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/>
  <mc:AlternateContent xmlns:mc="http://schemas.openxmlformats.org/markup-compatibility/2006">
    <mc:Choice Requires="x15">
      <x15ac:absPath xmlns:x15ac="http://schemas.microsoft.com/office/spreadsheetml/2010/11/ac" url="C:\Users\Oportunidades\Google Drive\2016\2 IETS\3 Boletim\1. Compêndio\Edição 2º Trimestre 2016\"/>
    </mc:Choice>
  </mc:AlternateContent>
  <bookViews>
    <workbookView xWindow="0" yWindow="0" windowWidth="10380" windowHeight="4455" tabRatio="890"/>
  </bookViews>
  <sheets>
    <sheet name="Lista de tabelas" sheetId="78" r:id="rId1"/>
    <sheet name="1.1" sheetId="6" r:id="rId2"/>
    <sheet name="1.2" sheetId="8" r:id="rId3"/>
    <sheet name="1.4" sheetId="9" r:id="rId4"/>
    <sheet name="1.5" sheetId="10" r:id="rId5"/>
    <sheet name="1.7" sheetId="12" r:id="rId6"/>
    <sheet name="1.8" sheetId="14" r:id="rId7"/>
    <sheet name="1.10" sheetId="35" r:id="rId8"/>
    <sheet name="1.11" sheetId="37" r:id="rId9"/>
    <sheet name="1.13" sheetId="79" r:id="rId10"/>
    <sheet name="1.14" sheetId="87" r:id="rId11"/>
    <sheet name="1.15" sheetId="88" r:id="rId12"/>
    <sheet name="2.1" sheetId="16" r:id="rId13"/>
    <sheet name="2.2" sheetId="39" r:id="rId14"/>
    <sheet name="2.4" sheetId="40" r:id="rId15"/>
    <sheet name="2.5" sheetId="41" r:id="rId16"/>
    <sheet name="2.6" sheetId="42" r:id="rId17"/>
    <sheet name="2.7" sheetId="43" r:id="rId18"/>
    <sheet name="2.8" sheetId="44" r:id="rId19"/>
    <sheet name="2.9" sheetId="83" r:id="rId20"/>
    <sheet name="2.10" sheetId="84" r:id="rId21"/>
    <sheet name="2.11" sheetId="85" r:id="rId22"/>
    <sheet name="2.12" sheetId="86" r:id="rId23"/>
    <sheet name="2.13" sheetId="89" r:id="rId24"/>
    <sheet name="4.1" sheetId="17" r:id="rId25"/>
    <sheet name="4.2" sheetId="45" r:id="rId26"/>
    <sheet name="4.4" sheetId="46" r:id="rId27"/>
    <sheet name="4.5" sheetId="47" r:id="rId28"/>
    <sheet name="4.7" sheetId="49" r:id="rId29"/>
    <sheet name="4.9" sheetId="50" r:id="rId30"/>
    <sheet name="4.10" sheetId="51" r:id="rId31"/>
    <sheet name="5.1" sheetId="18" r:id="rId32"/>
    <sheet name="5.2" sheetId="54" r:id="rId33"/>
    <sheet name="5.4" sheetId="55" r:id="rId34"/>
    <sheet name="5.5" sheetId="56" r:id="rId35"/>
    <sheet name="5.6" sheetId="57" r:id="rId36"/>
    <sheet name="5.7" sheetId="59" r:id="rId37"/>
    <sheet name="5.8" sheetId="58" r:id="rId38"/>
    <sheet name="5.9" sheetId="82" r:id="rId39"/>
    <sheet name="6.1" sheetId="19" r:id="rId40"/>
    <sheet name="6.2" sheetId="20" r:id="rId41"/>
    <sheet name="6.3" sheetId="21" r:id="rId42"/>
    <sheet name="6.4" sheetId="22" r:id="rId43"/>
    <sheet name="6.5" sheetId="23" r:id="rId44"/>
    <sheet name="10.1" sheetId="24" r:id="rId45"/>
    <sheet name="10.2" sheetId="25" r:id="rId46"/>
    <sheet name="10.3" sheetId="26" r:id="rId47"/>
    <sheet name="10.4" sheetId="27" r:id="rId48"/>
    <sheet name="10.5" sheetId="28" r:id="rId49"/>
    <sheet name="Saídas &gt;&gt;&gt;" sheetId="2" state="hidden" r:id="rId50"/>
    <sheet name="Indicadores do boletim" sheetId="7" state="hidden" r:id="rId51"/>
    <sheet name="Pnad-C" sheetId="5" state="hidden" r:id="rId52"/>
    <sheet name="Gini" sheetId="80" state="hidden" r:id="rId53"/>
    <sheet name="Razão" sheetId="81" state="hidden" r:id="rId54"/>
    <sheet name="11.1" sheetId="90" r:id="rId55"/>
    <sheet name="11.2" sheetId="91" r:id="rId56"/>
    <sheet name="11.2a" sheetId="92" r:id="rId57"/>
    <sheet name="Model1_BRA" sheetId="95" state="hidden" r:id="rId58"/>
    <sheet name="Model1_RMRJ" sheetId="97" state="hidden" r:id="rId59"/>
    <sheet name="Model1_Rio" sheetId="98" state="hidden" r:id="rId60"/>
    <sheet name="Model1_SEMT" sheetId="99" state="hidden" r:id="rId61"/>
    <sheet name="Tab_BRA" sheetId="100" state="hidden" r:id="rId62"/>
    <sheet name="Tab_RMRJ" sheetId="101" state="hidden" r:id="rId63"/>
    <sheet name="Tab_Rio" sheetId="102" state="hidden" r:id="rId64"/>
    <sheet name="Tab_SEMT" sheetId="103" state="hidden" r:id="rId65"/>
    <sheet name="Aux_id" sheetId="108" state="hidden" r:id="rId66"/>
    <sheet name="AuxBRA" sheetId="104" state="hidden" r:id="rId67"/>
    <sheet name="AuxRMRJ" sheetId="105" state="hidden" r:id="rId68"/>
    <sheet name="AuxRio" sheetId="106" state="hidden" r:id="rId69"/>
    <sheet name="AuxSEMT" sheetId="107" state="hidden" r:id="rId70"/>
  </sheets>
  <externalReferences>
    <externalReference r:id="rId71"/>
  </externalReferences>
  <definedNames>
    <definedName name="_xlnm._FilterDatabase" localSheetId="50" hidden="1">'Indicadores do boletim'!$A$8:$P$128</definedName>
    <definedName name="_xlnm._FilterDatabase" localSheetId="0" hidden="1">'Lista de tabelas'!$D$7:$D$83</definedName>
    <definedName name="_xlnm.Print_Area" localSheetId="50">'Indicadores do boletim'!$B$4:$M$126</definedName>
    <definedName name="_xlnm.Print_Titles" localSheetId="50">'Indicadores do boletim'!$6:$8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92" l="1"/>
  <c r="A486" i="97"/>
  <c r="A487" i="97"/>
  <c r="A488" i="97"/>
  <c r="A489" i="97"/>
  <c r="A490" i="97"/>
  <c r="A491" i="97"/>
  <c r="A492" i="97"/>
  <c r="A493" i="97"/>
  <c r="A494" i="97"/>
  <c r="A495" i="97"/>
  <c r="A496" i="97"/>
  <c r="A497" i="97"/>
  <c r="A498" i="97"/>
  <c r="A499" i="97"/>
  <c r="A500" i="97"/>
  <c r="A501" i="97"/>
  <c r="A502" i="97"/>
  <c r="A503" i="97"/>
  <c r="A504" i="97"/>
  <c r="A505" i="97"/>
  <c r="A506" i="97"/>
  <c r="A507" i="97"/>
  <c r="A508" i="97"/>
  <c r="A486" i="98"/>
  <c r="A487" i="98"/>
  <c r="A488" i="98"/>
  <c r="A489" i="98"/>
  <c r="A490" i="98"/>
  <c r="A491" i="98"/>
  <c r="A492" i="98"/>
  <c r="A493" i="98"/>
  <c r="A494" i="98"/>
  <c r="A495" i="98"/>
  <c r="A496" i="98"/>
  <c r="A497" i="98"/>
  <c r="A498" i="98"/>
  <c r="A499" i="98"/>
  <c r="A500" i="98"/>
  <c r="A501" i="98"/>
  <c r="A502" i="98"/>
  <c r="A503" i="98"/>
  <c r="A504" i="98"/>
  <c r="A505" i="98"/>
  <c r="A506" i="98"/>
  <c r="A507" i="98"/>
  <c r="A508" i="98"/>
  <c r="A486" i="99"/>
  <c r="A487" i="99"/>
  <c r="A488" i="99"/>
  <c r="A489" i="99"/>
  <c r="A490" i="99"/>
  <c r="A491" i="99"/>
  <c r="A492" i="99"/>
  <c r="A493" i="99"/>
  <c r="A494" i="99"/>
  <c r="A495" i="99"/>
  <c r="A496" i="99"/>
  <c r="A497" i="99"/>
  <c r="A498" i="99"/>
  <c r="A499" i="99"/>
  <c r="A500" i="99"/>
  <c r="A501" i="99"/>
  <c r="A502" i="99"/>
  <c r="A503" i="99"/>
  <c r="A504" i="99"/>
  <c r="A505" i="99"/>
  <c r="A506" i="99"/>
  <c r="A507" i="99"/>
  <c r="A508" i="99"/>
  <c r="A486" i="95"/>
  <c r="A487" i="95"/>
  <c r="A488" i="95"/>
  <c r="A489" i="95"/>
  <c r="A490" i="95"/>
  <c r="A491" i="95"/>
  <c r="A492" i="95"/>
  <c r="A493" i="95"/>
  <c r="A494" i="95"/>
  <c r="A495" i="95"/>
  <c r="A496" i="95"/>
  <c r="A497" i="95"/>
  <c r="A498" i="95"/>
  <c r="A499" i="95"/>
  <c r="A500" i="95"/>
  <c r="A501" i="95"/>
  <c r="A502" i="95"/>
  <c r="A503" i="95"/>
  <c r="A504" i="95"/>
  <c r="A505" i="95"/>
  <c r="A506" i="95"/>
  <c r="A507" i="95"/>
  <c r="A508" i="95"/>
  <c r="A3" i="97"/>
  <c r="A4" i="97"/>
  <c r="A5" i="97"/>
  <c r="A6" i="97"/>
  <c r="A7" i="97"/>
  <c r="A8" i="97"/>
  <c r="A9" i="97"/>
  <c r="A10" i="97"/>
  <c r="A11" i="97"/>
  <c r="A12" i="97"/>
  <c r="A13" i="97"/>
  <c r="A14" i="97"/>
  <c r="A15" i="97"/>
  <c r="A16" i="97"/>
  <c r="A17" i="97"/>
  <c r="A18" i="97"/>
  <c r="A19" i="97"/>
  <c r="A20" i="97"/>
  <c r="A21" i="97"/>
  <c r="A22" i="97"/>
  <c r="A23" i="97"/>
  <c r="A24" i="97"/>
  <c r="A25" i="97"/>
  <c r="A26" i="97"/>
  <c r="A27" i="97"/>
  <c r="A28" i="97"/>
  <c r="A29" i="97"/>
  <c r="A30" i="97"/>
  <c r="A31" i="97"/>
  <c r="A32" i="97"/>
  <c r="A33" i="97"/>
  <c r="A34" i="97"/>
  <c r="A35" i="97"/>
  <c r="A36" i="97"/>
  <c r="A37" i="97"/>
  <c r="A38" i="97"/>
  <c r="A39" i="97"/>
  <c r="A40" i="97"/>
  <c r="A41" i="97"/>
  <c r="A42" i="97"/>
  <c r="A43" i="97"/>
  <c r="A44" i="97"/>
  <c r="A45" i="97"/>
  <c r="A46" i="97"/>
  <c r="A47" i="97"/>
  <c r="A48" i="97"/>
  <c r="A49" i="97"/>
  <c r="A50" i="97"/>
  <c r="A51" i="97"/>
  <c r="A52" i="97"/>
  <c r="A53" i="97"/>
  <c r="A54" i="97"/>
  <c r="A55" i="97"/>
  <c r="A56" i="97"/>
  <c r="A57" i="97"/>
  <c r="A58" i="97"/>
  <c r="A59" i="97"/>
  <c r="A60" i="97"/>
  <c r="A61" i="97"/>
  <c r="A62" i="97"/>
  <c r="A63" i="97"/>
  <c r="A64" i="97"/>
  <c r="A65" i="97"/>
  <c r="A66" i="97"/>
  <c r="A67" i="97"/>
  <c r="A68" i="97"/>
  <c r="A69" i="97"/>
  <c r="A70" i="97"/>
  <c r="A71" i="97"/>
  <c r="A72" i="97"/>
  <c r="A73" i="97"/>
  <c r="A74" i="97"/>
  <c r="A75" i="97"/>
  <c r="A76" i="97"/>
  <c r="A77" i="97"/>
  <c r="A78" i="97"/>
  <c r="A79" i="97"/>
  <c r="A80" i="97"/>
  <c r="A81" i="97"/>
  <c r="A82" i="97"/>
  <c r="A83" i="97"/>
  <c r="A84" i="97"/>
  <c r="A85" i="97"/>
  <c r="A86" i="97"/>
  <c r="A87" i="97"/>
  <c r="A88" i="97"/>
  <c r="A89" i="97"/>
  <c r="A90" i="97"/>
  <c r="A91" i="97"/>
  <c r="A92" i="97"/>
  <c r="A93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12" i="97"/>
  <c r="A113" i="97"/>
  <c r="A114" i="97"/>
  <c r="A115" i="97"/>
  <c r="A116" i="97"/>
  <c r="A117" i="97"/>
  <c r="A118" i="97"/>
  <c r="A119" i="97"/>
  <c r="A120" i="97"/>
  <c r="A121" i="97"/>
  <c r="A122" i="97"/>
  <c r="A123" i="97"/>
  <c r="A124" i="97"/>
  <c r="A125" i="97"/>
  <c r="A126" i="97"/>
  <c r="A127" i="97"/>
  <c r="A128" i="97"/>
  <c r="A129" i="97"/>
  <c r="A130" i="97"/>
  <c r="A131" i="97"/>
  <c r="A132" i="97"/>
  <c r="A133" i="97"/>
  <c r="A134" i="97"/>
  <c r="A135" i="97"/>
  <c r="A136" i="97"/>
  <c r="A137" i="97"/>
  <c r="A138" i="97"/>
  <c r="A139" i="97"/>
  <c r="A140" i="97"/>
  <c r="A141" i="97"/>
  <c r="A142" i="97"/>
  <c r="A143" i="97"/>
  <c r="A144" i="97"/>
  <c r="A145" i="97"/>
  <c r="A146" i="97"/>
  <c r="A147" i="97"/>
  <c r="A148" i="97"/>
  <c r="A149" i="97"/>
  <c r="A150" i="97"/>
  <c r="A151" i="97"/>
  <c r="A152" i="97"/>
  <c r="A153" i="97"/>
  <c r="A154" i="97"/>
  <c r="A155" i="97"/>
  <c r="A156" i="97"/>
  <c r="A157" i="97"/>
  <c r="A158" i="97"/>
  <c r="A159" i="97"/>
  <c r="A160" i="97"/>
  <c r="A161" i="97"/>
  <c r="A162" i="97"/>
  <c r="A163" i="97"/>
  <c r="A164" i="97"/>
  <c r="A165" i="97"/>
  <c r="A166" i="97"/>
  <c r="A167" i="97"/>
  <c r="A168" i="97"/>
  <c r="A169" i="97"/>
  <c r="A170" i="97"/>
  <c r="A171" i="97"/>
  <c r="A172" i="97"/>
  <c r="A173" i="97"/>
  <c r="A174" i="97"/>
  <c r="A175" i="97"/>
  <c r="A176" i="97"/>
  <c r="A177" i="97"/>
  <c r="A178" i="97"/>
  <c r="A179" i="97"/>
  <c r="A180" i="97"/>
  <c r="A181" i="97"/>
  <c r="A182" i="97"/>
  <c r="A183" i="97"/>
  <c r="A184" i="97"/>
  <c r="A185" i="97"/>
  <c r="A186" i="97"/>
  <c r="A187" i="97"/>
  <c r="A188" i="97"/>
  <c r="A189" i="97"/>
  <c r="A190" i="97"/>
  <c r="A191" i="97"/>
  <c r="A192" i="97"/>
  <c r="A193" i="97"/>
  <c r="A194" i="97"/>
  <c r="A195" i="97"/>
  <c r="A196" i="97"/>
  <c r="A197" i="97"/>
  <c r="A198" i="97"/>
  <c r="A199" i="97"/>
  <c r="A200" i="97"/>
  <c r="A201" i="97"/>
  <c r="A202" i="97"/>
  <c r="A203" i="97"/>
  <c r="A204" i="97"/>
  <c r="A205" i="97"/>
  <c r="A206" i="97"/>
  <c r="A207" i="97"/>
  <c r="A208" i="97"/>
  <c r="A209" i="97"/>
  <c r="A210" i="97"/>
  <c r="A211" i="97"/>
  <c r="A212" i="97"/>
  <c r="A213" i="97"/>
  <c r="A214" i="97"/>
  <c r="A215" i="97"/>
  <c r="A216" i="97"/>
  <c r="A217" i="97"/>
  <c r="A218" i="97"/>
  <c r="A219" i="97"/>
  <c r="A220" i="97"/>
  <c r="A221" i="97"/>
  <c r="A222" i="97"/>
  <c r="A223" i="97"/>
  <c r="A224" i="97"/>
  <c r="A225" i="97"/>
  <c r="A226" i="97"/>
  <c r="A227" i="97"/>
  <c r="A228" i="97"/>
  <c r="A229" i="97"/>
  <c r="A230" i="97"/>
  <c r="A231" i="97"/>
  <c r="A232" i="97"/>
  <c r="A233" i="97"/>
  <c r="A234" i="97"/>
  <c r="A235" i="97"/>
  <c r="A236" i="97"/>
  <c r="A237" i="97"/>
  <c r="A238" i="97"/>
  <c r="A239" i="97"/>
  <c r="A240" i="97"/>
  <c r="A241" i="97"/>
  <c r="A242" i="97"/>
  <c r="A243" i="97"/>
  <c r="A244" i="97"/>
  <c r="A245" i="97"/>
  <c r="A246" i="97"/>
  <c r="A247" i="97"/>
  <c r="A248" i="97"/>
  <c r="A249" i="97"/>
  <c r="A250" i="97"/>
  <c r="A251" i="97"/>
  <c r="A252" i="97"/>
  <c r="A253" i="97"/>
  <c r="A254" i="97"/>
  <c r="A255" i="97"/>
  <c r="A256" i="97"/>
  <c r="A257" i="97"/>
  <c r="A258" i="97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76" i="97"/>
  <c r="A277" i="97"/>
  <c r="A278" i="97"/>
  <c r="A279" i="97"/>
  <c r="A280" i="97"/>
  <c r="A281" i="97"/>
  <c r="A282" i="97"/>
  <c r="A283" i="97"/>
  <c r="A284" i="97"/>
  <c r="A285" i="97"/>
  <c r="A286" i="97"/>
  <c r="A287" i="97"/>
  <c r="A288" i="97"/>
  <c r="A289" i="97"/>
  <c r="A290" i="97"/>
  <c r="A291" i="97"/>
  <c r="A292" i="97"/>
  <c r="A293" i="97"/>
  <c r="A294" i="97"/>
  <c r="A295" i="97"/>
  <c r="A296" i="97"/>
  <c r="A297" i="97"/>
  <c r="A298" i="97"/>
  <c r="A299" i="97"/>
  <c r="A300" i="97"/>
  <c r="A301" i="97"/>
  <c r="A302" i="97"/>
  <c r="A303" i="97"/>
  <c r="A304" i="97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0" i="97"/>
  <c r="A321" i="97"/>
  <c r="A322" i="97"/>
  <c r="A323" i="97"/>
  <c r="A324" i="97"/>
  <c r="A325" i="97"/>
  <c r="A326" i="97"/>
  <c r="A327" i="97"/>
  <c r="A328" i="97"/>
  <c r="A329" i="97"/>
  <c r="A330" i="97"/>
  <c r="A331" i="97"/>
  <c r="A332" i="97"/>
  <c r="A333" i="97"/>
  <c r="A334" i="97"/>
  <c r="A335" i="97"/>
  <c r="A336" i="97"/>
  <c r="A337" i="97"/>
  <c r="A338" i="97"/>
  <c r="A339" i="97"/>
  <c r="A340" i="97"/>
  <c r="A341" i="97"/>
  <c r="A342" i="97"/>
  <c r="A343" i="97"/>
  <c r="A344" i="97"/>
  <c r="A345" i="97"/>
  <c r="A346" i="97"/>
  <c r="A347" i="97"/>
  <c r="A348" i="97"/>
  <c r="A349" i="97"/>
  <c r="A350" i="97"/>
  <c r="A351" i="97"/>
  <c r="A352" i="97"/>
  <c r="A353" i="97"/>
  <c r="A354" i="97"/>
  <c r="A355" i="97"/>
  <c r="A356" i="97"/>
  <c r="A357" i="97"/>
  <c r="A358" i="97"/>
  <c r="A359" i="97"/>
  <c r="A360" i="97"/>
  <c r="A361" i="97"/>
  <c r="A362" i="97"/>
  <c r="A363" i="97"/>
  <c r="A364" i="97"/>
  <c r="A365" i="97"/>
  <c r="A366" i="97"/>
  <c r="A367" i="97"/>
  <c r="A368" i="97"/>
  <c r="A369" i="97"/>
  <c r="A370" i="97"/>
  <c r="A371" i="97"/>
  <c r="A372" i="97"/>
  <c r="A373" i="97"/>
  <c r="A374" i="97"/>
  <c r="A375" i="97"/>
  <c r="A376" i="97"/>
  <c r="A377" i="97"/>
  <c r="A378" i="97"/>
  <c r="A379" i="97"/>
  <c r="A380" i="97"/>
  <c r="A381" i="97"/>
  <c r="A382" i="97"/>
  <c r="A383" i="97"/>
  <c r="A384" i="97"/>
  <c r="A385" i="97"/>
  <c r="A386" i="97"/>
  <c r="A387" i="97"/>
  <c r="A388" i="97"/>
  <c r="A389" i="97"/>
  <c r="A390" i="97"/>
  <c r="A391" i="97"/>
  <c r="A392" i="97"/>
  <c r="A393" i="97"/>
  <c r="A394" i="97"/>
  <c r="A395" i="97"/>
  <c r="A396" i="97"/>
  <c r="A397" i="97"/>
  <c r="A398" i="97"/>
  <c r="A399" i="97"/>
  <c r="A400" i="97"/>
  <c r="A401" i="97"/>
  <c r="A402" i="97"/>
  <c r="A403" i="97"/>
  <c r="A404" i="97"/>
  <c r="A405" i="97"/>
  <c r="A406" i="97"/>
  <c r="A407" i="97"/>
  <c r="A408" i="97"/>
  <c r="A409" i="97"/>
  <c r="A410" i="97"/>
  <c r="A411" i="97"/>
  <c r="A412" i="97"/>
  <c r="A413" i="97"/>
  <c r="A414" i="97"/>
  <c r="A415" i="97"/>
  <c r="A416" i="97"/>
  <c r="A417" i="97"/>
  <c r="A418" i="97"/>
  <c r="A419" i="97"/>
  <c r="A420" i="97"/>
  <c r="A421" i="97"/>
  <c r="A422" i="97"/>
  <c r="A423" i="97"/>
  <c r="A424" i="97"/>
  <c r="A425" i="97"/>
  <c r="A426" i="97"/>
  <c r="A427" i="97"/>
  <c r="A428" i="97"/>
  <c r="A429" i="97"/>
  <c r="A430" i="97"/>
  <c r="A431" i="97"/>
  <c r="A432" i="97"/>
  <c r="A433" i="97"/>
  <c r="A434" i="97"/>
  <c r="A435" i="97"/>
  <c r="A436" i="97"/>
  <c r="A437" i="97"/>
  <c r="A438" i="97"/>
  <c r="A439" i="97"/>
  <c r="A440" i="97"/>
  <c r="A441" i="97"/>
  <c r="A442" i="97"/>
  <c r="A443" i="97"/>
  <c r="A444" i="97"/>
  <c r="A445" i="97"/>
  <c r="A446" i="97"/>
  <c r="A447" i="97"/>
  <c r="A448" i="97"/>
  <c r="A449" i="97"/>
  <c r="A450" i="97"/>
  <c r="A451" i="97"/>
  <c r="A452" i="97"/>
  <c r="A453" i="97"/>
  <c r="A454" i="97"/>
  <c r="A455" i="97"/>
  <c r="A456" i="97"/>
  <c r="A457" i="97"/>
  <c r="A458" i="97"/>
  <c r="A459" i="97"/>
  <c r="A460" i="97"/>
  <c r="A461" i="97"/>
  <c r="A462" i="97"/>
  <c r="A463" i="97"/>
  <c r="A464" i="97"/>
  <c r="A465" i="97"/>
  <c r="A466" i="97"/>
  <c r="A467" i="97"/>
  <c r="A468" i="97"/>
  <c r="A469" i="97"/>
  <c r="A470" i="97"/>
  <c r="A471" i="97"/>
  <c r="A472" i="97"/>
  <c r="A473" i="97"/>
  <c r="A474" i="97"/>
  <c r="A475" i="97"/>
  <c r="A476" i="97"/>
  <c r="A477" i="97"/>
  <c r="A478" i="97"/>
  <c r="A479" i="97"/>
  <c r="A480" i="97"/>
  <c r="A481" i="97"/>
  <c r="A482" i="97"/>
  <c r="A483" i="97"/>
  <c r="A484" i="97"/>
  <c r="A485" i="97"/>
  <c r="A3" i="98"/>
  <c r="A4" i="98"/>
  <c r="A5" i="98"/>
  <c r="A6" i="98"/>
  <c r="A7" i="98"/>
  <c r="A8" i="98"/>
  <c r="A9" i="98"/>
  <c r="A10" i="98"/>
  <c r="A11" i="98"/>
  <c r="A12" i="98"/>
  <c r="A13" i="98"/>
  <c r="A14" i="98"/>
  <c r="A15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46" i="98"/>
  <c r="A47" i="98"/>
  <c r="A48" i="98"/>
  <c r="A49" i="98"/>
  <c r="A50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73" i="98"/>
  <c r="A74" i="98"/>
  <c r="A75" i="98"/>
  <c r="A76" i="98"/>
  <c r="A77" i="98"/>
  <c r="A78" i="98"/>
  <c r="A79" i="98"/>
  <c r="A80" i="98"/>
  <c r="A81" i="98"/>
  <c r="A82" i="98"/>
  <c r="A83" i="98"/>
  <c r="A84" i="98"/>
  <c r="A85" i="98"/>
  <c r="A86" i="98"/>
  <c r="A87" i="98"/>
  <c r="A88" i="98"/>
  <c r="A89" i="98"/>
  <c r="A90" i="98"/>
  <c r="A91" i="98"/>
  <c r="A92" i="98"/>
  <c r="A93" i="98"/>
  <c r="A94" i="98"/>
  <c r="A95" i="98"/>
  <c r="A96" i="98"/>
  <c r="A97" i="98"/>
  <c r="A98" i="98"/>
  <c r="A99" i="98"/>
  <c r="A100" i="98"/>
  <c r="A101" i="98"/>
  <c r="A102" i="98"/>
  <c r="A103" i="98"/>
  <c r="A104" i="98"/>
  <c r="A105" i="98"/>
  <c r="A106" i="98"/>
  <c r="A107" i="98"/>
  <c r="A108" i="98"/>
  <c r="A109" i="98"/>
  <c r="A110" i="98"/>
  <c r="A111" i="98"/>
  <c r="A112" i="98"/>
  <c r="A113" i="98"/>
  <c r="A114" i="98"/>
  <c r="A115" i="98"/>
  <c r="A116" i="98"/>
  <c r="A117" i="98"/>
  <c r="A118" i="98"/>
  <c r="A119" i="98"/>
  <c r="A120" i="98"/>
  <c r="A121" i="98"/>
  <c r="A122" i="98"/>
  <c r="A123" i="98"/>
  <c r="A124" i="98"/>
  <c r="A125" i="98"/>
  <c r="A126" i="98"/>
  <c r="A127" i="98"/>
  <c r="A128" i="98"/>
  <c r="A129" i="98"/>
  <c r="A130" i="98"/>
  <c r="A131" i="98"/>
  <c r="A132" i="98"/>
  <c r="A133" i="98"/>
  <c r="A134" i="98"/>
  <c r="A135" i="98"/>
  <c r="A136" i="98"/>
  <c r="A137" i="98"/>
  <c r="A138" i="98"/>
  <c r="A139" i="98"/>
  <c r="A140" i="98"/>
  <c r="A141" i="98"/>
  <c r="A142" i="98"/>
  <c r="A143" i="98"/>
  <c r="A144" i="98"/>
  <c r="A145" i="98"/>
  <c r="A146" i="98"/>
  <c r="A147" i="98"/>
  <c r="A148" i="98"/>
  <c r="A149" i="98"/>
  <c r="A150" i="98"/>
  <c r="A151" i="98"/>
  <c r="A152" i="98"/>
  <c r="A153" i="98"/>
  <c r="A154" i="98"/>
  <c r="A155" i="98"/>
  <c r="A156" i="98"/>
  <c r="A157" i="98"/>
  <c r="A158" i="98"/>
  <c r="A159" i="98"/>
  <c r="A160" i="98"/>
  <c r="A161" i="98"/>
  <c r="A162" i="98"/>
  <c r="A163" i="98"/>
  <c r="A164" i="98"/>
  <c r="A165" i="98"/>
  <c r="A166" i="98"/>
  <c r="A167" i="98"/>
  <c r="A168" i="98"/>
  <c r="A169" i="98"/>
  <c r="A170" i="98"/>
  <c r="A171" i="98"/>
  <c r="A172" i="98"/>
  <c r="A173" i="98"/>
  <c r="A174" i="98"/>
  <c r="A175" i="98"/>
  <c r="A176" i="98"/>
  <c r="A177" i="98"/>
  <c r="A178" i="98"/>
  <c r="A179" i="98"/>
  <c r="A180" i="98"/>
  <c r="A181" i="98"/>
  <c r="A182" i="98"/>
  <c r="A183" i="98"/>
  <c r="A184" i="98"/>
  <c r="A185" i="98"/>
  <c r="A186" i="98"/>
  <c r="A187" i="98"/>
  <c r="A188" i="98"/>
  <c r="A189" i="98"/>
  <c r="A190" i="98"/>
  <c r="A191" i="98"/>
  <c r="A192" i="98"/>
  <c r="A193" i="98"/>
  <c r="A194" i="98"/>
  <c r="A195" i="98"/>
  <c r="A196" i="98"/>
  <c r="A197" i="98"/>
  <c r="A198" i="98"/>
  <c r="A199" i="98"/>
  <c r="A200" i="98"/>
  <c r="A201" i="98"/>
  <c r="A202" i="98"/>
  <c r="A203" i="98"/>
  <c r="A204" i="98"/>
  <c r="A205" i="98"/>
  <c r="A206" i="98"/>
  <c r="A207" i="98"/>
  <c r="A208" i="98"/>
  <c r="A209" i="98"/>
  <c r="A210" i="98"/>
  <c r="A211" i="98"/>
  <c r="A212" i="98"/>
  <c r="A213" i="98"/>
  <c r="A214" i="98"/>
  <c r="A215" i="98"/>
  <c r="A216" i="98"/>
  <c r="A217" i="98"/>
  <c r="A218" i="98"/>
  <c r="A219" i="98"/>
  <c r="A220" i="98"/>
  <c r="A221" i="98"/>
  <c r="A222" i="98"/>
  <c r="A223" i="98"/>
  <c r="A224" i="98"/>
  <c r="A225" i="98"/>
  <c r="A226" i="98"/>
  <c r="A227" i="98"/>
  <c r="A228" i="98"/>
  <c r="A229" i="98"/>
  <c r="A230" i="98"/>
  <c r="A231" i="98"/>
  <c r="A232" i="98"/>
  <c r="A233" i="98"/>
  <c r="A234" i="98"/>
  <c r="A235" i="98"/>
  <c r="A236" i="98"/>
  <c r="A237" i="98"/>
  <c r="A238" i="98"/>
  <c r="A239" i="98"/>
  <c r="A240" i="98"/>
  <c r="A241" i="98"/>
  <c r="A242" i="98"/>
  <c r="A243" i="98"/>
  <c r="A244" i="98"/>
  <c r="A245" i="98"/>
  <c r="A246" i="98"/>
  <c r="A247" i="98"/>
  <c r="A248" i="98"/>
  <c r="A249" i="98"/>
  <c r="A250" i="98"/>
  <c r="A251" i="98"/>
  <c r="A252" i="98"/>
  <c r="A253" i="98"/>
  <c r="A254" i="98"/>
  <c r="A255" i="98"/>
  <c r="A256" i="98"/>
  <c r="A257" i="98"/>
  <c r="A258" i="98"/>
  <c r="A259" i="98"/>
  <c r="A260" i="98"/>
  <c r="A261" i="98"/>
  <c r="A262" i="98"/>
  <c r="A263" i="98"/>
  <c r="A264" i="98"/>
  <c r="A265" i="98"/>
  <c r="A266" i="98"/>
  <c r="A267" i="98"/>
  <c r="A268" i="98"/>
  <c r="A269" i="98"/>
  <c r="A270" i="98"/>
  <c r="A271" i="98"/>
  <c r="A272" i="98"/>
  <c r="A273" i="98"/>
  <c r="A274" i="98"/>
  <c r="A275" i="98"/>
  <c r="A276" i="98"/>
  <c r="A277" i="98"/>
  <c r="A278" i="98"/>
  <c r="A279" i="98"/>
  <c r="A280" i="98"/>
  <c r="A281" i="98"/>
  <c r="A282" i="98"/>
  <c r="A283" i="98"/>
  <c r="A284" i="98"/>
  <c r="A285" i="98"/>
  <c r="A286" i="98"/>
  <c r="A287" i="98"/>
  <c r="A288" i="98"/>
  <c r="A289" i="98"/>
  <c r="A290" i="98"/>
  <c r="A291" i="98"/>
  <c r="A292" i="98"/>
  <c r="A293" i="98"/>
  <c r="A294" i="98"/>
  <c r="A295" i="98"/>
  <c r="A296" i="98"/>
  <c r="A297" i="98"/>
  <c r="A298" i="98"/>
  <c r="A299" i="98"/>
  <c r="A300" i="98"/>
  <c r="A301" i="98"/>
  <c r="A302" i="98"/>
  <c r="A303" i="98"/>
  <c r="A304" i="98"/>
  <c r="A305" i="98"/>
  <c r="A306" i="98"/>
  <c r="A307" i="98"/>
  <c r="A308" i="98"/>
  <c r="A309" i="98"/>
  <c r="A310" i="98"/>
  <c r="A311" i="98"/>
  <c r="A312" i="98"/>
  <c r="A313" i="98"/>
  <c r="A314" i="98"/>
  <c r="A315" i="98"/>
  <c r="A316" i="98"/>
  <c r="A317" i="98"/>
  <c r="A318" i="98"/>
  <c r="A319" i="98"/>
  <c r="A320" i="98"/>
  <c r="A321" i="98"/>
  <c r="A322" i="98"/>
  <c r="A323" i="98"/>
  <c r="A324" i="98"/>
  <c r="A325" i="98"/>
  <c r="A326" i="98"/>
  <c r="A327" i="98"/>
  <c r="A328" i="98"/>
  <c r="A329" i="98"/>
  <c r="A330" i="98"/>
  <c r="A331" i="98"/>
  <c r="A332" i="98"/>
  <c r="A333" i="98"/>
  <c r="A334" i="98"/>
  <c r="A335" i="98"/>
  <c r="A336" i="98"/>
  <c r="A337" i="98"/>
  <c r="A338" i="98"/>
  <c r="A339" i="98"/>
  <c r="A340" i="98"/>
  <c r="A341" i="98"/>
  <c r="A342" i="98"/>
  <c r="A343" i="98"/>
  <c r="A344" i="98"/>
  <c r="A345" i="98"/>
  <c r="A346" i="98"/>
  <c r="A347" i="98"/>
  <c r="A348" i="98"/>
  <c r="A349" i="98"/>
  <c r="A350" i="98"/>
  <c r="A351" i="98"/>
  <c r="A352" i="98"/>
  <c r="A353" i="98"/>
  <c r="A354" i="98"/>
  <c r="A355" i="98"/>
  <c r="A356" i="98"/>
  <c r="A357" i="98"/>
  <c r="A358" i="98"/>
  <c r="A359" i="98"/>
  <c r="A360" i="98"/>
  <c r="A361" i="98"/>
  <c r="A362" i="98"/>
  <c r="A363" i="98"/>
  <c r="A364" i="98"/>
  <c r="A365" i="98"/>
  <c r="A366" i="98"/>
  <c r="A367" i="98"/>
  <c r="A368" i="98"/>
  <c r="A369" i="98"/>
  <c r="A370" i="98"/>
  <c r="A371" i="98"/>
  <c r="A372" i="98"/>
  <c r="A373" i="98"/>
  <c r="A374" i="98"/>
  <c r="A375" i="98"/>
  <c r="A376" i="98"/>
  <c r="A377" i="98"/>
  <c r="A378" i="98"/>
  <c r="A379" i="98"/>
  <c r="A380" i="98"/>
  <c r="A381" i="98"/>
  <c r="A382" i="98"/>
  <c r="A383" i="98"/>
  <c r="A384" i="98"/>
  <c r="A385" i="98"/>
  <c r="A386" i="98"/>
  <c r="A387" i="98"/>
  <c r="A388" i="98"/>
  <c r="A389" i="98"/>
  <c r="A390" i="98"/>
  <c r="A391" i="98"/>
  <c r="A392" i="98"/>
  <c r="A393" i="98"/>
  <c r="A394" i="98"/>
  <c r="A395" i="98"/>
  <c r="A396" i="98"/>
  <c r="A397" i="98"/>
  <c r="A398" i="98"/>
  <c r="A399" i="98"/>
  <c r="A400" i="98"/>
  <c r="A401" i="98"/>
  <c r="A402" i="98"/>
  <c r="A403" i="98"/>
  <c r="A404" i="98"/>
  <c r="A405" i="98"/>
  <c r="A406" i="98"/>
  <c r="A407" i="98"/>
  <c r="A408" i="98"/>
  <c r="A409" i="98"/>
  <c r="A410" i="98"/>
  <c r="A411" i="98"/>
  <c r="A412" i="98"/>
  <c r="A413" i="98"/>
  <c r="A414" i="98"/>
  <c r="A415" i="98"/>
  <c r="A416" i="98"/>
  <c r="A417" i="98"/>
  <c r="A418" i="98"/>
  <c r="A419" i="98"/>
  <c r="A420" i="98"/>
  <c r="A421" i="98"/>
  <c r="A422" i="98"/>
  <c r="A423" i="98"/>
  <c r="A424" i="98"/>
  <c r="A425" i="98"/>
  <c r="A426" i="98"/>
  <c r="A427" i="98"/>
  <c r="A428" i="98"/>
  <c r="A429" i="98"/>
  <c r="A430" i="98"/>
  <c r="A431" i="98"/>
  <c r="A432" i="98"/>
  <c r="A433" i="98"/>
  <c r="A434" i="98"/>
  <c r="A435" i="98"/>
  <c r="A436" i="98"/>
  <c r="A437" i="98"/>
  <c r="A438" i="98"/>
  <c r="A439" i="98"/>
  <c r="A440" i="98"/>
  <c r="A441" i="98"/>
  <c r="A442" i="98"/>
  <c r="A443" i="98"/>
  <c r="A444" i="98"/>
  <c r="A445" i="98"/>
  <c r="A446" i="98"/>
  <c r="A447" i="98"/>
  <c r="A448" i="98"/>
  <c r="A449" i="98"/>
  <c r="A450" i="98"/>
  <c r="A451" i="98"/>
  <c r="A452" i="98"/>
  <c r="A453" i="98"/>
  <c r="A454" i="98"/>
  <c r="A455" i="98"/>
  <c r="A456" i="98"/>
  <c r="A457" i="98"/>
  <c r="A458" i="98"/>
  <c r="A459" i="98"/>
  <c r="A460" i="98"/>
  <c r="A461" i="98"/>
  <c r="A462" i="98"/>
  <c r="A463" i="98"/>
  <c r="A464" i="98"/>
  <c r="A465" i="98"/>
  <c r="A466" i="98"/>
  <c r="A467" i="98"/>
  <c r="A468" i="98"/>
  <c r="A469" i="98"/>
  <c r="A470" i="98"/>
  <c r="A471" i="98"/>
  <c r="A472" i="98"/>
  <c r="A473" i="98"/>
  <c r="A474" i="98"/>
  <c r="A475" i="98"/>
  <c r="A476" i="98"/>
  <c r="A477" i="98"/>
  <c r="A478" i="98"/>
  <c r="A479" i="98"/>
  <c r="A480" i="98"/>
  <c r="A481" i="98"/>
  <c r="A482" i="98"/>
  <c r="A483" i="98"/>
  <c r="A484" i="98"/>
  <c r="A485" i="98"/>
  <c r="A3" i="99"/>
  <c r="A4" i="99"/>
  <c r="A5" i="99"/>
  <c r="A6" i="99"/>
  <c r="A7" i="99"/>
  <c r="A8" i="99"/>
  <c r="A9" i="99"/>
  <c r="A10" i="99"/>
  <c r="A11" i="99"/>
  <c r="A12" i="99"/>
  <c r="A13" i="99"/>
  <c r="A14" i="99"/>
  <c r="A15" i="99"/>
  <c r="A16" i="99"/>
  <c r="A17" i="99"/>
  <c r="A18" i="99"/>
  <c r="A19" i="99"/>
  <c r="A20" i="99"/>
  <c r="A21" i="99"/>
  <c r="A22" i="99"/>
  <c r="A23" i="99"/>
  <c r="A24" i="99"/>
  <c r="A25" i="99"/>
  <c r="A26" i="99"/>
  <c r="A27" i="99"/>
  <c r="A28" i="99"/>
  <c r="A29" i="99"/>
  <c r="A30" i="99"/>
  <c r="A31" i="99"/>
  <c r="A32" i="99"/>
  <c r="A33" i="99"/>
  <c r="A34" i="99"/>
  <c r="A35" i="99"/>
  <c r="A36" i="99"/>
  <c r="A37" i="99"/>
  <c r="A38" i="99"/>
  <c r="A39" i="99"/>
  <c r="A40" i="99"/>
  <c r="A41" i="99"/>
  <c r="A42" i="99"/>
  <c r="A43" i="99"/>
  <c r="A44" i="99"/>
  <c r="A45" i="99"/>
  <c r="A46" i="99"/>
  <c r="A47" i="99"/>
  <c r="A48" i="99"/>
  <c r="A49" i="99"/>
  <c r="A50" i="99"/>
  <c r="A51" i="99"/>
  <c r="A52" i="99"/>
  <c r="A53" i="99"/>
  <c r="A54" i="99"/>
  <c r="A55" i="99"/>
  <c r="A56" i="99"/>
  <c r="A57" i="99"/>
  <c r="A58" i="99"/>
  <c r="A59" i="99"/>
  <c r="A60" i="99"/>
  <c r="A61" i="99"/>
  <c r="A62" i="99"/>
  <c r="A63" i="99"/>
  <c r="A64" i="99"/>
  <c r="A65" i="99"/>
  <c r="A66" i="99"/>
  <c r="A67" i="99"/>
  <c r="A68" i="99"/>
  <c r="A69" i="99"/>
  <c r="A70" i="99"/>
  <c r="A71" i="99"/>
  <c r="A72" i="99"/>
  <c r="A73" i="99"/>
  <c r="A74" i="99"/>
  <c r="A75" i="99"/>
  <c r="A76" i="99"/>
  <c r="A77" i="99"/>
  <c r="A78" i="99"/>
  <c r="A79" i="99"/>
  <c r="A80" i="99"/>
  <c r="A81" i="99"/>
  <c r="A82" i="99"/>
  <c r="A83" i="99"/>
  <c r="A84" i="99"/>
  <c r="A85" i="99"/>
  <c r="A86" i="99"/>
  <c r="A87" i="99"/>
  <c r="A88" i="99"/>
  <c r="A89" i="99"/>
  <c r="A90" i="99"/>
  <c r="A91" i="99"/>
  <c r="A92" i="99"/>
  <c r="A93" i="99"/>
  <c r="A94" i="99"/>
  <c r="A95" i="99"/>
  <c r="A96" i="99"/>
  <c r="A97" i="99"/>
  <c r="A98" i="99"/>
  <c r="A99" i="99"/>
  <c r="A100" i="99"/>
  <c r="A101" i="99"/>
  <c r="A102" i="99"/>
  <c r="A103" i="99"/>
  <c r="A104" i="99"/>
  <c r="A105" i="99"/>
  <c r="A106" i="99"/>
  <c r="A107" i="99"/>
  <c r="A108" i="99"/>
  <c r="A109" i="99"/>
  <c r="A110" i="99"/>
  <c r="A111" i="99"/>
  <c r="A112" i="99"/>
  <c r="A113" i="99"/>
  <c r="A114" i="99"/>
  <c r="A115" i="99"/>
  <c r="A116" i="99"/>
  <c r="A117" i="99"/>
  <c r="A118" i="99"/>
  <c r="A119" i="99"/>
  <c r="A120" i="99"/>
  <c r="A121" i="99"/>
  <c r="A122" i="99"/>
  <c r="A123" i="99"/>
  <c r="A124" i="99"/>
  <c r="A125" i="99"/>
  <c r="A126" i="99"/>
  <c r="A127" i="99"/>
  <c r="A128" i="99"/>
  <c r="A129" i="99"/>
  <c r="A130" i="99"/>
  <c r="A131" i="99"/>
  <c r="A132" i="99"/>
  <c r="A133" i="99"/>
  <c r="A134" i="99"/>
  <c r="A135" i="99"/>
  <c r="A136" i="99"/>
  <c r="A137" i="99"/>
  <c r="A138" i="99"/>
  <c r="A139" i="99"/>
  <c r="A140" i="99"/>
  <c r="A141" i="99"/>
  <c r="A142" i="99"/>
  <c r="A143" i="99"/>
  <c r="A144" i="99"/>
  <c r="A145" i="99"/>
  <c r="A146" i="99"/>
  <c r="A147" i="99"/>
  <c r="A148" i="99"/>
  <c r="A149" i="99"/>
  <c r="A150" i="99"/>
  <c r="A151" i="99"/>
  <c r="A152" i="99"/>
  <c r="A153" i="99"/>
  <c r="A154" i="99"/>
  <c r="A155" i="99"/>
  <c r="A156" i="99"/>
  <c r="A157" i="99"/>
  <c r="A158" i="99"/>
  <c r="A159" i="99"/>
  <c r="A160" i="99"/>
  <c r="A161" i="99"/>
  <c r="A162" i="99"/>
  <c r="A163" i="99"/>
  <c r="A164" i="99"/>
  <c r="A165" i="99"/>
  <c r="A166" i="99"/>
  <c r="A167" i="99"/>
  <c r="A168" i="99"/>
  <c r="A169" i="99"/>
  <c r="A170" i="99"/>
  <c r="A171" i="99"/>
  <c r="A172" i="99"/>
  <c r="A173" i="99"/>
  <c r="A174" i="99"/>
  <c r="A175" i="99"/>
  <c r="A176" i="99"/>
  <c r="A177" i="99"/>
  <c r="A178" i="99"/>
  <c r="A179" i="99"/>
  <c r="A180" i="99"/>
  <c r="A181" i="99"/>
  <c r="A182" i="99"/>
  <c r="A183" i="99"/>
  <c r="A184" i="99"/>
  <c r="A185" i="99"/>
  <c r="A186" i="99"/>
  <c r="A187" i="99"/>
  <c r="A188" i="99"/>
  <c r="A189" i="99"/>
  <c r="A190" i="99"/>
  <c r="A191" i="99"/>
  <c r="A192" i="99"/>
  <c r="A193" i="99"/>
  <c r="A194" i="99"/>
  <c r="A195" i="99"/>
  <c r="A196" i="99"/>
  <c r="A197" i="99"/>
  <c r="A198" i="99"/>
  <c r="A199" i="99"/>
  <c r="A200" i="99"/>
  <c r="A201" i="99"/>
  <c r="A202" i="99"/>
  <c r="A203" i="99"/>
  <c r="A204" i="99"/>
  <c r="A205" i="99"/>
  <c r="A206" i="99"/>
  <c r="A207" i="99"/>
  <c r="A208" i="99"/>
  <c r="A209" i="99"/>
  <c r="A210" i="99"/>
  <c r="A211" i="99"/>
  <c r="A212" i="99"/>
  <c r="A213" i="99"/>
  <c r="A214" i="99"/>
  <c r="A215" i="99"/>
  <c r="A216" i="99"/>
  <c r="A217" i="99"/>
  <c r="A218" i="99"/>
  <c r="A219" i="99"/>
  <c r="A220" i="99"/>
  <c r="A221" i="99"/>
  <c r="A222" i="99"/>
  <c r="A223" i="99"/>
  <c r="A224" i="99"/>
  <c r="A225" i="99"/>
  <c r="A226" i="99"/>
  <c r="A227" i="99"/>
  <c r="A228" i="99"/>
  <c r="A229" i="99"/>
  <c r="A230" i="99"/>
  <c r="A231" i="99"/>
  <c r="A232" i="99"/>
  <c r="A233" i="99"/>
  <c r="A234" i="99"/>
  <c r="A235" i="99"/>
  <c r="A236" i="99"/>
  <c r="A237" i="99"/>
  <c r="A238" i="99"/>
  <c r="A239" i="99"/>
  <c r="A240" i="99"/>
  <c r="A241" i="99"/>
  <c r="A242" i="99"/>
  <c r="A243" i="99"/>
  <c r="A244" i="99"/>
  <c r="A245" i="99"/>
  <c r="A246" i="99"/>
  <c r="A247" i="99"/>
  <c r="A248" i="99"/>
  <c r="A249" i="99"/>
  <c r="A250" i="99"/>
  <c r="A251" i="99"/>
  <c r="A252" i="99"/>
  <c r="A253" i="99"/>
  <c r="A254" i="99"/>
  <c r="A255" i="99"/>
  <c r="A256" i="99"/>
  <c r="A257" i="99"/>
  <c r="A258" i="99"/>
  <c r="A259" i="99"/>
  <c r="A260" i="99"/>
  <c r="A261" i="99"/>
  <c r="A262" i="99"/>
  <c r="A263" i="99"/>
  <c r="A264" i="99"/>
  <c r="A265" i="99"/>
  <c r="A266" i="99"/>
  <c r="A267" i="99"/>
  <c r="A268" i="99"/>
  <c r="A269" i="99"/>
  <c r="A270" i="99"/>
  <c r="A271" i="99"/>
  <c r="A272" i="99"/>
  <c r="A273" i="99"/>
  <c r="A274" i="99"/>
  <c r="A275" i="99"/>
  <c r="A276" i="99"/>
  <c r="A277" i="99"/>
  <c r="A278" i="99"/>
  <c r="A279" i="99"/>
  <c r="A280" i="99"/>
  <c r="A281" i="99"/>
  <c r="A282" i="99"/>
  <c r="A283" i="99"/>
  <c r="A284" i="99"/>
  <c r="A285" i="99"/>
  <c r="A286" i="99"/>
  <c r="A287" i="99"/>
  <c r="A288" i="99"/>
  <c r="A289" i="99"/>
  <c r="A290" i="99"/>
  <c r="A291" i="99"/>
  <c r="A292" i="99"/>
  <c r="A293" i="99"/>
  <c r="A294" i="99"/>
  <c r="A295" i="99"/>
  <c r="A296" i="99"/>
  <c r="A297" i="99"/>
  <c r="A298" i="99"/>
  <c r="A299" i="99"/>
  <c r="A300" i="99"/>
  <c r="A301" i="99"/>
  <c r="A302" i="99"/>
  <c r="A303" i="99"/>
  <c r="A304" i="99"/>
  <c r="A305" i="99"/>
  <c r="A306" i="99"/>
  <c r="A307" i="99"/>
  <c r="A308" i="99"/>
  <c r="A309" i="99"/>
  <c r="A310" i="99"/>
  <c r="A311" i="99"/>
  <c r="A312" i="99"/>
  <c r="A313" i="99"/>
  <c r="A314" i="99"/>
  <c r="A315" i="99"/>
  <c r="A316" i="99"/>
  <c r="A317" i="99"/>
  <c r="A318" i="99"/>
  <c r="A319" i="99"/>
  <c r="A320" i="99"/>
  <c r="A321" i="99"/>
  <c r="A322" i="99"/>
  <c r="A323" i="99"/>
  <c r="A324" i="99"/>
  <c r="A325" i="99"/>
  <c r="A326" i="99"/>
  <c r="A327" i="99"/>
  <c r="A328" i="99"/>
  <c r="A329" i="99"/>
  <c r="A330" i="99"/>
  <c r="A331" i="99"/>
  <c r="A332" i="99"/>
  <c r="A333" i="99"/>
  <c r="A334" i="99"/>
  <c r="A335" i="99"/>
  <c r="A336" i="99"/>
  <c r="A337" i="99"/>
  <c r="A338" i="99"/>
  <c r="A339" i="99"/>
  <c r="A340" i="99"/>
  <c r="A341" i="99"/>
  <c r="A342" i="99"/>
  <c r="A343" i="99"/>
  <c r="A344" i="99"/>
  <c r="A345" i="99"/>
  <c r="A346" i="99"/>
  <c r="A347" i="99"/>
  <c r="A348" i="99"/>
  <c r="A349" i="99"/>
  <c r="A350" i="99"/>
  <c r="A351" i="99"/>
  <c r="A352" i="99"/>
  <c r="A353" i="99"/>
  <c r="A354" i="99"/>
  <c r="A355" i="99"/>
  <c r="A356" i="99"/>
  <c r="A357" i="99"/>
  <c r="A358" i="99"/>
  <c r="A359" i="99"/>
  <c r="A360" i="99"/>
  <c r="A361" i="99"/>
  <c r="A362" i="99"/>
  <c r="A363" i="99"/>
  <c r="A364" i="99"/>
  <c r="A365" i="99"/>
  <c r="A366" i="99"/>
  <c r="A367" i="99"/>
  <c r="A368" i="99"/>
  <c r="A369" i="99"/>
  <c r="A370" i="99"/>
  <c r="A371" i="99"/>
  <c r="A372" i="99"/>
  <c r="A373" i="99"/>
  <c r="A374" i="99"/>
  <c r="A375" i="99"/>
  <c r="A376" i="99"/>
  <c r="A377" i="99"/>
  <c r="A378" i="99"/>
  <c r="A379" i="99"/>
  <c r="A380" i="99"/>
  <c r="A381" i="99"/>
  <c r="A382" i="99"/>
  <c r="A383" i="99"/>
  <c r="A384" i="99"/>
  <c r="A385" i="99"/>
  <c r="A386" i="99"/>
  <c r="A387" i="99"/>
  <c r="A388" i="99"/>
  <c r="A389" i="99"/>
  <c r="A390" i="99"/>
  <c r="A391" i="99"/>
  <c r="A392" i="99"/>
  <c r="A393" i="99"/>
  <c r="A394" i="99"/>
  <c r="A395" i="99"/>
  <c r="A396" i="99"/>
  <c r="A397" i="99"/>
  <c r="A398" i="99"/>
  <c r="A399" i="99"/>
  <c r="A400" i="99"/>
  <c r="A401" i="99"/>
  <c r="A402" i="99"/>
  <c r="A403" i="99"/>
  <c r="A404" i="99"/>
  <c r="A405" i="99"/>
  <c r="A406" i="99"/>
  <c r="A407" i="99"/>
  <c r="A408" i="99"/>
  <c r="A409" i="99"/>
  <c r="A410" i="99"/>
  <c r="A411" i="99"/>
  <c r="A412" i="99"/>
  <c r="A413" i="99"/>
  <c r="A414" i="99"/>
  <c r="A415" i="99"/>
  <c r="A416" i="99"/>
  <c r="A417" i="99"/>
  <c r="A418" i="99"/>
  <c r="A419" i="99"/>
  <c r="A420" i="99"/>
  <c r="A421" i="99"/>
  <c r="A422" i="99"/>
  <c r="A423" i="99"/>
  <c r="A424" i="99"/>
  <c r="A425" i="99"/>
  <c r="A426" i="99"/>
  <c r="A427" i="99"/>
  <c r="A428" i="99"/>
  <c r="A429" i="99"/>
  <c r="A430" i="99"/>
  <c r="A431" i="99"/>
  <c r="A432" i="99"/>
  <c r="A433" i="99"/>
  <c r="A434" i="99"/>
  <c r="A435" i="99"/>
  <c r="A436" i="99"/>
  <c r="A437" i="99"/>
  <c r="A438" i="99"/>
  <c r="A439" i="99"/>
  <c r="A440" i="99"/>
  <c r="A441" i="99"/>
  <c r="A442" i="99"/>
  <c r="A443" i="99"/>
  <c r="A444" i="99"/>
  <c r="A445" i="99"/>
  <c r="A446" i="99"/>
  <c r="A447" i="99"/>
  <c r="A448" i="99"/>
  <c r="A449" i="99"/>
  <c r="A450" i="99"/>
  <c r="A451" i="99"/>
  <c r="A452" i="99"/>
  <c r="A453" i="99"/>
  <c r="A454" i="99"/>
  <c r="A455" i="99"/>
  <c r="A456" i="99"/>
  <c r="A457" i="99"/>
  <c r="A458" i="99"/>
  <c r="A459" i="99"/>
  <c r="A460" i="99"/>
  <c r="A461" i="99"/>
  <c r="A462" i="99"/>
  <c r="A463" i="99"/>
  <c r="A464" i="99"/>
  <c r="A465" i="99"/>
  <c r="A466" i="99"/>
  <c r="A467" i="99"/>
  <c r="A468" i="99"/>
  <c r="A469" i="99"/>
  <c r="A470" i="99"/>
  <c r="A471" i="99"/>
  <c r="A472" i="99"/>
  <c r="A473" i="99"/>
  <c r="A474" i="99"/>
  <c r="A475" i="99"/>
  <c r="A476" i="99"/>
  <c r="A477" i="99"/>
  <c r="A478" i="99"/>
  <c r="A479" i="99"/>
  <c r="A480" i="99"/>
  <c r="A481" i="99"/>
  <c r="A482" i="99"/>
  <c r="A483" i="99"/>
  <c r="A484" i="99"/>
  <c r="A485" i="99"/>
  <c r="A3" i="95"/>
  <c r="A4" i="95"/>
  <c r="A5" i="95"/>
  <c r="A6" i="95"/>
  <c r="A7" i="95"/>
  <c r="A8" i="95"/>
  <c r="A9" i="95"/>
  <c r="A10" i="95"/>
  <c r="A11" i="95"/>
  <c r="A12" i="95"/>
  <c r="A13" i="95"/>
  <c r="A14" i="95"/>
  <c r="A15" i="95"/>
  <c r="A16" i="95"/>
  <c r="A17" i="95"/>
  <c r="A18" i="95"/>
  <c r="A19" i="95"/>
  <c r="A20" i="95"/>
  <c r="A21" i="95"/>
  <c r="A22" i="95"/>
  <c r="A23" i="95"/>
  <c r="A24" i="95"/>
  <c r="A25" i="95"/>
  <c r="A26" i="95"/>
  <c r="A27" i="95"/>
  <c r="A28" i="95"/>
  <c r="A29" i="95"/>
  <c r="A30" i="95"/>
  <c r="A31" i="95"/>
  <c r="A32" i="95"/>
  <c r="A33" i="95"/>
  <c r="A34" i="95"/>
  <c r="A35" i="95"/>
  <c r="A36" i="95"/>
  <c r="A37" i="95"/>
  <c r="A38" i="95"/>
  <c r="A39" i="95"/>
  <c r="A40" i="95"/>
  <c r="A41" i="95"/>
  <c r="A42" i="95"/>
  <c r="A43" i="95"/>
  <c r="A44" i="95"/>
  <c r="A45" i="95"/>
  <c r="A46" i="95"/>
  <c r="A47" i="95"/>
  <c r="A48" i="95"/>
  <c r="A49" i="95"/>
  <c r="A50" i="95"/>
  <c r="A51" i="95"/>
  <c r="A52" i="95"/>
  <c r="A53" i="95"/>
  <c r="A54" i="95"/>
  <c r="A55" i="95"/>
  <c r="A56" i="95"/>
  <c r="A57" i="95"/>
  <c r="A58" i="95"/>
  <c r="A59" i="95"/>
  <c r="A60" i="95"/>
  <c r="A61" i="95"/>
  <c r="A62" i="95"/>
  <c r="A63" i="95"/>
  <c r="A64" i="95"/>
  <c r="A65" i="95"/>
  <c r="A66" i="95"/>
  <c r="A67" i="95"/>
  <c r="A68" i="95"/>
  <c r="A69" i="95"/>
  <c r="A70" i="95"/>
  <c r="A71" i="95"/>
  <c r="A72" i="95"/>
  <c r="A73" i="95"/>
  <c r="A74" i="95"/>
  <c r="A75" i="95"/>
  <c r="A76" i="95"/>
  <c r="A77" i="95"/>
  <c r="A78" i="95"/>
  <c r="A79" i="95"/>
  <c r="A80" i="95"/>
  <c r="A81" i="95"/>
  <c r="A82" i="95"/>
  <c r="A83" i="95"/>
  <c r="A84" i="95"/>
  <c r="A85" i="95"/>
  <c r="A86" i="95"/>
  <c r="A87" i="95"/>
  <c r="A88" i="95"/>
  <c r="A89" i="95"/>
  <c r="A90" i="95"/>
  <c r="A91" i="95"/>
  <c r="A92" i="95"/>
  <c r="A93" i="95"/>
  <c r="A94" i="95"/>
  <c r="A95" i="95"/>
  <c r="A96" i="95"/>
  <c r="A97" i="95"/>
  <c r="A98" i="95"/>
  <c r="A99" i="95"/>
  <c r="A100" i="95"/>
  <c r="A101" i="95"/>
  <c r="A102" i="95"/>
  <c r="A103" i="95"/>
  <c r="A104" i="95"/>
  <c r="A105" i="95"/>
  <c r="A106" i="95"/>
  <c r="A107" i="95"/>
  <c r="A108" i="95"/>
  <c r="A109" i="95"/>
  <c r="A110" i="95"/>
  <c r="A111" i="95"/>
  <c r="A112" i="95"/>
  <c r="A113" i="95"/>
  <c r="A114" i="95"/>
  <c r="A115" i="95"/>
  <c r="A116" i="95"/>
  <c r="A117" i="95"/>
  <c r="A118" i="95"/>
  <c r="A119" i="95"/>
  <c r="A120" i="95"/>
  <c r="A121" i="95"/>
  <c r="A122" i="95"/>
  <c r="A123" i="95"/>
  <c r="A124" i="95"/>
  <c r="A125" i="95"/>
  <c r="A126" i="95"/>
  <c r="A127" i="95"/>
  <c r="A128" i="95"/>
  <c r="A129" i="95"/>
  <c r="A130" i="95"/>
  <c r="A131" i="95"/>
  <c r="A132" i="95"/>
  <c r="A133" i="95"/>
  <c r="A134" i="95"/>
  <c r="A135" i="95"/>
  <c r="A136" i="95"/>
  <c r="A137" i="95"/>
  <c r="A138" i="95"/>
  <c r="A139" i="95"/>
  <c r="A140" i="95"/>
  <c r="A141" i="95"/>
  <c r="A142" i="95"/>
  <c r="A143" i="95"/>
  <c r="A144" i="95"/>
  <c r="A145" i="95"/>
  <c r="A146" i="95"/>
  <c r="A147" i="95"/>
  <c r="A148" i="95"/>
  <c r="A149" i="95"/>
  <c r="A150" i="95"/>
  <c r="A151" i="95"/>
  <c r="A152" i="95"/>
  <c r="A153" i="95"/>
  <c r="A154" i="95"/>
  <c r="A155" i="95"/>
  <c r="A156" i="95"/>
  <c r="A157" i="95"/>
  <c r="A158" i="95"/>
  <c r="A159" i="95"/>
  <c r="A160" i="95"/>
  <c r="A161" i="95"/>
  <c r="A162" i="95"/>
  <c r="A163" i="95"/>
  <c r="A164" i="95"/>
  <c r="A165" i="95"/>
  <c r="A166" i="95"/>
  <c r="A167" i="95"/>
  <c r="A168" i="95"/>
  <c r="A169" i="95"/>
  <c r="A170" i="95"/>
  <c r="A171" i="95"/>
  <c r="A172" i="95"/>
  <c r="A173" i="95"/>
  <c r="A174" i="95"/>
  <c r="A175" i="95"/>
  <c r="A176" i="95"/>
  <c r="A177" i="95"/>
  <c r="A178" i="95"/>
  <c r="A179" i="95"/>
  <c r="A180" i="95"/>
  <c r="A181" i="95"/>
  <c r="A182" i="95"/>
  <c r="A183" i="95"/>
  <c r="A184" i="95"/>
  <c r="A185" i="95"/>
  <c r="A186" i="95"/>
  <c r="A187" i="95"/>
  <c r="A188" i="95"/>
  <c r="A189" i="95"/>
  <c r="A190" i="95"/>
  <c r="A191" i="95"/>
  <c r="A192" i="95"/>
  <c r="A193" i="95"/>
  <c r="A194" i="95"/>
  <c r="A195" i="95"/>
  <c r="A196" i="95"/>
  <c r="A197" i="95"/>
  <c r="A198" i="95"/>
  <c r="A199" i="95"/>
  <c r="A200" i="95"/>
  <c r="A201" i="95"/>
  <c r="A202" i="95"/>
  <c r="A203" i="95"/>
  <c r="A204" i="95"/>
  <c r="A205" i="95"/>
  <c r="A206" i="95"/>
  <c r="A207" i="95"/>
  <c r="A208" i="95"/>
  <c r="A209" i="95"/>
  <c r="A210" i="95"/>
  <c r="A211" i="95"/>
  <c r="A212" i="95"/>
  <c r="A213" i="95"/>
  <c r="A214" i="95"/>
  <c r="A215" i="95"/>
  <c r="A216" i="95"/>
  <c r="A217" i="95"/>
  <c r="A218" i="95"/>
  <c r="A219" i="95"/>
  <c r="A220" i="95"/>
  <c r="A221" i="95"/>
  <c r="A222" i="95"/>
  <c r="A223" i="95"/>
  <c r="A224" i="95"/>
  <c r="A225" i="95"/>
  <c r="A226" i="95"/>
  <c r="A227" i="95"/>
  <c r="A228" i="95"/>
  <c r="A229" i="95"/>
  <c r="A230" i="95"/>
  <c r="A231" i="95"/>
  <c r="A232" i="95"/>
  <c r="A233" i="95"/>
  <c r="A234" i="95"/>
  <c r="A235" i="95"/>
  <c r="A236" i="95"/>
  <c r="A237" i="95"/>
  <c r="A238" i="95"/>
  <c r="A239" i="95"/>
  <c r="A240" i="95"/>
  <c r="A241" i="95"/>
  <c r="A242" i="95"/>
  <c r="A243" i="95"/>
  <c r="A244" i="95"/>
  <c r="A245" i="95"/>
  <c r="A246" i="95"/>
  <c r="A247" i="95"/>
  <c r="A248" i="95"/>
  <c r="A249" i="95"/>
  <c r="A250" i="95"/>
  <c r="A251" i="95"/>
  <c r="A252" i="95"/>
  <c r="A253" i="95"/>
  <c r="A254" i="95"/>
  <c r="A255" i="95"/>
  <c r="A256" i="95"/>
  <c r="A257" i="95"/>
  <c r="A258" i="95"/>
  <c r="A259" i="95"/>
  <c r="A260" i="95"/>
  <c r="A261" i="95"/>
  <c r="A262" i="95"/>
  <c r="A263" i="95"/>
  <c r="A264" i="95"/>
  <c r="A265" i="95"/>
  <c r="A266" i="95"/>
  <c r="A267" i="95"/>
  <c r="A268" i="95"/>
  <c r="A269" i="95"/>
  <c r="A270" i="95"/>
  <c r="A271" i="95"/>
  <c r="A272" i="95"/>
  <c r="A273" i="95"/>
  <c r="A274" i="95"/>
  <c r="A275" i="95"/>
  <c r="A276" i="95"/>
  <c r="A277" i="95"/>
  <c r="A278" i="95"/>
  <c r="A279" i="95"/>
  <c r="A280" i="95"/>
  <c r="A281" i="95"/>
  <c r="A282" i="95"/>
  <c r="A283" i="95"/>
  <c r="A284" i="95"/>
  <c r="A285" i="95"/>
  <c r="A286" i="95"/>
  <c r="A287" i="95"/>
  <c r="A288" i="95"/>
  <c r="A289" i="95"/>
  <c r="A290" i="95"/>
  <c r="A291" i="95"/>
  <c r="A292" i="95"/>
  <c r="A293" i="95"/>
  <c r="A294" i="95"/>
  <c r="A295" i="95"/>
  <c r="A296" i="95"/>
  <c r="A297" i="95"/>
  <c r="A298" i="95"/>
  <c r="A299" i="95"/>
  <c r="A300" i="95"/>
  <c r="A301" i="95"/>
  <c r="A302" i="95"/>
  <c r="A303" i="95"/>
  <c r="A304" i="95"/>
  <c r="A305" i="95"/>
  <c r="A306" i="95"/>
  <c r="A307" i="95"/>
  <c r="A308" i="95"/>
  <c r="A309" i="95"/>
  <c r="A310" i="95"/>
  <c r="A311" i="95"/>
  <c r="A312" i="95"/>
  <c r="A313" i="95"/>
  <c r="A314" i="95"/>
  <c r="A315" i="95"/>
  <c r="A316" i="95"/>
  <c r="A317" i="95"/>
  <c r="A318" i="95"/>
  <c r="A319" i="95"/>
  <c r="A320" i="95"/>
  <c r="A321" i="95"/>
  <c r="A322" i="95"/>
  <c r="A323" i="95"/>
  <c r="A324" i="95"/>
  <c r="A325" i="95"/>
  <c r="A326" i="95"/>
  <c r="A327" i="95"/>
  <c r="A328" i="95"/>
  <c r="A329" i="95"/>
  <c r="A330" i="95"/>
  <c r="A331" i="95"/>
  <c r="A332" i="95"/>
  <c r="A333" i="95"/>
  <c r="A334" i="95"/>
  <c r="A335" i="95"/>
  <c r="A336" i="95"/>
  <c r="A337" i="95"/>
  <c r="A338" i="95"/>
  <c r="A339" i="95"/>
  <c r="A340" i="95"/>
  <c r="A341" i="95"/>
  <c r="A342" i="95"/>
  <c r="A343" i="95"/>
  <c r="A344" i="95"/>
  <c r="A345" i="95"/>
  <c r="A346" i="95"/>
  <c r="A347" i="95"/>
  <c r="A348" i="95"/>
  <c r="A349" i="95"/>
  <c r="A350" i="95"/>
  <c r="A351" i="95"/>
  <c r="A352" i="95"/>
  <c r="A353" i="95"/>
  <c r="A354" i="95"/>
  <c r="A355" i="95"/>
  <c r="A356" i="95"/>
  <c r="A357" i="95"/>
  <c r="A358" i="95"/>
  <c r="A359" i="95"/>
  <c r="A360" i="95"/>
  <c r="A361" i="95"/>
  <c r="A362" i="95"/>
  <c r="A363" i="95"/>
  <c r="A364" i="95"/>
  <c r="A365" i="95"/>
  <c r="A366" i="95"/>
  <c r="A367" i="95"/>
  <c r="A368" i="95"/>
  <c r="A369" i="95"/>
  <c r="A370" i="95"/>
  <c r="A371" i="95"/>
  <c r="A372" i="95"/>
  <c r="A373" i="95"/>
  <c r="A374" i="95"/>
  <c r="A375" i="95"/>
  <c r="A376" i="95"/>
  <c r="A377" i="95"/>
  <c r="A378" i="95"/>
  <c r="A379" i="95"/>
  <c r="A380" i="95"/>
  <c r="A381" i="95"/>
  <c r="A382" i="95"/>
  <c r="A383" i="95"/>
  <c r="A384" i="95"/>
  <c r="A385" i="95"/>
  <c r="A386" i="95"/>
  <c r="A387" i="95"/>
  <c r="A388" i="95"/>
  <c r="A389" i="95"/>
  <c r="A390" i="95"/>
  <c r="A391" i="95"/>
  <c r="A392" i="95"/>
  <c r="A393" i="95"/>
  <c r="A394" i="95"/>
  <c r="A395" i="95"/>
  <c r="A396" i="95"/>
  <c r="A397" i="95"/>
  <c r="A398" i="95"/>
  <c r="A399" i="95"/>
  <c r="A400" i="95"/>
  <c r="A401" i="95"/>
  <c r="A402" i="95"/>
  <c r="A403" i="95"/>
  <c r="A404" i="95"/>
  <c r="A405" i="95"/>
  <c r="A406" i="95"/>
  <c r="A407" i="95"/>
  <c r="A408" i="95"/>
  <c r="A409" i="95"/>
  <c r="A410" i="95"/>
  <c r="A411" i="95"/>
  <c r="A412" i="95"/>
  <c r="A413" i="95"/>
  <c r="A414" i="95"/>
  <c r="A415" i="95"/>
  <c r="A416" i="95"/>
  <c r="A417" i="95"/>
  <c r="A418" i="95"/>
  <c r="A419" i="95"/>
  <c r="A420" i="95"/>
  <c r="A421" i="95"/>
  <c r="A422" i="95"/>
  <c r="A423" i="95"/>
  <c r="A424" i="95"/>
  <c r="A425" i="95"/>
  <c r="A426" i="95"/>
  <c r="A427" i="95"/>
  <c r="A428" i="95"/>
  <c r="A429" i="95"/>
  <c r="A430" i="95"/>
  <c r="A431" i="95"/>
  <c r="A432" i="95"/>
  <c r="A433" i="95"/>
  <c r="A434" i="95"/>
  <c r="A435" i="95"/>
  <c r="A436" i="95"/>
  <c r="A437" i="95"/>
  <c r="A438" i="95"/>
  <c r="A439" i="95"/>
  <c r="A440" i="95"/>
  <c r="A441" i="95"/>
  <c r="A442" i="95"/>
  <c r="A443" i="95"/>
  <c r="A444" i="95"/>
  <c r="A445" i="95"/>
  <c r="A446" i="95"/>
  <c r="A447" i="95"/>
  <c r="A448" i="95"/>
  <c r="A449" i="95"/>
  <c r="A450" i="95"/>
  <c r="A451" i="95"/>
  <c r="A452" i="95"/>
  <c r="A453" i="95"/>
  <c r="A454" i="95"/>
  <c r="A455" i="95"/>
  <c r="A456" i="95"/>
  <c r="A457" i="95"/>
  <c r="A458" i="95"/>
  <c r="A459" i="95"/>
  <c r="A460" i="95"/>
  <c r="A461" i="95"/>
  <c r="A462" i="95"/>
  <c r="A463" i="95"/>
  <c r="A464" i="95"/>
  <c r="A465" i="95"/>
  <c r="A466" i="95"/>
  <c r="A467" i="95"/>
  <c r="A468" i="95"/>
  <c r="A469" i="95"/>
  <c r="A470" i="95"/>
  <c r="A471" i="95"/>
  <c r="A472" i="95"/>
  <c r="A473" i="95"/>
  <c r="A474" i="95"/>
  <c r="A475" i="95"/>
  <c r="A476" i="95"/>
  <c r="A477" i="95"/>
  <c r="A478" i="95"/>
  <c r="A479" i="95"/>
  <c r="A480" i="95"/>
  <c r="A481" i="95"/>
  <c r="A482" i="95"/>
  <c r="A483" i="95"/>
  <c r="A484" i="95"/>
  <c r="A485" i="95"/>
  <c r="BQ16" i="103" l="1"/>
  <c r="BN16" i="103"/>
  <c r="BK16" i="103"/>
  <c r="BH16" i="103"/>
  <c r="BE16" i="103"/>
  <c r="BQ14" i="103"/>
  <c r="BP14" i="103"/>
  <c r="BO14" i="103"/>
  <c r="BN14" i="103"/>
  <c r="BM14" i="103"/>
  <c r="BL14" i="103"/>
  <c r="BK14" i="103"/>
  <c r="BJ14" i="103"/>
  <c r="BI14" i="103"/>
  <c r="BH14" i="103"/>
  <c r="BG14" i="103"/>
  <c r="BF14" i="103"/>
  <c r="BE14" i="103"/>
  <c r="BD14" i="103"/>
  <c r="BC14" i="103"/>
  <c r="BQ16" i="102"/>
  <c r="BN16" i="102"/>
  <c r="BK16" i="102"/>
  <c r="BH16" i="102"/>
  <c r="BE16" i="102"/>
  <c r="BQ14" i="102"/>
  <c r="BP14" i="102"/>
  <c r="BO14" i="102"/>
  <c r="BN14" i="102"/>
  <c r="BM14" i="102"/>
  <c r="BL14" i="102"/>
  <c r="BK14" i="102"/>
  <c r="BJ14" i="102"/>
  <c r="BI14" i="102"/>
  <c r="BH14" i="102"/>
  <c r="BG14" i="102"/>
  <c r="BF14" i="102"/>
  <c r="BE14" i="102"/>
  <c r="BD14" i="102"/>
  <c r="BC14" i="102"/>
  <c r="BP16" i="103" l="1"/>
  <c r="BO16" i="103"/>
  <c r="BM16" i="103"/>
  <c r="BL16" i="103"/>
  <c r="BJ16" i="103"/>
  <c r="BI16" i="103"/>
  <c r="BG16" i="103"/>
  <c r="BF16" i="103"/>
  <c r="BD16" i="103"/>
  <c r="BC16" i="103"/>
  <c r="BP16" i="102"/>
  <c r="BO16" i="102"/>
  <c r="BM16" i="102"/>
  <c r="BL16" i="102"/>
  <c r="BJ16" i="102"/>
  <c r="BI16" i="102"/>
  <c r="BG16" i="102"/>
  <c r="BF16" i="102"/>
  <c r="BD16" i="102"/>
  <c r="BC16" i="102"/>
  <c r="BQ16" i="100"/>
  <c r="BP16" i="100"/>
  <c r="BO16" i="100"/>
  <c r="BN16" i="100"/>
  <c r="BM16" i="100"/>
  <c r="BL16" i="100"/>
  <c r="BK16" i="100"/>
  <c r="BJ16" i="100"/>
  <c r="BI16" i="100"/>
  <c r="BH16" i="100"/>
  <c r="BG16" i="100"/>
  <c r="BF16" i="100"/>
  <c r="BQ14" i="100"/>
  <c r="BP14" i="100"/>
  <c r="BO14" i="100"/>
  <c r="BN14" i="100"/>
  <c r="BM14" i="100"/>
  <c r="BL14" i="100"/>
  <c r="BK14" i="100"/>
  <c r="BJ14" i="100"/>
  <c r="BI14" i="100"/>
  <c r="BH14" i="100"/>
  <c r="BG14" i="100"/>
  <c r="BF14" i="100"/>
  <c r="BE16" i="100"/>
  <c r="BD16" i="100"/>
  <c r="BC16" i="100"/>
  <c r="BE14" i="100"/>
  <c r="BD14" i="100"/>
  <c r="BC14" i="100"/>
  <c r="BB16" i="103" l="1"/>
  <c r="AY16" i="103"/>
  <c r="AV16" i="103"/>
  <c r="AS16" i="103"/>
  <c r="AP16" i="103"/>
  <c r="AM16" i="103"/>
  <c r="AJ16" i="103"/>
  <c r="AG16" i="103"/>
  <c r="AD16" i="103"/>
  <c r="AA16" i="103"/>
  <c r="X16" i="103"/>
  <c r="U16" i="103"/>
  <c r="R16" i="103"/>
  <c r="O16" i="103"/>
  <c r="L16" i="103"/>
  <c r="I16" i="103"/>
  <c r="F16" i="103"/>
  <c r="BB14" i="103"/>
  <c r="BA14" i="103"/>
  <c r="AZ14" i="103"/>
  <c r="AY14" i="103"/>
  <c r="AX14" i="103"/>
  <c r="AW14" i="103"/>
  <c r="AV14" i="103"/>
  <c r="AU14" i="103"/>
  <c r="AT14" i="103"/>
  <c r="AS14" i="103"/>
  <c r="AR14" i="103"/>
  <c r="AQ14" i="103"/>
  <c r="AP14" i="103"/>
  <c r="AO14" i="103"/>
  <c r="AN14" i="103"/>
  <c r="AM14" i="103"/>
  <c r="AL14" i="103"/>
  <c r="AK14" i="103"/>
  <c r="AJ14" i="103"/>
  <c r="AI14" i="103"/>
  <c r="AH14" i="103"/>
  <c r="AG14" i="103"/>
  <c r="AF14" i="103"/>
  <c r="AE14" i="103"/>
  <c r="AD14" i="103"/>
  <c r="AC14" i="103"/>
  <c r="AB14" i="103"/>
  <c r="AA14" i="103"/>
  <c r="Z14" i="103"/>
  <c r="Y14" i="103"/>
  <c r="X14" i="103"/>
  <c r="W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BA16" i="103"/>
  <c r="AZ16" i="103"/>
  <c r="AX16" i="103"/>
  <c r="AW16" i="103"/>
  <c r="AU16" i="103"/>
  <c r="AT16" i="103"/>
  <c r="AR16" i="103"/>
  <c r="AQ16" i="103"/>
  <c r="AO16" i="103"/>
  <c r="AN16" i="103"/>
  <c r="AL16" i="103"/>
  <c r="AK16" i="103"/>
  <c r="AI16" i="103"/>
  <c r="AH16" i="103"/>
  <c r="AF16" i="103"/>
  <c r="AE16" i="103"/>
  <c r="AC16" i="103"/>
  <c r="AB16" i="103"/>
  <c r="Z16" i="103"/>
  <c r="Y16" i="103"/>
  <c r="W16" i="103"/>
  <c r="V16" i="103"/>
  <c r="T16" i="103"/>
  <c r="S16" i="103"/>
  <c r="Q16" i="103"/>
  <c r="P16" i="103"/>
  <c r="N16" i="103"/>
  <c r="M16" i="103"/>
  <c r="K16" i="103"/>
  <c r="J16" i="103"/>
  <c r="H16" i="103"/>
  <c r="G16" i="103"/>
  <c r="E16" i="103"/>
  <c r="D16" i="103"/>
  <c r="B5" i="103"/>
  <c r="BQ1" i="103"/>
  <c r="BP1" i="103"/>
  <c r="BO1" i="103"/>
  <c r="BN1" i="103"/>
  <c r="BM1" i="103"/>
  <c r="BL1" i="103"/>
  <c r="BK1" i="103"/>
  <c r="BJ1" i="103"/>
  <c r="BI1" i="103"/>
  <c r="BH1" i="103"/>
  <c r="BG1" i="103"/>
  <c r="BF1" i="103"/>
  <c r="BE1" i="103"/>
  <c r="BD1" i="103"/>
  <c r="BC1" i="103"/>
  <c r="BB1" i="103"/>
  <c r="BA1" i="103"/>
  <c r="AZ1" i="103"/>
  <c r="AY1" i="103"/>
  <c r="AX1" i="103"/>
  <c r="AW1" i="103"/>
  <c r="AV1" i="103"/>
  <c r="AU1" i="103"/>
  <c r="AT1" i="103"/>
  <c r="AS1" i="103"/>
  <c r="AR1" i="103"/>
  <c r="AQ1" i="103"/>
  <c r="AP1" i="103"/>
  <c r="AO1" i="103"/>
  <c r="AN1" i="103"/>
  <c r="AM1" i="103"/>
  <c r="AL1" i="103"/>
  <c r="AK1" i="103"/>
  <c r="AJ1" i="103"/>
  <c r="AI1" i="103"/>
  <c r="AH1" i="103"/>
  <c r="AG1" i="103"/>
  <c r="AF1" i="103"/>
  <c r="AE1" i="103"/>
  <c r="AD1" i="103"/>
  <c r="AC1" i="103"/>
  <c r="AB1" i="103"/>
  <c r="AA1" i="103"/>
  <c r="Z1" i="103"/>
  <c r="Y1" i="103"/>
  <c r="X1" i="103"/>
  <c r="W1" i="103"/>
  <c r="V1" i="103"/>
  <c r="U1" i="103"/>
  <c r="T1" i="103"/>
  <c r="S1" i="103"/>
  <c r="R1" i="103"/>
  <c r="Q1" i="103"/>
  <c r="P1" i="103"/>
  <c r="O1" i="103"/>
  <c r="N1" i="103"/>
  <c r="M1" i="103"/>
  <c r="L1" i="103"/>
  <c r="K1" i="103"/>
  <c r="J1" i="103"/>
  <c r="I1" i="103"/>
  <c r="H1" i="103"/>
  <c r="G1" i="103"/>
  <c r="F1" i="103"/>
  <c r="E1" i="103"/>
  <c r="D1" i="103"/>
  <c r="B5" i="102"/>
  <c r="A2" i="99"/>
  <c r="BB16" i="102"/>
  <c r="AY16" i="102"/>
  <c r="AV16" i="102"/>
  <c r="AS16" i="102"/>
  <c r="AP16" i="102"/>
  <c r="AM16" i="102"/>
  <c r="AJ16" i="102"/>
  <c r="AG16" i="102"/>
  <c r="AD16" i="102"/>
  <c r="AA16" i="102"/>
  <c r="X16" i="102"/>
  <c r="U16" i="102"/>
  <c r="R16" i="102"/>
  <c r="O16" i="102"/>
  <c r="L16" i="102"/>
  <c r="I16" i="102"/>
  <c r="F16" i="102"/>
  <c r="BB14" i="102"/>
  <c r="BA14" i="102"/>
  <c r="AZ14" i="102"/>
  <c r="AY14" i="102"/>
  <c r="AX14" i="102"/>
  <c r="AW14" i="102"/>
  <c r="AV14" i="102"/>
  <c r="AU14" i="102"/>
  <c r="AT14" i="102"/>
  <c r="AS14" i="102"/>
  <c r="AR14" i="102"/>
  <c r="AQ14" i="102"/>
  <c r="AP14" i="102"/>
  <c r="AO14" i="102"/>
  <c r="AN14" i="102"/>
  <c r="AM14" i="102"/>
  <c r="AL14" i="102"/>
  <c r="AK14" i="102"/>
  <c r="AJ14" i="102"/>
  <c r="AI14" i="102"/>
  <c r="AH14" i="102"/>
  <c r="AG14" i="102"/>
  <c r="AF14" i="102"/>
  <c r="AE14" i="102"/>
  <c r="AD14" i="102"/>
  <c r="AC14" i="102"/>
  <c r="AB14" i="102"/>
  <c r="AA14" i="102"/>
  <c r="Z14" i="102"/>
  <c r="Y14" i="102"/>
  <c r="X14" i="102"/>
  <c r="W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BA16" i="102"/>
  <c r="AZ16" i="102"/>
  <c r="AX16" i="102"/>
  <c r="AW16" i="102"/>
  <c r="AU16" i="102"/>
  <c r="AT16" i="102"/>
  <c r="AR16" i="102"/>
  <c r="AQ16" i="102"/>
  <c r="AO16" i="102"/>
  <c r="AN16" i="102"/>
  <c r="AL16" i="102"/>
  <c r="AK16" i="102"/>
  <c r="AI16" i="102"/>
  <c r="AH16" i="102"/>
  <c r="AF16" i="102"/>
  <c r="AE16" i="102"/>
  <c r="AC16" i="102"/>
  <c r="AB16" i="102"/>
  <c r="Z16" i="102"/>
  <c r="Y16" i="102"/>
  <c r="W16" i="102"/>
  <c r="V16" i="102"/>
  <c r="T16" i="102"/>
  <c r="S16" i="102"/>
  <c r="Q16" i="102"/>
  <c r="P16" i="102"/>
  <c r="N16" i="102"/>
  <c r="M16" i="102"/>
  <c r="K16" i="102"/>
  <c r="J16" i="102"/>
  <c r="H16" i="102"/>
  <c r="G16" i="102"/>
  <c r="E16" i="102"/>
  <c r="D16" i="102"/>
  <c r="BQ1" i="102"/>
  <c r="BP1" i="102"/>
  <c r="BO1" i="102"/>
  <c r="BN1" i="102"/>
  <c r="BM1" i="102"/>
  <c r="BL1" i="102"/>
  <c r="BK1" i="102"/>
  <c r="BJ1" i="102"/>
  <c r="BI1" i="102"/>
  <c r="BH1" i="102"/>
  <c r="BG1" i="102"/>
  <c r="BF1" i="102"/>
  <c r="BE1" i="102"/>
  <c r="BD1" i="102"/>
  <c r="BC1" i="102"/>
  <c r="BB1" i="102"/>
  <c r="BA1" i="102"/>
  <c r="AZ1" i="102"/>
  <c r="AY1" i="102"/>
  <c r="AX1" i="102"/>
  <c r="AW1" i="102"/>
  <c r="AV1" i="102"/>
  <c r="AU1" i="102"/>
  <c r="AT1" i="102"/>
  <c r="AS1" i="102"/>
  <c r="AR1" i="102"/>
  <c r="AQ1" i="102"/>
  <c r="AP1" i="102"/>
  <c r="AO1" i="102"/>
  <c r="AN1" i="102"/>
  <c r="AM1" i="102"/>
  <c r="AL1" i="102"/>
  <c r="AK1" i="102"/>
  <c r="AJ1" i="102"/>
  <c r="AI1" i="102"/>
  <c r="AH1" i="102"/>
  <c r="AG1" i="102"/>
  <c r="AF1" i="102"/>
  <c r="AE1" i="102"/>
  <c r="AD1" i="102"/>
  <c r="AC1" i="102"/>
  <c r="AB1" i="102"/>
  <c r="AA1" i="102"/>
  <c r="Z1" i="102"/>
  <c r="Y1" i="102"/>
  <c r="X1" i="102"/>
  <c r="W1" i="102"/>
  <c r="V1" i="102"/>
  <c r="U1" i="102"/>
  <c r="T1" i="102"/>
  <c r="S1" i="102"/>
  <c r="R1" i="102"/>
  <c r="Q1" i="102"/>
  <c r="P1" i="102"/>
  <c r="O1" i="102"/>
  <c r="N1" i="102"/>
  <c r="M1" i="102"/>
  <c r="L1" i="102"/>
  <c r="K1" i="102"/>
  <c r="J1" i="102"/>
  <c r="I1" i="102"/>
  <c r="H1" i="102"/>
  <c r="G1" i="102"/>
  <c r="F1" i="102"/>
  <c r="E1" i="102"/>
  <c r="D1" i="102"/>
  <c r="A2" i="98"/>
  <c r="B5" i="101"/>
  <c r="A2" i="97"/>
  <c r="A2" i="95"/>
  <c r="BQ1" i="101"/>
  <c r="BP1" i="101"/>
  <c r="BO1" i="101"/>
  <c r="BN1" i="101"/>
  <c r="BM1" i="101"/>
  <c r="BL1" i="101"/>
  <c r="BK1" i="101"/>
  <c r="BJ1" i="101"/>
  <c r="BI1" i="101"/>
  <c r="BH1" i="101"/>
  <c r="BG1" i="101"/>
  <c r="BF1" i="101"/>
  <c r="BE1" i="101"/>
  <c r="BD1" i="101"/>
  <c r="BC1" i="101"/>
  <c r="BB1" i="101"/>
  <c r="BA1" i="101"/>
  <c r="AZ1" i="101"/>
  <c r="AY1" i="101"/>
  <c r="AX1" i="101"/>
  <c r="AW1" i="101"/>
  <c r="AV1" i="101"/>
  <c r="AU1" i="101"/>
  <c r="AT1" i="101"/>
  <c r="AS1" i="101"/>
  <c r="AR1" i="101"/>
  <c r="AQ1" i="101"/>
  <c r="AP1" i="101"/>
  <c r="AO1" i="101"/>
  <c r="AN1" i="101"/>
  <c r="AM1" i="101"/>
  <c r="AL1" i="101"/>
  <c r="AK1" i="101"/>
  <c r="AJ1" i="101"/>
  <c r="AI1" i="101"/>
  <c r="AH1" i="101"/>
  <c r="AG1" i="101"/>
  <c r="AF1" i="101"/>
  <c r="AE1" i="101"/>
  <c r="AD1" i="101"/>
  <c r="AC1" i="101"/>
  <c r="AB1" i="101"/>
  <c r="AA1" i="101"/>
  <c r="Z1" i="101"/>
  <c r="Y1" i="101"/>
  <c r="X1" i="101"/>
  <c r="W1" i="101"/>
  <c r="V1" i="101"/>
  <c r="U1" i="101"/>
  <c r="T1" i="101"/>
  <c r="S1" i="101"/>
  <c r="R1" i="101"/>
  <c r="Q1" i="101"/>
  <c r="P1" i="101"/>
  <c r="O1" i="101"/>
  <c r="N1" i="101"/>
  <c r="M1" i="101"/>
  <c r="L1" i="101"/>
  <c r="K1" i="101"/>
  <c r="J1" i="101"/>
  <c r="I1" i="101"/>
  <c r="H1" i="101"/>
  <c r="G1" i="101"/>
  <c r="F1" i="101"/>
  <c r="E1" i="101"/>
  <c r="D1" i="101"/>
  <c r="BB16" i="100"/>
  <c r="BA16" i="100"/>
  <c r="AZ16" i="100"/>
  <c r="BB14" i="100"/>
  <c r="BA14" i="100"/>
  <c r="AZ14" i="100"/>
  <c r="AY16" i="100"/>
  <c r="AX16" i="100"/>
  <c r="AW16" i="100"/>
  <c r="AY14" i="100"/>
  <c r="AX14" i="100"/>
  <c r="AW14" i="100"/>
  <c r="AV16" i="100"/>
  <c r="AU16" i="100"/>
  <c r="AT16" i="100"/>
  <c r="AV14" i="100"/>
  <c r="AU14" i="100"/>
  <c r="AT14" i="100"/>
  <c r="AS16" i="100"/>
  <c r="AR16" i="100"/>
  <c r="AQ16" i="100"/>
  <c r="AS14" i="100"/>
  <c r="AR14" i="100"/>
  <c r="AQ14" i="100"/>
  <c r="AP16" i="100"/>
  <c r="AO16" i="100"/>
  <c r="AN16" i="100"/>
  <c r="AP14" i="100"/>
  <c r="AO14" i="100"/>
  <c r="AN14" i="100"/>
  <c r="AM16" i="100"/>
  <c r="AL16" i="100"/>
  <c r="AK16" i="100"/>
  <c r="AM14" i="100"/>
  <c r="AL14" i="100"/>
  <c r="AK14" i="100"/>
  <c r="AJ16" i="100"/>
  <c r="AI16" i="100"/>
  <c r="AH16" i="100"/>
  <c r="AJ14" i="100"/>
  <c r="AI14" i="100"/>
  <c r="AH14" i="100"/>
  <c r="AG16" i="100"/>
  <c r="AF16" i="100"/>
  <c r="AE16" i="100"/>
  <c r="AG14" i="100"/>
  <c r="AF14" i="100"/>
  <c r="AE14" i="100"/>
  <c r="AD16" i="100"/>
  <c r="AC16" i="100"/>
  <c r="AB16" i="100"/>
  <c r="AD14" i="100"/>
  <c r="AC14" i="100"/>
  <c r="AB14" i="100"/>
  <c r="AA16" i="100"/>
  <c r="Z16" i="100"/>
  <c r="Y16" i="100"/>
  <c r="AA14" i="100"/>
  <c r="Z14" i="100"/>
  <c r="Y14" i="100"/>
  <c r="X16" i="100"/>
  <c r="W16" i="100"/>
  <c r="V16" i="100"/>
  <c r="X14" i="100"/>
  <c r="W14" i="100"/>
  <c r="V14" i="100"/>
  <c r="U16" i="100"/>
  <c r="T16" i="100"/>
  <c r="S16" i="100"/>
  <c r="U14" i="100"/>
  <c r="T14" i="100"/>
  <c r="S14" i="100"/>
  <c r="R16" i="100"/>
  <c r="Q16" i="100"/>
  <c r="P16" i="100"/>
  <c r="R14" i="100"/>
  <c r="Q14" i="100"/>
  <c r="P14" i="100"/>
  <c r="O16" i="100"/>
  <c r="N16" i="100"/>
  <c r="M16" i="100"/>
  <c r="O14" i="100"/>
  <c r="N14" i="100"/>
  <c r="M14" i="100"/>
  <c r="L16" i="100"/>
  <c r="K16" i="100"/>
  <c r="J16" i="100"/>
  <c r="L14" i="100"/>
  <c r="K14" i="100"/>
  <c r="J14" i="100"/>
  <c r="F16" i="100"/>
  <c r="E16" i="100"/>
  <c r="D16" i="100"/>
  <c r="F14" i="100"/>
  <c r="E14" i="100"/>
  <c r="D14" i="100"/>
  <c r="H14" i="100"/>
  <c r="G14" i="100"/>
  <c r="I16" i="100"/>
  <c r="I14" i="100"/>
  <c r="BC1" i="100"/>
  <c r="BD1" i="100"/>
  <c r="BE1" i="100"/>
  <c r="BF1" i="100"/>
  <c r="BG1" i="100"/>
  <c r="BH1" i="100"/>
  <c r="BI1" i="100"/>
  <c r="BJ1" i="100"/>
  <c r="BK1" i="100"/>
  <c r="BL1" i="100"/>
  <c r="BM1" i="100"/>
  <c r="BN1" i="100"/>
  <c r="BO1" i="100"/>
  <c r="BP1" i="100"/>
  <c r="BQ1" i="100"/>
  <c r="B5" i="100"/>
  <c r="AW1" i="100"/>
  <c r="AX1" i="100"/>
  <c r="AY1" i="100"/>
  <c r="AZ1" i="100"/>
  <c r="BA1" i="100"/>
  <c r="BB1" i="100"/>
  <c r="L1" i="100"/>
  <c r="D1" i="100"/>
  <c r="E1" i="100"/>
  <c r="F1" i="100"/>
  <c r="G1" i="100"/>
  <c r="H1" i="100"/>
  <c r="I1" i="100"/>
  <c r="K1" i="100"/>
  <c r="G16" i="100"/>
  <c r="H16" i="100"/>
  <c r="S13" i="101" l="1"/>
  <c r="I12" i="108" s="1"/>
  <c r="BF36" i="101"/>
  <c r="BI35" i="101"/>
  <c r="BP34" i="101"/>
  <c r="BL34" i="101"/>
  <c r="U20" i="105" s="1"/>
  <c r="BH34" i="101"/>
  <c r="U33" i="105" s="1"/>
  <c r="U79" i="105" s="1"/>
  <c r="BD34" i="101"/>
  <c r="BO33" i="101"/>
  <c r="T25" i="105" s="1"/>
  <c r="BK33" i="101"/>
  <c r="T38" i="105" s="1"/>
  <c r="BG33" i="101"/>
  <c r="BC33" i="101"/>
  <c r="T5" i="105" s="1"/>
  <c r="BN32" i="101"/>
  <c r="S43" i="105" s="1"/>
  <c r="BJ32" i="101"/>
  <c r="BF32" i="101"/>
  <c r="S10" i="105" s="1"/>
  <c r="BQ31" i="101"/>
  <c r="R48" i="105" s="1"/>
  <c r="BM31" i="101"/>
  <c r="BI31" i="101"/>
  <c r="R15" i="105" s="1"/>
  <c r="BE31" i="101"/>
  <c r="R28" i="105" s="1"/>
  <c r="BP30" i="101"/>
  <c r="BL30" i="101"/>
  <c r="Q20" i="105" s="1"/>
  <c r="BH30" i="101"/>
  <c r="Q33" i="105" s="1"/>
  <c r="BD30" i="101"/>
  <c r="BO29" i="101"/>
  <c r="P25" i="105" s="1"/>
  <c r="BK29" i="101"/>
  <c r="P38" i="105" s="1"/>
  <c r="BG29" i="101"/>
  <c r="BC29" i="101"/>
  <c r="P5" i="105" s="1"/>
  <c r="BN28" i="101"/>
  <c r="O43" i="105" s="1"/>
  <c r="BJ28" i="101"/>
  <c r="BF28" i="101"/>
  <c r="O10" i="105" s="1"/>
  <c r="BQ27" i="101"/>
  <c r="N48" i="105" s="1"/>
  <c r="BM27" i="101"/>
  <c r="BI27" i="101"/>
  <c r="N15" i="105" s="1"/>
  <c r="BE27" i="101"/>
  <c r="N28" i="105" s="1"/>
  <c r="BP26" i="101"/>
  <c r="BL26" i="101"/>
  <c r="M20" i="105" s="1"/>
  <c r="BO36" i="101"/>
  <c r="BC36" i="101"/>
  <c r="BF35" i="101"/>
  <c r="BO34" i="101"/>
  <c r="U25" i="105" s="1"/>
  <c r="BK34" i="101"/>
  <c r="U38" i="105" s="1"/>
  <c r="BG34" i="101"/>
  <c r="BC34" i="101"/>
  <c r="U5" i="105" s="1"/>
  <c r="U51" i="105" s="1"/>
  <c r="BN33" i="101"/>
  <c r="T43" i="105" s="1"/>
  <c r="BJ33" i="101"/>
  <c r="BF33" i="101"/>
  <c r="T10" i="105" s="1"/>
  <c r="T56" i="105" s="1"/>
  <c r="BQ32" i="101"/>
  <c r="S48" i="105" s="1"/>
  <c r="BM32" i="101"/>
  <c r="BI32" i="101"/>
  <c r="S15" i="105" s="1"/>
  <c r="S61" i="105" s="1"/>
  <c r="BE32" i="101"/>
  <c r="S28" i="105" s="1"/>
  <c r="BP31" i="101"/>
  <c r="BL31" i="101"/>
  <c r="R20" i="105" s="1"/>
  <c r="BH31" i="101"/>
  <c r="R33" i="105" s="1"/>
  <c r="BD31" i="101"/>
  <c r="BO30" i="101"/>
  <c r="Q25" i="105" s="1"/>
  <c r="Q71" i="105" s="1"/>
  <c r="BK30" i="101"/>
  <c r="Q38" i="105" s="1"/>
  <c r="BG30" i="101"/>
  <c r="BC30" i="101"/>
  <c r="Q5" i="105" s="1"/>
  <c r="Q51" i="105" s="1"/>
  <c r="BN29" i="101"/>
  <c r="P43" i="105" s="1"/>
  <c r="BJ29" i="101"/>
  <c r="BF29" i="101"/>
  <c r="P10" i="105" s="1"/>
  <c r="P56" i="105" s="1"/>
  <c r="BQ28" i="101"/>
  <c r="O48" i="105" s="1"/>
  <c r="BM28" i="101"/>
  <c r="BI28" i="101"/>
  <c r="O15" i="105" s="1"/>
  <c r="BE28" i="101"/>
  <c r="O28" i="105" s="1"/>
  <c r="BP27" i="101"/>
  <c r="BL27" i="101"/>
  <c r="N20" i="105" s="1"/>
  <c r="N66" i="105" s="1"/>
  <c r="BH27" i="101"/>
  <c r="N33" i="105" s="1"/>
  <c r="BD27" i="101"/>
  <c r="BO26" i="101"/>
  <c r="M25" i="105" s="1"/>
  <c r="BL35" i="101"/>
  <c r="BM34" i="101"/>
  <c r="BE34" i="101"/>
  <c r="U28" i="105" s="1"/>
  <c r="U74" i="105" s="1"/>
  <c r="BL33" i="101"/>
  <c r="T20" i="105" s="1"/>
  <c r="BD33" i="101"/>
  <c r="BK32" i="101"/>
  <c r="S38" i="105" s="1"/>
  <c r="BC32" i="101"/>
  <c r="S5" i="105" s="1"/>
  <c r="BJ31" i="101"/>
  <c r="BQ30" i="101"/>
  <c r="Q48" i="105" s="1"/>
  <c r="BI30" i="101"/>
  <c r="Q15" i="105" s="1"/>
  <c r="BP29" i="101"/>
  <c r="BH29" i="101"/>
  <c r="P33" i="105" s="1"/>
  <c r="BO28" i="101"/>
  <c r="O25" i="105" s="1"/>
  <c r="BG28" i="101"/>
  <c r="BN27" i="101"/>
  <c r="N43" i="105" s="1"/>
  <c r="BF27" i="101"/>
  <c r="N10" i="105" s="1"/>
  <c r="BM26" i="101"/>
  <c r="BH26" i="101"/>
  <c r="M33" i="105" s="1"/>
  <c r="BD26" i="101"/>
  <c r="BO25" i="101"/>
  <c r="L25" i="105" s="1"/>
  <c r="BK25" i="101"/>
  <c r="L38" i="105" s="1"/>
  <c r="BG25" i="101"/>
  <c r="BC25" i="101"/>
  <c r="L5" i="105" s="1"/>
  <c r="BN24" i="101"/>
  <c r="K43" i="105" s="1"/>
  <c r="BJ24" i="101"/>
  <c r="BF24" i="101"/>
  <c r="K10" i="105" s="1"/>
  <c r="BQ23" i="101"/>
  <c r="J48" i="105" s="1"/>
  <c r="BM23" i="101"/>
  <c r="BI23" i="101"/>
  <c r="J15" i="105" s="1"/>
  <c r="BE23" i="101"/>
  <c r="J28" i="105" s="1"/>
  <c r="BP22" i="101"/>
  <c r="BL22" i="101"/>
  <c r="I20" i="105" s="1"/>
  <c r="BH22" i="101"/>
  <c r="I33" i="105" s="1"/>
  <c r="BD22" i="101"/>
  <c r="BO21" i="101"/>
  <c r="H25" i="105" s="1"/>
  <c r="BK21" i="101"/>
  <c r="H38" i="105" s="1"/>
  <c r="BG21" i="101"/>
  <c r="BC21" i="101"/>
  <c r="H5" i="105" s="1"/>
  <c r="BN20" i="101"/>
  <c r="G43" i="105" s="1"/>
  <c r="BJ20" i="101"/>
  <c r="BF20" i="101"/>
  <c r="G10" i="105" s="1"/>
  <c r="BQ19" i="101"/>
  <c r="F48" i="105" s="1"/>
  <c r="BM19" i="101"/>
  <c r="BI19" i="101"/>
  <c r="F15" i="105" s="1"/>
  <c r="BE19" i="101"/>
  <c r="F28" i="105" s="1"/>
  <c r="BP18" i="101"/>
  <c r="BL18" i="101"/>
  <c r="E20" i="105" s="1"/>
  <c r="BH18" i="101"/>
  <c r="E33" i="105" s="1"/>
  <c r="BD18" i="101"/>
  <c r="BO17" i="101"/>
  <c r="D25" i="105" s="1"/>
  <c r="D71" i="105" s="1"/>
  <c r="BK17" i="101"/>
  <c r="D38" i="105" s="1"/>
  <c r="BG17" i="101"/>
  <c r="BC17" i="101"/>
  <c r="D5" i="105" s="1"/>
  <c r="D51" i="105" s="1"/>
  <c r="BO15" i="101"/>
  <c r="BK15" i="101"/>
  <c r="BG15" i="101"/>
  <c r="BC15" i="101"/>
  <c r="BQ13" i="101"/>
  <c r="BM13" i="101"/>
  <c r="BI13" i="101"/>
  <c r="I15" i="108" s="1"/>
  <c r="BE13" i="101"/>
  <c r="BP12" i="101"/>
  <c r="BL12" i="101"/>
  <c r="H20" i="108" s="1"/>
  <c r="BH12" i="101"/>
  <c r="BD12" i="101"/>
  <c r="BO10" i="101"/>
  <c r="BK10" i="101"/>
  <c r="BG10" i="101"/>
  <c r="BC10" i="101"/>
  <c r="BH9" i="101"/>
  <c r="BL36" i="101"/>
  <c r="BC35" i="101"/>
  <c r="BJ34" i="101"/>
  <c r="BQ33" i="101"/>
  <c r="T48" i="105" s="1"/>
  <c r="BI33" i="101"/>
  <c r="T15" i="105" s="1"/>
  <c r="T61" i="105" s="1"/>
  <c r="BP32" i="101"/>
  <c r="BH32" i="101"/>
  <c r="S33" i="105" s="1"/>
  <c r="BO31" i="101"/>
  <c r="R25" i="105" s="1"/>
  <c r="R71" i="105" s="1"/>
  <c r="BG31" i="101"/>
  <c r="BN30" i="101"/>
  <c r="Q43" i="105" s="1"/>
  <c r="BF30" i="101"/>
  <c r="Q10" i="105" s="1"/>
  <c r="BM29" i="101"/>
  <c r="BE29" i="101"/>
  <c r="P28" i="105" s="1"/>
  <c r="BL28" i="101"/>
  <c r="O20" i="105" s="1"/>
  <c r="O66" i="105" s="1"/>
  <c r="BD28" i="101"/>
  <c r="BK27" i="101"/>
  <c r="N38" i="105" s="1"/>
  <c r="BC27" i="101"/>
  <c r="N5" i="105" s="1"/>
  <c r="BK26" i="101"/>
  <c r="M38" i="105" s="1"/>
  <c r="BG26" i="101"/>
  <c r="BC26" i="101"/>
  <c r="M5" i="105" s="1"/>
  <c r="BN25" i="101"/>
  <c r="L43" i="105" s="1"/>
  <c r="BJ25" i="101"/>
  <c r="BF25" i="101"/>
  <c r="L10" i="105" s="1"/>
  <c r="L56" i="105" s="1"/>
  <c r="BQ24" i="101"/>
  <c r="K48" i="105" s="1"/>
  <c r="BM24" i="101"/>
  <c r="BI24" i="101"/>
  <c r="K15" i="105" s="1"/>
  <c r="K61" i="105" s="1"/>
  <c r="BE24" i="101"/>
  <c r="K28" i="105" s="1"/>
  <c r="BP23" i="101"/>
  <c r="BL23" i="101"/>
  <c r="J20" i="105" s="1"/>
  <c r="J66" i="105" s="1"/>
  <c r="BH23" i="101"/>
  <c r="J33" i="105" s="1"/>
  <c r="BD23" i="101"/>
  <c r="BO22" i="101"/>
  <c r="I25" i="105" s="1"/>
  <c r="BK22" i="101"/>
  <c r="I38" i="105" s="1"/>
  <c r="BG22" i="101"/>
  <c r="BC22" i="101"/>
  <c r="I5" i="105" s="1"/>
  <c r="I51" i="105" s="1"/>
  <c r="BN21" i="101"/>
  <c r="H43" i="105" s="1"/>
  <c r="BJ21" i="101"/>
  <c r="BF21" i="101"/>
  <c r="H10" i="105" s="1"/>
  <c r="H56" i="105" s="1"/>
  <c r="BQ20" i="101"/>
  <c r="G48" i="105" s="1"/>
  <c r="BM20" i="101"/>
  <c r="BI20" i="101"/>
  <c r="G15" i="105" s="1"/>
  <c r="G61" i="105" s="1"/>
  <c r="BE20" i="101"/>
  <c r="G28" i="105" s="1"/>
  <c r="BP19" i="101"/>
  <c r="BL19" i="101"/>
  <c r="F20" i="105" s="1"/>
  <c r="BH19" i="101"/>
  <c r="F33" i="105" s="1"/>
  <c r="BD19" i="101"/>
  <c r="BO18" i="101"/>
  <c r="E25" i="105" s="1"/>
  <c r="E71" i="105" s="1"/>
  <c r="BK18" i="101"/>
  <c r="E38" i="105" s="1"/>
  <c r="BG18" i="101"/>
  <c r="BC18" i="101"/>
  <c r="E5" i="105" s="1"/>
  <c r="E51" i="105" s="1"/>
  <c r="BN17" i="101"/>
  <c r="D43" i="105" s="1"/>
  <c r="BJ17" i="101"/>
  <c r="BF17" i="101"/>
  <c r="D10" i="105" s="1"/>
  <c r="D56" i="105" s="1"/>
  <c r="BN15" i="101"/>
  <c r="BJ15" i="101"/>
  <c r="BF15" i="101"/>
  <c r="BP13" i="101"/>
  <c r="BL13" i="101"/>
  <c r="I20" i="108" s="1"/>
  <c r="BH13" i="101"/>
  <c r="BD13" i="101"/>
  <c r="BO12" i="101"/>
  <c r="H25" i="108" s="1"/>
  <c r="BK12" i="101"/>
  <c r="BG12" i="101"/>
  <c r="BC12" i="101"/>
  <c r="H5" i="108" s="1"/>
  <c r="BN10" i="101"/>
  <c r="BJ10" i="101"/>
  <c r="BF10" i="101"/>
  <c r="BQ9" i="101"/>
  <c r="BE9" i="101"/>
  <c r="BI36" i="101"/>
  <c r="BQ34" i="101"/>
  <c r="U48" i="105" s="1"/>
  <c r="U94" i="105" s="1"/>
  <c r="BI34" i="101"/>
  <c r="U15" i="105" s="1"/>
  <c r="BP33" i="101"/>
  <c r="BH33" i="101"/>
  <c r="T33" i="105" s="1"/>
  <c r="T79" i="105" s="1"/>
  <c r="BO32" i="101"/>
  <c r="S25" i="105" s="1"/>
  <c r="S71" i="105" s="1"/>
  <c r="BG32" i="101"/>
  <c r="BN31" i="101"/>
  <c r="R43" i="105" s="1"/>
  <c r="BF31" i="101"/>
  <c r="R10" i="105" s="1"/>
  <c r="R56" i="105" s="1"/>
  <c r="BM30" i="101"/>
  <c r="BE30" i="101"/>
  <c r="Q28" i="105" s="1"/>
  <c r="BL29" i="101"/>
  <c r="P20" i="105" s="1"/>
  <c r="P66" i="105" s="1"/>
  <c r="BD29" i="101"/>
  <c r="BK28" i="101"/>
  <c r="O38" i="105" s="1"/>
  <c r="BC28" i="101"/>
  <c r="O5" i="105" s="1"/>
  <c r="BJ27" i="101"/>
  <c r="BN34" i="101"/>
  <c r="U43" i="105" s="1"/>
  <c r="U89" i="105" s="1"/>
  <c r="BL32" i="101"/>
  <c r="S20" i="105" s="1"/>
  <c r="S66" i="105" s="1"/>
  <c r="BJ30" i="101"/>
  <c r="BH28" i="101"/>
  <c r="O33" i="105" s="1"/>
  <c r="O79" i="105" s="1"/>
  <c r="BN26" i="101"/>
  <c r="M43" i="105" s="1"/>
  <c r="BE26" i="101"/>
  <c r="M28" i="105" s="1"/>
  <c r="BL25" i="101"/>
  <c r="L20" i="105" s="1"/>
  <c r="BD25" i="101"/>
  <c r="BK24" i="101"/>
  <c r="K38" i="105" s="1"/>
  <c r="BC24" i="101"/>
  <c r="K5" i="105" s="1"/>
  <c r="BJ23" i="101"/>
  <c r="BQ22" i="101"/>
  <c r="I48" i="105" s="1"/>
  <c r="BI22" i="101"/>
  <c r="I15" i="105" s="1"/>
  <c r="BP21" i="101"/>
  <c r="BH21" i="101"/>
  <c r="H33" i="105" s="1"/>
  <c r="BO20" i="101"/>
  <c r="G25" i="105" s="1"/>
  <c r="BG20" i="101"/>
  <c r="BN19" i="101"/>
  <c r="F43" i="105" s="1"/>
  <c r="BF19" i="101"/>
  <c r="F10" i="105" s="1"/>
  <c r="BM18" i="101"/>
  <c r="BE18" i="101"/>
  <c r="E28" i="105" s="1"/>
  <c r="BL17" i="101"/>
  <c r="D20" i="105" s="1"/>
  <c r="D66" i="105" s="1"/>
  <c r="BD17" i="101"/>
  <c r="BM15" i="101"/>
  <c r="BE15" i="101"/>
  <c r="BJ13" i="101"/>
  <c r="BQ12" i="101"/>
  <c r="BI12" i="101"/>
  <c r="H15" i="108" s="1"/>
  <c r="BP10" i="101"/>
  <c r="BH10" i="101"/>
  <c r="BK9" i="101"/>
  <c r="BF34" i="101"/>
  <c r="U10" i="105" s="1"/>
  <c r="U56" i="105" s="1"/>
  <c r="BD32" i="101"/>
  <c r="BQ29" i="101"/>
  <c r="P48" i="105" s="1"/>
  <c r="P94" i="105" s="1"/>
  <c r="BO27" i="101"/>
  <c r="N25" i="105" s="1"/>
  <c r="N71" i="105" s="1"/>
  <c r="BJ26" i="101"/>
  <c r="BQ25" i="101"/>
  <c r="L48" i="105" s="1"/>
  <c r="BI25" i="101"/>
  <c r="L15" i="105" s="1"/>
  <c r="L61" i="105" s="1"/>
  <c r="BP24" i="101"/>
  <c r="BH24" i="101"/>
  <c r="K33" i="105" s="1"/>
  <c r="BO23" i="101"/>
  <c r="J25" i="105" s="1"/>
  <c r="J71" i="105" s="1"/>
  <c r="BG23" i="101"/>
  <c r="BN22" i="101"/>
  <c r="I43" i="105" s="1"/>
  <c r="BF22" i="101"/>
  <c r="I10" i="105" s="1"/>
  <c r="I56" i="105" s="1"/>
  <c r="BM21" i="101"/>
  <c r="BE21" i="101"/>
  <c r="H28" i="105" s="1"/>
  <c r="BL20" i="101"/>
  <c r="G20" i="105" s="1"/>
  <c r="G66" i="105" s="1"/>
  <c r="BD20" i="101"/>
  <c r="BK19" i="101"/>
  <c r="F38" i="105" s="1"/>
  <c r="BC19" i="101"/>
  <c r="F5" i="105" s="1"/>
  <c r="F51" i="105" s="1"/>
  <c r="BJ18" i="101"/>
  <c r="BQ17" i="101"/>
  <c r="D48" i="105" s="1"/>
  <c r="BI17" i="101"/>
  <c r="D15" i="105" s="1"/>
  <c r="D61" i="105" s="1"/>
  <c r="BL15" i="101"/>
  <c r="BD15" i="101"/>
  <c r="BO13" i="101"/>
  <c r="I25" i="108" s="1"/>
  <c r="BG13" i="101"/>
  <c r="BN12" i="101"/>
  <c r="BF12" i="101"/>
  <c r="H10" i="108" s="1"/>
  <c r="BM10" i="101"/>
  <c r="BE10" i="101"/>
  <c r="BM33" i="101"/>
  <c r="BK31" i="101"/>
  <c r="R38" i="105" s="1"/>
  <c r="BI29" i="101"/>
  <c r="P15" i="105" s="1"/>
  <c r="P61" i="105" s="1"/>
  <c r="BG27" i="101"/>
  <c r="BI26" i="101"/>
  <c r="M15" i="105" s="1"/>
  <c r="M61" i="105" s="1"/>
  <c r="BP25" i="101"/>
  <c r="BH25" i="101"/>
  <c r="L33" i="105" s="1"/>
  <c r="L79" i="105" s="1"/>
  <c r="BO24" i="101"/>
  <c r="K25" i="105" s="1"/>
  <c r="K71" i="105" s="1"/>
  <c r="BG24" i="101"/>
  <c r="BN23" i="101"/>
  <c r="J43" i="105" s="1"/>
  <c r="BF23" i="101"/>
  <c r="J10" i="105" s="1"/>
  <c r="J56" i="105" s="1"/>
  <c r="BM22" i="101"/>
  <c r="BE22" i="101"/>
  <c r="I28" i="105" s="1"/>
  <c r="BL21" i="101"/>
  <c r="H20" i="105" s="1"/>
  <c r="H66" i="105" s="1"/>
  <c r="BD21" i="101"/>
  <c r="BK20" i="101"/>
  <c r="G38" i="105" s="1"/>
  <c r="BC20" i="101"/>
  <c r="G5" i="105" s="1"/>
  <c r="G51" i="105" s="1"/>
  <c r="BJ19" i="101"/>
  <c r="BQ18" i="101"/>
  <c r="E48" i="105" s="1"/>
  <c r="BI18" i="101"/>
  <c r="E15" i="105" s="1"/>
  <c r="E61" i="105" s="1"/>
  <c r="BP17" i="101"/>
  <c r="BH17" i="101"/>
  <c r="D33" i="105" s="1"/>
  <c r="BQ15" i="101"/>
  <c r="BI15" i="101"/>
  <c r="BN13" i="101"/>
  <c r="BF13" i="101"/>
  <c r="I10" i="108" s="1"/>
  <c r="BM12" i="101"/>
  <c r="BE12" i="101"/>
  <c r="BL10" i="101"/>
  <c r="BD10" i="101"/>
  <c r="BE33" i="101"/>
  <c r="T28" i="105" s="1"/>
  <c r="T74" i="105" s="1"/>
  <c r="BF26" i="101"/>
  <c r="M10" i="105" s="1"/>
  <c r="M56" i="105" s="1"/>
  <c r="BD24" i="101"/>
  <c r="BQ21" i="101"/>
  <c r="H48" i="105" s="1"/>
  <c r="BO19" i="101"/>
  <c r="F25" i="105" s="1"/>
  <c r="F71" i="105" s="1"/>
  <c r="BM17" i="101"/>
  <c r="BH15" i="101"/>
  <c r="BK13" i="101"/>
  <c r="BI10" i="101"/>
  <c r="BC31" i="101"/>
  <c r="R5" i="105" s="1"/>
  <c r="R51" i="105" s="1"/>
  <c r="BM25" i="101"/>
  <c r="BK23" i="101"/>
  <c r="J38" i="105" s="1"/>
  <c r="BI21" i="101"/>
  <c r="H15" i="105" s="1"/>
  <c r="H61" i="105" s="1"/>
  <c r="BG19" i="101"/>
  <c r="BE17" i="101"/>
  <c r="D28" i="105" s="1"/>
  <c r="BC13" i="101"/>
  <c r="I5" i="108" s="1"/>
  <c r="BN9" i="101"/>
  <c r="BP28" i="101"/>
  <c r="BC23" i="101"/>
  <c r="J5" i="105" s="1"/>
  <c r="J51" i="105" s="1"/>
  <c r="BN18" i="101"/>
  <c r="E43" i="105" s="1"/>
  <c r="BQ10" i="101"/>
  <c r="BQ26" i="101"/>
  <c r="M48" i="105" s="1"/>
  <c r="M94" i="105" s="1"/>
  <c r="BJ22" i="101"/>
  <c r="BF18" i="101"/>
  <c r="E10" i="105" s="1"/>
  <c r="BE25" i="101"/>
  <c r="L28" i="105" s="1"/>
  <c r="L74" i="105" s="1"/>
  <c r="BL24" i="101"/>
  <c r="K20" i="105" s="1"/>
  <c r="BP15" i="101"/>
  <c r="BJ12" i="101"/>
  <c r="BP20" i="101"/>
  <c r="BO35" i="101"/>
  <c r="BH20" i="101"/>
  <c r="G33" i="105" s="1"/>
  <c r="E34" i="101"/>
  <c r="I34" i="101"/>
  <c r="U30" i="105" s="1"/>
  <c r="U76" i="105" s="1"/>
  <c r="M34" i="101"/>
  <c r="U9" i="105" s="1"/>
  <c r="Q34" i="101"/>
  <c r="U34" i="101"/>
  <c r="U35" i="105" s="1"/>
  <c r="U85" i="105" s="1"/>
  <c r="Y34" i="101"/>
  <c r="U14" i="105" s="1"/>
  <c r="AC34" i="101"/>
  <c r="AG34" i="101"/>
  <c r="U40" i="105" s="1"/>
  <c r="AK34" i="101"/>
  <c r="U19" i="105" s="1"/>
  <c r="AO34" i="101"/>
  <c r="AS34" i="101"/>
  <c r="U45" i="105" s="1"/>
  <c r="U91" i="105" s="1"/>
  <c r="AW34" i="101"/>
  <c r="U24" i="105" s="1"/>
  <c r="BA34" i="101"/>
  <c r="F34" i="101"/>
  <c r="U29" i="105" s="1"/>
  <c r="U75" i="105" s="1"/>
  <c r="J34" i="101"/>
  <c r="U8" i="105" s="1"/>
  <c r="N34" i="101"/>
  <c r="R34" i="101"/>
  <c r="U34" i="105" s="1"/>
  <c r="V34" i="101"/>
  <c r="U13" i="105" s="1"/>
  <c r="Z34" i="101"/>
  <c r="AD34" i="101"/>
  <c r="U39" i="105" s="1"/>
  <c r="AH34" i="101"/>
  <c r="U18" i="105" s="1"/>
  <c r="AL34" i="101"/>
  <c r="AP34" i="101"/>
  <c r="U44" i="105" s="1"/>
  <c r="U90" i="105" s="1"/>
  <c r="AT34" i="101"/>
  <c r="U23" i="105" s="1"/>
  <c r="AX34" i="101"/>
  <c r="BB34" i="101"/>
  <c r="U49" i="105" s="1"/>
  <c r="U95" i="105" s="1"/>
  <c r="G34" i="101"/>
  <c r="U7" i="105" s="1"/>
  <c r="K34" i="101"/>
  <c r="O34" i="101"/>
  <c r="U32" i="105" s="1"/>
  <c r="S34" i="101"/>
  <c r="U12" i="105" s="1"/>
  <c r="W34" i="101"/>
  <c r="AA34" i="101"/>
  <c r="U37" i="105" s="1"/>
  <c r="U83" i="105" s="1"/>
  <c r="AE34" i="101"/>
  <c r="U17" i="105" s="1"/>
  <c r="AI34" i="101"/>
  <c r="AM34" i="101"/>
  <c r="U42" i="105" s="1"/>
  <c r="U88" i="105" s="1"/>
  <c r="AQ34" i="101"/>
  <c r="U22" i="105" s="1"/>
  <c r="AU34" i="101"/>
  <c r="AY34" i="101"/>
  <c r="U47" i="105" s="1"/>
  <c r="U93" i="105" s="1"/>
  <c r="D34" i="101"/>
  <c r="U6" i="105" s="1"/>
  <c r="H34" i="101"/>
  <c r="L34" i="101"/>
  <c r="U31" i="105" s="1"/>
  <c r="P34" i="101"/>
  <c r="U11" i="105" s="1"/>
  <c r="T34" i="101"/>
  <c r="X34" i="101"/>
  <c r="U36" i="105" s="1"/>
  <c r="U86" i="105" s="1"/>
  <c r="AB34" i="101"/>
  <c r="U16" i="105" s="1"/>
  <c r="AF34" i="101"/>
  <c r="AJ34" i="101"/>
  <c r="U41" i="105" s="1"/>
  <c r="U87" i="105" s="1"/>
  <c r="AN34" i="101"/>
  <c r="U21" i="105" s="1"/>
  <c r="AR34" i="101"/>
  <c r="AV34" i="101"/>
  <c r="U46" i="105" s="1"/>
  <c r="U92" i="105" s="1"/>
  <c r="AZ34" i="101"/>
  <c r="U26" i="105" s="1"/>
  <c r="BO36" i="102"/>
  <c r="BC36" i="102"/>
  <c r="BF35" i="102"/>
  <c r="BO34" i="102"/>
  <c r="U25" i="106" s="1"/>
  <c r="BK34" i="102"/>
  <c r="U38" i="106" s="1"/>
  <c r="BG34" i="102"/>
  <c r="BC34" i="102"/>
  <c r="U5" i="106" s="1"/>
  <c r="U51" i="106" s="1"/>
  <c r="BN33" i="102"/>
  <c r="T43" i="106" s="1"/>
  <c r="BJ33" i="102"/>
  <c r="BF33" i="102"/>
  <c r="T10" i="106" s="1"/>
  <c r="BQ32" i="102"/>
  <c r="S48" i="106" s="1"/>
  <c r="S94" i="106" s="1"/>
  <c r="BM32" i="102"/>
  <c r="BI32" i="102"/>
  <c r="S15" i="106" s="1"/>
  <c r="BE32" i="102"/>
  <c r="S28" i="106" s="1"/>
  <c r="BP31" i="102"/>
  <c r="BL31" i="102"/>
  <c r="R20" i="106" s="1"/>
  <c r="BH31" i="102"/>
  <c r="R33" i="106" s="1"/>
  <c r="BD31" i="102"/>
  <c r="BO30" i="102"/>
  <c r="Q25" i="106" s="1"/>
  <c r="Q71" i="106" s="1"/>
  <c r="BK30" i="102"/>
  <c r="Q38" i="106" s="1"/>
  <c r="BG30" i="102"/>
  <c r="BC30" i="102"/>
  <c r="Q5" i="106" s="1"/>
  <c r="BN29" i="102"/>
  <c r="P43" i="106" s="1"/>
  <c r="P89" i="106" s="1"/>
  <c r="BJ29" i="102"/>
  <c r="BF29" i="102"/>
  <c r="P10" i="106" s="1"/>
  <c r="BQ28" i="102"/>
  <c r="O48" i="106" s="1"/>
  <c r="BM28" i="102"/>
  <c r="BI28" i="102"/>
  <c r="O15" i="106" s="1"/>
  <c r="BE28" i="102"/>
  <c r="O28" i="106" s="1"/>
  <c r="BP27" i="102"/>
  <c r="BL27" i="102"/>
  <c r="N20" i="106" s="1"/>
  <c r="BH27" i="102"/>
  <c r="N33" i="106" s="1"/>
  <c r="BD27" i="102"/>
  <c r="BO26" i="102"/>
  <c r="M25" i="106" s="1"/>
  <c r="BK26" i="102"/>
  <c r="M38" i="106" s="1"/>
  <c r="BG26" i="102"/>
  <c r="BC26" i="102"/>
  <c r="M5" i="106" s="1"/>
  <c r="BN25" i="102"/>
  <c r="L43" i="106" s="1"/>
  <c r="BJ25" i="102"/>
  <c r="BF25" i="102"/>
  <c r="L10" i="106" s="1"/>
  <c r="BQ24" i="102"/>
  <c r="K48" i="106" s="1"/>
  <c r="BM24" i="102"/>
  <c r="BI24" i="102"/>
  <c r="K15" i="106" s="1"/>
  <c r="BE24" i="102"/>
  <c r="K28" i="106" s="1"/>
  <c r="BP23" i="102"/>
  <c r="BL23" i="102"/>
  <c r="J20" i="106" s="1"/>
  <c r="BH23" i="102"/>
  <c r="J33" i="106" s="1"/>
  <c r="BD23" i="102"/>
  <c r="BO22" i="102"/>
  <c r="I25" i="106" s="1"/>
  <c r="BK22" i="102"/>
  <c r="I38" i="106" s="1"/>
  <c r="BG22" i="102"/>
  <c r="BC22" i="102"/>
  <c r="I5" i="106" s="1"/>
  <c r="BN21" i="102"/>
  <c r="H43" i="106" s="1"/>
  <c r="BJ21" i="102"/>
  <c r="BF21" i="102"/>
  <c r="H10" i="106" s="1"/>
  <c r="H56" i="106" s="1"/>
  <c r="BQ20" i="102"/>
  <c r="G48" i="106" s="1"/>
  <c r="BM20" i="102"/>
  <c r="BI20" i="102"/>
  <c r="G15" i="106" s="1"/>
  <c r="BE20" i="102"/>
  <c r="G28" i="106" s="1"/>
  <c r="BP19" i="102"/>
  <c r="BL19" i="102"/>
  <c r="F20" i="106" s="1"/>
  <c r="BH19" i="102"/>
  <c r="F33" i="106" s="1"/>
  <c r="BD19" i="102"/>
  <c r="BO18" i="102"/>
  <c r="E25" i="106" s="1"/>
  <c r="BK18" i="102"/>
  <c r="E38" i="106" s="1"/>
  <c r="BG18" i="102"/>
  <c r="BC18" i="102"/>
  <c r="E5" i="106" s="1"/>
  <c r="E51" i="106" s="1"/>
  <c r="BN17" i="102"/>
  <c r="D43" i="106" s="1"/>
  <c r="BJ17" i="102"/>
  <c r="BF17" i="102"/>
  <c r="D10" i="106" s="1"/>
  <c r="D56" i="106" s="1"/>
  <c r="BN15" i="102"/>
  <c r="BJ15" i="102"/>
  <c r="BF15" i="102"/>
  <c r="BP13" i="102"/>
  <c r="BL13" i="102"/>
  <c r="K20" i="108" s="1"/>
  <c r="BH13" i="102"/>
  <c r="BD13" i="102"/>
  <c r="BO12" i="102"/>
  <c r="J25" i="108" s="1"/>
  <c r="BK12" i="102"/>
  <c r="BG12" i="102"/>
  <c r="BC12" i="102"/>
  <c r="J5" i="108" s="1"/>
  <c r="BN10" i="102"/>
  <c r="BJ10" i="102"/>
  <c r="BF10" i="102"/>
  <c r="BQ9" i="102"/>
  <c r="BE9" i="102"/>
  <c r="BL36" i="102"/>
  <c r="BO35" i="102"/>
  <c r="BC35" i="102"/>
  <c r="BN34" i="102"/>
  <c r="U43" i="106" s="1"/>
  <c r="U89" i="106" s="1"/>
  <c r="BJ34" i="102"/>
  <c r="BF34" i="102"/>
  <c r="U10" i="106" s="1"/>
  <c r="U56" i="106" s="1"/>
  <c r="BQ33" i="102"/>
  <c r="T48" i="106" s="1"/>
  <c r="BM33" i="102"/>
  <c r="BI33" i="102"/>
  <c r="T15" i="106" s="1"/>
  <c r="T61" i="106" s="1"/>
  <c r="BE33" i="102"/>
  <c r="T28" i="106" s="1"/>
  <c r="BP32" i="102"/>
  <c r="BL32" i="102"/>
  <c r="S20" i="106" s="1"/>
  <c r="S66" i="106" s="1"/>
  <c r="BH32" i="102"/>
  <c r="S33" i="106" s="1"/>
  <c r="BD32" i="102"/>
  <c r="BO31" i="102"/>
  <c r="R25" i="106" s="1"/>
  <c r="BK31" i="102"/>
  <c r="R38" i="106" s="1"/>
  <c r="BG31" i="102"/>
  <c r="BC31" i="102"/>
  <c r="R5" i="106" s="1"/>
  <c r="R51" i="106" s="1"/>
  <c r="BN30" i="102"/>
  <c r="Q43" i="106" s="1"/>
  <c r="BJ30" i="102"/>
  <c r="BF30" i="102"/>
  <c r="Q10" i="106" s="1"/>
  <c r="Q56" i="106" s="1"/>
  <c r="BQ29" i="102"/>
  <c r="P48" i="106" s="1"/>
  <c r="BM29" i="102"/>
  <c r="BI29" i="102"/>
  <c r="P15" i="106" s="1"/>
  <c r="P61" i="106" s="1"/>
  <c r="BE29" i="102"/>
  <c r="P28" i="106" s="1"/>
  <c r="BP28" i="102"/>
  <c r="BL28" i="102"/>
  <c r="O20" i="106" s="1"/>
  <c r="BH28" i="102"/>
  <c r="O33" i="106" s="1"/>
  <c r="BD28" i="102"/>
  <c r="BO27" i="102"/>
  <c r="N25" i="106" s="1"/>
  <c r="N71" i="106" s="1"/>
  <c r="BK27" i="102"/>
  <c r="N38" i="106" s="1"/>
  <c r="BG27" i="102"/>
  <c r="BC27" i="102"/>
  <c r="N5" i="106" s="1"/>
  <c r="N51" i="106" s="1"/>
  <c r="BN26" i="102"/>
  <c r="M43" i="106" s="1"/>
  <c r="BJ26" i="102"/>
  <c r="BF26" i="102"/>
  <c r="M10" i="106" s="1"/>
  <c r="M56" i="106" s="1"/>
  <c r="BQ25" i="102"/>
  <c r="L48" i="106" s="1"/>
  <c r="BM25" i="102"/>
  <c r="BI25" i="102"/>
  <c r="L15" i="106" s="1"/>
  <c r="BE25" i="102"/>
  <c r="L28" i="106" s="1"/>
  <c r="BP24" i="102"/>
  <c r="BL24" i="102"/>
  <c r="K20" i="106" s="1"/>
  <c r="K66" i="106" s="1"/>
  <c r="BH24" i="102"/>
  <c r="K33" i="106" s="1"/>
  <c r="BD24" i="102"/>
  <c r="BO23" i="102"/>
  <c r="J25" i="106" s="1"/>
  <c r="J71" i="106" s="1"/>
  <c r="BK23" i="102"/>
  <c r="J38" i="106" s="1"/>
  <c r="BG23" i="102"/>
  <c r="BC23" i="102"/>
  <c r="J5" i="106" s="1"/>
  <c r="J51" i="106" s="1"/>
  <c r="BN22" i="102"/>
  <c r="I43" i="106" s="1"/>
  <c r="BJ22" i="102"/>
  <c r="BF22" i="102"/>
  <c r="I10" i="106" s="1"/>
  <c r="BQ21" i="102"/>
  <c r="H48" i="106" s="1"/>
  <c r="BM21" i="102"/>
  <c r="BI21" i="102"/>
  <c r="H15" i="106" s="1"/>
  <c r="H61" i="106" s="1"/>
  <c r="BE21" i="102"/>
  <c r="H28" i="106" s="1"/>
  <c r="BP20" i="102"/>
  <c r="BL20" i="102"/>
  <c r="G20" i="106" s="1"/>
  <c r="G66" i="106" s="1"/>
  <c r="BH20" i="102"/>
  <c r="G33" i="106" s="1"/>
  <c r="BD20" i="102"/>
  <c r="BO19" i="102"/>
  <c r="F25" i="106" s="1"/>
  <c r="F71" i="106" s="1"/>
  <c r="BK19" i="102"/>
  <c r="F38" i="106" s="1"/>
  <c r="BG19" i="102"/>
  <c r="BC19" i="102"/>
  <c r="F5" i="106" s="1"/>
  <c r="BN18" i="102"/>
  <c r="E43" i="106" s="1"/>
  <c r="BJ18" i="102"/>
  <c r="BF18" i="102"/>
  <c r="E10" i="106" s="1"/>
  <c r="E56" i="106" s="1"/>
  <c r="BQ17" i="102"/>
  <c r="D48" i="106" s="1"/>
  <c r="BM17" i="102"/>
  <c r="BI17" i="102"/>
  <c r="D15" i="106" s="1"/>
  <c r="D61" i="106" s="1"/>
  <c r="BE17" i="102"/>
  <c r="D28" i="106" s="1"/>
  <c r="BQ15" i="102"/>
  <c r="BM15" i="102"/>
  <c r="BI15" i="102"/>
  <c r="BE15" i="102"/>
  <c r="BO13" i="102"/>
  <c r="K25" i="108" s="1"/>
  <c r="BK13" i="102"/>
  <c r="BG13" i="102"/>
  <c r="BC13" i="102"/>
  <c r="K5" i="108" s="1"/>
  <c r="BN12" i="102"/>
  <c r="BJ12" i="102"/>
  <c r="BF12" i="102"/>
  <c r="J10" i="108" s="1"/>
  <c r="BQ10" i="102"/>
  <c r="BM10" i="102"/>
  <c r="BI10" i="102"/>
  <c r="BE10" i="102"/>
  <c r="BN9" i="102"/>
  <c r="BI36" i="102"/>
  <c r="BQ34" i="102"/>
  <c r="U48" i="106" s="1"/>
  <c r="U94" i="106" s="1"/>
  <c r="BI34" i="102"/>
  <c r="U15" i="106" s="1"/>
  <c r="U61" i="106" s="1"/>
  <c r="BP33" i="102"/>
  <c r="BH33" i="102"/>
  <c r="T33" i="106" s="1"/>
  <c r="BO32" i="102"/>
  <c r="S25" i="106" s="1"/>
  <c r="S71" i="106" s="1"/>
  <c r="BG32" i="102"/>
  <c r="BN31" i="102"/>
  <c r="R43" i="106" s="1"/>
  <c r="BF31" i="102"/>
  <c r="R10" i="106" s="1"/>
  <c r="BM30" i="102"/>
  <c r="BE30" i="102"/>
  <c r="Q28" i="106" s="1"/>
  <c r="Q74" i="106" s="1"/>
  <c r="BL29" i="102"/>
  <c r="P20" i="106" s="1"/>
  <c r="P66" i="106" s="1"/>
  <c r="BD29" i="102"/>
  <c r="BK28" i="102"/>
  <c r="O38" i="106" s="1"/>
  <c r="BC28" i="102"/>
  <c r="O5" i="106" s="1"/>
  <c r="O51" i="106" s="1"/>
  <c r="BJ27" i="102"/>
  <c r="BQ26" i="102"/>
  <c r="M48" i="106" s="1"/>
  <c r="BI26" i="102"/>
  <c r="M15" i="106" s="1"/>
  <c r="M61" i="106" s="1"/>
  <c r="BP25" i="102"/>
  <c r="BH25" i="102"/>
  <c r="L33" i="106" s="1"/>
  <c r="BO24" i="102"/>
  <c r="K25" i="106" s="1"/>
  <c r="BG24" i="102"/>
  <c r="BN23" i="102"/>
  <c r="J43" i="106" s="1"/>
  <c r="J89" i="106" s="1"/>
  <c r="BF23" i="102"/>
  <c r="J10" i="106" s="1"/>
  <c r="J56" i="106" s="1"/>
  <c r="BM22" i="102"/>
  <c r="BE22" i="102"/>
  <c r="I28" i="106" s="1"/>
  <c r="BL21" i="102"/>
  <c r="H20" i="106" s="1"/>
  <c r="H66" i="106" s="1"/>
  <c r="BD21" i="102"/>
  <c r="BK20" i="102"/>
  <c r="G38" i="106" s="1"/>
  <c r="BC20" i="102"/>
  <c r="G5" i="106" s="1"/>
  <c r="BJ19" i="102"/>
  <c r="BQ18" i="102"/>
  <c r="E48" i="106" s="1"/>
  <c r="BI18" i="102"/>
  <c r="E15" i="106" s="1"/>
  <c r="BP17" i="102"/>
  <c r="BH17" i="102"/>
  <c r="D33" i="106" s="1"/>
  <c r="BK15" i="102"/>
  <c r="BC15" i="102"/>
  <c r="BQ13" i="102"/>
  <c r="BI13" i="102"/>
  <c r="K15" i="108" s="1"/>
  <c r="BP12" i="102"/>
  <c r="BH12" i="102"/>
  <c r="BO10" i="102"/>
  <c r="BG10" i="102"/>
  <c r="BH9" i="102"/>
  <c r="BF36" i="102"/>
  <c r="BP34" i="102"/>
  <c r="BH34" i="102"/>
  <c r="U33" i="106" s="1"/>
  <c r="U79" i="106" s="1"/>
  <c r="BO33" i="102"/>
  <c r="T25" i="106" s="1"/>
  <c r="T71" i="106" s="1"/>
  <c r="BG33" i="102"/>
  <c r="BN32" i="102"/>
  <c r="S43" i="106" s="1"/>
  <c r="S89" i="106" s="1"/>
  <c r="BF32" i="102"/>
  <c r="S10" i="106" s="1"/>
  <c r="S56" i="106" s="1"/>
  <c r="BM31" i="102"/>
  <c r="BE31" i="102"/>
  <c r="R28" i="106" s="1"/>
  <c r="BL30" i="102"/>
  <c r="Q20" i="106" s="1"/>
  <c r="Q66" i="106" s="1"/>
  <c r="BD30" i="102"/>
  <c r="BK29" i="102"/>
  <c r="P38" i="106" s="1"/>
  <c r="BC29" i="102"/>
  <c r="P5" i="106" s="1"/>
  <c r="BJ28" i="102"/>
  <c r="BQ27" i="102"/>
  <c r="N48" i="106" s="1"/>
  <c r="BI27" i="102"/>
  <c r="N15" i="106" s="1"/>
  <c r="N61" i="106" s="1"/>
  <c r="BP26" i="102"/>
  <c r="BH26" i="102"/>
  <c r="M33" i="106" s="1"/>
  <c r="BO25" i="102"/>
  <c r="L25" i="106" s="1"/>
  <c r="L71" i="106" s="1"/>
  <c r="BG25" i="102"/>
  <c r="BN24" i="102"/>
  <c r="K43" i="106" s="1"/>
  <c r="BF24" i="102"/>
  <c r="K10" i="106" s="1"/>
  <c r="BM23" i="102"/>
  <c r="BE23" i="102"/>
  <c r="J28" i="106" s="1"/>
  <c r="BL22" i="102"/>
  <c r="I20" i="106" s="1"/>
  <c r="BD22" i="102"/>
  <c r="BK21" i="102"/>
  <c r="H38" i="106" s="1"/>
  <c r="BC21" i="102"/>
  <c r="H5" i="106" s="1"/>
  <c r="H51" i="106" s="1"/>
  <c r="BJ20" i="102"/>
  <c r="BQ19" i="102"/>
  <c r="F48" i="106" s="1"/>
  <c r="BI19" i="102"/>
  <c r="F15" i="106" s="1"/>
  <c r="F61" i="106" s="1"/>
  <c r="BP18" i="102"/>
  <c r="BH18" i="102"/>
  <c r="E33" i="106" s="1"/>
  <c r="BO17" i="102"/>
  <c r="D25" i="106" s="1"/>
  <c r="D71" i="106" s="1"/>
  <c r="BG17" i="102"/>
  <c r="BP15" i="102"/>
  <c r="BH15" i="102"/>
  <c r="BN13" i="102"/>
  <c r="BF13" i="102"/>
  <c r="K10" i="108" s="1"/>
  <c r="BM12" i="102"/>
  <c r="BE12" i="102"/>
  <c r="BL10" i="102"/>
  <c r="BD10" i="102"/>
  <c r="BL35" i="102"/>
  <c r="BM34" i="102"/>
  <c r="BE34" i="102"/>
  <c r="U28" i="106" s="1"/>
  <c r="U74" i="106" s="1"/>
  <c r="BL33" i="102"/>
  <c r="T20" i="106" s="1"/>
  <c r="T66" i="106" s="1"/>
  <c r="BD33" i="102"/>
  <c r="BK32" i="102"/>
  <c r="S38" i="106" s="1"/>
  <c r="BC32" i="102"/>
  <c r="S5" i="106" s="1"/>
  <c r="S51" i="106" s="1"/>
  <c r="BJ31" i="102"/>
  <c r="BQ30" i="102"/>
  <c r="Q48" i="106" s="1"/>
  <c r="BI30" i="102"/>
  <c r="Q15" i="106" s="1"/>
  <c r="Q61" i="106" s="1"/>
  <c r="BP29" i="102"/>
  <c r="BH29" i="102"/>
  <c r="P33" i="106" s="1"/>
  <c r="P79" i="106" s="1"/>
  <c r="BO28" i="102"/>
  <c r="O25" i="106" s="1"/>
  <c r="O71" i="106" s="1"/>
  <c r="BG28" i="102"/>
  <c r="BN27" i="102"/>
  <c r="N43" i="106" s="1"/>
  <c r="BF27" i="102"/>
  <c r="N10" i="106" s="1"/>
  <c r="N56" i="106" s="1"/>
  <c r="BM26" i="102"/>
  <c r="BE26" i="102"/>
  <c r="M28" i="106" s="1"/>
  <c r="BL25" i="102"/>
  <c r="L20" i="106" s="1"/>
  <c r="L66" i="106" s="1"/>
  <c r="BD25" i="102"/>
  <c r="BK24" i="102"/>
  <c r="K38" i="106" s="1"/>
  <c r="BC24" i="102"/>
  <c r="K5" i="106" s="1"/>
  <c r="K51" i="106" s="1"/>
  <c r="BJ23" i="102"/>
  <c r="BQ22" i="102"/>
  <c r="I48" i="106" s="1"/>
  <c r="BI22" i="102"/>
  <c r="I15" i="106" s="1"/>
  <c r="I61" i="106" s="1"/>
  <c r="BP21" i="102"/>
  <c r="BH21" i="102"/>
  <c r="H33" i="106" s="1"/>
  <c r="BO20" i="102"/>
  <c r="G25" i="106" s="1"/>
  <c r="G71" i="106" s="1"/>
  <c r="BG20" i="102"/>
  <c r="BN19" i="102"/>
  <c r="F43" i="106" s="1"/>
  <c r="BF19" i="102"/>
  <c r="F10" i="106" s="1"/>
  <c r="F56" i="106" s="1"/>
  <c r="BM18" i="102"/>
  <c r="BE18" i="102"/>
  <c r="E28" i="106" s="1"/>
  <c r="BL17" i="102"/>
  <c r="D20" i="106" s="1"/>
  <c r="D66" i="106" s="1"/>
  <c r="BD17" i="102"/>
  <c r="BO15" i="102"/>
  <c r="BG15" i="102"/>
  <c r="BM13" i="102"/>
  <c r="BE13" i="102"/>
  <c r="BL12" i="102"/>
  <c r="J20" i="108" s="1"/>
  <c r="BD12" i="102"/>
  <c r="BK10" i="102"/>
  <c r="BC10" i="102"/>
  <c r="BI35" i="102"/>
  <c r="BC33" i="102"/>
  <c r="T5" i="106" s="1"/>
  <c r="T51" i="106" s="1"/>
  <c r="BP30" i="102"/>
  <c r="BN28" i="102"/>
  <c r="O43" i="106" s="1"/>
  <c r="BL26" i="102"/>
  <c r="M20" i="106" s="1"/>
  <c r="M66" i="106" s="1"/>
  <c r="BJ24" i="102"/>
  <c r="BH22" i="102"/>
  <c r="I33" i="106" s="1"/>
  <c r="BF20" i="102"/>
  <c r="G10" i="106" s="1"/>
  <c r="G56" i="106" s="1"/>
  <c r="BD18" i="102"/>
  <c r="BL15" i="102"/>
  <c r="BP10" i="102"/>
  <c r="BL34" i="102"/>
  <c r="U20" i="106" s="1"/>
  <c r="BJ32" i="102"/>
  <c r="BH30" i="102"/>
  <c r="Q33" i="106" s="1"/>
  <c r="BF28" i="102"/>
  <c r="O10" i="106" s="1"/>
  <c r="BD26" i="102"/>
  <c r="BQ23" i="102"/>
  <c r="J48" i="106" s="1"/>
  <c r="BO21" i="102"/>
  <c r="H25" i="106" s="1"/>
  <c r="BM19" i="102"/>
  <c r="BK17" i="102"/>
  <c r="D38" i="106" s="1"/>
  <c r="BD15" i="102"/>
  <c r="BJ13" i="102"/>
  <c r="BH10" i="102"/>
  <c r="BD34" i="102"/>
  <c r="BQ31" i="102"/>
  <c r="R48" i="106" s="1"/>
  <c r="R94" i="106" s="1"/>
  <c r="BO29" i="102"/>
  <c r="P25" i="106" s="1"/>
  <c r="P71" i="106" s="1"/>
  <c r="BM27" i="102"/>
  <c r="BK25" i="102"/>
  <c r="L38" i="106" s="1"/>
  <c r="BI23" i="102"/>
  <c r="J15" i="106" s="1"/>
  <c r="J61" i="106" s="1"/>
  <c r="BG21" i="102"/>
  <c r="BE19" i="102"/>
  <c r="F28" i="106" s="1"/>
  <c r="BC17" i="102"/>
  <c r="D5" i="106" s="1"/>
  <c r="D51" i="106" s="1"/>
  <c r="BQ12" i="102"/>
  <c r="BK9" i="102"/>
  <c r="BG29" i="102"/>
  <c r="BN20" i="102"/>
  <c r="G43" i="106" s="1"/>
  <c r="BE27" i="102"/>
  <c r="N28" i="106" s="1"/>
  <c r="N74" i="106" s="1"/>
  <c r="BL18" i="102"/>
  <c r="E20" i="106" s="1"/>
  <c r="E66" i="106" s="1"/>
  <c r="BC25" i="102"/>
  <c r="L5" i="106" s="1"/>
  <c r="L51" i="106" s="1"/>
  <c r="BP22" i="102"/>
  <c r="BK33" i="102"/>
  <c r="T38" i="106" s="1"/>
  <c r="BI31" i="102"/>
  <c r="R15" i="106" s="1"/>
  <c r="R61" i="106" s="1"/>
  <c r="BI12" i="102"/>
  <c r="J15" i="108" s="1"/>
  <c r="D34" i="102"/>
  <c r="U6" i="106" s="1"/>
  <c r="H34" i="102"/>
  <c r="L34" i="102"/>
  <c r="U31" i="106" s="1"/>
  <c r="P34" i="102"/>
  <c r="U11" i="106" s="1"/>
  <c r="T34" i="102"/>
  <c r="X34" i="102"/>
  <c r="U36" i="106" s="1"/>
  <c r="U86" i="106" s="1"/>
  <c r="AB34" i="102"/>
  <c r="U16" i="106" s="1"/>
  <c r="AF34" i="102"/>
  <c r="AJ34" i="102"/>
  <c r="U41" i="106" s="1"/>
  <c r="U87" i="106" s="1"/>
  <c r="AN34" i="102"/>
  <c r="U21" i="106" s="1"/>
  <c r="AR34" i="102"/>
  <c r="AV34" i="102"/>
  <c r="U46" i="106" s="1"/>
  <c r="U92" i="106" s="1"/>
  <c r="AZ34" i="102"/>
  <c r="U26" i="106" s="1"/>
  <c r="E34" i="102"/>
  <c r="I34" i="102"/>
  <c r="U30" i="106" s="1"/>
  <c r="U76" i="106" s="1"/>
  <c r="M34" i="102"/>
  <c r="U9" i="106" s="1"/>
  <c r="Q34" i="102"/>
  <c r="U34" i="102"/>
  <c r="U35" i="106" s="1"/>
  <c r="U85" i="106" s="1"/>
  <c r="Y34" i="102"/>
  <c r="U14" i="106" s="1"/>
  <c r="AC34" i="102"/>
  <c r="AG34" i="102"/>
  <c r="U40" i="106" s="1"/>
  <c r="AK34" i="102"/>
  <c r="U19" i="106" s="1"/>
  <c r="AO34" i="102"/>
  <c r="AS34" i="102"/>
  <c r="U45" i="106" s="1"/>
  <c r="U91" i="106" s="1"/>
  <c r="AW34" i="102"/>
  <c r="U24" i="106" s="1"/>
  <c r="BA34" i="102"/>
  <c r="F34" i="102"/>
  <c r="U29" i="106" s="1"/>
  <c r="U75" i="106" s="1"/>
  <c r="J34" i="102"/>
  <c r="U8" i="106" s="1"/>
  <c r="N34" i="102"/>
  <c r="R34" i="102"/>
  <c r="U34" i="106" s="1"/>
  <c r="V34" i="102"/>
  <c r="U13" i="106" s="1"/>
  <c r="Z34" i="102"/>
  <c r="AD34" i="102"/>
  <c r="U39" i="106" s="1"/>
  <c r="AH34" i="102"/>
  <c r="U18" i="106" s="1"/>
  <c r="AL34" i="102"/>
  <c r="AP34" i="102"/>
  <c r="U44" i="106" s="1"/>
  <c r="U90" i="106" s="1"/>
  <c r="AT34" i="102"/>
  <c r="U23" i="106" s="1"/>
  <c r="AX34" i="102"/>
  <c r="BB34" i="102"/>
  <c r="U49" i="106" s="1"/>
  <c r="U95" i="106" s="1"/>
  <c r="G34" i="102"/>
  <c r="U7" i="106" s="1"/>
  <c r="K34" i="102"/>
  <c r="O34" i="102"/>
  <c r="U32" i="106" s="1"/>
  <c r="S34" i="102"/>
  <c r="U12" i="106" s="1"/>
  <c r="W34" i="102"/>
  <c r="AA34" i="102"/>
  <c r="U37" i="106" s="1"/>
  <c r="U83" i="106" s="1"/>
  <c r="AE34" i="102"/>
  <c r="U17" i="106" s="1"/>
  <c r="AI34" i="102"/>
  <c r="AM34" i="102"/>
  <c r="U42" i="106" s="1"/>
  <c r="U88" i="106" s="1"/>
  <c r="AQ34" i="102"/>
  <c r="U22" i="106" s="1"/>
  <c r="AU34" i="102"/>
  <c r="AY34" i="102"/>
  <c r="U47" i="106" s="1"/>
  <c r="U93" i="106" s="1"/>
  <c r="BO36" i="103"/>
  <c r="BC36" i="103"/>
  <c r="BF35" i="103"/>
  <c r="BO34" i="103"/>
  <c r="U25" i="107" s="1"/>
  <c r="BK34" i="103"/>
  <c r="U38" i="107" s="1"/>
  <c r="BG34" i="103"/>
  <c r="BC34" i="103"/>
  <c r="U5" i="107" s="1"/>
  <c r="U51" i="107" s="1"/>
  <c r="BN33" i="103"/>
  <c r="T43" i="107" s="1"/>
  <c r="BJ33" i="103"/>
  <c r="BF33" i="103"/>
  <c r="T10" i="107" s="1"/>
  <c r="BQ32" i="103"/>
  <c r="S48" i="107" s="1"/>
  <c r="BM32" i="103"/>
  <c r="BI32" i="103"/>
  <c r="S15" i="107" s="1"/>
  <c r="BE32" i="103"/>
  <c r="S28" i="107" s="1"/>
  <c r="BP31" i="103"/>
  <c r="BL31" i="103"/>
  <c r="R20" i="107" s="1"/>
  <c r="BH31" i="103"/>
  <c r="R33" i="107" s="1"/>
  <c r="BD31" i="103"/>
  <c r="BO30" i="103"/>
  <c r="Q25" i="107" s="1"/>
  <c r="Q71" i="107" s="1"/>
  <c r="BK30" i="103"/>
  <c r="Q38" i="107" s="1"/>
  <c r="BG30" i="103"/>
  <c r="BC30" i="103"/>
  <c r="Q5" i="107" s="1"/>
  <c r="BN29" i="103"/>
  <c r="P43" i="107" s="1"/>
  <c r="BJ29" i="103"/>
  <c r="BF29" i="103"/>
  <c r="P10" i="107" s="1"/>
  <c r="BQ28" i="103"/>
  <c r="O48" i="107" s="1"/>
  <c r="BM28" i="103"/>
  <c r="BI28" i="103"/>
  <c r="O15" i="107" s="1"/>
  <c r="BE28" i="103"/>
  <c r="O28" i="107" s="1"/>
  <c r="BP27" i="103"/>
  <c r="BL27" i="103"/>
  <c r="N20" i="107" s="1"/>
  <c r="BH27" i="103"/>
  <c r="N33" i="107" s="1"/>
  <c r="BD27" i="103"/>
  <c r="BO26" i="103"/>
  <c r="M25" i="107" s="1"/>
  <c r="BK26" i="103"/>
  <c r="M38" i="107" s="1"/>
  <c r="BG26" i="103"/>
  <c r="BC26" i="103"/>
  <c r="M5" i="107" s="1"/>
  <c r="BN25" i="103"/>
  <c r="L43" i="107" s="1"/>
  <c r="BJ25" i="103"/>
  <c r="BF25" i="103"/>
  <c r="L10" i="107" s="1"/>
  <c r="BQ24" i="103"/>
  <c r="K48" i="107" s="1"/>
  <c r="BM24" i="103"/>
  <c r="BI24" i="103"/>
  <c r="K15" i="107" s="1"/>
  <c r="K61" i="107" s="1"/>
  <c r="BE24" i="103"/>
  <c r="K28" i="107" s="1"/>
  <c r="BP23" i="103"/>
  <c r="BL23" i="103"/>
  <c r="J20" i="107" s="1"/>
  <c r="BH23" i="103"/>
  <c r="J33" i="107" s="1"/>
  <c r="BD23" i="103"/>
  <c r="BO22" i="103"/>
  <c r="I25" i="107" s="1"/>
  <c r="BK22" i="103"/>
  <c r="I38" i="107" s="1"/>
  <c r="BG22" i="103"/>
  <c r="BC22" i="103"/>
  <c r="I5" i="107" s="1"/>
  <c r="BN21" i="103"/>
  <c r="H43" i="107" s="1"/>
  <c r="BJ21" i="103"/>
  <c r="BF21" i="103"/>
  <c r="H10" i="107" s="1"/>
  <c r="H56" i="107" s="1"/>
  <c r="BQ20" i="103"/>
  <c r="G48" i="107" s="1"/>
  <c r="BM20" i="103"/>
  <c r="BI20" i="103"/>
  <c r="G15" i="107" s="1"/>
  <c r="BE20" i="103"/>
  <c r="G28" i="107" s="1"/>
  <c r="BP19" i="103"/>
  <c r="BL19" i="103"/>
  <c r="F20" i="107" s="1"/>
  <c r="BH19" i="103"/>
  <c r="F33" i="107" s="1"/>
  <c r="BD19" i="103"/>
  <c r="BL36" i="103"/>
  <c r="BO35" i="103"/>
  <c r="BC35" i="103"/>
  <c r="BN34" i="103"/>
  <c r="U43" i="107" s="1"/>
  <c r="U89" i="107" s="1"/>
  <c r="BJ34" i="103"/>
  <c r="BF34" i="103"/>
  <c r="U10" i="107" s="1"/>
  <c r="U56" i="107" s="1"/>
  <c r="BQ33" i="103"/>
  <c r="T48" i="107" s="1"/>
  <c r="BM33" i="103"/>
  <c r="BI33" i="103"/>
  <c r="T15" i="107" s="1"/>
  <c r="T61" i="107" s="1"/>
  <c r="BE33" i="103"/>
  <c r="T28" i="107" s="1"/>
  <c r="BP32" i="103"/>
  <c r="BL32" i="103"/>
  <c r="S20" i="107" s="1"/>
  <c r="S66" i="107" s="1"/>
  <c r="BH32" i="103"/>
  <c r="S33" i="107" s="1"/>
  <c r="BD32" i="103"/>
  <c r="BO31" i="103"/>
  <c r="R25" i="107" s="1"/>
  <c r="BK31" i="103"/>
  <c r="R38" i="107" s="1"/>
  <c r="BG31" i="103"/>
  <c r="BC31" i="103"/>
  <c r="R5" i="107" s="1"/>
  <c r="R51" i="107" s="1"/>
  <c r="BN30" i="103"/>
  <c r="Q43" i="107" s="1"/>
  <c r="BJ30" i="103"/>
  <c r="BF30" i="103"/>
  <c r="Q10" i="107" s="1"/>
  <c r="Q56" i="107" s="1"/>
  <c r="BQ29" i="103"/>
  <c r="P48" i="107" s="1"/>
  <c r="BM29" i="103"/>
  <c r="BI29" i="103"/>
  <c r="P15" i="107" s="1"/>
  <c r="P61" i="107" s="1"/>
  <c r="BE29" i="103"/>
  <c r="P28" i="107" s="1"/>
  <c r="BP28" i="103"/>
  <c r="BL28" i="103"/>
  <c r="O20" i="107" s="1"/>
  <c r="BH28" i="103"/>
  <c r="O33" i="107" s="1"/>
  <c r="O79" i="107" s="1"/>
  <c r="BD28" i="103"/>
  <c r="BO27" i="103"/>
  <c r="N25" i="107" s="1"/>
  <c r="N71" i="107" s="1"/>
  <c r="BK27" i="103"/>
  <c r="N38" i="107" s="1"/>
  <c r="BG27" i="103"/>
  <c r="BC27" i="103"/>
  <c r="N5" i="107" s="1"/>
  <c r="N51" i="107" s="1"/>
  <c r="BN26" i="103"/>
  <c r="M43" i="107" s="1"/>
  <c r="BJ26" i="103"/>
  <c r="BF26" i="103"/>
  <c r="M10" i="107" s="1"/>
  <c r="M56" i="107" s="1"/>
  <c r="BQ25" i="103"/>
  <c r="L48" i="107" s="1"/>
  <c r="BM25" i="103"/>
  <c r="BI25" i="103"/>
  <c r="L15" i="107" s="1"/>
  <c r="BE25" i="103"/>
  <c r="L28" i="107" s="1"/>
  <c r="BP24" i="103"/>
  <c r="BI36" i="103"/>
  <c r="BL35" i="103"/>
  <c r="BQ34" i="103"/>
  <c r="U48" i="107" s="1"/>
  <c r="U94" i="107" s="1"/>
  <c r="BM34" i="103"/>
  <c r="BI34" i="103"/>
  <c r="U15" i="107" s="1"/>
  <c r="U61" i="107" s="1"/>
  <c r="BE34" i="103"/>
  <c r="U28" i="107" s="1"/>
  <c r="U74" i="107" s="1"/>
  <c r="BP33" i="103"/>
  <c r="BL33" i="103"/>
  <c r="T20" i="107" s="1"/>
  <c r="BH33" i="103"/>
  <c r="T33" i="107" s="1"/>
  <c r="BD33" i="103"/>
  <c r="BO32" i="103"/>
  <c r="S25" i="107" s="1"/>
  <c r="S71" i="107" s="1"/>
  <c r="BK32" i="103"/>
  <c r="S38" i="107" s="1"/>
  <c r="BG32" i="103"/>
  <c r="BC32" i="103"/>
  <c r="S5" i="107" s="1"/>
  <c r="BN31" i="103"/>
  <c r="R43" i="107" s="1"/>
  <c r="BJ31" i="103"/>
  <c r="BF31" i="103"/>
  <c r="R10" i="107" s="1"/>
  <c r="BQ30" i="103"/>
  <c r="Q48" i="107" s="1"/>
  <c r="BM30" i="103"/>
  <c r="BI30" i="103"/>
  <c r="Q15" i="107" s="1"/>
  <c r="BE30" i="103"/>
  <c r="Q28" i="107" s="1"/>
  <c r="BP29" i="103"/>
  <c r="BL29" i="103"/>
  <c r="P20" i="107" s="1"/>
  <c r="P66" i="107" s="1"/>
  <c r="BH29" i="103"/>
  <c r="P33" i="107" s="1"/>
  <c r="BD29" i="103"/>
  <c r="BO28" i="103"/>
  <c r="O25" i="107" s="1"/>
  <c r="BK28" i="103"/>
  <c r="O38" i="107" s="1"/>
  <c r="BG28" i="103"/>
  <c r="BC28" i="103"/>
  <c r="O5" i="107" s="1"/>
  <c r="BN27" i="103"/>
  <c r="N43" i="107" s="1"/>
  <c r="BJ27" i="103"/>
  <c r="BF27" i="103"/>
  <c r="N10" i="107" s="1"/>
  <c r="BQ26" i="103"/>
  <c r="M48" i="107" s="1"/>
  <c r="BM26" i="103"/>
  <c r="BI26" i="103"/>
  <c r="M15" i="107" s="1"/>
  <c r="M61" i="107" s="1"/>
  <c r="BE26" i="103"/>
  <c r="M28" i="107" s="1"/>
  <c r="BP25" i="103"/>
  <c r="BL25" i="103"/>
  <c r="L20" i="107" s="1"/>
  <c r="BH25" i="103"/>
  <c r="L33" i="107" s="1"/>
  <c r="L79" i="107" s="1"/>
  <c r="BD25" i="103"/>
  <c r="BO24" i="103"/>
  <c r="K25" i="107" s="1"/>
  <c r="BK24" i="103"/>
  <c r="K38" i="107" s="1"/>
  <c r="BG24" i="103"/>
  <c r="BC24" i="103"/>
  <c r="K5" i="107" s="1"/>
  <c r="BN23" i="103"/>
  <c r="J43" i="107" s="1"/>
  <c r="BJ23" i="103"/>
  <c r="BF23" i="103"/>
  <c r="J10" i="107" s="1"/>
  <c r="J56" i="107" s="1"/>
  <c r="BQ22" i="103"/>
  <c r="I48" i="107" s="1"/>
  <c r="BM22" i="103"/>
  <c r="BI22" i="103"/>
  <c r="I15" i="107" s="1"/>
  <c r="BE22" i="103"/>
  <c r="I28" i="107" s="1"/>
  <c r="BP21" i="103"/>
  <c r="BL21" i="103"/>
  <c r="H20" i="107" s="1"/>
  <c r="BH21" i="103"/>
  <c r="H33" i="107" s="1"/>
  <c r="BD21" i="103"/>
  <c r="BO20" i="103"/>
  <c r="G25" i="107" s="1"/>
  <c r="BK20" i="103"/>
  <c r="G38" i="107" s="1"/>
  <c r="BG20" i="103"/>
  <c r="BC20" i="103"/>
  <c r="G5" i="107" s="1"/>
  <c r="G51" i="107" s="1"/>
  <c r="BN19" i="103"/>
  <c r="F43" i="107" s="1"/>
  <c r="BJ19" i="103"/>
  <c r="BF19" i="103"/>
  <c r="F10" i="107" s="1"/>
  <c r="BQ18" i="103"/>
  <c r="E48" i="107" s="1"/>
  <c r="BP34" i="103"/>
  <c r="BO33" i="103"/>
  <c r="T25" i="107" s="1"/>
  <c r="BN32" i="103"/>
  <c r="S43" i="107" s="1"/>
  <c r="BM31" i="103"/>
  <c r="BL30" i="103"/>
  <c r="Q20" i="107" s="1"/>
  <c r="BK29" i="103"/>
  <c r="P38" i="107" s="1"/>
  <c r="BJ28" i="103"/>
  <c r="BI27" i="103"/>
  <c r="N15" i="107" s="1"/>
  <c r="N61" i="107" s="1"/>
  <c r="BH26" i="103"/>
  <c r="M33" i="107" s="1"/>
  <c r="BG25" i="103"/>
  <c r="BJ24" i="103"/>
  <c r="BQ23" i="103"/>
  <c r="J48" i="107" s="1"/>
  <c r="BI23" i="103"/>
  <c r="J15" i="107" s="1"/>
  <c r="J61" i="107" s="1"/>
  <c r="BP22" i="103"/>
  <c r="BH22" i="103"/>
  <c r="I33" i="107" s="1"/>
  <c r="BO21" i="103"/>
  <c r="H25" i="107" s="1"/>
  <c r="H71" i="107" s="1"/>
  <c r="BG21" i="103"/>
  <c r="BN20" i="103"/>
  <c r="G43" i="107" s="1"/>
  <c r="BF20" i="103"/>
  <c r="G10" i="107" s="1"/>
  <c r="G56" i="107" s="1"/>
  <c r="BM19" i="103"/>
  <c r="BE19" i="103"/>
  <c r="F28" i="107" s="1"/>
  <c r="BN18" i="103"/>
  <c r="E43" i="107" s="1"/>
  <c r="BJ18" i="103"/>
  <c r="BF18" i="103"/>
  <c r="E10" i="107" s="1"/>
  <c r="BQ17" i="103"/>
  <c r="D48" i="107" s="1"/>
  <c r="BM17" i="103"/>
  <c r="BI17" i="103"/>
  <c r="D15" i="107" s="1"/>
  <c r="D61" i="107" s="1"/>
  <c r="BE17" i="103"/>
  <c r="D28" i="107" s="1"/>
  <c r="BQ15" i="103"/>
  <c r="BM15" i="103"/>
  <c r="BI15" i="103"/>
  <c r="BE15" i="103"/>
  <c r="BO13" i="103"/>
  <c r="G25" i="108" s="1"/>
  <c r="BK13" i="103"/>
  <c r="BG13" i="103"/>
  <c r="BC13" i="103"/>
  <c r="G5" i="108" s="1"/>
  <c r="BN12" i="103"/>
  <c r="BJ12" i="103"/>
  <c r="BF12" i="103"/>
  <c r="F10" i="108" s="1"/>
  <c r="BQ10" i="103"/>
  <c r="BM10" i="103"/>
  <c r="BI10" i="103"/>
  <c r="BE10" i="103"/>
  <c r="BN9" i="103"/>
  <c r="BL34" i="103"/>
  <c r="U20" i="107" s="1"/>
  <c r="U66" i="107" s="1"/>
  <c r="BK33" i="103"/>
  <c r="T38" i="107" s="1"/>
  <c r="BJ32" i="103"/>
  <c r="BI31" i="103"/>
  <c r="R15" i="107" s="1"/>
  <c r="R61" i="107" s="1"/>
  <c r="BH30" i="103"/>
  <c r="Q33" i="107" s="1"/>
  <c r="BG29" i="103"/>
  <c r="BF28" i="103"/>
  <c r="O10" i="107" s="1"/>
  <c r="BE27" i="103"/>
  <c r="N28" i="107" s="1"/>
  <c r="N74" i="107" s="1"/>
  <c r="BD26" i="103"/>
  <c r="BC25" i="103"/>
  <c r="L5" i="107" s="1"/>
  <c r="BH24" i="103"/>
  <c r="K33" i="107" s="1"/>
  <c r="BO23" i="103"/>
  <c r="J25" i="107" s="1"/>
  <c r="J71" i="107" s="1"/>
  <c r="BG23" i="103"/>
  <c r="BN22" i="103"/>
  <c r="I43" i="107" s="1"/>
  <c r="BF22" i="103"/>
  <c r="I10" i="107" s="1"/>
  <c r="BM21" i="103"/>
  <c r="BE21" i="103"/>
  <c r="H28" i="107" s="1"/>
  <c r="BL20" i="103"/>
  <c r="G20" i="107" s="1"/>
  <c r="G66" i="107" s="1"/>
  <c r="BD20" i="103"/>
  <c r="BK19" i="103"/>
  <c r="F38" i="107" s="1"/>
  <c r="BC19" i="103"/>
  <c r="F5" i="107" s="1"/>
  <c r="BM18" i="103"/>
  <c r="BI18" i="103"/>
  <c r="E15" i="107" s="1"/>
  <c r="E61" i="107" s="1"/>
  <c r="BE18" i="103"/>
  <c r="E28" i="107" s="1"/>
  <c r="E74" i="107" s="1"/>
  <c r="BP17" i="103"/>
  <c r="BL17" i="103"/>
  <c r="D20" i="107" s="1"/>
  <c r="D66" i="107" s="1"/>
  <c r="BH17" i="103"/>
  <c r="D33" i="107" s="1"/>
  <c r="BD17" i="103"/>
  <c r="BP15" i="103"/>
  <c r="BL15" i="103"/>
  <c r="BH15" i="103"/>
  <c r="BD15" i="103"/>
  <c r="BN13" i="103"/>
  <c r="BJ13" i="103"/>
  <c r="BF13" i="103"/>
  <c r="G10" i="108" s="1"/>
  <c r="BQ12" i="103"/>
  <c r="BM12" i="103"/>
  <c r="BI12" i="103"/>
  <c r="F15" i="108" s="1"/>
  <c r="BE12" i="103"/>
  <c r="BP10" i="103"/>
  <c r="BL10" i="103"/>
  <c r="BH10" i="103"/>
  <c r="BD10" i="103"/>
  <c r="BK9" i="103"/>
  <c r="BH34" i="103"/>
  <c r="U33" i="107" s="1"/>
  <c r="U79" i="107" s="1"/>
  <c r="BF32" i="103"/>
  <c r="S10" i="107" s="1"/>
  <c r="S56" i="107" s="1"/>
  <c r="BD30" i="103"/>
  <c r="BQ27" i="103"/>
  <c r="N48" i="107" s="1"/>
  <c r="BO25" i="103"/>
  <c r="L25" i="107" s="1"/>
  <c r="L71" i="107" s="1"/>
  <c r="BF24" i="103"/>
  <c r="K10" i="107" s="1"/>
  <c r="BE23" i="103"/>
  <c r="J28" i="107" s="1"/>
  <c r="BD22" i="103"/>
  <c r="BC21" i="103"/>
  <c r="H5" i="107" s="1"/>
  <c r="BQ19" i="103"/>
  <c r="F48" i="107" s="1"/>
  <c r="BP18" i="103"/>
  <c r="BH18" i="103"/>
  <c r="E33" i="107" s="1"/>
  <c r="E79" i="107" s="1"/>
  <c r="BO17" i="103"/>
  <c r="D25" i="107" s="1"/>
  <c r="D71" i="107" s="1"/>
  <c r="BG17" i="103"/>
  <c r="BO15" i="103"/>
  <c r="BG15" i="103"/>
  <c r="BM13" i="103"/>
  <c r="BE13" i="103"/>
  <c r="BL12" i="103"/>
  <c r="F20" i="108" s="1"/>
  <c r="BD12" i="103"/>
  <c r="BK10" i="103"/>
  <c r="BC10" i="103"/>
  <c r="BD34" i="103"/>
  <c r="BQ31" i="103"/>
  <c r="R48" i="107" s="1"/>
  <c r="R94" i="107" s="1"/>
  <c r="BO29" i="103"/>
  <c r="P25" i="107" s="1"/>
  <c r="P71" i="107" s="1"/>
  <c r="BM27" i="103"/>
  <c r="BK25" i="103"/>
  <c r="L38" i="107" s="1"/>
  <c r="BD24" i="103"/>
  <c r="BC23" i="103"/>
  <c r="J5" i="107" s="1"/>
  <c r="J51" i="107" s="1"/>
  <c r="BQ21" i="103"/>
  <c r="H48" i="107" s="1"/>
  <c r="BP20" i="103"/>
  <c r="BO19" i="103"/>
  <c r="F25" i="107" s="1"/>
  <c r="F71" i="107" s="1"/>
  <c r="BO18" i="103"/>
  <c r="E25" i="107" s="1"/>
  <c r="E71" i="107" s="1"/>
  <c r="BG18" i="103"/>
  <c r="BN17" i="103"/>
  <c r="D43" i="107" s="1"/>
  <c r="BF17" i="103"/>
  <c r="D10" i="107" s="1"/>
  <c r="D56" i="107" s="1"/>
  <c r="BN15" i="103"/>
  <c r="BF15" i="103"/>
  <c r="BL13" i="103"/>
  <c r="G20" i="108" s="1"/>
  <c r="BD13" i="103"/>
  <c r="BK12" i="103"/>
  <c r="BC12" i="103"/>
  <c r="F5" i="108" s="1"/>
  <c r="BJ10" i="103"/>
  <c r="BQ9" i="103"/>
  <c r="BF36" i="103"/>
  <c r="BG33" i="103"/>
  <c r="BE31" i="103"/>
  <c r="R28" i="107" s="1"/>
  <c r="R74" i="107" s="1"/>
  <c r="BC29" i="103"/>
  <c r="P5" i="107" s="1"/>
  <c r="P51" i="107" s="1"/>
  <c r="BP26" i="103"/>
  <c r="BN24" i="103"/>
  <c r="K43" i="107" s="1"/>
  <c r="BM23" i="103"/>
  <c r="BL22" i="103"/>
  <c r="I20" i="107" s="1"/>
  <c r="I66" i="107" s="1"/>
  <c r="BK21" i="103"/>
  <c r="H38" i="107" s="1"/>
  <c r="BJ20" i="103"/>
  <c r="BI19" i="103"/>
  <c r="F15" i="107" s="1"/>
  <c r="F61" i="107" s="1"/>
  <c r="BL18" i="103"/>
  <c r="E20" i="107" s="1"/>
  <c r="E66" i="107" s="1"/>
  <c r="BD18" i="103"/>
  <c r="BK17" i="103"/>
  <c r="D38" i="107" s="1"/>
  <c r="BC17" i="103"/>
  <c r="D5" i="107" s="1"/>
  <c r="D51" i="107" s="1"/>
  <c r="BK15" i="103"/>
  <c r="BC15" i="103"/>
  <c r="BQ13" i="103"/>
  <c r="BI13" i="103"/>
  <c r="G15" i="108" s="1"/>
  <c r="BP12" i="103"/>
  <c r="BH12" i="103"/>
  <c r="BO10" i="103"/>
  <c r="BG10" i="103"/>
  <c r="BH9" i="103"/>
  <c r="BP30" i="103"/>
  <c r="BK23" i="103"/>
  <c r="J38" i="107" s="1"/>
  <c r="BG19" i="103"/>
  <c r="BG12" i="103"/>
  <c r="BN28" i="103"/>
  <c r="O43" i="107" s="1"/>
  <c r="BJ22" i="103"/>
  <c r="BK18" i="103"/>
  <c r="E38" i="107" s="1"/>
  <c r="BJ15" i="103"/>
  <c r="BP13" i="103"/>
  <c r="BN10" i="103"/>
  <c r="BI35" i="103"/>
  <c r="BL26" i="103"/>
  <c r="M20" i="107" s="1"/>
  <c r="M66" i="107" s="1"/>
  <c r="BI21" i="103"/>
  <c r="H15" i="107" s="1"/>
  <c r="H61" i="107" s="1"/>
  <c r="BC18" i="103"/>
  <c r="E5" i="107" s="1"/>
  <c r="BH13" i="103"/>
  <c r="BF10" i="103"/>
  <c r="BC33" i="103"/>
  <c r="T5" i="107" s="1"/>
  <c r="T51" i="107" s="1"/>
  <c r="BO12" i="103"/>
  <c r="F25" i="108" s="1"/>
  <c r="BL24" i="103"/>
  <c r="K20" i="107" s="1"/>
  <c r="K66" i="107" s="1"/>
  <c r="BE9" i="103"/>
  <c r="BH20" i="103"/>
  <c r="G33" i="107" s="1"/>
  <c r="BJ17" i="103"/>
  <c r="G34" i="103"/>
  <c r="U7" i="107" s="1"/>
  <c r="K34" i="103"/>
  <c r="O34" i="103"/>
  <c r="U32" i="107" s="1"/>
  <c r="S34" i="103"/>
  <c r="U12" i="107" s="1"/>
  <c r="W34" i="103"/>
  <c r="AA34" i="103"/>
  <c r="U37" i="107" s="1"/>
  <c r="U83" i="107" s="1"/>
  <c r="AE34" i="103"/>
  <c r="U17" i="107" s="1"/>
  <c r="AI34" i="103"/>
  <c r="AM34" i="103"/>
  <c r="U42" i="107" s="1"/>
  <c r="U88" i="107" s="1"/>
  <c r="AQ34" i="103"/>
  <c r="U22" i="107" s="1"/>
  <c r="AU34" i="103"/>
  <c r="AY34" i="103"/>
  <c r="U47" i="107" s="1"/>
  <c r="U93" i="107" s="1"/>
  <c r="D34" i="103"/>
  <c r="U6" i="107" s="1"/>
  <c r="H34" i="103"/>
  <c r="L34" i="103"/>
  <c r="U31" i="107" s="1"/>
  <c r="P34" i="103"/>
  <c r="U11" i="107" s="1"/>
  <c r="T34" i="103"/>
  <c r="X34" i="103"/>
  <c r="U36" i="107" s="1"/>
  <c r="U86" i="107" s="1"/>
  <c r="AB34" i="103"/>
  <c r="U16" i="107" s="1"/>
  <c r="AF34" i="103"/>
  <c r="AJ34" i="103"/>
  <c r="U41" i="107" s="1"/>
  <c r="U87" i="107" s="1"/>
  <c r="AN34" i="103"/>
  <c r="U21" i="107" s="1"/>
  <c r="AR34" i="103"/>
  <c r="AV34" i="103"/>
  <c r="U46" i="107" s="1"/>
  <c r="U92" i="107" s="1"/>
  <c r="AZ34" i="103"/>
  <c r="U26" i="107" s="1"/>
  <c r="E34" i="103"/>
  <c r="I34" i="103"/>
  <c r="U30" i="107" s="1"/>
  <c r="U76" i="107" s="1"/>
  <c r="M34" i="103"/>
  <c r="U9" i="107" s="1"/>
  <c r="Q34" i="103"/>
  <c r="U34" i="103"/>
  <c r="U35" i="107" s="1"/>
  <c r="U85" i="107" s="1"/>
  <c r="Y34" i="103"/>
  <c r="U14" i="107" s="1"/>
  <c r="AC34" i="103"/>
  <c r="AG34" i="103"/>
  <c r="U40" i="107" s="1"/>
  <c r="AK34" i="103"/>
  <c r="U19" i="107" s="1"/>
  <c r="AO34" i="103"/>
  <c r="AS34" i="103"/>
  <c r="U45" i="107" s="1"/>
  <c r="U91" i="107" s="1"/>
  <c r="AW34" i="103"/>
  <c r="U24" i="107" s="1"/>
  <c r="BA34" i="103"/>
  <c r="F34" i="103"/>
  <c r="U29" i="107" s="1"/>
  <c r="U75" i="107" s="1"/>
  <c r="J34" i="103"/>
  <c r="U8" i="107" s="1"/>
  <c r="N34" i="103"/>
  <c r="R34" i="103"/>
  <c r="U34" i="107" s="1"/>
  <c r="V34" i="103"/>
  <c r="U13" i="107" s="1"/>
  <c r="Z34" i="103"/>
  <c r="AD34" i="103"/>
  <c r="U39" i="107" s="1"/>
  <c r="AH34" i="103"/>
  <c r="U18" i="107" s="1"/>
  <c r="AL34" i="103"/>
  <c r="AP34" i="103"/>
  <c r="U44" i="107" s="1"/>
  <c r="U90" i="107" s="1"/>
  <c r="AT34" i="103"/>
  <c r="U23" i="107" s="1"/>
  <c r="AX34" i="103"/>
  <c r="BB34" i="103"/>
  <c r="U49" i="107" s="1"/>
  <c r="U95" i="107" s="1"/>
  <c r="F34" i="100"/>
  <c r="U29" i="104" s="1"/>
  <c r="U75" i="104" s="1"/>
  <c r="J34" i="100"/>
  <c r="U8" i="104" s="1"/>
  <c r="N34" i="100"/>
  <c r="R34" i="100"/>
  <c r="U34" i="104" s="1"/>
  <c r="V34" i="100"/>
  <c r="U13" i="104" s="1"/>
  <c r="Z34" i="100"/>
  <c r="AD34" i="100"/>
  <c r="U39" i="104" s="1"/>
  <c r="AH34" i="100"/>
  <c r="U18" i="104" s="1"/>
  <c r="AL34" i="100"/>
  <c r="AP34" i="100"/>
  <c r="U44" i="104" s="1"/>
  <c r="U90" i="104" s="1"/>
  <c r="AT34" i="100"/>
  <c r="U23" i="104" s="1"/>
  <c r="AX34" i="100"/>
  <c r="BB34" i="100"/>
  <c r="U49" i="104" s="1"/>
  <c r="U95" i="104" s="1"/>
  <c r="BF34" i="100"/>
  <c r="U10" i="104" s="1"/>
  <c r="BJ34" i="100"/>
  <c r="BN34" i="100"/>
  <c r="U43" i="104" s="1"/>
  <c r="U89" i="104" s="1"/>
  <c r="G34" i="100"/>
  <c r="U7" i="104" s="1"/>
  <c r="K34" i="100"/>
  <c r="O34" i="100"/>
  <c r="U32" i="104" s="1"/>
  <c r="S34" i="100"/>
  <c r="U12" i="104" s="1"/>
  <c r="W34" i="100"/>
  <c r="AA34" i="100"/>
  <c r="U37" i="104" s="1"/>
  <c r="U83" i="104" s="1"/>
  <c r="AE34" i="100"/>
  <c r="U17" i="104" s="1"/>
  <c r="AI34" i="100"/>
  <c r="AM34" i="100"/>
  <c r="U42" i="104" s="1"/>
  <c r="AQ34" i="100"/>
  <c r="U22" i="104" s="1"/>
  <c r="AU34" i="100"/>
  <c r="AY34" i="100"/>
  <c r="U47" i="104" s="1"/>
  <c r="U93" i="104" s="1"/>
  <c r="BC34" i="100"/>
  <c r="U5" i="104" s="1"/>
  <c r="BG34" i="100"/>
  <c r="BK34" i="100"/>
  <c r="U38" i="104" s="1"/>
  <c r="BO34" i="100"/>
  <c r="U25" i="104" s="1"/>
  <c r="D34" i="100"/>
  <c r="U6" i="104" s="1"/>
  <c r="H34" i="100"/>
  <c r="L34" i="100"/>
  <c r="U31" i="104" s="1"/>
  <c r="P34" i="100"/>
  <c r="U11" i="104" s="1"/>
  <c r="T34" i="100"/>
  <c r="X34" i="100"/>
  <c r="U36" i="104" s="1"/>
  <c r="U86" i="104" s="1"/>
  <c r="AB34" i="100"/>
  <c r="U16" i="104" s="1"/>
  <c r="AF34" i="100"/>
  <c r="AJ34" i="100"/>
  <c r="U41" i="104" s="1"/>
  <c r="U87" i="104" s="1"/>
  <c r="AN34" i="100"/>
  <c r="U21" i="104" s="1"/>
  <c r="AR34" i="100"/>
  <c r="AV34" i="100"/>
  <c r="U46" i="104" s="1"/>
  <c r="U92" i="104" s="1"/>
  <c r="AZ34" i="100"/>
  <c r="U26" i="104" s="1"/>
  <c r="BD34" i="100"/>
  <c r="BH34" i="100"/>
  <c r="U33" i="104" s="1"/>
  <c r="U79" i="104" s="1"/>
  <c r="BL34" i="100"/>
  <c r="U20" i="104" s="1"/>
  <c r="BP34" i="100"/>
  <c r="E34" i="100"/>
  <c r="I34" i="100"/>
  <c r="U30" i="104" s="1"/>
  <c r="U76" i="104" s="1"/>
  <c r="M34" i="100"/>
  <c r="U9" i="104" s="1"/>
  <c r="Q34" i="100"/>
  <c r="U34" i="100"/>
  <c r="U35" i="104" s="1"/>
  <c r="U85" i="104" s="1"/>
  <c r="Y34" i="100"/>
  <c r="U14" i="104" s="1"/>
  <c r="AC34" i="100"/>
  <c r="AG34" i="100"/>
  <c r="U40" i="104" s="1"/>
  <c r="AK34" i="100"/>
  <c r="U19" i="104" s="1"/>
  <c r="AO34" i="100"/>
  <c r="AS34" i="100"/>
  <c r="U45" i="104" s="1"/>
  <c r="U91" i="104" s="1"/>
  <c r="AW34" i="100"/>
  <c r="U24" i="104" s="1"/>
  <c r="BA34" i="100"/>
  <c r="BE34" i="100"/>
  <c r="U28" i="104" s="1"/>
  <c r="U74" i="104" s="1"/>
  <c r="BI34" i="100"/>
  <c r="U15" i="104" s="1"/>
  <c r="BM34" i="100"/>
  <c r="BQ34" i="100"/>
  <c r="U48" i="104" s="1"/>
  <c r="U94" i="104" s="1"/>
  <c r="I26" i="100"/>
  <c r="M30" i="104" s="1"/>
  <c r="AD13" i="100"/>
  <c r="I10" i="100"/>
  <c r="I15" i="100"/>
  <c r="I18" i="100"/>
  <c r="E30" i="104" s="1"/>
  <c r="I29" i="100"/>
  <c r="P30" i="104" s="1"/>
  <c r="I25" i="100"/>
  <c r="L30" i="104" s="1"/>
  <c r="I21" i="100"/>
  <c r="H30" i="104" s="1"/>
  <c r="G31" i="100"/>
  <c r="R7" i="104" s="1"/>
  <c r="G27" i="100"/>
  <c r="N7" i="104" s="1"/>
  <c r="G23" i="100"/>
  <c r="J7" i="104" s="1"/>
  <c r="G19" i="100"/>
  <c r="F7" i="104" s="1"/>
  <c r="H17" i="100"/>
  <c r="H30" i="100"/>
  <c r="H26" i="100"/>
  <c r="H22" i="100"/>
  <c r="H18" i="100"/>
  <c r="G15" i="100"/>
  <c r="G13" i="100"/>
  <c r="E7" i="108" s="1"/>
  <c r="H10" i="100"/>
  <c r="F10" i="100"/>
  <c r="F12" i="100"/>
  <c r="E15" i="100"/>
  <c r="D18" i="100"/>
  <c r="E6" i="104" s="1"/>
  <c r="E19" i="100"/>
  <c r="F20" i="100"/>
  <c r="G29" i="104" s="1"/>
  <c r="D22" i="100"/>
  <c r="I6" i="104" s="1"/>
  <c r="E23" i="100"/>
  <c r="F24" i="100"/>
  <c r="K29" i="104" s="1"/>
  <c r="D26" i="100"/>
  <c r="M6" i="104" s="1"/>
  <c r="E27" i="100"/>
  <c r="F28" i="100"/>
  <c r="O29" i="104" s="1"/>
  <c r="D30" i="100"/>
  <c r="Q6" i="104" s="1"/>
  <c r="Q52" i="104" s="1"/>
  <c r="E31" i="100"/>
  <c r="F32" i="100"/>
  <c r="S29" i="104" s="1"/>
  <c r="D35" i="100"/>
  <c r="K10" i="100"/>
  <c r="J12" i="100"/>
  <c r="D8" i="108" s="1"/>
  <c r="K13" i="100"/>
  <c r="K17" i="100"/>
  <c r="L18" i="100"/>
  <c r="E31" i="104" s="1"/>
  <c r="J20" i="100"/>
  <c r="G8" i="104" s="1"/>
  <c r="K21" i="100"/>
  <c r="L22" i="100"/>
  <c r="I31" i="104" s="1"/>
  <c r="J24" i="100"/>
  <c r="K8" i="104" s="1"/>
  <c r="K54" i="104" s="1"/>
  <c r="K25" i="100"/>
  <c r="L26" i="100"/>
  <c r="M31" i="104" s="1"/>
  <c r="J28" i="100"/>
  <c r="O8" i="104" s="1"/>
  <c r="K29" i="100"/>
  <c r="L30" i="100"/>
  <c r="Q31" i="104" s="1"/>
  <c r="J32" i="100"/>
  <c r="S8" i="104" s="1"/>
  <c r="K33" i="100"/>
  <c r="O9" i="100"/>
  <c r="O12" i="100"/>
  <c r="N15" i="100"/>
  <c r="M18" i="100"/>
  <c r="E9" i="104" s="1"/>
  <c r="N19" i="100"/>
  <c r="O20" i="100"/>
  <c r="G32" i="104" s="1"/>
  <c r="M22" i="100"/>
  <c r="I9" i="104" s="1"/>
  <c r="N23" i="100"/>
  <c r="O24" i="100"/>
  <c r="K32" i="104" s="1"/>
  <c r="M26" i="100"/>
  <c r="M9" i="104" s="1"/>
  <c r="N27" i="100"/>
  <c r="O28" i="100"/>
  <c r="O32" i="104" s="1"/>
  <c r="M30" i="100"/>
  <c r="Q9" i="104" s="1"/>
  <c r="N31" i="100"/>
  <c r="O32" i="100"/>
  <c r="S32" i="104" s="1"/>
  <c r="M35" i="100"/>
  <c r="Q10" i="100"/>
  <c r="P12" i="100"/>
  <c r="D11" i="108" s="1"/>
  <c r="Q13" i="100"/>
  <c r="Q17" i="100"/>
  <c r="R18" i="100"/>
  <c r="E34" i="104" s="1"/>
  <c r="P20" i="100"/>
  <c r="G11" i="104" s="1"/>
  <c r="Q21" i="100"/>
  <c r="R22" i="100"/>
  <c r="I34" i="104" s="1"/>
  <c r="P24" i="100"/>
  <c r="K11" i="104" s="1"/>
  <c r="K57" i="104" s="1"/>
  <c r="Q25" i="100"/>
  <c r="R26" i="100"/>
  <c r="M34" i="104" s="1"/>
  <c r="P28" i="100"/>
  <c r="O11" i="104" s="1"/>
  <c r="Q29" i="100"/>
  <c r="R30" i="100"/>
  <c r="Q34" i="104" s="1"/>
  <c r="P32" i="100"/>
  <c r="S11" i="104" s="1"/>
  <c r="Q33" i="100"/>
  <c r="U9" i="100"/>
  <c r="U12" i="100"/>
  <c r="T15" i="100"/>
  <c r="S18" i="100"/>
  <c r="E12" i="104" s="1"/>
  <c r="T19" i="100"/>
  <c r="U20" i="100"/>
  <c r="G35" i="104" s="1"/>
  <c r="S22" i="100"/>
  <c r="I12" i="104" s="1"/>
  <c r="T23" i="100"/>
  <c r="U24" i="100"/>
  <c r="K35" i="104" s="1"/>
  <c r="S26" i="100"/>
  <c r="M12" i="104" s="1"/>
  <c r="T27" i="100"/>
  <c r="U28" i="100"/>
  <c r="O35" i="104" s="1"/>
  <c r="S30" i="100"/>
  <c r="Q12" i="104" s="1"/>
  <c r="Q58" i="104" s="1"/>
  <c r="T31" i="100"/>
  <c r="U32" i="100"/>
  <c r="S35" i="104" s="1"/>
  <c r="S35" i="100"/>
  <c r="W10" i="100"/>
  <c r="X12" i="100"/>
  <c r="W15" i="100"/>
  <c r="V18" i="100"/>
  <c r="E13" i="104" s="1"/>
  <c r="W19" i="100"/>
  <c r="X20" i="100"/>
  <c r="G36" i="104" s="1"/>
  <c r="V22" i="100"/>
  <c r="I13" i="104" s="1"/>
  <c r="W23" i="100"/>
  <c r="X24" i="100"/>
  <c r="K36" i="104" s="1"/>
  <c r="V26" i="100"/>
  <c r="M13" i="104" s="1"/>
  <c r="W27" i="100"/>
  <c r="X28" i="100"/>
  <c r="O36" i="104" s="1"/>
  <c r="V30" i="100"/>
  <c r="Q13" i="104" s="1"/>
  <c r="Q59" i="104" s="1"/>
  <c r="W31" i="100"/>
  <c r="X32" i="100"/>
  <c r="S36" i="104" s="1"/>
  <c r="V35" i="100"/>
  <c r="Z10" i="100"/>
  <c r="Y12" i="100"/>
  <c r="D14" i="108" s="1"/>
  <c r="Z13" i="100"/>
  <c r="Y21" i="100"/>
  <c r="H14" i="104" s="1"/>
  <c r="Z26" i="100"/>
  <c r="AA31" i="100"/>
  <c r="R37" i="104" s="1"/>
  <c r="AC12" i="100"/>
  <c r="I12" i="100"/>
  <c r="I32" i="100"/>
  <c r="S30" i="104" s="1"/>
  <c r="I28" i="100"/>
  <c r="O30" i="104" s="1"/>
  <c r="I24" i="100"/>
  <c r="K30" i="104" s="1"/>
  <c r="I20" i="100"/>
  <c r="G30" i="104" s="1"/>
  <c r="G30" i="100"/>
  <c r="Q7" i="104" s="1"/>
  <c r="G26" i="100"/>
  <c r="M7" i="104" s="1"/>
  <c r="G22" i="100"/>
  <c r="I7" i="104" s="1"/>
  <c r="G18" i="100"/>
  <c r="E7" i="104" s="1"/>
  <c r="H33" i="100"/>
  <c r="H29" i="100"/>
  <c r="H25" i="100"/>
  <c r="H21" i="100"/>
  <c r="G35" i="100"/>
  <c r="H12" i="100"/>
  <c r="F9" i="100"/>
  <c r="D13" i="100"/>
  <c r="E6" i="108" s="1"/>
  <c r="F15" i="100"/>
  <c r="D17" i="100"/>
  <c r="D6" i="104" s="1"/>
  <c r="D52" i="104" s="1"/>
  <c r="E18" i="100"/>
  <c r="F19" i="100"/>
  <c r="F29" i="104" s="1"/>
  <c r="D21" i="100"/>
  <c r="H6" i="104" s="1"/>
  <c r="E22" i="100"/>
  <c r="F23" i="100"/>
  <c r="J29" i="104" s="1"/>
  <c r="D25" i="100"/>
  <c r="L6" i="104" s="1"/>
  <c r="E26" i="100"/>
  <c r="F27" i="100"/>
  <c r="N29" i="104" s="1"/>
  <c r="D29" i="100"/>
  <c r="P6" i="104" s="1"/>
  <c r="E30" i="100"/>
  <c r="F31" i="100"/>
  <c r="R29" i="104" s="1"/>
  <c r="D33" i="100"/>
  <c r="T6" i="104" s="1"/>
  <c r="D36" i="100"/>
  <c r="L10" i="100"/>
  <c r="K12" i="100"/>
  <c r="L13" i="100"/>
  <c r="J15" i="100"/>
  <c r="L17" i="100"/>
  <c r="D31" i="104" s="1"/>
  <c r="J19" i="100"/>
  <c r="F8" i="104" s="1"/>
  <c r="K20" i="100"/>
  <c r="L21" i="100"/>
  <c r="H31" i="104" s="1"/>
  <c r="J23" i="100"/>
  <c r="J8" i="104" s="1"/>
  <c r="K24" i="100"/>
  <c r="L25" i="100"/>
  <c r="L31" i="104" s="1"/>
  <c r="J27" i="100"/>
  <c r="N8" i="104" s="1"/>
  <c r="K28" i="100"/>
  <c r="L29" i="100"/>
  <c r="P31" i="104" s="1"/>
  <c r="J31" i="100"/>
  <c r="R8" i="104" s="1"/>
  <c r="K32" i="100"/>
  <c r="L33" i="100"/>
  <c r="T31" i="104" s="1"/>
  <c r="M10" i="100"/>
  <c r="M13" i="100"/>
  <c r="E9" i="108" s="1"/>
  <c r="O15" i="100"/>
  <c r="M17" i="100"/>
  <c r="D9" i="104" s="1"/>
  <c r="D55" i="104" s="1"/>
  <c r="N18" i="100"/>
  <c r="O19" i="100"/>
  <c r="F32" i="104" s="1"/>
  <c r="M21" i="100"/>
  <c r="H9" i="104" s="1"/>
  <c r="N22" i="100"/>
  <c r="O23" i="100"/>
  <c r="J32" i="104" s="1"/>
  <c r="M25" i="100"/>
  <c r="L9" i="104" s="1"/>
  <c r="N26" i="100"/>
  <c r="O27" i="100"/>
  <c r="N32" i="104" s="1"/>
  <c r="M29" i="100"/>
  <c r="P9" i="104" s="1"/>
  <c r="N30" i="100"/>
  <c r="O31" i="100"/>
  <c r="R32" i="104" s="1"/>
  <c r="M33" i="100"/>
  <c r="T9" i="104" s="1"/>
  <c r="M36" i="100"/>
  <c r="R10" i="100"/>
  <c r="Q12" i="100"/>
  <c r="R13" i="100"/>
  <c r="P15" i="100"/>
  <c r="R17" i="100"/>
  <c r="D34" i="104" s="1"/>
  <c r="P19" i="100"/>
  <c r="F11" i="104" s="1"/>
  <c r="Q20" i="100"/>
  <c r="R21" i="100"/>
  <c r="H34" i="104" s="1"/>
  <c r="P23" i="100"/>
  <c r="J11" i="104" s="1"/>
  <c r="Q24" i="100"/>
  <c r="R25" i="100"/>
  <c r="L34" i="104" s="1"/>
  <c r="P27" i="100"/>
  <c r="N11" i="104" s="1"/>
  <c r="Q28" i="100"/>
  <c r="R29" i="100"/>
  <c r="P34" i="104" s="1"/>
  <c r="P31" i="100"/>
  <c r="R11" i="104" s="1"/>
  <c r="Q32" i="100"/>
  <c r="R33" i="100"/>
  <c r="T34" i="104" s="1"/>
  <c r="S10" i="100"/>
  <c r="S13" i="100"/>
  <c r="E12" i="108" s="1"/>
  <c r="U15" i="100"/>
  <c r="S17" i="100"/>
  <c r="D12" i="104" s="1"/>
  <c r="D58" i="104" s="1"/>
  <c r="T18" i="100"/>
  <c r="U19" i="100"/>
  <c r="F35" i="104" s="1"/>
  <c r="S21" i="100"/>
  <c r="H12" i="104" s="1"/>
  <c r="T22" i="100"/>
  <c r="U23" i="100"/>
  <c r="J35" i="104" s="1"/>
  <c r="S25" i="100"/>
  <c r="L12" i="104" s="1"/>
  <c r="T26" i="100"/>
  <c r="U27" i="100"/>
  <c r="N35" i="104" s="1"/>
  <c r="S29" i="100"/>
  <c r="P12" i="104" s="1"/>
  <c r="T30" i="100"/>
  <c r="U31" i="100"/>
  <c r="R35" i="104" s="1"/>
  <c r="S33" i="100"/>
  <c r="T12" i="104" s="1"/>
  <c r="S36" i="100"/>
  <c r="X10" i="100"/>
  <c r="V13" i="100"/>
  <c r="E13" i="108" s="1"/>
  <c r="X15" i="100"/>
  <c r="V17" i="100"/>
  <c r="D13" i="104" s="1"/>
  <c r="D59" i="104" s="1"/>
  <c r="W18" i="100"/>
  <c r="X19" i="100"/>
  <c r="F36" i="104" s="1"/>
  <c r="V21" i="100"/>
  <c r="H13" i="104" s="1"/>
  <c r="W22" i="100"/>
  <c r="X23" i="100"/>
  <c r="J36" i="104" s="1"/>
  <c r="V25" i="100"/>
  <c r="L13" i="104" s="1"/>
  <c r="W26" i="100"/>
  <c r="X27" i="100"/>
  <c r="N36" i="104" s="1"/>
  <c r="V29" i="100"/>
  <c r="P13" i="104" s="1"/>
  <c r="W30" i="100"/>
  <c r="X31" i="100"/>
  <c r="R36" i="104" s="1"/>
  <c r="V33" i="100"/>
  <c r="T13" i="104" s="1"/>
  <c r="V36" i="100"/>
  <c r="AA10" i="100"/>
  <c r="Z12" i="100"/>
  <c r="AA13" i="100"/>
  <c r="AA15" i="100"/>
  <c r="Y17" i="100"/>
  <c r="D14" i="104" s="1"/>
  <c r="D60" i="104" s="1"/>
  <c r="Z22" i="100"/>
  <c r="AA27" i="100"/>
  <c r="N37" i="104" s="1"/>
  <c r="Y33" i="100"/>
  <c r="T14" i="104" s="1"/>
  <c r="AZ36" i="100"/>
  <c r="AZ33" i="100"/>
  <c r="T26" i="104" s="1"/>
  <c r="BB31" i="100"/>
  <c r="R49" i="104" s="1"/>
  <c r="BA30" i="100"/>
  <c r="AZ29" i="100"/>
  <c r="P26" i="104" s="1"/>
  <c r="BB27" i="100"/>
  <c r="N49" i="104" s="1"/>
  <c r="BA26" i="100"/>
  <c r="AZ25" i="100"/>
  <c r="L26" i="104" s="1"/>
  <c r="BB23" i="100"/>
  <c r="J49" i="104" s="1"/>
  <c r="BA22" i="100"/>
  <c r="AZ21" i="100"/>
  <c r="H26" i="104" s="1"/>
  <c r="BB19" i="100"/>
  <c r="F49" i="104" s="1"/>
  <c r="BA18" i="100"/>
  <c r="AZ17" i="100"/>
  <c r="D26" i="104" s="1"/>
  <c r="D72" i="104" s="1"/>
  <c r="BB15" i="100"/>
  <c r="AZ13" i="100"/>
  <c r="E26" i="108" s="1"/>
  <c r="BB10" i="100"/>
  <c r="AW36" i="100"/>
  <c r="AW33" i="100"/>
  <c r="T24" i="104" s="1"/>
  <c r="AY31" i="100"/>
  <c r="R47" i="104" s="1"/>
  <c r="AX30" i="100"/>
  <c r="AW29" i="100"/>
  <c r="P24" i="104" s="1"/>
  <c r="AY27" i="100"/>
  <c r="N47" i="104" s="1"/>
  <c r="AX26" i="100"/>
  <c r="AW25" i="100"/>
  <c r="L24" i="104" s="1"/>
  <c r="AY23" i="100"/>
  <c r="J47" i="104" s="1"/>
  <c r="AX22" i="100"/>
  <c r="AW21" i="100"/>
  <c r="H24" i="104" s="1"/>
  <c r="AY19" i="100"/>
  <c r="F47" i="104" s="1"/>
  <c r="AX18" i="100"/>
  <c r="AW17" i="100"/>
  <c r="D24" i="104" s="1"/>
  <c r="D70" i="104" s="1"/>
  <c r="AY15" i="100"/>
  <c r="AW13" i="100"/>
  <c r="E24" i="108" s="1"/>
  <c r="AY9" i="100"/>
  <c r="AU33" i="100"/>
  <c r="AT32" i="100"/>
  <c r="S23" i="104" s="1"/>
  <c r="AV30" i="100"/>
  <c r="Q46" i="104" s="1"/>
  <c r="AU29" i="100"/>
  <c r="AT28" i="100"/>
  <c r="O23" i="104" s="1"/>
  <c r="AV26" i="100"/>
  <c r="M46" i="104" s="1"/>
  <c r="AU25" i="100"/>
  <c r="AT24" i="100"/>
  <c r="K23" i="104" s="1"/>
  <c r="AV22" i="100"/>
  <c r="I46" i="104" s="1"/>
  <c r="AU21" i="100"/>
  <c r="AT20" i="100"/>
  <c r="G23" i="104" s="1"/>
  <c r="AV18" i="100"/>
  <c r="E46" i="104" s="1"/>
  <c r="AU17" i="100"/>
  <c r="AU13" i="100"/>
  <c r="AT12" i="100"/>
  <c r="D23" i="108" s="1"/>
  <c r="AT10" i="100"/>
  <c r="AS33" i="100"/>
  <c r="T45" i="104" s="1"/>
  <c r="T91" i="104" s="1"/>
  <c r="AR32" i="100"/>
  <c r="AQ31" i="100"/>
  <c r="R22" i="104" s="1"/>
  <c r="AS29" i="100"/>
  <c r="P45" i="104" s="1"/>
  <c r="AR28" i="100"/>
  <c r="AQ27" i="100"/>
  <c r="N22" i="104" s="1"/>
  <c r="AS25" i="100"/>
  <c r="L45" i="104" s="1"/>
  <c r="AR24" i="100"/>
  <c r="AQ23" i="100"/>
  <c r="J22" i="104" s="1"/>
  <c r="AS21" i="100"/>
  <c r="H45" i="104" s="1"/>
  <c r="AR20" i="100"/>
  <c r="AQ19" i="100"/>
  <c r="F22" i="104" s="1"/>
  <c r="AS17" i="100"/>
  <c r="D45" i="104" s="1"/>
  <c r="AQ15" i="100"/>
  <c r="AS13" i="100"/>
  <c r="AR12" i="100"/>
  <c r="AS10" i="100"/>
  <c r="AN36" i="100"/>
  <c r="AN33" i="100"/>
  <c r="T21" i="104" s="1"/>
  <c r="AP31" i="100"/>
  <c r="R44" i="104" s="1"/>
  <c r="AO30" i="100"/>
  <c r="AN29" i="100"/>
  <c r="P21" i="104" s="1"/>
  <c r="AP27" i="100"/>
  <c r="N44" i="104" s="1"/>
  <c r="AO26" i="100"/>
  <c r="AN25" i="100"/>
  <c r="L21" i="104" s="1"/>
  <c r="AP23" i="100"/>
  <c r="J44" i="104" s="1"/>
  <c r="AO22" i="100"/>
  <c r="AN21" i="100"/>
  <c r="H21" i="104" s="1"/>
  <c r="AP19" i="100"/>
  <c r="F44" i="104" s="1"/>
  <c r="AO18" i="100"/>
  <c r="AN17" i="100"/>
  <c r="D21" i="104" s="1"/>
  <c r="D67" i="104" s="1"/>
  <c r="AP15" i="100"/>
  <c r="AN13" i="100"/>
  <c r="E21" i="108" s="1"/>
  <c r="AN10" i="100"/>
  <c r="AM33" i="100"/>
  <c r="T42" i="104" s="1"/>
  <c r="AL32" i="100"/>
  <c r="AK31" i="100"/>
  <c r="R19" i="104" s="1"/>
  <c r="AM29" i="100"/>
  <c r="P42" i="104" s="1"/>
  <c r="AL28" i="100"/>
  <c r="AK27" i="100"/>
  <c r="N19" i="104" s="1"/>
  <c r="AM25" i="100"/>
  <c r="L42" i="104" s="1"/>
  <c r="AL24" i="100"/>
  <c r="AK23" i="100"/>
  <c r="J19" i="104" s="1"/>
  <c r="AM21" i="100"/>
  <c r="H42" i="104" s="1"/>
  <c r="AL20" i="100"/>
  <c r="AK19" i="100"/>
  <c r="F19" i="104" s="1"/>
  <c r="AM17" i="100"/>
  <c r="D42" i="104" s="1"/>
  <c r="AK15" i="100"/>
  <c r="AM13" i="100"/>
  <c r="AL12" i="100"/>
  <c r="AM10" i="100"/>
  <c r="AH36" i="100"/>
  <c r="AH33" i="100"/>
  <c r="T18" i="104" s="1"/>
  <c r="AJ31" i="100"/>
  <c r="R41" i="104" s="1"/>
  <c r="AI30" i="100"/>
  <c r="AH29" i="100"/>
  <c r="P18" i="104" s="1"/>
  <c r="AJ27" i="100"/>
  <c r="N41" i="104" s="1"/>
  <c r="AI26" i="100"/>
  <c r="AH25" i="100"/>
  <c r="L18" i="104" s="1"/>
  <c r="AJ23" i="100"/>
  <c r="J41" i="104" s="1"/>
  <c r="AI22" i="100"/>
  <c r="AH21" i="100"/>
  <c r="H18" i="104" s="1"/>
  <c r="AJ19" i="100"/>
  <c r="F41" i="104" s="1"/>
  <c r="AI18" i="100"/>
  <c r="AH17" i="100"/>
  <c r="D18" i="104" s="1"/>
  <c r="D64" i="104" s="1"/>
  <c r="AJ15" i="100"/>
  <c r="AH13" i="100"/>
  <c r="E18" i="108" s="1"/>
  <c r="AH10" i="100"/>
  <c r="AG33" i="100"/>
  <c r="T40" i="104" s="1"/>
  <c r="AF32" i="100"/>
  <c r="AE31" i="100"/>
  <c r="R17" i="104" s="1"/>
  <c r="AG29" i="100"/>
  <c r="P40" i="104" s="1"/>
  <c r="AF28" i="100"/>
  <c r="AE27" i="100"/>
  <c r="N17" i="104" s="1"/>
  <c r="AG25" i="100"/>
  <c r="L40" i="104" s="1"/>
  <c r="AF24" i="100"/>
  <c r="AE23" i="100"/>
  <c r="J17" i="104" s="1"/>
  <c r="AG21" i="100"/>
  <c r="H40" i="104" s="1"/>
  <c r="AF20" i="100"/>
  <c r="AE19" i="100"/>
  <c r="F17" i="104" s="1"/>
  <c r="AG17" i="100"/>
  <c r="D40" i="104" s="1"/>
  <c r="AE15" i="100"/>
  <c r="AG13" i="100"/>
  <c r="AF12" i="100"/>
  <c r="AG10" i="100"/>
  <c r="AB36" i="100"/>
  <c r="AB33" i="100"/>
  <c r="T16" i="104" s="1"/>
  <c r="AD31" i="100"/>
  <c r="R39" i="104" s="1"/>
  <c r="AC30" i="100"/>
  <c r="AB29" i="100"/>
  <c r="P16" i="104" s="1"/>
  <c r="AD27" i="100"/>
  <c r="N39" i="104" s="1"/>
  <c r="AC26" i="100"/>
  <c r="AB25" i="100"/>
  <c r="L16" i="104" s="1"/>
  <c r="AD23" i="100"/>
  <c r="J39" i="104" s="1"/>
  <c r="AC22" i="100"/>
  <c r="AB21" i="100"/>
  <c r="H16" i="104" s="1"/>
  <c r="AD19" i="100"/>
  <c r="F39" i="104" s="1"/>
  <c r="AC18" i="100"/>
  <c r="AB17" i="100"/>
  <c r="D16" i="104" s="1"/>
  <c r="D62" i="104" s="1"/>
  <c r="AD15" i="100"/>
  <c r="AB13" i="100"/>
  <c r="E16" i="108" s="1"/>
  <c r="AB10" i="100"/>
  <c r="AA33" i="100"/>
  <c r="T37" i="104" s="1"/>
  <c r="T83" i="104" s="1"/>
  <c r="Z32" i="100"/>
  <c r="Y31" i="100"/>
  <c r="R14" i="104" s="1"/>
  <c r="AA29" i="100"/>
  <c r="P37" i="104" s="1"/>
  <c r="Z28" i="100"/>
  <c r="Y27" i="100"/>
  <c r="N14" i="104" s="1"/>
  <c r="AA25" i="100"/>
  <c r="L37" i="104" s="1"/>
  <c r="Z24" i="100"/>
  <c r="Y23" i="100"/>
  <c r="J14" i="104" s="1"/>
  <c r="AA21" i="100"/>
  <c r="H37" i="104" s="1"/>
  <c r="Z20" i="100"/>
  <c r="Y19" i="100"/>
  <c r="F14" i="104" s="1"/>
  <c r="AA17" i="100"/>
  <c r="D37" i="104" s="1"/>
  <c r="Y15" i="100"/>
  <c r="AZ35" i="100"/>
  <c r="BB32" i="100"/>
  <c r="S49" i="104" s="1"/>
  <c r="BA31" i="100"/>
  <c r="AZ30" i="100"/>
  <c r="Q26" i="104" s="1"/>
  <c r="BB28" i="100"/>
  <c r="O49" i="104" s="1"/>
  <c r="BA27" i="100"/>
  <c r="AZ26" i="100"/>
  <c r="M26" i="104" s="1"/>
  <c r="M72" i="104" s="1"/>
  <c r="BB24" i="100"/>
  <c r="K49" i="104" s="1"/>
  <c r="BA23" i="100"/>
  <c r="AZ22" i="100"/>
  <c r="I26" i="104" s="1"/>
  <c r="I72" i="104" s="1"/>
  <c r="BB20" i="100"/>
  <c r="G49" i="104" s="1"/>
  <c r="BA19" i="100"/>
  <c r="AZ18" i="100"/>
  <c r="E26" i="104" s="1"/>
  <c r="BA15" i="100"/>
  <c r="BB12" i="100"/>
  <c r="BA10" i="100"/>
  <c r="AW35" i="100"/>
  <c r="AY32" i="100"/>
  <c r="S47" i="104" s="1"/>
  <c r="AX31" i="100"/>
  <c r="AW30" i="100"/>
  <c r="Q24" i="104" s="1"/>
  <c r="Q70" i="104" s="1"/>
  <c r="AY28" i="100"/>
  <c r="O47" i="104" s="1"/>
  <c r="AX27" i="100"/>
  <c r="AW26" i="100"/>
  <c r="M24" i="104" s="1"/>
  <c r="M70" i="104" s="1"/>
  <c r="AY24" i="100"/>
  <c r="K47" i="104" s="1"/>
  <c r="AX23" i="100"/>
  <c r="AW22" i="100"/>
  <c r="I24" i="104" s="1"/>
  <c r="I70" i="104" s="1"/>
  <c r="AY20" i="100"/>
  <c r="G47" i="104" s="1"/>
  <c r="AX19" i="100"/>
  <c r="AW18" i="100"/>
  <c r="E24" i="104" s="1"/>
  <c r="E70" i="104" s="1"/>
  <c r="AX15" i="100"/>
  <c r="AY12" i="100"/>
  <c r="AY10" i="100"/>
  <c r="AT36" i="100"/>
  <c r="AT33" i="100"/>
  <c r="T23" i="104" s="1"/>
  <c r="T69" i="104" s="1"/>
  <c r="AV31" i="100"/>
  <c r="R46" i="104" s="1"/>
  <c r="AU30" i="100"/>
  <c r="AT29" i="100"/>
  <c r="P23" i="104" s="1"/>
  <c r="P69" i="104" s="1"/>
  <c r="AV27" i="100"/>
  <c r="N46" i="104" s="1"/>
  <c r="AU26" i="100"/>
  <c r="AT25" i="100"/>
  <c r="L23" i="104" s="1"/>
  <c r="L69" i="104" s="1"/>
  <c r="AV23" i="100"/>
  <c r="J46" i="104" s="1"/>
  <c r="AU22" i="100"/>
  <c r="AT21" i="100"/>
  <c r="H23" i="104" s="1"/>
  <c r="H69" i="104" s="1"/>
  <c r="AV19" i="100"/>
  <c r="F46" i="104" s="1"/>
  <c r="AU18" i="100"/>
  <c r="AT17" i="100"/>
  <c r="D23" i="104" s="1"/>
  <c r="D69" i="104" s="1"/>
  <c r="AV15" i="100"/>
  <c r="AT13" i="100"/>
  <c r="E23" i="108" s="1"/>
  <c r="AV9" i="100"/>
  <c r="AR33" i="100"/>
  <c r="AQ32" i="100"/>
  <c r="S22" i="104" s="1"/>
  <c r="S68" i="104" s="1"/>
  <c r="AS30" i="100"/>
  <c r="Q45" i="104" s="1"/>
  <c r="AR29" i="100"/>
  <c r="AQ28" i="100"/>
  <c r="O22" i="104" s="1"/>
  <c r="O68" i="104" s="1"/>
  <c r="AS26" i="100"/>
  <c r="M45" i="104" s="1"/>
  <c r="AR25" i="100"/>
  <c r="AQ24" i="100"/>
  <c r="K22" i="104" s="1"/>
  <c r="K68" i="104" s="1"/>
  <c r="AS22" i="100"/>
  <c r="I45" i="104" s="1"/>
  <c r="AR21" i="100"/>
  <c r="AQ20" i="100"/>
  <c r="G22" i="104" s="1"/>
  <c r="G68" i="104" s="1"/>
  <c r="AS18" i="100"/>
  <c r="E45" i="104" s="1"/>
  <c r="AR17" i="100"/>
  <c r="AR13" i="100"/>
  <c r="AQ12" i="100"/>
  <c r="D22" i="108" s="1"/>
  <c r="AR10" i="100"/>
  <c r="AN35" i="100"/>
  <c r="AP32" i="100"/>
  <c r="S44" i="104" s="1"/>
  <c r="S90" i="104" s="1"/>
  <c r="AO31" i="100"/>
  <c r="AN30" i="100"/>
  <c r="Q21" i="104" s="1"/>
  <c r="Q67" i="104" s="1"/>
  <c r="AP28" i="100"/>
  <c r="O44" i="104" s="1"/>
  <c r="AO27" i="100"/>
  <c r="AN26" i="100"/>
  <c r="M21" i="104" s="1"/>
  <c r="M67" i="104" s="1"/>
  <c r="AP24" i="100"/>
  <c r="K44" i="104" s="1"/>
  <c r="AO23" i="100"/>
  <c r="AN22" i="100"/>
  <c r="I21" i="104" s="1"/>
  <c r="I67" i="104" s="1"/>
  <c r="AP20" i="100"/>
  <c r="G44" i="104" s="1"/>
  <c r="AO19" i="100"/>
  <c r="AN18" i="100"/>
  <c r="E21" i="104" s="1"/>
  <c r="AO15" i="100"/>
  <c r="AP12" i="100"/>
  <c r="AP9" i="100"/>
  <c r="AL33" i="100"/>
  <c r="AK32" i="100"/>
  <c r="S19" i="104" s="1"/>
  <c r="S65" i="104" s="1"/>
  <c r="AM30" i="100"/>
  <c r="Q42" i="104" s="1"/>
  <c r="AL29" i="100"/>
  <c r="AK28" i="100"/>
  <c r="O19" i="104" s="1"/>
  <c r="AM26" i="100"/>
  <c r="M42" i="104" s="1"/>
  <c r="AL25" i="100"/>
  <c r="AK24" i="100"/>
  <c r="K19" i="104" s="1"/>
  <c r="AM22" i="100"/>
  <c r="I42" i="104" s="1"/>
  <c r="AL21" i="100"/>
  <c r="AK20" i="100"/>
  <c r="G19" i="104" s="1"/>
  <c r="G65" i="104" s="1"/>
  <c r="AM18" i="100"/>
  <c r="E42" i="104" s="1"/>
  <c r="AL17" i="100"/>
  <c r="AL13" i="100"/>
  <c r="AK12" i="100"/>
  <c r="D19" i="108" s="1"/>
  <c r="AL10" i="100"/>
  <c r="AH35" i="100"/>
  <c r="AJ32" i="100"/>
  <c r="S41" i="104" s="1"/>
  <c r="AI31" i="100"/>
  <c r="AH30" i="100"/>
  <c r="Q18" i="104" s="1"/>
  <c r="AJ28" i="100"/>
  <c r="O41" i="104" s="1"/>
  <c r="AI27" i="100"/>
  <c r="AH26" i="100"/>
  <c r="M18" i="104" s="1"/>
  <c r="AJ24" i="100"/>
  <c r="K41" i="104" s="1"/>
  <c r="AI23" i="100"/>
  <c r="AH22" i="100"/>
  <c r="I18" i="104" s="1"/>
  <c r="I64" i="104" s="1"/>
  <c r="AJ20" i="100"/>
  <c r="G41" i="104" s="1"/>
  <c r="AI19" i="100"/>
  <c r="AH18" i="100"/>
  <c r="E18" i="104" s="1"/>
  <c r="E64" i="104" s="1"/>
  <c r="AI15" i="100"/>
  <c r="AJ12" i="100"/>
  <c r="AJ9" i="100"/>
  <c r="AF33" i="100"/>
  <c r="AE32" i="100"/>
  <c r="S17" i="104" s="1"/>
  <c r="S63" i="104" s="1"/>
  <c r="AG30" i="100"/>
  <c r="Q40" i="104" s="1"/>
  <c r="AF29" i="100"/>
  <c r="AE28" i="100"/>
  <c r="O17" i="104" s="1"/>
  <c r="O63" i="104" s="1"/>
  <c r="AG26" i="100"/>
  <c r="M40" i="104" s="1"/>
  <c r="AF25" i="100"/>
  <c r="AE24" i="100"/>
  <c r="K17" i="104" s="1"/>
  <c r="K63" i="104" s="1"/>
  <c r="AG22" i="100"/>
  <c r="I40" i="104" s="1"/>
  <c r="AF21" i="100"/>
  <c r="AE20" i="100"/>
  <c r="G17" i="104" s="1"/>
  <c r="G63" i="104" s="1"/>
  <c r="AG18" i="100"/>
  <c r="E40" i="104" s="1"/>
  <c r="AF17" i="100"/>
  <c r="AF13" i="100"/>
  <c r="AE12" i="100"/>
  <c r="D17" i="108" s="1"/>
  <c r="AF10" i="100"/>
  <c r="AB35" i="100"/>
  <c r="AD32" i="100"/>
  <c r="S39" i="104" s="1"/>
  <c r="AC31" i="100"/>
  <c r="AB30" i="100"/>
  <c r="Q16" i="104" s="1"/>
  <c r="Q62" i="104" s="1"/>
  <c r="AD28" i="100"/>
  <c r="O39" i="104" s="1"/>
  <c r="AC27" i="100"/>
  <c r="AB26" i="100"/>
  <c r="M16" i="104" s="1"/>
  <c r="M62" i="104" s="1"/>
  <c r="AD24" i="100"/>
  <c r="K39" i="104" s="1"/>
  <c r="AC23" i="100"/>
  <c r="AB22" i="100"/>
  <c r="I16" i="104" s="1"/>
  <c r="I62" i="104" s="1"/>
  <c r="AD20" i="100"/>
  <c r="G39" i="104" s="1"/>
  <c r="AC19" i="100"/>
  <c r="AB18" i="100"/>
  <c r="E16" i="104" s="1"/>
  <c r="AC15" i="100"/>
  <c r="AD12" i="100"/>
  <c r="AD9" i="100"/>
  <c r="Z33" i="100"/>
  <c r="Y32" i="100"/>
  <c r="S14" i="104" s="1"/>
  <c r="S60" i="104" s="1"/>
  <c r="AA30" i="100"/>
  <c r="Q37" i="104" s="1"/>
  <c r="Z29" i="100"/>
  <c r="Y28" i="100"/>
  <c r="O14" i="104" s="1"/>
  <c r="AA26" i="100"/>
  <c r="M37" i="104" s="1"/>
  <c r="Z25" i="100"/>
  <c r="Y24" i="100"/>
  <c r="K14" i="104" s="1"/>
  <c r="AA22" i="100"/>
  <c r="I37" i="104" s="1"/>
  <c r="Z21" i="100"/>
  <c r="Y20" i="100"/>
  <c r="G14" i="104" s="1"/>
  <c r="G60" i="104" s="1"/>
  <c r="AA18" i="100"/>
  <c r="E37" i="104" s="1"/>
  <c r="Z17" i="100"/>
  <c r="BB33" i="100"/>
  <c r="T49" i="104" s="1"/>
  <c r="T95" i="104" s="1"/>
  <c r="BA32" i="100"/>
  <c r="AZ31" i="100"/>
  <c r="R26" i="104" s="1"/>
  <c r="BB29" i="100"/>
  <c r="P49" i="104" s="1"/>
  <c r="BA28" i="100"/>
  <c r="AZ27" i="100"/>
  <c r="N26" i="104" s="1"/>
  <c r="BB25" i="100"/>
  <c r="L49" i="104" s="1"/>
  <c r="BA24" i="100"/>
  <c r="AZ23" i="100"/>
  <c r="J26" i="104" s="1"/>
  <c r="J72" i="104" s="1"/>
  <c r="BB21" i="100"/>
  <c r="H49" i="104" s="1"/>
  <c r="BA20" i="100"/>
  <c r="AZ19" i="100"/>
  <c r="F26" i="104" s="1"/>
  <c r="F72" i="104" s="1"/>
  <c r="BB17" i="100"/>
  <c r="D49" i="104" s="1"/>
  <c r="AZ15" i="100"/>
  <c r="BB13" i="100"/>
  <c r="BA12" i="100"/>
  <c r="AZ10" i="100"/>
  <c r="AY33" i="100"/>
  <c r="T47" i="104" s="1"/>
  <c r="T93" i="104" s="1"/>
  <c r="AX32" i="100"/>
  <c r="AW31" i="100"/>
  <c r="R24" i="104" s="1"/>
  <c r="AY29" i="100"/>
  <c r="P47" i="104" s="1"/>
  <c r="P93" i="104" s="1"/>
  <c r="AX28" i="100"/>
  <c r="AW27" i="100"/>
  <c r="N24" i="104" s="1"/>
  <c r="AY25" i="100"/>
  <c r="L47" i="104" s="1"/>
  <c r="AX24" i="100"/>
  <c r="AW23" i="100"/>
  <c r="J24" i="104" s="1"/>
  <c r="J70" i="104" s="1"/>
  <c r="AY21" i="100"/>
  <c r="H47" i="104" s="1"/>
  <c r="AX20" i="100"/>
  <c r="AW19" i="100"/>
  <c r="F24" i="104" s="1"/>
  <c r="F70" i="104" s="1"/>
  <c r="AY17" i="100"/>
  <c r="D47" i="104" s="1"/>
  <c r="AW15" i="100"/>
  <c r="AY13" i="100"/>
  <c r="AX12" i="100"/>
  <c r="AX10" i="100"/>
  <c r="AT35" i="100"/>
  <c r="AV32" i="100"/>
  <c r="S46" i="104" s="1"/>
  <c r="AU31" i="100"/>
  <c r="AT30" i="100"/>
  <c r="Q23" i="104" s="1"/>
  <c r="Q69" i="104" s="1"/>
  <c r="AV28" i="100"/>
  <c r="O46" i="104" s="1"/>
  <c r="AU27" i="100"/>
  <c r="AT26" i="100"/>
  <c r="M23" i="104" s="1"/>
  <c r="M69" i="104" s="1"/>
  <c r="AV24" i="100"/>
  <c r="K46" i="104" s="1"/>
  <c r="AU23" i="100"/>
  <c r="AT22" i="100"/>
  <c r="I23" i="104" s="1"/>
  <c r="AV20" i="100"/>
  <c r="G46" i="104" s="1"/>
  <c r="AU19" i="100"/>
  <c r="AT18" i="100"/>
  <c r="E23" i="104" s="1"/>
  <c r="E69" i="104" s="1"/>
  <c r="AU15" i="100"/>
  <c r="AV12" i="100"/>
  <c r="AV10" i="100"/>
  <c r="AQ36" i="100"/>
  <c r="AQ33" i="100"/>
  <c r="T22" i="104" s="1"/>
  <c r="AS31" i="100"/>
  <c r="R45" i="104" s="1"/>
  <c r="R91" i="104" s="1"/>
  <c r="AR30" i="100"/>
  <c r="AQ29" i="100"/>
  <c r="P22" i="104" s="1"/>
  <c r="P68" i="104" s="1"/>
  <c r="AS27" i="100"/>
  <c r="N45" i="104" s="1"/>
  <c r="AR26" i="100"/>
  <c r="AQ25" i="100"/>
  <c r="L22" i="104" s="1"/>
  <c r="L68" i="104" s="1"/>
  <c r="AS23" i="100"/>
  <c r="J45" i="104" s="1"/>
  <c r="AR22" i="100"/>
  <c r="AQ21" i="100"/>
  <c r="H22" i="104" s="1"/>
  <c r="H68" i="104" s="1"/>
  <c r="AS19" i="100"/>
  <c r="F45" i="104" s="1"/>
  <c r="AR18" i="100"/>
  <c r="AQ17" i="100"/>
  <c r="D22" i="104" s="1"/>
  <c r="D68" i="104" s="1"/>
  <c r="AS15" i="100"/>
  <c r="AQ13" i="100"/>
  <c r="E22" i="108" s="1"/>
  <c r="AQ10" i="100"/>
  <c r="AP33" i="100"/>
  <c r="T44" i="104" s="1"/>
  <c r="T90" i="104" s="1"/>
  <c r="AO32" i="100"/>
  <c r="AN31" i="100"/>
  <c r="R21" i="104" s="1"/>
  <c r="R67" i="104" s="1"/>
  <c r="AP29" i="100"/>
  <c r="P44" i="104" s="1"/>
  <c r="AO28" i="100"/>
  <c r="AN27" i="100"/>
  <c r="N21" i="104" s="1"/>
  <c r="N67" i="104" s="1"/>
  <c r="AP25" i="100"/>
  <c r="L44" i="104" s="1"/>
  <c r="AO24" i="100"/>
  <c r="AN23" i="100"/>
  <c r="J21" i="104" s="1"/>
  <c r="AP21" i="100"/>
  <c r="H44" i="104" s="1"/>
  <c r="AO20" i="100"/>
  <c r="AN19" i="100"/>
  <c r="F21" i="104" s="1"/>
  <c r="F67" i="104" s="1"/>
  <c r="AP17" i="100"/>
  <c r="D44" i="104" s="1"/>
  <c r="AN15" i="100"/>
  <c r="AP13" i="100"/>
  <c r="AO12" i="100"/>
  <c r="AP10" i="100"/>
  <c r="AK36" i="100"/>
  <c r="AK33" i="100"/>
  <c r="T19" i="104" s="1"/>
  <c r="AM31" i="100"/>
  <c r="R42" i="104" s="1"/>
  <c r="AL30" i="100"/>
  <c r="AK29" i="100"/>
  <c r="P19" i="104" s="1"/>
  <c r="P65" i="104" s="1"/>
  <c r="AM27" i="100"/>
  <c r="N42" i="104" s="1"/>
  <c r="AL26" i="100"/>
  <c r="AK25" i="100"/>
  <c r="L19" i="104" s="1"/>
  <c r="L65" i="104" s="1"/>
  <c r="AM23" i="100"/>
  <c r="J42" i="104" s="1"/>
  <c r="AL22" i="100"/>
  <c r="AK21" i="100"/>
  <c r="H19" i="104" s="1"/>
  <c r="AM19" i="100"/>
  <c r="F42" i="104" s="1"/>
  <c r="AL18" i="100"/>
  <c r="AK17" i="100"/>
  <c r="D19" i="104" s="1"/>
  <c r="D65" i="104" s="1"/>
  <c r="AM15" i="100"/>
  <c r="AK13" i="100"/>
  <c r="E19" i="108" s="1"/>
  <c r="AK10" i="100"/>
  <c r="AJ33" i="100"/>
  <c r="T41" i="104" s="1"/>
  <c r="T87" i="104" s="1"/>
  <c r="AI32" i="100"/>
  <c r="AH31" i="100"/>
  <c r="R18" i="104" s="1"/>
  <c r="R64" i="104" s="1"/>
  <c r="AJ29" i="100"/>
  <c r="P41" i="104" s="1"/>
  <c r="AI28" i="100"/>
  <c r="AH27" i="100"/>
  <c r="N18" i="104" s="1"/>
  <c r="AJ25" i="100"/>
  <c r="L41" i="104" s="1"/>
  <c r="AI24" i="100"/>
  <c r="AH23" i="100"/>
  <c r="J18" i="104" s="1"/>
  <c r="AJ21" i="100"/>
  <c r="H41" i="104" s="1"/>
  <c r="AI20" i="100"/>
  <c r="AH19" i="100"/>
  <c r="F18" i="104" s="1"/>
  <c r="F64" i="104" s="1"/>
  <c r="AJ17" i="100"/>
  <c r="D41" i="104" s="1"/>
  <c r="AH15" i="100"/>
  <c r="AJ13" i="100"/>
  <c r="AI12" i="100"/>
  <c r="AJ10" i="100"/>
  <c r="AE36" i="100"/>
  <c r="AE33" i="100"/>
  <c r="T17" i="104" s="1"/>
  <c r="AG31" i="100"/>
  <c r="R40" i="104" s="1"/>
  <c r="AF30" i="100"/>
  <c r="AE29" i="100"/>
  <c r="P17" i="104" s="1"/>
  <c r="P63" i="104" s="1"/>
  <c r="AG27" i="100"/>
  <c r="N40" i="104" s="1"/>
  <c r="AF26" i="100"/>
  <c r="AE25" i="100"/>
  <c r="L17" i="104" s="1"/>
  <c r="L63" i="104" s="1"/>
  <c r="AG23" i="100"/>
  <c r="J40" i="104" s="1"/>
  <c r="AF22" i="100"/>
  <c r="AE21" i="100"/>
  <c r="H17" i="104" s="1"/>
  <c r="H63" i="104" s="1"/>
  <c r="AG19" i="100"/>
  <c r="F40" i="104" s="1"/>
  <c r="AF18" i="100"/>
  <c r="AE17" i="100"/>
  <c r="D17" i="104" s="1"/>
  <c r="D63" i="104" s="1"/>
  <c r="AG15" i="100"/>
  <c r="AE13" i="100"/>
  <c r="E17" i="108" s="1"/>
  <c r="AE10" i="100"/>
  <c r="AD33" i="100"/>
  <c r="T39" i="104" s="1"/>
  <c r="AC32" i="100"/>
  <c r="AB31" i="100"/>
  <c r="R16" i="104" s="1"/>
  <c r="R62" i="104" s="1"/>
  <c r="AD29" i="100"/>
  <c r="P39" i="104" s="1"/>
  <c r="AC28" i="100"/>
  <c r="AB27" i="100"/>
  <c r="N16" i="104" s="1"/>
  <c r="N62" i="104" s="1"/>
  <c r="AD25" i="100"/>
  <c r="L39" i="104" s="1"/>
  <c r="AC24" i="100"/>
  <c r="AB23" i="100"/>
  <c r="J16" i="104" s="1"/>
  <c r="AD21" i="100"/>
  <c r="H39" i="104" s="1"/>
  <c r="AC20" i="100"/>
  <c r="AB19" i="100"/>
  <c r="F16" i="104" s="1"/>
  <c r="F62" i="104" s="1"/>
  <c r="AD17" i="100"/>
  <c r="D39" i="104" s="1"/>
  <c r="AB15" i="100"/>
  <c r="BA33" i="100"/>
  <c r="AZ32" i="100"/>
  <c r="S26" i="104" s="1"/>
  <c r="S72" i="104" s="1"/>
  <c r="BB30" i="100"/>
  <c r="Q49" i="104" s="1"/>
  <c r="BA29" i="100"/>
  <c r="AZ28" i="100"/>
  <c r="O26" i="104" s="1"/>
  <c r="O72" i="104" s="1"/>
  <c r="BB26" i="100"/>
  <c r="M49" i="104" s="1"/>
  <c r="BA25" i="100"/>
  <c r="AZ24" i="100"/>
  <c r="K26" i="104" s="1"/>
  <c r="K72" i="104" s="1"/>
  <c r="BB22" i="100"/>
  <c r="I49" i="104" s="1"/>
  <c r="BA21" i="100"/>
  <c r="AZ20" i="100"/>
  <c r="G26" i="104" s="1"/>
  <c r="G72" i="104" s="1"/>
  <c r="BB18" i="100"/>
  <c r="E49" i="104" s="1"/>
  <c r="E95" i="104" s="1"/>
  <c r="BA17" i="100"/>
  <c r="BA13" i="100"/>
  <c r="AZ12" i="100"/>
  <c r="BB9" i="100"/>
  <c r="AX33" i="100"/>
  <c r="AW32" i="100"/>
  <c r="S24" i="104" s="1"/>
  <c r="S70" i="104" s="1"/>
  <c r="AY30" i="100"/>
  <c r="Q47" i="104" s="1"/>
  <c r="AX29" i="100"/>
  <c r="AW28" i="100"/>
  <c r="O24" i="104" s="1"/>
  <c r="O70" i="104" s="1"/>
  <c r="AY26" i="100"/>
  <c r="M47" i="104" s="1"/>
  <c r="AX25" i="100"/>
  <c r="AW24" i="100"/>
  <c r="K24" i="104" s="1"/>
  <c r="K70" i="104" s="1"/>
  <c r="AY22" i="100"/>
  <c r="I47" i="104" s="1"/>
  <c r="AX21" i="100"/>
  <c r="AW20" i="100"/>
  <c r="G24" i="104" s="1"/>
  <c r="AY18" i="100"/>
  <c r="E47" i="104" s="1"/>
  <c r="E93" i="104" s="1"/>
  <c r="AX17" i="100"/>
  <c r="AX13" i="100"/>
  <c r="AW12" i="100"/>
  <c r="D24" i="108" s="1"/>
  <c r="AW10" i="100"/>
  <c r="AV33" i="100"/>
  <c r="T46" i="104" s="1"/>
  <c r="T92" i="104" s="1"/>
  <c r="AU32" i="100"/>
  <c r="AT31" i="100"/>
  <c r="R23" i="104" s="1"/>
  <c r="AV29" i="100"/>
  <c r="P46" i="104" s="1"/>
  <c r="P92" i="104" s="1"/>
  <c r="AU28" i="100"/>
  <c r="AT27" i="100"/>
  <c r="N23" i="104" s="1"/>
  <c r="AV25" i="100"/>
  <c r="L46" i="104" s="1"/>
  <c r="AU24" i="100"/>
  <c r="AT23" i="100"/>
  <c r="J23" i="104" s="1"/>
  <c r="J69" i="104" s="1"/>
  <c r="AV21" i="100"/>
  <c r="H46" i="104" s="1"/>
  <c r="AU20" i="100"/>
  <c r="AT19" i="100"/>
  <c r="F23" i="104" s="1"/>
  <c r="F69" i="104" s="1"/>
  <c r="AV17" i="100"/>
  <c r="D46" i="104" s="1"/>
  <c r="AT15" i="100"/>
  <c r="AV13" i="100"/>
  <c r="AU12" i="100"/>
  <c r="AU10" i="100"/>
  <c r="AQ35" i="100"/>
  <c r="AS32" i="100"/>
  <c r="S45" i="104" s="1"/>
  <c r="S91" i="104" s="1"/>
  <c r="AR31" i="100"/>
  <c r="AQ30" i="100"/>
  <c r="Q22" i="104" s="1"/>
  <c r="Q68" i="104" s="1"/>
  <c r="AS28" i="100"/>
  <c r="O45" i="104" s="1"/>
  <c r="AR27" i="100"/>
  <c r="AQ26" i="100"/>
  <c r="M22" i="104" s="1"/>
  <c r="M68" i="104" s="1"/>
  <c r="AS24" i="100"/>
  <c r="K45" i="104" s="1"/>
  <c r="AR23" i="100"/>
  <c r="AQ22" i="100"/>
  <c r="I22" i="104" s="1"/>
  <c r="AS20" i="100"/>
  <c r="G45" i="104" s="1"/>
  <c r="G91" i="104" s="1"/>
  <c r="AR19" i="100"/>
  <c r="AQ18" i="100"/>
  <c r="E22" i="104" s="1"/>
  <c r="E68" i="104" s="1"/>
  <c r="AR15" i="100"/>
  <c r="AS12" i="100"/>
  <c r="AS9" i="100"/>
  <c r="AO33" i="100"/>
  <c r="AN32" i="100"/>
  <c r="S21" i="104" s="1"/>
  <c r="AP30" i="100"/>
  <c r="Q44" i="104" s="1"/>
  <c r="Q90" i="104" s="1"/>
  <c r="AO29" i="100"/>
  <c r="AN28" i="100"/>
  <c r="O21" i="104" s="1"/>
  <c r="AP26" i="100"/>
  <c r="M44" i="104" s="1"/>
  <c r="AO25" i="100"/>
  <c r="AN24" i="100"/>
  <c r="K21" i="104" s="1"/>
  <c r="K67" i="104" s="1"/>
  <c r="AP22" i="100"/>
  <c r="I44" i="104" s="1"/>
  <c r="AO21" i="100"/>
  <c r="AN20" i="100"/>
  <c r="G21" i="104" s="1"/>
  <c r="G67" i="104" s="1"/>
  <c r="AP18" i="100"/>
  <c r="E44" i="104" s="1"/>
  <c r="AO17" i="100"/>
  <c r="AO13" i="100"/>
  <c r="AN12" i="100"/>
  <c r="D21" i="108" s="1"/>
  <c r="AO10" i="100"/>
  <c r="AK35" i="100"/>
  <c r="AM32" i="100"/>
  <c r="S42" i="104" s="1"/>
  <c r="AL31" i="100"/>
  <c r="AK30" i="100"/>
  <c r="Q19" i="104" s="1"/>
  <c r="AM28" i="100"/>
  <c r="O42" i="104" s="1"/>
  <c r="AL27" i="100"/>
  <c r="AK26" i="100"/>
  <c r="M19" i="104" s="1"/>
  <c r="M65" i="104" s="1"/>
  <c r="AM24" i="100"/>
  <c r="K42" i="104" s="1"/>
  <c r="AL23" i="100"/>
  <c r="AK22" i="100"/>
  <c r="I19" i="104" s="1"/>
  <c r="I65" i="104" s="1"/>
  <c r="AM20" i="100"/>
  <c r="G42" i="104" s="1"/>
  <c r="G88" i="104" s="1"/>
  <c r="AL19" i="100"/>
  <c r="AK18" i="100"/>
  <c r="E19" i="104" s="1"/>
  <c r="AL15" i="100"/>
  <c r="AM12" i="100"/>
  <c r="AM9" i="100"/>
  <c r="AI33" i="100"/>
  <c r="AH32" i="100"/>
  <c r="S18" i="104" s="1"/>
  <c r="S64" i="104" s="1"/>
  <c r="AJ30" i="100"/>
  <c r="Q41" i="104" s="1"/>
  <c r="Q87" i="104" s="1"/>
  <c r="AI29" i="100"/>
  <c r="AH28" i="100"/>
  <c r="O18" i="104" s="1"/>
  <c r="O64" i="104" s="1"/>
  <c r="AJ26" i="100"/>
  <c r="M41" i="104" s="1"/>
  <c r="AI25" i="100"/>
  <c r="AH24" i="100"/>
  <c r="K18" i="104" s="1"/>
  <c r="K64" i="104" s="1"/>
  <c r="AJ22" i="100"/>
  <c r="I41" i="104" s="1"/>
  <c r="AI21" i="100"/>
  <c r="AH20" i="100"/>
  <c r="G18" i="104" s="1"/>
  <c r="G64" i="104" s="1"/>
  <c r="AJ18" i="100"/>
  <c r="E41" i="104" s="1"/>
  <c r="AI17" i="100"/>
  <c r="AI13" i="100"/>
  <c r="AH12" i="100"/>
  <c r="D18" i="108" s="1"/>
  <c r="AI10" i="100"/>
  <c r="AE35" i="100"/>
  <c r="AG32" i="100"/>
  <c r="S40" i="104" s="1"/>
  <c r="AF31" i="100"/>
  <c r="AE30" i="100"/>
  <c r="Q17" i="104" s="1"/>
  <c r="Q63" i="104" s="1"/>
  <c r="AG28" i="100"/>
  <c r="O40" i="104" s="1"/>
  <c r="AF27" i="100"/>
  <c r="AE26" i="100"/>
  <c r="M17" i="104" s="1"/>
  <c r="M63" i="104" s="1"/>
  <c r="AG24" i="100"/>
  <c r="K40" i="104" s="1"/>
  <c r="AF23" i="100"/>
  <c r="AE22" i="100"/>
  <c r="I17" i="104" s="1"/>
  <c r="AG20" i="100"/>
  <c r="G40" i="104" s="1"/>
  <c r="AF19" i="100"/>
  <c r="AE18" i="100"/>
  <c r="E17" i="104" s="1"/>
  <c r="E63" i="104" s="1"/>
  <c r="AF15" i="100"/>
  <c r="AG12" i="100"/>
  <c r="AG9" i="100"/>
  <c r="AC33" i="100"/>
  <c r="AB32" i="100"/>
  <c r="S16" i="104" s="1"/>
  <c r="AD30" i="100"/>
  <c r="Q39" i="104" s="1"/>
  <c r="AC29" i="100"/>
  <c r="AB28" i="100"/>
  <c r="O16" i="104" s="1"/>
  <c r="AD26" i="100"/>
  <c r="M39" i="104" s="1"/>
  <c r="AC25" i="100"/>
  <c r="AB24" i="100"/>
  <c r="K16" i="104" s="1"/>
  <c r="K62" i="104" s="1"/>
  <c r="AD22" i="100"/>
  <c r="I39" i="104" s="1"/>
  <c r="AC21" i="100"/>
  <c r="AB20" i="100"/>
  <c r="G16" i="104" s="1"/>
  <c r="G62" i="104" s="1"/>
  <c r="AD18" i="100"/>
  <c r="E39" i="104" s="1"/>
  <c r="AC17" i="100"/>
  <c r="AC13" i="100"/>
  <c r="AB12" i="100"/>
  <c r="D16" i="108" s="1"/>
  <c r="AC10" i="100"/>
  <c r="Y35" i="100"/>
  <c r="AA32" i="100"/>
  <c r="S37" i="104" s="1"/>
  <c r="Z31" i="100"/>
  <c r="Y30" i="100"/>
  <c r="Q14" i="104" s="1"/>
  <c r="AA28" i="100"/>
  <c r="O37" i="104" s="1"/>
  <c r="Z27" i="100"/>
  <c r="Y26" i="100"/>
  <c r="M14" i="104" s="1"/>
  <c r="AA24" i="100"/>
  <c r="K37" i="104" s="1"/>
  <c r="Z23" i="100"/>
  <c r="Y22" i="100"/>
  <c r="I14" i="104" s="1"/>
  <c r="I60" i="104" s="1"/>
  <c r="AA20" i="100"/>
  <c r="G37" i="104" s="1"/>
  <c r="Z19" i="100"/>
  <c r="Y18" i="100"/>
  <c r="E14" i="104" s="1"/>
  <c r="E60" i="104" s="1"/>
  <c r="Z15" i="100"/>
  <c r="I13" i="100"/>
  <c r="I17" i="100"/>
  <c r="D30" i="104" s="1"/>
  <c r="I31" i="100"/>
  <c r="R30" i="104" s="1"/>
  <c r="I27" i="100"/>
  <c r="N30" i="104" s="1"/>
  <c r="I23" i="100"/>
  <c r="J30" i="104" s="1"/>
  <c r="G17" i="100"/>
  <c r="D7" i="104" s="1"/>
  <c r="D53" i="104" s="1"/>
  <c r="G29" i="100"/>
  <c r="P7" i="104" s="1"/>
  <c r="G25" i="100"/>
  <c r="L7" i="104" s="1"/>
  <c r="G21" i="100"/>
  <c r="H7" i="104" s="1"/>
  <c r="I33" i="100"/>
  <c r="T30" i="104" s="1"/>
  <c r="T76" i="104" s="1"/>
  <c r="H32" i="100"/>
  <c r="H28" i="100"/>
  <c r="H24" i="100"/>
  <c r="H20" i="100"/>
  <c r="G36" i="100"/>
  <c r="H15" i="100"/>
  <c r="H13" i="100"/>
  <c r="D10" i="100"/>
  <c r="D12" i="100"/>
  <c r="E13" i="100"/>
  <c r="E17" i="100"/>
  <c r="F18" i="100"/>
  <c r="E29" i="104" s="1"/>
  <c r="D20" i="100"/>
  <c r="G6" i="104" s="1"/>
  <c r="E21" i="100"/>
  <c r="F22" i="100"/>
  <c r="I29" i="104" s="1"/>
  <c r="D24" i="100"/>
  <c r="K6" i="104" s="1"/>
  <c r="E25" i="100"/>
  <c r="F26" i="100"/>
  <c r="M29" i="104" s="1"/>
  <c r="D28" i="100"/>
  <c r="O6" i="104" s="1"/>
  <c r="E29" i="100"/>
  <c r="F30" i="100"/>
  <c r="Q29" i="104" s="1"/>
  <c r="D32" i="100"/>
  <c r="S6" i="104" s="1"/>
  <c r="E33" i="100"/>
  <c r="L9" i="100"/>
  <c r="L12" i="100"/>
  <c r="K15" i="100"/>
  <c r="J18" i="100"/>
  <c r="E8" i="104" s="1"/>
  <c r="K19" i="100"/>
  <c r="L20" i="100"/>
  <c r="G31" i="104" s="1"/>
  <c r="J22" i="100"/>
  <c r="I8" i="104" s="1"/>
  <c r="K23" i="100"/>
  <c r="L24" i="100"/>
  <c r="K31" i="104" s="1"/>
  <c r="J26" i="100"/>
  <c r="M8" i="104" s="1"/>
  <c r="K27" i="100"/>
  <c r="L28" i="100"/>
  <c r="O31" i="104" s="1"/>
  <c r="J30" i="100"/>
  <c r="Q8" i="104" s="1"/>
  <c r="K31" i="100"/>
  <c r="L32" i="100"/>
  <c r="S31" i="104" s="1"/>
  <c r="J35" i="100"/>
  <c r="N10" i="100"/>
  <c r="M12" i="100"/>
  <c r="D9" i="108" s="1"/>
  <c r="N13" i="100"/>
  <c r="N17" i="100"/>
  <c r="O18" i="100"/>
  <c r="E32" i="104" s="1"/>
  <c r="M20" i="100"/>
  <c r="G9" i="104" s="1"/>
  <c r="N21" i="100"/>
  <c r="O22" i="100"/>
  <c r="I32" i="104" s="1"/>
  <c r="M24" i="100"/>
  <c r="K9" i="104" s="1"/>
  <c r="N25" i="100"/>
  <c r="O26" i="100"/>
  <c r="M32" i="104" s="1"/>
  <c r="M28" i="100"/>
  <c r="O9" i="104" s="1"/>
  <c r="O55" i="104" s="1"/>
  <c r="N29" i="100"/>
  <c r="O30" i="100"/>
  <c r="Q32" i="104" s="1"/>
  <c r="M32" i="100"/>
  <c r="S9" i="104" s="1"/>
  <c r="N33" i="100"/>
  <c r="R9" i="100"/>
  <c r="R12" i="100"/>
  <c r="Q15" i="100"/>
  <c r="P18" i="100"/>
  <c r="E11" i="104" s="1"/>
  <c r="Q19" i="100"/>
  <c r="R20" i="100"/>
  <c r="G34" i="104" s="1"/>
  <c r="P22" i="100"/>
  <c r="I11" i="104" s="1"/>
  <c r="Q23" i="100"/>
  <c r="R24" i="100"/>
  <c r="K34" i="104" s="1"/>
  <c r="P26" i="100"/>
  <c r="M11" i="104" s="1"/>
  <c r="Q27" i="100"/>
  <c r="R28" i="100"/>
  <c r="O34" i="104" s="1"/>
  <c r="P30" i="100"/>
  <c r="Q11" i="104" s="1"/>
  <c r="Q31" i="100"/>
  <c r="R32" i="100"/>
  <c r="S34" i="104" s="1"/>
  <c r="P35" i="100"/>
  <c r="T10" i="100"/>
  <c r="S12" i="100"/>
  <c r="D12" i="108" s="1"/>
  <c r="T13" i="100"/>
  <c r="T17" i="100"/>
  <c r="U18" i="100"/>
  <c r="E35" i="104" s="1"/>
  <c r="S20" i="100"/>
  <c r="G12" i="104" s="1"/>
  <c r="T21" i="100"/>
  <c r="U22" i="100"/>
  <c r="I35" i="104" s="1"/>
  <c r="S24" i="100"/>
  <c r="K12" i="104" s="1"/>
  <c r="T25" i="100"/>
  <c r="U26" i="100"/>
  <c r="M35" i="104" s="1"/>
  <c r="S28" i="100"/>
  <c r="O12" i="104" s="1"/>
  <c r="T29" i="100"/>
  <c r="U30" i="100"/>
  <c r="Q35" i="104" s="1"/>
  <c r="S32" i="100"/>
  <c r="S12" i="104" s="1"/>
  <c r="T33" i="100"/>
  <c r="X9" i="100"/>
  <c r="V12" i="100"/>
  <c r="W13" i="100"/>
  <c r="W17" i="100"/>
  <c r="X18" i="100"/>
  <c r="E36" i="104" s="1"/>
  <c r="V20" i="100"/>
  <c r="G13" i="104" s="1"/>
  <c r="W21" i="100"/>
  <c r="X22" i="100"/>
  <c r="I36" i="104" s="1"/>
  <c r="V24" i="100"/>
  <c r="K13" i="104" s="1"/>
  <c r="W25" i="100"/>
  <c r="X26" i="100"/>
  <c r="M36" i="104" s="1"/>
  <c r="V28" i="100"/>
  <c r="O13" i="104" s="1"/>
  <c r="W29" i="100"/>
  <c r="X30" i="100"/>
  <c r="Q36" i="104" s="1"/>
  <c r="V32" i="100"/>
  <c r="S13" i="104" s="1"/>
  <c r="W33" i="100"/>
  <c r="AA9" i="100"/>
  <c r="AA12" i="100"/>
  <c r="Z18" i="100"/>
  <c r="AA23" i="100"/>
  <c r="J37" i="104" s="1"/>
  <c r="J83" i="104" s="1"/>
  <c r="Y29" i="100"/>
  <c r="P14" i="104" s="1"/>
  <c r="P60" i="104" s="1"/>
  <c r="Y36" i="100"/>
  <c r="I9" i="100"/>
  <c r="I19" i="100"/>
  <c r="F30" i="104" s="1"/>
  <c r="I30" i="100"/>
  <c r="Q30" i="104" s="1"/>
  <c r="I22" i="100"/>
  <c r="I30" i="104" s="1"/>
  <c r="G32" i="100"/>
  <c r="S7" i="104" s="1"/>
  <c r="S53" i="104" s="1"/>
  <c r="G28" i="100"/>
  <c r="O7" i="104" s="1"/>
  <c r="O53" i="104" s="1"/>
  <c r="G24" i="100"/>
  <c r="K7" i="104" s="1"/>
  <c r="K53" i="104" s="1"/>
  <c r="G20" i="100"/>
  <c r="G7" i="104" s="1"/>
  <c r="G53" i="104" s="1"/>
  <c r="G33" i="100"/>
  <c r="T7" i="104" s="1"/>
  <c r="T53" i="104" s="1"/>
  <c r="H31" i="100"/>
  <c r="H27" i="100"/>
  <c r="H23" i="100"/>
  <c r="H19" i="100"/>
  <c r="G12" i="100"/>
  <c r="D7" i="108" s="1"/>
  <c r="G10" i="100"/>
  <c r="E10" i="100"/>
  <c r="E12" i="100"/>
  <c r="F13" i="100"/>
  <c r="D15" i="100"/>
  <c r="F17" i="100"/>
  <c r="D29" i="104" s="1"/>
  <c r="D19" i="100"/>
  <c r="F6" i="104" s="1"/>
  <c r="F52" i="104" s="1"/>
  <c r="E20" i="100"/>
  <c r="F21" i="100"/>
  <c r="H29" i="104" s="1"/>
  <c r="D23" i="100"/>
  <c r="J6" i="104" s="1"/>
  <c r="J52" i="104" s="1"/>
  <c r="E24" i="100"/>
  <c r="F25" i="100"/>
  <c r="L29" i="104" s="1"/>
  <c r="D27" i="100"/>
  <c r="N6" i="104" s="1"/>
  <c r="N52" i="104" s="1"/>
  <c r="E28" i="100"/>
  <c r="F29" i="100"/>
  <c r="P29" i="104" s="1"/>
  <c r="D31" i="100"/>
  <c r="R6" i="104" s="1"/>
  <c r="R52" i="104" s="1"/>
  <c r="E32" i="100"/>
  <c r="F33" i="100"/>
  <c r="T29" i="104" s="1"/>
  <c r="T75" i="104" s="1"/>
  <c r="J10" i="100"/>
  <c r="J13" i="100"/>
  <c r="E8" i="108" s="1"/>
  <c r="L15" i="100"/>
  <c r="J17" i="100"/>
  <c r="D8" i="104" s="1"/>
  <c r="D54" i="104" s="1"/>
  <c r="K18" i="100"/>
  <c r="L19" i="100"/>
  <c r="F31" i="104" s="1"/>
  <c r="J21" i="100"/>
  <c r="H8" i="104" s="1"/>
  <c r="H54" i="104" s="1"/>
  <c r="K22" i="100"/>
  <c r="L23" i="100"/>
  <c r="J31" i="104" s="1"/>
  <c r="J25" i="100"/>
  <c r="L8" i="104" s="1"/>
  <c r="L54" i="104" s="1"/>
  <c r="K26" i="100"/>
  <c r="L27" i="100"/>
  <c r="N31" i="104" s="1"/>
  <c r="J29" i="100"/>
  <c r="P8" i="104" s="1"/>
  <c r="P54" i="104" s="1"/>
  <c r="K30" i="100"/>
  <c r="L31" i="100"/>
  <c r="R31" i="104" s="1"/>
  <c r="J33" i="100"/>
  <c r="T8" i="104" s="1"/>
  <c r="T54" i="104" s="1"/>
  <c r="J36" i="100"/>
  <c r="O10" i="100"/>
  <c r="N12" i="100"/>
  <c r="O13" i="100"/>
  <c r="M15" i="100"/>
  <c r="O17" i="100"/>
  <c r="D32" i="104" s="1"/>
  <c r="M19" i="100"/>
  <c r="F9" i="104" s="1"/>
  <c r="F55" i="104" s="1"/>
  <c r="N20" i="100"/>
  <c r="O21" i="100"/>
  <c r="H32" i="104" s="1"/>
  <c r="M23" i="100"/>
  <c r="J9" i="104" s="1"/>
  <c r="J55" i="104" s="1"/>
  <c r="N24" i="100"/>
  <c r="O25" i="100"/>
  <c r="L32" i="104" s="1"/>
  <c r="M27" i="100"/>
  <c r="N9" i="104" s="1"/>
  <c r="N55" i="104" s="1"/>
  <c r="N28" i="100"/>
  <c r="O29" i="100"/>
  <c r="P32" i="104" s="1"/>
  <c r="M31" i="100"/>
  <c r="R9" i="104" s="1"/>
  <c r="R55" i="104" s="1"/>
  <c r="N32" i="100"/>
  <c r="O33" i="100"/>
  <c r="T32" i="104" s="1"/>
  <c r="P10" i="100"/>
  <c r="P13" i="100"/>
  <c r="E11" i="108" s="1"/>
  <c r="R15" i="100"/>
  <c r="P17" i="100"/>
  <c r="D11" i="104" s="1"/>
  <c r="D57" i="104" s="1"/>
  <c r="Q18" i="100"/>
  <c r="R19" i="100"/>
  <c r="F34" i="104" s="1"/>
  <c r="P21" i="100"/>
  <c r="H11" i="104" s="1"/>
  <c r="H57" i="104" s="1"/>
  <c r="Q22" i="100"/>
  <c r="R23" i="100"/>
  <c r="J34" i="104" s="1"/>
  <c r="P25" i="100"/>
  <c r="L11" i="104" s="1"/>
  <c r="L57" i="104" s="1"/>
  <c r="Q26" i="100"/>
  <c r="R27" i="100"/>
  <c r="N34" i="104" s="1"/>
  <c r="P29" i="100"/>
  <c r="P11" i="104" s="1"/>
  <c r="P57" i="104" s="1"/>
  <c r="Q30" i="100"/>
  <c r="R31" i="100"/>
  <c r="R34" i="104" s="1"/>
  <c r="P33" i="100"/>
  <c r="T11" i="104" s="1"/>
  <c r="T57" i="104" s="1"/>
  <c r="P36" i="100"/>
  <c r="U10" i="100"/>
  <c r="T12" i="100"/>
  <c r="U13" i="100"/>
  <c r="S15" i="100"/>
  <c r="U17" i="100"/>
  <c r="D35" i="104" s="1"/>
  <c r="S19" i="100"/>
  <c r="F12" i="104" s="1"/>
  <c r="F58" i="104" s="1"/>
  <c r="T20" i="100"/>
  <c r="U21" i="100"/>
  <c r="H35" i="104" s="1"/>
  <c r="S23" i="100"/>
  <c r="J12" i="104" s="1"/>
  <c r="J58" i="104" s="1"/>
  <c r="T24" i="100"/>
  <c r="U25" i="100"/>
  <c r="L35" i="104" s="1"/>
  <c r="S27" i="100"/>
  <c r="N12" i="104" s="1"/>
  <c r="N58" i="104" s="1"/>
  <c r="T28" i="100"/>
  <c r="U29" i="100"/>
  <c r="P35" i="104" s="1"/>
  <c r="S31" i="100"/>
  <c r="R12" i="104" s="1"/>
  <c r="R58" i="104" s="1"/>
  <c r="T32" i="100"/>
  <c r="U33" i="100"/>
  <c r="T35" i="104" s="1"/>
  <c r="T85" i="104" s="1"/>
  <c r="V10" i="100"/>
  <c r="W12" i="100"/>
  <c r="X13" i="100"/>
  <c r="V15" i="100"/>
  <c r="X17" i="100"/>
  <c r="D36" i="104" s="1"/>
  <c r="V19" i="100"/>
  <c r="F13" i="104" s="1"/>
  <c r="F59" i="104" s="1"/>
  <c r="W20" i="100"/>
  <c r="X21" i="100"/>
  <c r="H36" i="104" s="1"/>
  <c r="V23" i="100"/>
  <c r="J13" i="104" s="1"/>
  <c r="J59" i="104" s="1"/>
  <c r="W24" i="100"/>
  <c r="X25" i="100"/>
  <c r="L36" i="104" s="1"/>
  <c r="V27" i="100"/>
  <c r="N13" i="104" s="1"/>
  <c r="N59" i="104" s="1"/>
  <c r="W28" i="100"/>
  <c r="X29" i="100"/>
  <c r="P36" i="104" s="1"/>
  <c r="V31" i="100"/>
  <c r="R13" i="104" s="1"/>
  <c r="R59" i="104" s="1"/>
  <c r="W32" i="100"/>
  <c r="X33" i="100"/>
  <c r="T36" i="104" s="1"/>
  <c r="T86" i="104" s="1"/>
  <c r="Y10" i="100"/>
  <c r="Y13" i="100"/>
  <c r="E14" i="108" s="1"/>
  <c r="AA19" i="100"/>
  <c r="F37" i="104" s="1"/>
  <c r="Y25" i="100"/>
  <c r="L14" i="104" s="1"/>
  <c r="L60" i="104" s="1"/>
  <c r="Z30" i="100"/>
  <c r="AD10" i="100"/>
  <c r="BF36" i="100"/>
  <c r="BF35" i="100"/>
  <c r="BN33" i="100"/>
  <c r="T43" i="104" s="1"/>
  <c r="T89" i="104" s="1"/>
  <c r="BJ33" i="100"/>
  <c r="BF33" i="100"/>
  <c r="T10" i="104" s="1"/>
  <c r="BN32" i="100"/>
  <c r="S43" i="104" s="1"/>
  <c r="BJ32" i="100"/>
  <c r="BF32" i="100"/>
  <c r="S10" i="104" s="1"/>
  <c r="BN31" i="100"/>
  <c r="R43" i="104" s="1"/>
  <c r="BJ31" i="100"/>
  <c r="BF31" i="100"/>
  <c r="R10" i="104" s="1"/>
  <c r="R56" i="104" s="1"/>
  <c r="BN30" i="100"/>
  <c r="Q43" i="104" s="1"/>
  <c r="BJ30" i="100"/>
  <c r="BF30" i="100"/>
  <c r="Q10" i="104" s="1"/>
  <c r="BN29" i="100"/>
  <c r="P43" i="104" s="1"/>
  <c r="BJ29" i="100"/>
  <c r="BF29" i="100"/>
  <c r="P10" i="104" s="1"/>
  <c r="BN28" i="100"/>
  <c r="O43" i="104" s="1"/>
  <c r="BJ28" i="100"/>
  <c r="BF28" i="100"/>
  <c r="O10" i="104" s="1"/>
  <c r="BN27" i="100"/>
  <c r="N43" i="104" s="1"/>
  <c r="BJ27" i="100"/>
  <c r="BF27" i="100"/>
  <c r="N10" i="104" s="1"/>
  <c r="N56" i="104" s="1"/>
  <c r="BN26" i="100"/>
  <c r="M43" i="104" s="1"/>
  <c r="BJ26" i="100"/>
  <c r="BF26" i="100"/>
  <c r="M10" i="104" s="1"/>
  <c r="BN25" i="100"/>
  <c r="L43" i="104" s="1"/>
  <c r="BJ25" i="100"/>
  <c r="BF25" i="100"/>
  <c r="L10" i="104" s="1"/>
  <c r="BN24" i="100"/>
  <c r="K43" i="104" s="1"/>
  <c r="BJ24" i="100"/>
  <c r="BF24" i="100"/>
  <c r="K10" i="104" s="1"/>
  <c r="BN23" i="100"/>
  <c r="J43" i="104" s="1"/>
  <c r="BJ23" i="100"/>
  <c r="BF23" i="100"/>
  <c r="J10" i="104" s="1"/>
  <c r="J56" i="104" s="1"/>
  <c r="BN22" i="100"/>
  <c r="I43" i="104" s="1"/>
  <c r="BJ22" i="100"/>
  <c r="BF22" i="100"/>
  <c r="I10" i="104" s="1"/>
  <c r="BN21" i="100"/>
  <c r="H43" i="104" s="1"/>
  <c r="BJ21" i="100"/>
  <c r="BF21" i="100"/>
  <c r="H10" i="104" s="1"/>
  <c r="BN20" i="100"/>
  <c r="G43" i="104" s="1"/>
  <c r="BJ20" i="100"/>
  <c r="BF20" i="100"/>
  <c r="G10" i="104" s="1"/>
  <c r="BN19" i="100"/>
  <c r="F43" i="104" s="1"/>
  <c r="BJ19" i="100"/>
  <c r="BF19" i="100"/>
  <c r="F10" i="104" s="1"/>
  <c r="F56" i="104" s="1"/>
  <c r="BN18" i="100"/>
  <c r="E43" i="104" s="1"/>
  <c r="BJ18" i="100"/>
  <c r="BF18" i="100"/>
  <c r="E10" i="104" s="1"/>
  <c r="BN17" i="100"/>
  <c r="D43" i="104" s="1"/>
  <c r="BJ17" i="100"/>
  <c r="BF17" i="100"/>
  <c r="D10" i="104" s="1"/>
  <c r="D56" i="104" s="1"/>
  <c r="BN15" i="100"/>
  <c r="BJ15" i="100"/>
  <c r="BF15" i="100"/>
  <c r="BN13" i="100"/>
  <c r="BJ13" i="100"/>
  <c r="BF13" i="100"/>
  <c r="E10" i="108" s="1"/>
  <c r="BN12" i="100"/>
  <c r="BJ12" i="100"/>
  <c r="BF12" i="100"/>
  <c r="D10" i="108" s="1"/>
  <c r="BQ10" i="100"/>
  <c r="BM10" i="100"/>
  <c r="BI10" i="100"/>
  <c r="BQ9" i="100"/>
  <c r="BC36" i="100"/>
  <c r="BC33" i="100"/>
  <c r="T5" i="104" s="1"/>
  <c r="BE31" i="100"/>
  <c r="R28" i="104" s="1"/>
  <c r="BD30" i="100"/>
  <c r="BC29" i="100"/>
  <c r="P5" i="104" s="1"/>
  <c r="BE27" i="100"/>
  <c r="N28" i="104" s="1"/>
  <c r="BD26" i="100"/>
  <c r="BC25" i="100"/>
  <c r="L5" i="104" s="1"/>
  <c r="BE23" i="100"/>
  <c r="J28" i="104" s="1"/>
  <c r="BD22" i="100"/>
  <c r="BC21" i="100"/>
  <c r="H5" i="104" s="1"/>
  <c r="BE19" i="100"/>
  <c r="F28" i="104" s="1"/>
  <c r="BD18" i="100"/>
  <c r="BE15" i="100"/>
  <c r="BO36" i="100"/>
  <c r="BO35" i="100"/>
  <c r="BQ33" i="100"/>
  <c r="T48" i="104" s="1"/>
  <c r="T94" i="104" s="1"/>
  <c r="BM33" i="100"/>
  <c r="BI33" i="100"/>
  <c r="T15" i="104" s="1"/>
  <c r="BQ32" i="100"/>
  <c r="S48" i="104" s="1"/>
  <c r="BM32" i="100"/>
  <c r="BI32" i="100"/>
  <c r="S15" i="104" s="1"/>
  <c r="BQ31" i="100"/>
  <c r="R48" i="104" s="1"/>
  <c r="BM31" i="100"/>
  <c r="BI31" i="100"/>
  <c r="R15" i="104" s="1"/>
  <c r="R61" i="104" s="1"/>
  <c r="BQ30" i="100"/>
  <c r="Q48" i="104" s="1"/>
  <c r="BM30" i="100"/>
  <c r="BI30" i="100"/>
  <c r="Q15" i="104" s="1"/>
  <c r="BQ29" i="100"/>
  <c r="P48" i="104" s="1"/>
  <c r="BM29" i="100"/>
  <c r="BI29" i="100"/>
  <c r="P15" i="104" s="1"/>
  <c r="BQ28" i="100"/>
  <c r="O48" i="104" s="1"/>
  <c r="BM28" i="100"/>
  <c r="BI28" i="100"/>
  <c r="O15" i="104" s="1"/>
  <c r="BQ27" i="100"/>
  <c r="N48" i="104" s="1"/>
  <c r="BM27" i="100"/>
  <c r="BI27" i="100"/>
  <c r="N15" i="104" s="1"/>
  <c r="N61" i="104" s="1"/>
  <c r="BQ26" i="100"/>
  <c r="M48" i="104" s="1"/>
  <c r="BM26" i="100"/>
  <c r="BI26" i="100"/>
  <c r="M15" i="104" s="1"/>
  <c r="BQ25" i="100"/>
  <c r="L48" i="104" s="1"/>
  <c r="BM25" i="100"/>
  <c r="BI25" i="100"/>
  <c r="L15" i="104" s="1"/>
  <c r="BQ24" i="100"/>
  <c r="K48" i="104" s="1"/>
  <c r="BM24" i="100"/>
  <c r="BI24" i="100"/>
  <c r="K15" i="104" s="1"/>
  <c r="BQ23" i="100"/>
  <c r="J48" i="104" s="1"/>
  <c r="BM23" i="100"/>
  <c r="BI23" i="100"/>
  <c r="J15" i="104" s="1"/>
  <c r="J61" i="104" s="1"/>
  <c r="BQ22" i="100"/>
  <c r="I48" i="104" s="1"/>
  <c r="BM22" i="100"/>
  <c r="BI22" i="100"/>
  <c r="I15" i="104" s="1"/>
  <c r="BQ21" i="100"/>
  <c r="H48" i="104" s="1"/>
  <c r="BM21" i="100"/>
  <c r="BI21" i="100"/>
  <c r="H15" i="104" s="1"/>
  <c r="BQ20" i="100"/>
  <c r="G48" i="104" s="1"/>
  <c r="BM20" i="100"/>
  <c r="BI20" i="100"/>
  <c r="G15" i="104" s="1"/>
  <c r="BQ19" i="100"/>
  <c r="F48" i="104" s="1"/>
  <c r="BM19" i="100"/>
  <c r="BI19" i="100"/>
  <c r="F15" i="104" s="1"/>
  <c r="F61" i="104" s="1"/>
  <c r="BQ18" i="100"/>
  <c r="E48" i="104" s="1"/>
  <c r="BM18" i="100"/>
  <c r="BI18" i="100"/>
  <c r="E15" i="104" s="1"/>
  <c r="BQ17" i="100"/>
  <c r="D48" i="104" s="1"/>
  <c r="BM17" i="100"/>
  <c r="BI17" i="100"/>
  <c r="D15" i="104" s="1"/>
  <c r="D61" i="104" s="1"/>
  <c r="BQ15" i="100"/>
  <c r="BM15" i="100"/>
  <c r="BI15" i="100"/>
  <c r="BQ13" i="100"/>
  <c r="BM13" i="100"/>
  <c r="BI13" i="100"/>
  <c r="E15" i="108" s="1"/>
  <c r="BQ12" i="100"/>
  <c r="BM12" i="100"/>
  <c r="BI12" i="100"/>
  <c r="D15" i="108" s="1"/>
  <c r="BP10" i="100"/>
  <c r="BL10" i="100"/>
  <c r="BH10" i="100"/>
  <c r="BN9" i="100"/>
  <c r="BC35" i="100"/>
  <c r="BE32" i="100"/>
  <c r="S28" i="104" s="1"/>
  <c r="BD31" i="100"/>
  <c r="BC30" i="100"/>
  <c r="Q5" i="104" s="1"/>
  <c r="BE28" i="100"/>
  <c r="O28" i="104" s="1"/>
  <c r="BD27" i="100"/>
  <c r="BC26" i="100"/>
  <c r="M5" i="104" s="1"/>
  <c r="BE24" i="100"/>
  <c r="K28" i="104" s="1"/>
  <c r="BD23" i="100"/>
  <c r="BC22" i="100"/>
  <c r="I5" i="104" s="1"/>
  <c r="BE20" i="100"/>
  <c r="G28" i="104" s="1"/>
  <c r="BD19" i="100"/>
  <c r="BC18" i="100"/>
  <c r="E5" i="104" s="1"/>
  <c r="BD15" i="100"/>
  <c r="BE12" i="100"/>
  <c r="BE9" i="100"/>
  <c r="BE17" i="100"/>
  <c r="D28" i="104" s="1"/>
  <c r="BL36" i="100"/>
  <c r="BL35" i="100"/>
  <c r="BP33" i="100"/>
  <c r="BL33" i="100"/>
  <c r="T20" i="104" s="1"/>
  <c r="T66" i="104" s="1"/>
  <c r="BH33" i="100"/>
  <c r="T33" i="104" s="1"/>
  <c r="T79" i="104" s="1"/>
  <c r="BP32" i="100"/>
  <c r="BL32" i="100"/>
  <c r="S20" i="104" s="1"/>
  <c r="BH32" i="100"/>
  <c r="S33" i="104" s="1"/>
  <c r="BP31" i="100"/>
  <c r="BL31" i="100"/>
  <c r="R20" i="104" s="1"/>
  <c r="BH31" i="100"/>
  <c r="R33" i="104" s="1"/>
  <c r="BP30" i="100"/>
  <c r="BL30" i="100"/>
  <c r="Q20" i="104" s="1"/>
  <c r="BH30" i="100"/>
  <c r="Q33" i="104" s="1"/>
  <c r="BP29" i="100"/>
  <c r="BL29" i="100"/>
  <c r="P20" i="104" s="1"/>
  <c r="P66" i="104" s="1"/>
  <c r="BH29" i="100"/>
  <c r="P33" i="104" s="1"/>
  <c r="BP28" i="100"/>
  <c r="BL28" i="100"/>
  <c r="O20" i="104" s="1"/>
  <c r="BH28" i="100"/>
  <c r="O33" i="104" s="1"/>
  <c r="BP27" i="100"/>
  <c r="BL27" i="100"/>
  <c r="N20" i="104" s="1"/>
  <c r="BH27" i="100"/>
  <c r="N33" i="104" s="1"/>
  <c r="BP26" i="100"/>
  <c r="BL26" i="100"/>
  <c r="M20" i="104" s="1"/>
  <c r="BH26" i="100"/>
  <c r="M33" i="104" s="1"/>
  <c r="BP25" i="100"/>
  <c r="BL25" i="100"/>
  <c r="L20" i="104" s="1"/>
  <c r="L66" i="104" s="1"/>
  <c r="BH25" i="100"/>
  <c r="L33" i="104" s="1"/>
  <c r="BP24" i="100"/>
  <c r="BL24" i="100"/>
  <c r="K20" i="104" s="1"/>
  <c r="BH24" i="100"/>
  <c r="K33" i="104" s="1"/>
  <c r="BP23" i="100"/>
  <c r="BL23" i="100"/>
  <c r="J20" i="104" s="1"/>
  <c r="BH23" i="100"/>
  <c r="J33" i="104" s="1"/>
  <c r="BP22" i="100"/>
  <c r="BL22" i="100"/>
  <c r="I20" i="104" s="1"/>
  <c r="BH22" i="100"/>
  <c r="I33" i="104" s="1"/>
  <c r="BP21" i="100"/>
  <c r="BL21" i="100"/>
  <c r="H20" i="104" s="1"/>
  <c r="H66" i="104" s="1"/>
  <c r="BH21" i="100"/>
  <c r="H33" i="104" s="1"/>
  <c r="BP20" i="100"/>
  <c r="BL20" i="100"/>
  <c r="G20" i="104" s="1"/>
  <c r="BH20" i="100"/>
  <c r="G33" i="104" s="1"/>
  <c r="BP19" i="100"/>
  <c r="BL19" i="100"/>
  <c r="F20" i="104" s="1"/>
  <c r="BH19" i="100"/>
  <c r="F33" i="104" s="1"/>
  <c r="BP18" i="100"/>
  <c r="BL18" i="100"/>
  <c r="E20" i="104" s="1"/>
  <c r="BH18" i="100"/>
  <c r="E33" i="104" s="1"/>
  <c r="BP17" i="100"/>
  <c r="BL17" i="100"/>
  <c r="D20" i="104" s="1"/>
  <c r="D66" i="104" s="1"/>
  <c r="BH17" i="100"/>
  <c r="D33" i="104" s="1"/>
  <c r="BP15" i="100"/>
  <c r="BL15" i="100"/>
  <c r="BH15" i="100"/>
  <c r="BP13" i="100"/>
  <c r="BL13" i="100"/>
  <c r="E20" i="108" s="1"/>
  <c r="BH13" i="100"/>
  <c r="BP12" i="100"/>
  <c r="BL12" i="100"/>
  <c r="D20" i="108" s="1"/>
  <c r="BH12" i="100"/>
  <c r="BO10" i="100"/>
  <c r="BK10" i="100"/>
  <c r="BG10" i="100"/>
  <c r="BK9" i="100"/>
  <c r="BE33" i="100"/>
  <c r="T28" i="104" s="1"/>
  <c r="T74" i="104" s="1"/>
  <c r="BD32" i="100"/>
  <c r="BC31" i="100"/>
  <c r="R5" i="104" s="1"/>
  <c r="BE29" i="100"/>
  <c r="P28" i="104" s="1"/>
  <c r="BD28" i="100"/>
  <c r="BC27" i="100"/>
  <c r="N5" i="104" s="1"/>
  <c r="BE25" i="100"/>
  <c r="L28" i="104" s="1"/>
  <c r="BD24" i="100"/>
  <c r="BC23" i="100"/>
  <c r="J5" i="104" s="1"/>
  <c r="BE21" i="100"/>
  <c r="H28" i="104" s="1"/>
  <c r="BD20" i="100"/>
  <c r="BC19" i="100"/>
  <c r="F5" i="104" s="1"/>
  <c r="BI36" i="100"/>
  <c r="BI35" i="100"/>
  <c r="BO33" i="100"/>
  <c r="T25" i="104" s="1"/>
  <c r="BK33" i="100"/>
  <c r="T38" i="104" s="1"/>
  <c r="BG33" i="100"/>
  <c r="BO32" i="100"/>
  <c r="S25" i="104" s="1"/>
  <c r="S71" i="104" s="1"/>
  <c r="BK32" i="100"/>
  <c r="S38" i="104" s="1"/>
  <c r="BG32" i="100"/>
  <c r="BO31" i="100"/>
  <c r="R25" i="104" s="1"/>
  <c r="BK31" i="100"/>
  <c r="R38" i="104" s="1"/>
  <c r="BG31" i="100"/>
  <c r="BO30" i="100"/>
  <c r="Q25" i="104" s="1"/>
  <c r="BK30" i="100"/>
  <c r="Q38" i="104" s="1"/>
  <c r="BG30" i="100"/>
  <c r="BO29" i="100"/>
  <c r="P25" i="104" s="1"/>
  <c r="BK29" i="100"/>
  <c r="P38" i="104" s="1"/>
  <c r="BG29" i="100"/>
  <c r="BO28" i="100"/>
  <c r="O25" i="104" s="1"/>
  <c r="O71" i="104" s="1"/>
  <c r="BK28" i="100"/>
  <c r="O38" i="104" s="1"/>
  <c r="BG28" i="100"/>
  <c r="BO27" i="100"/>
  <c r="N25" i="104" s="1"/>
  <c r="BK27" i="100"/>
  <c r="N38" i="104" s="1"/>
  <c r="BG27" i="100"/>
  <c r="BO26" i="100"/>
  <c r="M25" i="104" s="1"/>
  <c r="BK26" i="100"/>
  <c r="M38" i="104" s="1"/>
  <c r="BG26" i="100"/>
  <c r="BO25" i="100"/>
  <c r="L25" i="104" s="1"/>
  <c r="BK25" i="100"/>
  <c r="L38" i="104" s="1"/>
  <c r="BG25" i="100"/>
  <c r="BO24" i="100"/>
  <c r="K25" i="104" s="1"/>
  <c r="K71" i="104" s="1"/>
  <c r="BK24" i="100"/>
  <c r="K38" i="104" s="1"/>
  <c r="BG24" i="100"/>
  <c r="BO23" i="100"/>
  <c r="J25" i="104" s="1"/>
  <c r="BK23" i="100"/>
  <c r="J38" i="104" s="1"/>
  <c r="BG23" i="100"/>
  <c r="BO22" i="100"/>
  <c r="I25" i="104" s="1"/>
  <c r="BK22" i="100"/>
  <c r="I38" i="104" s="1"/>
  <c r="BG22" i="100"/>
  <c r="BO21" i="100"/>
  <c r="H25" i="104" s="1"/>
  <c r="BK21" i="100"/>
  <c r="H38" i="104" s="1"/>
  <c r="BG21" i="100"/>
  <c r="BO20" i="100"/>
  <c r="G25" i="104" s="1"/>
  <c r="G71" i="104" s="1"/>
  <c r="BK20" i="100"/>
  <c r="G38" i="104" s="1"/>
  <c r="BG20" i="100"/>
  <c r="BO19" i="100"/>
  <c r="F25" i="104" s="1"/>
  <c r="BK19" i="100"/>
  <c r="F38" i="104" s="1"/>
  <c r="BG19" i="100"/>
  <c r="BO18" i="100"/>
  <c r="E25" i="104" s="1"/>
  <c r="BK18" i="100"/>
  <c r="E38" i="104" s="1"/>
  <c r="BG18" i="100"/>
  <c r="BO17" i="100"/>
  <c r="D25" i="104" s="1"/>
  <c r="D71" i="104" s="1"/>
  <c r="BK17" i="100"/>
  <c r="D38" i="104" s="1"/>
  <c r="BG17" i="100"/>
  <c r="BO15" i="100"/>
  <c r="BK15" i="100"/>
  <c r="BG15" i="100"/>
  <c r="BO13" i="100"/>
  <c r="E25" i="108" s="1"/>
  <c r="BK13" i="100"/>
  <c r="BG13" i="100"/>
  <c r="BO12" i="100"/>
  <c r="D25" i="108" s="1"/>
  <c r="BK12" i="100"/>
  <c r="BG12" i="100"/>
  <c r="BN10" i="100"/>
  <c r="BJ10" i="100"/>
  <c r="BF10" i="100"/>
  <c r="BH9" i="100"/>
  <c r="BD33" i="100"/>
  <c r="BC32" i="100"/>
  <c r="S5" i="104" s="1"/>
  <c r="BE30" i="100"/>
  <c r="Q28" i="104" s="1"/>
  <c r="BD29" i="100"/>
  <c r="BC28" i="100"/>
  <c r="O5" i="104" s="1"/>
  <c r="BE26" i="100"/>
  <c r="M28" i="104" s="1"/>
  <c r="BD25" i="100"/>
  <c r="BC24" i="100"/>
  <c r="K5" i="104" s="1"/>
  <c r="K51" i="104" s="1"/>
  <c r="BE22" i="100"/>
  <c r="I28" i="104" s="1"/>
  <c r="BD21" i="100"/>
  <c r="BC20" i="100"/>
  <c r="G5" i="104" s="1"/>
  <c r="BE18" i="100"/>
  <c r="E28" i="104" s="1"/>
  <c r="BD17" i="100"/>
  <c r="BD13" i="100"/>
  <c r="BC12" i="100"/>
  <c r="D5" i="108" s="1"/>
  <c r="BD10" i="100"/>
  <c r="BC17" i="100"/>
  <c r="D5" i="104" s="1"/>
  <c r="D51" i="104" s="1"/>
  <c r="BE10" i="100"/>
  <c r="BC15" i="100"/>
  <c r="BE13" i="100"/>
  <c r="BC13" i="100"/>
  <c r="E5" i="108" s="1"/>
  <c r="BD12" i="100"/>
  <c r="BC10" i="100"/>
  <c r="AQ36" i="102"/>
  <c r="AE36" i="102"/>
  <c r="S36" i="102"/>
  <c r="G36" i="102"/>
  <c r="AT35" i="102"/>
  <c r="AH35" i="102"/>
  <c r="V35" i="102"/>
  <c r="J35" i="102"/>
  <c r="BA33" i="102"/>
  <c r="AW33" i="102"/>
  <c r="T24" i="106" s="1"/>
  <c r="AS33" i="102"/>
  <c r="T45" i="106" s="1"/>
  <c r="T91" i="106" s="1"/>
  <c r="AO33" i="102"/>
  <c r="AK33" i="102"/>
  <c r="T19" i="106" s="1"/>
  <c r="AG33" i="102"/>
  <c r="T40" i="106" s="1"/>
  <c r="AC33" i="102"/>
  <c r="Y33" i="102"/>
  <c r="T14" i="106" s="1"/>
  <c r="U33" i="102"/>
  <c r="T35" i="106" s="1"/>
  <c r="T85" i="106" s="1"/>
  <c r="Q33" i="102"/>
  <c r="M33" i="102"/>
  <c r="T9" i="106" s="1"/>
  <c r="I33" i="102"/>
  <c r="T30" i="106" s="1"/>
  <c r="T76" i="106" s="1"/>
  <c r="E33" i="102"/>
  <c r="AZ32" i="102"/>
  <c r="S26" i="106" s="1"/>
  <c r="AV32" i="102"/>
  <c r="S46" i="106" s="1"/>
  <c r="AR32" i="102"/>
  <c r="AN32" i="102"/>
  <c r="S21" i="106" s="1"/>
  <c r="AJ32" i="102"/>
  <c r="S41" i="106" s="1"/>
  <c r="AF32" i="102"/>
  <c r="AB32" i="102"/>
  <c r="S16" i="106" s="1"/>
  <c r="X32" i="102"/>
  <c r="S36" i="106" s="1"/>
  <c r="T32" i="102"/>
  <c r="P32" i="102"/>
  <c r="S11" i="106" s="1"/>
  <c r="L32" i="102"/>
  <c r="S31" i="106" s="1"/>
  <c r="H32" i="102"/>
  <c r="D32" i="102"/>
  <c r="S6" i="106" s="1"/>
  <c r="AY31" i="102"/>
  <c r="R47" i="106" s="1"/>
  <c r="AU31" i="102"/>
  <c r="AQ31" i="102"/>
  <c r="R22" i="106" s="1"/>
  <c r="AM31" i="102"/>
  <c r="R42" i="106" s="1"/>
  <c r="AI31" i="102"/>
  <c r="AE31" i="102"/>
  <c r="R17" i="106" s="1"/>
  <c r="AA31" i="102"/>
  <c r="R37" i="106" s="1"/>
  <c r="W31" i="102"/>
  <c r="S31" i="102"/>
  <c r="R12" i="106" s="1"/>
  <c r="O31" i="102"/>
  <c r="R32" i="106" s="1"/>
  <c r="K31" i="102"/>
  <c r="G31" i="102"/>
  <c r="R7" i="106" s="1"/>
  <c r="BB30" i="102"/>
  <c r="Q49" i="106" s="1"/>
  <c r="AX30" i="102"/>
  <c r="AT30" i="102"/>
  <c r="Q23" i="106" s="1"/>
  <c r="AP30" i="102"/>
  <c r="Q44" i="106" s="1"/>
  <c r="AL30" i="102"/>
  <c r="AH30" i="102"/>
  <c r="Q18" i="106" s="1"/>
  <c r="AD30" i="102"/>
  <c r="Q39" i="106" s="1"/>
  <c r="Z30" i="102"/>
  <c r="V30" i="102"/>
  <c r="Q13" i="106" s="1"/>
  <c r="R30" i="102"/>
  <c r="Q34" i="106" s="1"/>
  <c r="N30" i="102"/>
  <c r="J30" i="102"/>
  <c r="Q8" i="106" s="1"/>
  <c r="F30" i="102"/>
  <c r="Q29" i="106" s="1"/>
  <c r="BA29" i="102"/>
  <c r="AW29" i="102"/>
  <c r="P24" i="106" s="1"/>
  <c r="AS29" i="102"/>
  <c r="P45" i="106" s="1"/>
  <c r="AO29" i="102"/>
  <c r="AK29" i="102"/>
  <c r="P19" i="106" s="1"/>
  <c r="AG29" i="102"/>
  <c r="P40" i="106" s="1"/>
  <c r="AC29" i="102"/>
  <c r="Y29" i="102"/>
  <c r="P14" i="106" s="1"/>
  <c r="U29" i="102"/>
  <c r="P35" i="106" s="1"/>
  <c r="Q29" i="102"/>
  <c r="M29" i="102"/>
  <c r="P9" i="106" s="1"/>
  <c r="I29" i="102"/>
  <c r="P30" i="106" s="1"/>
  <c r="E29" i="102"/>
  <c r="AZ28" i="102"/>
  <c r="O26" i="106" s="1"/>
  <c r="AV28" i="102"/>
  <c r="O46" i="106" s="1"/>
  <c r="AR28" i="102"/>
  <c r="AN28" i="102"/>
  <c r="O21" i="106" s="1"/>
  <c r="AJ28" i="102"/>
  <c r="O41" i="106" s="1"/>
  <c r="AF28" i="102"/>
  <c r="AB28" i="102"/>
  <c r="O16" i="106" s="1"/>
  <c r="X28" i="102"/>
  <c r="O36" i="106" s="1"/>
  <c r="T28" i="102"/>
  <c r="P28" i="102"/>
  <c r="O11" i="106" s="1"/>
  <c r="AZ36" i="102"/>
  <c r="AN36" i="102"/>
  <c r="AB36" i="102"/>
  <c r="P36" i="102"/>
  <c r="D36" i="102"/>
  <c r="AQ35" i="102"/>
  <c r="AE35" i="102"/>
  <c r="S35" i="102"/>
  <c r="G35" i="102"/>
  <c r="AZ33" i="102"/>
  <c r="T26" i="106" s="1"/>
  <c r="AV33" i="102"/>
  <c r="T46" i="106" s="1"/>
  <c r="T92" i="106" s="1"/>
  <c r="AR33" i="102"/>
  <c r="AN33" i="102"/>
  <c r="T21" i="106" s="1"/>
  <c r="AJ33" i="102"/>
  <c r="T41" i="106" s="1"/>
  <c r="T87" i="106" s="1"/>
  <c r="AF33" i="102"/>
  <c r="AB33" i="102"/>
  <c r="T16" i="106" s="1"/>
  <c r="X33" i="102"/>
  <c r="T36" i="106" s="1"/>
  <c r="T86" i="106" s="1"/>
  <c r="T33" i="102"/>
  <c r="P33" i="102"/>
  <c r="T11" i="106" s="1"/>
  <c r="L33" i="102"/>
  <c r="T31" i="106" s="1"/>
  <c r="H33" i="102"/>
  <c r="D33" i="102"/>
  <c r="T6" i="106" s="1"/>
  <c r="AY32" i="102"/>
  <c r="S47" i="106" s="1"/>
  <c r="AU32" i="102"/>
  <c r="AQ32" i="102"/>
  <c r="S22" i="106" s="1"/>
  <c r="AM32" i="102"/>
  <c r="S42" i="106" s="1"/>
  <c r="AI32" i="102"/>
  <c r="AE32" i="102"/>
  <c r="S17" i="106" s="1"/>
  <c r="AA32" i="102"/>
  <c r="S37" i="106" s="1"/>
  <c r="W32" i="102"/>
  <c r="S32" i="102"/>
  <c r="S12" i="106" s="1"/>
  <c r="O32" i="102"/>
  <c r="S32" i="106" s="1"/>
  <c r="K32" i="102"/>
  <c r="G32" i="102"/>
  <c r="S7" i="106" s="1"/>
  <c r="BB31" i="102"/>
  <c r="R49" i="106" s="1"/>
  <c r="AX31" i="102"/>
  <c r="AT31" i="102"/>
  <c r="R23" i="106" s="1"/>
  <c r="AP31" i="102"/>
  <c r="R44" i="106" s="1"/>
  <c r="AL31" i="102"/>
  <c r="AH31" i="102"/>
  <c r="R18" i="106" s="1"/>
  <c r="AD31" i="102"/>
  <c r="R39" i="106" s="1"/>
  <c r="Z31" i="102"/>
  <c r="V31" i="102"/>
  <c r="R13" i="106" s="1"/>
  <c r="R31" i="102"/>
  <c r="R34" i="106" s="1"/>
  <c r="N31" i="102"/>
  <c r="J31" i="102"/>
  <c r="R8" i="106" s="1"/>
  <c r="F31" i="102"/>
  <c r="R29" i="106" s="1"/>
  <c r="BA30" i="102"/>
  <c r="AW30" i="102"/>
  <c r="Q24" i="106" s="1"/>
  <c r="AS30" i="102"/>
  <c r="Q45" i="106" s="1"/>
  <c r="AO30" i="102"/>
  <c r="AK30" i="102"/>
  <c r="Q19" i="106" s="1"/>
  <c r="AG30" i="102"/>
  <c r="Q40" i="106" s="1"/>
  <c r="AC30" i="102"/>
  <c r="Y30" i="102"/>
  <c r="Q14" i="106" s="1"/>
  <c r="U30" i="102"/>
  <c r="Q35" i="106" s="1"/>
  <c r="Q30" i="102"/>
  <c r="M30" i="102"/>
  <c r="Q9" i="106" s="1"/>
  <c r="I30" i="102"/>
  <c r="Q30" i="106" s="1"/>
  <c r="E30" i="102"/>
  <c r="AZ29" i="102"/>
  <c r="P26" i="106" s="1"/>
  <c r="AV29" i="102"/>
  <c r="P46" i="106" s="1"/>
  <c r="AR29" i="102"/>
  <c r="AN29" i="102"/>
  <c r="P21" i="106" s="1"/>
  <c r="AJ29" i="102"/>
  <c r="P41" i="106" s="1"/>
  <c r="AF29" i="102"/>
  <c r="AB29" i="102"/>
  <c r="P16" i="106" s="1"/>
  <c r="X29" i="102"/>
  <c r="P36" i="106" s="1"/>
  <c r="T29" i="102"/>
  <c r="P29" i="102"/>
  <c r="P11" i="106" s="1"/>
  <c r="L29" i="102"/>
  <c r="P31" i="106" s="1"/>
  <c r="H29" i="102"/>
  <c r="D29" i="102"/>
  <c r="P6" i="106" s="1"/>
  <c r="AY28" i="102"/>
  <c r="O47" i="106" s="1"/>
  <c r="AU28" i="102"/>
  <c r="AQ28" i="102"/>
  <c r="O22" i="106" s="1"/>
  <c r="AM28" i="102"/>
  <c r="O42" i="106" s="1"/>
  <c r="AI28" i="102"/>
  <c r="AE28" i="102"/>
  <c r="O17" i="106" s="1"/>
  <c r="AA28" i="102"/>
  <c r="O37" i="106" s="1"/>
  <c r="W28" i="102"/>
  <c r="S28" i="102"/>
  <c r="O12" i="106" s="1"/>
  <c r="O28" i="102"/>
  <c r="O32" i="106" s="1"/>
  <c r="K28" i="102"/>
  <c r="G28" i="102"/>
  <c r="O7" i="106" s="1"/>
  <c r="AW36" i="102"/>
  <c r="AK36" i="102"/>
  <c r="Y36" i="102"/>
  <c r="M36" i="102"/>
  <c r="AZ35" i="102"/>
  <c r="AN35" i="102"/>
  <c r="AB35" i="102"/>
  <c r="P35" i="102"/>
  <c r="D35" i="102"/>
  <c r="AY33" i="102"/>
  <c r="T47" i="106" s="1"/>
  <c r="T93" i="106" s="1"/>
  <c r="AU33" i="102"/>
  <c r="AQ33" i="102"/>
  <c r="T22" i="106" s="1"/>
  <c r="T68" i="106" s="1"/>
  <c r="AM33" i="102"/>
  <c r="T42" i="106" s="1"/>
  <c r="T88" i="106" s="1"/>
  <c r="AI33" i="102"/>
  <c r="AE33" i="102"/>
  <c r="T17" i="106" s="1"/>
  <c r="T63" i="106" s="1"/>
  <c r="AA33" i="102"/>
  <c r="T37" i="106" s="1"/>
  <c r="T83" i="106" s="1"/>
  <c r="W33" i="102"/>
  <c r="S33" i="102"/>
  <c r="T12" i="106" s="1"/>
  <c r="T58" i="106" s="1"/>
  <c r="O33" i="102"/>
  <c r="T32" i="106" s="1"/>
  <c r="K33" i="102"/>
  <c r="G33" i="102"/>
  <c r="T7" i="106" s="1"/>
  <c r="T53" i="106" s="1"/>
  <c r="BB32" i="102"/>
  <c r="S49" i="106" s="1"/>
  <c r="S95" i="106" s="1"/>
  <c r="AX32" i="102"/>
  <c r="AT32" i="102"/>
  <c r="S23" i="106" s="1"/>
  <c r="S69" i="106" s="1"/>
  <c r="AP32" i="102"/>
  <c r="S44" i="106" s="1"/>
  <c r="AL32" i="102"/>
  <c r="AH32" i="102"/>
  <c r="S18" i="106" s="1"/>
  <c r="S64" i="106" s="1"/>
  <c r="AD32" i="102"/>
  <c r="S39" i="106" s="1"/>
  <c r="Z32" i="102"/>
  <c r="V32" i="102"/>
  <c r="S13" i="106" s="1"/>
  <c r="S59" i="106" s="1"/>
  <c r="R32" i="102"/>
  <c r="S34" i="106" s="1"/>
  <c r="N32" i="102"/>
  <c r="J32" i="102"/>
  <c r="S8" i="106" s="1"/>
  <c r="S54" i="106" s="1"/>
  <c r="F32" i="102"/>
  <c r="S29" i="106" s="1"/>
  <c r="S75" i="106" s="1"/>
  <c r="BA31" i="102"/>
  <c r="AW31" i="102"/>
  <c r="R24" i="106" s="1"/>
  <c r="R70" i="106" s="1"/>
  <c r="AS31" i="102"/>
  <c r="R45" i="106" s="1"/>
  <c r="AO31" i="102"/>
  <c r="AK31" i="102"/>
  <c r="R19" i="106" s="1"/>
  <c r="R65" i="106" s="1"/>
  <c r="AG31" i="102"/>
  <c r="R40" i="106" s="1"/>
  <c r="AC31" i="102"/>
  <c r="Y31" i="102"/>
  <c r="R14" i="106" s="1"/>
  <c r="R60" i="106" s="1"/>
  <c r="U31" i="102"/>
  <c r="R35" i="106" s="1"/>
  <c r="Q31" i="102"/>
  <c r="M31" i="102"/>
  <c r="R9" i="106" s="1"/>
  <c r="R55" i="106" s="1"/>
  <c r="I31" i="102"/>
  <c r="R30" i="106" s="1"/>
  <c r="R76" i="106" s="1"/>
  <c r="E31" i="102"/>
  <c r="AZ30" i="102"/>
  <c r="Q26" i="106" s="1"/>
  <c r="Q72" i="106" s="1"/>
  <c r="AV30" i="102"/>
  <c r="Q46" i="106" s="1"/>
  <c r="AR30" i="102"/>
  <c r="AN30" i="102"/>
  <c r="Q21" i="106" s="1"/>
  <c r="Q67" i="106" s="1"/>
  <c r="AJ30" i="102"/>
  <c r="Q41" i="106" s="1"/>
  <c r="AF30" i="102"/>
  <c r="AB30" i="102"/>
  <c r="Q16" i="106" s="1"/>
  <c r="Q62" i="106" s="1"/>
  <c r="X30" i="102"/>
  <c r="Q36" i="106" s="1"/>
  <c r="T30" i="102"/>
  <c r="P30" i="102"/>
  <c r="Q11" i="106" s="1"/>
  <c r="Q57" i="106" s="1"/>
  <c r="L30" i="102"/>
  <c r="Q31" i="106" s="1"/>
  <c r="H30" i="102"/>
  <c r="D30" i="102"/>
  <c r="Q6" i="106" s="1"/>
  <c r="Q52" i="106" s="1"/>
  <c r="AY29" i="102"/>
  <c r="P47" i="106" s="1"/>
  <c r="AU29" i="102"/>
  <c r="AQ29" i="102"/>
  <c r="P22" i="106" s="1"/>
  <c r="P68" i="106" s="1"/>
  <c r="AM29" i="102"/>
  <c r="P42" i="106" s="1"/>
  <c r="AI29" i="102"/>
  <c r="AE29" i="102"/>
  <c r="P17" i="106" s="1"/>
  <c r="P63" i="106" s="1"/>
  <c r="AA29" i="102"/>
  <c r="P37" i="106" s="1"/>
  <c r="W29" i="102"/>
  <c r="S29" i="102"/>
  <c r="P12" i="106" s="1"/>
  <c r="P58" i="106" s="1"/>
  <c r="O29" i="102"/>
  <c r="P32" i="106" s="1"/>
  <c r="K29" i="102"/>
  <c r="G29" i="102"/>
  <c r="P7" i="106" s="1"/>
  <c r="P53" i="106" s="1"/>
  <c r="BB28" i="102"/>
  <c r="O49" i="106" s="1"/>
  <c r="AX28" i="102"/>
  <c r="AT28" i="102"/>
  <c r="O23" i="106" s="1"/>
  <c r="AP28" i="102"/>
  <c r="O44" i="106" s="1"/>
  <c r="AL28" i="102"/>
  <c r="AH28" i="102"/>
  <c r="O18" i="106" s="1"/>
  <c r="AD28" i="102"/>
  <c r="O39" i="106" s="1"/>
  <c r="Z28" i="102"/>
  <c r="AT36" i="102"/>
  <c r="AH36" i="102"/>
  <c r="V36" i="102"/>
  <c r="J36" i="102"/>
  <c r="AW35" i="102"/>
  <c r="AK35" i="102"/>
  <c r="Y35" i="102"/>
  <c r="M35" i="102"/>
  <c r="BB33" i="102"/>
  <c r="T49" i="106" s="1"/>
  <c r="T95" i="106" s="1"/>
  <c r="AX33" i="102"/>
  <c r="AT33" i="102"/>
  <c r="T23" i="106" s="1"/>
  <c r="AP33" i="102"/>
  <c r="T44" i="106" s="1"/>
  <c r="T90" i="106" s="1"/>
  <c r="AL33" i="102"/>
  <c r="AH33" i="102"/>
  <c r="T18" i="106" s="1"/>
  <c r="AD33" i="102"/>
  <c r="T39" i="106" s="1"/>
  <c r="Z33" i="102"/>
  <c r="V33" i="102"/>
  <c r="T13" i="106" s="1"/>
  <c r="R33" i="102"/>
  <c r="T34" i="106" s="1"/>
  <c r="N33" i="102"/>
  <c r="J33" i="102"/>
  <c r="T8" i="106" s="1"/>
  <c r="F33" i="102"/>
  <c r="T29" i="106" s="1"/>
  <c r="T75" i="106" s="1"/>
  <c r="BA32" i="102"/>
  <c r="AW32" i="102"/>
  <c r="S24" i="106" s="1"/>
  <c r="AS32" i="102"/>
  <c r="S45" i="106" s="1"/>
  <c r="S91" i="106" s="1"/>
  <c r="AO32" i="102"/>
  <c r="AK32" i="102"/>
  <c r="S19" i="106" s="1"/>
  <c r="AG32" i="102"/>
  <c r="S40" i="106" s="1"/>
  <c r="AC32" i="102"/>
  <c r="Y32" i="102"/>
  <c r="S14" i="106" s="1"/>
  <c r="U32" i="102"/>
  <c r="S35" i="106" s="1"/>
  <c r="S85" i="106" s="1"/>
  <c r="Q32" i="102"/>
  <c r="M32" i="102"/>
  <c r="S9" i="106" s="1"/>
  <c r="I32" i="102"/>
  <c r="S30" i="106" s="1"/>
  <c r="S76" i="106" s="1"/>
  <c r="E32" i="102"/>
  <c r="AZ31" i="102"/>
  <c r="R26" i="106" s="1"/>
  <c r="AV31" i="102"/>
  <c r="R46" i="106" s="1"/>
  <c r="AR31" i="102"/>
  <c r="AN31" i="102"/>
  <c r="R21" i="106" s="1"/>
  <c r="AJ31" i="102"/>
  <c r="R41" i="106" s="1"/>
  <c r="AF31" i="102"/>
  <c r="AB31" i="102"/>
  <c r="R16" i="106" s="1"/>
  <c r="X31" i="102"/>
  <c r="R36" i="106" s="1"/>
  <c r="T31" i="102"/>
  <c r="P31" i="102"/>
  <c r="R11" i="106" s="1"/>
  <c r="L31" i="102"/>
  <c r="R31" i="106" s="1"/>
  <c r="H31" i="102"/>
  <c r="D31" i="102"/>
  <c r="R6" i="106" s="1"/>
  <c r="AY30" i="102"/>
  <c r="Q47" i="106" s="1"/>
  <c r="AU30" i="102"/>
  <c r="AQ30" i="102"/>
  <c r="Q22" i="106" s="1"/>
  <c r="AM30" i="102"/>
  <c r="Q42" i="106" s="1"/>
  <c r="AI30" i="102"/>
  <c r="AE30" i="102"/>
  <c r="Q17" i="106" s="1"/>
  <c r="AA30" i="102"/>
  <c r="Q37" i="106" s="1"/>
  <c r="W30" i="102"/>
  <c r="S30" i="102"/>
  <c r="Q12" i="106" s="1"/>
  <c r="O30" i="102"/>
  <c r="Q32" i="106" s="1"/>
  <c r="K30" i="102"/>
  <c r="G30" i="102"/>
  <c r="Q7" i="106" s="1"/>
  <c r="BB29" i="102"/>
  <c r="P49" i="106" s="1"/>
  <c r="AX29" i="102"/>
  <c r="AT29" i="102"/>
  <c r="P23" i="106" s="1"/>
  <c r="AP29" i="102"/>
  <c r="P44" i="106" s="1"/>
  <c r="AL29" i="102"/>
  <c r="AH29" i="102"/>
  <c r="P18" i="106" s="1"/>
  <c r="AD29" i="102"/>
  <c r="P39" i="106" s="1"/>
  <c r="Z29" i="102"/>
  <c r="V29" i="102"/>
  <c r="P13" i="106" s="1"/>
  <c r="R29" i="102"/>
  <c r="P34" i="106" s="1"/>
  <c r="N29" i="102"/>
  <c r="J29" i="102"/>
  <c r="P8" i="106" s="1"/>
  <c r="F29" i="102"/>
  <c r="P29" i="106" s="1"/>
  <c r="BA28" i="102"/>
  <c r="AW28" i="102"/>
  <c r="O24" i="106" s="1"/>
  <c r="AS28" i="102"/>
  <c r="O45" i="106" s="1"/>
  <c r="AO28" i="102"/>
  <c r="AK28" i="102"/>
  <c r="O19" i="106" s="1"/>
  <c r="AG28" i="102"/>
  <c r="O40" i="106" s="1"/>
  <c r="AC28" i="102"/>
  <c r="Y28" i="102"/>
  <c r="O14" i="106" s="1"/>
  <c r="U28" i="102"/>
  <c r="O35" i="106" s="1"/>
  <c r="Q28" i="102"/>
  <c r="M28" i="102"/>
  <c r="O9" i="106" s="1"/>
  <c r="I28" i="102"/>
  <c r="O30" i="106" s="1"/>
  <c r="E28" i="102"/>
  <c r="L28" i="102"/>
  <c r="O31" i="106" s="1"/>
  <c r="D28" i="102"/>
  <c r="O6" i="106" s="1"/>
  <c r="AY27" i="102"/>
  <c r="N47" i="106" s="1"/>
  <c r="AU27" i="102"/>
  <c r="AQ27" i="102"/>
  <c r="N22" i="106" s="1"/>
  <c r="AM27" i="102"/>
  <c r="N42" i="106" s="1"/>
  <c r="AI27" i="102"/>
  <c r="AE27" i="102"/>
  <c r="N17" i="106" s="1"/>
  <c r="AA27" i="102"/>
  <c r="N37" i="106" s="1"/>
  <c r="W27" i="102"/>
  <c r="S27" i="102"/>
  <c r="N12" i="106" s="1"/>
  <c r="O27" i="102"/>
  <c r="N32" i="106" s="1"/>
  <c r="K27" i="102"/>
  <c r="G27" i="102"/>
  <c r="N7" i="106" s="1"/>
  <c r="BB26" i="102"/>
  <c r="M49" i="106" s="1"/>
  <c r="AX26" i="102"/>
  <c r="AT26" i="102"/>
  <c r="M23" i="106" s="1"/>
  <c r="AP26" i="102"/>
  <c r="M44" i="106" s="1"/>
  <c r="AL26" i="102"/>
  <c r="AH26" i="102"/>
  <c r="M18" i="106" s="1"/>
  <c r="AD26" i="102"/>
  <c r="M39" i="106" s="1"/>
  <c r="Z26" i="102"/>
  <c r="V26" i="102"/>
  <c r="M13" i="106" s="1"/>
  <c r="R26" i="102"/>
  <c r="M34" i="106" s="1"/>
  <c r="N26" i="102"/>
  <c r="J26" i="102"/>
  <c r="M8" i="106" s="1"/>
  <c r="F26" i="102"/>
  <c r="M29" i="106" s="1"/>
  <c r="BA25" i="102"/>
  <c r="AW25" i="102"/>
  <c r="L24" i="106" s="1"/>
  <c r="AS25" i="102"/>
  <c r="L45" i="106" s="1"/>
  <c r="AO25" i="102"/>
  <c r="AK25" i="102"/>
  <c r="L19" i="106" s="1"/>
  <c r="AG25" i="102"/>
  <c r="L40" i="106" s="1"/>
  <c r="AC25" i="102"/>
  <c r="Y25" i="102"/>
  <c r="L14" i="106" s="1"/>
  <c r="U25" i="102"/>
  <c r="L35" i="106" s="1"/>
  <c r="Q25" i="102"/>
  <c r="M25" i="102"/>
  <c r="L9" i="106" s="1"/>
  <c r="I25" i="102"/>
  <c r="L30" i="106" s="1"/>
  <c r="E25" i="102"/>
  <c r="AZ24" i="102"/>
  <c r="K26" i="106" s="1"/>
  <c r="AV24" i="102"/>
  <c r="K46" i="106" s="1"/>
  <c r="AR24" i="102"/>
  <c r="AN24" i="102"/>
  <c r="K21" i="106" s="1"/>
  <c r="AJ24" i="102"/>
  <c r="K41" i="106" s="1"/>
  <c r="AF24" i="102"/>
  <c r="AB24" i="102"/>
  <c r="K16" i="106" s="1"/>
  <c r="X24" i="102"/>
  <c r="K36" i="106" s="1"/>
  <c r="T24" i="102"/>
  <c r="P24" i="102"/>
  <c r="K11" i="106" s="1"/>
  <c r="L24" i="102"/>
  <c r="K31" i="106" s="1"/>
  <c r="H24" i="102"/>
  <c r="D24" i="102"/>
  <c r="K6" i="106" s="1"/>
  <c r="AY23" i="102"/>
  <c r="J47" i="106" s="1"/>
  <c r="AU23" i="102"/>
  <c r="AQ23" i="102"/>
  <c r="J22" i="106" s="1"/>
  <c r="AM23" i="102"/>
  <c r="J42" i="106" s="1"/>
  <c r="AI23" i="102"/>
  <c r="AE23" i="102"/>
  <c r="J17" i="106" s="1"/>
  <c r="AA23" i="102"/>
  <c r="J37" i="106" s="1"/>
  <c r="W23" i="102"/>
  <c r="S23" i="102"/>
  <c r="J12" i="106" s="1"/>
  <c r="O23" i="102"/>
  <c r="J32" i="106" s="1"/>
  <c r="K23" i="102"/>
  <c r="G23" i="102"/>
  <c r="J7" i="106" s="1"/>
  <c r="BB22" i="102"/>
  <c r="I49" i="106" s="1"/>
  <c r="AX22" i="102"/>
  <c r="AT22" i="102"/>
  <c r="I23" i="106" s="1"/>
  <c r="AP22" i="102"/>
  <c r="I44" i="106" s="1"/>
  <c r="AL22" i="102"/>
  <c r="AH22" i="102"/>
  <c r="I18" i="106" s="1"/>
  <c r="AD22" i="102"/>
  <c r="I39" i="106" s="1"/>
  <c r="Z22" i="102"/>
  <c r="V22" i="102"/>
  <c r="I13" i="106" s="1"/>
  <c r="R22" i="102"/>
  <c r="I34" i="106" s="1"/>
  <c r="N22" i="102"/>
  <c r="V28" i="102"/>
  <c r="O13" i="106" s="1"/>
  <c r="J28" i="102"/>
  <c r="O8" i="106" s="1"/>
  <c r="BB27" i="102"/>
  <c r="N49" i="106" s="1"/>
  <c r="AX27" i="102"/>
  <c r="AT27" i="102"/>
  <c r="N23" i="106" s="1"/>
  <c r="N69" i="106" s="1"/>
  <c r="AP27" i="102"/>
  <c r="N44" i="106" s="1"/>
  <c r="AL27" i="102"/>
  <c r="AH27" i="102"/>
  <c r="N18" i="106" s="1"/>
  <c r="N64" i="106" s="1"/>
  <c r="AD27" i="102"/>
  <c r="N39" i="106" s="1"/>
  <c r="Z27" i="102"/>
  <c r="V27" i="102"/>
  <c r="N13" i="106" s="1"/>
  <c r="N59" i="106" s="1"/>
  <c r="R27" i="102"/>
  <c r="N34" i="106" s="1"/>
  <c r="N27" i="102"/>
  <c r="J27" i="102"/>
  <c r="N8" i="106" s="1"/>
  <c r="N54" i="106" s="1"/>
  <c r="F27" i="102"/>
  <c r="N29" i="106" s="1"/>
  <c r="BA26" i="102"/>
  <c r="AW26" i="102"/>
  <c r="M24" i="106" s="1"/>
  <c r="M70" i="106" s="1"/>
  <c r="AS26" i="102"/>
  <c r="M45" i="106" s="1"/>
  <c r="AO26" i="102"/>
  <c r="AK26" i="102"/>
  <c r="M19" i="106" s="1"/>
  <c r="M65" i="106" s="1"/>
  <c r="AG26" i="102"/>
  <c r="M40" i="106" s="1"/>
  <c r="AC26" i="102"/>
  <c r="Y26" i="102"/>
  <c r="M14" i="106" s="1"/>
  <c r="M60" i="106" s="1"/>
  <c r="U26" i="102"/>
  <c r="M35" i="106" s="1"/>
  <c r="Q26" i="102"/>
  <c r="M26" i="102"/>
  <c r="M9" i="106" s="1"/>
  <c r="M55" i="106" s="1"/>
  <c r="I26" i="102"/>
  <c r="M30" i="106" s="1"/>
  <c r="E26" i="102"/>
  <c r="AZ25" i="102"/>
  <c r="L26" i="106" s="1"/>
  <c r="L72" i="106" s="1"/>
  <c r="AV25" i="102"/>
  <c r="L46" i="106" s="1"/>
  <c r="AR25" i="102"/>
  <c r="AN25" i="102"/>
  <c r="L21" i="106" s="1"/>
  <c r="L67" i="106" s="1"/>
  <c r="AJ25" i="102"/>
  <c r="L41" i="106" s="1"/>
  <c r="AF25" i="102"/>
  <c r="AB25" i="102"/>
  <c r="L16" i="106" s="1"/>
  <c r="L62" i="106" s="1"/>
  <c r="X25" i="102"/>
  <c r="L36" i="106" s="1"/>
  <c r="T25" i="102"/>
  <c r="P25" i="102"/>
  <c r="L11" i="106" s="1"/>
  <c r="L57" i="106" s="1"/>
  <c r="L25" i="102"/>
  <c r="L31" i="106" s="1"/>
  <c r="H25" i="102"/>
  <c r="D25" i="102"/>
  <c r="L6" i="106" s="1"/>
  <c r="L52" i="106" s="1"/>
  <c r="AY24" i="102"/>
  <c r="K47" i="106" s="1"/>
  <c r="AU24" i="102"/>
  <c r="AQ24" i="102"/>
  <c r="K22" i="106" s="1"/>
  <c r="K68" i="106" s="1"/>
  <c r="AM24" i="102"/>
  <c r="K42" i="106" s="1"/>
  <c r="AI24" i="102"/>
  <c r="AE24" i="102"/>
  <c r="K17" i="106" s="1"/>
  <c r="K63" i="106" s="1"/>
  <c r="AA24" i="102"/>
  <c r="K37" i="106" s="1"/>
  <c r="W24" i="102"/>
  <c r="S24" i="102"/>
  <c r="K12" i="106" s="1"/>
  <c r="K58" i="106" s="1"/>
  <c r="O24" i="102"/>
  <c r="K32" i="106" s="1"/>
  <c r="K24" i="102"/>
  <c r="G24" i="102"/>
  <c r="K7" i="106" s="1"/>
  <c r="K53" i="106" s="1"/>
  <c r="BB23" i="102"/>
  <c r="J49" i="106" s="1"/>
  <c r="AX23" i="102"/>
  <c r="AT23" i="102"/>
  <c r="J23" i="106" s="1"/>
  <c r="J69" i="106" s="1"/>
  <c r="AP23" i="102"/>
  <c r="J44" i="106" s="1"/>
  <c r="AL23" i="102"/>
  <c r="AH23" i="102"/>
  <c r="J18" i="106" s="1"/>
  <c r="J64" i="106" s="1"/>
  <c r="AD23" i="102"/>
  <c r="J39" i="106" s="1"/>
  <c r="Z23" i="102"/>
  <c r="V23" i="102"/>
  <c r="J13" i="106" s="1"/>
  <c r="J59" i="106" s="1"/>
  <c r="R23" i="102"/>
  <c r="J34" i="106" s="1"/>
  <c r="N23" i="102"/>
  <c r="J23" i="102"/>
  <c r="J8" i="106" s="1"/>
  <c r="F23" i="102"/>
  <c r="J29" i="106" s="1"/>
  <c r="BA22" i="102"/>
  <c r="AW22" i="102"/>
  <c r="I24" i="106" s="1"/>
  <c r="AS22" i="102"/>
  <c r="I45" i="106" s="1"/>
  <c r="AO22" i="102"/>
  <c r="AK22" i="102"/>
  <c r="I19" i="106" s="1"/>
  <c r="AG22" i="102"/>
  <c r="I40" i="106" s="1"/>
  <c r="AC22" i="102"/>
  <c r="Y22" i="102"/>
  <c r="I14" i="106" s="1"/>
  <c r="U22" i="102"/>
  <c r="I35" i="106" s="1"/>
  <c r="Q22" i="102"/>
  <c r="M22" i="102"/>
  <c r="I9" i="106" s="1"/>
  <c r="I22" i="102"/>
  <c r="I30" i="106" s="1"/>
  <c r="E22" i="102"/>
  <c r="AZ21" i="102"/>
  <c r="H26" i="106" s="1"/>
  <c r="AV21" i="102"/>
  <c r="H46" i="106" s="1"/>
  <c r="AR21" i="102"/>
  <c r="AN21" i="102"/>
  <c r="H21" i="106" s="1"/>
  <c r="AJ21" i="102"/>
  <c r="H41" i="106" s="1"/>
  <c r="AF21" i="102"/>
  <c r="AB21" i="102"/>
  <c r="H16" i="106" s="1"/>
  <c r="R28" i="102"/>
  <c r="O34" i="106" s="1"/>
  <c r="H28" i="102"/>
  <c r="BA27" i="102"/>
  <c r="AW27" i="102"/>
  <c r="N24" i="106" s="1"/>
  <c r="AS27" i="102"/>
  <c r="N45" i="106" s="1"/>
  <c r="AO27" i="102"/>
  <c r="AK27" i="102"/>
  <c r="N19" i="106" s="1"/>
  <c r="N65" i="106" s="1"/>
  <c r="AG27" i="102"/>
  <c r="N40" i="106" s="1"/>
  <c r="AC27" i="102"/>
  <c r="Y27" i="102"/>
  <c r="N14" i="106" s="1"/>
  <c r="U27" i="102"/>
  <c r="N35" i="106" s="1"/>
  <c r="Q27" i="102"/>
  <c r="M27" i="102"/>
  <c r="N9" i="106" s="1"/>
  <c r="I27" i="102"/>
  <c r="N30" i="106" s="1"/>
  <c r="E27" i="102"/>
  <c r="AZ26" i="102"/>
  <c r="M26" i="106" s="1"/>
  <c r="AV26" i="102"/>
  <c r="M46" i="106" s="1"/>
  <c r="AR26" i="102"/>
  <c r="AN26" i="102"/>
  <c r="M21" i="106" s="1"/>
  <c r="M67" i="106" s="1"/>
  <c r="AJ26" i="102"/>
  <c r="M41" i="106" s="1"/>
  <c r="AF26" i="102"/>
  <c r="AB26" i="102"/>
  <c r="M16" i="106" s="1"/>
  <c r="X26" i="102"/>
  <c r="M36" i="106" s="1"/>
  <c r="T26" i="102"/>
  <c r="P26" i="102"/>
  <c r="M11" i="106" s="1"/>
  <c r="L26" i="102"/>
  <c r="M31" i="106" s="1"/>
  <c r="H26" i="102"/>
  <c r="D26" i="102"/>
  <c r="M6" i="106" s="1"/>
  <c r="AY25" i="102"/>
  <c r="L47" i="106" s="1"/>
  <c r="AU25" i="102"/>
  <c r="AQ25" i="102"/>
  <c r="L22" i="106" s="1"/>
  <c r="AM25" i="102"/>
  <c r="L42" i="106" s="1"/>
  <c r="AI25" i="102"/>
  <c r="AE25" i="102"/>
  <c r="L17" i="106" s="1"/>
  <c r="AA25" i="102"/>
  <c r="L37" i="106" s="1"/>
  <c r="W25" i="102"/>
  <c r="S25" i="102"/>
  <c r="L12" i="106" s="1"/>
  <c r="O25" i="102"/>
  <c r="L32" i="106" s="1"/>
  <c r="K25" i="102"/>
  <c r="G25" i="102"/>
  <c r="L7" i="106" s="1"/>
  <c r="BB24" i="102"/>
  <c r="K49" i="106" s="1"/>
  <c r="AX24" i="102"/>
  <c r="AT24" i="102"/>
  <c r="K23" i="106" s="1"/>
  <c r="AP24" i="102"/>
  <c r="K44" i="106" s="1"/>
  <c r="AL24" i="102"/>
  <c r="AH24" i="102"/>
  <c r="K18" i="106" s="1"/>
  <c r="AD24" i="102"/>
  <c r="K39" i="106" s="1"/>
  <c r="Z24" i="102"/>
  <c r="V24" i="102"/>
  <c r="K13" i="106" s="1"/>
  <c r="R24" i="102"/>
  <c r="K34" i="106" s="1"/>
  <c r="N24" i="102"/>
  <c r="J24" i="102"/>
  <c r="K8" i="106" s="1"/>
  <c r="F24" i="102"/>
  <c r="K29" i="106" s="1"/>
  <c r="BA23" i="102"/>
  <c r="AW23" i="102"/>
  <c r="J24" i="106" s="1"/>
  <c r="AS23" i="102"/>
  <c r="J45" i="106" s="1"/>
  <c r="AO23" i="102"/>
  <c r="AK23" i="102"/>
  <c r="J19" i="106" s="1"/>
  <c r="AG23" i="102"/>
  <c r="J40" i="106" s="1"/>
  <c r="AC23" i="102"/>
  <c r="Y23" i="102"/>
  <c r="J14" i="106" s="1"/>
  <c r="U23" i="102"/>
  <c r="J35" i="106" s="1"/>
  <c r="Q23" i="102"/>
  <c r="M23" i="102"/>
  <c r="J9" i="106" s="1"/>
  <c r="I23" i="102"/>
  <c r="J30" i="106" s="1"/>
  <c r="E23" i="102"/>
  <c r="AZ22" i="102"/>
  <c r="I26" i="106" s="1"/>
  <c r="AV22" i="102"/>
  <c r="I46" i="106" s="1"/>
  <c r="AR22" i="102"/>
  <c r="AN22" i="102"/>
  <c r="I21" i="106" s="1"/>
  <c r="AJ22" i="102"/>
  <c r="I41" i="106" s="1"/>
  <c r="AF22" i="102"/>
  <c r="AB22" i="102"/>
  <c r="I16" i="106" s="1"/>
  <c r="X22" i="102"/>
  <c r="I36" i="106" s="1"/>
  <c r="T22" i="102"/>
  <c r="N28" i="102"/>
  <c r="F28" i="102"/>
  <c r="O29" i="106" s="1"/>
  <c r="AZ27" i="102"/>
  <c r="N26" i="106" s="1"/>
  <c r="AV27" i="102"/>
  <c r="N46" i="106" s="1"/>
  <c r="AR27" i="102"/>
  <c r="AN27" i="102"/>
  <c r="N21" i="106" s="1"/>
  <c r="AJ27" i="102"/>
  <c r="N41" i="106" s="1"/>
  <c r="AF27" i="102"/>
  <c r="AB27" i="102"/>
  <c r="N16" i="106" s="1"/>
  <c r="X27" i="102"/>
  <c r="N36" i="106" s="1"/>
  <c r="T27" i="102"/>
  <c r="P27" i="102"/>
  <c r="N11" i="106" s="1"/>
  <c r="L27" i="102"/>
  <c r="N31" i="106" s="1"/>
  <c r="H27" i="102"/>
  <c r="D27" i="102"/>
  <c r="N6" i="106" s="1"/>
  <c r="AY26" i="102"/>
  <c r="M47" i="106" s="1"/>
  <c r="AU26" i="102"/>
  <c r="AQ26" i="102"/>
  <c r="M22" i="106" s="1"/>
  <c r="AM26" i="102"/>
  <c r="M42" i="106" s="1"/>
  <c r="AI26" i="102"/>
  <c r="AE26" i="102"/>
  <c r="M17" i="106" s="1"/>
  <c r="AA26" i="102"/>
  <c r="M37" i="106" s="1"/>
  <c r="W26" i="102"/>
  <c r="S26" i="102"/>
  <c r="M12" i="106" s="1"/>
  <c r="O26" i="102"/>
  <c r="M32" i="106" s="1"/>
  <c r="K26" i="102"/>
  <c r="G26" i="102"/>
  <c r="M7" i="106" s="1"/>
  <c r="BB25" i="102"/>
  <c r="L49" i="106" s="1"/>
  <c r="AX25" i="102"/>
  <c r="AT25" i="102"/>
  <c r="L23" i="106" s="1"/>
  <c r="AP25" i="102"/>
  <c r="L44" i="106" s="1"/>
  <c r="AL25" i="102"/>
  <c r="AH25" i="102"/>
  <c r="L18" i="106" s="1"/>
  <c r="AD25" i="102"/>
  <c r="L39" i="106" s="1"/>
  <c r="Z25" i="102"/>
  <c r="V25" i="102"/>
  <c r="L13" i="106" s="1"/>
  <c r="R25" i="102"/>
  <c r="L34" i="106" s="1"/>
  <c r="N25" i="102"/>
  <c r="J25" i="102"/>
  <c r="L8" i="106" s="1"/>
  <c r="F25" i="102"/>
  <c r="L29" i="106" s="1"/>
  <c r="BA24" i="102"/>
  <c r="AW24" i="102"/>
  <c r="K24" i="106" s="1"/>
  <c r="AS24" i="102"/>
  <c r="K45" i="106" s="1"/>
  <c r="AO24" i="102"/>
  <c r="AK24" i="102"/>
  <c r="K19" i="106" s="1"/>
  <c r="AG24" i="102"/>
  <c r="K40" i="106" s="1"/>
  <c r="AC24" i="102"/>
  <c r="Y24" i="102"/>
  <c r="K14" i="106" s="1"/>
  <c r="U24" i="102"/>
  <c r="K35" i="106" s="1"/>
  <c r="Q24" i="102"/>
  <c r="M24" i="102"/>
  <c r="K9" i="106" s="1"/>
  <c r="I24" i="102"/>
  <c r="K30" i="106" s="1"/>
  <c r="E24" i="102"/>
  <c r="AZ23" i="102"/>
  <c r="J26" i="106" s="1"/>
  <c r="AV23" i="102"/>
  <c r="J46" i="106" s="1"/>
  <c r="AR23" i="102"/>
  <c r="AN23" i="102"/>
  <c r="J21" i="106" s="1"/>
  <c r="AJ23" i="102"/>
  <c r="J41" i="106" s="1"/>
  <c r="AF23" i="102"/>
  <c r="AB23" i="102"/>
  <c r="J16" i="106" s="1"/>
  <c r="X23" i="102"/>
  <c r="J36" i="106" s="1"/>
  <c r="T23" i="102"/>
  <c r="P23" i="102"/>
  <c r="J11" i="106" s="1"/>
  <c r="L23" i="102"/>
  <c r="J31" i="106" s="1"/>
  <c r="H23" i="102"/>
  <c r="D23" i="102"/>
  <c r="J6" i="106" s="1"/>
  <c r="AY22" i="102"/>
  <c r="I47" i="106" s="1"/>
  <c r="AU22" i="102"/>
  <c r="AQ22" i="102"/>
  <c r="I22" i="106" s="1"/>
  <c r="AM22" i="102"/>
  <c r="I42" i="106" s="1"/>
  <c r="AI22" i="102"/>
  <c r="AE22" i="102"/>
  <c r="I17" i="106" s="1"/>
  <c r="AA22" i="102"/>
  <c r="I37" i="106" s="1"/>
  <c r="W22" i="102"/>
  <c r="S22" i="102"/>
  <c r="I12" i="106" s="1"/>
  <c r="O22" i="102"/>
  <c r="I32" i="106" s="1"/>
  <c r="K22" i="102"/>
  <c r="G22" i="102"/>
  <c r="I7" i="106" s="1"/>
  <c r="BB21" i="102"/>
  <c r="H49" i="106" s="1"/>
  <c r="AX21" i="102"/>
  <c r="AT21" i="102"/>
  <c r="H23" i="106" s="1"/>
  <c r="AP21" i="102"/>
  <c r="H44" i="106" s="1"/>
  <c r="AL21" i="102"/>
  <c r="AH21" i="102"/>
  <c r="H18" i="106" s="1"/>
  <c r="AD21" i="102"/>
  <c r="H39" i="106" s="1"/>
  <c r="H22" i="102"/>
  <c r="AY21" i="102"/>
  <c r="H47" i="106" s="1"/>
  <c r="AQ21" i="102"/>
  <c r="H22" i="106" s="1"/>
  <c r="AI21" i="102"/>
  <c r="AA21" i="102"/>
  <c r="H37" i="106" s="1"/>
  <c r="W21" i="102"/>
  <c r="S21" i="102"/>
  <c r="H12" i="106" s="1"/>
  <c r="O21" i="102"/>
  <c r="H32" i="106" s="1"/>
  <c r="K21" i="102"/>
  <c r="G21" i="102"/>
  <c r="H7" i="106" s="1"/>
  <c r="BB20" i="102"/>
  <c r="G49" i="106" s="1"/>
  <c r="AX20" i="102"/>
  <c r="AT20" i="102"/>
  <c r="G23" i="106" s="1"/>
  <c r="AP20" i="102"/>
  <c r="G44" i="106" s="1"/>
  <c r="AL20" i="102"/>
  <c r="AH20" i="102"/>
  <c r="G18" i="106" s="1"/>
  <c r="AD20" i="102"/>
  <c r="G39" i="106" s="1"/>
  <c r="Z20" i="102"/>
  <c r="V20" i="102"/>
  <c r="G13" i="106" s="1"/>
  <c r="R20" i="102"/>
  <c r="G34" i="106" s="1"/>
  <c r="N20" i="102"/>
  <c r="J20" i="102"/>
  <c r="G8" i="106" s="1"/>
  <c r="F20" i="102"/>
  <c r="G29" i="106" s="1"/>
  <c r="BA19" i="102"/>
  <c r="AW19" i="102"/>
  <c r="F24" i="106" s="1"/>
  <c r="AS19" i="102"/>
  <c r="F45" i="106" s="1"/>
  <c r="AO19" i="102"/>
  <c r="AK19" i="102"/>
  <c r="F19" i="106" s="1"/>
  <c r="AG19" i="102"/>
  <c r="F40" i="106" s="1"/>
  <c r="AC19" i="102"/>
  <c r="Y19" i="102"/>
  <c r="F14" i="106" s="1"/>
  <c r="U19" i="102"/>
  <c r="F35" i="106" s="1"/>
  <c r="Q19" i="102"/>
  <c r="M19" i="102"/>
  <c r="F9" i="106" s="1"/>
  <c r="I19" i="102"/>
  <c r="F30" i="106" s="1"/>
  <c r="E19" i="102"/>
  <c r="AZ18" i="102"/>
  <c r="E26" i="106" s="1"/>
  <c r="AV18" i="102"/>
  <c r="E46" i="106" s="1"/>
  <c r="AR18" i="102"/>
  <c r="AN18" i="102"/>
  <c r="E21" i="106" s="1"/>
  <c r="AJ18" i="102"/>
  <c r="E41" i="106" s="1"/>
  <c r="AF18" i="102"/>
  <c r="AB18" i="102"/>
  <c r="E16" i="106" s="1"/>
  <c r="X18" i="102"/>
  <c r="E36" i="106" s="1"/>
  <c r="T18" i="102"/>
  <c r="P18" i="102"/>
  <c r="E11" i="106" s="1"/>
  <c r="L18" i="102"/>
  <c r="E31" i="106" s="1"/>
  <c r="H18" i="102"/>
  <c r="D18" i="102"/>
  <c r="E6" i="106" s="1"/>
  <c r="AY17" i="102"/>
  <c r="D47" i="106" s="1"/>
  <c r="AU17" i="102"/>
  <c r="AQ17" i="102"/>
  <c r="D22" i="106" s="1"/>
  <c r="D68" i="106" s="1"/>
  <c r="AM17" i="102"/>
  <c r="D42" i="106" s="1"/>
  <c r="AI17" i="102"/>
  <c r="AE17" i="102"/>
  <c r="D17" i="106" s="1"/>
  <c r="D63" i="106" s="1"/>
  <c r="AA17" i="102"/>
  <c r="D37" i="106" s="1"/>
  <c r="W17" i="102"/>
  <c r="S17" i="102"/>
  <c r="D12" i="106" s="1"/>
  <c r="D58" i="106" s="1"/>
  <c r="O17" i="102"/>
  <c r="D32" i="106" s="1"/>
  <c r="K17" i="102"/>
  <c r="G17" i="102"/>
  <c r="D7" i="106" s="1"/>
  <c r="D53" i="106" s="1"/>
  <c r="AY15" i="102"/>
  <c r="AU15" i="102"/>
  <c r="AQ15" i="102"/>
  <c r="AM15" i="102"/>
  <c r="AI15" i="102"/>
  <c r="AE15" i="102"/>
  <c r="AA15" i="102"/>
  <c r="W15" i="102"/>
  <c r="S15" i="102"/>
  <c r="O15" i="102"/>
  <c r="K15" i="102"/>
  <c r="G15" i="102"/>
  <c r="BA13" i="102"/>
  <c r="AW13" i="102"/>
  <c r="K24" i="108" s="1"/>
  <c r="AS13" i="102"/>
  <c r="AO13" i="102"/>
  <c r="AK13" i="102"/>
  <c r="K19" i="108" s="1"/>
  <c r="AG13" i="102"/>
  <c r="AC13" i="102"/>
  <c r="Y13" i="102"/>
  <c r="K14" i="108" s="1"/>
  <c r="U13" i="102"/>
  <c r="Q13" i="102"/>
  <c r="M13" i="102"/>
  <c r="K9" i="108" s="1"/>
  <c r="I13" i="102"/>
  <c r="P22" i="102"/>
  <c r="I11" i="106" s="1"/>
  <c r="F22" i="102"/>
  <c r="I29" i="106" s="1"/>
  <c r="AW21" i="102"/>
  <c r="H24" i="106" s="1"/>
  <c r="AO21" i="102"/>
  <c r="AG21" i="102"/>
  <c r="H40" i="106" s="1"/>
  <c r="Z21" i="102"/>
  <c r="V21" i="102"/>
  <c r="H13" i="106" s="1"/>
  <c r="R21" i="102"/>
  <c r="H34" i="106" s="1"/>
  <c r="N21" i="102"/>
  <c r="J21" i="102"/>
  <c r="H8" i="106" s="1"/>
  <c r="F21" i="102"/>
  <c r="H29" i="106" s="1"/>
  <c r="BA20" i="102"/>
  <c r="AW20" i="102"/>
  <c r="G24" i="106" s="1"/>
  <c r="AS20" i="102"/>
  <c r="G45" i="106" s="1"/>
  <c r="AO20" i="102"/>
  <c r="AK20" i="102"/>
  <c r="G19" i="106" s="1"/>
  <c r="AG20" i="102"/>
  <c r="G40" i="106" s="1"/>
  <c r="AC20" i="102"/>
  <c r="Y20" i="102"/>
  <c r="G14" i="106" s="1"/>
  <c r="U20" i="102"/>
  <c r="G35" i="106" s="1"/>
  <c r="Q20" i="102"/>
  <c r="M20" i="102"/>
  <c r="G9" i="106" s="1"/>
  <c r="I20" i="102"/>
  <c r="G30" i="106" s="1"/>
  <c r="E20" i="102"/>
  <c r="AZ19" i="102"/>
  <c r="F26" i="106" s="1"/>
  <c r="AV19" i="102"/>
  <c r="F46" i="106" s="1"/>
  <c r="AR19" i="102"/>
  <c r="AN19" i="102"/>
  <c r="F21" i="106" s="1"/>
  <c r="AJ19" i="102"/>
  <c r="F41" i="106" s="1"/>
  <c r="AF19" i="102"/>
  <c r="AB19" i="102"/>
  <c r="F16" i="106" s="1"/>
  <c r="X19" i="102"/>
  <c r="F36" i="106" s="1"/>
  <c r="T19" i="102"/>
  <c r="P19" i="102"/>
  <c r="F11" i="106" s="1"/>
  <c r="L19" i="102"/>
  <c r="F31" i="106" s="1"/>
  <c r="H19" i="102"/>
  <c r="D19" i="102"/>
  <c r="F6" i="106" s="1"/>
  <c r="AY18" i="102"/>
  <c r="E47" i="106" s="1"/>
  <c r="AU18" i="102"/>
  <c r="AQ18" i="102"/>
  <c r="E22" i="106" s="1"/>
  <c r="AM18" i="102"/>
  <c r="E42" i="106" s="1"/>
  <c r="AI18" i="102"/>
  <c r="AE18" i="102"/>
  <c r="E17" i="106" s="1"/>
  <c r="AA18" i="102"/>
  <c r="E37" i="106" s="1"/>
  <c r="W18" i="102"/>
  <c r="S18" i="102"/>
  <c r="E12" i="106" s="1"/>
  <c r="O18" i="102"/>
  <c r="E32" i="106" s="1"/>
  <c r="K18" i="102"/>
  <c r="G18" i="102"/>
  <c r="E7" i="106" s="1"/>
  <c r="BB17" i="102"/>
  <c r="D49" i="106" s="1"/>
  <c r="AX17" i="102"/>
  <c r="AT17" i="102"/>
  <c r="D23" i="106" s="1"/>
  <c r="D69" i="106" s="1"/>
  <c r="AP17" i="102"/>
  <c r="D44" i="106" s="1"/>
  <c r="AL17" i="102"/>
  <c r="AH17" i="102"/>
  <c r="D18" i="106" s="1"/>
  <c r="D64" i="106" s="1"/>
  <c r="AD17" i="102"/>
  <c r="D39" i="106" s="1"/>
  <c r="Z17" i="102"/>
  <c r="V17" i="102"/>
  <c r="D13" i="106" s="1"/>
  <c r="D59" i="106" s="1"/>
  <c r="R17" i="102"/>
  <c r="D34" i="106" s="1"/>
  <c r="N17" i="102"/>
  <c r="J17" i="102"/>
  <c r="D8" i="106" s="1"/>
  <c r="D54" i="106" s="1"/>
  <c r="F17" i="102"/>
  <c r="D29" i="106" s="1"/>
  <c r="BB15" i="102"/>
  <c r="AX15" i="102"/>
  <c r="AT15" i="102"/>
  <c r="AP15" i="102"/>
  <c r="AL15" i="102"/>
  <c r="AH15" i="102"/>
  <c r="AD15" i="102"/>
  <c r="Z15" i="102"/>
  <c r="V15" i="102"/>
  <c r="R15" i="102"/>
  <c r="N15" i="102"/>
  <c r="J15" i="102"/>
  <c r="F15" i="102"/>
  <c r="AZ13" i="102"/>
  <c r="K26" i="108" s="1"/>
  <c r="AV13" i="102"/>
  <c r="AR13" i="102"/>
  <c r="AN13" i="102"/>
  <c r="K21" i="108" s="1"/>
  <c r="AJ13" i="102"/>
  <c r="AF13" i="102"/>
  <c r="AB13" i="102"/>
  <c r="K16" i="108" s="1"/>
  <c r="X13" i="102"/>
  <c r="T13" i="102"/>
  <c r="P13" i="102"/>
  <c r="K11" i="108" s="1"/>
  <c r="L13" i="102"/>
  <c r="H13" i="102"/>
  <c r="D13" i="102"/>
  <c r="K6" i="108" s="1"/>
  <c r="AY12" i="102"/>
  <c r="AU12" i="102"/>
  <c r="AQ12" i="102"/>
  <c r="J22" i="108" s="1"/>
  <c r="AM12" i="102"/>
  <c r="AI12" i="102"/>
  <c r="AE12" i="102"/>
  <c r="J17" i="108" s="1"/>
  <c r="AA12" i="102"/>
  <c r="L22" i="102"/>
  <c r="I31" i="106" s="1"/>
  <c r="D22" i="102"/>
  <c r="I6" i="106" s="1"/>
  <c r="AU21" i="102"/>
  <c r="AM21" i="102"/>
  <c r="H42" i="106" s="1"/>
  <c r="AE21" i="102"/>
  <c r="H17" i="106" s="1"/>
  <c r="Y21" i="102"/>
  <c r="H14" i="106" s="1"/>
  <c r="U21" i="102"/>
  <c r="H35" i="106" s="1"/>
  <c r="Q21" i="102"/>
  <c r="M21" i="102"/>
  <c r="H9" i="106" s="1"/>
  <c r="I21" i="102"/>
  <c r="H30" i="106" s="1"/>
  <c r="E21" i="102"/>
  <c r="AZ20" i="102"/>
  <c r="G26" i="106" s="1"/>
  <c r="AV20" i="102"/>
  <c r="G46" i="106" s="1"/>
  <c r="AR20" i="102"/>
  <c r="AN20" i="102"/>
  <c r="G21" i="106" s="1"/>
  <c r="AJ20" i="102"/>
  <c r="G41" i="106" s="1"/>
  <c r="AF20" i="102"/>
  <c r="AB20" i="102"/>
  <c r="G16" i="106" s="1"/>
  <c r="X20" i="102"/>
  <c r="G36" i="106" s="1"/>
  <c r="T20" i="102"/>
  <c r="P20" i="102"/>
  <c r="G11" i="106" s="1"/>
  <c r="L20" i="102"/>
  <c r="G31" i="106" s="1"/>
  <c r="H20" i="102"/>
  <c r="D20" i="102"/>
  <c r="G6" i="106" s="1"/>
  <c r="AY19" i="102"/>
  <c r="F47" i="106" s="1"/>
  <c r="AU19" i="102"/>
  <c r="AQ19" i="102"/>
  <c r="F22" i="106" s="1"/>
  <c r="AM19" i="102"/>
  <c r="F42" i="106" s="1"/>
  <c r="AI19" i="102"/>
  <c r="AE19" i="102"/>
  <c r="F17" i="106" s="1"/>
  <c r="AA19" i="102"/>
  <c r="F37" i="106" s="1"/>
  <c r="W19" i="102"/>
  <c r="S19" i="102"/>
  <c r="F12" i="106" s="1"/>
  <c r="O19" i="102"/>
  <c r="F32" i="106" s="1"/>
  <c r="K19" i="102"/>
  <c r="G19" i="102"/>
  <c r="F7" i="106" s="1"/>
  <c r="BB18" i="102"/>
  <c r="E49" i="106" s="1"/>
  <c r="AX18" i="102"/>
  <c r="AT18" i="102"/>
  <c r="E23" i="106" s="1"/>
  <c r="AP18" i="102"/>
  <c r="E44" i="106" s="1"/>
  <c r="AL18" i="102"/>
  <c r="AH18" i="102"/>
  <c r="E18" i="106" s="1"/>
  <c r="AD18" i="102"/>
  <c r="E39" i="106" s="1"/>
  <c r="Z18" i="102"/>
  <c r="V18" i="102"/>
  <c r="E13" i="106" s="1"/>
  <c r="R18" i="102"/>
  <c r="E34" i="106" s="1"/>
  <c r="N18" i="102"/>
  <c r="J18" i="102"/>
  <c r="E8" i="106" s="1"/>
  <c r="F18" i="102"/>
  <c r="E29" i="106" s="1"/>
  <c r="BA17" i="102"/>
  <c r="AW17" i="102"/>
  <c r="D24" i="106" s="1"/>
  <c r="D70" i="106" s="1"/>
  <c r="AS17" i="102"/>
  <c r="D45" i="106" s="1"/>
  <c r="AO17" i="102"/>
  <c r="AK17" i="102"/>
  <c r="D19" i="106" s="1"/>
  <c r="D65" i="106" s="1"/>
  <c r="AG17" i="102"/>
  <c r="D40" i="106" s="1"/>
  <c r="AC17" i="102"/>
  <c r="Y17" i="102"/>
  <c r="D14" i="106" s="1"/>
  <c r="D60" i="106" s="1"/>
  <c r="U17" i="102"/>
  <c r="D35" i="106" s="1"/>
  <c r="Q17" i="102"/>
  <c r="M17" i="102"/>
  <c r="D9" i="106" s="1"/>
  <c r="D55" i="106" s="1"/>
  <c r="I17" i="102"/>
  <c r="D30" i="106" s="1"/>
  <c r="E17" i="102"/>
  <c r="BA15" i="102"/>
  <c r="AW15" i="102"/>
  <c r="AS15" i="102"/>
  <c r="AO15" i="102"/>
  <c r="AK15" i="102"/>
  <c r="AG15" i="102"/>
  <c r="AC15" i="102"/>
  <c r="Y15" i="102"/>
  <c r="U15" i="102"/>
  <c r="Q15" i="102"/>
  <c r="M15" i="102"/>
  <c r="I15" i="102"/>
  <c r="E15" i="102"/>
  <c r="AY13" i="102"/>
  <c r="AU13" i="102"/>
  <c r="AQ13" i="102"/>
  <c r="K22" i="108" s="1"/>
  <c r="AM13" i="102"/>
  <c r="AI13" i="102"/>
  <c r="AE13" i="102"/>
  <c r="K17" i="108" s="1"/>
  <c r="AA13" i="102"/>
  <c r="W13" i="102"/>
  <c r="S13" i="102"/>
  <c r="K12" i="108" s="1"/>
  <c r="O13" i="102"/>
  <c r="J22" i="102"/>
  <c r="I8" i="106" s="1"/>
  <c r="BA21" i="102"/>
  <c r="AS21" i="102"/>
  <c r="H45" i="106" s="1"/>
  <c r="AK21" i="102"/>
  <c r="H19" i="106" s="1"/>
  <c r="H65" i="106" s="1"/>
  <c r="AC21" i="102"/>
  <c r="X21" i="102"/>
  <c r="H36" i="106" s="1"/>
  <c r="T21" i="102"/>
  <c r="P21" i="102"/>
  <c r="H11" i="106" s="1"/>
  <c r="H57" i="106" s="1"/>
  <c r="L21" i="102"/>
  <c r="H31" i="106" s="1"/>
  <c r="H21" i="102"/>
  <c r="D21" i="102"/>
  <c r="H6" i="106" s="1"/>
  <c r="H52" i="106" s="1"/>
  <c r="AY20" i="102"/>
  <c r="G47" i="106" s="1"/>
  <c r="AU20" i="102"/>
  <c r="AQ20" i="102"/>
  <c r="G22" i="106" s="1"/>
  <c r="G68" i="106" s="1"/>
  <c r="AM20" i="102"/>
  <c r="G42" i="106" s="1"/>
  <c r="AI20" i="102"/>
  <c r="AE20" i="102"/>
  <c r="G17" i="106" s="1"/>
  <c r="G63" i="106" s="1"/>
  <c r="AA20" i="102"/>
  <c r="G37" i="106" s="1"/>
  <c r="W20" i="102"/>
  <c r="S20" i="102"/>
  <c r="G12" i="106" s="1"/>
  <c r="G58" i="106" s="1"/>
  <c r="O20" i="102"/>
  <c r="G32" i="106" s="1"/>
  <c r="K20" i="102"/>
  <c r="G20" i="102"/>
  <c r="G7" i="106" s="1"/>
  <c r="G53" i="106" s="1"/>
  <c r="BB19" i="102"/>
  <c r="F49" i="106" s="1"/>
  <c r="AX19" i="102"/>
  <c r="AT19" i="102"/>
  <c r="F23" i="106" s="1"/>
  <c r="F69" i="106" s="1"/>
  <c r="AP19" i="102"/>
  <c r="F44" i="106" s="1"/>
  <c r="AL19" i="102"/>
  <c r="AH19" i="102"/>
  <c r="F18" i="106" s="1"/>
  <c r="F64" i="106" s="1"/>
  <c r="AD19" i="102"/>
  <c r="F39" i="106" s="1"/>
  <c r="Z19" i="102"/>
  <c r="V19" i="102"/>
  <c r="F13" i="106" s="1"/>
  <c r="F59" i="106" s="1"/>
  <c r="R19" i="102"/>
  <c r="F34" i="106" s="1"/>
  <c r="N19" i="102"/>
  <c r="J19" i="102"/>
  <c r="F8" i="106" s="1"/>
  <c r="F54" i="106" s="1"/>
  <c r="F19" i="102"/>
  <c r="F29" i="106" s="1"/>
  <c r="BA18" i="102"/>
  <c r="AW18" i="102"/>
  <c r="E24" i="106" s="1"/>
  <c r="E70" i="106" s="1"/>
  <c r="AS18" i="102"/>
  <c r="E45" i="106" s="1"/>
  <c r="AO18" i="102"/>
  <c r="AK18" i="102"/>
  <c r="E19" i="106" s="1"/>
  <c r="E65" i="106" s="1"/>
  <c r="AG18" i="102"/>
  <c r="E40" i="106" s="1"/>
  <c r="AC18" i="102"/>
  <c r="Y18" i="102"/>
  <c r="E14" i="106" s="1"/>
  <c r="E60" i="106" s="1"/>
  <c r="U18" i="102"/>
  <c r="E35" i="106" s="1"/>
  <c r="Q18" i="102"/>
  <c r="M18" i="102"/>
  <c r="E9" i="106" s="1"/>
  <c r="E55" i="106" s="1"/>
  <c r="I18" i="102"/>
  <c r="E30" i="106" s="1"/>
  <c r="E18" i="102"/>
  <c r="AZ17" i="102"/>
  <c r="D26" i="106" s="1"/>
  <c r="D72" i="106" s="1"/>
  <c r="AV17" i="102"/>
  <c r="D46" i="106" s="1"/>
  <c r="AR17" i="102"/>
  <c r="AN17" i="102"/>
  <c r="D21" i="106" s="1"/>
  <c r="D67" i="106" s="1"/>
  <c r="AJ17" i="102"/>
  <c r="D41" i="106" s="1"/>
  <c r="AF17" i="102"/>
  <c r="AB17" i="102"/>
  <c r="D16" i="106" s="1"/>
  <c r="D62" i="106" s="1"/>
  <c r="X17" i="102"/>
  <c r="D36" i="106" s="1"/>
  <c r="T17" i="102"/>
  <c r="P17" i="102"/>
  <c r="D11" i="106" s="1"/>
  <c r="D57" i="106" s="1"/>
  <c r="L17" i="102"/>
  <c r="D31" i="106" s="1"/>
  <c r="H17" i="102"/>
  <c r="D17" i="102"/>
  <c r="D6" i="106" s="1"/>
  <c r="D52" i="106" s="1"/>
  <c r="AZ15" i="102"/>
  <c r="AV15" i="102"/>
  <c r="AR15" i="102"/>
  <c r="AN15" i="102"/>
  <c r="AJ15" i="102"/>
  <c r="AF15" i="102"/>
  <c r="AB15" i="102"/>
  <c r="X15" i="102"/>
  <c r="T15" i="102"/>
  <c r="P15" i="102"/>
  <c r="L15" i="102"/>
  <c r="H15" i="102"/>
  <c r="D15" i="102"/>
  <c r="BB13" i="102"/>
  <c r="AX13" i="102"/>
  <c r="AT13" i="102"/>
  <c r="K23" i="108" s="1"/>
  <c r="AP13" i="102"/>
  <c r="AL13" i="102"/>
  <c r="AH13" i="102"/>
  <c r="K18" i="108" s="1"/>
  <c r="AD13" i="102"/>
  <c r="Z13" i="102"/>
  <c r="V13" i="102"/>
  <c r="K13" i="108" s="1"/>
  <c r="R13" i="102"/>
  <c r="N13" i="102"/>
  <c r="J13" i="102"/>
  <c r="K8" i="108" s="1"/>
  <c r="F13" i="102"/>
  <c r="BA12" i="102"/>
  <c r="AW12" i="102"/>
  <c r="J24" i="108" s="1"/>
  <c r="AS12" i="102"/>
  <c r="AO12" i="102"/>
  <c r="AK12" i="102"/>
  <c r="J19" i="108" s="1"/>
  <c r="AG12" i="102"/>
  <c r="AC12" i="102"/>
  <c r="I9" i="102"/>
  <c r="U9" i="102"/>
  <c r="AG9" i="102"/>
  <c r="AS9" i="102"/>
  <c r="D10" i="102"/>
  <c r="H10" i="102"/>
  <c r="L10" i="102"/>
  <c r="P10" i="102"/>
  <c r="T10" i="102"/>
  <c r="X10" i="102"/>
  <c r="AB10" i="102"/>
  <c r="AF10" i="102"/>
  <c r="AJ10" i="102"/>
  <c r="AN10" i="102"/>
  <c r="AR10" i="102"/>
  <c r="AV10" i="102"/>
  <c r="AZ10" i="102"/>
  <c r="E12" i="102"/>
  <c r="I12" i="102"/>
  <c r="M12" i="102"/>
  <c r="J9" i="108" s="1"/>
  <c r="Q12" i="102"/>
  <c r="U12" i="102"/>
  <c r="Y12" i="102"/>
  <c r="J14" i="108" s="1"/>
  <c r="AF12" i="102"/>
  <c r="AN12" i="102"/>
  <c r="J21" i="108" s="1"/>
  <c r="AV12" i="102"/>
  <c r="E13" i="102"/>
  <c r="L9" i="102"/>
  <c r="X9" i="102"/>
  <c r="AJ9" i="102"/>
  <c r="AV9" i="102"/>
  <c r="E10" i="102"/>
  <c r="I10" i="102"/>
  <c r="M10" i="102"/>
  <c r="Q10" i="102"/>
  <c r="U10" i="102"/>
  <c r="Y10" i="102"/>
  <c r="AC10" i="102"/>
  <c r="AG10" i="102"/>
  <c r="AK10" i="102"/>
  <c r="AO10" i="102"/>
  <c r="AS10" i="102"/>
  <c r="AW10" i="102"/>
  <c r="BA10" i="102"/>
  <c r="F12" i="102"/>
  <c r="J12" i="102"/>
  <c r="J8" i="108" s="1"/>
  <c r="N12" i="102"/>
  <c r="R12" i="102"/>
  <c r="V12" i="102"/>
  <c r="Z12" i="102"/>
  <c r="AH12" i="102"/>
  <c r="J18" i="108" s="1"/>
  <c r="AP12" i="102"/>
  <c r="AX12" i="102"/>
  <c r="G13" i="102"/>
  <c r="K7" i="108" s="1"/>
  <c r="O9" i="102"/>
  <c r="AA9" i="102"/>
  <c r="AM9" i="102"/>
  <c r="AY9" i="102"/>
  <c r="F10" i="102"/>
  <c r="J10" i="102"/>
  <c r="N10" i="102"/>
  <c r="R10" i="102"/>
  <c r="V10" i="102"/>
  <c r="Z10" i="102"/>
  <c r="AD10" i="102"/>
  <c r="AH10" i="102"/>
  <c r="AL10" i="102"/>
  <c r="AP10" i="102"/>
  <c r="AT10" i="102"/>
  <c r="AX10" i="102"/>
  <c r="BB10" i="102"/>
  <c r="G12" i="102"/>
  <c r="J7" i="108" s="1"/>
  <c r="K12" i="102"/>
  <c r="O12" i="102"/>
  <c r="S12" i="102"/>
  <c r="J12" i="108" s="1"/>
  <c r="W12" i="102"/>
  <c r="AB12" i="102"/>
  <c r="J16" i="108" s="1"/>
  <c r="AJ12" i="102"/>
  <c r="AR12" i="102"/>
  <c r="AZ12" i="102"/>
  <c r="J26" i="108" s="1"/>
  <c r="K13" i="102"/>
  <c r="F9" i="102"/>
  <c r="R9" i="102"/>
  <c r="AD9" i="102"/>
  <c r="AP9" i="102"/>
  <c r="BB9" i="102"/>
  <c r="G10" i="102"/>
  <c r="K10" i="102"/>
  <c r="O10" i="102"/>
  <c r="S10" i="102"/>
  <c r="W10" i="102"/>
  <c r="AA10" i="102"/>
  <c r="AE10" i="102"/>
  <c r="AI10" i="102"/>
  <c r="AM10" i="102"/>
  <c r="AQ10" i="102"/>
  <c r="AU10" i="102"/>
  <c r="AY10" i="102"/>
  <c r="D12" i="102"/>
  <c r="J6" i="108" s="1"/>
  <c r="H12" i="102"/>
  <c r="L12" i="102"/>
  <c r="P12" i="102"/>
  <c r="J11" i="108" s="1"/>
  <c r="T12" i="102"/>
  <c r="X12" i="102"/>
  <c r="AD12" i="102"/>
  <c r="AL12" i="102"/>
  <c r="AT12" i="102"/>
  <c r="BB12" i="102"/>
  <c r="AW36" i="103"/>
  <c r="AK36" i="103"/>
  <c r="Y36" i="103"/>
  <c r="M36" i="103"/>
  <c r="AZ35" i="103"/>
  <c r="AN35" i="103"/>
  <c r="AB35" i="103"/>
  <c r="P35" i="103"/>
  <c r="D35" i="103"/>
  <c r="AY33" i="103"/>
  <c r="T47" i="107" s="1"/>
  <c r="AU33" i="103"/>
  <c r="AQ33" i="103"/>
  <c r="T22" i="107" s="1"/>
  <c r="AM33" i="103"/>
  <c r="T42" i="107" s="1"/>
  <c r="T88" i="107" s="1"/>
  <c r="AI33" i="103"/>
  <c r="AE33" i="103"/>
  <c r="T17" i="107" s="1"/>
  <c r="AA33" i="103"/>
  <c r="T37" i="107" s="1"/>
  <c r="W33" i="103"/>
  <c r="S33" i="103"/>
  <c r="T12" i="107" s="1"/>
  <c r="O33" i="103"/>
  <c r="T32" i="107" s="1"/>
  <c r="K33" i="103"/>
  <c r="G33" i="103"/>
  <c r="T7" i="107" s="1"/>
  <c r="BB32" i="103"/>
  <c r="S49" i="107" s="1"/>
  <c r="AX32" i="103"/>
  <c r="AT32" i="103"/>
  <c r="S23" i="107" s="1"/>
  <c r="AP32" i="103"/>
  <c r="S44" i="107" s="1"/>
  <c r="AL32" i="103"/>
  <c r="AH32" i="103"/>
  <c r="S18" i="107" s="1"/>
  <c r="AD32" i="103"/>
  <c r="S39" i="107" s="1"/>
  <c r="Z32" i="103"/>
  <c r="V32" i="103"/>
  <c r="S13" i="107" s="1"/>
  <c r="R32" i="103"/>
  <c r="S34" i="107" s="1"/>
  <c r="N32" i="103"/>
  <c r="J32" i="103"/>
  <c r="S8" i="107" s="1"/>
  <c r="F32" i="103"/>
  <c r="S29" i="107" s="1"/>
  <c r="BA31" i="103"/>
  <c r="AW31" i="103"/>
  <c r="R24" i="107" s="1"/>
  <c r="AS31" i="103"/>
  <c r="R45" i="107" s="1"/>
  <c r="AO31" i="103"/>
  <c r="AK31" i="103"/>
  <c r="R19" i="107" s="1"/>
  <c r="AG31" i="103"/>
  <c r="R40" i="107" s="1"/>
  <c r="AC31" i="103"/>
  <c r="Y31" i="103"/>
  <c r="R14" i="107" s="1"/>
  <c r="U31" i="103"/>
  <c r="R35" i="107" s="1"/>
  <c r="Q31" i="103"/>
  <c r="M31" i="103"/>
  <c r="R9" i="107" s="1"/>
  <c r="I31" i="103"/>
  <c r="R30" i="107" s="1"/>
  <c r="E31" i="103"/>
  <c r="AZ30" i="103"/>
  <c r="Q26" i="107" s="1"/>
  <c r="AV30" i="103"/>
  <c r="Q46" i="107" s="1"/>
  <c r="AR30" i="103"/>
  <c r="AN30" i="103"/>
  <c r="Q21" i="107" s="1"/>
  <c r="AJ30" i="103"/>
  <c r="Q41" i="107" s="1"/>
  <c r="AF30" i="103"/>
  <c r="AB30" i="103"/>
  <c r="Q16" i="107" s="1"/>
  <c r="X30" i="103"/>
  <c r="Q36" i="107" s="1"/>
  <c r="T30" i="103"/>
  <c r="P30" i="103"/>
  <c r="Q11" i="107" s="1"/>
  <c r="L30" i="103"/>
  <c r="Q31" i="107" s="1"/>
  <c r="H30" i="103"/>
  <c r="D30" i="103"/>
  <c r="Q6" i="107" s="1"/>
  <c r="AY29" i="103"/>
  <c r="P47" i="107" s="1"/>
  <c r="AU29" i="103"/>
  <c r="AQ29" i="103"/>
  <c r="P22" i="107" s="1"/>
  <c r="AM29" i="103"/>
  <c r="P42" i="107" s="1"/>
  <c r="AI29" i="103"/>
  <c r="AE29" i="103"/>
  <c r="P17" i="107" s="1"/>
  <c r="AA29" i="103"/>
  <c r="P37" i="107" s="1"/>
  <c r="W29" i="103"/>
  <c r="S29" i="103"/>
  <c r="P12" i="107" s="1"/>
  <c r="O29" i="103"/>
  <c r="P32" i="107" s="1"/>
  <c r="K29" i="103"/>
  <c r="G29" i="103"/>
  <c r="P7" i="107" s="1"/>
  <c r="BB28" i="103"/>
  <c r="O49" i="107" s="1"/>
  <c r="AX28" i="103"/>
  <c r="AT28" i="103"/>
  <c r="O23" i="107" s="1"/>
  <c r="AP28" i="103"/>
  <c r="O44" i="107" s="1"/>
  <c r="AL28" i="103"/>
  <c r="AH28" i="103"/>
  <c r="O18" i="107" s="1"/>
  <c r="AD28" i="103"/>
  <c r="O39" i="107" s="1"/>
  <c r="Z28" i="103"/>
  <c r="V28" i="103"/>
  <c r="O13" i="107" s="1"/>
  <c r="R28" i="103"/>
  <c r="O34" i="107" s="1"/>
  <c r="N28" i="103"/>
  <c r="J28" i="103"/>
  <c r="O8" i="107" s="1"/>
  <c r="F28" i="103"/>
  <c r="O29" i="107" s="1"/>
  <c r="AT36" i="103"/>
  <c r="AH36" i="103"/>
  <c r="V36" i="103"/>
  <c r="J36" i="103"/>
  <c r="AW35" i="103"/>
  <c r="AK35" i="103"/>
  <c r="Y35" i="103"/>
  <c r="M35" i="103"/>
  <c r="BB33" i="103"/>
  <c r="T49" i="107" s="1"/>
  <c r="T95" i="107" s="1"/>
  <c r="AX33" i="103"/>
  <c r="AT33" i="103"/>
  <c r="T23" i="107" s="1"/>
  <c r="T69" i="107" s="1"/>
  <c r="AP33" i="103"/>
  <c r="T44" i="107" s="1"/>
  <c r="T90" i="107" s="1"/>
  <c r="AL33" i="103"/>
  <c r="AH33" i="103"/>
  <c r="T18" i="107" s="1"/>
  <c r="T64" i="107" s="1"/>
  <c r="AD33" i="103"/>
  <c r="T39" i="107" s="1"/>
  <c r="Z33" i="103"/>
  <c r="V33" i="103"/>
  <c r="T13" i="107" s="1"/>
  <c r="T59" i="107" s="1"/>
  <c r="R33" i="103"/>
  <c r="T34" i="107" s="1"/>
  <c r="N33" i="103"/>
  <c r="J33" i="103"/>
  <c r="T8" i="107" s="1"/>
  <c r="T54" i="107" s="1"/>
  <c r="F33" i="103"/>
  <c r="T29" i="107" s="1"/>
  <c r="T75" i="107" s="1"/>
  <c r="BA32" i="103"/>
  <c r="AW32" i="103"/>
  <c r="S24" i="107" s="1"/>
  <c r="S70" i="107" s="1"/>
  <c r="AS32" i="103"/>
  <c r="S45" i="107" s="1"/>
  <c r="AO32" i="103"/>
  <c r="AK32" i="103"/>
  <c r="S19" i="107" s="1"/>
  <c r="S65" i="107" s="1"/>
  <c r="AG32" i="103"/>
  <c r="S40" i="107" s="1"/>
  <c r="AC32" i="103"/>
  <c r="Y32" i="103"/>
  <c r="S14" i="107" s="1"/>
  <c r="S60" i="107" s="1"/>
  <c r="U32" i="103"/>
  <c r="S35" i="107" s="1"/>
  <c r="Q32" i="103"/>
  <c r="M32" i="103"/>
  <c r="S9" i="107" s="1"/>
  <c r="S55" i="107" s="1"/>
  <c r="I32" i="103"/>
  <c r="S30" i="107" s="1"/>
  <c r="E32" i="103"/>
  <c r="AZ31" i="103"/>
  <c r="R26" i="107" s="1"/>
  <c r="R72" i="107" s="1"/>
  <c r="AV31" i="103"/>
  <c r="R46" i="107" s="1"/>
  <c r="AR31" i="103"/>
  <c r="AN31" i="103"/>
  <c r="R21" i="107" s="1"/>
  <c r="R67" i="107" s="1"/>
  <c r="AJ31" i="103"/>
  <c r="R41" i="107" s="1"/>
  <c r="AF31" i="103"/>
  <c r="AB31" i="103"/>
  <c r="R16" i="107" s="1"/>
  <c r="R62" i="107" s="1"/>
  <c r="X31" i="103"/>
  <c r="R36" i="107" s="1"/>
  <c r="T31" i="103"/>
  <c r="P31" i="103"/>
  <c r="R11" i="107" s="1"/>
  <c r="L31" i="103"/>
  <c r="R31" i="107" s="1"/>
  <c r="H31" i="103"/>
  <c r="D31" i="103"/>
  <c r="R6" i="107" s="1"/>
  <c r="R52" i="107" s="1"/>
  <c r="AY30" i="103"/>
  <c r="Q47" i="107" s="1"/>
  <c r="AU30" i="103"/>
  <c r="AQ30" i="103"/>
  <c r="Q22" i="107" s="1"/>
  <c r="Q68" i="107" s="1"/>
  <c r="AM30" i="103"/>
  <c r="Q42" i="107" s="1"/>
  <c r="AI30" i="103"/>
  <c r="AE30" i="103"/>
  <c r="Q17" i="107" s="1"/>
  <c r="Q63" i="107" s="1"/>
  <c r="AA30" i="103"/>
  <c r="Q37" i="107" s="1"/>
  <c r="W30" i="103"/>
  <c r="S30" i="103"/>
  <c r="Q12" i="107" s="1"/>
  <c r="Q58" i="107" s="1"/>
  <c r="O30" i="103"/>
  <c r="Q32" i="107" s="1"/>
  <c r="K30" i="103"/>
  <c r="G30" i="103"/>
  <c r="Q7" i="107" s="1"/>
  <c r="Q53" i="107" s="1"/>
  <c r="BB29" i="103"/>
  <c r="P49" i="107" s="1"/>
  <c r="AX29" i="103"/>
  <c r="AT29" i="103"/>
  <c r="P23" i="107" s="1"/>
  <c r="P69" i="107" s="1"/>
  <c r="AP29" i="103"/>
  <c r="P44" i="107" s="1"/>
  <c r="AL29" i="103"/>
  <c r="AH29" i="103"/>
  <c r="P18" i="107" s="1"/>
  <c r="P64" i="107" s="1"/>
  <c r="AD29" i="103"/>
  <c r="P39" i="107" s="1"/>
  <c r="Z29" i="103"/>
  <c r="V29" i="103"/>
  <c r="P13" i="107" s="1"/>
  <c r="P59" i="107" s="1"/>
  <c r="R29" i="103"/>
  <c r="P34" i="107" s="1"/>
  <c r="N29" i="103"/>
  <c r="J29" i="103"/>
  <c r="P8" i="107" s="1"/>
  <c r="P54" i="107" s="1"/>
  <c r="F29" i="103"/>
  <c r="P29" i="107" s="1"/>
  <c r="AQ36" i="103"/>
  <c r="AE36" i="103"/>
  <c r="S36" i="103"/>
  <c r="G36" i="103"/>
  <c r="AT35" i="103"/>
  <c r="AH35" i="103"/>
  <c r="V35" i="103"/>
  <c r="J35" i="103"/>
  <c r="BA33" i="103"/>
  <c r="AW33" i="103"/>
  <c r="T24" i="107" s="1"/>
  <c r="AS33" i="103"/>
  <c r="T45" i="107" s="1"/>
  <c r="AO33" i="103"/>
  <c r="AK33" i="103"/>
  <c r="T19" i="107" s="1"/>
  <c r="AG33" i="103"/>
  <c r="T40" i="107" s="1"/>
  <c r="AC33" i="103"/>
  <c r="Y33" i="103"/>
  <c r="T14" i="107" s="1"/>
  <c r="U33" i="103"/>
  <c r="T35" i="107" s="1"/>
  <c r="Q33" i="103"/>
  <c r="M33" i="103"/>
  <c r="T9" i="107" s="1"/>
  <c r="I33" i="103"/>
  <c r="T30" i="107" s="1"/>
  <c r="T76" i="107" s="1"/>
  <c r="E33" i="103"/>
  <c r="AZ32" i="103"/>
  <c r="S26" i="107" s="1"/>
  <c r="AV32" i="103"/>
  <c r="S46" i="107" s="1"/>
  <c r="AR32" i="103"/>
  <c r="AN32" i="103"/>
  <c r="S21" i="107" s="1"/>
  <c r="AJ32" i="103"/>
  <c r="S41" i="107" s="1"/>
  <c r="AF32" i="103"/>
  <c r="AB32" i="103"/>
  <c r="S16" i="107" s="1"/>
  <c r="X32" i="103"/>
  <c r="S36" i="107" s="1"/>
  <c r="T32" i="103"/>
  <c r="P32" i="103"/>
  <c r="S11" i="107" s="1"/>
  <c r="L32" i="103"/>
  <c r="S31" i="107" s="1"/>
  <c r="H32" i="103"/>
  <c r="D32" i="103"/>
  <c r="S6" i="107" s="1"/>
  <c r="AY31" i="103"/>
  <c r="R47" i="107" s="1"/>
  <c r="AU31" i="103"/>
  <c r="AQ31" i="103"/>
  <c r="R22" i="107" s="1"/>
  <c r="AM31" i="103"/>
  <c r="R42" i="107" s="1"/>
  <c r="AI31" i="103"/>
  <c r="AE31" i="103"/>
  <c r="R17" i="107" s="1"/>
  <c r="AA31" i="103"/>
  <c r="R37" i="107" s="1"/>
  <c r="W31" i="103"/>
  <c r="S31" i="103"/>
  <c r="R12" i="107" s="1"/>
  <c r="O31" i="103"/>
  <c r="R32" i="107" s="1"/>
  <c r="K31" i="103"/>
  <c r="G31" i="103"/>
  <c r="R7" i="107" s="1"/>
  <c r="BB30" i="103"/>
  <c r="Q49" i="107" s="1"/>
  <c r="AX30" i="103"/>
  <c r="AT30" i="103"/>
  <c r="Q23" i="107" s="1"/>
  <c r="AP30" i="103"/>
  <c r="Q44" i="107" s="1"/>
  <c r="AL30" i="103"/>
  <c r="AH30" i="103"/>
  <c r="Q18" i="107" s="1"/>
  <c r="AD30" i="103"/>
  <c r="Q39" i="107" s="1"/>
  <c r="Z30" i="103"/>
  <c r="V30" i="103"/>
  <c r="Q13" i="107" s="1"/>
  <c r="R30" i="103"/>
  <c r="Q34" i="107" s="1"/>
  <c r="N30" i="103"/>
  <c r="J30" i="103"/>
  <c r="Q8" i="107" s="1"/>
  <c r="F30" i="103"/>
  <c r="Q29" i="107" s="1"/>
  <c r="BA29" i="103"/>
  <c r="AW29" i="103"/>
  <c r="P24" i="107" s="1"/>
  <c r="AS29" i="103"/>
  <c r="P45" i="107" s="1"/>
  <c r="AO29" i="103"/>
  <c r="AK29" i="103"/>
  <c r="P19" i="107" s="1"/>
  <c r="AG29" i="103"/>
  <c r="P40" i="107" s="1"/>
  <c r="AC29" i="103"/>
  <c r="Y29" i="103"/>
  <c r="P14" i="107" s="1"/>
  <c r="U29" i="103"/>
  <c r="P35" i="107" s="1"/>
  <c r="Q29" i="103"/>
  <c r="M29" i="103"/>
  <c r="P9" i="107" s="1"/>
  <c r="I29" i="103"/>
  <c r="P30" i="107" s="1"/>
  <c r="E29" i="103"/>
  <c r="AZ28" i="103"/>
  <c r="O26" i="107" s="1"/>
  <c r="AV28" i="103"/>
  <c r="O46" i="107" s="1"/>
  <c r="AR28" i="103"/>
  <c r="AN28" i="103"/>
  <c r="O21" i="107" s="1"/>
  <c r="AJ28" i="103"/>
  <c r="O41" i="107" s="1"/>
  <c r="AF28" i="103"/>
  <c r="AB28" i="103"/>
  <c r="O16" i="107" s="1"/>
  <c r="X28" i="103"/>
  <c r="O36" i="107" s="1"/>
  <c r="T28" i="103"/>
  <c r="P28" i="103"/>
  <c r="O11" i="107" s="1"/>
  <c r="L28" i="103"/>
  <c r="O31" i="107" s="1"/>
  <c r="H28" i="103"/>
  <c r="D28" i="103"/>
  <c r="O6" i="107" s="1"/>
  <c r="AZ36" i="103"/>
  <c r="D36" i="103"/>
  <c r="G35" i="103"/>
  <c r="AN33" i="103"/>
  <c r="T21" i="107" s="1"/>
  <c r="T67" i="107" s="1"/>
  <c r="X33" i="103"/>
  <c r="T36" i="107" s="1"/>
  <c r="T86" i="107" s="1"/>
  <c r="H33" i="103"/>
  <c r="AQ32" i="103"/>
  <c r="S22" i="107" s="1"/>
  <c r="AA32" i="103"/>
  <c r="S37" i="107" s="1"/>
  <c r="K32" i="103"/>
  <c r="AT31" i="103"/>
  <c r="R23" i="107" s="1"/>
  <c r="AD31" i="103"/>
  <c r="R39" i="107" s="1"/>
  <c r="N31" i="103"/>
  <c r="AW30" i="103"/>
  <c r="Q24" i="107" s="1"/>
  <c r="AG30" i="103"/>
  <c r="Q40" i="107" s="1"/>
  <c r="Q30" i="103"/>
  <c r="AZ29" i="103"/>
  <c r="P26" i="107" s="1"/>
  <c r="P72" i="107" s="1"/>
  <c r="AJ29" i="103"/>
  <c r="P41" i="107" s="1"/>
  <c r="T29" i="103"/>
  <c r="D29" i="103"/>
  <c r="P6" i="107" s="1"/>
  <c r="AU28" i="103"/>
  <c r="AM28" i="103"/>
  <c r="O42" i="107" s="1"/>
  <c r="AE28" i="103"/>
  <c r="O17" i="107" s="1"/>
  <c r="W28" i="103"/>
  <c r="O28" i="103"/>
  <c r="O32" i="107" s="1"/>
  <c r="G28" i="103"/>
  <c r="O7" i="107" s="1"/>
  <c r="AZ27" i="103"/>
  <c r="N26" i="107" s="1"/>
  <c r="AV27" i="103"/>
  <c r="N46" i="107" s="1"/>
  <c r="AR27" i="103"/>
  <c r="AN27" i="103"/>
  <c r="N21" i="107" s="1"/>
  <c r="AJ27" i="103"/>
  <c r="N41" i="107" s="1"/>
  <c r="AF27" i="103"/>
  <c r="AB27" i="103"/>
  <c r="N16" i="107" s="1"/>
  <c r="X27" i="103"/>
  <c r="N36" i="107" s="1"/>
  <c r="T27" i="103"/>
  <c r="P27" i="103"/>
  <c r="N11" i="107" s="1"/>
  <c r="L27" i="103"/>
  <c r="N31" i="107" s="1"/>
  <c r="H27" i="103"/>
  <c r="D27" i="103"/>
  <c r="N6" i="107" s="1"/>
  <c r="AY26" i="103"/>
  <c r="M47" i="107" s="1"/>
  <c r="AU26" i="103"/>
  <c r="AQ26" i="103"/>
  <c r="M22" i="107" s="1"/>
  <c r="AM26" i="103"/>
  <c r="M42" i="107" s="1"/>
  <c r="AI26" i="103"/>
  <c r="AE26" i="103"/>
  <c r="M17" i="107" s="1"/>
  <c r="AA26" i="103"/>
  <c r="M37" i="107" s="1"/>
  <c r="W26" i="103"/>
  <c r="S26" i="103"/>
  <c r="M12" i="107" s="1"/>
  <c r="O26" i="103"/>
  <c r="M32" i="107" s="1"/>
  <c r="K26" i="103"/>
  <c r="G26" i="103"/>
  <c r="M7" i="107" s="1"/>
  <c r="BB25" i="103"/>
  <c r="L49" i="107" s="1"/>
  <c r="AX25" i="103"/>
  <c r="AT25" i="103"/>
  <c r="L23" i="107" s="1"/>
  <c r="AP25" i="103"/>
  <c r="L44" i="107" s="1"/>
  <c r="AL25" i="103"/>
  <c r="AH25" i="103"/>
  <c r="L18" i="107" s="1"/>
  <c r="AD25" i="103"/>
  <c r="L39" i="107" s="1"/>
  <c r="Z25" i="103"/>
  <c r="V25" i="103"/>
  <c r="L13" i="107" s="1"/>
  <c r="R25" i="103"/>
  <c r="L34" i="107" s="1"/>
  <c r="N25" i="103"/>
  <c r="J25" i="103"/>
  <c r="L8" i="107" s="1"/>
  <c r="F25" i="103"/>
  <c r="L29" i="107" s="1"/>
  <c r="BA24" i="103"/>
  <c r="AW24" i="103"/>
  <c r="K24" i="107" s="1"/>
  <c r="AS24" i="103"/>
  <c r="K45" i="107" s="1"/>
  <c r="AO24" i="103"/>
  <c r="AK24" i="103"/>
  <c r="K19" i="107" s="1"/>
  <c r="AG24" i="103"/>
  <c r="K40" i="107" s="1"/>
  <c r="AC24" i="103"/>
  <c r="Y24" i="103"/>
  <c r="K14" i="107" s="1"/>
  <c r="U24" i="103"/>
  <c r="K35" i="107" s="1"/>
  <c r="Q24" i="103"/>
  <c r="M24" i="103"/>
  <c r="K9" i="107" s="1"/>
  <c r="I24" i="103"/>
  <c r="K30" i="107" s="1"/>
  <c r="E24" i="103"/>
  <c r="AZ23" i="103"/>
  <c r="J26" i="107" s="1"/>
  <c r="AV23" i="103"/>
  <c r="J46" i="107" s="1"/>
  <c r="AR23" i="103"/>
  <c r="AN23" i="103"/>
  <c r="J21" i="107" s="1"/>
  <c r="AJ23" i="103"/>
  <c r="J41" i="107" s="1"/>
  <c r="AF23" i="103"/>
  <c r="AB23" i="103"/>
  <c r="J16" i="107" s="1"/>
  <c r="X23" i="103"/>
  <c r="J36" i="107" s="1"/>
  <c r="T23" i="103"/>
  <c r="AN36" i="103"/>
  <c r="AQ35" i="103"/>
  <c r="AZ33" i="103"/>
  <c r="T26" i="107" s="1"/>
  <c r="AJ33" i="103"/>
  <c r="T41" i="107" s="1"/>
  <c r="T87" i="107" s="1"/>
  <c r="T33" i="103"/>
  <c r="D33" i="103"/>
  <c r="T6" i="107" s="1"/>
  <c r="AM32" i="103"/>
  <c r="S42" i="107" s="1"/>
  <c r="W32" i="103"/>
  <c r="G32" i="103"/>
  <c r="S7" i="107" s="1"/>
  <c r="AP31" i="103"/>
  <c r="R44" i="107" s="1"/>
  <c r="R90" i="107" s="1"/>
  <c r="Z31" i="103"/>
  <c r="J31" i="103"/>
  <c r="R8" i="107" s="1"/>
  <c r="R54" i="107" s="1"/>
  <c r="AS30" i="103"/>
  <c r="Q45" i="107" s="1"/>
  <c r="AC30" i="103"/>
  <c r="M30" i="103"/>
  <c r="Q9" i="107" s="1"/>
  <c r="AV29" i="103"/>
  <c r="P46" i="107" s="1"/>
  <c r="AF29" i="103"/>
  <c r="P29" i="103"/>
  <c r="P11" i="107" s="1"/>
  <c r="BA28" i="103"/>
  <c r="AS28" i="103"/>
  <c r="O45" i="107" s="1"/>
  <c r="AK28" i="103"/>
  <c r="O19" i="107" s="1"/>
  <c r="AC28" i="103"/>
  <c r="U28" i="103"/>
  <c r="O35" i="107" s="1"/>
  <c r="M28" i="103"/>
  <c r="O9" i="107" s="1"/>
  <c r="E28" i="103"/>
  <c r="AY27" i="103"/>
  <c r="N47" i="107" s="1"/>
  <c r="AU27" i="103"/>
  <c r="AQ27" i="103"/>
  <c r="N22" i="107" s="1"/>
  <c r="N68" i="107" s="1"/>
  <c r="AM27" i="103"/>
  <c r="N42" i="107" s="1"/>
  <c r="AI27" i="103"/>
  <c r="AE27" i="103"/>
  <c r="N17" i="107" s="1"/>
  <c r="N63" i="107" s="1"/>
  <c r="AA27" i="103"/>
  <c r="N37" i="107" s="1"/>
  <c r="W27" i="103"/>
  <c r="S27" i="103"/>
  <c r="N12" i="107" s="1"/>
  <c r="N58" i="107" s="1"/>
  <c r="O27" i="103"/>
  <c r="N32" i="107" s="1"/>
  <c r="K27" i="103"/>
  <c r="G27" i="103"/>
  <c r="N7" i="107" s="1"/>
  <c r="N53" i="107" s="1"/>
  <c r="BB26" i="103"/>
  <c r="M49" i="107" s="1"/>
  <c r="AX26" i="103"/>
  <c r="AT26" i="103"/>
  <c r="M23" i="107" s="1"/>
  <c r="M69" i="107" s="1"/>
  <c r="AP26" i="103"/>
  <c r="M44" i="107" s="1"/>
  <c r="AL26" i="103"/>
  <c r="AH26" i="103"/>
  <c r="M18" i="107" s="1"/>
  <c r="M64" i="107" s="1"/>
  <c r="AD26" i="103"/>
  <c r="M39" i="107" s="1"/>
  <c r="Z26" i="103"/>
  <c r="V26" i="103"/>
  <c r="M13" i="107" s="1"/>
  <c r="M59" i="107" s="1"/>
  <c r="R26" i="103"/>
  <c r="M34" i="107" s="1"/>
  <c r="N26" i="103"/>
  <c r="J26" i="103"/>
  <c r="M8" i="107" s="1"/>
  <c r="M54" i="107" s="1"/>
  <c r="F26" i="103"/>
  <c r="M29" i="107" s="1"/>
  <c r="BA25" i="103"/>
  <c r="AW25" i="103"/>
  <c r="L24" i="107" s="1"/>
  <c r="L70" i="107" s="1"/>
  <c r="AS25" i="103"/>
  <c r="L45" i="107" s="1"/>
  <c r="AO25" i="103"/>
  <c r="AK25" i="103"/>
  <c r="L19" i="107" s="1"/>
  <c r="L65" i="107" s="1"/>
  <c r="AG25" i="103"/>
  <c r="L40" i="107" s="1"/>
  <c r="AC25" i="103"/>
  <c r="Y25" i="103"/>
  <c r="L14" i="107" s="1"/>
  <c r="L60" i="107" s="1"/>
  <c r="U25" i="103"/>
  <c r="L35" i="107" s="1"/>
  <c r="Q25" i="103"/>
  <c r="M25" i="103"/>
  <c r="L9" i="107" s="1"/>
  <c r="L55" i="107" s="1"/>
  <c r="I25" i="103"/>
  <c r="L30" i="107" s="1"/>
  <c r="E25" i="103"/>
  <c r="AZ24" i="103"/>
  <c r="K26" i="107" s="1"/>
  <c r="K72" i="107" s="1"/>
  <c r="AV24" i="103"/>
  <c r="K46" i="107" s="1"/>
  <c r="AR24" i="103"/>
  <c r="AN24" i="103"/>
  <c r="K21" i="107" s="1"/>
  <c r="K67" i="107" s="1"/>
  <c r="AJ24" i="103"/>
  <c r="K41" i="107" s="1"/>
  <c r="AF24" i="103"/>
  <c r="AB24" i="103"/>
  <c r="K16" i="107" s="1"/>
  <c r="K62" i="107" s="1"/>
  <c r="X24" i="103"/>
  <c r="K36" i="107" s="1"/>
  <c r="T24" i="103"/>
  <c r="P24" i="103"/>
  <c r="K11" i="107" s="1"/>
  <c r="L24" i="103"/>
  <c r="K31" i="107" s="1"/>
  <c r="H24" i="103"/>
  <c r="D24" i="103"/>
  <c r="K6" i="107" s="1"/>
  <c r="AY23" i="103"/>
  <c r="J47" i="107" s="1"/>
  <c r="AU23" i="103"/>
  <c r="AQ23" i="103"/>
  <c r="J22" i="107" s="1"/>
  <c r="AM23" i="103"/>
  <c r="J42" i="107" s="1"/>
  <c r="AI23" i="103"/>
  <c r="AE23" i="103"/>
  <c r="J17" i="107" s="1"/>
  <c r="AA23" i="103"/>
  <c r="J37" i="107" s="1"/>
  <c r="W23" i="103"/>
  <c r="S23" i="103"/>
  <c r="J12" i="107" s="1"/>
  <c r="O23" i="103"/>
  <c r="J32" i="107" s="1"/>
  <c r="K23" i="103"/>
  <c r="G23" i="103"/>
  <c r="J7" i="107" s="1"/>
  <c r="BB22" i="103"/>
  <c r="I49" i="107" s="1"/>
  <c r="AX22" i="103"/>
  <c r="AT22" i="103"/>
  <c r="I23" i="107" s="1"/>
  <c r="AP22" i="103"/>
  <c r="I44" i="107" s="1"/>
  <c r="AL22" i="103"/>
  <c r="AB36" i="103"/>
  <c r="AE35" i="103"/>
  <c r="AV33" i="103"/>
  <c r="T46" i="107" s="1"/>
  <c r="T92" i="107" s="1"/>
  <c r="AF33" i="103"/>
  <c r="P33" i="103"/>
  <c r="T11" i="107" s="1"/>
  <c r="AY32" i="103"/>
  <c r="S47" i="107" s="1"/>
  <c r="S93" i="107" s="1"/>
  <c r="AI32" i="103"/>
  <c r="S32" i="103"/>
  <c r="S12" i="107" s="1"/>
  <c r="S58" i="107" s="1"/>
  <c r="BB31" i="103"/>
  <c r="R49" i="107" s="1"/>
  <c r="AL31" i="103"/>
  <c r="V31" i="103"/>
  <c r="R13" i="107" s="1"/>
  <c r="F31" i="103"/>
  <c r="R29" i="107" s="1"/>
  <c r="AO30" i="103"/>
  <c r="Y30" i="103"/>
  <c r="Q14" i="107" s="1"/>
  <c r="I30" i="103"/>
  <c r="Q30" i="107" s="1"/>
  <c r="AR29" i="103"/>
  <c r="AB29" i="103"/>
  <c r="P16" i="107" s="1"/>
  <c r="L29" i="103"/>
  <c r="P31" i="107" s="1"/>
  <c r="AY28" i="103"/>
  <c r="O47" i="107" s="1"/>
  <c r="AQ28" i="103"/>
  <c r="O22" i="107" s="1"/>
  <c r="AI28" i="103"/>
  <c r="AA28" i="103"/>
  <c r="O37" i="107" s="1"/>
  <c r="S28" i="103"/>
  <c r="O12" i="107" s="1"/>
  <c r="K28" i="103"/>
  <c r="BB27" i="103"/>
  <c r="N49" i="107" s="1"/>
  <c r="AX27" i="103"/>
  <c r="AT27" i="103"/>
  <c r="N23" i="107" s="1"/>
  <c r="N69" i="107" s="1"/>
  <c r="AP27" i="103"/>
  <c r="N44" i="107" s="1"/>
  <c r="AL27" i="103"/>
  <c r="AH27" i="103"/>
  <c r="N18" i="107" s="1"/>
  <c r="N64" i="107" s="1"/>
  <c r="AD27" i="103"/>
  <c r="N39" i="107" s="1"/>
  <c r="Z27" i="103"/>
  <c r="V27" i="103"/>
  <c r="N13" i="107" s="1"/>
  <c r="N59" i="107" s="1"/>
  <c r="R27" i="103"/>
  <c r="N34" i="107" s="1"/>
  <c r="N27" i="103"/>
  <c r="J27" i="103"/>
  <c r="N8" i="107" s="1"/>
  <c r="N54" i="107" s="1"/>
  <c r="F27" i="103"/>
  <c r="N29" i="107" s="1"/>
  <c r="BA26" i="103"/>
  <c r="AW26" i="103"/>
  <c r="M24" i="107" s="1"/>
  <c r="M70" i="107" s="1"/>
  <c r="AS26" i="103"/>
  <c r="M45" i="107" s="1"/>
  <c r="AO26" i="103"/>
  <c r="AK26" i="103"/>
  <c r="M19" i="107" s="1"/>
  <c r="M65" i="107" s="1"/>
  <c r="AG26" i="103"/>
  <c r="M40" i="107" s="1"/>
  <c r="AC26" i="103"/>
  <c r="Y26" i="103"/>
  <c r="M14" i="107" s="1"/>
  <c r="M60" i="107" s="1"/>
  <c r="U26" i="103"/>
  <c r="M35" i="107" s="1"/>
  <c r="Q26" i="103"/>
  <c r="M26" i="103"/>
  <c r="M9" i="107" s="1"/>
  <c r="M55" i="107" s="1"/>
  <c r="I26" i="103"/>
  <c r="M30" i="107" s="1"/>
  <c r="E26" i="103"/>
  <c r="AZ25" i="103"/>
  <c r="L26" i="107" s="1"/>
  <c r="L72" i="107" s="1"/>
  <c r="AV25" i="103"/>
  <c r="L46" i="107" s="1"/>
  <c r="AR25" i="103"/>
  <c r="AN25" i="103"/>
  <c r="L21" i="107" s="1"/>
  <c r="L67" i="107" s="1"/>
  <c r="AJ25" i="103"/>
  <c r="L41" i="107" s="1"/>
  <c r="AF25" i="103"/>
  <c r="AB25" i="103"/>
  <c r="L16" i="107" s="1"/>
  <c r="L62" i="107" s="1"/>
  <c r="X25" i="103"/>
  <c r="L36" i="107" s="1"/>
  <c r="T25" i="103"/>
  <c r="P25" i="103"/>
  <c r="L11" i="107" s="1"/>
  <c r="L57" i="107" s="1"/>
  <c r="L25" i="103"/>
  <c r="L31" i="107" s="1"/>
  <c r="H25" i="103"/>
  <c r="D25" i="103"/>
  <c r="L6" i="107" s="1"/>
  <c r="L52" i="107" s="1"/>
  <c r="AY24" i="103"/>
  <c r="K47" i="107" s="1"/>
  <c r="AU24" i="103"/>
  <c r="AQ24" i="103"/>
  <c r="K22" i="107" s="1"/>
  <c r="K68" i="107" s="1"/>
  <c r="AM24" i="103"/>
  <c r="K42" i="107" s="1"/>
  <c r="AI24" i="103"/>
  <c r="AE24" i="103"/>
  <c r="K17" i="107" s="1"/>
  <c r="K63" i="107" s="1"/>
  <c r="AA24" i="103"/>
  <c r="K37" i="107" s="1"/>
  <c r="W24" i="103"/>
  <c r="S24" i="103"/>
  <c r="K12" i="107" s="1"/>
  <c r="K58" i="107" s="1"/>
  <c r="O24" i="103"/>
  <c r="K32" i="107" s="1"/>
  <c r="K24" i="103"/>
  <c r="G24" i="103"/>
  <c r="K7" i="107" s="1"/>
  <c r="K53" i="107" s="1"/>
  <c r="BB23" i="103"/>
  <c r="J49" i="107" s="1"/>
  <c r="AX23" i="103"/>
  <c r="AT23" i="103"/>
  <c r="J23" i="107" s="1"/>
  <c r="J69" i="107" s="1"/>
  <c r="AP23" i="103"/>
  <c r="J44" i="107" s="1"/>
  <c r="AL23" i="103"/>
  <c r="AH23" i="103"/>
  <c r="J18" i="107" s="1"/>
  <c r="AD23" i="103"/>
  <c r="J39" i="107" s="1"/>
  <c r="Z23" i="103"/>
  <c r="V23" i="103"/>
  <c r="J13" i="107" s="1"/>
  <c r="R23" i="103"/>
  <c r="J34" i="107" s="1"/>
  <c r="P36" i="103"/>
  <c r="S35" i="103"/>
  <c r="AR33" i="103"/>
  <c r="AB33" i="103"/>
  <c r="T16" i="107" s="1"/>
  <c r="T62" i="107" s="1"/>
  <c r="L33" i="103"/>
  <c r="T31" i="107" s="1"/>
  <c r="AU32" i="103"/>
  <c r="AE32" i="103"/>
  <c r="S17" i="107" s="1"/>
  <c r="O32" i="103"/>
  <c r="S32" i="107" s="1"/>
  <c r="AX31" i="103"/>
  <c r="AH31" i="103"/>
  <c r="R18" i="107" s="1"/>
  <c r="R31" i="103"/>
  <c r="R34" i="107" s="1"/>
  <c r="BA30" i="103"/>
  <c r="AK30" i="103"/>
  <c r="Q19" i="107" s="1"/>
  <c r="U30" i="103"/>
  <c r="Q35" i="107" s="1"/>
  <c r="E30" i="103"/>
  <c r="AN29" i="103"/>
  <c r="P21" i="107" s="1"/>
  <c r="P67" i="107" s="1"/>
  <c r="X29" i="103"/>
  <c r="P36" i="107" s="1"/>
  <c r="H29" i="103"/>
  <c r="AW28" i="103"/>
  <c r="O24" i="107" s="1"/>
  <c r="AO28" i="103"/>
  <c r="AG28" i="103"/>
  <c r="O40" i="107" s="1"/>
  <c r="Y28" i="103"/>
  <c r="O14" i="107" s="1"/>
  <c r="Q28" i="103"/>
  <c r="I28" i="103"/>
  <c r="O30" i="107" s="1"/>
  <c r="BA27" i="103"/>
  <c r="AW27" i="103"/>
  <c r="N24" i="107" s="1"/>
  <c r="N70" i="107" s="1"/>
  <c r="AS27" i="103"/>
  <c r="N45" i="107" s="1"/>
  <c r="AO27" i="103"/>
  <c r="AK27" i="103"/>
  <c r="N19" i="107" s="1"/>
  <c r="N65" i="107" s="1"/>
  <c r="AG27" i="103"/>
  <c r="N40" i="107" s="1"/>
  <c r="AC27" i="103"/>
  <c r="Y27" i="103"/>
  <c r="N14" i="107" s="1"/>
  <c r="N60" i="107" s="1"/>
  <c r="U27" i="103"/>
  <c r="N35" i="107" s="1"/>
  <c r="Q27" i="103"/>
  <c r="M27" i="103"/>
  <c r="N9" i="107" s="1"/>
  <c r="N55" i="107" s="1"/>
  <c r="I27" i="103"/>
  <c r="N30" i="107" s="1"/>
  <c r="E27" i="103"/>
  <c r="AZ26" i="103"/>
  <c r="M26" i="107" s="1"/>
  <c r="M72" i="107" s="1"/>
  <c r="AV26" i="103"/>
  <c r="M46" i="107" s="1"/>
  <c r="AR26" i="103"/>
  <c r="AN26" i="103"/>
  <c r="M21" i="107" s="1"/>
  <c r="M67" i="107" s="1"/>
  <c r="AJ26" i="103"/>
  <c r="M41" i="107" s="1"/>
  <c r="AF26" i="103"/>
  <c r="AB26" i="103"/>
  <c r="M16" i="107" s="1"/>
  <c r="M62" i="107" s="1"/>
  <c r="X26" i="103"/>
  <c r="M36" i="107" s="1"/>
  <c r="T26" i="103"/>
  <c r="P26" i="103"/>
  <c r="M11" i="107" s="1"/>
  <c r="M57" i="107" s="1"/>
  <c r="L26" i="103"/>
  <c r="M31" i="107" s="1"/>
  <c r="H26" i="103"/>
  <c r="D26" i="103"/>
  <c r="M6" i="107" s="1"/>
  <c r="M52" i="107" s="1"/>
  <c r="AY25" i="103"/>
  <c r="L47" i="107" s="1"/>
  <c r="AU25" i="103"/>
  <c r="AQ25" i="103"/>
  <c r="L22" i="107" s="1"/>
  <c r="L68" i="107" s="1"/>
  <c r="AM25" i="103"/>
  <c r="L42" i="107" s="1"/>
  <c r="AI25" i="103"/>
  <c r="AE25" i="103"/>
  <c r="L17" i="107" s="1"/>
  <c r="L63" i="107" s="1"/>
  <c r="AA25" i="103"/>
  <c r="L37" i="107" s="1"/>
  <c r="W25" i="103"/>
  <c r="S25" i="103"/>
  <c r="L12" i="107" s="1"/>
  <c r="L58" i="107" s="1"/>
  <c r="O25" i="103"/>
  <c r="L32" i="107" s="1"/>
  <c r="K25" i="103"/>
  <c r="G25" i="103"/>
  <c r="L7" i="107" s="1"/>
  <c r="L53" i="107" s="1"/>
  <c r="BB24" i="103"/>
  <c r="K49" i="107" s="1"/>
  <c r="AX24" i="103"/>
  <c r="AT24" i="103"/>
  <c r="K23" i="107" s="1"/>
  <c r="K69" i="107" s="1"/>
  <c r="AP24" i="103"/>
  <c r="K44" i="107" s="1"/>
  <c r="AL24" i="103"/>
  <c r="AH24" i="103"/>
  <c r="K18" i="107" s="1"/>
  <c r="K64" i="107" s="1"/>
  <c r="AD24" i="103"/>
  <c r="K39" i="107" s="1"/>
  <c r="Z24" i="103"/>
  <c r="V24" i="103"/>
  <c r="K13" i="107" s="1"/>
  <c r="K59" i="107" s="1"/>
  <c r="R24" i="103"/>
  <c r="K34" i="107" s="1"/>
  <c r="N24" i="103"/>
  <c r="J24" i="103"/>
  <c r="K8" i="107" s="1"/>
  <c r="F24" i="103"/>
  <c r="K29" i="107" s="1"/>
  <c r="BA23" i="103"/>
  <c r="AW23" i="103"/>
  <c r="J24" i="107" s="1"/>
  <c r="AS23" i="103"/>
  <c r="J45" i="107" s="1"/>
  <c r="AO23" i="103"/>
  <c r="AK23" i="103"/>
  <c r="J19" i="107" s="1"/>
  <c r="AG23" i="103"/>
  <c r="J40" i="107" s="1"/>
  <c r="AC23" i="103"/>
  <c r="Y23" i="103"/>
  <c r="J14" i="107" s="1"/>
  <c r="U23" i="103"/>
  <c r="J35" i="107" s="1"/>
  <c r="Q23" i="103"/>
  <c r="M23" i="103"/>
  <c r="J9" i="107" s="1"/>
  <c r="I23" i="103"/>
  <c r="J30" i="107" s="1"/>
  <c r="E23" i="103"/>
  <c r="AZ22" i="103"/>
  <c r="I26" i="107" s="1"/>
  <c r="AV22" i="103"/>
  <c r="I46" i="107" s="1"/>
  <c r="AR22" i="103"/>
  <c r="AN22" i="103"/>
  <c r="I21" i="107" s="1"/>
  <c r="AJ22" i="103"/>
  <c r="I41" i="107" s="1"/>
  <c r="P23" i="103"/>
  <c r="J11" i="107" s="1"/>
  <c r="H23" i="103"/>
  <c r="AY22" i="103"/>
  <c r="I47" i="107" s="1"/>
  <c r="AQ22" i="103"/>
  <c r="I22" i="107" s="1"/>
  <c r="AI22" i="103"/>
  <c r="AE22" i="103"/>
  <c r="I17" i="107" s="1"/>
  <c r="AA22" i="103"/>
  <c r="I37" i="107" s="1"/>
  <c r="W22" i="103"/>
  <c r="S22" i="103"/>
  <c r="I12" i="107" s="1"/>
  <c r="O22" i="103"/>
  <c r="I32" i="107" s="1"/>
  <c r="K22" i="103"/>
  <c r="G22" i="103"/>
  <c r="I7" i="107" s="1"/>
  <c r="BB21" i="103"/>
  <c r="H49" i="107" s="1"/>
  <c r="AX21" i="103"/>
  <c r="AT21" i="103"/>
  <c r="H23" i="107" s="1"/>
  <c r="AP21" i="103"/>
  <c r="H44" i="107" s="1"/>
  <c r="AL21" i="103"/>
  <c r="AH21" i="103"/>
  <c r="H18" i="107" s="1"/>
  <c r="AD21" i="103"/>
  <c r="H39" i="107" s="1"/>
  <c r="Z21" i="103"/>
  <c r="V21" i="103"/>
  <c r="H13" i="107" s="1"/>
  <c r="R21" i="103"/>
  <c r="H34" i="107" s="1"/>
  <c r="N21" i="103"/>
  <c r="J21" i="103"/>
  <c r="H8" i="107" s="1"/>
  <c r="F21" i="103"/>
  <c r="H29" i="107" s="1"/>
  <c r="BA20" i="103"/>
  <c r="AW20" i="103"/>
  <c r="G24" i="107" s="1"/>
  <c r="AS20" i="103"/>
  <c r="G45" i="107" s="1"/>
  <c r="AO20" i="103"/>
  <c r="AK20" i="103"/>
  <c r="G19" i="107" s="1"/>
  <c r="AG20" i="103"/>
  <c r="G40" i="107" s="1"/>
  <c r="AC20" i="103"/>
  <c r="Y20" i="103"/>
  <c r="G14" i="107" s="1"/>
  <c r="U20" i="103"/>
  <c r="G35" i="107" s="1"/>
  <c r="Q20" i="103"/>
  <c r="M20" i="103"/>
  <c r="G9" i="107" s="1"/>
  <c r="I20" i="103"/>
  <c r="G30" i="107" s="1"/>
  <c r="E20" i="103"/>
  <c r="AZ19" i="103"/>
  <c r="F26" i="107" s="1"/>
  <c r="AV19" i="103"/>
  <c r="F46" i="107" s="1"/>
  <c r="AR19" i="103"/>
  <c r="AN19" i="103"/>
  <c r="F21" i="107" s="1"/>
  <c r="AJ19" i="103"/>
  <c r="F41" i="107" s="1"/>
  <c r="AF19" i="103"/>
  <c r="AB19" i="103"/>
  <c r="F16" i="107" s="1"/>
  <c r="X19" i="103"/>
  <c r="F36" i="107" s="1"/>
  <c r="T19" i="103"/>
  <c r="P19" i="103"/>
  <c r="F11" i="107" s="1"/>
  <c r="L19" i="103"/>
  <c r="F31" i="107" s="1"/>
  <c r="H19" i="103"/>
  <c r="D19" i="103"/>
  <c r="F6" i="107" s="1"/>
  <c r="AY18" i="103"/>
  <c r="E47" i="107" s="1"/>
  <c r="AU18" i="103"/>
  <c r="AQ18" i="103"/>
  <c r="E22" i="107" s="1"/>
  <c r="AM18" i="103"/>
  <c r="E42" i="107" s="1"/>
  <c r="AI18" i="103"/>
  <c r="AE18" i="103"/>
  <c r="E17" i="107" s="1"/>
  <c r="AA18" i="103"/>
  <c r="E37" i="107" s="1"/>
  <c r="W18" i="103"/>
  <c r="S18" i="103"/>
  <c r="E12" i="107" s="1"/>
  <c r="O18" i="103"/>
  <c r="E32" i="107" s="1"/>
  <c r="K18" i="103"/>
  <c r="G18" i="103"/>
  <c r="E7" i="107" s="1"/>
  <c r="BB17" i="103"/>
  <c r="D49" i="107" s="1"/>
  <c r="AX17" i="103"/>
  <c r="AT17" i="103"/>
  <c r="D23" i="107" s="1"/>
  <c r="D69" i="107" s="1"/>
  <c r="AP17" i="103"/>
  <c r="D44" i="107" s="1"/>
  <c r="AL17" i="103"/>
  <c r="AH17" i="103"/>
  <c r="D18" i="107" s="1"/>
  <c r="D64" i="107" s="1"/>
  <c r="AD17" i="103"/>
  <c r="D39" i="107" s="1"/>
  <c r="Z17" i="103"/>
  <c r="V17" i="103"/>
  <c r="D13" i="107" s="1"/>
  <c r="D59" i="107" s="1"/>
  <c r="R17" i="103"/>
  <c r="D34" i="107" s="1"/>
  <c r="N17" i="103"/>
  <c r="J17" i="103"/>
  <c r="D8" i="107" s="1"/>
  <c r="D54" i="107" s="1"/>
  <c r="F17" i="103"/>
  <c r="D29" i="107" s="1"/>
  <c r="BB15" i="103"/>
  <c r="AX15" i="103"/>
  <c r="AT15" i="103"/>
  <c r="AP15" i="103"/>
  <c r="AL15" i="103"/>
  <c r="AH15" i="103"/>
  <c r="AD15" i="103"/>
  <c r="Z15" i="103"/>
  <c r="V15" i="103"/>
  <c r="R15" i="103"/>
  <c r="N23" i="103"/>
  <c r="F23" i="103"/>
  <c r="J29" i="107" s="1"/>
  <c r="AW22" i="103"/>
  <c r="I24" i="107" s="1"/>
  <c r="AO22" i="103"/>
  <c r="AH22" i="103"/>
  <c r="I18" i="107" s="1"/>
  <c r="AD22" i="103"/>
  <c r="I39" i="107" s="1"/>
  <c r="Z22" i="103"/>
  <c r="V22" i="103"/>
  <c r="I13" i="107" s="1"/>
  <c r="R22" i="103"/>
  <c r="I34" i="107" s="1"/>
  <c r="N22" i="103"/>
  <c r="J22" i="103"/>
  <c r="I8" i="107" s="1"/>
  <c r="F22" i="103"/>
  <c r="I29" i="107" s="1"/>
  <c r="BA21" i="103"/>
  <c r="AW21" i="103"/>
  <c r="H24" i="107" s="1"/>
  <c r="AS21" i="103"/>
  <c r="H45" i="107" s="1"/>
  <c r="AO21" i="103"/>
  <c r="AK21" i="103"/>
  <c r="H19" i="107" s="1"/>
  <c r="AG21" i="103"/>
  <c r="H40" i="107" s="1"/>
  <c r="AC21" i="103"/>
  <c r="Y21" i="103"/>
  <c r="H14" i="107" s="1"/>
  <c r="U21" i="103"/>
  <c r="H35" i="107" s="1"/>
  <c r="Q21" i="103"/>
  <c r="M21" i="103"/>
  <c r="H9" i="107" s="1"/>
  <c r="I21" i="103"/>
  <c r="H30" i="107" s="1"/>
  <c r="E21" i="103"/>
  <c r="AZ20" i="103"/>
  <c r="G26" i="107" s="1"/>
  <c r="AV20" i="103"/>
  <c r="G46" i="107" s="1"/>
  <c r="AR20" i="103"/>
  <c r="AN20" i="103"/>
  <c r="G21" i="107" s="1"/>
  <c r="AJ20" i="103"/>
  <c r="G41" i="107" s="1"/>
  <c r="AF20" i="103"/>
  <c r="AB20" i="103"/>
  <c r="G16" i="107" s="1"/>
  <c r="X20" i="103"/>
  <c r="G36" i="107" s="1"/>
  <c r="T20" i="103"/>
  <c r="P20" i="103"/>
  <c r="G11" i="107" s="1"/>
  <c r="L20" i="103"/>
  <c r="G31" i="107" s="1"/>
  <c r="H20" i="103"/>
  <c r="D20" i="103"/>
  <c r="G6" i="107" s="1"/>
  <c r="AY19" i="103"/>
  <c r="F47" i="107" s="1"/>
  <c r="AU19" i="103"/>
  <c r="AQ19" i="103"/>
  <c r="F22" i="107" s="1"/>
  <c r="AM19" i="103"/>
  <c r="F42" i="107" s="1"/>
  <c r="AI19" i="103"/>
  <c r="AE19" i="103"/>
  <c r="F17" i="107" s="1"/>
  <c r="AA19" i="103"/>
  <c r="F37" i="107" s="1"/>
  <c r="W19" i="103"/>
  <c r="S19" i="103"/>
  <c r="F12" i="107" s="1"/>
  <c r="O19" i="103"/>
  <c r="F32" i="107" s="1"/>
  <c r="K19" i="103"/>
  <c r="G19" i="103"/>
  <c r="F7" i="107" s="1"/>
  <c r="BB18" i="103"/>
  <c r="E49" i="107" s="1"/>
  <c r="AX18" i="103"/>
  <c r="AT18" i="103"/>
  <c r="E23" i="107" s="1"/>
  <c r="AP18" i="103"/>
  <c r="E44" i="107" s="1"/>
  <c r="AL18" i="103"/>
  <c r="AH18" i="103"/>
  <c r="E18" i="107" s="1"/>
  <c r="AD18" i="103"/>
  <c r="E39" i="107" s="1"/>
  <c r="Z18" i="103"/>
  <c r="V18" i="103"/>
  <c r="E13" i="107" s="1"/>
  <c r="R18" i="103"/>
  <c r="E34" i="107" s="1"/>
  <c r="N18" i="103"/>
  <c r="J18" i="103"/>
  <c r="E8" i="107" s="1"/>
  <c r="F18" i="103"/>
  <c r="E29" i="107" s="1"/>
  <c r="BA17" i="103"/>
  <c r="AW17" i="103"/>
  <c r="D24" i="107" s="1"/>
  <c r="D70" i="107" s="1"/>
  <c r="AS17" i="103"/>
  <c r="D45" i="107" s="1"/>
  <c r="AO17" i="103"/>
  <c r="AK17" i="103"/>
  <c r="D19" i="107" s="1"/>
  <c r="D65" i="107" s="1"/>
  <c r="AG17" i="103"/>
  <c r="D40" i="107" s="1"/>
  <c r="AC17" i="103"/>
  <c r="Y17" i="103"/>
  <c r="D14" i="107" s="1"/>
  <c r="D60" i="107" s="1"/>
  <c r="U17" i="103"/>
  <c r="D35" i="107" s="1"/>
  <c r="Q17" i="103"/>
  <c r="M17" i="103"/>
  <c r="D9" i="107" s="1"/>
  <c r="D55" i="107" s="1"/>
  <c r="I17" i="103"/>
  <c r="D30" i="107" s="1"/>
  <c r="E17" i="103"/>
  <c r="BA15" i="103"/>
  <c r="AW15" i="103"/>
  <c r="AS15" i="103"/>
  <c r="AO15" i="103"/>
  <c r="AK15" i="103"/>
  <c r="AG15" i="103"/>
  <c r="AC15" i="103"/>
  <c r="Y15" i="103"/>
  <c r="U15" i="103"/>
  <c r="Q15" i="103"/>
  <c r="M15" i="103"/>
  <c r="I15" i="103"/>
  <c r="E15" i="103"/>
  <c r="L23" i="103"/>
  <c r="J31" i="107" s="1"/>
  <c r="D23" i="103"/>
  <c r="J6" i="107" s="1"/>
  <c r="AU22" i="103"/>
  <c r="AM22" i="103"/>
  <c r="I42" i="107" s="1"/>
  <c r="AG22" i="103"/>
  <c r="I40" i="107" s="1"/>
  <c r="AC22" i="103"/>
  <c r="Y22" i="103"/>
  <c r="I14" i="107" s="1"/>
  <c r="I60" i="107" s="1"/>
  <c r="U22" i="103"/>
  <c r="I35" i="107" s="1"/>
  <c r="Q22" i="103"/>
  <c r="M22" i="103"/>
  <c r="I9" i="107" s="1"/>
  <c r="I55" i="107" s="1"/>
  <c r="I22" i="103"/>
  <c r="I30" i="107" s="1"/>
  <c r="E22" i="103"/>
  <c r="AZ21" i="103"/>
  <c r="H26" i="107" s="1"/>
  <c r="H72" i="107" s="1"/>
  <c r="AV21" i="103"/>
  <c r="H46" i="107" s="1"/>
  <c r="AR21" i="103"/>
  <c r="AN21" i="103"/>
  <c r="H21" i="107" s="1"/>
  <c r="H67" i="107" s="1"/>
  <c r="AJ21" i="103"/>
  <c r="H41" i="107" s="1"/>
  <c r="AF21" i="103"/>
  <c r="AB21" i="103"/>
  <c r="H16" i="107" s="1"/>
  <c r="H62" i="107" s="1"/>
  <c r="X21" i="103"/>
  <c r="H36" i="107" s="1"/>
  <c r="T21" i="103"/>
  <c r="P21" i="103"/>
  <c r="H11" i="107" s="1"/>
  <c r="H57" i="107" s="1"/>
  <c r="L21" i="103"/>
  <c r="H31" i="107" s="1"/>
  <c r="H21" i="103"/>
  <c r="D21" i="103"/>
  <c r="H6" i="107" s="1"/>
  <c r="H52" i="107" s="1"/>
  <c r="AY20" i="103"/>
  <c r="G47" i="107" s="1"/>
  <c r="AU20" i="103"/>
  <c r="AQ20" i="103"/>
  <c r="G22" i="107" s="1"/>
  <c r="G68" i="107" s="1"/>
  <c r="AM20" i="103"/>
  <c r="G42" i="107" s="1"/>
  <c r="AI20" i="103"/>
  <c r="AE20" i="103"/>
  <c r="G17" i="107" s="1"/>
  <c r="G63" i="107" s="1"/>
  <c r="AA20" i="103"/>
  <c r="G37" i="107" s="1"/>
  <c r="W20" i="103"/>
  <c r="S20" i="103"/>
  <c r="G12" i="107" s="1"/>
  <c r="G58" i="107" s="1"/>
  <c r="O20" i="103"/>
  <c r="G32" i="107" s="1"/>
  <c r="K20" i="103"/>
  <c r="G20" i="103"/>
  <c r="G7" i="107" s="1"/>
  <c r="G53" i="107" s="1"/>
  <c r="BB19" i="103"/>
  <c r="F49" i="107" s="1"/>
  <c r="AX19" i="103"/>
  <c r="AT19" i="103"/>
  <c r="F23" i="107" s="1"/>
  <c r="F69" i="107" s="1"/>
  <c r="AP19" i="103"/>
  <c r="F44" i="107" s="1"/>
  <c r="AL19" i="103"/>
  <c r="AH19" i="103"/>
  <c r="F18" i="107" s="1"/>
  <c r="F64" i="107" s="1"/>
  <c r="AD19" i="103"/>
  <c r="F39" i="107" s="1"/>
  <c r="Z19" i="103"/>
  <c r="V19" i="103"/>
  <c r="F13" i="107" s="1"/>
  <c r="F59" i="107" s="1"/>
  <c r="R19" i="103"/>
  <c r="F34" i="107" s="1"/>
  <c r="N19" i="103"/>
  <c r="J19" i="103"/>
  <c r="F8" i="107" s="1"/>
  <c r="F54" i="107" s="1"/>
  <c r="F19" i="103"/>
  <c r="F29" i="107" s="1"/>
  <c r="BA18" i="103"/>
  <c r="AW18" i="103"/>
  <c r="E24" i="107" s="1"/>
  <c r="E70" i="107" s="1"/>
  <c r="AS18" i="103"/>
  <c r="E45" i="107" s="1"/>
  <c r="AO18" i="103"/>
  <c r="AK18" i="103"/>
  <c r="E19" i="107" s="1"/>
  <c r="E65" i="107" s="1"/>
  <c r="AG18" i="103"/>
  <c r="E40" i="107" s="1"/>
  <c r="AC18" i="103"/>
  <c r="Y18" i="103"/>
  <c r="E14" i="107" s="1"/>
  <c r="E60" i="107" s="1"/>
  <c r="U18" i="103"/>
  <c r="E35" i="107" s="1"/>
  <c r="Q18" i="103"/>
  <c r="M18" i="103"/>
  <c r="E9" i="107" s="1"/>
  <c r="E55" i="107" s="1"/>
  <c r="I18" i="103"/>
  <c r="E30" i="107" s="1"/>
  <c r="E18" i="103"/>
  <c r="AZ17" i="103"/>
  <c r="D26" i="107" s="1"/>
  <c r="D72" i="107" s="1"/>
  <c r="AV17" i="103"/>
  <c r="D46" i="107" s="1"/>
  <c r="AR17" i="103"/>
  <c r="AN17" i="103"/>
  <c r="D21" i="107" s="1"/>
  <c r="D67" i="107" s="1"/>
  <c r="AJ17" i="103"/>
  <c r="D41" i="107" s="1"/>
  <c r="AF17" i="103"/>
  <c r="AB17" i="103"/>
  <c r="D16" i="107" s="1"/>
  <c r="D62" i="107" s="1"/>
  <c r="X17" i="103"/>
  <c r="D36" i="107" s="1"/>
  <c r="T17" i="103"/>
  <c r="P17" i="103"/>
  <c r="D11" i="107" s="1"/>
  <c r="D57" i="107" s="1"/>
  <c r="L17" i="103"/>
  <c r="D31" i="107" s="1"/>
  <c r="H17" i="103"/>
  <c r="D17" i="103"/>
  <c r="D6" i="107" s="1"/>
  <c r="D52" i="107" s="1"/>
  <c r="AZ15" i="103"/>
  <c r="AV15" i="103"/>
  <c r="AR15" i="103"/>
  <c r="AN15" i="103"/>
  <c r="AJ15" i="103"/>
  <c r="AF15" i="103"/>
  <c r="AB15" i="103"/>
  <c r="X15" i="103"/>
  <c r="T15" i="103"/>
  <c r="J23" i="103"/>
  <c r="J8" i="107" s="1"/>
  <c r="J54" i="107" s="1"/>
  <c r="BA22" i="103"/>
  <c r="AS22" i="103"/>
  <c r="I45" i="107" s="1"/>
  <c r="AK22" i="103"/>
  <c r="I19" i="107" s="1"/>
  <c r="AF22" i="103"/>
  <c r="AB22" i="103"/>
  <c r="I16" i="107" s="1"/>
  <c r="I62" i="107" s="1"/>
  <c r="X22" i="103"/>
  <c r="I36" i="107" s="1"/>
  <c r="T22" i="103"/>
  <c r="P22" i="103"/>
  <c r="I11" i="107" s="1"/>
  <c r="I57" i="107" s="1"/>
  <c r="L22" i="103"/>
  <c r="I31" i="107" s="1"/>
  <c r="H22" i="103"/>
  <c r="D22" i="103"/>
  <c r="I6" i="107" s="1"/>
  <c r="I52" i="107" s="1"/>
  <c r="AY21" i="103"/>
  <c r="H47" i="107" s="1"/>
  <c r="AU21" i="103"/>
  <c r="AQ21" i="103"/>
  <c r="H22" i="107" s="1"/>
  <c r="H68" i="107" s="1"/>
  <c r="AM21" i="103"/>
  <c r="H42" i="107" s="1"/>
  <c r="AI21" i="103"/>
  <c r="AE21" i="103"/>
  <c r="H17" i="107" s="1"/>
  <c r="H63" i="107" s="1"/>
  <c r="AA21" i="103"/>
  <c r="H37" i="107" s="1"/>
  <c r="W21" i="103"/>
  <c r="S21" i="103"/>
  <c r="H12" i="107" s="1"/>
  <c r="H58" i="107" s="1"/>
  <c r="O21" i="103"/>
  <c r="H32" i="107" s="1"/>
  <c r="K21" i="103"/>
  <c r="G21" i="103"/>
  <c r="H7" i="107" s="1"/>
  <c r="H53" i="107" s="1"/>
  <c r="BB20" i="103"/>
  <c r="G49" i="107" s="1"/>
  <c r="AX20" i="103"/>
  <c r="AT20" i="103"/>
  <c r="G23" i="107" s="1"/>
  <c r="G69" i="107" s="1"/>
  <c r="AP20" i="103"/>
  <c r="G44" i="107" s="1"/>
  <c r="AL20" i="103"/>
  <c r="AH20" i="103"/>
  <c r="G18" i="107" s="1"/>
  <c r="G64" i="107" s="1"/>
  <c r="AD20" i="103"/>
  <c r="G39" i="107" s="1"/>
  <c r="Z20" i="103"/>
  <c r="V20" i="103"/>
  <c r="G13" i="107" s="1"/>
  <c r="G59" i="107" s="1"/>
  <c r="R20" i="103"/>
  <c r="G34" i="107" s="1"/>
  <c r="N20" i="103"/>
  <c r="J20" i="103"/>
  <c r="G8" i="107" s="1"/>
  <c r="G54" i="107" s="1"/>
  <c r="F20" i="103"/>
  <c r="G29" i="107" s="1"/>
  <c r="BA19" i="103"/>
  <c r="AW19" i="103"/>
  <c r="F24" i="107" s="1"/>
  <c r="F70" i="107" s="1"/>
  <c r="AS19" i="103"/>
  <c r="F45" i="107" s="1"/>
  <c r="AO19" i="103"/>
  <c r="AK19" i="103"/>
  <c r="F19" i="107" s="1"/>
  <c r="F65" i="107" s="1"/>
  <c r="AG19" i="103"/>
  <c r="F40" i="107" s="1"/>
  <c r="AC19" i="103"/>
  <c r="Y19" i="103"/>
  <c r="F14" i="107" s="1"/>
  <c r="F60" i="107" s="1"/>
  <c r="U19" i="103"/>
  <c r="F35" i="107" s="1"/>
  <c r="Q19" i="103"/>
  <c r="M19" i="103"/>
  <c r="F9" i="107" s="1"/>
  <c r="F55" i="107" s="1"/>
  <c r="I19" i="103"/>
  <c r="F30" i="107" s="1"/>
  <c r="E19" i="103"/>
  <c r="AZ18" i="103"/>
  <c r="E26" i="107" s="1"/>
  <c r="E72" i="107" s="1"/>
  <c r="AV18" i="103"/>
  <c r="E46" i="107" s="1"/>
  <c r="AR18" i="103"/>
  <c r="AN18" i="103"/>
  <c r="E21" i="107" s="1"/>
  <c r="E67" i="107" s="1"/>
  <c r="AJ18" i="103"/>
  <c r="E41" i="107" s="1"/>
  <c r="AF18" i="103"/>
  <c r="AB18" i="103"/>
  <c r="E16" i="107" s="1"/>
  <c r="E62" i="107" s="1"/>
  <c r="X18" i="103"/>
  <c r="E36" i="107" s="1"/>
  <c r="T18" i="103"/>
  <c r="P18" i="103"/>
  <c r="E11" i="107" s="1"/>
  <c r="E57" i="107" s="1"/>
  <c r="L18" i="103"/>
  <c r="E31" i="107" s="1"/>
  <c r="H18" i="103"/>
  <c r="D18" i="103"/>
  <c r="E6" i="107" s="1"/>
  <c r="E52" i="107" s="1"/>
  <c r="AY17" i="103"/>
  <c r="D47" i="107" s="1"/>
  <c r="AU17" i="103"/>
  <c r="AQ17" i="103"/>
  <c r="D22" i="107" s="1"/>
  <c r="D68" i="107" s="1"/>
  <c r="AM17" i="103"/>
  <c r="D42" i="107" s="1"/>
  <c r="AI17" i="103"/>
  <c r="AE17" i="103"/>
  <c r="D17" i="107" s="1"/>
  <c r="D63" i="107" s="1"/>
  <c r="AA17" i="103"/>
  <c r="D37" i="107" s="1"/>
  <c r="W17" i="103"/>
  <c r="S17" i="103"/>
  <c r="D12" i="107" s="1"/>
  <c r="D58" i="107" s="1"/>
  <c r="O17" i="103"/>
  <c r="D32" i="107" s="1"/>
  <c r="K17" i="103"/>
  <c r="G17" i="103"/>
  <c r="D7" i="107" s="1"/>
  <c r="D53" i="107" s="1"/>
  <c r="AY15" i="103"/>
  <c r="AU15" i="103"/>
  <c r="AQ15" i="103"/>
  <c r="AM15" i="103"/>
  <c r="AI15" i="103"/>
  <c r="AE15" i="103"/>
  <c r="AA15" i="103"/>
  <c r="W15" i="103"/>
  <c r="S15" i="103"/>
  <c r="O15" i="103"/>
  <c r="K15" i="103"/>
  <c r="G15" i="103"/>
  <c r="I9" i="103"/>
  <c r="U9" i="103"/>
  <c r="AG9" i="103"/>
  <c r="AS9" i="103"/>
  <c r="D10" i="103"/>
  <c r="H10" i="103"/>
  <c r="L10" i="103"/>
  <c r="P10" i="103"/>
  <c r="T10" i="103"/>
  <c r="X10" i="103"/>
  <c r="AB10" i="103"/>
  <c r="AF10" i="103"/>
  <c r="AJ10" i="103"/>
  <c r="AN10" i="103"/>
  <c r="AR10" i="103"/>
  <c r="AV10" i="103"/>
  <c r="AZ10" i="103"/>
  <c r="E12" i="103"/>
  <c r="I12" i="103"/>
  <c r="M12" i="103"/>
  <c r="F9" i="108" s="1"/>
  <c r="Q12" i="103"/>
  <c r="U12" i="103"/>
  <c r="Y12" i="103"/>
  <c r="F14" i="108" s="1"/>
  <c r="AC12" i="103"/>
  <c r="AG12" i="103"/>
  <c r="AK12" i="103"/>
  <c r="F19" i="108" s="1"/>
  <c r="AO12" i="103"/>
  <c r="AS12" i="103"/>
  <c r="AW12" i="103"/>
  <c r="F24" i="108" s="1"/>
  <c r="BA12" i="103"/>
  <c r="F13" i="103"/>
  <c r="J13" i="103"/>
  <c r="G8" i="108" s="1"/>
  <c r="N13" i="103"/>
  <c r="R13" i="103"/>
  <c r="V13" i="103"/>
  <c r="G13" i="108" s="1"/>
  <c r="Z13" i="103"/>
  <c r="AD13" i="103"/>
  <c r="AH13" i="103"/>
  <c r="G18" i="108" s="1"/>
  <c r="AL13" i="103"/>
  <c r="AP13" i="103"/>
  <c r="AT13" i="103"/>
  <c r="G23" i="108" s="1"/>
  <c r="AX13" i="103"/>
  <c r="BB13" i="103"/>
  <c r="D15" i="103"/>
  <c r="L15" i="103"/>
  <c r="L9" i="103"/>
  <c r="X9" i="103"/>
  <c r="AJ9" i="103"/>
  <c r="AV9" i="103"/>
  <c r="E10" i="103"/>
  <c r="I10" i="103"/>
  <c r="M10" i="103"/>
  <c r="Q10" i="103"/>
  <c r="U10" i="103"/>
  <c r="Y10" i="103"/>
  <c r="AC10" i="103"/>
  <c r="AG10" i="103"/>
  <c r="AK10" i="103"/>
  <c r="AO10" i="103"/>
  <c r="AS10" i="103"/>
  <c r="AW10" i="103"/>
  <c r="BA10" i="103"/>
  <c r="F12" i="103"/>
  <c r="J12" i="103"/>
  <c r="F8" i="108" s="1"/>
  <c r="N12" i="103"/>
  <c r="R12" i="103"/>
  <c r="V12" i="103"/>
  <c r="F13" i="108" s="1"/>
  <c r="Z12" i="103"/>
  <c r="AD12" i="103"/>
  <c r="AH12" i="103"/>
  <c r="F18" i="108" s="1"/>
  <c r="AL12" i="103"/>
  <c r="AP12" i="103"/>
  <c r="AT12" i="103"/>
  <c r="F23" i="108" s="1"/>
  <c r="AX12" i="103"/>
  <c r="BB12" i="103"/>
  <c r="G13" i="103"/>
  <c r="G7" i="108" s="1"/>
  <c r="K13" i="103"/>
  <c r="O13" i="103"/>
  <c r="S13" i="103"/>
  <c r="G12" i="108" s="1"/>
  <c r="W13" i="103"/>
  <c r="AA13" i="103"/>
  <c r="AE13" i="103"/>
  <c r="G17" i="108" s="1"/>
  <c r="AI13" i="103"/>
  <c r="AM13" i="103"/>
  <c r="AQ13" i="103"/>
  <c r="G22" i="108" s="1"/>
  <c r="AU13" i="103"/>
  <c r="AY13" i="103"/>
  <c r="F15" i="103"/>
  <c r="N15" i="103"/>
  <c r="O9" i="103"/>
  <c r="AA9" i="103"/>
  <c r="AM9" i="103"/>
  <c r="AY9" i="103"/>
  <c r="F10" i="103"/>
  <c r="J10" i="103"/>
  <c r="N10" i="103"/>
  <c r="R10" i="103"/>
  <c r="V10" i="103"/>
  <c r="Z10" i="103"/>
  <c r="AD10" i="103"/>
  <c r="AH10" i="103"/>
  <c r="AL10" i="103"/>
  <c r="AP10" i="103"/>
  <c r="AT10" i="103"/>
  <c r="AX10" i="103"/>
  <c r="BB10" i="103"/>
  <c r="G12" i="103"/>
  <c r="F7" i="108" s="1"/>
  <c r="K12" i="103"/>
  <c r="O12" i="103"/>
  <c r="S12" i="103"/>
  <c r="F12" i="108" s="1"/>
  <c r="W12" i="103"/>
  <c r="AA12" i="103"/>
  <c r="AE12" i="103"/>
  <c r="F17" i="108" s="1"/>
  <c r="AI12" i="103"/>
  <c r="AM12" i="103"/>
  <c r="AQ12" i="103"/>
  <c r="F22" i="108" s="1"/>
  <c r="AU12" i="103"/>
  <c r="AY12" i="103"/>
  <c r="D13" i="103"/>
  <c r="G6" i="108" s="1"/>
  <c r="H13" i="103"/>
  <c r="L13" i="103"/>
  <c r="P13" i="103"/>
  <c r="G11" i="108" s="1"/>
  <c r="T13" i="103"/>
  <c r="X13" i="103"/>
  <c r="AB13" i="103"/>
  <c r="G16" i="108" s="1"/>
  <c r="AF13" i="103"/>
  <c r="AJ13" i="103"/>
  <c r="AN13" i="103"/>
  <c r="G21" i="108" s="1"/>
  <c r="AR13" i="103"/>
  <c r="AV13" i="103"/>
  <c r="AZ13" i="103"/>
  <c r="G26" i="108" s="1"/>
  <c r="H15" i="103"/>
  <c r="P15" i="103"/>
  <c r="F9" i="103"/>
  <c r="R9" i="103"/>
  <c r="AD9" i="103"/>
  <c r="AP9" i="103"/>
  <c r="BB9" i="103"/>
  <c r="G10" i="103"/>
  <c r="K10" i="103"/>
  <c r="O10" i="103"/>
  <c r="S10" i="103"/>
  <c r="W10" i="103"/>
  <c r="AA10" i="103"/>
  <c r="AE10" i="103"/>
  <c r="AI10" i="103"/>
  <c r="AM10" i="103"/>
  <c r="AQ10" i="103"/>
  <c r="AU10" i="103"/>
  <c r="AY10" i="103"/>
  <c r="D12" i="103"/>
  <c r="H12" i="103"/>
  <c r="L12" i="103"/>
  <c r="P12" i="103"/>
  <c r="F11" i="108" s="1"/>
  <c r="T12" i="103"/>
  <c r="X12" i="103"/>
  <c r="AB12" i="103"/>
  <c r="F16" i="108" s="1"/>
  <c r="AF12" i="103"/>
  <c r="AJ12" i="103"/>
  <c r="AN12" i="103"/>
  <c r="F21" i="108" s="1"/>
  <c r="AR12" i="103"/>
  <c r="AV12" i="103"/>
  <c r="AZ12" i="103"/>
  <c r="F26" i="108" s="1"/>
  <c r="E13" i="103"/>
  <c r="I13" i="103"/>
  <c r="M13" i="103"/>
  <c r="G9" i="108" s="1"/>
  <c r="Q13" i="103"/>
  <c r="U13" i="103"/>
  <c r="Y13" i="103"/>
  <c r="G14" i="108" s="1"/>
  <c r="AC13" i="103"/>
  <c r="AG13" i="103"/>
  <c r="AK13" i="103"/>
  <c r="G19" i="108" s="1"/>
  <c r="AO13" i="103"/>
  <c r="AS13" i="103"/>
  <c r="AW13" i="103"/>
  <c r="G24" i="108" s="1"/>
  <c r="BA13" i="103"/>
  <c r="J15" i="103"/>
  <c r="O9" i="101"/>
  <c r="AA9" i="101"/>
  <c r="AM9" i="101"/>
  <c r="AY9" i="101"/>
  <c r="F10" i="101"/>
  <c r="J10" i="101"/>
  <c r="N10" i="101"/>
  <c r="R10" i="101"/>
  <c r="V10" i="101"/>
  <c r="Z10" i="101"/>
  <c r="AD10" i="101"/>
  <c r="AH10" i="101"/>
  <c r="AL10" i="101"/>
  <c r="AP10" i="101"/>
  <c r="AT10" i="101"/>
  <c r="AX10" i="101"/>
  <c r="BB10" i="101"/>
  <c r="G12" i="101"/>
  <c r="H7" i="108" s="1"/>
  <c r="K12" i="101"/>
  <c r="O12" i="101"/>
  <c r="S12" i="101"/>
  <c r="H12" i="108" s="1"/>
  <c r="W12" i="101"/>
  <c r="AA12" i="101"/>
  <c r="AE12" i="101"/>
  <c r="H17" i="108" s="1"/>
  <c r="AI12" i="101"/>
  <c r="AM12" i="101"/>
  <c r="AQ12" i="101"/>
  <c r="H22" i="108" s="1"/>
  <c r="AU12" i="101"/>
  <c r="AY12" i="101"/>
  <c r="D13" i="101"/>
  <c r="I6" i="108" s="1"/>
  <c r="K13" i="101"/>
  <c r="AW36" i="101"/>
  <c r="AK36" i="101"/>
  <c r="Y36" i="101"/>
  <c r="M36" i="101"/>
  <c r="AZ35" i="101"/>
  <c r="AN35" i="101"/>
  <c r="AB35" i="101"/>
  <c r="P35" i="101"/>
  <c r="D35" i="101"/>
  <c r="AY33" i="101"/>
  <c r="T47" i="105" s="1"/>
  <c r="T93" i="105" s="1"/>
  <c r="AU33" i="101"/>
  <c r="AQ33" i="101"/>
  <c r="T22" i="105" s="1"/>
  <c r="AM33" i="101"/>
  <c r="T42" i="105" s="1"/>
  <c r="T88" i="105" s="1"/>
  <c r="AI33" i="101"/>
  <c r="AE33" i="101"/>
  <c r="T17" i="105" s="1"/>
  <c r="AA33" i="101"/>
  <c r="T37" i="105" s="1"/>
  <c r="T83" i="105" s="1"/>
  <c r="W33" i="101"/>
  <c r="S33" i="101"/>
  <c r="T12" i="105" s="1"/>
  <c r="O33" i="101"/>
  <c r="T32" i="105" s="1"/>
  <c r="K33" i="101"/>
  <c r="G33" i="101"/>
  <c r="T7" i="105" s="1"/>
  <c r="BB32" i="101"/>
  <c r="S49" i="105" s="1"/>
  <c r="AX32" i="101"/>
  <c r="AT32" i="101"/>
  <c r="S23" i="105" s="1"/>
  <c r="AP32" i="101"/>
  <c r="S44" i="105" s="1"/>
  <c r="AL32" i="101"/>
  <c r="AH32" i="101"/>
  <c r="S18" i="105" s="1"/>
  <c r="AD32" i="101"/>
  <c r="S39" i="105" s="1"/>
  <c r="Z32" i="101"/>
  <c r="V32" i="101"/>
  <c r="S13" i="105" s="1"/>
  <c r="R32" i="101"/>
  <c r="S34" i="105" s="1"/>
  <c r="N32" i="101"/>
  <c r="J32" i="101"/>
  <c r="S8" i="105" s="1"/>
  <c r="F32" i="101"/>
  <c r="S29" i="105" s="1"/>
  <c r="BA31" i="101"/>
  <c r="AW31" i="101"/>
  <c r="R24" i="105" s="1"/>
  <c r="AS31" i="101"/>
  <c r="R45" i="105" s="1"/>
  <c r="AO31" i="101"/>
  <c r="AK31" i="101"/>
  <c r="R19" i="105" s="1"/>
  <c r="AG31" i="101"/>
  <c r="R40" i="105" s="1"/>
  <c r="AC31" i="101"/>
  <c r="Y31" i="101"/>
  <c r="R14" i="105" s="1"/>
  <c r="U31" i="101"/>
  <c r="R35" i="105" s="1"/>
  <c r="Q31" i="101"/>
  <c r="M31" i="101"/>
  <c r="R9" i="105" s="1"/>
  <c r="I31" i="101"/>
  <c r="R30" i="105" s="1"/>
  <c r="E31" i="101"/>
  <c r="AZ30" i="101"/>
  <c r="Q26" i="105" s="1"/>
  <c r="AV30" i="101"/>
  <c r="Q46" i="105" s="1"/>
  <c r="AR30" i="101"/>
  <c r="AN30" i="101"/>
  <c r="Q21" i="105" s="1"/>
  <c r="AJ30" i="101"/>
  <c r="Q41" i="105" s="1"/>
  <c r="AF30" i="101"/>
  <c r="AB30" i="101"/>
  <c r="Q16" i="105" s="1"/>
  <c r="X30" i="101"/>
  <c r="Q36" i="105" s="1"/>
  <c r="T30" i="101"/>
  <c r="P30" i="101"/>
  <c r="Q11" i="105" s="1"/>
  <c r="L30" i="101"/>
  <c r="Q31" i="105" s="1"/>
  <c r="H30" i="101"/>
  <c r="D30" i="101"/>
  <c r="Q6" i="105" s="1"/>
  <c r="AY29" i="101"/>
  <c r="P47" i="105" s="1"/>
  <c r="AU29" i="101"/>
  <c r="AQ29" i="101"/>
  <c r="P22" i="105" s="1"/>
  <c r="AM29" i="101"/>
  <c r="P42" i="105" s="1"/>
  <c r="AI29" i="101"/>
  <c r="AE29" i="101"/>
  <c r="P17" i="105" s="1"/>
  <c r="AA29" i="101"/>
  <c r="P37" i="105" s="1"/>
  <c r="W29" i="101"/>
  <c r="S29" i="101"/>
  <c r="P12" i="105" s="1"/>
  <c r="O29" i="101"/>
  <c r="P32" i="105" s="1"/>
  <c r="K29" i="101"/>
  <c r="G29" i="101"/>
  <c r="P7" i="105" s="1"/>
  <c r="BB28" i="101"/>
  <c r="O49" i="105" s="1"/>
  <c r="AX28" i="101"/>
  <c r="AT28" i="101"/>
  <c r="O23" i="105" s="1"/>
  <c r="AP28" i="101"/>
  <c r="O44" i="105" s="1"/>
  <c r="AL28" i="101"/>
  <c r="AH28" i="101"/>
  <c r="O18" i="105" s="1"/>
  <c r="AD28" i="101"/>
  <c r="O39" i="105" s="1"/>
  <c r="Z28" i="101"/>
  <c r="V28" i="101"/>
  <c r="O13" i="105" s="1"/>
  <c r="R28" i="101"/>
  <c r="O34" i="105" s="1"/>
  <c r="N28" i="101"/>
  <c r="J28" i="101"/>
  <c r="O8" i="105" s="1"/>
  <c r="F28" i="101"/>
  <c r="O29" i="105" s="1"/>
  <c r="AT36" i="101"/>
  <c r="AH36" i="101"/>
  <c r="V36" i="101"/>
  <c r="J36" i="101"/>
  <c r="AW35" i="101"/>
  <c r="AK35" i="101"/>
  <c r="Y35" i="101"/>
  <c r="M35" i="101"/>
  <c r="BB33" i="101"/>
  <c r="T49" i="105" s="1"/>
  <c r="T95" i="105" s="1"/>
  <c r="AX33" i="101"/>
  <c r="AT33" i="101"/>
  <c r="T23" i="105" s="1"/>
  <c r="T69" i="105" s="1"/>
  <c r="AP33" i="101"/>
  <c r="T44" i="105" s="1"/>
  <c r="T90" i="105" s="1"/>
  <c r="AL33" i="101"/>
  <c r="AH33" i="101"/>
  <c r="T18" i="105" s="1"/>
  <c r="T64" i="105" s="1"/>
  <c r="AD33" i="101"/>
  <c r="T39" i="105" s="1"/>
  <c r="Z33" i="101"/>
  <c r="V33" i="101"/>
  <c r="T13" i="105" s="1"/>
  <c r="T59" i="105" s="1"/>
  <c r="R33" i="101"/>
  <c r="T34" i="105" s="1"/>
  <c r="N33" i="101"/>
  <c r="J33" i="101"/>
  <c r="T8" i="105" s="1"/>
  <c r="T54" i="105" s="1"/>
  <c r="F33" i="101"/>
  <c r="T29" i="105" s="1"/>
  <c r="T75" i="105" s="1"/>
  <c r="BA32" i="101"/>
  <c r="AW32" i="101"/>
  <c r="S24" i="105" s="1"/>
  <c r="S70" i="105" s="1"/>
  <c r="AS32" i="101"/>
  <c r="S45" i="105" s="1"/>
  <c r="AO32" i="101"/>
  <c r="AK32" i="101"/>
  <c r="S19" i="105" s="1"/>
  <c r="S65" i="105" s="1"/>
  <c r="AG32" i="101"/>
  <c r="S40" i="105" s="1"/>
  <c r="AC32" i="101"/>
  <c r="Y32" i="101"/>
  <c r="S14" i="105" s="1"/>
  <c r="S60" i="105" s="1"/>
  <c r="U32" i="101"/>
  <c r="S35" i="105" s="1"/>
  <c r="Q32" i="101"/>
  <c r="M32" i="101"/>
  <c r="S9" i="105" s="1"/>
  <c r="S55" i="105" s="1"/>
  <c r="I32" i="101"/>
  <c r="S30" i="105" s="1"/>
  <c r="E32" i="101"/>
  <c r="AZ31" i="101"/>
  <c r="R26" i="105" s="1"/>
  <c r="R72" i="105" s="1"/>
  <c r="AV31" i="101"/>
  <c r="R46" i="105" s="1"/>
  <c r="AR31" i="101"/>
  <c r="AN31" i="101"/>
  <c r="R21" i="105" s="1"/>
  <c r="R67" i="105" s="1"/>
  <c r="AJ31" i="101"/>
  <c r="R41" i="105" s="1"/>
  <c r="AF31" i="101"/>
  <c r="AB31" i="101"/>
  <c r="R16" i="105" s="1"/>
  <c r="R62" i="105" s="1"/>
  <c r="X31" i="101"/>
  <c r="R36" i="105" s="1"/>
  <c r="T31" i="101"/>
  <c r="P31" i="101"/>
  <c r="R11" i="105" s="1"/>
  <c r="R57" i="105" s="1"/>
  <c r="L31" i="101"/>
  <c r="R31" i="105" s="1"/>
  <c r="H31" i="101"/>
  <c r="D31" i="101"/>
  <c r="R6" i="105" s="1"/>
  <c r="R52" i="105" s="1"/>
  <c r="AY30" i="101"/>
  <c r="Q47" i="105" s="1"/>
  <c r="AU30" i="101"/>
  <c r="AQ30" i="101"/>
  <c r="Q22" i="105" s="1"/>
  <c r="Q68" i="105" s="1"/>
  <c r="AM30" i="101"/>
  <c r="Q42" i="105" s="1"/>
  <c r="AI30" i="101"/>
  <c r="AE30" i="101"/>
  <c r="Q17" i="105" s="1"/>
  <c r="Q63" i="105" s="1"/>
  <c r="AA30" i="101"/>
  <c r="Q37" i="105" s="1"/>
  <c r="W30" i="101"/>
  <c r="S30" i="101"/>
  <c r="Q12" i="105" s="1"/>
  <c r="Q58" i="105" s="1"/>
  <c r="O30" i="101"/>
  <c r="Q32" i="105" s="1"/>
  <c r="K30" i="101"/>
  <c r="G30" i="101"/>
  <c r="Q7" i="105" s="1"/>
  <c r="Q53" i="105" s="1"/>
  <c r="BB29" i="101"/>
  <c r="P49" i="105" s="1"/>
  <c r="AX29" i="101"/>
  <c r="AT29" i="101"/>
  <c r="P23" i="105" s="1"/>
  <c r="P69" i="105" s="1"/>
  <c r="AP29" i="101"/>
  <c r="P44" i="105" s="1"/>
  <c r="AL29" i="101"/>
  <c r="AH29" i="101"/>
  <c r="P18" i="105" s="1"/>
  <c r="P64" i="105" s="1"/>
  <c r="AD29" i="101"/>
  <c r="P39" i="105" s="1"/>
  <c r="Z29" i="101"/>
  <c r="V29" i="101"/>
  <c r="P13" i="105" s="1"/>
  <c r="P59" i="105" s="1"/>
  <c r="R29" i="101"/>
  <c r="P34" i="105" s="1"/>
  <c r="N29" i="101"/>
  <c r="J29" i="101"/>
  <c r="P8" i="105" s="1"/>
  <c r="P54" i="105" s="1"/>
  <c r="F29" i="101"/>
  <c r="P29" i="105" s="1"/>
  <c r="BA28" i="101"/>
  <c r="AW28" i="101"/>
  <c r="O24" i="105" s="1"/>
  <c r="AS28" i="101"/>
  <c r="O45" i="105" s="1"/>
  <c r="AO28" i="101"/>
  <c r="AK28" i="101"/>
  <c r="O19" i="105" s="1"/>
  <c r="AG28" i="101"/>
  <c r="O40" i="105" s="1"/>
  <c r="AC28" i="101"/>
  <c r="Y28" i="101"/>
  <c r="O14" i="105" s="1"/>
  <c r="U28" i="101"/>
  <c r="O35" i="105" s="1"/>
  <c r="Q28" i="101"/>
  <c r="M28" i="101"/>
  <c r="O9" i="105" s="1"/>
  <c r="I28" i="101"/>
  <c r="O30" i="105" s="1"/>
  <c r="E28" i="101"/>
  <c r="AQ36" i="101"/>
  <c r="AE36" i="101"/>
  <c r="S36" i="101"/>
  <c r="G36" i="101"/>
  <c r="AT35" i="101"/>
  <c r="AH35" i="101"/>
  <c r="V35" i="101"/>
  <c r="J35" i="101"/>
  <c r="BA33" i="101"/>
  <c r="AW33" i="101"/>
  <c r="T24" i="105" s="1"/>
  <c r="T70" i="105" s="1"/>
  <c r="AS33" i="101"/>
  <c r="T45" i="105" s="1"/>
  <c r="T91" i="105" s="1"/>
  <c r="AO33" i="101"/>
  <c r="AK33" i="101"/>
  <c r="T19" i="105" s="1"/>
  <c r="T65" i="105" s="1"/>
  <c r="AG33" i="101"/>
  <c r="T40" i="105" s="1"/>
  <c r="AC33" i="101"/>
  <c r="Y33" i="101"/>
  <c r="T14" i="105" s="1"/>
  <c r="T60" i="105" s="1"/>
  <c r="U33" i="101"/>
  <c r="T35" i="105" s="1"/>
  <c r="T85" i="105" s="1"/>
  <c r="Q33" i="101"/>
  <c r="M33" i="101"/>
  <c r="T9" i="105" s="1"/>
  <c r="T55" i="105" s="1"/>
  <c r="I33" i="101"/>
  <c r="T30" i="105" s="1"/>
  <c r="T76" i="105" s="1"/>
  <c r="E33" i="101"/>
  <c r="AZ32" i="101"/>
  <c r="S26" i="105" s="1"/>
  <c r="S72" i="105" s="1"/>
  <c r="AV32" i="101"/>
  <c r="S46" i="105" s="1"/>
  <c r="AR32" i="101"/>
  <c r="AN32" i="101"/>
  <c r="S21" i="105" s="1"/>
  <c r="S67" i="105" s="1"/>
  <c r="AJ32" i="101"/>
  <c r="S41" i="105" s="1"/>
  <c r="AF32" i="101"/>
  <c r="AB32" i="101"/>
  <c r="S16" i="105" s="1"/>
  <c r="S62" i="105" s="1"/>
  <c r="X32" i="101"/>
  <c r="S36" i="105" s="1"/>
  <c r="T32" i="101"/>
  <c r="P32" i="101"/>
  <c r="S11" i="105" s="1"/>
  <c r="S57" i="105" s="1"/>
  <c r="L32" i="101"/>
  <c r="S31" i="105" s="1"/>
  <c r="H32" i="101"/>
  <c r="D32" i="101"/>
  <c r="S6" i="105" s="1"/>
  <c r="S52" i="105" s="1"/>
  <c r="AY31" i="101"/>
  <c r="R47" i="105" s="1"/>
  <c r="AU31" i="101"/>
  <c r="AQ31" i="101"/>
  <c r="R22" i="105" s="1"/>
  <c r="R68" i="105" s="1"/>
  <c r="AM31" i="101"/>
  <c r="R42" i="105" s="1"/>
  <c r="AI31" i="101"/>
  <c r="AE31" i="101"/>
  <c r="R17" i="105" s="1"/>
  <c r="R63" i="105" s="1"/>
  <c r="AA31" i="101"/>
  <c r="R37" i="105" s="1"/>
  <c r="W31" i="101"/>
  <c r="S31" i="101"/>
  <c r="R12" i="105" s="1"/>
  <c r="R58" i="105" s="1"/>
  <c r="O31" i="101"/>
  <c r="R32" i="105" s="1"/>
  <c r="K31" i="101"/>
  <c r="G31" i="101"/>
  <c r="R7" i="105" s="1"/>
  <c r="R53" i="105" s="1"/>
  <c r="BB30" i="101"/>
  <c r="Q49" i="105" s="1"/>
  <c r="AX30" i="101"/>
  <c r="AT30" i="101"/>
  <c r="Q23" i="105" s="1"/>
  <c r="Q69" i="105" s="1"/>
  <c r="AP30" i="101"/>
  <c r="Q44" i="105" s="1"/>
  <c r="AL30" i="101"/>
  <c r="AH30" i="101"/>
  <c r="Q18" i="105" s="1"/>
  <c r="Q64" i="105" s="1"/>
  <c r="AD30" i="101"/>
  <c r="Q39" i="105" s="1"/>
  <c r="Z30" i="101"/>
  <c r="V30" i="101"/>
  <c r="Q13" i="105" s="1"/>
  <c r="Q59" i="105" s="1"/>
  <c r="R30" i="101"/>
  <c r="Q34" i="105" s="1"/>
  <c r="N30" i="101"/>
  <c r="J30" i="101"/>
  <c r="Q8" i="105" s="1"/>
  <c r="Q54" i="105" s="1"/>
  <c r="F30" i="101"/>
  <c r="Q29" i="105" s="1"/>
  <c r="BA29" i="101"/>
  <c r="AW29" i="101"/>
  <c r="P24" i="105" s="1"/>
  <c r="P70" i="105" s="1"/>
  <c r="AS29" i="101"/>
  <c r="P45" i="105" s="1"/>
  <c r="AO29" i="101"/>
  <c r="AK29" i="101"/>
  <c r="P19" i="105" s="1"/>
  <c r="P65" i="105" s="1"/>
  <c r="AG29" i="101"/>
  <c r="P40" i="105" s="1"/>
  <c r="AC29" i="101"/>
  <c r="Y29" i="101"/>
  <c r="P14" i="105" s="1"/>
  <c r="P60" i="105" s="1"/>
  <c r="U29" i="101"/>
  <c r="P35" i="105" s="1"/>
  <c r="Q29" i="101"/>
  <c r="M29" i="101"/>
  <c r="P9" i="105" s="1"/>
  <c r="P55" i="105" s="1"/>
  <c r="I29" i="101"/>
  <c r="P30" i="105" s="1"/>
  <c r="E29" i="101"/>
  <c r="AZ28" i="101"/>
  <c r="O26" i="105" s="1"/>
  <c r="AV28" i="101"/>
  <c r="O46" i="105" s="1"/>
  <c r="AR28" i="101"/>
  <c r="AN28" i="101"/>
  <c r="O21" i="105" s="1"/>
  <c r="AJ28" i="101"/>
  <c r="O41" i="105" s="1"/>
  <c r="AF28" i="101"/>
  <c r="AB28" i="101"/>
  <c r="O16" i="105" s="1"/>
  <c r="X28" i="101"/>
  <c r="O36" i="105" s="1"/>
  <c r="T28" i="101"/>
  <c r="P28" i="101"/>
  <c r="O11" i="105" s="1"/>
  <c r="L28" i="101"/>
  <c r="O31" i="105" s="1"/>
  <c r="H28" i="101"/>
  <c r="AZ36" i="101"/>
  <c r="AN36" i="101"/>
  <c r="AB36" i="101"/>
  <c r="P36" i="101"/>
  <c r="D36" i="101"/>
  <c r="AQ35" i="101"/>
  <c r="AE35" i="101"/>
  <c r="S35" i="101"/>
  <c r="G35" i="101"/>
  <c r="AZ33" i="101"/>
  <c r="T26" i="105" s="1"/>
  <c r="T72" i="105" s="1"/>
  <c r="AV33" i="101"/>
  <c r="T46" i="105" s="1"/>
  <c r="AR33" i="101"/>
  <c r="AN33" i="101"/>
  <c r="T21" i="105" s="1"/>
  <c r="T67" i="105" s="1"/>
  <c r="AJ33" i="101"/>
  <c r="T41" i="105" s="1"/>
  <c r="T87" i="105" s="1"/>
  <c r="AF33" i="101"/>
  <c r="AB33" i="101"/>
  <c r="T16" i="105" s="1"/>
  <c r="T62" i="105" s="1"/>
  <c r="X33" i="101"/>
  <c r="T36" i="105" s="1"/>
  <c r="T33" i="101"/>
  <c r="P33" i="101"/>
  <c r="T11" i="105" s="1"/>
  <c r="T57" i="105" s="1"/>
  <c r="L33" i="101"/>
  <c r="T31" i="105" s="1"/>
  <c r="H33" i="101"/>
  <c r="D33" i="101"/>
  <c r="T6" i="105" s="1"/>
  <c r="T52" i="105" s="1"/>
  <c r="AY32" i="101"/>
  <c r="S47" i="105" s="1"/>
  <c r="AU32" i="101"/>
  <c r="AQ32" i="101"/>
  <c r="S22" i="105" s="1"/>
  <c r="S68" i="105" s="1"/>
  <c r="AM32" i="101"/>
  <c r="S42" i="105" s="1"/>
  <c r="AI32" i="101"/>
  <c r="AE32" i="101"/>
  <c r="S17" i="105" s="1"/>
  <c r="S63" i="105" s="1"/>
  <c r="AA32" i="101"/>
  <c r="S37" i="105" s="1"/>
  <c r="W32" i="101"/>
  <c r="S32" i="101"/>
  <c r="S12" i="105" s="1"/>
  <c r="S58" i="105" s="1"/>
  <c r="O32" i="101"/>
  <c r="S32" i="105" s="1"/>
  <c r="K32" i="101"/>
  <c r="G32" i="101"/>
  <c r="S7" i="105" s="1"/>
  <c r="S53" i="105" s="1"/>
  <c r="BB31" i="101"/>
  <c r="R49" i="105" s="1"/>
  <c r="AX31" i="101"/>
  <c r="AT31" i="101"/>
  <c r="R23" i="105" s="1"/>
  <c r="R69" i="105" s="1"/>
  <c r="AP31" i="101"/>
  <c r="R44" i="105" s="1"/>
  <c r="AL31" i="101"/>
  <c r="AH31" i="101"/>
  <c r="R18" i="105" s="1"/>
  <c r="R64" i="105" s="1"/>
  <c r="AD31" i="101"/>
  <c r="R39" i="105" s="1"/>
  <c r="Z31" i="101"/>
  <c r="V31" i="101"/>
  <c r="R13" i="105" s="1"/>
  <c r="R59" i="105" s="1"/>
  <c r="R31" i="101"/>
  <c r="R34" i="105" s="1"/>
  <c r="N31" i="101"/>
  <c r="J31" i="101"/>
  <c r="R8" i="105" s="1"/>
  <c r="R54" i="105" s="1"/>
  <c r="F31" i="101"/>
  <c r="R29" i="105" s="1"/>
  <c r="BA30" i="101"/>
  <c r="AW30" i="101"/>
  <c r="Q24" i="105" s="1"/>
  <c r="Q70" i="105" s="1"/>
  <c r="AS30" i="101"/>
  <c r="Q45" i="105" s="1"/>
  <c r="AO30" i="101"/>
  <c r="AK30" i="101"/>
  <c r="Q19" i="105" s="1"/>
  <c r="Q65" i="105" s="1"/>
  <c r="AG30" i="101"/>
  <c r="Q40" i="105" s="1"/>
  <c r="AC30" i="101"/>
  <c r="Y30" i="101"/>
  <c r="Q14" i="105" s="1"/>
  <c r="Q60" i="105" s="1"/>
  <c r="U30" i="101"/>
  <c r="Q35" i="105" s="1"/>
  <c r="Q30" i="101"/>
  <c r="M30" i="101"/>
  <c r="Q9" i="105" s="1"/>
  <c r="Q55" i="105" s="1"/>
  <c r="I30" i="101"/>
  <c r="Q30" i="105" s="1"/>
  <c r="E30" i="101"/>
  <c r="AZ29" i="101"/>
  <c r="P26" i="105" s="1"/>
  <c r="P72" i="105" s="1"/>
  <c r="AV29" i="101"/>
  <c r="P46" i="105" s="1"/>
  <c r="AR29" i="101"/>
  <c r="AN29" i="101"/>
  <c r="P21" i="105" s="1"/>
  <c r="P67" i="105" s="1"/>
  <c r="AJ29" i="101"/>
  <c r="P41" i="105" s="1"/>
  <c r="AF29" i="101"/>
  <c r="AB29" i="101"/>
  <c r="P16" i="105" s="1"/>
  <c r="P62" i="105" s="1"/>
  <c r="X29" i="101"/>
  <c r="P36" i="105" s="1"/>
  <c r="T29" i="101"/>
  <c r="P29" i="101"/>
  <c r="P11" i="105" s="1"/>
  <c r="P57" i="105" s="1"/>
  <c r="L29" i="101"/>
  <c r="P31" i="105" s="1"/>
  <c r="H29" i="101"/>
  <c r="D29" i="101"/>
  <c r="P6" i="105" s="1"/>
  <c r="AY28" i="101"/>
  <c r="O47" i="105" s="1"/>
  <c r="AU28" i="101"/>
  <c r="AQ28" i="101"/>
  <c r="O22" i="105" s="1"/>
  <c r="AM28" i="101"/>
  <c r="O42" i="105" s="1"/>
  <c r="AI28" i="101"/>
  <c r="AE28" i="101"/>
  <c r="O17" i="105" s="1"/>
  <c r="AA28" i="101"/>
  <c r="O37" i="105" s="1"/>
  <c r="W28" i="101"/>
  <c r="S28" i="101"/>
  <c r="O12" i="105" s="1"/>
  <c r="O28" i="101"/>
  <c r="O32" i="105" s="1"/>
  <c r="K28" i="101"/>
  <c r="G28" i="101"/>
  <c r="O7" i="105" s="1"/>
  <c r="BB27" i="101"/>
  <c r="N49" i="105" s="1"/>
  <c r="AX27" i="101"/>
  <c r="AT27" i="101"/>
  <c r="N23" i="105" s="1"/>
  <c r="AP27" i="101"/>
  <c r="N44" i="105" s="1"/>
  <c r="AL27" i="101"/>
  <c r="AH27" i="101"/>
  <c r="N18" i="105" s="1"/>
  <c r="AD27" i="101"/>
  <c r="N39" i="105" s="1"/>
  <c r="Z27" i="101"/>
  <c r="V27" i="101"/>
  <c r="N13" i="105" s="1"/>
  <c r="R27" i="101"/>
  <c r="N34" i="105" s="1"/>
  <c r="N27" i="101"/>
  <c r="J27" i="101"/>
  <c r="N8" i="105" s="1"/>
  <c r="F27" i="101"/>
  <c r="N29" i="105" s="1"/>
  <c r="BA26" i="101"/>
  <c r="AW26" i="101"/>
  <c r="M24" i="105" s="1"/>
  <c r="AS26" i="101"/>
  <c r="M45" i="105" s="1"/>
  <c r="AO26" i="101"/>
  <c r="AK26" i="101"/>
  <c r="M19" i="105" s="1"/>
  <c r="AG26" i="101"/>
  <c r="M40" i="105" s="1"/>
  <c r="AC26" i="101"/>
  <c r="Y26" i="101"/>
  <c r="M14" i="105" s="1"/>
  <c r="U26" i="101"/>
  <c r="M35" i="105" s="1"/>
  <c r="Q26" i="101"/>
  <c r="M26" i="101"/>
  <c r="M9" i="105" s="1"/>
  <c r="I26" i="101"/>
  <c r="M30" i="105" s="1"/>
  <c r="E26" i="101"/>
  <c r="AZ25" i="101"/>
  <c r="L26" i="105" s="1"/>
  <c r="AV25" i="101"/>
  <c r="L46" i="105" s="1"/>
  <c r="AR25" i="101"/>
  <c r="AN25" i="101"/>
  <c r="L21" i="105" s="1"/>
  <c r="AJ25" i="101"/>
  <c r="L41" i="105" s="1"/>
  <c r="AF25" i="101"/>
  <c r="AB25" i="101"/>
  <c r="L16" i="105" s="1"/>
  <c r="X25" i="101"/>
  <c r="L36" i="105" s="1"/>
  <c r="T25" i="101"/>
  <c r="P25" i="101"/>
  <c r="L11" i="105" s="1"/>
  <c r="L25" i="101"/>
  <c r="L31" i="105" s="1"/>
  <c r="H25" i="101"/>
  <c r="D25" i="101"/>
  <c r="L6" i="105" s="1"/>
  <c r="AY24" i="101"/>
  <c r="K47" i="105" s="1"/>
  <c r="AU24" i="101"/>
  <c r="AQ24" i="101"/>
  <c r="K22" i="105" s="1"/>
  <c r="AM24" i="101"/>
  <c r="K42" i="105" s="1"/>
  <c r="AI24" i="101"/>
  <c r="AE24" i="101"/>
  <c r="K17" i="105" s="1"/>
  <c r="AA24" i="101"/>
  <c r="K37" i="105" s="1"/>
  <c r="W24" i="101"/>
  <c r="S24" i="101"/>
  <c r="K12" i="105" s="1"/>
  <c r="O24" i="101"/>
  <c r="K32" i="105" s="1"/>
  <c r="K24" i="101"/>
  <c r="G24" i="101"/>
  <c r="K7" i="105" s="1"/>
  <c r="BB23" i="101"/>
  <c r="J49" i="105" s="1"/>
  <c r="AX23" i="101"/>
  <c r="AT23" i="101"/>
  <c r="J23" i="105" s="1"/>
  <c r="AP23" i="101"/>
  <c r="J44" i="105" s="1"/>
  <c r="AL23" i="101"/>
  <c r="AH23" i="101"/>
  <c r="J18" i="105" s="1"/>
  <c r="AD23" i="101"/>
  <c r="J39" i="105" s="1"/>
  <c r="Z23" i="101"/>
  <c r="V23" i="101"/>
  <c r="J13" i="105" s="1"/>
  <c r="R23" i="101"/>
  <c r="J34" i="105" s="1"/>
  <c r="N23" i="101"/>
  <c r="J23" i="101"/>
  <c r="J8" i="105" s="1"/>
  <c r="F23" i="101"/>
  <c r="J29" i="105" s="1"/>
  <c r="BA22" i="101"/>
  <c r="AW22" i="101"/>
  <c r="I24" i="105" s="1"/>
  <c r="AS22" i="101"/>
  <c r="I45" i="105" s="1"/>
  <c r="AO22" i="101"/>
  <c r="AK22" i="101"/>
  <c r="I19" i="105" s="1"/>
  <c r="AG22" i="101"/>
  <c r="I40" i="105" s="1"/>
  <c r="AC22" i="101"/>
  <c r="Y22" i="101"/>
  <c r="I14" i="105" s="1"/>
  <c r="U22" i="101"/>
  <c r="I35" i="105" s="1"/>
  <c r="Q22" i="101"/>
  <c r="M22" i="101"/>
  <c r="I9" i="105" s="1"/>
  <c r="I22" i="101"/>
  <c r="I30" i="105" s="1"/>
  <c r="BA27" i="101"/>
  <c r="AW27" i="101"/>
  <c r="N24" i="105" s="1"/>
  <c r="AS27" i="101"/>
  <c r="N45" i="105" s="1"/>
  <c r="AO27" i="101"/>
  <c r="AK27" i="101"/>
  <c r="N19" i="105" s="1"/>
  <c r="AG27" i="101"/>
  <c r="N40" i="105" s="1"/>
  <c r="AC27" i="101"/>
  <c r="Y27" i="101"/>
  <c r="N14" i="105" s="1"/>
  <c r="U27" i="101"/>
  <c r="N35" i="105" s="1"/>
  <c r="Q27" i="101"/>
  <c r="M27" i="101"/>
  <c r="N9" i="105" s="1"/>
  <c r="I27" i="101"/>
  <c r="N30" i="105" s="1"/>
  <c r="E27" i="101"/>
  <c r="AZ26" i="101"/>
  <c r="M26" i="105" s="1"/>
  <c r="AV26" i="101"/>
  <c r="M46" i="105" s="1"/>
  <c r="AR26" i="101"/>
  <c r="AN26" i="101"/>
  <c r="M21" i="105" s="1"/>
  <c r="AJ26" i="101"/>
  <c r="M41" i="105" s="1"/>
  <c r="AF26" i="101"/>
  <c r="AB26" i="101"/>
  <c r="M16" i="105" s="1"/>
  <c r="X26" i="101"/>
  <c r="M36" i="105" s="1"/>
  <c r="T26" i="101"/>
  <c r="P26" i="101"/>
  <c r="M11" i="105" s="1"/>
  <c r="L26" i="101"/>
  <c r="M31" i="105" s="1"/>
  <c r="H26" i="101"/>
  <c r="D26" i="101"/>
  <c r="M6" i="105" s="1"/>
  <c r="AY25" i="101"/>
  <c r="L47" i="105" s="1"/>
  <c r="AU25" i="101"/>
  <c r="AQ25" i="101"/>
  <c r="L22" i="105" s="1"/>
  <c r="AM25" i="101"/>
  <c r="L42" i="105" s="1"/>
  <c r="AI25" i="101"/>
  <c r="AE25" i="101"/>
  <c r="L17" i="105" s="1"/>
  <c r="AA25" i="101"/>
  <c r="L37" i="105" s="1"/>
  <c r="W25" i="101"/>
  <c r="S25" i="101"/>
  <c r="L12" i="105" s="1"/>
  <c r="O25" i="101"/>
  <c r="L32" i="105" s="1"/>
  <c r="K25" i="101"/>
  <c r="G25" i="101"/>
  <c r="L7" i="105" s="1"/>
  <c r="BB24" i="101"/>
  <c r="K49" i="105" s="1"/>
  <c r="AX24" i="101"/>
  <c r="AT24" i="101"/>
  <c r="K23" i="105" s="1"/>
  <c r="AP24" i="101"/>
  <c r="K44" i="105" s="1"/>
  <c r="AL24" i="101"/>
  <c r="AH24" i="101"/>
  <c r="K18" i="105" s="1"/>
  <c r="AD24" i="101"/>
  <c r="K39" i="105" s="1"/>
  <c r="Z24" i="101"/>
  <c r="V24" i="101"/>
  <c r="K13" i="105" s="1"/>
  <c r="R24" i="101"/>
  <c r="K34" i="105" s="1"/>
  <c r="N24" i="101"/>
  <c r="J24" i="101"/>
  <c r="K8" i="105" s="1"/>
  <c r="F24" i="101"/>
  <c r="K29" i="105" s="1"/>
  <c r="BA23" i="101"/>
  <c r="AW23" i="101"/>
  <c r="J24" i="105" s="1"/>
  <c r="AS23" i="101"/>
  <c r="J45" i="105" s="1"/>
  <c r="AO23" i="101"/>
  <c r="AK23" i="101"/>
  <c r="J19" i="105" s="1"/>
  <c r="AG23" i="101"/>
  <c r="J40" i="105" s="1"/>
  <c r="AC23" i="101"/>
  <c r="Y23" i="101"/>
  <c r="J14" i="105" s="1"/>
  <c r="U23" i="101"/>
  <c r="J35" i="105" s="1"/>
  <c r="Q23" i="101"/>
  <c r="M23" i="101"/>
  <c r="J9" i="105" s="1"/>
  <c r="I23" i="101"/>
  <c r="J30" i="105" s="1"/>
  <c r="E23" i="101"/>
  <c r="AZ22" i="101"/>
  <c r="I26" i="105" s="1"/>
  <c r="AV22" i="101"/>
  <c r="I46" i="105" s="1"/>
  <c r="AR22" i="101"/>
  <c r="AN22" i="101"/>
  <c r="I21" i="105" s="1"/>
  <c r="AJ22" i="101"/>
  <c r="I41" i="105" s="1"/>
  <c r="AF22" i="101"/>
  <c r="AB22" i="101"/>
  <c r="I16" i="105" s="1"/>
  <c r="X22" i="101"/>
  <c r="I36" i="105" s="1"/>
  <c r="T22" i="101"/>
  <c r="P22" i="101"/>
  <c r="I11" i="105" s="1"/>
  <c r="L22" i="101"/>
  <c r="I31" i="105" s="1"/>
  <c r="H22" i="101"/>
  <c r="D22" i="101"/>
  <c r="I6" i="105" s="1"/>
  <c r="AY21" i="101"/>
  <c r="H47" i="105" s="1"/>
  <c r="AU21" i="101"/>
  <c r="AQ21" i="101"/>
  <c r="H22" i="105" s="1"/>
  <c r="AM21" i="101"/>
  <c r="H42" i="105" s="1"/>
  <c r="AI21" i="101"/>
  <c r="AE21" i="101"/>
  <c r="H17" i="105" s="1"/>
  <c r="AA21" i="101"/>
  <c r="H37" i="105" s="1"/>
  <c r="W21" i="101"/>
  <c r="AZ27" i="101"/>
  <c r="N26" i="105" s="1"/>
  <c r="N72" i="105" s="1"/>
  <c r="AV27" i="101"/>
  <c r="N46" i="105" s="1"/>
  <c r="AR27" i="101"/>
  <c r="AN27" i="101"/>
  <c r="N21" i="105" s="1"/>
  <c r="N67" i="105" s="1"/>
  <c r="AJ27" i="101"/>
  <c r="N41" i="105" s="1"/>
  <c r="AF27" i="101"/>
  <c r="AB27" i="101"/>
  <c r="N16" i="105" s="1"/>
  <c r="N62" i="105" s="1"/>
  <c r="X27" i="101"/>
  <c r="N36" i="105" s="1"/>
  <c r="T27" i="101"/>
  <c r="P27" i="101"/>
  <c r="N11" i="105" s="1"/>
  <c r="N57" i="105" s="1"/>
  <c r="L27" i="101"/>
  <c r="N31" i="105" s="1"/>
  <c r="H27" i="101"/>
  <c r="D27" i="101"/>
  <c r="N6" i="105" s="1"/>
  <c r="N52" i="105" s="1"/>
  <c r="AY26" i="101"/>
  <c r="M47" i="105" s="1"/>
  <c r="AU26" i="101"/>
  <c r="AQ26" i="101"/>
  <c r="M22" i="105" s="1"/>
  <c r="M68" i="105" s="1"/>
  <c r="AM26" i="101"/>
  <c r="M42" i="105" s="1"/>
  <c r="AI26" i="101"/>
  <c r="AE26" i="101"/>
  <c r="M17" i="105" s="1"/>
  <c r="M63" i="105" s="1"/>
  <c r="AA26" i="101"/>
  <c r="M37" i="105" s="1"/>
  <c r="W26" i="101"/>
  <c r="S26" i="101"/>
  <c r="M12" i="105" s="1"/>
  <c r="M58" i="105" s="1"/>
  <c r="O26" i="101"/>
  <c r="M32" i="105" s="1"/>
  <c r="K26" i="101"/>
  <c r="G26" i="101"/>
  <c r="M7" i="105" s="1"/>
  <c r="M53" i="105" s="1"/>
  <c r="BB25" i="101"/>
  <c r="L49" i="105" s="1"/>
  <c r="AX25" i="101"/>
  <c r="AT25" i="101"/>
  <c r="L23" i="105" s="1"/>
  <c r="L69" i="105" s="1"/>
  <c r="AP25" i="101"/>
  <c r="L44" i="105" s="1"/>
  <c r="AL25" i="101"/>
  <c r="AH25" i="101"/>
  <c r="L18" i="105" s="1"/>
  <c r="L64" i="105" s="1"/>
  <c r="AD25" i="101"/>
  <c r="L39" i="105" s="1"/>
  <c r="Z25" i="101"/>
  <c r="V25" i="101"/>
  <c r="L13" i="105" s="1"/>
  <c r="L59" i="105" s="1"/>
  <c r="R25" i="101"/>
  <c r="L34" i="105" s="1"/>
  <c r="N25" i="101"/>
  <c r="J25" i="101"/>
  <c r="L8" i="105" s="1"/>
  <c r="L54" i="105" s="1"/>
  <c r="F25" i="101"/>
  <c r="L29" i="105" s="1"/>
  <c r="BA24" i="101"/>
  <c r="AW24" i="101"/>
  <c r="K24" i="105" s="1"/>
  <c r="K70" i="105" s="1"/>
  <c r="AS24" i="101"/>
  <c r="K45" i="105" s="1"/>
  <c r="AO24" i="101"/>
  <c r="AK24" i="101"/>
  <c r="K19" i="105" s="1"/>
  <c r="K65" i="105" s="1"/>
  <c r="AG24" i="101"/>
  <c r="K40" i="105" s="1"/>
  <c r="AC24" i="101"/>
  <c r="Y24" i="101"/>
  <c r="K14" i="105" s="1"/>
  <c r="K60" i="105" s="1"/>
  <c r="U24" i="101"/>
  <c r="K35" i="105" s="1"/>
  <c r="Q24" i="101"/>
  <c r="M24" i="101"/>
  <c r="K9" i="105" s="1"/>
  <c r="K55" i="105" s="1"/>
  <c r="I24" i="101"/>
  <c r="K30" i="105" s="1"/>
  <c r="E24" i="101"/>
  <c r="AZ23" i="101"/>
  <c r="J26" i="105" s="1"/>
  <c r="J72" i="105" s="1"/>
  <c r="AV23" i="101"/>
  <c r="J46" i="105" s="1"/>
  <c r="AR23" i="101"/>
  <c r="AN23" i="101"/>
  <c r="J21" i="105" s="1"/>
  <c r="J67" i="105" s="1"/>
  <c r="AJ23" i="101"/>
  <c r="J41" i="105" s="1"/>
  <c r="AF23" i="101"/>
  <c r="AB23" i="101"/>
  <c r="J16" i="105" s="1"/>
  <c r="J62" i="105" s="1"/>
  <c r="X23" i="101"/>
  <c r="J36" i="105" s="1"/>
  <c r="T23" i="101"/>
  <c r="P23" i="101"/>
  <c r="J11" i="105" s="1"/>
  <c r="J57" i="105" s="1"/>
  <c r="L23" i="101"/>
  <c r="J31" i="105" s="1"/>
  <c r="H23" i="101"/>
  <c r="D23" i="101"/>
  <c r="J6" i="105" s="1"/>
  <c r="J52" i="105" s="1"/>
  <c r="AY22" i="101"/>
  <c r="I47" i="105" s="1"/>
  <c r="AU22" i="101"/>
  <c r="AQ22" i="101"/>
  <c r="I22" i="105" s="1"/>
  <c r="I68" i="105" s="1"/>
  <c r="AM22" i="101"/>
  <c r="I42" i="105" s="1"/>
  <c r="AI22" i="101"/>
  <c r="AE22" i="101"/>
  <c r="I17" i="105" s="1"/>
  <c r="I63" i="105" s="1"/>
  <c r="AA22" i="101"/>
  <c r="I37" i="105" s="1"/>
  <c r="W22" i="101"/>
  <c r="S22" i="101"/>
  <c r="I12" i="105" s="1"/>
  <c r="O22" i="101"/>
  <c r="I32" i="105" s="1"/>
  <c r="K22" i="101"/>
  <c r="D28" i="101"/>
  <c r="O6" i="105" s="1"/>
  <c r="AY27" i="101"/>
  <c r="N47" i="105" s="1"/>
  <c r="AU27" i="101"/>
  <c r="AQ27" i="101"/>
  <c r="N22" i="105" s="1"/>
  <c r="AM27" i="101"/>
  <c r="N42" i="105" s="1"/>
  <c r="AI27" i="101"/>
  <c r="AE27" i="101"/>
  <c r="N17" i="105" s="1"/>
  <c r="AA27" i="101"/>
  <c r="N37" i="105" s="1"/>
  <c r="W27" i="101"/>
  <c r="S27" i="101"/>
  <c r="N12" i="105" s="1"/>
  <c r="O27" i="101"/>
  <c r="N32" i="105" s="1"/>
  <c r="K27" i="101"/>
  <c r="G27" i="101"/>
  <c r="N7" i="105" s="1"/>
  <c r="BB26" i="101"/>
  <c r="M49" i="105" s="1"/>
  <c r="AX26" i="101"/>
  <c r="AT26" i="101"/>
  <c r="M23" i="105" s="1"/>
  <c r="AP26" i="101"/>
  <c r="M44" i="105" s="1"/>
  <c r="AL26" i="101"/>
  <c r="AH26" i="101"/>
  <c r="M18" i="105" s="1"/>
  <c r="AD26" i="101"/>
  <c r="M39" i="105" s="1"/>
  <c r="Z26" i="101"/>
  <c r="V26" i="101"/>
  <c r="M13" i="105" s="1"/>
  <c r="R26" i="101"/>
  <c r="M34" i="105" s="1"/>
  <c r="N26" i="101"/>
  <c r="J26" i="101"/>
  <c r="M8" i="105" s="1"/>
  <c r="F26" i="101"/>
  <c r="M29" i="105" s="1"/>
  <c r="BA25" i="101"/>
  <c r="AW25" i="101"/>
  <c r="L24" i="105" s="1"/>
  <c r="AS25" i="101"/>
  <c r="L45" i="105" s="1"/>
  <c r="AO25" i="101"/>
  <c r="AK25" i="101"/>
  <c r="L19" i="105" s="1"/>
  <c r="AG25" i="101"/>
  <c r="L40" i="105" s="1"/>
  <c r="AC25" i="101"/>
  <c r="Y25" i="101"/>
  <c r="L14" i="105" s="1"/>
  <c r="U25" i="101"/>
  <c r="L35" i="105" s="1"/>
  <c r="Q25" i="101"/>
  <c r="M25" i="101"/>
  <c r="L9" i="105" s="1"/>
  <c r="I25" i="101"/>
  <c r="L30" i="105" s="1"/>
  <c r="E25" i="101"/>
  <c r="AZ24" i="101"/>
  <c r="K26" i="105" s="1"/>
  <c r="AV24" i="101"/>
  <c r="K46" i="105" s="1"/>
  <c r="AR24" i="101"/>
  <c r="AN24" i="101"/>
  <c r="K21" i="105" s="1"/>
  <c r="AJ24" i="101"/>
  <c r="K41" i="105" s="1"/>
  <c r="AF24" i="101"/>
  <c r="AB24" i="101"/>
  <c r="K16" i="105" s="1"/>
  <c r="X24" i="101"/>
  <c r="K36" i="105" s="1"/>
  <c r="T24" i="101"/>
  <c r="P24" i="101"/>
  <c r="K11" i="105" s="1"/>
  <c r="L24" i="101"/>
  <c r="K31" i="105" s="1"/>
  <c r="H24" i="101"/>
  <c r="D24" i="101"/>
  <c r="K6" i="105" s="1"/>
  <c r="AY23" i="101"/>
  <c r="J47" i="105" s="1"/>
  <c r="AU23" i="101"/>
  <c r="AQ23" i="101"/>
  <c r="J22" i="105" s="1"/>
  <c r="AM23" i="101"/>
  <c r="J42" i="105" s="1"/>
  <c r="AI23" i="101"/>
  <c r="AE23" i="101"/>
  <c r="J17" i="105" s="1"/>
  <c r="AA23" i="101"/>
  <c r="J37" i="105" s="1"/>
  <c r="W23" i="101"/>
  <c r="S23" i="101"/>
  <c r="J12" i="105" s="1"/>
  <c r="O23" i="101"/>
  <c r="J32" i="105" s="1"/>
  <c r="K23" i="101"/>
  <c r="G23" i="101"/>
  <c r="J7" i="105" s="1"/>
  <c r="BB22" i="101"/>
  <c r="I49" i="105" s="1"/>
  <c r="AX22" i="101"/>
  <c r="AT22" i="101"/>
  <c r="I23" i="105" s="1"/>
  <c r="AP22" i="101"/>
  <c r="I44" i="105" s="1"/>
  <c r="AL22" i="101"/>
  <c r="AH22" i="101"/>
  <c r="I18" i="105" s="1"/>
  <c r="AD22" i="101"/>
  <c r="I39" i="105" s="1"/>
  <c r="Z22" i="101"/>
  <c r="V22" i="101"/>
  <c r="I13" i="105" s="1"/>
  <c r="R22" i="101"/>
  <c r="I34" i="105" s="1"/>
  <c r="N22" i="101"/>
  <c r="J22" i="101"/>
  <c r="I8" i="105" s="1"/>
  <c r="F22" i="101"/>
  <c r="I29" i="105" s="1"/>
  <c r="BA21" i="101"/>
  <c r="AW21" i="101"/>
  <c r="H24" i="105" s="1"/>
  <c r="AS21" i="101"/>
  <c r="H45" i="105" s="1"/>
  <c r="AO21" i="101"/>
  <c r="AK21" i="101"/>
  <c r="H19" i="105" s="1"/>
  <c r="AG21" i="101"/>
  <c r="H40" i="105" s="1"/>
  <c r="AC21" i="101"/>
  <c r="Y21" i="101"/>
  <c r="H14" i="105" s="1"/>
  <c r="E22" i="101"/>
  <c r="AV21" i="101"/>
  <c r="H46" i="105" s="1"/>
  <c r="AN21" i="101"/>
  <c r="H21" i="105" s="1"/>
  <c r="AF21" i="101"/>
  <c r="X21" i="101"/>
  <c r="H36" i="105" s="1"/>
  <c r="S21" i="101"/>
  <c r="H12" i="105" s="1"/>
  <c r="O21" i="101"/>
  <c r="H32" i="105" s="1"/>
  <c r="K21" i="101"/>
  <c r="G21" i="101"/>
  <c r="H7" i="105" s="1"/>
  <c r="BB20" i="101"/>
  <c r="G49" i="105" s="1"/>
  <c r="AX20" i="101"/>
  <c r="AT20" i="101"/>
  <c r="G23" i="105" s="1"/>
  <c r="AP20" i="101"/>
  <c r="G44" i="105" s="1"/>
  <c r="AL20" i="101"/>
  <c r="AH20" i="101"/>
  <c r="G18" i="105" s="1"/>
  <c r="AD20" i="101"/>
  <c r="G39" i="105" s="1"/>
  <c r="Z20" i="101"/>
  <c r="V20" i="101"/>
  <c r="G13" i="105" s="1"/>
  <c r="R20" i="101"/>
  <c r="G34" i="105" s="1"/>
  <c r="N20" i="101"/>
  <c r="J20" i="101"/>
  <c r="G8" i="105" s="1"/>
  <c r="F20" i="101"/>
  <c r="G29" i="105" s="1"/>
  <c r="BA19" i="101"/>
  <c r="AW19" i="101"/>
  <c r="F24" i="105" s="1"/>
  <c r="AS19" i="101"/>
  <c r="F45" i="105" s="1"/>
  <c r="AO19" i="101"/>
  <c r="AK19" i="101"/>
  <c r="F19" i="105" s="1"/>
  <c r="AG19" i="101"/>
  <c r="F40" i="105" s="1"/>
  <c r="AC19" i="101"/>
  <c r="Y19" i="101"/>
  <c r="F14" i="105" s="1"/>
  <c r="U19" i="101"/>
  <c r="F35" i="105" s="1"/>
  <c r="Q19" i="101"/>
  <c r="M19" i="101"/>
  <c r="F9" i="105" s="1"/>
  <c r="I19" i="101"/>
  <c r="F30" i="105" s="1"/>
  <c r="E19" i="101"/>
  <c r="AZ18" i="101"/>
  <c r="E26" i="105" s="1"/>
  <c r="AV18" i="101"/>
  <c r="E46" i="105" s="1"/>
  <c r="AR18" i="101"/>
  <c r="AN18" i="101"/>
  <c r="E21" i="105" s="1"/>
  <c r="AJ18" i="101"/>
  <c r="E41" i="105" s="1"/>
  <c r="AF18" i="101"/>
  <c r="AB18" i="101"/>
  <c r="E16" i="105" s="1"/>
  <c r="X18" i="101"/>
  <c r="E36" i="105" s="1"/>
  <c r="T18" i="101"/>
  <c r="P18" i="101"/>
  <c r="E11" i="105" s="1"/>
  <c r="L18" i="101"/>
  <c r="E31" i="105" s="1"/>
  <c r="H18" i="101"/>
  <c r="D18" i="101"/>
  <c r="E6" i="105" s="1"/>
  <c r="AY17" i="101"/>
  <c r="D47" i="105" s="1"/>
  <c r="AU17" i="101"/>
  <c r="AQ17" i="101"/>
  <c r="D22" i="105" s="1"/>
  <c r="D68" i="105" s="1"/>
  <c r="AM17" i="101"/>
  <c r="D42" i="105" s="1"/>
  <c r="AI17" i="101"/>
  <c r="AE17" i="101"/>
  <c r="D17" i="105" s="1"/>
  <c r="D63" i="105" s="1"/>
  <c r="AA17" i="101"/>
  <c r="D37" i="105" s="1"/>
  <c r="W17" i="101"/>
  <c r="S17" i="101"/>
  <c r="D12" i="105" s="1"/>
  <c r="D58" i="105" s="1"/>
  <c r="O17" i="101"/>
  <c r="D32" i="105" s="1"/>
  <c r="K17" i="101"/>
  <c r="G17" i="101"/>
  <c r="D7" i="105" s="1"/>
  <c r="D53" i="105" s="1"/>
  <c r="AY15" i="101"/>
  <c r="AU15" i="101"/>
  <c r="AQ15" i="101"/>
  <c r="AM15" i="101"/>
  <c r="AI15" i="101"/>
  <c r="AE15" i="101"/>
  <c r="AA15" i="101"/>
  <c r="W15" i="101"/>
  <c r="S15" i="101"/>
  <c r="O15" i="101"/>
  <c r="K15" i="101"/>
  <c r="G15" i="101"/>
  <c r="BA13" i="101"/>
  <c r="AW13" i="101"/>
  <c r="I24" i="108" s="1"/>
  <c r="AS13" i="101"/>
  <c r="AO13" i="101"/>
  <c r="AK13" i="101"/>
  <c r="I19" i="108" s="1"/>
  <c r="AG13" i="101"/>
  <c r="AC13" i="101"/>
  <c r="Y13" i="101"/>
  <c r="I14" i="108" s="1"/>
  <c r="U13" i="101"/>
  <c r="BB21" i="101"/>
  <c r="H49" i="105" s="1"/>
  <c r="AT21" i="101"/>
  <c r="H23" i="105" s="1"/>
  <c r="AL21" i="101"/>
  <c r="AD21" i="101"/>
  <c r="H39" i="105" s="1"/>
  <c r="V21" i="101"/>
  <c r="H13" i="105" s="1"/>
  <c r="H59" i="105" s="1"/>
  <c r="R21" i="101"/>
  <c r="H34" i="105" s="1"/>
  <c r="N21" i="101"/>
  <c r="J21" i="101"/>
  <c r="H8" i="105" s="1"/>
  <c r="H54" i="105" s="1"/>
  <c r="F21" i="101"/>
  <c r="H29" i="105" s="1"/>
  <c r="BA20" i="101"/>
  <c r="AW20" i="101"/>
  <c r="G24" i="105" s="1"/>
  <c r="G70" i="105" s="1"/>
  <c r="AS20" i="101"/>
  <c r="G45" i="105" s="1"/>
  <c r="AO20" i="101"/>
  <c r="AK20" i="101"/>
  <c r="G19" i="105" s="1"/>
  <c r="G65" i="105" s="1"/>
  <c r="AG20" i="101"/>
  <c r="G40" i="105" s="1"/>
  <c r="AC20" i="101"/>
  <c r="Y20" i="101"/>
  <c r="G14" i="105" s="1"/>
  <c r="G60" i="105" s="1"/>
  <c r="U20" i="101"/>
  <c r="G35" i="105" s="1"/>
  <c r="Q20" i="101"/>
  <c r="M20" i="101"/>
  <c r="G9" i="105" s="1"/>
  <c r="G55" i="105" s="1"/>
  <c r="I20" i="101"/>
  <c r="G30" i="105" s="1"/>
  <c r="E20" i="101"/>
  <c r="AZ19" i="101"/>
  <c r="F26" i="105" s="1"/>
  <c r="F72" i="105" s="1"/>
  <c r="AV19" i="101"/>
  <c r="F46" i="105" s="1"/>
  <c r="AR19" i="101"/>
  <c r="AN19" i="101"/>
  <c r="F21" i="105" s="1"/>
  <c r="F67" i="105" s="1"/>
  <c r="AJ19" i="101"/>
  <c r="F41" i="105" s="1"/>
  <c r="AF19" i="101"/>
  <c r="AB19" i="101"/>
  <c r="F16" i="105" s="1"/>
  <c r="F62" i="105" s="1"/>
  <c r="X19" i="101"/>
  <c r="F36" i="105" s="1"/>
  <c r="T19" i="101"/>
  <c r="P19" i="101"/>
  <c r="F11" i="105" s="1"/>
  <c r="F57" i="105" s="1"/>
  <c r="L19" i="101"/>
  <c r="F31" i="105" s="1"/>
  <c r="H19" i="101"/>
  <c r="D19" i="101"/>
  <c r="F6" i="105" s="1"/>
  <c r="F52" i="105" s="1"/>
  <c r="AY18" i="101"/>
  <c r="E47" i="105" s="1"/>
  <c r="AU18" i="101"/>
  <c r="AQ18" i="101"/>
  <c r="E22" i="105" s="1"/>
  <c r="E68" i="105" s="1"/>
  <c r="AM18" i="101"/>
  <c r="E42" i="105" s="1"/>
  <c r="AI18" i="101"/>
  <c r="AE18" i="101"/>
  <c r="E17" i="105" s="1"/>
  <c r="E63" i="105" s="1"/>
  <c r="AA18" i="101"/>
  <c r="E37" i="105" s="1"/>
  <c r="W18" i="101"/>
  <c r="S18" i="101"/>
  <c r="E12" i="105" s="1"/>
  <c r="E58" i="105" s="1"/>
  <c r="O18" i="101"/>
  <c r="E32" i="105" s="1"/>
  <c r="K18" i="101"/>
  <c r="G18" i="101"/>
  <c r="E7" i="105" s="1"/>
  <c r="E53" i="105" s="1"/>
  <c r="BB17" i="101"/>
  <c r="D49" i="105" s="1"/>
  <c r="AX17" i="101"/>
  <c r="AT17" i="101"/>
  <c r="D23" i="105" s="1"/>
  <c r="D69" i="105" s="1"/>
  <c r="AP17" i="101"/>
  <c r="D44" i="105" s="1"/>
  <c r="AL17" i="101"/>
  <c r="AH17" i="101"/>
  <c r="D18" i="105" s="1"/>
  <c r="D64" i="105" s="1"/>
  <c r="AD17" i="101"/>
  <c r="D39" i="105" s="1"/>
  <c r="Z17" i="101"/>
  <c r="V17" i="101"/>
  <c r="D13" i="105" s="1"/>
  <c r="D59" i="105" s="1"/>
  <c r="R17" i="101"/>
  <c r="D34" i="105" s="1"/>
  <c r="N17" i="101"/>
  <c r="J17" i="101"/>
  <c r="D8" i="105" s="1"/>
  <c r="D54" i="105" s="1"/>
  <c r="F17" i="101"/>
  <c r="D29" i="105" s="1"/>
  <c r="BB15" i="101"/>
  <c r="AX15" i="101"/>
  <c r="AT15" i="101"/>
  <c r="AP15" i="101"/>
  <c r="AL15" i="101"/>
  <c r="AH15" i="101"/>
  <c r="AD15" i="101"/>
  <c r="Z15" i="101"/>
  <c r="V15" i="101"/>
  <c r="R15" i="101"/>
  <c r="N15" i="101"/>
  <c r="J15" i="101"/>
  <c r="F15" i="101"/>
  <c r="AZ13" i="101"/>
  <c r="I26" i="108" s="1"/>
  <c r="AV13" i="101"/>
  <c r="AR13" i="101"/>
  <c r="AN13" i="101"/>
  <c r="I21" i="108" s="1"/>
  <c r="AJ13" i="101"/>
  <c r="AF13" i="101"/>
  <c r="AB13" i="101"/>
  <c r="I16" i="108" s="1"/>
  <c r="X13" i="101"/>
  <c r="T13" i="101"/>
  <c r="P13" i="101"/>
  <c r="L13" i="101"/>
  <c r="H13" i="101"/>
  <c r="AZ21" i="101"/>
  <c r="H26" i="105" s="1"/>
  <c r="AR21" i="101"/>
  <c r="AJ21" i="101"/>
  <c r="H41" i="105" s="1"/>
  <c r="AB21" i="101"/>
  <c r="H16" i="105" s="1"/>
  <c r="U21" i="101"/>
  <c r="H35" i="105" s="1"/>
  <c r="Q21" i="101"/>
  <c r="M21" i="101"/>
  <c r="H9" i="105" s="1"/>
  <c r="H55" i="105" s="1"/>
  <c r="I21" i="101"/>
  <c r="H30" i="105" s="1"/>
  <c r="E21" i="101"/>
  <c r="AZ20" i="101"/>
  <c r="G26" i="105" s="1"/>
  <c r="G72" i="105" s="1"/>
  <c r="AV20" i="101"/>
  <c r="G46" i="105" s="1"/>
  <c r="AR20" i="101"/>
  <c r="AN20" i="101"/>
  <c r="G21" i="105" s="1"/>
  <c r="G67" i="105" s="1"/>
  <c r="AJ20" i="101"/>
  <c r="G41" i="105" s="1"/>
  <c r="AF20" i="101"/>
  <c r="AB20" i="101"/>
  <c r="G16" i="105" s="1"/>
  <c r="G62" i="105" s="1"/>
  <c r="X20" i="101"/>
  <c r="G36" i="105" s="1"/>
  <c r="T20" i="101"/>
  <c r="P20" i="101"/>
  <c r="G11" i="105" s="1"/>
  <c r="G57" i="105" s="1"/>
  <c r="L20" i="101"/>
  <c r="G31" i="105" s="1"/>
  <c r="H20" i="101"/>
  <c r="D20" i="101"/>
  <c r="G6" i="105" s="1"/>
  <c r="G52" i="105" s="1"/>
  <c r="AY19" i="101"/>
  <c r="F47" i="105" s="1"/>
  <c r="AU19" i="101"/>
  <c r="AQ19" i="101"/>
  <c r="F22" i="105" s="1"/>
  <c r="F68" i="105" s="1"/>
  <c r="AM19" i="101"/>
  <c r="F42" i="105" s="1"/>
  <c r="AI19" i="101"/>
  <c r="AE19" i="101"/>
  <c r="F17" i="105" s="1"/>
  <c r="F63" i="105" s="1"/>
  <c r="AA19" i="101"/>
  <c r="F37" i="105" s="1"/>
  <c r="W19" i="101"/>
  <c r="S19" i="101"/>
  <c r="F12" i="105" s="1"/>
  <c r="F58" i="105" s="1"/>
  <c r="O19" i="101"/>
  <c r="F32" i="105" s="1"/>
  <c r="K19" i="101"/>
  <c r="G19" i="101"/>
  <c r="F7" i="105" s="1"/>
  <c r="F53" i="105" s="1"/>
  <c r="BB18" i="101"/>
  <c r="E49" i="105" s="1"/>
  <c r="AX18" i="101"/>
  <c r="AT18" i="101"/>
  <c r="E23" i="105" s="1"/>
  <c r="E69" i="105" s="1"/>
  <c r="AP18" i="101"/>
  <c r="E44" i="105" s="1"/>
  <c r="AL18" i="101"/>
  <c r="AH18" i="101"/>
  <c r="E18" i="105" s="1"/>
  <c r="E64" i="105" s="1"/>
  <c r="AD18" i="101"/>
  <c r="E39" i="105" s="1"/>
  <c r="Z18" i="101"/>
  <c r="V18" i="101"/>
  <c r="E13" i="105" s="1"/>
  <c r="E59" i="105" s="1"/>
  <c r="R18" i="101"/>
  <c r="E34" i="105" s="1"/>
  <c r="N18" i="101"/>
  <c r="J18" i="101"/>
  <c r="E8" i="105" s="1"/>
  <c r="E54" i="105" s="1"/>
  <c r="F18" i="101"/>
  <c r="E29" i="105" s="1"/>
  <c r="BA17" i="101"/>
  <c r="AW17" i="101"/>
  <c r="D24" i="105" s="1"/>
  <c r="D70" i="105" s="1"/>
  <c r="AS17" i="101"/>
  <c r="D45" i="105" s="1"/>
  <c r="AO17" i="101"/>
  <c r="AK17" i="101"/>
  <c r="D19" i="105" s="1"/>
  <c r="D65" i="105" s="1"/>
  <c r="AG17" i="101"/>
  <c r="D40" i="105" s="1"/>
  <c r="AC17" i="101"/>
  <c r="Y17" i="101"/>
  <c r="D14" i="105" s="1"/>
  <c r="D60" i="105" s="1"/>
  <c r="U17" i="101"/>
  <c r="D35" i="105" s="1"/>
  <c r="Q17" i="101"/>
  <c r="M17" i="101"/>
  <c r="D9" i="105" s="1"/>
  <c r="D55" i="105" s="1"/>
  <c r="I17" i="101"/>
  <c r="D30" i="105" s="1"/>
  <c r="E17" i="101"/>
  <c r="BA15" i="101"/>
  <c r="AW15" i="101"/>
  <c r="AS15" i="101"/>
  <c r="AO15" i="101"/>
  <c r="AK15" i="101"/>
  <c r="AG15" i="101"/>
  <c r="AC15" i="101"/>
  <c r="Y15" i="101"/>
  <c r="U15" i="101"/>
  <c r="Q15" i="101"/>
  <c r="M15" i="101"/>
  <c r="I15" i="101"/>
  <c r="E15" i="101"/>
  <c r="AY13" i="101"/>
  <c r="AU13" i="101"/>
  <c r="AQ13" i="101"/>
  <c r="I22" i="108" s="1"/>
  <c r="AM13" i="101"/>
  <c r="AI13" i="101"/>
  <c r="AE13" i="101"/>
  <c r="I17" i="108" s="1"/>
  <c r="AA13" i="101"/>
  <c r="W13" i="101"/>
  <c r="G22" i="101"/>
  <c r="I7" i="105" s="1"/>
  <c r="AX21" i="101"/>
  <c r="AP21" i="101"/>
  <c r="H44" i="105" s="1"/>
  <c r="AH21" i="101"/>
  <c r="H18" i="105" s="1"/>
  <c r="H64" i="105" s="1"/>
  <c r="Z21" i="101"/>
  <c r="T21" i="101"/>
  <c r="P21" i="101"/>
  <c r="H11" i="105" s="1"/>
  <c r="L21" i="101"/>
  <c r="H31" i="105" s="1"/>
  <c r="H21" i="101"/>
  <c r="D21" i="101"/>
  <c r="H6" i="105" s="1"/>
  <c r="AY20" i="101"/>
  <c r="G47" i="105" s="1"/>
  <c r="AU20" i="101"/>
  <c r="AQ20" i="101"/>
  <c r="G22" i="105" s="1"/>
  <c r="AM20" i="101"/>
  <c r="G42" i="105" s="1"/>
  <c r="AI20" i="101"/>
  <c r="AE20" i="101"/>
  <c r="G17" i="105" s="1"/>
  <c r="AA20" i="101"/>
  <c r="G37" i="105" s="1"/>
  <c r="W20" i="101"/>
  <c r="S20" i="101"/>
  <c r="G12" i="105" s="1"/>
  <c r="O20" i="101"/>
  <c r="G32" i="105" s="1"/>
  <c r="K20" i="101"/>
  <c r="G20" i="101"/>
  <c r="G7" i="105" s="1"/>
  <c r="BB19" i="101"/>
  <c r="F49" i="105" s="1"/>
  <c r="AX19" i="101"/>
  <c r="AT19" i="101"/>
  <c r="F23" i="105" s="1"/>
  <c r="AP19" i="101"/>
  <c r="F44" i="105" s="1"/>
  <c r="AL19" i="101"/>
  <c r="AH19" i="101"/>
  <c r="F18" i="105" s="1"/>
  <c r="AD19" i="101"/>
  <c r="F39" i="105" s="1"/>
  <c r="Z19" i="101"/>
  <c r="V19" i="101"/>
  <c r="F13" i="105" s="1"/>
  <c r="R19" i="101"/>
  <c r="F34" i="105" s="1"/>
  <c r="N19" i="101"/>
  <c r="J19" i="101"/>
  <c r="F8" i="105" s="1"/>
  <c r="F19" i="101"/>
  <c r="F29" i="105" s="1"/>
  <c r="BA18" i="101"/>
  <c r="AW18" i="101"/>
  <c r="E24" i="105" s="1"/>
  <c r="AS18" i="101"/>
  <c r="E45" i="105" s="1"/>
  <c r="AO18" i="101"/>
  <c r="AK18" i="101"/>
  <c r="E19" i="105" s="1"/>
  <c r="AG18" i="101"/>
  <c r="E40" i="105" s="1"/>
  <c r="AC18" i="101"/>
  <c r="Y18" i="101"/>
  <c r="E14" i="105" s="1"/>
  <c r="U18" i="101"/>
  <c r="E35" i="105" s="1"/>
  <c r="Q18" i="101"/>
  <c r="M18" i="101"/>
  <c r="E9" i="105" s="1"/>
  <c r="I18" i="101"/>
  <c r="E30" i="105" s="1"/>
  <c r="E18" i="101"/>
  <c r="AZ17" i="101"/>
  <c r="D26" i="105" s="1"/>
  <c r="D72" i="105" s="1"/>
  <c r="AV17" i="101"/>
  <c r="D46" i="105" s="1"/>
  <c r="AR17" i="101"/>
  <c r="AN17" i="101"/>
  <c r="D21" i="105" s="1"/>
  <c r="D67" i="105" s="1"/>
  <c r="AJ17" i="101"/>
  <c r="D41" i="105" s="1"/>
  <c r="AF17" i="101"/>
  <c r="AB17" i="101"/>
  <c r="D16" i="105" s="1"/>
  <c r="D62" i="105" s="1"/>
  <c r="X17" i="101"/>
  <c r="D36" i="105" s="1"/>
  <c r="T17" i="101"/>
  <c r="P17" i="101"/>
  <c r="D11" i="105" s="1"/>
  <c r="D57" i="105" s="1"/>
  <c r="L17" i="101"/>
  <c r="D31" i="105" s="1"/>
  <c r="H17" i="101"/>
  <c r="D17" i="101"/>
  <c r="D6" i="105" s="1"/>
  <c r="D52" i="105" s="1"/>
  <c r="AZ15" i="101"/>
  <c r="AV15" i="101"/>
  <c r="AR15" i="101"/>
  <c r="AN15" i="101"/>
  <c r="AJ15" i="101"/>
  <c r="AF15" i="101"/>
  <c r="AB15" i="101"/>
  <c r="X15" i="101"/>
  <c r="T15" i="101"/>
  <c r="P15" i="101"/>
  <c r="L15" i="101"/>
  <c r="H15" i="101"/>
  <c r="D15" i="101"/>
  <c r="BB13" i="101"/>
  <c r="AX13" i="101"/>
  <c r="AT13" i="101"/>
  <c r="I23" i="108" s="1"/>
  <c r="AP13" i="101"/>
  <c r="AL13" i="101"/>
  <c r="AH13" i="101"/>
  <c r="I18" i="108" s="1"/>
  <c r="AD13" i="101"/>
  <c r="Z13" i="101"/>
  <c r="V13" i="101"/>
  <c r="I13" i="108" s="1"/>
  <c r="R13" i="101"/>
  <c r="N13" i="101"/>
  <c r="J13" i="101"/>
  <c r="I8" i="108" s="1"/>
  <c r="F13" i="101"/>
  <c r="F9" i="101"/>
  <c r="R9" i="101"/>
  <c r="AD9" i="101"/>
  <c r="AP9" i="101"/>
  <c r="BB9" i="101"/>
  <c r="G10" i="101"/>
  <c r="K10" i="101"/>
  <c r="O10" i="101"/>
  <c r="S10" i="101"/>
  <c r="W10" i="101"/>
  <c r="AA10" i="101"/>
  <c r="AE10" i="101"/>
  <c r="AI10" i="101"/>
  <c r="AM10" i="101"/>
  <c r="AQ10" i="101"/>
  <c r="AU10" i="101"/>
  <c r="AY10" i="101"/>
  <c r="D12" i="101"/>
  <c r="D11" i="101" s="1"/>
  <c r="E11" i="101" s="1"/>
  <c r="H12" i="101"/>
  <c r="L12" i="101"/>
  <c r="P12" i="101"/>
  <c r="H11" i="108" s="1"/>
  <c r="T12" i="101"/>
  <c r="X12" i="101"/>
  <c r="AB12" i="101"/>
  <c r="AF12" i="101"/>
  <c r="AJ12" i="101"/>
  <c r="AN12" i="101"/>
  <c r="AR12" i="101"/>
  <c r="AV12" i="101"/>
  <c r="AZ12" i="101"/>
  <c r="E13" i="101"/>
  <c r="M13" i="101"/>
  <c r="I9" i="108" s="1"/>
  <c r="I9" i="101"/>
  <c r="U9" i="101"/>
  <c r="AG9" i="101"/>
  <c r="AS9" i="101"/>
  <c r="D10" i="101"/>
  <c r="H10" i="101"/>
  <c r="L10" i="101"/>
  <c r="P10" i="101"/>
  <c r="T10" i="101"/>
  <c r="X10" i="101"/>
  <c r="AB10" i="101"/>
  <c r="AF10" i="101"/>
  <c r="AJ10" i="101"/>
  <c r="AN10" i="101"/>
  <c r="AR10" i="101"/>
  <c r="AV10" i="101"/>
  <c r="AZ10" i="101"/>
  <c r="E12" i="101"/>
  <c r="I12" i="101"/>
  <c r="M12" i="101"/>
  <c r="Q12" i="101"/>
  <c r="U12" i="101"/>
  <c r="Y12" i="101"/>
  <c r="AC12" i="101"/>
  <c r="AG12" i="101"/>
  <c r="AK12" i="101"/>
  <c r="H19" i="108" s="1"/>
  <c r="AO12" i="101"/>
  <c r="AS12" i="101"/>
  <c r="AW12" i="101"/>
  <c r="BA12" i="101"/>
  <c r="G13" i="101"/>
  <c r="I7" i="108" s="1"/>
  <c r="O13" i="101"/>
  <c r="L9" i="101"/>
  <c r="X9" i="101"/>
  <c r="AJ9" i="101"/>
  <c r="AV9" i="101"/>
  <c r="E10" i="101"/>
  <c r="I10" i="101"/>
  <c r="M10" i="101"/>
  <c r="Q10" i="101"/>
  <c r="U10" i="101"/>
  <c r="Y10" i="101"/>
  <c r="AC10" i="101"/>
  <c r="AG10" i="101"/>
  <c r="AK10" i="101"/>
  <c r="AO10" i="101"/>
  <c r="AS10" i="101"/>
  <c r="AW10" i="101"/>
  <c r="BA10" i="101"/>
  <c r="F12" i="101"/>
  <c r="J12" i="101"/>
  <c r="N12" i="101"/>
  <c r="R12" i="101"/>
  <c r="V12" i="101"/>
  <c r="H13" i="108" s="1"/>
  <c r="Z12" i="101"/>
  <c r="AD12" i="101"/>
  <c r="AH12" i="101"/>
  <c r="H18" i="108" s="1"/>
  <c r="AL12" i="101"/>
  <c r="AP12" i="101"/>
  <c r="AT12" i="101"/>
  <c r="H23" i="108" s="1"/>
  <c r="AX12" i="101"/>
  <c r="BB12" i="101"/>
  <c r="I13" i="101"/>
  <c r="Q13" i="101"/>
  <c r="D11" i="103"/>
  <c r="E11" i="103" s="1"/>
  <c r="X11" i="102"/>
  <c r="AJ11" i="102"/>
  <c r="M11" i="101"/>
  <c r="N11" i="101" s="1"/>
  <c r="AZ11" i="100"/>
  <c r="BA11" i="100" s="1"/>
  <c r="V11" i="100"/>
  <c r="W11" i="100" s="1"/>
  <c r="I11" i="100"/>
  <c r="M1" i="100"/>
  <c r="G11" i="100"/>
  <c r="H11" i="100" s="1"/>
  <c r="N1" i="100"/>
  <c r="J1" i="100"/>
  <c r="R57" i="107" l="1"/>
  <c r="O56" i="107"/>
  <c r="L51" i="107"/>
  <c r="O51" i="107"/>
  <c r="R56" i="107"/>
  <c r="T85" i="107"/>
  <c r="T93" i="107"/>
  <c r="T91" i="107"/>
  <c r="T83" i="107"/>
  <c r="N51" i="105"/>
  <c r="E94" i="105"/>
  <c r="I94" i="105"/>
  <c r="R89" i="105"/>
  <c r="E66" i="105"/>
  <c r="J94" i="105"/>
  <c r="L51" i="105"/>
  <c r="S51" i="105"/>
  <c r="R79" i="105"/>
  <c r="N61" i="105"/>
  <c r="S89" i="105"/>
  <c r="T71" i="105"/>
  <c r="T86" i="105"/>
  <c r="T92" i="105"/>
  <c r="H70" i="105"/>
  <c r="O67" i="105"/>
  <c r="O65" i="105"/>
  <c r="O60" i="107"/>
  <c r="R64" i="107"/>
  <c r="O58" i="107"/>
  <c r="O57" i="107"/>
  <c r="Q90" i="107"/>
  <c r="E69" i="106"/>
  <c r="F68" i="106"/>
  <c r="G67" i="106"/>
  <c r="E62" i="106"/>
  <c r="F60" i="106"/>
  <c r="G59" i="106"/>
  <c r="H58" i="106"/>
  <c r="I63" i="106"/>
  <c r="J62" i="106"/>
  <c r="K60" i="106"/>
  <c r="L75" i="106"/>
  <c r="L59" i="106"/>
  <c r="L95" i="106"/>
  <c r="M58" i="106"/>
  <c r="M93" i="106"/>
  <c r="N57" i="106"/>
  <c r="O59" i="106"/>
  <c r="J53" i="106"/>
  <c r="K52" i="106"/>
  <c r="K72" i="106"/>
  <c r="L70" i="106"/>
  <c r="M69" i="106"/>
  <c r="N68" i="106"/>
  <c r="Q83" i="106"/>
  <c r="R86" i="106"/>
  <c r="P62" i="106"/>
  <c r="Q60" i="106"/>
  <c r="R59" i="106"/>
  <c r="S58" i="106"/>
  <c r="T57" i="106"/>
  <c r="R83" i="106"/>
  <c r="S86" i="106"/>
  <c r="N51" i="104"/>
  <c r="P86" i="104"/>
  <c r="L85" i="104"/>
  <c r="L75" i="104"/>
  <c r="O59" i="104"/>
  <c r="E54" i="104"/>
  <c r="H53" i="104"/>
  <c r="M83" i="104"/>
  <c r="J60" i="104"/>
  <c r="T62" i="104"/>
  <c r="J65" i="104"/>
  <c r="T67" i="104"/>
  <c r="E55" i="105"/>
  <c r="F54" i="105"/>
  <c r="G53" i="105"/>
  <c r="H52" i="105"/>
  <c r="M75" i="105"/>
  <c r="M95" i="105"/>
  <c r="N93" i="105"/>
  <c r="I65" i="107"/>
  <c r="E54" i="107"/>
  <c r="F53" i="107"/>
  <c r="G52" i="107"/>
  <c r="G72" i="107"/>
  <c r="H70" i="107"/>
  <c r="Q65" i="107"/>
  <c r="S88" i="107"/>
  <c r="S76" i="107"/>
  <c r="E53" i="106"/>
  <c r="F52" i="106"/>
  <c r="F72" i="106"/>
  <c r="G70" i="106"/>
  <c r="I67" i="106"/>
  <c r="J65" i="106"/>
  <c r="K64" i="106"/>
  <c r="L63" i="106"/>
  <c r="M62" i="106"/>
  <c r="N60" i="106"/>
  <c r="G51" i="104"/>
  <c r="F71" i="104"/>
  <c r="J71" i="104"/>
  <c r="N71" i="104"/>
  <c r="R71" i="104"/>
  <c r="G66" i="104"/>
  <c r="K66" i="104"/>
  <c r="O66" i="104"/>
  <c r="S66" i="104"/>
  <c r="E61" i="104"/>
  <c r="I61" i="104"/>
  <c r="M61" i="104"/>
  <c r="Q61" i="104"/>
  <c r="E56" i="104"/>
  <c r="I56" i="104"/>
  <c r="M56" i="104"/>
  <c r="Q56" i="104"/>
  <c r="O71" i="107"/>
  <c r="S51" i="107"/>
  <c r="K56" i="106"/>
  <c r="G51" i="106"/>
  <c r="H69" i="105"/>
  <c r="K52" i="105"/>
  <c r="K72" i="105"/>
  <c r="L70" i="105"/>
  <c r="M69" i="105"/>
  <c r="N68" i="105"/>
  <c r="J65" i="105"/>
  <c r="K64" i="105"/>
  <c r="L63" i="105"/>
  <c r="M62" i="105"/>
  <c r="N60" i="105"/>
  <c r="P87" i="105"/>
  <c r="S83" i="105"/>
  <c r="S63" i="107"/>
  <c r="Q91" i="107"/>
  <c r="Q59" i="107"/>
  <c r="R58" i="107"/>
  <c r="S57" i="107"/>
  <c r="T55" i="107"/>
  <c r="Q53" i="106"/>
  <c r="R52" i="106"/>
  <c r="R72" i="106"/>
  <c r="S70" i="106"/>
  <c r="T69" i="106"/>
  <c r="I51" i="104"/>
  <c r="Q76" i="104"/>
  <c r="E60" i="105"/>
  <c r="F59" i="105"/>
  <c r="G58" i="105"/>
  <c r="H57" i="105"/>
  <c r="L75" i="105"/>
  <c r="L95" i="105"/>
  <c r="M93" i="105"/>
  <c r="N92" i="105"/>
  <c r="N91" i="105"/>
  <c r="O64" i="105"/>
  <c r="P63" i="105"/>
  <c r="Q62" i="105"/>
  <c r="R60" i="105"/>
  <c r="S59" i="105"/>
  <c r="T58" i="105"/>
  <c r="J52" i="107"/>
  <c r="E59" i="107"/>
  <c r="F58" i="107"/>
  <c r="G57" i="107"/>
  <c r="H55" i="107"/>
  <c r="I54" i="107"/>
  <c r="I70" i="107"/>
  <c r="Q85" i="107"/>
  <c r="Q76" i="107"/>
  <c r="J53" i="107"/>
  <c r="J72" i="107"/>
  <c r="K70" i="107"/>
  <c r="L69" i="107"/>
  <c r="M68" i="107"/>
  <c r="N86" i="107"/>
  <c r="N67" i="107"/>
  <c r="Q70" i="107"/>
  <c r="R88" i="107"/>
  <c r="S85" i="107"/>
  <c r="Q67" i="107"/>
  <c r="E58" i="106"/>
  <c r="F57" i="106"/>
  <c r="G55" i="106"/>
  <c r="H54" i="106"/>
  <c r="K76" i="106"/>
  <c r="I72" i="106"/>
  <c r="J70" i="106"/>
  <c r="K69" i="106"/>
  <c r="L68" i="106"/>
  <c r="I55" i="106"/>
  <c r="O64" i="106"/>
  <c r="O63" i="106"/>
  <c r="I53" i="105"/>
  <c r="J58" i="105"/>
  <c r="K57" i="105"/>
  <c r="L55" i="105"/>
  <c r="M54" i="105"/>
  <c r="N53" i="105"/>
  <c r="O52" i="105"/>
  <c r="J70" i="105"/>
  <c r="K69" i="105"/>
  <c r="L68" i="105"/>
  <c r="M67" i="105"/>
  <c r="N65" i="105"/>
  <c r="P92" i="105"/>
  <c r="Q91" i="105"/>
  <c r="R90" i="105"/>
  <c r="S88" i="105"/>
  <c r="I86" i="107"/>
  <c r="R95" i="107"/>
  <c r="I53" i="106"/>
  <c r="D86" i="105"/>
  <c r="E85" i="105"/>
  <c r="E65" i="105"/>
  <c r="F64" i="105"/>
  <c r="G63" i="105"/>
  <c r="F83" i="105"/>
  <c r="G86" i="105"/>
  <c r="H85" i="105"/>
  <c r="H72" i="105"/>
  <c r="H91" i="105"/>
  <c r="I54" i="105"/>
  <c r="I90" i="105"/>
  <c r="J53" i="105"/>
  <c r="J88" i="105"/>
  <c r="K87" i="105"/>
  <c r="N83" i="105"/>
  <c r="J86" i="105"/>
  <c r="K85" i="105"/>
  <c r="H68" i="105"/>
  <c r="N76" i="105"/>
  <c r="I60" i="105"/>
  <c r="J75" i="105"/>
  <c r="J59" i="105"/>
  <c r="J95" i="105"/>
  <c r="K58" i="105"/>
  <c r="K93" i="105"/>
  <c r="L57" i="105"/>
  <c r="L92" i="105"/>
  <c r="M55" i="105"/>
  <c r="M91" i="105"/>
  <c r="N54" i="105"/>
  <c r="N90" i="105"/>
  <c r="O53" i="105"/>
  <c r="O88" i="105"/>
  <c r="P52" i="105"/>
  <c r="O72" i="105"/>
  <c r="O70" i="105"/>
  <c r="O69" i="105"/>
  <c r="P68" i="105"/>
  <c r="Q67" i="105"/>
  <c r="R65" i="105"/>
  <c r="S64" i="105"/>
  <c r="T63" i="105"/>
  <c r="D83" i="107"/>
  <c r="E86" i="107"/>
  <c r="F85" i="107"/>
  <c r="I76" i="107"/>
  <c r="E64" i="107"/>
  <c r="F63" i="107"/>
  <c r="G62" i="107"/>
  <c r="H60" i="107"/>
  <c r="I75" i="107"/>
  <c r="I59" i="107"/>
  <c r="E83" i="107"/>
  <c r="F86" i="107"/>
  <c r="G85" i="107"/>
  <c r="J76" i="107"/>
  <c r="K75" i="107"/>
  <c r="K95" i="107"/>
  <c r="L93" i="107"/>
  <c r="M92" i="107"/>
  <c r="N91" i="107"/>
  <c r="O70" i="107"/>
  <c r="N90" i="107"/>
  <c r="O68" i="107"/>
  <c r="R75" i="107"/>
  <c r="J58" i="107"/>
  <c r="K57" i="107"/>
  <c r="N88" i="107"/>
  <c r="O65" i="107"/>
  <c r="S53" i="107"/>
  <c r="K55" i="107"/>
  <c r="L54" i="107"/>
  <c r="M53" i="107"/>
  <c r="N52" i="107"/>
  <c r="N87" i="107"/>
  <c r="N72" i="107"/>
  <c r="O63" i="107"/>
  <c r="R69" i="107"/>
  <c r="O62" i="107"/>
  <c r="P76" i="107"/>
  <c r="P60" i="107"/>
  <c r="Q95" i="107"/>
  <c r="R93" i="107"/>
  <c r="S92" i="107"/>
  <c r="P90" i="107"/>
  <c r="Q88" i="107"/>
  <c r="R87" i="107"/>
  <c r="P53" i="107"/>
  <c r="Q52" i="107"/>
  <c r="Q72" i="107"/>
  <c r="R70" i="107"/>
  <c r="T68" i="107"/>
  <c r="D92" i="106"/>
  <c r="E91" i="106"/>
  <c r="F90" i="106"/>
  <c r="G88" i="106"/>
  <c r="H91" i="106"/>
  <c r="E54" i="106"/>
  <c r="F53" i="106"/>
  <c r="G52" i="106"/>
  <c r="G87" i="106"/>
  <c r="G72" i="106"/>
  <c r="H88" i="106"/>
  <c r="E63" i="106"/>
  <c r="F62" i="106"/>
  <c r="G76" i="106"/>
  <c r="G60" i="106"/>
  <c r="H75" i="106"/>
  <c r="H59" i="106"/>
  <c r="H70" i="106"/>
  <c r="D83" i="106"/>
  <c r="E86" i="106"/>
  <c r="E67" i="106"/>
  <c r="F85" i="106"/>
  <c r="F65" i="106"/>
  <c r="G64" i="106"/>
  <c r="H69" i="106"/>
  <c r="I83" i="106"/>
  <c r="I68" i="106"/>
  <c r="J86" i="106"/>
  <c r="J67" i="106"/>
  <c r="K85" i="106"/>
  <c r="K65" i="106"/>
  <c r="L64" i="106"/>
  <c r="M63" i="106"/>
  <c r="N62" i="106"/>
  <c r="I92" i="106"/>
  <c r="J55" i="106"/>
  <c r="J91" i="106"/>
  <c r="K54" i="106"/>
  <c r="K90" i="106"/>
  <c r="L53" i="106"/>
  <c r="L88" i="106"/>
  <c r="M52" i="106"/>
  <c r="M87" i="106"/>
  <c r="M72" i="106"/>
  <c r="N70" i="106"/>
  <c r="H62" i="106"/>
  <c r="I76" i="106"/>
  <c r="I60" i="106"/>
  <c r="J75" i="106"/>
  <c r="J95" i="106"/>
  <c r="K93" i="106"/>
  <c r="L92" i="106"/>
  <c r="M91" i="106"/>
  <c r="N90" i="106"/>
  <c r="J58" i="106"/>
  <c r="K57" i="106"/>
  <c r="M60" i="104"/>
  <c r="U60" i="104"/>
  <c r="P85" i="104"/>
  <c r="P75" i="104"/>
  <c r="Q58" i="106"/>
  <c r="R57" i="106"/>
  <c r="S55" i="106"/>
  <c r="T54" i="106"/>
  <c r="M51" i="104"/>
  <c r="L55" i="106"/>
  <c r="M54" i="106"/>
  <c r="N53" i="106"/>
  <c r="N88" i="106"/>
  <c r="O52" i="106"/>
  <c r="O55" i="106"/>
  <c r="O91" i="106"/>
  <c r="P90" i="106"/>
  <c r="Q88" i="106"/>
  <c r="R87" i="106"/>
  <c r="O69" i="106"/>
  <c r="P83" i="106"/>
  <c r="Q86" i="106"/>
  <c r="R85" i="106"/>
  <c r="O68" i="106"/>
  <c r="P67" i="106"/>
  <c r="Q65" i="106"/>
  <c r="R64" i="106"/>
  <c r="S63" i="106"/>
  <c r="T62" i="106"/>
  <c r="O57" i="106"/>
  <c r="O92" i="106"/>
  <c r="P91" i="106"/>
  <c r="Q90" i="106"/>
  <c r="R88" i="106"/>
  <c r="S87" i="106"/>
  <c r="I74" i="104"/>
  <c r="O51" i="104"/>
  <c r="H71" i="104"/>
  <c r="L71" i="104"/>
  <c r="P71" i="104"/>
  <c r="T71" i="104"/>
  <c r="L74" i="104"/>
  <c r="R51" i="104"/>
  <c r="D79" i="104"/>
  <c r="E66" i="104"/>
  <c r="H79" i="104"/>
  <c r="I66" i="104"/>
  <c r="L79" i="104"/>
  <c r="M66" i="104"/>
  <c r="P79" i="104"/>
  <c r="Q66" i="104"/>
  <c r="S74" i="104"/>
  <c r="E94" i="104"/>
  <c r="G61" i="104"/>
  <c r="I94" i="104"/>
  <c r="K61" i="104"/>
  <c r="M94" i="104"/>
  <c r="O61" i="104"/>
  <c r="Q94" i="104"/>
  <c r="S61" i="104"/>
  <c r="T51" i="104"/>
  <c r="E89" i="104"/>
  <c r="G56" i="104"/>
  <c r="K56" i="104"/>
  <c r="O56" i="104"/>
  <c r="S56" i="104"/>
  <c r="L86" i="104"/>
  <c r="H85" i="104"/>
  <c r="H75" i="104"/>
  <c r="K59" i="104"/>
  <c r="K58" i="104"/>
  <c r="Q54" i="104"/>
  <c r="K52" i="104"/>
  <c r="K83" i="104"/>
  <c r="E87" i="104"/>
  <c r="K88" i="104"/>
  <c r="Q65" i="104"/>
  <c r="E90" i="104"/>
  <c r="K91" i="104"/>
  <c r="D92" i="104"/>
  <c r="I93" i="104"/>
  <c r="I95" i="104"/>
  <c r="J64" i="104"/>
  <c r="N88" i="104"/>
  <c r="T65" i="104"/>
  <c r="N72" i="104"/>
  <c r="Q83" i="104"/>
  <c r="M64" i="104"/>
  <c r="Q88" i="104"/>
  <c r="Q72" i="104"/>
  <c r="F63" i="104"/>
  <c r="P64" i="104"/>
  <c r="F68" i="104"/>
  <c r="T72" i="104"/>
  <c r="AW11" i="101"/>
  <c r="AX11" i="101" s="1"/>
  <c r="H24" i="108"/>
  <c r="F84" i="105"/>
  <c r="F80" i="105"/>
  <c r="H81" i="105"/>
  <c r="H77" i="105"/>
  <c r="F86" i="105"/>
  <c r="H84" i="105"/>
  <c r="H80" i="105"/>
  <c r="F85" i="105"/>
  <c r="H82" i="105"/>
  <c r="H78" i="105"/>
  <c r="H83" i="105"/>
  <c r="M81" i="105"/>
  <c r="M77" i="105"/>
  <c r="I76" i="105"/>
  <c r="O11" i="101"/>
  <c r="H9" i="108"/>
  <c r="AD11" i="101"/>
  <c r="H16" i="108"/>
  <c r="D81" i="105"/>
  <c r="D77" i="105"/>
  <c r="F75" i="105"/>
  <c r="G93" i="105"/>
  <c r="F82" i="105"/>
  <c r="F78" i="105"/>
  <c r="H76" i="105"/>
  <c r="E82" i="105"/>
  <c r="E78" i="105"/>
  <c r="G76" i="105"/>
  <c r="H75" i="105"/>
  <c r="H95" i="105"/>
  <c r="D82" i="105"/>
  <c r="D78" i="105"/>
  <c r="E81" i="105"/>
  <c r="E77" i="105"/>
  <c r="E62" i="105"/>
  <c r="F76" i="105"/>
  <c r="F60" i="105"/>
  <c r="G75" i="105"/>
  <c r="G59" i="105"/>
  <c r="G95" i="105"/>
  <c r="H58" i="105"/>
  <c r="H92" i="105"/>
  <c r="I69" i="105"/>
  <c r="J83" i="105"/>
  <c r="J68" i="105"/>
  <c r="K86" i="105"/>
  <c r="K67" i="105"/>
  <c r="L85" i="105"/>
  <c r="L65" i="105"/>
  <c r="M84" i="105"/>
  <c r="M80" i="105"/>
  <c r="M64" i="105"/>
  <c r="N82" i="105"/>
  <c r="N78" i="105"/>
  <c r="N63" i="105"/>
  <c r="I82" i="105"/>
  <c r="I78" i="105"/>
  <c r="J81" i="105"/>
  <c r="J77" i="105"/>
  <c r="K76" i="105"/>
  <c r="H63" i="105"/>
  <c r="I81" i="105"/>
  <c r="I77" i="105"/>
  <c r="I62" i="105"/>
  <c r="J76" i="105"/>
  <c r="J60" i="105"/>
  <c r="K75" i="105"/>
  <c r="E86" i="105"/>
  <c r="F65" i="105"/>
  <c r="M82" i="105"/>
  <c r="M78" i="105"/>
  <c r="I67" i="105"/>
  <c r="K84" i="105"/>
  <c r="K80" i="105"/>
  <c r="D85" i="105"/>
  <c r="G81" i="105"/>
  <c r="G77" i="105"/>
  <c r="F81" i="105"/>
  <c r="F77" i="105"/>
  <c r="E75" i="105"/>
  <c r="G85" i="105"/>
  <c r="E67" i="105"/>
  <c r="G84" i="105"/>
  <c r="G80" i="105"/>
  <c r="H67" i="105"/>
  <c r="I83" i="105"/>
  <c r="I86" i="105"/>
  <c r="G26" i="92"/>
  <c r="R27" i="91"/>
  <c r="O27" i="91"/>
  <c r="P27" i="91"/>
  <c r="Q27" i="91"/>
  <c r="E76" i="105"/>
  <c r="F95" i="105"/>
  <c r="H90" i="105"/>
  <c r="E84" i="105"/>
  <c r="E80" i="105"/>
  <c r="H62" i="105"/>
  <c r="D84" i="105"/>
  <c r="D80" i="105"/>
  <c r="J11" i="101"/>
  <c r="K11" i="101" s="1"/>
  <c r="H8" i="108"/>
  <c r="AA11" i="101"/>
  <c r="H14" i="108"/>
  <c r="AP11" i="101"/>
  <c r="H21" i="108"/>
  <c r="D92" i="105"/>
  <c r="E91" i="105"/>
  <c r="F90" i="105"/>
  <c r="G88" i="105"/>
  <c r="D76" i="105"/>
  <c r="L11" i="101"/>
  <c r="G16" i="92"/>
  <c r="R17" i="91"/>
  <c r="Q17" i="91"/>
  <c r="O17" i="91"/>
  <c r="P17" i="91"/>
  <c r="G22" i="92"/>
  <c r="R23" i="91"/>
  <c r="O23" i="91"/>
  <c r="P23" i="91"/>
  <c r="Q23" i="91"/>
  <c r="AZ11" i="101"/>
  <c r="BA11" i="101" s="1"/>
  <c r="H26" i="108"/>
  <c r="F11" i="101"/>
  <c r="H6" i="108"/>
  <c r="D87" i="105"/>
  <c r="E70" i="105"/>
  <c r="F69" i="105"/>
  <c r="G83" i="105"/>
  <c r="G68" i="105"/>
  <c r="G21" i="92"/>
  <c r="R22" i="91"/>
  <c r="Q22" i="91"/>
  <c r="O22" i="91"/>
  <c r="P22" i="91"/>
  <c r="G82" i="105"/>
  <c r="G78" i="105"/>
  <c r="E83" i="105"/>
  <c r="D83" i="105"/>
  <c r="G64" i="105"/>
  <c r="L84" i="105"/>
  <c r="L80" i="105"/>
  <c r="N81" i="105"/>
  <c r="N77" i="105"/>
  <c r="J85" i="105"/>
  <c r="L82" i="105"/>
  <c r="L78" i="105"/>
  <c r="O87" i="105"/>
  <c r="R83" i="105"/>
  <c r="S86" i="105"/>
  <c r="Q83" i="105"/>
  <c r="R86" i="105"/>
  <c r="S85" i="105"/>
  <c r="T84" i="105"/>
  <c r="T80" i="105"/>
  <c r="P83" i="105"/>
  <c r="Q86" i="105"/>
  <c r="R85" i="105"/>
  <c r="S84" i="105"/>
  <c r="S80" i="105"/>
  <c r="T82" i="105"/>
  <c r="T78" i="105"/>
  <c r="G10" i="92"/>
  <c r="R11" i="91"/>
  <c r="Q11" i="91"/>
  <c r="O11" i="91"/>
  <c r="P11" i="91"/>
  <c r="F29" i="92"/>
  <c r="M30" i="91"/>
  <c r="J30" i="91"/>
  <c r="K30" i="91"/>
  <c r="L30" i="91"/>
  <c r="F11" i="103"/>
  <c r="F6" i="108"/>
  <c r="F10" i="92"/>
  <c r="M11" i="91"/>
  <c r="J11" i="91"/>
  <c r="K11" i="91"/>
  <c r="L11" i="91"/>
  <c r="F16" i="92"/>
  <c r="M17" i="91"/>
  <c r="J17" i="91"/>
  <c r="K17" i="91"/>
  <c r="L17" i="91"/>
  <c r="F17" i="92"/>
  <c r="M18" i="91"/>
  <c r="J18" i="91"/>
  <c r="K18" i="91"/>
  <c r="L18" i="91"/>
  <c r="G84" i="107"/>
  <c r="G80" i="107"/>
  <c r="K59" i="105"/>
  <c r="K95" i="105"/>
  <c r="L58" i="105"/>
  <c r="L93" i="105"/>
  <c r="M57" i="105"/>
  <c r="M92" i="105"/>
  <c r="N55" i="105"/>
  <c r="I55" i="105"/>
  <c r="I91" i="105"/>
  <c r="J54" i="105"/>
  <c r="J90" i="105"/>
  <c r="K53" i="105"/>
  <c r="K88" i="105"/>
  <c r="L52" i="105"/>
  <c r="L87" i="105"/>
  <c r="L72" i="105"/>
  <c r="M70" i="105"/>
  <c r="N69" i="105"/>
  <c r="O83" i="105"/>
  <c r="O68" i="105"/>
  <c r="P86" i="105"/>
  <c r="Q85" i="105"/>
  <c r="R84" i="105"/>
  <c r="R80" i="105"/>
  <c r="S82" i="105"/>
  <c r="S78" i="105"/>
  <c r="T81" i="105"/>
  <c r="T77" i="105"/>
  <c r="O86" i="105"/>
  <c r="P85" i="105"/>
  <c r="Q84" i="105"/>
  <c r="Q80" i="105"/>
  <c r="R82" i="105"/>
  <c r="R78" i="105"/>
  <c r="S81" i="105"/>
  <c r="S77" i="105"/>
  <c r="O85" i="105"/>
  <c r="P84" i="105"/>
  <c r="P80" i="105"/>
  <c r="Q82" i="105"/>
  <c r="Q78" i="105"/>
  <c r="R81" i="105"/>
  <c r="R77" i="105"/>
  <c r="S76" i="105"/>
  <c r="O84" i="105"/>
  <c r="O80" i="105"/>
  <c r="P82" i="105"/>
  <c r="P78" i="105"/>
  <c r="Q81" i="105"/>
  <c r="Q77" i="105"/>
  <c r="R76" i="105"/>
  <c r="S75" i="105"/>
  <c r="S95" i="105"/>
  <c r="G15" i="92"/>
  <c r="R16" i="91"/>
  <c r="O16" i="91"/>
  <c r="Q16" i="91"/>
  <c r="P16" i="91"/>
  <c r="F14" i="92"/>
  <c r="M15" i="91"/>
  <c r="J15" i="91"/>
  <c r="K15" i="91"/>
  <c r="L15" i="91"/>
  <c r="F15" i="92"/>
  <c r="M16" i="91"/>
  <c r="K16" i="91"/>
  <c r="J16" i="91"/>
  <c r="L16" i="91"/>
  <c r="F21" i="92"/>
  <c r="M22" i="91"/>
  <c r="K22" i="91"/>
  <c r="J22" i="91"/>
  <c r="L22" i="91"/>
  <c r="F22" i="92"/>
  <c r="M23" i="91"/>
  <c r="J23" i="91"/>
  <c r="K23" i="91"/>
  <c r="L23" i="91"/>
  <c r="D82" i="107"/>
  <c r="D78" i="107"/>
  <c r="E81" i="107"/>
  <c r="E77" i="107"/>
  <c r="F76" i="107"/>
  <c r="G75" i="107"/>
  <c r="G95" i="107"/>
  <c r="H93" i="107"/>
  <c r="D81" i="107"/>
  <c r="D77" i="107"/>
  <c r="E76" i="107"/>
  <c r="F75" i="107"/>
  <c r="F95" i="107"/>
  <c r="G93" i="107"/>
  <c r="H92" i="107"/>
  <c r="D76" i="107"/>
  <c r="E75" i="107"/>
  <c r="E95" i="107"/>
  <c r="F93" i="107"/>
  <c r="G92" i="107"/>
  <c r="H91" i="107"/>
  <c r="D84" i="107"/>
  <c r="D80" i="107"/>
  <c r="E82" i="107"/>
  <c r="E78" i="107"/>
  <c r="E63" i="107"/>
  <c r="F81" i="107"/>
  <c r="F77" i="107"/>
  <c r="F62" i="107"/>
  <c r="G76" i="107"/>
  <c r="G60" i="107"/>
  <c r="H75" i="107"/>
  <c r="H59" i="107"/>
  <c r="H95" i="107"/>
  <c r="I58" i="107"/>
  <c r="J57" i="107"/>
  <c r="I92" i="107"/>
  <c r="J55" i="107"/>
  <c r="J91" i="107"/>
  <c r="K54" i="107"/>
  <c r="K90" i="107"/>
  <c r="L88" i="107"/>
  <c r="M87" i="107"/>
  <c r="J90" i="107"/>
  <c r="K88" i="107"/>
  <c r="L87" i="107"/>
  <c r="O93" i="107"/>
  <c r="R59" i="107"/>
  <c r="I90" i="107"/>
  <c r="J88" i="107"/>
  <c r="K52" i="107"/>
  <c r="K87" i="107"/>
  <c r="N83" i="107"/>
  <c r="O55" i="107"/>
  <c r="O91" i="107"/>
  <c r="P92" i="107"/>
  <c r="J87" i="107"/>
  <c r="M83" i="107"/>
  <c r="O53" i="107"/>
  <c r="O88" i="107"/>
  <c r="P87" i="107"/>
  <c r="O92" i="107"/>
  <c r="P55" i="107"/>
  <c r="P91" i="107"/>
  <c r="Q54" i="107"/>
  <c r="R53" i="107"/>
  <c r="S52" i="107"/>
  <c r="S87" i="107"/>
  <c r="S72" i="107"/>
  <c r="T70" i="107"/>
  <c r="Q83" i="107"/>
  <c r="R86" i="107"/>
  <c r="T84" i="107"/>
  <c r="T80" i="107"/>
  <c r="O69" i="107"/>
  <c r="P83" i="107"/>
  <c r="P68" i="107"/>
  <c r="Q86" i="107"/>
  <c r="R85" i="107"/>
  <c r="R65" i="107"/>
  <c r="S84" i="107"/>
  <c r="S80" i="107"/>
  <c r="S64" i="107"/>
  <c r="T78" i="107"/>
  <c r="T82" i="107"/>
  <c r="T63" i="107"/>
  <c r="AT11" i="102"/>
  <c r="AU11" i="102" s="1"/>
  <c r="J23" i="108"/>
  <c r="H9" i="92"/>
  <c r="W10" i="91"/>
  <c r="T10" i="91"/>
  <c r="V10" i="91"/>
  <c r="U10" i="91"/>
  <c r="H15" i="92"/>
  <c r="W16" i="91"/>
  <c r="T16" i="91"/>
  <c r="V16" i="91"/>
  <c r="U16" i="91"/>
  <c r="H21" i="92"/>
  <c r="W22" i="91"/>
  <c r="T22" i="91"/>
  <c r="U22" i="91"/>
  <c r="V22" i="91"/>
  <c r="H17" i="92"/>
  <c r="W18" i="91"/>
  <c r="T18" i="91"/>
  <c r="V18" i="91"/>
  <c r="U18" i="91"/>
  <c r="H27" i="92"/>
  <c r="W28" i="91"/>
  <c r="T28" i="91"/>
  <c r="U28" i="91"/>
  <c r="V28" i="91"/>
  <c r="D87" i="106"/>
  <c r="G83" i="106"/>
  <c r="H86" i="106"/>
  <c r="F83" i="106"/>
  <c r="G86" i="106"/>
  <c r="H85" i="106"/>
  <c r="H20" i="92"/>
  <c r="W21" i="91"/>
  <c r="T21" i="91"/>
  <c r="V21" i="91"/>
  <c r="U21" i="91"/>
  <c r="D75" i="106"/>
  <c r="D95" i="106"/>
  <c r="E93" i="106"/>
  <c r="F92" i="106"/>
  <c r="G91" i="106"/>
  <c r="I75" i="106"/>
  <c r="D82" i="106"/>
  <c r="D78" i="106"/>
  <c r="E81" i="106"/>
  <c r="E77" i="106"/>
  <c r="F76" i="106"/>
  <c r="G75" i="106"/>
  <c r="G95" i="106"/>
  <c r="H68" i="106"/>
  <c r="H64" i="106"/>
  <c r="I82" i="106"/>
  <c r="I78" i="106"/>
  <c r="J81" i="106"/>
  <c r="J77" i="106"/>
  <c r="N92" i="106"/>
  <c r="I87" i="106"/>
  <c r="L83" i="106"/>
  <c r="M86" i="106"/>
  <c r="N85" i="106"/>
  <c r="H92" i="106"/>
  <c r="I91" i="106"/>
  <c r="J54" i="106"/>
  <c r="J90" i="106"/>
  <c r="K88" i="106"/>
  <c r="L87" i="106"/>
  <c r="I90" i="106"/>
  <c r="J88" i="106"/>
  <c r="K87" i="106"/>
  <c r="N83" i="106"/>
  <c r="O81" i="106"/>
  <c r="O77" i="106"/>
  <c r="O70" i="106"/>
  <c r="P69" i="106"/>
  <c r="Q68" i="106"/>
  <c r="R67" i="106"/>
  <c r="S65" i="106"/>
  <c r="T84" i="106"/>
  <c r="T80" i="106"/>
  <c r="T64" i="106"/>
  <c r="P82" i="106"/>
  <c r="P78" i="106"/>
  <c r="Q81" i="106"/>
  <c r="Q77" i="106"/>
  <c r="O82" i="106"/>
  <c r="O78" i="106"/>
  <c r="P81" i="106"/>
  <c r="P77" i="106"/>
  <c r="Q76" i="106"/>
  <c r="R75" i="106"/>
  <c r="R95" i="106"/>
  <c r="S93" i="106"/>
  <c r="O87" i="106"/>
  <c r="O72" i="106"/>
  <c r="P70" i="106"/>
  <c r="Q69" i="106"/>
  <c r="R68" i="106"/>
  <c r="S67" i="106"/>
  <c r="T65" i="106"/>
  <c r="E74" i="104"/>
  <c r="H74" i="104"/>
  <c r="G79" i="104"/>
  <c r="K79" i="104"/>
  <c r="O79" i="104"/>
  <c r="S79" i="104"/>
  <c r="D74" i="104"/>
  <c r="E51" i="104"/>
  <c r="O74" i="104"/>
  <c r="D94" i="104"/>
  <c r="H94" i="104"/>
  <c r="L94" i="104"/>
  <c r="P94" i="104"/>
  <c r="J74" i="104"/>
  <c r="P51" i="104"/>
  <c r="D89" i="104"/>
  <c r="N84" i="104"/>
  <c r="N80" i="104"/>
  <c r="T82" i="104"/>
  <c r="T78" i="104"/>
  <c r="D82" i="104"/>
  <c r="D78" i="104"/>
  <c r="F81" i="104"/>
  <c r="F77" i="104"/>
  <c r="E10" i="92"/>
  <c r="E11" i="91"/>
  <c r="F11" i="91"/>
  <c r="G11" i="91"/>
  <c r="H11" i="91"/>
  <c r="F76" i="104"/>
  <c r="I86" i="104"/>
  <c r="O58" i="104"/>
  <c r="I85" i="104"/>
  <c r="O84" i="104"/>
  <c r="O80" i="104"/>
  <c r="E57" i="104"/>
  <c r="I82" i="104"/>
  <c r="I78" i="104"/>
  <c r="O81" i="104"/>
  <c r="O77" i="104"/>
  <c r="O52" i="104"/>
  <c r="I75" i="104"/>
  <c r="J76" i="104"/>
  <c r="G83" i="104"/>
  <c r="E19" i="92"/>
  <c r="E20" i="91"/>
  <c r="F20" i="91"/>
  <c r="H20" i="91"/>
  <c r="G20" i="91"/>
  <c r="E21" i="92"/>
  <c r="E22" i="91"/>
  <c r="F22" i="91"/>
  <c r="H22" i="91"/>
  <c r="G22" i="91"/>
  <c r="E24" i="92"/>
  <c r="E25" i="91"/>
  <c r="F25" i="91"/>
  <c r="G25" i="91"/>
  <c r="H25" i="91"/>
  <c r="P87" i="104"/>
  <c r="J88" i="104"/>
  <c r="H90" i="104"/>
  <c r="G92" i="104"/>
  <c r="D95" i="104"/>
  <c r="S87" i="104"/>
  <c r="M88" i="104"/>
  <c r="M91" i="104"/>
  <c r="R92" i="104"/>
  <c r="G93" i="104"/>
  <c r="G95" i="104"/>
  <c r="D83" i="104"/>
  <c r="R63" i="104"/>
  <c r="F87" i="104"/>
  <c r="L64" i="104"/>
  <c r="D88" i="104"/>
  <c r="N90" i="104"/>
  <c r="L91" i="104"/>
  <c r="R68" i="104"/>
  <c r="E26" i="92"/>
  <c r="E27" i="91"/>
  <c r="F27" i="91"/>
  <c r="G27" i="91"/>
  <c r="H27" i="91"/>
  <c r="G69" i="104"/>
  <c r="Q92" i="104"/>
  <c r="F93" i="104"/>
  <c r="L70" i="104"/>
  <c r="J95" i="104"/>
  <c r="P72" i="104"/>
  <c r="L59" i="104"/>
  <c r="F86" i="104"/>
  <c r="R85" i="104"/>
  <c r="H58" i="104"/>
  <c r="N57" i="104"/>
  <c r="H84" i="104"/>
  <c r="H80" i="104"/>
  <c r="P55" i="104"/>
  <c r="J82" i="104"/>
  <c r="J78" i="104"/>
  <c r="P81" i="104"/>
  <c r="P77" i="104"/>
  <c r="F54" i="104"/>
  <c r="R75" i="104"/>
  <c r="H52" i="104"/>
  <c r="Q53" i="104"/>
  <c r="S76" i="104"/>
  <c r="K86" i="104"/>
  <c r="K85" i="104"/>
  <c r="E84" i="104"/>
  <c r="E80" i="104"/>
  <c r="Q55" i="104"/>
  <c r="K82" i="104"/>
  <c r="K78" i="104"/>
  <c r="E81" i="104"/>
  <c r="E77" i="104"/>
  <c r="K75" i="104"/>
  <c r="R53" i="104"/>
  <c r="E76" i="104"/>
  <c r="M76" i="104"/>
  <c r="U62" i="104"/>
  <c r="U81" i="104"/>
  <c r="U77" i="104"/>
  <c r="U63" i="104"/>
  <c r="U82" i="104"/>
  <c r="U78" i="104"/>
  <c r="U69" i="104"/>
  <c r="U64" i="107"/>
  <c r="U84" i="107"/>
  <c r="U80" i="107"/>
  <c r="U65" i="107"/>
  <c r="U67" i="107"/>
  <c r="U68" i="107"/>
  <c r="N94" i="107"/>
  <c r="D74" i="107"/>
  <c r="E56" i="107"/>
  <c r="J94" i="107"/>
  <c r="E94" i="107"/>
  <c r="I74" i="107"/>
  <c r="L74" i="107"/>
  <c r="G74" i="107"/>
  <c r="J79" i="107"/>
  <c r="N66" i="107"/>
  <c r="P89" i="107"/>
  <c r="S94" i="107"/>
  <c r="U63" i="106"/>
  <c r="U82" i="106"/>
  <c r="U78" i="106"/>
  <c r="U64" i="106"/>
  <c r="U84" i="106"/>
  <c r="U80" i="106"/>
  <c r="U65" i="106"/>
  <c r="U67" i="106"/>
  <c r="J94" i="106"/>
  <c r="H23" i="92"/>
  <c r="W24" i="91"/>
  <c r="T24" i="91"/>
  <c r="V24" i="91"/>
  <c r="U24" i="91"/>
  <c r="I94" i="106"/>
  <c r="N94" i="106"/>
  <c r="D79" i="106"/>
  <c r="H13" i="92"/>
  <c r="W14" i="91"/>
  <c r="T14" i="91"/>
  <c r="V14" i="91"/>
  <c r="U14" i="91"/>
  <c r="I89" i="106"/>
  <c r="L94" i="106"/>
  <c r="P74" i="106"/>
  <c r="S79" i="106"/>
  <c r="G74" i="106"/>
  <c r="J79" i="106"/>
  <c r="K61" i="106"/>
  <c r="N66" i="106"/>
  <c r="U57" i="105"/>
  <c r="U58" i="105"/>
  <c r="U59" i="105"/>
  <c r="U60" i="105"/>
  <c r="D94" i="105"/>
  <c r="K79" i="105"/>
  <c r="G18" i="92"/>
  <c r="R19" i="91"/>
  <c r="O19" i="91"/>
  <c r="Q19" i="91"/>
  <c r="P19" i="91"/>
  <c r="G71" i="105"/>
  <c r="G28" i="92"/>
  <c r="R29" i="91"/>
  <c r="O29" i="91"/>
  <c r="P29" i="91"/>
  <c r="Q29" i="91"/>
  <c r="F79" i="105"/>
  <c r="L89" i="105"/>
  <c r="P74" i="105"/>
  <c r="G23" i="92"/>
  <c r="R24" i="91"/>
  <c r="O24" i="91"/>
  <c r="P24" i="91"/>
  <c r="Q24" i="91"/>
  <c r="G89" i="105"/>
  <c r="H71" i="105"/>
  <c r="N89" i="105"/>
  <c r="O74" i="105"/>
  <c r="Q66" i="105"/>
  <c r="E95" i="105"/>
  <c r="F93" i="105"/>
  <c r="G92" i="105"/>
  <c r="H87" i="105"/>
  <c r="D75" i="105"/>
  <c r="D95" i="105"/>
  <c r="E93" i="105"/>
  <c r="F92" i="105"/>
  <c r="G91" i="105"/>
  <c r="D93" i="105"/>
  <c r="E57" i="105"/>
  <c r="E92" i="105"/>
  <c r="F55" i="105"/>
  <c r="F91" i="105"/>
  <c r="G54" i="105"/>
  <c r="G90" i="105"/>
  <c r="H53" i="105"/>
  <c r="H86" i="105"/>
  <c r="H65" i="105"/>
  <c r="I84" i="105"/>
  <c r="I80" i="105"/>
  <c r="I64" i="105"/>
  <c r="J82" i="105"/>
  <c r="J78" i="105"/>
  <c r="J63" i="105"/>
  <c r="K81" i="105"/>
  <c r="K77" i="105"/>
  <c r="K62" i="105"/>
  <c r="L76" i="105"/>
  <c r="L60" i="105"/>
  <c r="M59" i="105"/>
  <c r="N58" i="105"/>
  <c r="I58" i="105"/>
  <c r="I93" i="105"/>
  <c r="J92" i="105"/>
  <c r="K91" i="105"/>
  <c r="L90" i="105"/>
  <c r="M88" i="105"/>
  <c r="N87" i="105"/>
  <c r="H93" i="105"/>
  <c r="I57" i="105"/>
  <c r="I92" i="105"/>
  <c r="J55" i="105"/>
  <c r="J91" i="105"/>
  <c r="K54" i="105"/>
  <c r="K90" i="105"/>
  <c r="L53" i="105"/>
  <c r="L88" i="105"/>
  <c r="M52" i="105"/>
  <c r="M87" i="105"/>
  <c r="M72" i="105"/>
  <c r="N70" i="105"/>
  <c r="I70" i="105"/>
  <c r="J69" i="105"/>
  <c r="K83" i="105"/>
  <c r="K68" i="105"/>
  <c r="L86" i="105"/>
  <c r="L67" i="105"/>
  <c r="M85" i="105"/>
  <c r="M65" i="105"/>
  <c r="N84" i="105"/>
  <c r="N80" i="105"/>
  <c r="N64" i="105"/>
  <c r="O82" i="105"/>
  <c r="O78" i="105"/>
  <c r="O63" i="105"/>
  <c r="P81" i="105"/>
  <c r="P77" i="105"/>
  <c r="Q76" i="105"/>
  <c r="R75" i="105"/>
  <c r="R95" i="105"/>
  <c r="S93" i="105"/>
  <c r="O81" i="105"/>
  <c r="O77" i="105"/>
  <c r="O62" i="105"/>
  <c r="P76" i="105"/>
  <c r="Q75" i="105"/>
  <c r="Q95" i="105"/>
  <c r="R93" i="105"/>
  <c r="S92" i="105"/>
  <c r="O76" i="105"/>
  <c r="O60" i="105"/>
  <c r="P75" i="105"/>
  <c r="P95" i="105"/>
  <c r="Q93" i="105"/>
  <c r="R92" i="105"/>
  <c r="S91" i="105"/>
  <c r="O75" i="105"/>
  <c r="O59" i="105"/>
  <c r="O95" i="105"/>
  <c r="P58" i="105"/>
  <c r="P93" i="105"/>
  <c r="Q57" i="105"/>
  <c r="Q92" i="105"/>
  <c r="R55" i="105"/>
  <c r="R91" i="105"/>
  <c r="S54" i="105"/>
  <c r="S90" i="105"/>
  <c r="T53" i="105"/>
  <c r="G20" i="92"/>
  <c r="R21" i="91"/>
  <c r="O21" i="91"/>
  <c r="P21" i="91"/>
  <c r="Q21" i="91"/>
  <c r="F19" i="92"/>
  <c r="M20" i="91"/>
  <c r="J20" i="91"/>
  <c r="K20" i="91"/>
  <c r="L20" i="91"/>
  <c r="F20" i="92"/>
  <c r="M21" i="91"/>
  <c r="J21" i="91"/>
  <c r="K21" i="91"/>
  <c r="L21" i="91"/>
  <c r="F26" i="92"/>
  <c r="M27" i="91"/>
  <c r="K27" i="91"/>
  <c r="J27" i="91"/>
  <c r="L27" i="91"/>
  <c r="F27" i="92"/>
  <c r="M28" i="91"/>
  <c r="J28" i="91"/>
  <c r="K28" i="91"/>
  <c r="L28" i="91"/>
  <c r="D93" i="107"/>
  <c r="E92" i="107"/>
  <c r="F91" i="107"/>
  <c r="G90" i="107"/>
  <c r="H88" i="107"/>
  <c r="D92" i="107"/>
  <c r="E91" i="107"/>
  <c r="F90" i="107"/>
  <c r="G88" i="107"/>
  <c r="H87" i="107"/>
  <c r="J81" i="107"/>
  <c r="J77" i="107"/>
  <c r="D91" i="107"/>
  <c r="E90" i="107"/>
  <c r="F88" i="107"/>
  <c r="G87" i="107"/>
  <c r="J75" i="107"/>
  <c r="D75" i="107"/>
  <c r="D95" i="107"/>
  <c r="E58" i="107"/>
  <c r="E93" i="107"/>
  <c r="F57" i="107"/>
  <c r="F92" i="107"/>
  <c r="G55" i="107"/>
  <c r="G91" i="107"/>
  <c r="H54" i="107"/>
  <c r="H90" i="107"/>
  <c r="I53" i="107"/>
  <c r="I68" i="107"/>
  <c r="I87" i="107"/>
  <c r="I72" i="107"/>
  <c r="J70" i="107"/>
  <c r="L83" i="107"/>
  <c r="M86" i="107"/>
  <c r="N85" i="107"/>
  <c r="P86" i="107"/>
  <c r="T77" i="107"/>
  <c r="T81" i="107"/>
  <c r="K83" i="107"/>
  <c r="L86" i="107"/>
  <c r="M85" i="107"/>
  <c r="N84" i="107"/>
  <c r="N80" i="107"/>
  <c r="O83" i="107"/>
  <c r="P81" i="107"/>
  <c r="P77" i="107"/>
  <c r="Q60" i="107"/>
  <c r="I69" i="107"/>
  <c r="J83" i="107"/>
  <c r="J68" i="107"/>
  <c r="K86" i="107"/>
  <c r="L85" i="107"/>
  <c r="M84" i="107"/>
  <c r="M80" i="107"/>
  <c r="N82" i="107"/>
  <c r="N78" i="107"/>
  <c r="O85" i="107"/>
  <c r="Q55" i="107"/>
  <c r="T72" i="107"/>
  <c r="J86" i="107"/>
  <c r="J67" i="107"/>
  <c r="K85" i="107"/>
  <c r="K65" i="107"/>
  <c r="L84" i="107"/>
  <c r="L80" i="107"/>
  <c r="L64" i="107"/>
  <c r="M82" i="107"/>
  <c r="M78" i="107"/>
  <c r="M63" i="107"/>
  <c r="N81" i="107"/>
  <c r="N77" i="107"/>
  <c r="N62" i="107"/>
  <c r="O82" i="107"/>
  <c r="O78" i="107"/>
  <c r="S83" i="107"/>
  <c r="O52" i="107"/>
  <c r="O87" i="107"/>
  <c r="O72" i="107"/>
  <c r="P70" i="107"/>
  <c r="Q69" i="107"/>
  <c r="R83" i="107"/>
  <c r="R68" i="107"/>
  <c r="S86" i="107"/>
  <c r="S67" i="107"/>
  <c r="T65" i="107"/>
  <c r="P84" i="107"/>
  <c r="P80" i="107"/>
  <c r="Q82" i="107"/>
  <c r="Q78" i="107"/>
  <c r="R81" i="107"/>
  <c r="R77" i="107"/>
  <c r="O84" i="107"/>
  <c r="O80" i="107"/>
  <c r="O64" i="107"/>
  <c r="P82" i="107"/>
  <c r="P78" i="107"/>
  <c r="P63" i="107"/>
  <c r="Q81" i="107"/>
  <c r="Q77" i="107"/>
  <c r="Q62" i="107"/>
  <c r="R76" i="107"/>
  <c r="R60" i="107"/>
  <c r="S75" i="107"/>
  <c r="S59" i="107"/>
  <c r="S95" i="107"/>
  <c r="T58" i="107"/>
  <c r="H14" i="92"/>
  <c r="W15" i="91"/>
  <c r="V15" i="91"/>
  <c r="T15" i="91"/>
  <c r="U15" i="91"/>
  <c r="H11" i="92"/>
  <c r="W12" i="91"/>
  <c r="T12" i="91"/>
  <c r="U12" i="91"/>
  <c r="V12" i="91"/>
  <c r="H22" i="92"/>
  <c r="W23" i="91"/>
  <c r="V23" i="91"/>
  <c r="T23" i="91"/>
  <c r="U23" i="91"/>
  <c r="D86" i="106"/>
  <c r="E85" i="106"/>
  <c r="F84" i="106"/>
  <c r="F80" i="106"/>
  <c r="G82" i="106"/>
  <c r="G78" i="106"/>
  <c r="H81" i="106"/>
  <c r="H77" i="106"/>
  <c r="I54" i="106"/>
  <c r="D85" i="106"/>
  <c r="E84" i="106"/>
  <c r="E80" i="106"/>
  <c r="E64" i="106"/>
  <c r="F82" i="106"/>
  <c r="F78" i="106"/>
  <c r="F63" i="106"/>
  <c r="G81" i="106"/>
  <c r="G77" i="106"/>
  <c r="G62" i="106"/>
  <c r="H76" i="106"/>
  <c r="H60" i="106"/>
  <c r="I52" i="106"/>
  <c r="D90" i="106"/>
  <c r="E88" i="106"/>
  <c r="F87" i="106"/>
  <c r="I57" i="106"/>
  <c r="D93" i="106"/>
  <c r="E57" i="106"/>
  <c r="E92" i="106"/>
  <c r="F55" i="106"/>
  <c r="F91" i="106"/>
  <c r="G54" i="106"/>
  <c r="G90" i="106"/>
  <c r="H53" i="106"/>
  <c r="H93" i="106"/>
  <c r="H95" i="106"/>
  <c r="I58" i="106"/>
  <c r="I93" i="106"/>
  <c r="J57" i="106"/>
  <c r="J92" i="106"/>
  <c r="K55" i="106"/>
  <c r="K91" i="106"/>
  <c r="L54" i="106"/>
  <c r="L90" i="106"/>
  <c r="M53" i="106"/>
  <c r="M88" i="106"/>
  <c r="N52" i="106"/>
  <c r="N87" i="106"/>
  <c r="N72" i="106"/>
  <c r="I86" i="106"/>
  <c r="J85" i="106"/>
  <c r="K84" i="106"/>
  <c r="K80" i="106"/>
  <c r="L82" i="106"/>
  <c r="L78" i="106"/>
  <c r="M81" i="106"/>
  <c r="M77" i="106"/>
  <c r="N76" i="106"/>
  <c r="H87" i="106"/>
  <c r="H72" i="106"/>
  <c r="I70" i="106"/>
  <c r="K83" i="106"/>
  <c r="L86" i="106"/>
  <c r="M85" i="106"/>
  <c r="N84" i="106"/>
  <c r="N80" i="106"/>
  <c r="I69" i="106"/>
  <c r="J83" i="106"/>
  <c r="J68" i="106"/>
  <c r="K86" i="106"/>
  <c r="K67" i="106"/>
  <c r="L85" i="106"/>
  <c r="L65" i="106"/>
  <c r="M84" i="106"/>
  <c r="M80" i="106"/>
  <c r="M64" i="106"/>
  <c r="N82" i="106"/>
  <c r="N78" i="106"/>
  <c r="N63" i="106"/>
  <c r="O85" i="106"/>
  <c r="O65" i="106"/>
  <c r="P84" i="106"/>
  <c r="P80" i="106"/>
  <c r="P64" i="106"/>
  <c r="Q82" i="106"/>
  <c r="Q78" i="106"/>
  <c r="Q63" i="106"/>
  <c r="R81" i="106"/>
  <c r="R77" i="106"/>
  <c r="R62" i="106"/>
  <c r="S60" i="106"/>
  <c r="T59" i="106"/>
  <c r="O95" i="106"/>
  <c r="P93" i="106"/>
  <c r="Q92" i="106"/>
  <c r="R91" i="106"/>
  <c r="S90" i="106"/>
  <c r="O58" i="106"/>
  <c r="O93" i="106"/>
  <c r="P57" i="106"/>
  <c r="P92" i="106"/>
  <c r="Q55" i="106"/>
  <c r="Q91" i="106"/>
  <c r="R54" i="106"/>
  <c r="R90" i="106"/>
  <c r="S53" i="106"/>
  <c r="S88" i="106"/>
  <c r="T52" i="106"/>
  <c r="T72" i="106"/>
  <c r="O86" i="106"/>
  <c r="O67" i="106"/>
  <c r="P85" i="106"/>
  <c r="P65" i="106"/>
  <c r="Q84" i="106"/>
  <c r="Q80" i="106"/>
  <c r="Q64" i="106"/>
  <c r="R82" i="106"/>
  <c r="R78" i="106"/>
  <c r="R63" i="106"/>
  <c r="S81" i="106"/>
  <c r="S77" i="106"/>
  <c r="S62" i="106"/>
  <c r="T60" i="106"/>
  <c r="E8" i="92"/>
  <c r="E9" i="91"/>
  <c r="F9" i="91"/>
  <c r="H9" i="91"/>
  <c r="G9" i="91"/>
  <c r="Q74" i="104"/>
  <c r="J51" i="104"/>
  <c r="F79" i="104"/>
  <c r="J79" i="104"/>
  <c r="N79" i="104"/>
  <c r="R79" i="104"/>
  <c r="K74" i="104"/>
  <c r="Q51" i="104"/>
  <c r="E18" i="92"/>
  <c r="E19" i="91"/>
  <c r="F19" i="91"/>
  <c r="G19" i="91"/>
  <c r="H19" i="91"/>
  <c r="G94" i="104"/>
  <c r="K94" i="104"/>
  <c r="O94" i="104"/>
  <c r="S94" i="104"/>
  <c r="F74" i="104"/>
  <c r="L51" i="104"/>
  <c r="E13" i="92"/>
  <c r="E14" i="91"/>
  <c r="F14" i="91"/>
  <c r="H14" i="91"/>
  <c r="G14" i="91"/>
  <c r="G89" i="104"/>
  <c r="K89" i="104"/>
  <c r="O89" i="104"/>
  <c r="S89" i="104"/>
  <c r="D86" i="104"/>
  <c r="R84" i="104"/>
  <c r="R80" i="104"/>
  <c r="H82" i="104"/>
  <c r="H78" i="104"/>
  <c r="J81" i="104"/>
  <c r="J77" i="104"/>
  <c r="S59" i="104"/>
  <c r="M86" i="104"/>
  <c r="S58" i="104"/>
  <c r="M85" i="104"/>
  <c r="S84" i="104"/>
  <c r="S80" i="104"/>
  <c r="I57" i="104"/>
  <c r="S55" i="104"/>
  <c r="M82" i="104"/>
  <c r="M78" i="104"/>
  <c r="S81" i="104"/>
  <c r="S77" i="104"/>
  <c r="I54" i="104"/>
  <c r="S52" i="104"/>
  <c r="M75" i="104"/>
  <c r="L53" i="104"/>
  <c r="N76" i="104"/>
  <c r="S83" i="104"/>
  <c r="S62" i="104"/>
  <c r="I63" i="104"/>
  <c r="M87" i="104"/>
  <c r="S88" i="104"/>
  <c r="M90" i="104"/>
  <c r="S67" i="104"/>
  <c r="I68" i="104"/>
  <c r="L92" i="104"/>
  <c r="R69" i="104"/>
  <c r="E27" i="92"/>
  <c r="E28" i="91"/>
  <c r="F28" i="91"/>
  <c r="H28" i="91"/>
  <c r="G28" i="91"/>
  <c r="G70" i="104"/>
  <c r="Q93" i="104"/>
  <c r="BB11" i="100"/>
  <c r="D26" i="108"/>
  <c r="Q95" i="104"/>
  <c r="J62" i="104"/>
  <c r="T63" i="104"/>
  <c r="L87" i="104"/>
  <c r="F88" i="104"/>
  <c r="D90" i="104"/>
  <c r="J67" i="104"/>
  <c r="N91" i="104"/>
  <c r="T68" i="104"/>
  <c r="I69" i="104"/>
  <c r="S92" i="104"/>
  <c r="L93" i="104"/>
  <c r="R70" i="104"/>
  <c r="P95" i="104"/>
  <c r="I83" i="104"/>
  <c r="O60" i="104"/>
  <c r="E62" i="104"/>
  <c r="O87" i="104"/>
  <c r="I88" i="104"/>
  <c r="O65" i="104"/>
  <c r="E67" i="104"/>
  <c r="O90" i="104"/>
  <c r="I91" i="104"/>
  <c r="N92" i="104"/>
  <c r="S93" i="104"/>
  <c r="S95" i="104"/>
  <c r="F60" i="104"/>
  <c r="P83" i="104"/>
  <c r="P62" i="104"/>
  <c r="N63" i="104"/>
  <c r="H64" i="104"/>
  <c r="R87" i="104"/>
  <c r="F65" i="104"/>
  <c r="P88" i="104"/>
  <c r="J90" i="104"/>
  <c r="P67" i="104"/>
  <c r="H91" i="104"/>
  <c r="N68" i="104"/>
  <c r="M92" i="104"/>
  <c r="S69" i="104"/>
  <c r="H70" i="104"/>
  <c r="R93" i="104"/>
  <c r="F95" i="104"/>
  <c r="L72" i="104"/>
  <c r="T60" i="104"/>
  <c r="P59" i="104"/>
  <c r="J86" i="104"/>
  <c r="L58" i="104"/>
  <c r="F85" i="104"/>
  <c r="R57" i="104"/>
  <c r="L84" i="104"/>
  <c r="L80" i="104"/>
  <c r="T55" i="104"/>
  <c r="N82" i="104"/>
  <c r="N78" i="104"/>
  <c r="T81" i="104"/>
  <c r="T77" i="104"/>
  <c r="J54" i="104"/>
  <c r="D81" i="104"/>
  <c r="D77" i="104"/>
  <c r="L52" i="104"/>
  <c r="F75" i="104"/>
  <c r="E53" i="104"/>
  <c r="G76" i="104"/>
  <c r="H60" i="104"/>
  <c r="O86" i="104"/>
  <c r="E59" i="104"/>
  <c r="O85" i="104"/>
  <c r="E58" i="104"/>
  <c r="O57" i="104"/>
  <c r="I84" i="104"/>
  <c r="I80" i="104"/>
  <c r="O82" i="104"/>
  <c r="O78" i="104"/>
  <c r="E55" i="104"/>
  <c r="O54" i="104"/>
  <c r="I81" i="104"/>
  <c r="I77" i="104"/>
  <c r="O75" i="104"/>
  <c r="E52" i="104"/>
  <c r="F53" i="104"/>
  <c r="H76" i="104"/>
  <c r="U65" i="104"/>
  <c r="U67" i="104"/>
  <c r="U68" i="104"/>
  <c r="U56" i="104"/>
  <c r="U54" i="104"/>
  <c r="U69" i="107"/>
  <c r="U70" i="107"/>
  <c r="U72" i="107"/>
  <c r="U52" i="107"/>
  <c r="U53" i="107"/>
  <c r="D89" i="107"/>
  <c r="F23" i="92"/>
  <c r="M24" i="91"/>
  <c r="K24" i="91"/>
  <c r="J24" i="91"/>
  <c r="L24" i="91"/>
  <c r="J74" i="107"/>
  <c r="D79" i="107"/>
  <c r="I56" i="107"/>
  <c r="K79" i="107"/>
  <c r="F13" i="92"/>
  <c r="M14" i="91"/>
  <c r="K14" i="91"/>
  <c r="J14" i="91"/>
  <c r="L14" i="91"/>
  <c r="I79" i="107"/>
  <c r="R89" i="107"/>
  <c r="S89" i="107"/>
  <c r="F56" i="107"/>
  <c r="H79" i="107"/>
  <c r="I61" i="107"/>
  <c r="L66" i="107"/>
  <c r="Q94" i="107"/>
  <c r="L61" i="107"/>
  <c r="O66" i="107"/>
  <c r="Q89" i="107"/>
  <c r="R71" i="107"/>
  <c r="T94" i="107"/>
  <c r="F79" i="107"/>
  <c r="G61" i="107"/>
  <c r="J66" i="107"/>
  <c r="L89" i="107"/>
  <c r="M71" i="107"/>
  <c r="O94" i="107"/>
  <c r="Q51" i="107"/>
  <c r="S74" i="107"/>
  <c r="T56" i="107"/>
  <c r="U68" i="106"/>
  <c r="U69" i="106"/>
  <c r="U70" i="106"/>
  <c r="U72" i="106"/>
  <c r="U52" i="106"/>
  <c r="G89" i="106"/>
  <c r="U66" i="106"/>
  <c r="O89" i="106"/>
  <c r="H79" i="106"/>
  <c r="N89" i="106"/>
  <c r="F94" i="106"/>
  <c r="M79" i="106"/>
  <c r="I74" i="106"/>
  <c r="E89" i="106"/>
  <c r="H94" i="106"/>
  <c r="L74" i="106"/>
  <c r="O79" i="106"/>
  <c r="H28" i="92"/>
  <c r="W29" i="91"/>
  <c r="T29" i="91"/>
  <c r="V29" i="91"/>
  <c r="U29" i="91"/>
  <c r="F79" i="106"/>
  <c r="G61" i="106"/>
  <c r="J66" i="106"/>
  <c r="L89" i="106"/>
  <c r="M71" i="106"/>
  <c r="O94" i="106"/>
  <c r="Q51" i="106"/>
  <c r="S74" i="106"/>
  <c r="T56" i="106"/>
  <c r="U62" i="105"/>
  <c r="U81" i="105"/>
  <c r="U77" i="105"/>
  <c r="U63" i="105"/>
  <c r="U82" i="105"/>
  <c r="U78" i="105"/>
  <c r="U64" i="105"/>
  <c r="U84" i="105"/>
  <c r="U80" i="105"/>
  <c r="U65" i="105"/>
  <c r="E56" i="105"/>
  <c r="E89" i="105"/>
  <c r="H94" i="105"/>
  <c r="D79" i="105"/>
  <c r="J89" i="105"/>
  <c r="G13" i="92"/>
  <c r="R14" i="91"/>
  <c r="Q14" i="91"/>
  <c r="O14" i="91"/>
  <c r="P14" i="91"/>
  <c r="I89" i="105"/>
  <c r="F56" i="105"/>
  <c r="H79" i="105"/>
  <c r="L66" i="105"/>
  <c r="O51" i="105"/>
  <c r="Q74" i="105"/>
  <c r="U61" i="105"/>
  <c r="G8" i="92"/>
  <c r="O9" i="91"/>
  <c r="P9" i="91"/>
  <c r="Q9" i="91"/>
  <c r="R9" i="91"/>
  <c r="F66" i="105"/>
  <c r="H89" i="105"/>
  <c r="I71" i="105"/>
  <c r="K94" i="105"/>
  <c r="M51" i="105"/>
  <c r="T94" i="105"/>
  <c r="F94" i="105"/>
  <c r="H51" i="105"/>
  <c r="J74" i="105"/>
  <c r="K56" i="105"/>
  <c r="M79" i="105"/>
  <c r="Q61" i="105"/>
  <c r="N79" i="105"/>
  <c r="O61" i="105"/>
  <c r="R66" i="105"/>
  <c r="T89" i="105"/>
  <c r="U71" i="105"/>
  <c r="M66" i="105"/>
  <c r="O89" i="105"/>
  <c r="P71" i="105"/>
  <c r="R94" i="105"/>
  <c r="T51" i="105"/>
  <c r="D91" i="105"/>
  <c r="E90" i="105"/>
  <c r="F88" i="105"/>
  <c r="G87" i="105"/>
  <c r="P11" i="101"/>
  <c r="Q11" i="101" s="1"/>
  <c r="I11" i="108"/>
  <c r="P15" i="91" s="1"/>
  <c r="D90" i="105"/>
  <c r="E88" i="105"/>
  <c r="F87" i="105"/>
  <c r="D88" i="105"/>
  <c r="E52" i="105"/>
  <c r="E87" i="105"/>
  <c r="E72" i="105"/>
  <c r="F70" i="105"/>
  <c r="G69" i="105"/>
  <c r="H60" i="105"/>
  <c r="I75" i="105"/>
  <c r="I59" i="105"/>
  <c r="I95" i="105"/>
  <c r="J93" i="105"/>
  <c r="K92" i="105"/>
  <c r="L91" i="105"/>
  <c r="M90" i="105"/>
  <c r="N88" i="105"/>
  <c r="I88" i="105"/>
  <c r="J87" i="105"/>
  <c r="M83" i="105"/>
  <c r="N86" i="105"/>
  <c r="H88" i="105"/>
  <c r="I52" i="105"/>
  <c r="I87" i="105"/>
  <c r="I72" i="105"/>
  <c r="L83" i="105"/>
  <c r="M86" i="105"/>
  <c r="N85" i="105"/>
  <c r="I85" i="105"/>
  <c r="I65" i="105"/>
  <c r="J84" i="105"/>
  <c r="J80" i="105"/>
  <c r="J64" i="105"/>
  <c r="K82" i="105"/>
  <c r="K78" i="105"/>
  <c r="K63" i="105"/>
  <c r="L81" i="105"/>
  <c r="L77" i="105"/>
  <c r="L62" i="105"/>
  <c r="M76" i="105"/>
  <c r="M60" i="105"/>
  <c r="N75" i="105"/>
  <c r="N59" i="105"/>
  <c r="N95" i="105"/>
  <c r="O58" i="105"/>
  <c r="O93" i="105"/>
  <c r="O57" i="105"/>
  <c r="O92" i="105"/>
  <c r="P91" i="105"/>
  <c r="Q90" i="105"/>
  <c r="R88" i="105"/>
  <c r="S87" i="105"/>
  <c r="O55" i="105"/>
  <c r="O91" i="105"/>
  <c r="P90" i="105"/>
  <c r="Q88" i="105"/>
  <c r="R87" i="105"/>
  <c r="O54" i="105"/>
  <c r="O90" i="105"/>
  <c r="P53" i="105"/>
  <c r="P88" i="105"/>
  <c r="Q52" i="105"/>
  <c r="Q87" i="105"/>
  <c r="Q72" i="105"/>
  <c r="R70" i="105"/>
  <c r="S69" i="105"/>
  <c r="T68" i="105"/>
  <c r="G25" i="92"/>
  <c r="R26" i="91"/>
  <c r="O26" i="91"/>
  <c r="P26" i="91"/>
  <c r="Q26" i="91"/>
  <c r="F24" i="92"/>
  <c r="M25" i="91"/>
  <c r="J25" i="91"/>
  <c r="K25" i="91"/>
  <c r="L25" i="91"/>
  <c r="F25" i="92"/>
  <c r="M26" i="91"/>
  <c r="J26" i="91"/>
  <c r="K26" i="91"/>
  <c r="L26" i="91"/>
  <c r="F11" i="92"/>
  <c r="M12" i="91"/>
  <c r="J12" i="91"/>
  <c r="K12" i="91"/>
  <c r="L12" i="91"/>
  <c r="F12" i="92"/>
  <c r="M13" i="91"/>
  <c r="J13" i="91"/>
  <c r="K13" i="91"/>
  <c r="L13" i="91"/>
  <c r="D88" i="107"/>
  <c r="E87" i="107"/>
  <c r="H83" i="107"/>
  <c r="I91" i="107"/>
  <c r="D87" i="107"/>
  <c r="G83" i="107"/>
  <c r="H86" i="107"/>
  <c r="I85" i="107"/>
  <c r="I88" i="107"/>
  <c r="E69" i="107"/>
  <c r="F83" i="107"/>
  <c r="F68" i="107"/>
  <c r="G86" i="107"/>
  <c r="G67" i="107"/>
  <c r="H85" i="107"/>
  <c r="H65" i="107"/>
  <c r="I84" i="107"/>
  <c r="I80" i="107"/>
  <c r="I64" i="107"/>
  <c r="D90" i="107"/>
  <c r="E53" i="107"/>
  <c r="E88" i="107"/>
  <c r="F52" i="107"/>
  <c r="F87" i="107"/>
  <c r="F72" i="107"/>
  <c r="G70" i="107"/>
  <c r="H69" i="107"/>
  <c r="I83" i="107"/>
  <c r="I93" i="107"/>
  <c r="I67" i="107"/>
  <c r="J85" i="107"/>
  <c r="J65" i="107"/>
  <c r="K84" i="107"/>
  <c r="K80" i="107"/>
  <c r="L82" i="107"/>
  <c r="L78" i="107"/>
  <c r="M81" i="107"/>
  <c r="M77" i="107"/>
  <c r="N76" i="107"/>
  <c r="O76" i="107"/>
  <c r="S82" i="107"/>
  <c r="S78" i="107"/>
  <c r="J84" i="107"/>
  <c r="J80" i="107"/>
  <c r="J64" i="107"/>
  <c r="K82" i="107"/>
  <c r="K78" i="107"/>
  <c r="L81" i="107"/>
  <c r="L77" i="107"/>
  <c r="M76" i="107"/>
  <c r="N75" i="107"/>
  <c r="N95" i="107"/>
  <c r="P62" i="107"/>
  <c r="T57" i="107"/>
  <c r="J82" i="107"/>
  <c r="J78" i="107"/>
  <c r="J63" i="107"/>
  <c r="K81" i="107"/>
  <c r="K77" i="107"/>
  <c r="L76" i="107"/>
  <c r="M75" i="107"/>
  <c r="M95" i="107"/>
  <c r="N93" i="107"/>
  <c r="P57" i="107"/>
  <c r="T52" i="107"/>
  <c r="J62" i="107"/>
  <c r="K76" i="107"/>
  <c r="K60" i="107"/>
  <c r="L75" i="107"/>
  <c r="L59" i="107"/>
  <c r="L95" i="107"/>
  <c r="M58" i="107"/>
  <c r="M93" i="107"/>
  <c r="N57" i="107"/>
  <c r="N92" i="107"/>
  <c r="P52" i="107"/>
  <c r="S68" i="107"/>
  <c r="O86" i="107"/>
  <c r="O67" i="107"/>
  <c r="P85" i="107"/>
  <c r="P65" i="107"/>
  <c r="Q84" i="107"/>
  <c r="Q80" i="107"/>
  <c r="Q64" i="107"/>
  <c r="R82" i="107"/>
  <c r="R78" i="107"/>
  <c r="R63" i="107"/>
  <c r="S81" i="107"/>
  <c r="S77" i="107"/>
  <c r="S62" i="107"/>
  <c r="T60" i="107"/>
  <c r="P75" i="107"/>
  <c r="P95" i="107"/>
  <c r="Q93" i="107"/>
  <c r="R92" i="107"/>
  <c r="S91" i="107"/>
  <c r="O75" i="107"/>
  <c r="O59" i="107"/>
  <c r="O95" i="107"/>
  <c r="P58" i="107"/>
  <c r="P93" i="107"/>
  <c r="Q57" i="107"/>
  <c r="Q92" i="107"/>
  <c r="R55" i="107"/>
  <c r="R91" i="107"/>
  <c r="S54" i="107"/>
  <c r="S90" i="107"/>
  <c r="T53" i="107"/>
  <c r="H19" i="92"/>
  <c r="W20" i="91"/>
  <c r="T20" i="91"/>
  <c r="U20" i="91"/>
  <c r="V20" i="91"/>
  <c r="V11" i="102"/>
  <c r="W11" i="102" s="1"/>
  <c r="J13" i="108"/>
  <c r="H24" i="92"/>
  <c r="W25" i="91"/>
  <c r="T25" i="91"/>
  <c r="U25" i="91"/>
  <c r="V25" i="91"/>
  <c r="D81" i="106"/>
  <c r="D77" i="106"/>
  <c r="E76" i="106"/>
  <c r="F75" i="106"/>
  <c r="F95" i="106"/>
  <c r="G93" i="106"/>
  <c r="D76" i="106"/>
  <c r="E75" i="106"/>
  <c r="E59" i="106"/>
  <c r="E95" i="106"/>
  <c r="F58" i="106"/>
  <c r="F93" i="106"/>
  <c r="G57" i="106"/>
  <c r="G92" i="106"/>
  <c r="H55" i="106"/>
  <c r="H63" i="106"/>
  <c r="I81" i="106"/>
  <c r="I77" i="106"/>
  <c r="E83" i="106"/>
  <c r="E68" i="106"/>
  <c r="F86" i="106"/>
  <c r="F67" i="106"/>
  <c r="G85" i="106"/>
  <c r="G65" i="106"/>
  <c r="H84" i="106"/>
  <c r="H80" i="106"/>
  <c r="D88" i="106"/>
  <c r="E52" i="106"/>
  <c r="E87" i="106"/>
  <c r="E72" i="106"/>
  <c r="F70" i="106"/>
  <c r="G69" i="106"/>
  <c r="H83" i="106"/>
  <c r="H90" i="106"/>
  <c r="I88" i="106"/>
  <c r="J52" i="106"/>
  <c r="J87" i="106"/>
  <c r="J72" i="106"/>
  <c r="K70" i="106"/>
  <c r="L69" i="106"/>
  <c r="M83" i="106"/>
  <c r="M68" i="106"/>
  <c r="N86" i="106"/>
  <c r="N67" i="106"/>
  <c r="O75" i="106"/>
  <c r="I62" i="106"/>
  <c r="J76" i="106"/>
  <c r="J60" i="106"/>
  <c r="K75" i="106"/>
  <c r="K59" i="106"/>
  <c r="K95" i="106"/>
  <c r="L58" i="106"/>
  <c r="L93" i="106"/>
  <c r="M57" i="106"/>
  <c r="M92" i="106"/>
  <c r="N55" i="106"/>
  <c r="N91" i="106"/>
  <c r="O84" i="106"/>
  <c r="O80" i="106"/>
  <c r="H67" i="106"/>
  <c r="I85" i="106"/>
  <c r="I65" i="106"/>
  <c r="J84" i="106"/>
  <c r="J80" i="106"/>
  <c r="K82" i="106"/>
  <c r="K78" i="106"/>
  <c r="L81" i="106"/>
  <c r="L77" i="106"/>
  <c r="M76" i="106"/>
  <c r="N75" i="106"/>
  <c r="N95" i="106"/>
  <c r="I84" i="106"/>
  <c r="I80" i="106"/>
  <c r="I64" i="106"/>
  <c r="J82" i="106"/>
  <c r="J78" i="106"/>
  <c r="J63" i="106"/>
  <c r="K81" i="106"/>
  <c r="K77" i="106"/>
  <c r="K62" i="106"/>
  <c r="L76" i="106"/>
  <c r="L60" i="106"/>
  <c r="M75" i="106"/>
  <c r="M59" i="106"/>
  <c r="M95" i="106"/>
  <c r="N58" i="106"/>
  <c r="N93" i="106"/>
  <c r="O76" i="106"/>
  <c r="O60" i="106"/>
  <c r="P75" i="106"/>
  <c r="P59" i="106"/>
  <c r="P95" i="106"/>
  <c r="Q93" i="106"/>
  <c r="R92" i="106"/>
  <c r="O90" i="106"/>
  <c r="P88" i="106"/>
  <c r="Q87" i="106"/>
  <c r="O53" i="106"/>
  <c r="O88" i="106"/>
  <c r="P52" i="106"/>
  <c r="P87" i="106"/>
  <c r="P72" i="106"/>
  <c r="Q70" i="106"/>
  <c r="R69" i="106"/>
  <c r="S83" i="106"/>
  <c r="S68" i="106"/>
  <c r="T67" i="106"/>
  <c r="O62" i="106"/>
  <c r="P76" i="106"/>
  <c r="P60" i="106"/>
  <c r="Q75" i="106"/>
  <c r="Q59" i="106"/>
  <c r="Q95" i="106"/>
  <c r="R58" i="106"/>
  <c r="R93" i="106"/>
  <c r="S57" i="106"/>
  <c r="S92" i="106"/>
  <c r="T55" i="106"/>
  <c r="M74" i="104"/>
  <c r="S51" i="104"/>
  <c r="E28" i="92"/>
  <c r="H29" i="91"/>
  <c r="G29" i="91"/>
  <c r="E29" i="91"/>
  <c r="F29" i="91"/>
  <c r="E71" i="104"/>
  <c r="I71" i="104"/>
  <c r="M71" i="104"/>
  <c r="Q71" i="104"/>
  <c r="F51" i="104"/>
  <c r="P74" i="104"/>
  <c r="E79" i="104"/>
  <c r="F66" i="104"/>
  <c r="I79" i="104"/>
  <c r="J66" i="104"/>
  <c r="M79" i="104"/>
  <c r="N66" i="104"/>
  <c r="Q79" i="104"/>
  <c r="R66" i="104"/>
  <c r="G74" i="104"/>
  <c r="F94" i="104"/>
  <c r="H61" i="104"/>
  <c r="J94" i="104"/>
  <c r="L61" i="104"/>
  <c r="N94" i="104"/>
  <c r="P61" i="104"/>
  <c r="R94" i="104"/>
  <c r="T61" i="104"/>
  <c r="H51" i="104"/>
  <c r="R74" i="104"/>
  <c r="F89" i="104"/>
  <c r="H56" i="104"/>
  <c r="J89" i="104"/>
  <c r="L56" i="104"/>
  <c r="N89" i="104"/>
  <c r="P56" i="104"/>
  <c r="R89" i="104"/>
  <c r="T56" i="104"/>
  <c r="F83" i="104"/>
  <c r="H86" i="104"/>
  <c r="D85" i="104"/>
  <c r="F84" i="104"/>
  <c r="F80" i="104"/>
  <c r="L82" i="104"/>
  <c r="L78" i="104"/>
  <c r="N81" i="104"/>
  <c r="N77" i="104"/>
  <c r="D75" i="104"/>
  <c r="I76" i="104"/>
  <c r="Q86" i="104"/>
  <c r="G59" i="104"/>
  <c r="X11" i="100"/>
  <c r="D13" i="108"/>
  <c r="Q85" i="104"/>
  <c r="G58" i="104"/>
  <c r="E15" i="92"/>
  <c r="E16" i="91"/>
  <c r="F16" i="91"/>
  <c r="H16" i="91"/>
  <c r="G16" i="91"/>
  <c r="M57" i="104"/>
  <c r="G84" i="104"/>
  <c r="G80" i="104"/>
  <c r="Q82" i="104"/>
  <c r="Q78" i="104"/>
  <c r="G55" i="104"/>
  <c r="E12" i="92"/>
  <c r="E13" i="91"/>
  <c r="F13" i="91"/>
  <c r="G13" i="91"/>
  <c r="H13" i="91"/>
  <c r="M54" i="104"/>
  <c r="G81" i="104"/>
  <c r="G77" i="104"/>
  <c r="Q75" i="104"/>
  <c r="G52" i="104"/>
  <c r="F11" i="100"/>
  <c r="D6" i="108"/>
  <c r="P53" i="104"/>
  <c r="R76" i="104"/>
  <c r="O83" i="104"/>
  <c r="O62" i="104"/>
  <c r="I87" i="104"/>
  <c r="E65" i="104"/>
  <c r="O88" i="104"/>
  <c r="I90" i="104"/>
  <c r="O67" i="104"/>
  <c r="O91" i="104"/>
  <c r="H92" i="104"/>
  <c r="N69" i="104"/>
  <c r="M93" i="104"/>
  <c r="M95" i="104"/>
  <c r="H87" i="104"/>
  <c r="N64" i="104"/>
  <c r="H65" i="104"/>
  <c r="R88" i="104"/>
  <c r="P90" i="104"/>
  <c r="J91" i="104"/>
  <c r="O92" i="104"/>
  <c r="H93" i="104"/>
  <c r="N70" i="104"/>
  <c r="L95" i="104"/>
  <c r="R72" i="104"/>
  <c r="E83" i="104"/>
  <c r="K60" i="104"/>
  <c r="K87" i="104"/>
  <c r="Q64" i="104"/>
  <c r="E88" i="104"/>
  <c r="K65" i="104"/>
  <c r="K90" i="104"/>
  <c r="E91" i="104"/>
  <c r="J92" i="104"/>
  <c r="O93" i="104"/>
  <c r="E72" i="104"/>
  <c r="O95" i="104"/>
  <c r="L83" i="104"/>
  <c r="R60" i="104"/>
  <c r="L62" i="104"/>
  <c r="J63" i="104"/>
  <c r="N87" i="104"/>
  <c r="T64" i="104"/>
  <c r="L88" i="104"/>
  <c r="R65" i="104"/>
  <c r="F90" i="104"/>
  <c r="L67" i="104"/>
  <c r="D91" i="104"/>
  <c r="J68" i="104"/>
  <c r="I92" i="104"/>
  <c r="O69" i="104"/>
  <c r="N93" i="104"/>
  <c r="T70" i="104"/>
  <c r="H72" i="104"/>
  <c r="R95" i="104"/>
  <c r="N83" i="104"/>
  <c r="T59" i="104"/>
  <c r="N86" i="104"/>
  <c r="P58" i="104"/>
  <c r="J85" i="104"/>
  <c r="P84" i="104"/>
  <c r="P80" i="104"/>
  <c r="F57" i="104"/>
  <c r="R82" i="104"/>
  <c r="R78" i="104"/>
  <c r="H55" i="104"/>
  <c r="N54" i="104"/>
  <c r="H81" i="104"/>
  <c r="H77" i="104"/>
  <c r="P52" i="104"/>
  <c r="J75" i="104"/>
  <c r="I53" i="104"/>
  <c r="K76" i="104"/>
  <c r="S86" i="104"/>
  <c r="I59" i="104"/>
  <c r="S85" i="104"/>
  <c r="I58" i="104"/>
  <c r="S57" i="104"/>
  <c r="M84" i="104"/>
  <c r="M80" i="104"/>
  <c r="S82" i="104"/>
  <c r="S78" i="104"/>
  <c r="I55" i="104"/>
  <c r="S54" i="104"/>
  <c r="M81" i="104"/>
  <c r="M77" i="104"/>
  <c r="S75" i="104"/>
  <c r="I52" i="104"/>
  <c r="J53" i="104"/>
  <c r="L76" i="104"/>
  <c r="U70" i="104"/>
  <c r="U72" i="104"/>
  <c r="U52" i="104"/>
  <c r="U51" i="104"/>
  <c r="T88" i="104"/>
  <c r="U88" i="104"/>
  <c r="U53" i="104"/>
  <c r="U59" i="104"/>
  <c r="U54" i="107"/>
  <c r="U55" i="107"/>
  <c r="U57" i="107"/>
  <c r="U58" i="107"/>
  <c r="F28" i="92"/>
  <c r="M29" i="91"/>
  <c r="K29" i="91"/>
  <c r="J29" i="91"/>
  <c r="L29" i="91"/>
  <c r="E51" i="107"/>
  <c r="J89" i="107"/>
  <c r="K89" i="107"/>
  <c r="F8" i="92"/>
  <c r="J9" i="91"/>
  <c r="K9" i="91"/>
  <c r="L9" i="91"/>
  <c r="M9" i="91"/>
  <c r="H94" i="107"/>
  <c r="F94" i="107"/>
  <c r="K56" i="107"/>
  <c r="F18" i="92"/>
  <c r="M19" i="91"/>
  <c r="K19" i="91"/>
  <c r="J19" i="91"/>
  <c r="L19" i="91"/>
  <c r="I89" i="107"/>
  <c r="E89" i="107"/>
  <c r="F89" i="107"/>
  <c r="G89" i="107"/>
  <c r="T71" i="107"/>
  <c r="H66" i="107"/>
  <c r="K71" i="107"/>
  <c r="M94" i="107"/>
  <c r="Q74" i="107"/>
  <c r="T79" i="107"/>
  <c r="M89" i="107"/>
  <c r="P94" i="107"/>
  <c r="T74" i="107"/>
  <c r="F66" i="107"/>
  <c r="H89" i="107"/>
  <c r="I71" i="107"/>
  <c r="K94" i="107"/>
  <c r="M51" i="107"/>
  <c r="O74" i="107"/>
  <c r="P56" i="107"/>
  <c r="R79" i="107"/>
  <c r="S61" i="107"/>
  <c r="U53" i="106"/>
  <c r="U54" i="106"/>
  <c r="U55" i="106"/>
  <c r="U57" i="106"/>
  <c r="H18" i="92"/>
  <c r="W19" i="91"/>
  <c r="V19" i="91"/>
  <c r="T19" i="91"/>
  <c r="U19" i="91"/>
  <c r="F74" i="106"/>
  <c r="O56" i="106"/>
  <c r="I79" i="106"/>
  <c r="F89" i="106"/>
  <c r="M74" i="106"/>
  <c r="E79" i="106"/>
  <c r="I66" i="106"/>
  <c r="K89" i="106"/>
  <c r="P51" i="106"/>
  <c r="R74" i="106"/>
  <c r="E61" i="106"/>
  <c r="K71" i="106"/>
  <c r="M94" i="106"/>
  <c r="R56" i="106"/>
  <c r="T79" i="106"/>
  <c r="D94" i="106"/>
  <c r="F51" i="106"/>
  <c r="H74" i="106"/>
  <c r="I56" i="106"/>
  <c r="K79" i="106"/>
  <c r="L61" i="106"/>
  <c r="O66" i="106"/>
  <c r="Q89" i="106"/>
  <c r="R71" i="106"/>
  <c r="T94" i="106"/>
  <c r="T9" i="91"/>
  <c r="U9" i="91"/>
  <c r="V9" i="91"/>
  <c r="W9" i="91"/>
  <c r="F66" i="106"/>
  <c r="H89" i="106"/>
  <c r="I71" i="106"/>
  <c r="K94" i="106"/>
  <c r="M51" i="106"/>
  <c r="O74" i="106"/>
  <c r="P56" i="106"/>
  <c r="R79" i="106"/>
  <c r="S61" i="106"/>
  <c r="U67" i="105"/>
  <c r="U68" i="105"/>
  <c r="U69" i="105"/>
  <c r="U70" i="105"/>
  <c r="G79" i="105"/>
  <c r="D74" i="105"/>
  <c r="I74" i="105"/>
  <c r="H74" i="105"/>
  <c r="F89" i="105"/>
  <c r="K51" i="105"/>
  <c r="M74" i="105"/>
  <c r="D89" i="105"/>
  <c r="G94" i="105"/>
  <c r="K74" i="105"/>
  <c r="Q56" i="105"/>
  <c r="S79" i="105"/>
  <c r="F74" i="105"/>
  <c r="G56" i="105"/>
  <c r="I79" i="105"/>
  <c r="J61" i="105"/>
  <c r="O71" i="105"/>
  <c r="Q94" i="105"/>
  <c r="P89" i="105"/>
  <c r="S94" i="105"/>
  <c r="N94" i="105"/>
  <c r="P51" i="105"/>
  <c r="R74" i="105"/>
  <c r="S56" i="105"/>
  <c r="H82" i="107"/>
  <c r="H78" i="107"/>
  <c r="I81" i="107"/>
  <c r="I77" i="107"/>
  <c r="D86" i="107"/>
  <c r="E85" i="107"/>
  <c r="F84" i="107"/>
  <c r="F80" i="107"/>
  <c r="G82" i="107"/>
  <c r="G78" i="107"/>
  <c r="H81" i="107"/>
  <c r="H77" i="107"/>
  <c r="D85" i="107"/>
  <c r="E84" i="107"/>
  <c r="E80" i="107"/>
  <c r="F82" i="107"/>
  <c r="F78" i="107"/>
  <c r="G81" i="107"/>
  <c r="G77" i="107"/>
  <c r="H76" i="107"/>
  <c r="E68" i="107"/>
  <c r="F67" i="107"/>
  <c r="G65" i="107"/>
  <c r="H84" i="107"/>
  <c r="H80" i="107"/>
  <c r="H64" i="107"/>
  <c r="I82" i="107"/>
  <c r="I78" i="107"/>
  <c r="I63" i="107"/>
  <c r="J60" i="107"/>
  <c r="R84" i="107"/>
  <c r="R80" i="107"/>
  <c r="J59" i="107"/>
  <c r="J95" i="107"/>
  <c r="K93" i="107"/>
  <c r="L92" i="107"/>
  <c r="M91" i="107"/>
  <c r="I95" i="107"/>
  <c r="J93" i="107"/>
  <c r="K92" i="107"/>
  <c r="L91" i="107"/>
  <c r="M90" i="107"/>
  <c r="J92" i="107"/>
  <c r="K91" i="107"/>
  <c r="L90" i="107"/>
  <c r="M88" i="107"/>
  <c r="O81" i="107"/>
  <c r="O77" i="107"/>
  <c r="Q75" i="107"/>
  <c r="K12" i="90"/>
  <c r="O54" i="107"/>
  <c r="O90" i="107"/>
  <c r="P88" i="107"/>
  <c r="Q87" i="107"/>
  <c r="S69" i="107"/>
  <c r="H29" i="92"/>
  <c r="W30" i="91"/>
  <c r="V30" i="91"/>
  <c r="T30" i="91"/>
  <c r="U30" i="91"/>
  <c r="H10" i="92"/>
  <c r="W11" i="91"/>
  <c r="V11" i="91"/>
  <c r="T11" i="91"/>
  <c r="U11" i="91"/>
  <c r="H12" i="92"/>
  <c r="W13" i="91"/>
  <c r="V13" i="91"/>
  <c r="T13" i="91"/>
  <c r="U13" i="91"/>
  <c r="D91" i="106"/>
  <c r="E90" i="106"/>
  <c r="F88" i="106"/>
  <c r="H25" i="92"/>
  <c r="W26" i="91"/>
  <c r="V26" i="91"/>
  <c r="T26" i="91"/>
  <c r="U26" i="91"/>
  <c r="D84" i="106"/>
  <c r="D80" i="106"/>
  <c r="E82" i="106"/>
  <c r="E78" i="106"/>
  <c r="F81" i="106"/>
  <c r="F77" i="106"/>
  <c r="G84" i="106"/>
  <c r="G80" i="106"/>
  <c r="H82" i="106"/>
  <c r="H78" i="106"/>
  <c r="L84" i="106"/>
  <c r="L80" i="106"/>
  <c r="M82" i="106"/>
  <c r="M78" i="106"/>
  <c r="N81" i="106"/>
  <c r="N77" i="106"/>
  <c r="O54" i="106"/>
  <c r="I59" i="106"/>
  <c r="I95" i="106"/>
  <c r="J93" i="106"/>
  <c r="K92" i="106"/>
  <c r="L91" i="106"/>
  <c r="M90" i="106"/>
  <c r="P54" i="106"/>
  <c r="S84" i="106"/>
  <c r="S80" i="106"/>
  <c r="T82" i="106"/>
  <c r="T78" i="106"/>
  <c r="O83" i="106"/>
  <c r="P86" i="106"/>
  <c r="Q85" i="106"/>
  <c r="R84" i="106"/>
  <c r="R80" i="106"/>
  <c r="S82" i="106"/>
  <c r="S78" i="106"/>
  <c r="T77" i="106"/>
  <c r="T81" i="106"/>
  <c r="P55" i="106"/>
  <c r="Q54" i="106"/>
  <c r="R53" i="106"/>
  <c r="S52" i="106"/>
  <c r="S72" i="106"/>
  <c r="T70" i="106"/>
  <c r="E23" i="92"/>
  <c r="E24" i="91"/>
  <c r="F24" i="91"/>
  <c r="H24" i="91"/>
  <c r="G24" i="91"/>
  <c r="N74" i="104"/>
  <c r="H89" i="104"/>
  <c r="I89" i="104"/>
  <c r="L89" i="104"/>
  <c r="M89" i="104"/>
  <c r="F28" i="90" s="1"/>
  <c r="P89" i="104"/>
  <c r="Q89" i="104"/>
  <c r="J84" i="104"/>
  <c r="J80" i="104"/>
  <c r="P82" i="104"/>
  <c r="P78" i="104"/>
  <c r="R81" i="104"/>
  <c r="R77" i="104"/>
  <c r="E86" i="104"/>
  <c r="E85" i="104"/>
  <c r="Q57" i="104"/>
  <c r="K84" i="104"/>
  <c r="K80" i="104"/>
  <c r="K55" i="104"/>
  <c r="E82" i="104"/>
  <c r="E78" i="104"/>
  <c r="K81" i="104"/>
  <c r="K77" i="104"/>
  <c r="E75" i="104"/>
  <c r="D76" i="104"/>
  <c r="Q60" i="104"/>
  <c r="G18" i="90" s="1"/>
  <c r="D87" i="104"/>
  <c r="L90" i="104"/>
  <c r="F91" i="104"/>
  <c r="K92" i="104"/>
  <c r="D93" i="104"/>
  <c r="H95" i="104"/>
  <c r="E20" i="92"/>
  <c r="E21" i="91"/>
  <c r="F21" i="91"/>
  <c r="G21" i="91"/>
  <c r="H21" i="91"/>
  <c r="G87" i="104"/>
  <c r="F22" i="90"/>
  <c r="E22" i="92"/>
  <c r="E23" i="91"/>
  <c r="F23" i="91"/>
  <c r="G23" i="91"/>
  <c r="H23" i="91"/>
  <c r="G90" i="104"/>
  <c r="F25" i="90"/>
  <c r="E25" i="92"/>
  <c r="E26" i="91"/>
  <c r="F26" i="91"/>
  <c r="H26" i="91"/>
  <c r="G26" i="91"/>
  <c r="Q91" i="104"/>
  <c r="F92" i="104"/>
  <c r="K93" i="104"/>
  <c r="K95" i="104"/>
  <c r="H83" i="104"/>
  <c r="N60" i="104"/>
  <c r="H62" i="104"/>
  <c r="J87" i="104"/>
  <c r="G22" i="90"/>
  <c r="H88" i="104"/>
  <c r="N65" i="104"/>
  <c r="H67" i="104"/>
  <c r="R90" i="104"/>
  <c r="P91" i="104"/>
  <c r="E92" i="104"/>
  <c r="K69" i="104"/>
  <c r="J93" i="104"/>
  <c r="P70" i="104"/>
  <c r="G28" i="90" s="1"/>
  <c r="E30" i="90"/>
  <c r="N95" i="104"/>
  <c r="R86" i="104"/>
  <c r="H59" i="104"/>
  <c r="T58" i="104"/>
  <c r="N85" i="104"/>
  <c r="T80" i="104"/>
  <c r="T84" i="104"/>
  <c r="J57" i="104"/>
  <c r="D84" i="104"/>
  <c r="D80" i="104"/>
  <c r="L55" i="104"/>
  <c r="F82" i="104"/>
  <c r="F78" i="104"/>
  <c r="R54" i="104"/>
  <c r="G12" i="90" s="1"/>
  <c r="L81" i="104"/>
  <c r="L77" i="104"/>
  <c r="T52" i="104"/>
  <c r="N75" i="104"/>
  <c r="M53" i="104"/>
  <c r="O76" i="104"/>
  <c r="R83" i="104"/>
  <c r="E17" i="92"/>
  <c r="E18" i="91"/>
  <c r="F18" i="91"/>
  <c r="H18" i="91"/>
  <c r="G18" i="91"/>
  <c r="M59" i="104"/>
  <c r="F17" i="90" s="1"/>
  <c r="G86" i="104"/>
  <c r="M58" i="104"/>
  <c r="F16" i="90" s="1"/>
  <c r="G85" i="104"/>
  <c r="Q84" i="104"/>
  <c r="Q80" i="104"/>
  <c r="G57" i="104"/>
  <c r="E14" i="92"/>
  <c r="E15" i="91"/>
  <c r="F15" i="91"/>
  <c r="G15" i="91"/>
  <c r="H15" i="91"/>
  <c r="M55" i="104"/>
  <c r="F13" i="90" s="1"/>
  <c r="G82" i="104"/>
  <c r="G78" i="104"/>
  <c r="Q81" i="104"/>
  <c r="Q77" i="104"/>
  <c r="G54" i="104"/>
  <c r="E11" i="92"/>
  <c r="E12" i="91"/>
  <c r="F12" i="91"/>
  <c r="H12" i="91"/>
  <c r="G12" i="91"/>
  <c r="M52" i="104"/>
  <c r="F10" i="90" s="1"/>
  <c r="G75" i="104"/>
  <c r="N53" i="104"/>
  <c r="P76" i="104"/>
  <c r="U61" i="104"/>
  <c r="U55" i="104"/>
  <c r="U66" i="104"/>
  <c r="U57" i="104"/>
  <c r="U71" i="104"/>
  <c r="E29" i="90" s="1"/>
  <c r="U58" i="104"/>
  <c r="U64" i="104"/>
  <c r="U84" i="104"/>
  <c r="U80" i="104"/>
  <c r="U59" i="107"/>
  <c r="U60" i="107"/>
  <c r="U62" i="107"/>
  <c r="U81" i="107"/>
  <c r="U77" i="107"/>
  <c r="U63" i="107"/>
  <c r="U82" i="107"/>
  <c r="U78" i="107"/>
  <c r="G79" i="107"/>
  <c r="N89" i="107"/>
  <c r="O89" i="107"/>
  <c r="K29" i="90"/>
  <c r="H51" i="107"/>
  <c r="F51" i="107"/>
  <c r="H74" i="107"/>
  <c r="Q79" i="107"/>
  <c r="D94" i="107"/>
  <c r="F74" i="107"/>
  <c r="M79" i="107"/>
  <c r="Q66" i="107"/>
  <c r="G71" i="107"/>
  <c r="I94" i="107"/>
  <c r="K51" i="107"/>
  <c r="M74" i="107"/>
  <c r="N56" i="107"/>
  <c r="P79" i="107"/>
  <c r="Q61" i="107"/>
  <c r="T66" i="107"/>
  <c r="L94" i="107"/>
  <c r="P74" i="107"/>
  <c r="S79" i="107"/>
  <c r="G94" i="107"/>
  <c r="I51" i="107"/>
  <c r="K74" i="107"/>
  <c r="L56" i="107"/>
  <c r="N79" i="107"/>
  <c r="O61" i="107"/>
  <c r="R66" i="107"/>
  <c r="T89" i="107"/>
  <c r="U71" i="107"/>
  <c r="U58" i="106"/>
  <c r="U59" i="106"/>
  <c r="U60" i="106"/>
  <c r="U62" i="106"/>
  <c r="U81" i="106"/>
  <c r="U77" i="106"/>
  <c r="H71" i="106"/>
  <c r="Q79" i="106"/>
  <c r="E74" i="106"/>
  <c r="Q94" i="106"/>
  <c r="J74" i="106"/>
  <c r="E94" i="106"/>
  <c r="L79" i="106"/>
  <c r="R89" i="106"/>
  <c r="S25" i="90" s="1"/>
  <c r="D74" i="106"/>
  <c r="G79" i="106"/>
  <c r="M89" i="106"/>
  <c r="R9" i="90" s="1"/>
  <c r="P94" i="106"/>
  <c r="T74" i="106"/>
  <c r="D89" i="106"/>
  <c r="E71" i="106"/>
  <c r="G94" i="106"/>
  <c r="I51" i="106"/>
  <c r="K74" i="106"/>
  <c r="L56" i="106"/>
  <c r="N79" i="106"/>
  <c r="O61" i="106"/>
  <c r="R66" i="106"/>
  <c r="T89" i="106"/>
  <c r="U71" i="106"/>
  <c r="U72" i="105"/>
  <c r="U52" i="105"/>
  <c r="U53" i="105"/>
  <c r="U54" i="105"/>
  <c r="U55" i="105"/>
  <c r="K66" i="105"/>
  <c r="L94" i="105"/>
  <c r="E74" i="105"/>
  <c r="I61" i="105"/>
  <c r="M89" i="105"/>
  <c r="G74" i="105"/>
  <c r="J79" i="105"/>
  <c r="Q89" i="105"/>
  <c r="E79" i="105"/>
  <c r="F61" i="105"/>
  <c r="I66" i="105"/>
  <c r="K89" i="105"/>
  <c r="L71" i="105"/>
  <c r="N56" i="105"/>
  <c r="P79" i="105"/>
  <c r="T66" i="105"/>
  <c r="M71" i="105"/>
  <c r="O94" i="105"/>
  <c r="S74" i="105"/>
  <c r="N74" i="105"/>
  <c r="O56" i="105"/>
  <c r="Q79" i="105"/>
  <c r="R61" i="105"/>
  <c r="U66" i="105"/>
  <c r="AN11" i="101"/>
  <c r="AO11" i="101" s="1"/>
  <c r="F11" i="102"/>
  <c r="Y11" i="101"/>
  <c r="Z11" i="101" s="1"/>
  <c r="BN11" i="102"/>
  <c r="AH11" i="102"/>
  <c r="AI11" i="102" s="1"/>
  <c r="R11" i="101"/>
  <c r="L11" i="102"/>
  <c r="BC11" i="100"/>
  <c r="BD11" i="100" s="1"/>
  <c r="BE11" i="100"/>
  <c r="BI11" i="100"/>
  <c r="BJ11" i="100" s="1"/>
  <c r="BK11" i="100"/>
  <c r="BC11" i="101"/>
  <c r="BD11" i="101" s="1"/>
  <c r="BE11" i="101"/>
  <c r="BI11" i="102"/>
  <c r="BJ11" i="102" s="1"/>
  <c r="BK11" i="102"/>
  <c r="BQ11" i="103"/>
  <c r="BO11" i="103"/>
  <c r="BP11" i="103" s="1"/>
  <c r="BL11" i="103"/>
  <c r="BM11" i="103" s="1"/>
  <c r="BN11" i="103"/>
  <c r="AG11" i="100"/>
  <c r="AE11" i="100"/>
  <c r="AF11" i="100" s="1"/>
  <c r="AM11" i="100"/>
  <c r="AK11" i="100"/>
  <c r="AL11" i="100" s="1"/>
  <c r="AS11" i="100"/>
  <c r="AQ11" i="100"/>
  <c r="AR11" i="100" s="1"/>
  <c r="AA11" i="100"/>
  <c r="Y11" i="100"/>
  <c r="Z11" i="100" s="1"/>
  <c r="R11" i="100"/>
  <c r="P11" i="100"/>
  <c r="Q11" i="100" s="1"/>
  <c r="L11" i="100"/>
  <c r="J11" i="100"/>
  <c r="K11" i="100" s="1"/>
  <c r="AB11" i="101"/>
  <c r="AC11" i="101" s="1"/>
  <c r="AY11" i="101"/>
  <c r="BB11" i="101"/>
  <c r="BQ11" i="100"/>
  <c r="BO11" i="100"/>
  <c r="BP11" i="100" s="1"/>
  <c r="BH11" i="102"/>
  <c r="BF11" i="102"/>
  <c r="BG11" i="102" s="1"/>
  <c r="BL11" i="102"/>
  <c r="BM11" i="102" s="1"/>
  <c r="BC11" i="103"/>
  <c r="BD11" i="103" s="1"/>
  <c r="BE11" i="103"/>
  <c r="AD11" i="100"/>
  <c r="AB11" i="100"/>
  <c r="AC11" i="100" s="1"/>
  <c r="AJ11" i="100"/>
  <c r="AH11" i="100"/>
  <c r="AI11" i="100" s="1"/>
  <c r="AP11" i="100"/>
  <c r="AN11" i="100"/>
  <c r="AO11" i="100" s="1"/>
  <c r="AV11" i="100"/>
  <c r="AT11" i="100"/>
  <c r="AU11" i="100" s="1"/>
  <c r="BN11" i="100"/>
  <c r="BL11" i="100"/>
  <c r="BM11" i="100" s="1"/>
  <c r="BI11" i="101"/>
  <c r="BJ11" i="101" s="1"/>
  <c r="BK11" i="101"/>
  <c r="BH11" i="101"/>
  <c r="BF11" i="101"/>
  <c r="BG11" i="101" s="1"/>
  <c r="BQ11" i="101"/>
  <c r="BO11" i="101"/>
  <c r="BP11" i="101" s="1"/>
  <c r="BO11" i="102"/>
  <c r="BP11" i="102" s="1"/>
  <c r="BQ11" i="102"/>
  <c r="BK11" i="103"/>
  <c r="BI11" i="103"/>
  <c r="BJ11" i="103" s="1"/>
  <c r="BH11" i="103"/>
  <c r="BF11" i="103"/>
  <c r="BG11" i="103" s="1"/>
  <c r="AY11" i="100"/>
  <c r="AW11" i="100"/>
  <c r="AX11" i="100" s="1"/>
  <c r="D11" i="100"/>
  <c r="E11" i="100" s="1"/>
  <c r="BH11" i="100"/>
  <c r="BF11" i="100"/>
  <c r="BG11" i="100" s="1"/>
  <c r="BL11" i="101"/>
  <c r="BM11" i="101" s="1"/>
  <c r="BN11" i="101"/>
  <c r="BC11" i="102"/>
  <c r="BD11" i="102" s="1"/>
  <c r="BE11" i="102"/>
  <c r="U11" i="100"/>
  <c r="S11" i="100"/>
  <c r="T11" i="100" s="1"/>
  <c r="O11" i="100"/>
  <c r="M11" i="100"/>
  <c r="N11" i="100" s="1"/>
  <c r="R11" i="102"/>
  <c r="P11" i="102"/>
  <c r="Q11" i="102" s="1"/>
  <c r="J11" i="102"/>
  <c r="K11" i="102" s="1"/>
  <c r="AM11" i="102"/>
  <c r="AK11" i="102"/>
  <c r="AL11" i="102" s="1"/>
  <c r="BB11" i="102"/>
  <c r="AZ11" i="102"/>
  <c r="BA11" i="102" s="1"/>
  <c r="M11" i="102"/>
  <c r="N11" i="102" s="1"/>
  <c r="O11" i="102"/>
  <c r="AV11" i="102"/>
  <c r="D11" i="102"/>
  <c r="E11" i="102" s="1"/>
  <c r="AD11" i="102"/>
  <c r="AB11" i="102"/>
  <c r="AC11" i="102" s="1"/>
  <c r="AN11" i="102"/>
  <c r="AO11" i="102" s="1"/>
  <c r="AP11" i="102"/>
  <c r="AS11" i="102"/>
  <c r="AQ11" i="102"/>
  <c r="AR11" i="102" s="1"/>
  <c r="I11" i="102"/>
  <c r="G11" i="102"/>
  <c r="H11" i="102" s="1"/>
  <c r="U11" i="102"/>
  <c r="S11" i="102"/>
  <c r="T11" i="102" s="1"/>
  <c r="AA11" i="102"/>
  <c r="Y11" i="102"/>
  <c r="Z11" i="102" s="1"/>
  <c r="AW11" i="102"/>
  <c r="AX11" i="102" s="1"/>
  <c r="AY11" i="102"/>
  <c r="AE11" i="102"/>
  <c r="AF11" i="102" s="1"/>
  <c r="AG11" i="102"/>
  <c r="BB11" i="103"/>
  <c r="AZ11" i="103"/>
  <c r="BA11" i="103" s="1"/>
  <c r="I11" i="103"/>
  <c r="G11" i="103"/>
  <c r="H11" i="103" s="1"/>
  <c r="V11" i="103"/>
  <c r="W11" i="103" s="1"/>
  <c r="X11" i="103"/>
  <c r="AA11" i="103"/>
  <c r="Y11" i="103"/>
  <c r="Z11" i="103" s="1"/>
  <c r="AB11" i="103"/>
  <c r="AC11" i="103" s="1"/>
  <c r="AD11" i="103"/>
  <c r="R11" i="103"/>
  <c r="P11" i="103"/>
  <c r="Q11" i="103" s="1"/>
  <c r="U11" i="103"/>
  <c r="S11" i="103"/>
  <c r="T11" i="103" s="1"/>
  <c r="AH11" i="103"/>
  <c r="AI11" i="103" s="1"/>
  <c r="AJ11" i="103"/>
  <c r="AM11" i="103"/>
  <c r="AK11" i="103"/>
  <c r="AL11" i="103" s="1"/>
  <c r="AW11" i="103"/>
  <c r="AX11" i="103" s="1"/>
  <c r="AY11" i="103"/>
  <c r="AG11" i="103"/>
  <c r="AE11" i="103"/>
  <c r="AF11" i="103" s="1"/>
  <c r="AV11" i="103"/>
  <c r="AT11" i="103"/>
  <c r="AU11" i="103" s="1"/>
  <c r="AP11" i="103"/>
  <c r="AN11" i="103"/>
  <c r="AO11" i="103" s="1"/>
  <c r="AS11" i="103"/>
  <c r="AQ11" i="103"/>
  <c r="AR11" i="103" s="1"/>
  <c r="L11" i="103"/>
  <c r="J11" i="103"/>
  <c r="K11" i="103" s="1"/>
  <c r="O11" i="103"/>
  <c r="M11" i="103"/>
  <c r="N11" i="103" s="1"/>
  <c r="AG11" i="101"/>
  <c r="AE11" i="101"/>
  <c r="AF11" i="101" s="1"/>
  <c r="AS11" i="101"/>
  <c r="AQ11" i="101"/>
  <c r="AR11" i="101" s="1"/>
  <c r="X11" i="101"/>
  <c r="V11" i="101"/>
  <c r="W11" i="101" s="1"/>
  <c r="I11" i="101"/>
  <c r="G11" i="101"/>
  <c r="H11" i="101" s="1"/>
  <c r="AK11" i="101"/>
  <c r="AL11" i="101" s="1"/>
  <c r="AM11" i="101"/>
  <c r="AJ11" i="101"/>
  <c r="AH11" i="101"/>
  <c r="AI11" i="101" s="1"/>
  <c r="AT11" i="101"/>
  <c r="AU11" i="101" s="1"/>
  <c r="AV11" i="101"/>
  <c r="S11" i="101"/>
  <c r="T11" i="101" s="1"/>
  <c r="U11" i="101"/>
  <c r="O1" i="100"/>
  <c r="P1" i="100"/>
  <c r="K17" i="90" l="1"/>
  <c r="K25" i="90"/>
  <c r="K11" i="90"/>
  <c r="K14" i="90"/>
  <c r="K18" i="90"/>
  <c r="K16" i="90"/>
  <c r="K23" i="90"/>
  <c r="I29" i="90"/>
  <c r="K22" i="90"/>
  <c r="K10" i="90"/>
  <c r="O9" i="90"/>
  <c r="N9" i="90"/>
  <c r="N29" i="90"/>
  <c r="F24" i="90"/>
  <c r="E10" i="90"/>
  <c r="G15" i="90"/>
  <c r="M9" i="90"/>
  <c r="R19" i="90"/>
  <c r="F20" i="90"/>
  <c r="M29" i="90"/>
  <c r="Q24" i="90"/>
  <c r="Q15" i="90"/>
  <c r="F11" i="90"/>
  <c r="E23" i="90"/>
  <c r="Q13" i="90"/>
  <c r="I22" i="90"/>
  <c r="Q9" i="90"/>
  <c r="E24" i="90"/>
  <c r="R18" i="90"/>
  <c r="Q17" i="90"/>
  <c r="I20" i="90"/>
  <c r="M17" i="90"/>
  <c r="O19" i="90"/>
  <c r="S21" i="90"/>
  <c r="I16" i="90"/>
  <c r="O24" i="90"/>
  <c r="E15" i="90"/>
  <c r="I18" i="90"/>
  <c r="M22" i="90"/>
  <c r="M27" i="90"/>
  <c r="M23" i="90"/>
  <c r="E17" i="90"/>
  <c r="E9" i="90"/>
  <c r="I27" i="90"/>
  <c r="I17" i="90"/>
  <c r="I21" i="90"/>
  <c r="I26" i="90"/>
  <c r="J10" i="90"/>
  <c r="E19" i="90"/>
  <c r="Q20" i="90"/>
  <c r="Q18" i="90"/>
  <c r="Q27" i="90"/>
  <c r="Q23" i="90"/>
  <c r="I28" i="90"/>
  <c r="O27" i="90"/>
  <c r="M12" i="90"/>
  <c r="M30" i="90"/>
  <c r="E13" i="90"/>
  <c r="E18" i="90"/>
  <c r="S20" i="90"/>
  <c r="M15" i="90"/>
  <c r="K9" i="90"/>
  <c r="I14" i="90"/>
  <c r="M28" i="90"/>
  <c r="S29" i="90"/>
  <c r="S11" i="90"/>
  <c r="J12" i="90"/>
  <c r="S19" i="90"/>
  <c r="Q14" i="90"/>
  <c r="Q19" i="90"/>
  <c r="I24" i="90"/>
  <c r="I10" i="90"/>
  <c r="E26" i="90"/>
  <c r="E21" i="90"/>
  <c r="E22" i="90"/>
  <c r="Q28" i="90"/>
  <c r="Q16" i="90"/>
  <c r="I30" i="90"/>
  <c r="I11" i="90"/>
  <c r="O28" i="90"/>
  <c r="M13" i="90"/>
  <c r="M18" i="90"/>
  <c r="I19" i="90"/>
  <c r="K30" i="90"/>
  <c r="E27" i="90"/>
  <c r="I13" i="90"/>
  <c r="I15" i="90"/>
  <c r="M26" i="90"/>
  <c r="N14" i="90"/>
  <c r="M19" i="90"/>
  <c r="J11" i="90"/>
  <c r="E12" i="90"/>
  <c r="G24" i="90"/>
  <c r="I23" i="90"/>
  <c r="O26" i="90"/>
  <c r="O14" i="90"/>
  <c r="R14" i="90"/>
  <c r="E14" i="90"/>
  <c r="S16" i="90"/>
  <c r="Q11" i="90"/>
  <c r="Q30" i="90"/>
  <c r="Q25" i="90"/>
  <c r="O30" i="90"/>
  <c r="M24" i="90"/>
  <c r="E25" i="90"/>
  <c r="E20" i="90"/>
  <c r="Q12" i="90"/>
  <c r="Q21" i="90"/>
  <c r="M16" i="90"/>
  <c r="M21" i="90"/>
  <c r="M20" i="90"/>
  <c r="M25" i="90"/>
  <c r="Q29" i="90"/>
  <c r="S24" i="90"/>
  <c r="R12" i="90"/>
  <c r="R30" i="90"/>
  <c r="R21" i="90"/>
  <c r="J15" i="90"/>
  <c r="I25" i="90"/>
  <c r="N19" i="90"/>
  <c r="G10" i="90"/>
  <c r="E28" i="90"/>
  <c r="E9" i="92"/>
  <c r="E10" i="91"/>
  <c r="F10" i="91"/>
  <c r="H10" i="91"/>
  <c r="G10" i="91"/>
  <c r="S18" i="90"/>
  <c r="S30" i="90"/>
  <c r="S17" i="90"/>
  <c r="Q10" i="90"/>
  <c r="J17" i="90"/>
  <c r="J18" i="90"/>
  <c r="O12" i="90"/>
  <c r="N18" i="90"/>
  <c r="N12" i="90"/>
  <c r="M10" i="90"/>
  <c r="O29" i="90"/>
  <c r="R29" i="90"/>
  <c r="G17" i="90"/>
  <c r="S22" i="90"/>
  <c r="R22" i="90"/>
  <c r="R23" i="90"/>
  <c r="R20" i="90"/>
  <c r="J21" i="90"/>
  <c r="N30" i="90"/>
  <c r="G30" i="90"/>
  <c r="F26" i="90"/>
  <c r="F21" i="90"/>
  <c r="J28" i="90"/>
  <c r="J30" i="90"/>
  <c r="O10" i="90"/>
  <c r="N27" i="90"/>
  <c r="O15" i="91"/>
  <c r="G29" i="92"/>
  <c r="R30" i="91"/>
  <c r="O30" i="91"/>
  <c r="P30" i="91"/>
  <c r="Q30" i="91"/>
  <c r="G12" i="92"/>
  <c r="R13" i="91"/>
  <c r="O13" i="91"/>
  <c r="Q13" i="91"/>
  <c r="P13" i="91"/>
  <c r="E11" i="90"/>
  <c r="S26" i="90"/>
  <c r="R10" i="90"/>
  <c r="Q26" i="90"/>
  <c r="J13" i="90"/>
  <c r="G21" i="90"/>
  <c r="F15" i="90"/>
  <c r="E16" i="92"/>
  <c r="E17" i="91"/>
  <c r="F17" i="91"/>
  <c r="G17" i="91"/>
  <c r="H17" i="91"/>
  <c r="F9" i="90"/>
  <c r="H16" i="92"/>
  <c r="W17" i="91"/>
  <c r="T17" i="91"/>
  <c r="U17" i="91"/>
  <c r="V17" i="91"/>
  <c r="J16" i="90"/>
  <c r="K15" i="90"/>
  <c r="K20" i="90"/>
  <c r="M14" i="90"/>
  <c r="G20" i="90"/>
  <c r="E29" i="92"/>
  <c r="H30" i="91"/>
  <c r="E30" i="91"/>
  <c r="F30" i="91"/>
  <c r="G30" i="91"/>
  <c r="R11" i="90"/>
  <c r="K28" i="90"/>
  <c r="J23" i="90"/>
  <c r="J25" i="90"/>
  <c r="O16" i="90"/>
  <c r="O17" i="90"/>
  <c r="O18" i="90"/>
  <c r="N17" i="90"/>
  <c r="K24" i="90"/>
  <c r="F30" i="90"/>
  <c r="G23" i="90"/>
  <c r="G9" i="90"/>
  <c r="S27" i="90"/>
  <c r="K27" i="90"/>
  <c r="K13" i="90"/>
  <c r="J27" i="90"/>
  <c r="O22" i="90"/>
  <c r="O25" i="90"/>
  <c r="F9" i="92"/>
  <c r="M10" i="91"/>
  <c r="J10" i="91"/>
  <c r="K10" i="91"/>
  <c r="L10" i="91"/>
  <c r="R15" i="91"/>
  <c r="G17" i="92"/>
  <c r="R18" i="91"/>
  <c r="O18" i="91"/>
  <c r="P18" i="91"/>
  <c r="Q18" i="91"/>
  <c r="N20" i="90"/>
  <c r="N16" i="90"/>
  <c r="G29" i="90"/>
  <c r="S13" i="90"/>
  <c r="S12" i="90"/>
  <c r="Q22" i="90"/>
  <c r="S14" i="90"/>
  <c r="S9" i="90"/>
  <c r="I9" i="90"/>
  <c r="G26" i="90"/>
  <c r="F12" i="90"/>
  <c r="G19" i="90"/>
  <c r="F29" i="90"/>
  <c r="S10" i="90"/>
  <c r="R15" i="90"/>
  <c r="R26" i="90"/>
  <c r="J20" i="90"/>
  <c r="I12" i="90"/>
  <c r="O11" i="90"/>
  <c r="O15" i="90"/>
  <c r="N25" i="90"/>
  <c r="N26" i="90"/>
  <c r="M11" i="90"/>
  <c r="N24" i="90"/>
  <c r="G25" i="90"/>
  <c r="S23" i="90"/>
  <c r="K21" i="90"/>
  <c r="O20" i="90"/>
  <c r="N10" i="90"/>
  <c r="N11" i="90"/>
  <c r="K19" i="90"/>
  <c r="J19" i="90"/>
  <c r="F27" i="90"/>
  <c r="F23" i="90"/>
  <c r="F18" i="90"/>
  <c r="S28" i="90"/>
  <c r="R27" i="90"/>
  <c r="R28" i="90"/>
  <c r="R25" i="90"/>
  <c r="K26" i="90"/>
  <c r="J26" i="90"/>
  <c r="N28" i="90"/>
  <c r="N15" i="90"/>
  <c r="Q15" i="91"/>
  <c r="G14" i="92"/>
  <c r="G9" i="92"/>
  <c r="R10" i="91"/>
  <c r="O10" i="91"/>
  <c r="Q10" i="91"/>
  <c r="P10" i="91"/>
  <c r="N13" i="90"/>
  <c r="N22" i="90"/>
  <c r="G19" i="92"/>
  <c r="R20" i="91"/>
  <c r="Q20" i="91"/>
  <c r="O20" i="91"/>
  <c r="P20" i="91"/>
  <c r="N21" i="90"/>
  <c r="G27" i="92"/>
  <c r="R28" i="91"/>
  <c r="O28" i="91"/>
  <c r="P28" i="91"/>
  <c r="Q28" i="91"/>
  <c r="E16" i="90"/>
  <c r="R13" i="90"/>
  <c r="J9" i="90"/>
  <c r="G16" i="90"/>
  <c r="G27" i="90"/>
  <c r="G11" i="90"/>
  <c r="G14" i="90"/>
  <c r="R17" i="90"/>
  <c r="O13" i="90"/>
  <c r="J29" i="90"/>
  <c r="F14" i="90"/>
  <c r="F19" i="90"/>
  <c r="S15" i="90"/>
  <c r="J22" i="90"/>
  <c r="N23" i="90"/>
  <c r="R24" i="90"/>
  <c r="J14" i="90"/>
  <c r="J24" i="90"/>
  <c r="G13" i="90"/>
  <c r="R16" i="90"/>
  <c r="H26" i="92"/>
  <c r="W27" i="91"/>
  <c r="T27" i="91"/>
  <c r="V27" i="91"/>
  <c r="U27" i="91"/>
  <c r="O21" i="90"/>
  <c r="O23" i="90"/>
  <c r="G24" i="92"/>
  <c r="R25" i="91"/>
  <c r="O25" i="91"/>
  <c r="P25" i="91"/>
  <c r="Q25" i="91"/>
  <c r="G11" i="92"/>
  <c r="R12" i="91"/>
  <c r="O12" i="91"/>
  <c r="P12" i="91"/>
  <c r="Q12" i="91"/>
  <c r="R1" i="100"/>
  <c r="Q1" i="100"/>
  <c r="S1" i="100"/>
  <c r="U1" i="100" l="1"/>
  <c r="T1" i="100"/>
  <c r="V1" i="100"/>
  <c r="X1" i="100" l="1"/>
  <c r="W1" i="100"/>
  <c r="Y1" i="100"/>
  <c r="AA1" i="100" l="1"/>
  <c r="Z1" i="100"/>
  <c r="AB1" i="100"/>
  <c r="AD1" i="100" l="1"/>
  <c r="AC1" i="100"/>
  <c r="AE1" i="100"/>
  <c r="AG1" i="100" l="1"/>
  <c r="AF1" i="100"/>
  <c r="AH1" i="100"/>
  <c r="AJ1" i="100" l="1"/>
  <c r="AI1" i="100"/>
  <c r="AK1" i="100"/>
  <c r="AM1" i="100" l="1"/>
  <c r="AL1" i="100"/>
  <c r="AN1" i="100"/>
  <c r="AP1" i="100" l="1"/>
  <c r="AO1" i="100"/>
  <c r="AQ1" i="100"/>
  <c r="AS1" i="100" l="1"/>
  <c r="AR1" i="100"/>
  <c r="AT1" i="100"/>
  <c r="AV1" i="100" l="1"/>
  <c r="AU1" i="100"/>
  <c r="B28" i="92" l="1"/>
  <c r="B29" i="92" s="1"/>
  <c r="B23" i="92"/>
  <c r="B18" i="92"/>
  <c r="B13" i="92"/>
  <c r="B8" i="92"/>
  <c r="B9" i="92" s="1"/>
  <c r="D5" i="92"/>
  <c r="A4" i="92"/>
  <c r="B4" i="92" s="1"/>
  <c r="B29" i="91"/>
  <c r="B30" i="91" s="1"/>
  <c r="B24" i="91"/>
  <c r="B19" i="91"/>
  <c r="B15" i="91"/>
  <c r="B14" i="91"/>
  <c r="B9" i="91"/>
  <c r="B10" i="91" s="1"/>
  <c r="B11" i="91" s="1"/>
  <c r="D5" i="91"/>
  <c r="A4" i="91"/>
  <c r="B4" i="91" s="1"/>
  <c r="D5" i="90"/>
  <c r="A4" i="90"/>
  <c r="B4" i="90" s="1"/>
  <c r="B14" i="92" l="1"/>
  <c r="B10" i="92"/>
  <c r="B19" i="92"/>
  <c r="B24" i="92"/>
  <c r="B12" i="91"/>
  <c r="B20" i="91"/>
  <c r="B16" i="91"/>
  <c r="B25" i="91"/>
  <c r="B29" i="89"/>
  <c r="B24" i="89"/>
  <c r="B25" i="89" s="1"/>
  <c r="B20" i="89"/>
  <c r="B21" i="89" s="1"/>
  <c r="B19" i="89"/>
  <c r="B14" i="89"/>
  <c r="B9" i="89"/>
  <c r="D5" i="89"/>
  <c r="O4" i="89"/>
  <c r="N4" i="89"/>
  <c r="M4" i="89"/>
  <c r="L4" i="89"/>
  <c r="K4" i="89"/>
  <c r="I4" i="89"/>
  <c r="H4" i="89"/>
  <c r="G4" i="89"/>
  <c r="F4" i="89"/>
  <c r="E4" i="89"/>
  <c r="B29" i="88"/>
  <c r="B24" i="88"/>
  <c r="B19" i="88"/>
  <c r="B15" i="88"/>
  <c r="B14" i="88"/>
  <c r="B9" i="88"/>
  <c r="D5" i="88"/>
  <c r="O4" i="88"/>
  <c r="N4" i="88"/>
  <c r="M4" i="88"/>
  <c r="L4" i="88"/>
  <c r="K4" i="88"/>
  <c r="I4" i="88"/>
  <c r="H4" i="88"/>
  <c r="G4" i="88"/>
  <c r="F4" i="88"/>
  <c r="E4" i="88"/>
  <c r="B29" i="87"/>
  <c r="B24" i="87"/>
  <c r="B25" i="87" s="1"/>
  <c r="B20" i="87"/>
  <c r="B19" i="87"/>
  <c r="B14" i="87"/>
  <c r="B9" i="87"/>
  <c r="D5" i="87"/>
  <c r="O4" i="87"/>
  <c r="N4" i="87"/>
  <c r="M4" i="87"/>
  <c r="L4" i="87"/>
  <c r="K4" i="87"/>
  <c r="I4" i="87"/>
  <c r="H4" i="87"/>
  <c r="G4" i="87"/>
  <c r="F4" i="87"/>
  <c r="E4" i="87"/>
  <c r="B15" i="92" l="1"/>
  <c r="B11" i="92"/>
  <c r="B25" i="92"/>
  <c r="B20" i="92"/>
  <c r="B26" i="91"/>
  <c r="B13" i="91"/>
  <c r="B21" i="91"/>
  <c r="B17" i="91"/>
  <c r="B10" i="89"/>
  <c r="B22" i="89"/>
  <c r="B26" i="89"/>
  <c r="B15" i="89"/>
  <c r="B30" i="89"/>
  <c r="B10" i="88"/>
  <c r="B20" i="88"/>
  <c r="B16" i="88"/>
  <c r="B30" i="88"/>
  <c r="B25" i="88"/>
  <c r="B21" i="87"/>
  <c r="B26" i="87"/>
  <c r="B15" i="87"/>
  <c r="B10" i="87"/>
  <c r="B30" i="87"/>
  <c r="B16" i="92" l="1"/>
  <c r="B26" i="92"/>
  <c r="B21" i="92"/>
  <c r="B12" i="92"/>
  <c r="B18" i="91"/>
  <c r="B22" i="91"/>
  <c r="B27" i="91"/>
  <c r="B16" i="89"/>
  <c r="B23" i="89"/>
  <c r="B27" i="89"/>
  <c r="B11" i="89"/>
  <c r="B17" i="88"/>
  <c r="B26" i="88"/>
  <c r="B11" i="88"/>
  <c r="B21" i="88"/>
  <c r="B11" i="87"/>
  <c r="B16" i="87"/>
  <c r="B27" i="87"/>
  <c r="B22" i="87"/>
  <c r="B17" i="92" l="1"/>
  <c r="B22" i="92"/>
  <c r="B27" i="92"/>
  <c r="B28" i="91"/>
  <c r="B23" i="91"/>
  <c r="B28" i="89"/>
  <c r="B17" i="89"/>
  <c r="B12" i="89"/>
  <c r="B12" i="88"/>
  <c r="B18" i="88"/>
  <c r="B22" i="88"/>
  <c r="B27" i="88"/>
  <c r="B17" i="87"/>
  <c r="B23" i="87"/>
  <c r="B28" i="87"/>
  <c r="B12" i="87"/>
  <c r="B18" i="89" l="1"/>
  <c r="B13" i="89"/>
  <c r="B23" i="88"/>
  <c r="B28" i="88"/>
  <c r="B13" i="88"/>
  <c r="B13" i="87"/>
  <c r="B18" i="87"/>
  <c r="A3" i="5" l="1"/>
  <c r="Y4" i="86"/>
  <c r="X4" i="86"/>
  <c r="W4" i="86"/>
  <c r="V4" i="86"/>
  <c r="U4" i="86"/>
  <c r="T4" i="86"/>
  <c r="S4" i="86"/>
  <c r="R4" i="86"/>
  <c r="Q4" i="86"/>
  <c r="P4" i="86"/>
  <c r="S4" i="85"/>
  <c r="R4" i="85"/>
  <c r="Q4" i="85"/>
  <c r="P4" i="85"/>
  <c r="O4" i="85"/>
  <c r="N4" i="85"/>
  <c r="M4" i="85"/>
  <c r="B30" i="86"/>
  <c r="B25" i="86"/>
  <c r="B20" i="86"/>
  <c r="B21" i="86" s="1"/>
  <c r="B15" i="86"/>
  <c r="B10" i="86"/>
  <c r="D5" i="86"/>
  <c r="N4" i="86"/>
  <c r="M4" i="86"/>
  <c r="L4" i="86"/>
  <c r="K4" i="86"/>
  <c r="J4" i="86"/>
  <c r="I4" i="86"/>
  <c r="H4" i="86"/>
  <c r="G4" i="86"/>
  <c r="F4" i="86"/>
  <c r="E4" i="86"/>
  <c r="B29" i="85"/>
  <c r="B30" i="85" s="1"/>
  <c r="B25" i="85"/>
  <c r="B26" i="85" s="1"/>
  <c r="B24" i="85"/>
  <c r="B19" i="85"/>
  <c r="B20" i="85" s="1"/>
  <c r="B14" i="85"/>
  <c r="B15" i="85" s="1"/>
  <c r="B9" i="85"/>
  <c r="B10" i="85" s="1"/>
  <c r="D5" i="85"/>
  <c r="K4" i="85"/>
  <c r="J4" i="85"/>
  <c r="I4" i="85"/>
  <c r="H4" i="85"/>
  <c r="G4" i="85"/>
  <c r="F4" i="85"/>
  <c r="E4" i="85"/>
  <c r="Q4" i="84"/>
  <c r="P4" i="84"/>
  <c r="O4" i="84"/>
  <c r="N4" i="84"/>
  <c r="M4" i="84"/>
  <c r="L4" i="84"/>
  <c r="B29" i="84"/>
  <c r="B30" i="84" s="1"/>
  <c r="B24" i="84"/>
  <c r="B25" i="84" s="1"/>
  <c r="B20" i="84"/>
  <c r="B21" i="84" s="1"/>
  <c r="B19" i="84"/>
  <c r="B16" i="84"/>
  <c r="B17" i="84" s="1"/>
  <c r="B15" i="84"/>
  <c r="B14" i="84"/>
  <c r="B11" i="84"/>
  <c r="B12" i="84" s="1"/>
  <c r="B13" i="84" s="1"/>
  <c r="B10" i="84"/>
  <c r="B9" i="84"/>
  <c r="D5" i="84"/>
  <c r="J4" i="84"/>
  <c r="I4" i="84"/>
  <c r="H4" i="84"/>
  <c r="G4" i="84"/>
  <c r="F4" i="84"/>
  <c r="E4" i="84"/>
  <c r="O4" i="83"/>
  <c r="N4" i="83"/>
  <c r="M4" i="83"/>
  <c r="L4" i="83"/>
  <c r="K4" i="83"/>
  <c r="B29" i="83"/>
  <c r="B30" i="83" s="1"/>
  <c r="B24" i="83"/>
  <c r="B20" i="83"/>
  <c r="B19" i="83"/>
  <c r="B14" i="83"/>
  <c r="B9" i="83"/>
  <c r="B10" i="83" s="1"/>
  <c r="D5" i="83"/>
  <c r="I4" i="83"/>
  <c r="H4" i="83"/>
  <c r="G4" i="83"/>
  <c r="F4" i="83"/>
  <c r="E4" i="83"/>
  <c r="W4" i="82"/>
  <c r="V4" i="82"/>
  <c r="U4" i="82"/>
  <c r="T4" i="82"/>
  <c r="S4" i="82"/>
  <c r="R4" i="82"/>
  <c r="Q4" i="82"/>
  <c r="P4" i="82"/>
  <c r="O4" i="82"/>
  <c r="B30" i="82"/>
  <c r="B31" i="82" s="1"/>
  <c r="B25" i="82"/>
  <c r="B21" i="82"/>
  <c r="B20" i="82"/>
  <c r="B15" i="82"/>
  <c r="B10" i="82"/>
  <c r="B11" i="82" s="1"/>
  <c r="D5" i="82"/>
  <c r="M4" i="82"/>
  <c r="L4" i="82"/>
  <c r="K4" i="82"/>
  <c r="J4" i="82"/>
  <c r="I4" i="82"/>
  <c r="H4" i="82"/>
  <c r="G4" i="82"/>
  <c r="F4" i="82"/>
  <c r="E4" i="82"/>
  <c r="B16" i="85" l="1"/>
  <c r="B21" i="85"/>
  <c r="B11" i="85"/>
  <c r="B27" i="85"/>
  <c r="B22" i="86"/>
  <c r="B11" i="86"/>
  <c r="B26" i="86"/>
  <c r="B16" i="86"/>
  <c r="B31" i="86"/>
  <c r="B22" i="84"/>
  <c r="B18" i="84"/>
  <c r="B26" i="84"/>
  <c r="B11" i="83"/>
  <c r="B15" i="83"/>
  <c r="B21" i="83"/>
  <c r="B25" i="83"/>
  <c r="B12" i="82"/>
  <c r="B16" i="82"/>
  <c r="B22" i="82"/>
  <c r="B26" i="82"/>
  <c r="G4" i="81"/>
  <c r="G5" i="81"/>
  <c r="G6" i="81"/>
  <c r="G7" i="81"/>
  <c r="G8" i="81"/>
  <c r="G9" i="81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78" i="81"/>
  <c r="G79" i="81"/>
  <c r="G80" i="81"/>
  <c r="G81" i="81"/>
  <c r="G82" i="81"/>
  <c r="G83" i="81"/>
  <c r="G84" i="81"/>
  <c r="G85" i="81"/>
  <c r="G86" i="81"/>
  <c r="G87" i="81"/>
  <c r="G88" i="81"/>
  <c r="G89" i="81"/>
  <c r="G90" i="81"/>
  <c r="G3" i="81"/>
  <c r="B23" i="86" l="1"/>
  <c r="B12" i="86"/>
  <c r="B22" i="85"/>
  <c r="B17" i="85"/>
  <c r="B17" i="86"/>
  <c r="B27" i="86"/>
  <c r="B28" i="85"/>
  <c r="B12" i="85"/>
  <c r="B23" i="84"/>
  <c r="B27" i="84"/>
  <c r="B26" i="83"/>
  <c r="B16" i="83"/>
  <c r="B12" i="83"/>
  <c r="B22" i="83"/>
  <c r="B27" i="82"/>
  <c r="B23" i="82"/>
  <c r="B17" i="82"/>
  <c r="B13" i="82"/>
  <c r="A4" i="81"/>
  <c r="A5" i="81"/>
  <c r="A6" i="81"/>
  <c r="A7" i="81"/>
  <c r="A8" i="81"/>
  <c r="A9" i="81"/>
  <c r="A10" i="81"/>
  <c r="A11" i="81"/>
  <c r="A12" i="81"/>
  <c r="A13" i="81"/>
  <c r="A14" i="81"/>
  <c r="A15" i="81"/>
  <c r="A16" i="81"/>
  <c r="A17" i="81"/>
  <c r="A18" i="81"/>
  <c r="A19" i="81"/>
  <c r="A20" i="81"/>
  <c r="A21" i="81"/>
  <c r="A22" i="81"/>
  <c r="A23" i="81"/>
  <c r="A24" i="81"/>
  <c r="A25" i="81"/>
  <c r="A26" i="81"/>
  <c r="A27" i="81"/>
  <c r="A28" i="81"/>
  <c r="A29" i="81"/>
  <c r="A30" i="81"/>
  <c r="A31" i="81"/>
  <c r="A32" i="81"/>
  <c r="A33" i="81"/>
  <c r="A34" i="81"/>
  <c r="A35" i="81"/>
  <c r="A36" i="81"/>
  <c r="A37" i="81"/>
  <c r="A38" i="81"/>
  <c r="A39" i="81"/>
  <c r="A40" i="81"/>
  <c r="A41" i="81"/>
  <c r="A42" i="81"/>
  <c r="A43" i="81"/>
  <c r="A44" i="81"/>
  <c r="A45" i="81"/>
  <c r="A46" i="81"/>
  <c r="A47" i="81"/>
  <c r="A48" i="81"/>
  <c r="A49" i="81"/>
  <c r="A50" i="81"/>
  <c r="A51" i="81"/>
  <c r="A52" i="81"/>
  <c r="A53" i="81"/>
  <c r="A54" i="81"/>
  <c r="A55" i="81"/>
  <c r="A56" i="81"/>
  <c r="A57" i="81"/>
  <c r="A58" i="81"/>
  <c r="A59" i="81"/>
  <c r="A60" i="81"/>
  <c r="A61" i="81"/>
  <c r="A62" i="81"/>
  <c r="A63" i="81"/>
  <c r="A64" i="81"/>
  <c r="A65" i="81"/>
  <c r="A66" i="81"/>
  <c r="A67" i="81"/>
  <c r="A68" i="81"/>
  <c r="A69" i="81"/>
  <c r="A70" i="81"/>
  <c r="A71" i="81"/>
  <c r="A72" i="81"/>
  <c r="A73" i="81"/>
  <c r="A74" i="81"/>
  <c r="A75" i="81"/>
  <c r="A76" i="81"/>
  <c r="A77" i="81"/>
  <c r="A78" i="81"/>
  <c r="A79" i="81"/>
  <c r="A80" i="81"/>
  <c r="A81" i="81"/>
  <c r="A82" i="81"/>
  <c r="A83" i="81"/>
  <c r="A84" i="81"/>
  <c r="A85" i="81"/>
  <c r="A86" i="81"/>
  <c r="A87" i="81"/>
  <c r="A88" i="81"/>
  <c r="A89" i="81"/>
  <c r="A90" i="81"/>
  <c r="A3" i="81"/>
  <c r="A3" i="80"/>
  <c r="A4" i="80"/>
  <c r="A5" i="80"/>
  <c r="A6" i="80"/>
  <c r="A7" i="80"/>
  <c r="A8" i="80"/>
  <c r="A9" i="80"/>
  <c r="A10" i="80"/>
  <c r="A11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28" i="80"/>
  <c r="A29" i="80"/>
  <c r="A30" i="80"/>
  <c r="A31" i="80"/>
  <c r="A32" i="80"/>
  <c r="A33" i="80"/>
  <c r="A34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4" i="80"/>
  <c r="A55" i="80"/>
  <c r="A56" i="80"/>
  <c r="A57" i="80"/>
  <c r="A58" i="80"/>
  <c r="A59" i="80"/>
  <c r="A60" i="80"/>
  <c r="A61" i="80"/>
  <c r="A62" i="80"/>
  <c r="A63" i="80"/>
  <c r="A64" i="80"/>
  <c r="A65" i="80"/>
  <c r="A66" i="80"/>
  <c r="A67" i="80"/>
  <c r="A68" i="80"/>
  <c r="A69" i="80"/>
  <c r="A70" i="80"/>
  <c r="A71" i="80"/>
  <c r="A72" i="80"/>
  <c r="A73" i="80"/>
  <c r="A74" i="80"/>
  <c r="A75" i="80"/>
  <c r="A76" i="80"/>
  <c r="A77" i="80"/>
  <c r="A78" i="80"/>
  <c r="A79" i="80"/>
  <c r="A80" i="80"/>
  <c r="A81" i="80"/>
  <c r="A82" i="80"/>
  <c r="A83" i="80"/>
  <c r="A84" i="80"/>
  <c r="A85" i="80"/>
  <c r="A86" i="80"/>
  <c r="A87" i="80"/>
  <c r="A88" i="80"/>
  <c r="A89" i="80"/>
  <c r="A90" i="80"/>
  <c r="A4" i="5"/>
  <c r="B18" i="85" l="1"/>
  <c r="B24" i="86"/>
  <c r="B13" i="86"/>
  <c r="B28" i="86"/>
  <c r="B18" i="86"/>
  <c r="B23" i="85"/>
  <c r="B13" i="85"/>
  <c r="B28" i="84"/>
  <c r="B23" i="83"/>
  <c r="B17" i="83"/>
  <c r="B13" i="83"/>
  <c r="B27" i="83"/>
  <c r="B14" i="82"/>
  <c r="B24" i="82"/>
  <c r="B18" i="82"/>
  <c r="B28" i="82"/>
  <c r="D5" i="8"/>
  <c r="D5" i="6"/>
  <c r="A4" i="79"/>
  <c r="B4" i="79" s="1"/>
  <c r="A4" i="6"/>
  <c r="B28" i="79"/>
  <c r="B29" i="79" s="1"/>
  <c r="B23" i="79"/>
  <c r="B19" i="79"/>
  <c r="B18" i="79"/>
  <c r="B13" i="79"/>
  <c r="B14" i="79" s="1"/>
  <c r="B15" i="79" s="1"/>
  <c r="B8" i="79"/>
  <c r="B9" i="79" s="1"/>
  <c r="D5" i="79"/>
  <c r="B29" i="86" l="1"/>
  <c r="B14" i="86"/>
  <c r="B19" i="86"/>
  <c r="B28" i="83"/>
  <c r="B18" i="83"/>
  <c r="B29" i="82"/>
  <c r="B19" i="82"/>
  <c r="B10" i="79"/>
  <c r="B16" i="79"/>
  <c r="B20" i="79"/>
  <c r="B24" i="79"/>
  <c r="B5" i="23"/>
  <c r="B4" i="23"/>
  <c r="B5" i="22"/>
  <c r="D5" i="12"/>
  <c r="D5" i="16"/>
  <c r="D5" i="17"/>
  <c r="D5" i="18"/>
  <c r="D5" i="19"/>
  <c r="D5" i="20"/>
  <c r="D5" i="21"/>
  <c r="D5" i="22"/>
  <c r="D5" i="23"/>
  <c r="B25" i="79" l="1"/>
  <c r="B11" i="79"/>
  <c r="B17" i="79"/>
  <c r="B21" i="79"/>
  <c r="B22" i="79" l="1"/>
  <c r="B12" i="79"/>
  <c r="B26" i="79"/>
  <c r="B27" i="79" l="1"/>
  <c r="A5" i="5" l="1"/>
  <c r="A6" i="5"/>
  <c r="A7" i="5"/>
  <c r="A8" i="5"/>
  <c r="L4" i="59" l="1"/>
  <c r="M4" i="43"/>
  <c r="F4" i="58" l="1"/>
  <c r="G4" i="58"/>
  <c r="I4" i="55"/>
  <c r="I4" i="56"/>
  <c r="I4" i="57"/>
  <c r="J4" i="57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E4" i="47"/>
  <c r="E4" i="46"/>
  <c r="E4" i="37"/>
  <c r="E4" i="35"/>
  <c r="E4" i="14"/>
  <c r="I4" i="59" l="1"/>
  <c r="J4" i="59"/>
  <c r="I4" i="43"/>
  <c r="J4" i="43"/>
  <c r="A9" i="5"/>
  <c r="A10" i="5"/>
  <c r="A11" i="5"/>
  <c r="A12" i="5"/>
  <c r="A13" i="5"/>
  <c r="A14" i="5"/>
  <c r="N29" i="89" l="1"/>
  <c r="O9" i="88"/>
  <c r="L20" i="87"/>
  <c r="G20" i="87"/>
  <c r="N25" i="89"/>
  <c r="L20" i="89"/>
  <c r="O29" i="89"/>
  <c r="H21" i="87"/>
  <c r="M16" i="88"/>
  <c r="N19" i="87"/>
  <c r="G14" i="87"/>
  <c r="I20" i="87"/>
  <c r="G25" i="88"/>
  <c r="E21" i="87"/>
  <c r="K24" i="87"/>
  <c r="N25" i="88"/>
  <c r="H23" i="89"/>
  <c r="O16" i="89"/>
  <c r="G28" i="87"/>
  <c r="N16" i="88"/>
  <c r="M26" i="89"/>
  <c r="E16" i="87"/>
  <c r="H25" i="89"/>
  <c r="G29" i="89"/>
  <c r="I24" i="89"/>
  <c r="K14" i="87"/>
  <c r="L21" i="89"/>
  <c r="L9" i="89"/>
  <c r="F20" i="88"/>
  <c r="G21" i="87"/>
  <c r="O19" i="87"/>
  <c r="F24" i="87"/>
  <c r="L29" i="87"/>
  <c r="M15" i="89"/>
  <c r="L16" i="88"/>
  <c r="E21" i="89"/>
  <c r="I10" i="89"/>
  <c r="G26" i="87"/>
  <c r="K11" i="88"/>
  <c r="N12" i="89"/>
  <c r="M25" i="89"/>
  <c r="E15" i="87"/>
  <c r="G22" i="87"/>
  <c r="L27" i="87"/>
  <c r="O12" i="89"/>
  <c r="I14" i="89"/>
  <c r="N22" i="89"/>
  <c r="L19" i="87"/>
  <c r="N9" i="89"/>
  <c r="K9" i="88"/>
  <c r="F19" i="89"/>
  <c r="M9" i="88"/>
  <c r="F20" i="89"/>
  <c r="O10" i="89"/>
  <c r="I10" i="87"/>
  <c r="E19" i="87"/>
  <c r="E20" i="87"/>
  <c r="I14" i="87"/>
  <c r="L24" i="89"/>
  <c r="K21" i="87"/>
  <c r="F14" i="89"/>
  <c r="G30" i="88"/>
  <c r="G10" i="89"/>
  <c r="F19" i="87"/>
  <c r="O19" i="88"/>
  <c r="I20" i="88"/>
  <c r="L30" i="87"/>
  <c r="L16" i="87"/>
  <c r="G24" i="87"/>
  <c r="K11" i="89"/>
  <c r="I11" i="89"/>
  <c r="H12" i="87"/>
  <c r="O10" i="88"/>
  <c r="L25" i="88"/>
  <c r="H16" i="89"/>
  <c r="M17" i="89"/>
  <c r="F17" i="89"/>
  <c r="H27" i="89"/>
  <c r="M23" i="87"/>
  <c r="M18" i="89"/>
  <c r="L12" i="88"/>
  <c r="N23" i="89"/>
  <c r="M22" i="88"/>
  <c r="I23" i="88"/>
  <c r="E12" i="89"/>
  <c r="F22" i="89"/>
  <c r="E12" i="88"/>
  <c r="N18" i="87"/>
  <c r="E17" i="87"/>
  <c r="E23" i="88"/>
  <c r="H17" i="89"/>
  <c r="H23" i="88"/>
  <c r="H19" i="88"/>
  <c r="E9" i="88"/>
  <c r="M15" i="87"/>
  <c r="F30" i="89"/>
  <c r="O12" i="88"/>
  <c r="F11" i="87"/>
  <c r="E28" i="89"/>
  <c r="O26" i="87"/>
  <c r="M16" i="87"/>
  <c r="K13" i="88"/>
  <c r="I20" i="89"/>
  <c r="K29" i="87"/>
  <c r="M29" i="88"/>
  <c r="M25" i="87"/>
  <c r="G11" i="87"/>
  <c r="O25" i="88"/>
  <c r="G16" i="87"/>
  <c r="G12" i="87"/>
  <c r="N24" i="89"/>
  <c r="E10" i="88"/>
  <c r="N27" i="87"/>
  <c r="O16" i="87"/>
  <c r="N23" i="87"/>
  <c r="O30" i="88"/>
  <c r="G27" i="88"/>
  <c r="L13" i="88"/>
  <c r="L30" i="88"/>
  <c r="N19" i="88"/>
  <c r="K17" i="87"/>
  <c r="I13" i="88"/>
  <c r="M20" i="88"/>
  <c r="E9" i="87"/>
  <c r="H28" i="89"/>
  <c r="G28" i="89"/>
  <c r="E26" i="87"/>
  <c r="K23" i="87"/>
  <c r="G13" i="88"/>
  <c r="N28" i="89"/>
  <c r="L25" i="89"/>
  <c r="G17" i="88"/>
  <c r="G21" i="89"/>
  <c r="M25" i="88"/>
  <c r="H14" i="88"/>
  <c r="F30" i="87"/>
  <c r="N26" i="88"/>
  <c r="G22" i="89"/>
  <c r="I16" i="89"/>
  <c r="O17" i="89"/>
  <c r="F15" i="88"/>
  <c r="L10" i="87"/>
  <c r="N16" i="87"/>
  <c r="O22" i="87"/>
  <c r="I17" i="89"/>
  <c r="O15" i="89"/>
  <c r="I28" i="87"/>
  <c r="O13" i="89"/>
  <c r="I27" i="89"/>
  <c r="K30" i="89"/>
  <c r="L28" i="87"/>
  <c r="I13" i="87"/>
  <c r="O10" i="87"/>
  <c r="M19" i="89"/>
  <c r="O12" i="87"/>
  <c r="L28" i="88"/>
  <c r="F9" i="88"/>
  <c r="K14" i="89"/>
  <c r="I25" i="88"/>
  <c r="H14" i="89"/>
  <c r="F21" i="88"/>
  <c r="L18" i="88"/>
  <c r="L18" i="87"/>
  <c r="K18" i="87"/>
  <c r="G12" i="88"/>
  <c r="E18" i="88"/>
  <c r="E14" i="89"/>
  <c r="I24" i="87"/>
  <c r="I29" i="88"/>
  <c r="I24" i="88"/>
  <c r="F24" i="88"/>
  <c r="K9" i="87"/>
  <c r="G9" i="89"/>
  <c r="N20" i="88"/>
  <c r="M30" i="87"/>
  <c r="O21" i="89"/>
  <c r="E19" i="89"/>
  <c r="L14" i="89"/>
  <c r="N26" i="87"/>
  <c r="F26" i="89"/>
  <c r="N25" i="87"/>
  <c r="I16" i="88"/>
  <c r="L22" i="87"/>
  <c r="M26" i="88"/>
  <c r="M24" i="89"/>
  <c r="F16" i="88"/>
  <c r="N21" i="87"/>
  <c r="K29" i="88"/>
  <c r="E15" i="88"/>
  <c r="E25" i="87"/>
  <c r="H19" i="87"/>
  <c r="N20" i="89"/>
  <c r="E19" i="88"/>
  <c r="G24" i="89"/>
  <c r="N15" i="89"/>
  <c r="K25" i="88"/>
  <c r="I14" i="88"/>
  <c r="M19" i="87"/>
  <c r="I9" i="87"/>
  <c r="E30" i="88"/>
  <c r="G10" i="87"/>
  <c r="O20" i="89"/>
  <c r="O15" i="87"/>
  <c r="E17" i="88"/>
  <c r="G11" i="89"/>
  <c r="G14" i="88"/>
  <c r="L20" i="88"/>
  <c r="E10" i="89"/>
  <c r="K27" i="89"/>
  <c r="K16" i="87"/>
  <c r="E12" i="87"/>
  <c r="H9" i="89"/>
  <c r="M30" i="88"/>
  <c r="H19" i="89"/>
  <c r="K19" i="88"/>
  <c r="L29" i="89"/>
  <c r="N14" i="87"/>
  <c r="I25" i="89"/>
  <c r="F21" i="89"/>
  <c r="I30" i="87"/>
  <c r="I15" i="89"/>
  <c r="H15" i="88"/>
  <c r="K25" i="89"/>
  <c r="N21" i="89"/>
  <c r="H26" i="89"/>
  <c r="I10" i="88"/>
  <c r="K15" i="88"/>
  <c r="G30" i="87"/>
  <c r="M27" i="89"/>
  <c r="O25" i="87"/>
  <c r="F20" i="87"/>
  <c r="M14" i="89"/>
  <c r="I22" i="89"/>
  <c r="N21" i="88"/>
  <c r="M24" i="87"/>
  <c r="E11" i="87"/>
  <c r="O22" i="88"/>
  <c r="F23" i="87"/>
  <c r="F25" i="88"/>
  <c r="F11" i="89"/>
  <c r="F27" i="89"/>
  <c r="F12" i="88"/>
  <c r="N14" i="89"/>
  <c r="F27" i="87"/>
  <c r="L18" i="89"/>
  <c r="H13" i="88"/>
  <c r="F28" i="88"/>
  <c r="L27" i="89"/>
  <c r="F28" i="89"/>
  <c r="H28" i="88"/>
  <c r="H18" i="89"/>
  <c r="K21" i="88"/>
  <c r="F12" i="87"/>
  <c r="E18" i="87"/>
  <c r="I13" i="89"/>
  <c r="F13" i="89"/>
  <c r="I18" i="89"/>
  <c r="M28" i="88"/>
  <c r="H20" i="89"/>
  <c r="K10" i="89"/>
  <c r="G16" i="89"/>
  <c r="F22" i="87"/>
  <c r="H30" i="89"/>
  <c r="F17" i="87"/>
  <c r="G13" i="87"/>
  <c r="G17" i="89"/>
  <c r="H13" i="89"/>
  <c r="O18" i="88"/>
  <c r="F29" i="88"/>
  <c r="I30" i="89"/>
  <c r="O24" i="88"/>
  <c r="F26" i="87"/>
  <c r="M18" i="88"/>
  <c r="L15" i="89"/>
  <c r="L26" i="88"/>
  <c r="N12" i="88"/>
  <c r="L19" i="88"/>
  <c r="E22" i="89"/>
  <c r="E21" i="88"/>
  <c r="L11" i="89"/>
  <c r="N18" i="88"/>
  <c r="M16" i="89"/>
  <c r="F22" i="88"/>
  <c r="O23" i="88"/>
  <c r="I12" i="87"/>
  <c r="N10" i="89"/>
  <c r="K12" i="87"/>
  <c r="L23" i="88"/>
  <c r="G22" i="88"/>
  <c r="L22" i="89"/>
  <c r="G12" i="89"/>
  <c r="K27" i="88"/>
  <c r="I26" i="88"/>
  <c r="L26" i="87"/>
  <c r="H18" i="87"/>
  <c r="N13" i="89"/>
  <c r="L28" i="89"/>
  <c r="F18" i="87"/>
  <c r="L14" i="88"/>
  <c r="K26" i="87"/>
  <c r="M9" i="87"/>
  <c r="E16" i="88"/>
  <c r="I19" i="87"/>
  <c r="E25" i="88"/>
  <c r="H22" i="87"/>
  <c r="L17" i="87"/>
  <c r="G19" i="88"/>
  <c r="L26" i="89"/>
  <c r="K22" i="87"/>
  <c r="K17" i="88"/>
  <c r="O28" i="87"/>
  <c r="G26" i="88"/>
  <c r="I18" i="88"/>
  <c r="I28" i="88"/>
  <c r="K22" i="88"/>
  <c r="O30" i="89"/>
  <c r="L12" i="89"/>
  <c r="L13" i="87"/>
  <c r="F12" i="89"/>
  <c r="G20" i="88"/>
  <c r="H18" i="88"/>
  <c r="M21" i="88"/>
  <c r="E9" i="89"/>
  <c r="E11" i="89"/>
  <c r="I23" i="89"/>
  <c r="F30" i="88"/>
  <c r="I22" i="87"/>
  <c r="H23" i="87"/>
  <c r="L10" i="88"/>
  <c r="F13" i="88"/>
  <c r="M23" i="88"/>
  <c r="L17" i="89"/>
  <c r="H22" i="88"/>
  <c r="G18" i="88"/>
  <c r="M12" i="87"/>
  <c r="K12" i="89"/>
  <c r="M15" i="88"/>
  <c r="O20" i="87"/>
  <c r="I15" i="88"/>
  <c r="E29" i="87"/>
  <c r="H29" i="87"/>
  <c r="L9" i="87"/>
  <c r="F15" i="89"/>
  <c r="F10" i="89"/>
  <c r="O14" i="89"/>
  <c r="I19" i="88"/>
  <c r="M20" i="87"/>
  <c r="L25" i="87"/>
  <c r="N10" i="88"/>
  <c r="E10" i="87"/>
  <c r="G15" i="89"/>
  <c r="E15" i="89"/>
  <c r="I11" i="88"/>
  <c r="E16" i="89"/>
  <c r="L9" i="88"/>
  <c r="L15" i="87"/>
  <c r="L17" i="88"/>
  <c r="E14" i="88"/>
  <c r="H9" i="87"/>
  <c r="F29" i="87"/>
  <c r="K19" i="87"/>
  <c r="K20" i="87"/>
  <c r="G29" i="87"/>
  <c r="M20" i="89"/>
  <c r="I26" i="87"/>
  <c r="G15" i="87"/>
  <c r="F25" i="89"/>
  <c r="N9" i="88"/>
  <c r="I19" i="89"/>
  <c r="O21" i="87"/>
  <c r="G16" i="88"/>
  <c r="E20" i="89"/>
  <c r="H20" i="88"/>
  <c r="O11" i="87"/>
  <c r="N22" i="87"/>
  <c r="H29" i="88"/>
  <c r="I15" i="87"/>
  <c r="L16" i="89"/>
  <c r="H21" i="88"/>
  <c r="F27" i="88"/>
  <c r="K28" i="89"/>
  <c r="M21" i="89"/>
  <c r="I29" i="87"/>
  <c r="H24" i="88"/>
  <c r="M14" i="87"/>
  <c r="H24" i="89"/>
  <c r="O24" i="89"/>
  <c r="K24" i="88"/>
  <c r="N15" i="88"/>
  <c r="I26" i="89"/>
  <c r="N30" i="88"/>
  <c r="L19" i="89"/>
  <c r="K21" i="89"/>
  <c r="F9" i="89"/>
  <c r="N10" i="87"/>
  <c r="E30" i="89"/>
  <c r="K25" i="87"/>
  <c r="F15" i="87"/>
  <c r="G21" i="88"/>
  <c r="F19" i="88"/>
  <c r="H20" i="87"/>
  <c r="G14" i="89"/>
  <c r="H24" i="87"/>
  <c r="E27" i="87"/>
  <c r="M21" i="87"/>
  <c r="M11" i="88"/>
  <c r="N22" i="88"/>
  <c r="H25" i="87"/>
  <c r="L10" i="89"/>
  <c r="H16" i="87"/>
  <c r="O21" i="88"/>
  <c r="E27" i="88"/>
  <c r="K10" i="87"/>
  <c r="O28" i="89"/>
  <c r="O18" i="87"/>
  <c r="H29" i="89"/>
  <c r="M14" i="88"/>
  <c r="I12" i="88"/>
  <c r="N23" i="88"/>
  <c r="L24" i="88"/>
  <c r="N13" i="88"/>
  <c r="O11" i="89"/>
  <c r="N18" i="89"/>
  <c r="H10" i="88"/>
  <c r="G17" i="87"/>
  <c r="E28" i="88"/>
  <c r="M13" i="87"/>
  <c r="G23" i="87"/>
  <c r="E26" i="89"/>
  <c r="E30" i="87"/>
  <c r="G27" i="87"/>
  <c r="K23" i="89"/>
  <c r="F16" i="89"/>
  <c r="I28" i="89"/>
  <c r="E13" i="89"/>
  <c r="M17" i="87"/>
  <c r="H27" i="87"/>
  <c r="O19" i="89"/>
  <c r="O29" i="87"/>
  <c r="K15" i="89"/>
  <c r="O26" i="89"/>
  <c r="K11" i="87"/>
  <c r="K9" i="89"/>
  <c r="L11" i="88"/>
  <c r="O11" i="88"/>
  <c r="M12" i="89"/>
  <c r="H10" i="87"/>
  <c r="N30" i="87"/>
  <c r="L23" i="89"/>
  <c r="M28" i="89"/>
  <c r="K26" i="88"/>
  <c r="K23" i="88"/>
  <c r="E22" i="87"/>
  <c r="E13" i="88"/>
  <c r="K30" i="87"/>
  <c r="G9" i="88"/>
  <c r="O9" i="89"/>
  <c r="M29" i="87"/>
  <c r="G24" i="88"/>
  <c r="L30" i="89"/>
  <c r="O23" i="89"/>
  <c r="I11" i="87"/>
  <c r="O29" i="88"/>
  <c r="K10" i="88"/>
  <c r="H21" i="89"/>
  <c r="K22" i="89"/>
  <c r="M26" i="87"/>
  <c r="E28" i="87"/>
  <c r="N29" i="88"/>
  <c r="G29" i="88"/>
  <c r="L15" i="88"/>
  <c r="O9" i="87"/>
  <c r="H25" i="88"/>
  <c r="F21" i="87"/>
  <c r="M30" i="89"/>
  <c r="O16" i="88"/>
  <c r="K26" i="89"/>
  <c r="H10" i="89"/>
  <c r="K13" i="89"/>
  <c r="H9" i="88"/>
  <c r="E27" i="89"/>
  <c r="F28" i="87"/>
  <c r="H30" i="88"/>
  <c r="M12" i="88"/>
  <c r="N11" i="89"/>
  <c r="G23" i="88"/>
  <c r="K12" i="88"/>
  <c r="M10" i="87"/>
  <c r="M11" i="87"/>
  <c r="O18" i="89"/>
  <c r="N19" i="89"/>
  <c r="G19" i="89"/>
  <c r="N11" i="87"/>
  <c r="F16" i="87"/>
  <c r="I27" i="88"/>
  <c r="O27" i="89"/>
  <c r="I22" i="88"/>
  <c r="H17" i="88"/>
  <c r="K13" i="87"/>
  <c r="F23" i="89"/>
  <c r="E13" i="87"/>
  <c r="F11" i="88"/>
  <c r="G28" i="88"/>
  <c r="O17" i="88"/>
  <c r="H16" i="88"/>
  <c r="O13" i="87"/>
  <c r="G10" i="88"/>
  <c r="G18" i="87"/>
  <c r="E24" i="88"/>
  <c r="H30" i="87"/>
  <c r="H11" i="87"/>
  <c r="H17" i="87"/>
  <c r="N12" i="87"/>
  <c r="K29" i="89"/>
  <c r="E29" i="88"/>
  <c r="E20" i="88"/>
  <c r="I30" i="88"/>
  <c r="N26" i="89"/>
  <c r="G9" i="87"/>
  <c r="G15" i="88"/>
  <c r="F10" i="88"/>
  <c r="G25" i="89"/>
  <c r="G23" i="89"/>
  <c r="O23" i="87"/>
  <c r="I17" i="88"/>
  <c r="F26" i="88"/>
  <c r="M11" i="89"/>
  <c r="N14" i="88"/>
  <c r="M10" i="88"/>
  <c r="K18" i="89"/>
  <c r="N13" i="87"/>
  <c r="O15" i="88"/>
  <c r="K28" i="88"/>
  <c r="E24" i="89"/>
  <c r="L24" i="87"/>
  <c r="H14" i="87"/>
  <c r="G19" i="87"/>
  <c r="N17" i="89"/>
  <c r="O14" i="87"/>
  <c r="I21" i="89"/>
  <c r="M19" i="88"/>
  <c r="F10" i="87"/>
  <c r="H26" i="88"/>
  <c r="O26" i="88"/>
  <c r="G26" i="89"/>
  <c r="I29" i="89"/>
  <c r="K20" i="88"/>
  <c r="I9" i="88"/>
  <c r="K15" i="87"/>
  <c r="I9" i="89"/>
  <c r="I21" i="88"/>
  <c r="L11" i="87"/>
  <c r="K17" i="89"/>
  <c r="N27" i="88"/>
  <c r="N17" i="87"/>
  <c r="M10" i="89"/>
  <c r="O24" i="87"/>
  <c r="I27" i="87"/>
  <c r="K24" i="89"/>
  <c r="E26" i="88"/>
  <c r="F14" i="87"/>
  <c r="H28" i="87"/>
  <c r="M18" i="87"/>
  <c r="F23" i="88"/>
  <c r="G30" i="89"/>
  <c r="K28" i="87"/>
  <c r="H12" i="88"/>
  <c r="E25" i="89"/>
  <c r="F9" i="87"/>
  <c r="N11" i="88"/>
  <c r="N16" i="89"/>
  <c r="E29" i="89"/>
  <c r="F17" i="88"/>
  <c r="I23" i="87"/>
  <c r="L23" i="87"/>
  <c r="G13" i="89"/>
  <c r="K16" i="89"/>
  <c r="F13" i="87"/>
  <c r="H11" i="89"/>
  <c r="K20" i="89"/>
  <c r="O14" i="88"/>
  <c r="O27" i="87"/>
  <c r="M27" i="87"/>
  <c r="I16" i="87"/>
  <c r="E18" i="89"/>
  <c r="E23" i="87"/>
  <c r="G25" i="87"/>
  <c r="H26" i="87"/>
  <c r="K18" i="88"/>
  <c r="L12" i="87"/>
  <c r="N27" i="89"/>
  <c r="E17" i="89"/>
  <c r="N24" i="88"/>
  <c r="O20" i="88"/>
  <c r="N24" i="87"/>
  <c r="I17" i="87"/>
  <c r="F29" i="89"/>
  <c r="K19" i="89"/>
  <c r="L22" i="88"/>
  <c r="L21" i="88"/>
  <c r="L13" i="89"/>
  <c r="E11" i="88"/>
  <c r="G11" i="88"/>
  <c r="M13" i="88"/>
  <c r="N15" i="87"/>
  <c r="E23" i="89"/>
  <c r="N28" i="88"/>
  <c r="O28" i="88"/>
  <c r="E22" i="88"/>
  <c r="F18" i="89"/>
  <c r="O25" i="89"/>
  <c r="K30" i="88"/>
  <c r="F25" i="87"/>
  <c r="I21" i="87"/>
  <c r="F24" i="89"/>
  <c r="M29" i="89"/>
  <c r="M9" i="89"/>
  <c r="L29" i="88"/>
  <c r="O30" i="87"/>
  <c r="M23" i="89"/>
  <c r="H11" i="88"/>
  <c r="E14" i="87"/>
  <c r="I25" i="87"/>
  <c r="L21" i="87"/>
  <c r="H15" i="89"/>
  <c r="M22" i="87"/>
  <c r="O22" i="89"/>
  <c r="M27" i="88"/>
  <c r="G27" i="89"/>
  <c r="G18" i="89"/>
  <c r="H13" i="87"/>
  <c r="I18" i="87"/>
  <c r="O27" i="88"/>
  <c r="N29" i="87"/>
  <c r="M28" i="87"/>
  <c r="N20" i="87"/>
  <c r="M22" i="89"/>
  <c r="H22" i="89"/>
  <c r="L14" i="87"/>
  <c r="N17" i="88"/>
  <c r="N9" i="87"/>
  <c r="M17" i="88"/>
  <c r="M13" i="89"/>
  <c r="H12" i="89"/>
  <c r="I12" i="89"/>
  <c r="N30" i="89"/>
  <c r="E24" i="87"/>
  <c r="K16" i="88"/>
  <c r="M24" i="88"/>
  <c r="L27" i="88"/>
  <c r="K27" i="87"/>
  <c r="O13" i="88"/>
  <c r="G20" i="89"/>
  <c r="F18" i="88"/>
  <c r="H27" i="88"/>
  <c r="K14" i="88"/>
  <c r="N28" i="87"/>
  <c r="F14" i="88"/>
  <c r="O17" i="87"/>
  <c r="H15" i="87"/>
  <c r="J22" i="86"/>
  <c r="G11" i="83"/>
  <c r="G21" i="85"/>
  <c r="V28" i="86"/>
  <c r="R22" i="86"/>
  <c r="X15" i="86"/>
  <c r="S29" i="85"/>
  <c r="R20" i="85"/>
  <c r="U30" i="86"/>
  <c r="Q24" i="86"/>
  <c r="W17" i="86"/>
  <c r="S11" i="86"/>
  <c r="M24" i="85"/>
  <c r="Q31" i="86"/>
  <c r="S18" i="86"/>
  <c r="M25" i="85"/>
  <c r="R10" i="85"/>
  <c r="L24" i="84"/>
  <c r="P30" i="86"/>
  <c r="R17" i="86"/>
  <c r="R23" i="85"/>
  <c r="M10" i="85"/>
  <c r="M23" i="84"/>
  <c r="O12" i="84"/>
  <c r="S20" i="86"/>
  <c r="R26" i="85"/>
  <c r="Q11" i="85"/>
  <c r="N24" i="84"/>
  <c r="P13" i="84"/>
  <c r="Q30" i="84"/>
  <c r="O27" i="83"/>
  <c r="K15" i="83"/>
  <c r="Q29" i="82"/>
  <c r="P22" i="82"/>
  <c r="N13" i="85"/>
  <c r="K30" i="83"/>
  <c r="L17" i="83"/>
  <c r="T29" i="82"/>
  <c r="S22" i="82"/>
  <c r="P20" i="86"/>
  <c r="M16" i="84"/>
  <c r="K25" i="83"/>
  <c r="L12" i="83"/>
  <c r="K26" i="82"/>
  <c r="L16" i="86"/>
  <c r="X29" i="86"/>
  <c r="T23" i="86"/>
  <c r="P17" i="86"/>
  <c r="V10" i="86"/>
  <c r="P22" i="85"/>
  <c r="W31" i="86"/>
  <c r="S25" i="86"/>
  <c r="Y18" i="86"/>
  <c r="U12" i="86"/>
  <c r="R25" i="85"/>
  <c r="Q16" i="85"/>
  <c r="W20" i="86"/>
  <c r="P28" i="85"/>
  <c r="P12" i="85"/>
  <c r="L26" i="84"/>
  <c r="N15" i="84"/>
  <c r="V19" i="86"/>
  <c r="N27" i="85"/>
  <c r="R11" i="85"/>
  <c r="M25" i="84"/>
  <c r="O14" i="84"/>
  <c r="W22" i="86"/>
  <c r="N30" i="85"/>
  <c r="O13" i="85"/>
  <c r="N26" i="84"/>
  <c r="P15" i="84"/>
  <c r="R13" i="85"/>
  <c r="L30" i="83"/>
  <c r="M17" i="83"/>
  <c r="T30" i="82"/>
  <c r="S23" i="82"/>
  <c r="M16" i="82"/>
  <c r="F26" i="86"/>
  <c r="P31" i="86"/>
  <c r="V24" i="86"/>
  <c r="R18" i="86"/>
  <c r="X11" i="86"/>
  <c r="N24" i="85"/>
  <c r="M15" i="85"/>
  <c r="U26" i="86"/>
  <c r="Q20" i="86"/>
  <c r="W13" i="86"/>
  <c r="P27" i="85"/>
  <c r="O18" i="85"/>
  <c r="Q23" i="86"/>
  <c r="S10" i="86"/>
  <c r="O14" i="85"/>
  <c r="L28" i="84"/>
  <c r="N17" i="84"/>
  <c r="P22" i="86"/>
  <c r="Q30" i="85"/>
  <c r="P13" i="85"/>
  <c r="M27" i="84"/>
  <c r="O16" i="84"/>
  <c r="Q25" i="86"/>
  <c r="S12" i="86"/>
  <c r="P15" i="85"/>
  <c r="N28" i="84"/>
  <c r="P17" i="84"/>
  <c r="Q26" i="85"/>
  <c r="P10" i="84"/>
  <c r="O19" i="83"/>
  <c r="W31" i="82"/>
  <c r="V24" i="82"/>
  <c r="T14" i="86"/>
  <c r="L12" i="84"/>
  <c r="K22" i="83"/>
  <c r="L9" i="83"/>
  <c r="P25" i="82"/>
  <c r="O18" i="82"/>
  <c r="F25" i="85"/>
  <c r="O29" i="83"/>
  <c r="K17" i="83"/>
  <c r="H31" i="86"/>
  <c r="P21" i="86"/>
  <c r="S29" i="86"/>
  <c r="O22" i="85"/>
  <c r="M9" i="85"/>
  <c r="O20" i="85"/>
  <c r="Y17" i="86"/>
  <c r="R31" i="86"/>
  <c r="W27" i="82"/>
  <c r="M11" i="84"/>
  <c r="V31" i="82"/>
  <c r="T17" i="82"/>
  <c r="K29" i="83"/>
  <c r="R30" i="82"/>
  <c r="W28" i="82"/>
  <c r="T16" i="82"/>
  <c r="E15" i="82"/>
  <c r="O15" i="84"/>
  <c r="P24" i="82"/>
  <c r="Q14" i="82"/>
  <c r="W11" i="82"/>
  <c r="U16" i="82"/>
  <c r="M26" i="83"/>
  <c r="R21" i="82"/>
  <c r="R19" i="86"/>
  <c r="Q12" i="82"/>
  <c r="J15" i="85"/>
  <c r="G10" i="86"/>
  <c r="H13" i="84"/>
  <c r="H30" i="84"/>
  <c r="E31" i="82"/>
  <c r="E15" i="85"/>
  <c r="K20" i="85"/>
  <c r="I20" i="86"/>
  <c r="I12" i="84"/>
  <c r="H29" i="83"/>
  <c r="F15" i="84"/>
  <c r="J21" i="86"/>
  <c r="F16" i="84"/>
  <c r="I20" i="82"/>
  <c r="G26" i="85"/>
  <c r="H20" i="86"/>
  <c r="I22" i="86"/>
  <c r="S25" i="85"/>
  <c r="Y14" i="86"/>
  <c r="W12" i="86"/>
  <c r="T24" i="86"/>
  <c r="O18" i="84"/>
  <c r="N30" i="84"/>
  <c r="L22" i="83"/>
  <c r="P25" i="85"/>
  <c r="N19" i="83"/>
  <c r="V23" i="82"/>
  <c r="M24" i="84"/>
  <c r="N14" i="83"/>
  <c r="O24" i="83"/>
  <c r="W20" i="82"/>
  <c r="T12" i="82"/>
  <c r="V17" i="82"/>
  <c r="U30" i="82"/>
  <c r="S17" i="82"/>
  <c r="Q10" i="82"/>
  <c r="O12" i="83"/>
  <c r="I10" i="82"/>
  <c r="T27" i="82"/>
  <c r="P14" i="82"/>
  <c r="O21" i="82"/>
  <c r="G9" i="84"/>
  <c r="F26" i="85"/>
  <c r="K15" i="86"/>
  <c r="E16" i="84"/>
  <c r="E9" i="83"/>
  <c r="L20" i="82"/>
  <c r="K24" i="85"/>
  <c r="L30" i="86"/>
  <c r="G13" i="84"/>
  <c r="E14" i="84"/>
  <c r="J11" i="82"/>
  <c r="J10" i="82"/>
  <c r="J10" i="84"/>
  <c r="E21" i="82"/>
  <c r="F19" i="85"/>
  <c r="J9" i="85"/>
  <c r="I17" i="84"/>
  <c r="L22" i="82"/>
  <c r="X17" i="86"/>
  <c r="Q26" i="86"/>
  <c r="R17" i="85"/>
  <c r="N27" i="84"/>
  <c r="S12" i="85"/>
  <c r="M31" i="86"/>
  <c r="H22" i="84"/>
  <c r="H11" i="86"/>
  <c r="P27" i="86"/>
  <c r="V20" i="86"/>
  <c r="R14" i="86"/>
  <c r="Q27" i="85"/>
  <c r="P18" i="85"/>
  <c r="Y28" i="86"/>
  <c r="U22" i="86"/>
  <c r="Q16" i="86"/>
  <c r="S30" i="85"/>
  <c r="R21" i="85"/>
  <c r="Y27" i="86"/>
  <c r="Q15" i="86"/>
  <c r="P20" i="85"/>
  <c r="J20" i="86"/>
  <c r="N21" i="84"/>
  <c r="X26" i="86"/>
  <c r="P14" i="86"/>
  <c r="N19" i="85"/>
  <c r="K9" i="85"/>
  <c r="O20" i="84"/>
  <c r="Y29" i="86"/>
  <c r="Q17" i="86"/>
  <c r="N22" i="85"/>
  <c r="O9" i="85"/>
  <c r="P21" i="84"/>
  <c r="P28" i="86"/>
  <c r="M20" i="84"/>
  <c r="N24" i="83"/>
  <c r="O11" i="83"/>
  <c r="S27" i="82"/>
  <c r="R20" i="82"/>
  <c r="Q24" i="84"/>
  <c r="O26" i="83"/>
  <c r="K14" i="83"/>
  <c r="V27" i="82"/>
  <c r="U20" i="82"/>
  <c r="S28" i="85"/>
  <c r="L11" i="84"/>
  <c r="O21" i="83"/>
  <c r="F21" i="85"/>
  <c r="I15" i="83"/>
  <c r="J21" i="85"/>
  <c r="R28" i="86"/>
  <c r="X21" i="86"/>
  <c r="T15" i="86"/>
  <c r="O29" i="85"/>
  <c r="N20" i="85"/>
  <c r="Q30" i="86"/>
  <c r="W23" i="86"/>
  <c r="S17" i="86"/>
  <c r="Y10" i="86"/>
  <c r="P23" i="85"/>
  <c r="S30" i="86"/>
  <c r="U17" i="86"/>
  <c r="S23" i="85"/>
  <c r="N10" i="85"/>
  <c r="N23" i="84"/>
  <c r="R29" i="86"/>
  <c r="T16" i="86"/>
  <c r="Q22" i="85"/>
  <c r="P9" i="85"/>
  <c r="O22" i="84"/>
  <c r="Q11" i="84"/>
  <c r="U19" i="86"/>
  <c r="Q25" i="85"/>
  <c r="M11" i="85"/>
  <c r="P23" i="84"/>
  <c r="L13" i="84"/>
  <c r="M28" i="84"/>
  <c r="K27" i="83"/>
  <c r="L14" i="83"/>
  <c r="V28" i="82"/>
  <c r="U21" i="82"/>
  <c r="I26" i="82"/>
  <c r="F16" i="86"/>
  <c r="T29" i="86"/>
  <c r="P23" i="86"/>
  <c r="V16" i="86"/>
  <c r="R10" i="86"/>
  <c r="S21" i="85"/>
  <c r="S31" i="86"/>
  <c r="Y24" i="86"/>
  <c r="U18" i="86"/>
  <c r="Q12" i="86"/>
  <c r="N25" i="85"/>
  <c r="M16" i="85"/>
  <c r="Y19" i="86"/>
  <c r="O27" i="85"/>
  <c r="S11" i="85"/>
  <c r="N25" i="84"/>
  <c r="V31" i="86"/>
  <c r="X18" i="86"/>
  <c r="M26" i="85"/>
  <c r="N11" i="85"/>
  <c r="O24" i="84"/>
  <c r="Q13" i="84"/>
  <c r="Y21" i="86"/>
  <c r="M29" i="85"/>
  <c r="R12" i="85"/>
  <c r="P25" i="84"/>
  <c r="L15" i="84"/>
  <c r="P11" i="85"/>
  <c r="M29" i="83"/>
  <c r="N16" i="83"/>
  <c r="P30" i="82"/>
  <c r="O23" i="82"/>
  <c r="S20" i="85"/>
  <c r="M9" i="84"/>
  <c r="O18" i="83"/>
  <c r="S30" i="82"/>
  <c r="R23" i="82"/>
  <c r="T26" i="86"/>
  <c r="O21" i="84"/>
  <c r="N26" i="83"/>
  <c r="O13" i="83"/>
  <c r="F22" i="84"/>
  <c r="V14" i="86"/>
  <c r="Y22" i="86"/>
  <c r="W28" i="86"/>
  <c r="L22" i="84"/>
  <c r="K29" i="85"/>
  <c r="O23" i="85"/>
  <c r="Q22" i="84"/>
  <c r="V20" i="82"/>
  <c r="N27" i="83"/>
  <c r="Q28" i="82"/>
  <c r="T10" i="86"/>
  <c r="N22" i="83"/>
  <c r="M12" i="85"/>
  <c r="R25" i="82"/>
  <c r="V14" i="82"/>
  <c r="T31" i="82"/>
  <c r="K24" i="83"/>
  <c r="T20" i="82"/>
  <c r="S12" i="82"/>
  <c r="M10" i="82"/>
  <c r="U12" i="82"/>
  <c r="N13" i="83"/>
  <c r="T18" i="82"/>
  <c r="L19" i="83"/>
  <c r="I11" i="82"/>
  <c r="I30" i="85"/>
  <c r="J25" i="85"/>
  <c r="G17" i="84"/>
  <c r="I29" i="83"/>
  <c r="J31" i="82"/>
  <c r="G15" i="82"/>
  <c r="J26" i="85"/>
  <c r="K30" i="86"/>
  <c r="I11" i="84"/>
  <c r="L15" i="82"/>
  <c r="G14" i="83"/>
  <c r="I19" i="85"/>
  <c r="E20" i="83"/>
  <c r="E14" i="85"/>
  <c r="G19" i="85"/>
  <c r="F30" i="84"/>
  <c r="X25" i="86"/>
  <c r="R16" i="85"/>
  <c r="N29" i="85"/>
  <c r="F12" i="82"/>
  <c r="J11" i="85"/>
  <c r="X31" i="86"/>
  <c r="T25" i="86"/>
  <c r="P19" i="86"/>
  <c r="V12" i="86"/>
  <c r="O25" i="85"/>
  <c r="N16" i="85"/>
  <c r="S27" i="86"/>
  <c r="Y20" i="86"/>
  <c r="U14" i="86"/>
  <c r="Q28" i="85"/>
  <c r="P19" i="85"/>
  <c r="W24" i="86"/>
  <c r="Y11" i="86"/>
  <c r="S15" i="85"/>
  <c r="N29" i="84"/>
  <c r="P18" i="84"/>
  <c r="V23" i="86"/>
  <c r="X10" i="86"/>
  <c r="S14" i="85"/>
  <c r="O28" i="84"/>
  <c r="Q17" i="84"/>
  <c r="W26" i="86"/>
  <c r="Y13" i="86"/>
  <c r="Q17" i="85"/>
  <c r="P29" i="84"/>
  <c r="L19" i="84"/>
  <c r="R15" i="86"/>
  <c r="M12" i="84"/>
  <c r="M21" i="83"/>
  <c r="G19" i="83"/>
  <c r="U25" i="82"/>
  <c r="X20" i="86"/>
  <c r="P14" i="84"/>
  <c r="N23" i="83"/>
  <c r="O10" i="83"/>
  <c r="O26" i="82"/>
  <c r="W18" i="82"/>
  <c r="Q12" i="85"/>
  <c r="G11" i="84"/>
  <c r="N18" i="83"/>
  <c r="F22" i="86"/>
  <c r="J18" i="84"/>
  <c r="N31" i="86"/>
  <c r="V26" i="86"/>
  <c r="R20" i="86"/>
  <c r="X13" i="86"/>
  <c r="M27" i="85"/>
  <c r="S17" i="85"/>
  <c r="U28" i="86"/>
  <c r="Q22" i="86"/>
  <c r="W15" i="86"/>
  <c r="O30" i="85"/>
  <c r="N21" i="85"/>
  <c r="Q27" i="86"/>
  <c r="S14" i="86"/>
  <c r="O19" i="85"/>
  <c r="H10" i="86"/>
  <c r="P20" i="84"/>
  <c r="P26" i="86"/>
  <c r="R13" i="86"/>
  <c r="M18" i="85"/>
  <c r="O30" i="84"/>
  <c r="Q19" i="84"/>
  <c r="Q29" i="86"/>
  <c r="S16" i="86"/>
  <c r="M21" i="85"/>
  <c r="N15" i="86"/>
  <c r="L21" i="84"/>
  <c r="X24" i="86"/>
  <c r="O17" i="84"/>
  <c r="O23" i="83"/>
  <c r="K11" i="83"/>
  <c r="O27" i="82"/>
  <c r="I11" i="86"/>
  <c r="G25" i="83"/>
  <c r="M11" i="86"/>
  <c r="X27" i="86"/>
  <c r="T21" i="86"/>
  <c r="P15" i="86"/>
  <c r="R28" i="85"/>
  <c r="Q19" i="85"/>
  <c r="W29" i="86"/>
  <c r="S23" i="86"/>
  <c r="Y16" i="86"/>
  <c r="U10" i="86"/>
  <c r="S22" i="85"/>
  <c r="U29" i="86"/>
  <c r="W16" i="86"/>
  <c r="R22" i="85"/>
  <c r="Q9" i="85"/>
  <c r="P22" i="84"/>
  <c r="T28" i="86"/>
  <c r="V15" i="86"/>
  <c r="P21" i="85"/>
  <c r="H25" i="86"/>
  <c r="Q21" i="84"/>
  <c r="U31" i="86"/>
  <c r="W18" i="86"/>
  <c r="P24" i="85"/>
  <c r="P10" i="85"/>
  <c r="L23" i="84"/>
  <c r="N12" i="84"/>
  <c r="O25" i="84"/>
  <c r="L26" i="83"/>
  <c r="M13" i="83"/>
  <c r="R28" i="82"/>
  <c r="Q21" i="82"/>
  <c r="M30" i="84"/>
  <c r="M28" i="83"/>
  <c r="N15" i="83"/>
  <c r="U28" i="82"/>
  <c r="T21" i="82"/>
  <c r="V13" i="86"/>
  <c r="Q12" i="84"/>
  <c r="M23" i="83"/>
  <c r="N10" i="83"/>
  <c r="J11" i="86"/>
  <c r="N28" i="85"/>
  <c r="U16" i="86"/>
  <c r="Y15" i="86"/>
  <c r="V27" i="86"/>
  <c r="M21" i="84"/>
  <c r="S9" i="85"/>
  <c r="M25" i="83"/>
  <c r="R11" i="86"/>
  <c r="L21" i="83"/>
  <c r="U24" i="82"/>
  <c r="O29" i="84"/>
  <c r="L16" i="83"/>
  <c r="K28" i="83"/>
  <c r="V21" i="82"/>
  <c r="O13" i="82"/>
  <c r="P20" i="82"/>
  <c r="L11" i="83"/>
  <c r="P18" i="82"/>
  <c r="U10" i="82"/>
  <c r="M22" i="83"/>
  <c r="I15" i="82"/>
  <c r="S28" i="82"/>
  <c r="O15" i="82"/>
  <c r="U23" i="82"/>
  <c r="F20" i="86"/>
  <c r="E26" i="85"/>
  <c r="I25" i="86"/>
  <c r="E12" i="84"/>
  <c r="H19" i="83"/>
  <c r="H25" i="82"/>
  <c r="K20" i="86"/>
  <c r="J24" i="85"/>
  <c r="J11" i="84"/>
  <c r="H12" i="84"/>
  <c r="I31" i="82"/>
  <c r="L30" i="82"/>
  <c r="H30" i="86"/>
  <c r="K20" i="82"/>
  <c r="K25" i="85"/>
  <c r="M20" i="86"/>
  <c r="E12" i="82"/>
  <c r="T19" i="86"/>
  <c r="F22" i="82"/>
  <c r="K16" i="86"/>
  <c r="R30" i="86"/>
  <c r="X23" i="86"/>
  <c r="T17" i="86"/>
  <c r="P11" i="86"/>
  <c r="M23" i="85"/>
  <c r="S13" i="85"/>
  <c r="W25" i="86"/>
  <c r="S19" i="86"/>
  <c r="Y12" i="86"/>
  <c r="O26" i="85"/>
  <c r="N17" i="85"/>
  <c r="U21" i="86"/>
  <c r="Q29" i="85"/>
  <c r="M13" i="85"/>
  <c r="P26" i="84"/>
  <c r="L16" i="84"/>
  <c r="T20" i="86"/>
  <c r="O28" i="85"/>
  <c r="O12" i="85"/>
  <c r="Q25" i="84"/>
  <c r="M15" i="84"/>
  <c r="U23" i="86"/>
  <c r="W10" i="86"/>
  <c r="M14" i="85"/>
  <c r="L27" i="84"/>
  <c r="N16" i="84"/>
  <c r="P17" i="85"/>
  <c r="N9" i="84"/>
  <c r="L18" i="83"/>
  <c r="O31" i="82"/>
  <c r="W23" i="82"/>
  <c r="M30" i="85"/>
  <c r="O10" i="84"/>
  <c r="M20" i="83"/>
  <c r="R31" i="82"/>
  <c r="Q24" i="82"/>
  <c r="P17" i="82"/>
  <c r="Q26" i="84"/>
  <c r="L28" i="83"/>
  <c r="M15" i="83"/>
  <c r="L16" i="82"/>
  <c r="I27" i="85"/>
  <c r="T31" i="86"/>
  <c r="P25" i="86"/>
  <c r="V18" i="86"/>
  <c r="R12" i="86"/>
  <c r="R24" i="85"/>
  <c r="Q15" i="85"/>
  <c r="Y26" i="86"/>
  <c r="U20" i="86"/>
  <c r="Q14" i="86"/>
  <c r="M28" i="85"/>
  <c r="S18" i="85"/>
  <c r="Y23" i="86"/>
  <c r="Q11" i="86"/>
  <c r="N15" i="85"/>
  <c r="P28" i="84"/>
  <c r="L18" i="84"/>
  <c r="X22" i="86"/>
  <c r="P10" i="86"/>
  <c r="N14" i="85"/>
  <c r="Q27" i="84"/>
  <c r="M17" i="84"/>
  <c r="Y25" i="86"/>
  <c r="Q13" i="86"/>
  <c r="P16" i="85"/>
  <c r="L29" i="84"/>
  <c r="N18" i="84"/>
  <c r="P12" i="86"/>
  <c r="N11" i="84"/>
  <c r="N20" i="83"/>
  <c r="G9" i="83"/>
  <c r="Q25" i="82"/>
  <c r="K22" i="86"/>
  <c r="I18" i="84"/>
  <c r="L31" i="86"/>
  <c r="R26" i="86"/>
  <c r="X19" i="86"/>
  <c r="T13" i="86"/>
  <c r="P26" i="85"/>
  <c r="O17" i="85"/>
  <c r="Q28" i="86"/>
  <c r="W21" i="86"/>
  <c r="S15" i="86"/>
  <c r="U13" i="86"/>
  <c r="R25" i="86"/>
  <c r="M19" i="84"/>
  <c r="K19" i="85"/>
  <c r="K23" i="83"/>
  <c r="O19" i="84"/>
  <c r="V19" i="82"/>
  <c r="Q31" i="82"/>
  <c r="Q21" i="85"/>
  <c r="N12" i="83"/>
  <c r="P11" i="84"/>
  <c r="Q11" i="82"/>
  <c r="S15" i="82"/>
  <c r="S11" i="82"/>
  <c r="G10" i="84"/>
  <c r="G14" i="85"/>
  <c r="K25" i="82"/>
  <c r="G30" i="85"/>
  <c r="W27" i="86"/>
  <c r="M17" i="85"/>
  <c r="R15" i="85"/>
  <c r="R18" i="85"/>
  <c r="M9" i="83"/>
  <c r="Q9" i="84"/>
  <c r="R27" i="82"/>
  <c r="N10" i="84"/>
  <c r="X28" i="86"/>
  <c r="S24" i="82"/>
  <c r="V10" i="82"/>
  <c r="Q10" i="84"/>
  <c r="W19" i="82"/>
  <c r="T14" i="82"/>
  <c r="R15" i="82"/>
  <c r="M10" i="83"/>
  <c r="T10" i="82"/>
  <c r="R11" i="82"/>
  <c r="F30" i="85"/>
  <c r="J14" i="84"/>
  <c r="G12" i="84"/>
  <c r="G25" i="82"/>
  <c r="F15" i="85"/>
  <c r="J25" i="86"/>
  <c r="E15" i="84"/>
  <c r="F10" i="82"/>
  <c r="I24" i="85"/>
  <c r="H9" i="83"/>
  <c r="H30" i="85"/>
  <c r="N30" i="86"/>
  <c r="J24" i="84"/>
  <c r="T11" i="86"/>
  <c r="S13" i="86"/>
  <c r="Q13" i="85"/>
  <c r="O26" i="84"/>
  <c r="R14" i="85"/>
  <c r="L10" i="84"/>
  <c r="P24" i="86"/>
  <c r="M24" i="83"/>
  <c r="S26" i="82"/>
  <c r="O15" i="85"/>
  <c r="M19" i="83"/>
  <c r="M18" i="84"/>
  <c r="T23" i="82"/>
  <c r="W13" i="82"/>
  <c r="S25" i="82"/>
  <c r="N17" i="83"/>
  <c r="Q19" i="82"/>
  <c r="T11" i="82"/>
  <c r="P12" i="84"/>
  <c r="W10" i="82"/>
  <c r="Y31" i="86"/>
  <c r="N9" i="85"/>
  <c r="X16" i="86"/>
  <c r="Q15" i="82"/>
  <c r="W12" i="82"/>
  <c r="Q30" i="82"/>
  <c r="O29" i="82"/>
  <c r="F10" i="85"/>
  <c r="F25" i="84"/>
  <c r="K31" i="82"/>
  <c r="M21" i="86"/>
  <c r="E19" i="84"/>
  <c r="L21" i="82"/>
  <c r="I24" i="83"/>
  <c r="H24" i="85"/>
  <c r="I24" i="84"/>
  <c r="E29" i="84"/>
  <c r="I30" i="84"/>
  <c r="I25" i="82"/>
  <c r="E27" i="85"/>
  <c r="F21" i="83"/>
  <c r="E16" i="86"/>
  <c r="M22" i="82"/>
  <c r="M12" i="82"/>
  <c r="I11" i="85"/>
  <c r="K31" i="86"/>
  <c r="K17" i="85"/>
  <c r="I12" i="86"/>
  <c r="F27" i="86"/>
  <c r="K22" i="85"/>
  <c r="H23" i="84"/>
  <c r="E16" i="83"/>
  <c r="F26" i="83"/>
  <c r="E23" i="82"/>
  <c r="E27" i="82"/>
  <c r="E22" i="85"/>
  <c r="G16" i="83"/>
  <c r="L17" i="82"/>
  <c r="K17" i="82"/>
  <c r="Q21" i="86"/>
  <c r="K10" i="83"/>
  <c r="O17" i="82"/>
  <c r="P30" i="85"/>
  <c r="Q23" i="84"/>
  <c r="O22" i="83"/>
  <c r="O11" i="84"/>
  <c r="M14" i="83"/>
  <c r="O10" i="82"/>
  <c r="W15" i="82"/>
  <c r="F30" i="82"/>
  <c r="N25" i="86"/>
  <c r="F10" i="83"/>
  <c r="R29" i="85"/>
  <c r="N18" i="85"/>
  <c r="T12" i="86"/>
  <c r="S28" i="86"/>
  <c r="N20" i="84"/>
  <c r="L10" i="83"/>
  <c r="L25" i="83"/>
  <c r="R19" i="85"/>
  <c r="T27" i="86"/>
  <c r="X14" i="86"/>
  <c r="O27" i="84"/>
  <c r="O9" i="83"/>
  <c r="X12" i="86"/>
  <c r="T24" i="82"/>
  <c r="V15" i="82"/>
  <c r="E11" i="84"/>
  <c r="L15" i="86"/>
  <c r="L25" i="86"/>
  <c r="E10" i="86"/>
  <c r="S21" i="86"/>
  <c r="L30" i="84"/>
  <c r="M29" i="84"/>
  <c r="P19" i="84"/>
  <c r="P26" i="82"/>
  <c r="K26" i="83"/>
  <c r="Q20" i="82"/>
  <c r="M27" i="83"/>
  <c r="Q28" i="84"/>
  <c r="Q18" i="82"/>
  <c r="E11" i="82"/>
  <c r="O20" i="83"/>
  <c r="T15" i="82"/>
  <c r="O11" i="82"/>
  <c r="V11" i="82"/>
  <c r="O24" i="82"/>
  <c r="Q20" i="84"/>
  <c r="E30" i="82"/>
  <c r="E24" i="85"/>
  <c r="J13" i="84"/>
  <c r="H24" i="83"/>
  <c r="F29" i="83"/>
  <c r="E30" i="85"/>
  <c r="J15" i="84"/>
  <c r="I9" i="83"/>
  <c r="E14" i="83"/>
  <c r="J29" i="85"/>
  <c r="G31" i="82"/>
  <c r="H26" i="85"/>
  <c r="F14" i="84"/>
  <c r="K26" i="86"/>
  <c r="Q23" i="85"/>
  <c r="S26" i="85"/>
  <c r="P16" i="84"/>
  <c r="Q15" i="84"/>
  <c r="P27" i="84"/>
  <c r="K19" i="83"/>
  <c r="O16" i="85"/>
  <c r="K18" i="83"/>
  <c r="W22" i="82"/>
  <c r="Q18" i="84"/>
  <c r="K13" i="83"/>
  <c r="N21" i="83"/>
  <c r="O20" i="82"/>
  <c r="P12" i="82"/>
  <c r="Q16" i="82"/>
  <c r="S29" i="82"/>
  <c r="W16" i="82"/>
  <c r="R17" i="82"/>
  <c r="W29" i="82"/>
  <c r="I21" i="83"/>
  <c r="P24" i="84"/>
  <c r="T22" i="82"/>
  <c r="L24" i="83"/>
  <c r="K16" i="83"/>
  <c r="M15" i="82"/>
  <c r="P23" i="82"/>
  <c r="O14" i="82"/>
  <c r="H21" i="86"/>
  <c r="J16" i="84"/>
  <c r="J14" i="85"/>
  <c r="J19" i="85"/>
  <c r="H30" i="83"/>
  <c r="K30" i="85"/>
  <c r="H21" i="82"/>
  <c r="F25" i="86"/>
  <c r="E10" i="84"/>
  <c r="J10" i="85"/>
  <c r="E9" i="84"/>
  <c r="H11" i="82"/>
  <c r="E16" i="85"/>
  <c r="E25" i="83"/>
  <c r="E21" i="85"/>
  <c r="H25" i="83"/>
  <c r="I22" i="82"/>
  <c r="N26" i="86"/>
  <c r="L22" i="86"/>
  <c r="M23" i="86"/>
  <c r="K12" i="86"/>
  <c r="N17" i="86"/>
  <c r="J12" i="85"/>
  <c r="I27" i="84"/>
  <c r="I16" i="83"/>
  <c r="I13" i="82"/>
  <c r="I17" i="82"/>
  <c r="E12" i="86"/>
  <c r="F12" i="85"/>
  <c r="I26" i="83"/>
  <c r="J17" i="82"/>
  <c r="G27" i="82"/>
  <c r="N14" i="84"/>
  <c r="S18" i="82"/>
  <c r="M26" i="84"/>
  <c r="Q18" i="86"/>
  <c r="N12" i="85"/>
  <c r="T25" i="82"/>
  <c r="U22" i="82"/>
  <c r="U18" i="82"/>
  <c r="N29" i="83"/>
  <c r="M11" i="82"/>
  <c r="I14" i="85"/>
  <c r="I10" i="84"/>
  <c r="M25" i="82"/>
  <c r="E20" i="85"/>
  <c r="H20" i="84"/>
  <c r="H31" i="82"/>
  <c r="H10" i="84"/>
  <c r="H10" i="85"/>
  <c r="E25" i="84"/>
  <c r="G21" i="82"/>
  <c r="M25" i="86"/>
  <c r="E19" i="83"/>
  <c r="I26" i="84"/>
  <c r="H26" i="82"/>
  <c r="H27" i="85"/>
  <c r="G12" i="82"/>
  <c r="J31" i="86"/>
  <c r="G22" i="84"/>
  <c r="N11" i="86"/>
  <c r="F17" i="85"/>
  <c r="G12" i="86"/>
  <c r="F22" i="85"/>
  <c r="H12" i="83"/>
  <c r="E17" i="82"/>
  <c r="F17" i="82"/>
  <c r="S24" i="85"/>
  <c r="R18" i="82"/>
  <c r="N26" i="85"/>
  <c r="O15" i="83"/>
  <c r="M14" i="84"/>
  <c r="U11" i="82"/>
  <c r="R16" i="82"/>
  <c r="U26" i="82"/>
  <c r="O19" i="82"/>
  <c r="K21" i="86"/>
  <c r="I20" i="84"/>
  <c r="F25" i="82"/>
  <c r="H25" i="85"/>
  <c r="G20" i="84"/>
  <c r="F9" i="84"/>
  <c r="H10" i="82"/>
  <c r="I25" i="85"/>
  <c r="I15" i="84"/>
  <c r="F29" i="85"/>
  <c r="E13" i="84"/>
  <c r="J25" i="82"/>
  <c r="L26" i="86"/>
  <c r="G15" i="83"/>
  <c r="G16" i="85"/>
  <c r="E21" i="83"/>
  <c r="F16" i="82"/>
  <c r="J27" i="85"/>
  <c r="E22" i="86"/>
  <c r="Q20" i="85"/>
  <c r="P30" i="84"/>
  <c r="S16" i="85"/>
  <c r="U15" i="86"/>
  <c r="V21" i="86"/>
  <c r="T26" i="82"/>
  <c r="M12" i="83"/>
  <c r="P9" i="84"/>
  <c r="M19" i="85"/>
  <c r="W30" i="86"/>
  <c r="O14" i="83"/>
  <c r="L15" i="83"/>
  <c r="U27" i="82"/>
  <c r="O23" i="84"/>
  <c r="G24" i="85"/>
  <c r="G11" i="82"/>
  <c r="H17" i="84"/>
  <c r="J25" i="84"/>
  <c r="K11" i="85"/>
  <c r="M20" i="85"/>
  <c r="N19" i="84"/>
  <c r="U27" i="86"/>
  <c r="T18" i="86"/>
  <c r="T30" i="86"/>
  <c r="L13" i="83"/>
  <c r="V29" i="86"/>
  <c r="K21" i="83"/>
  <c r="K12" i="83"/>
  <c r="P16" i="82"/>
  <c r="P28" i="82"/>
  <c r="V26" i="82"/>
  <c r="V13" i="82"/>
  <c r="Q14" i="85"/>
  <c r="L14" i="84"/>
  <c r="S20" i="82"/>
  <c r="N9" i="83"/>
  <c r="F15" i="86"/>
  <c r="L10" i="86"/>
  <c r="H25" i="84"/>
  <c r="M21" i="82"/>
  <c r="J20" i="85"/>
  <c r="G21" i="86"/>
  <c r="J17" i="84"/>
  <c r="G10" i="83"/>
  <c r="L10" i="82"/>
  <c r="H11" i="84"/>
  <c r="K11" i="82"/>
  <c r="G25" i="85"/>
  <c r="H24" i="84"/>
  <c r="V30" i="86"/>
  <c r="P14" i="85"/>
  <c r="S22" i="86"/>
  <c r="R21" i="86"/>
  <c r="S24" i="86"/>
  <c r="L17" i="84"/>
  <c r="S31" i="82"/>
  <c r="Q16" i="84"/>
  <c r="N11" i="83"/>
  <c r="R19" i="82"/>
  <c r="L9" i="84"/>
  <c r="U31" i="82"/>
  <c r="P31" i="82"/>
  <c r="U17" i="82"/>
  <c r="R10" i="82"/>
  <c r="R9" i="85"/>
  <c r="W25" i="82"/>
  <c r="P15" i="82"/>
  <c r="U13" i="82"/>
  <c r="T19" i="82"/>
  <c r="R16" i="86"/>
  <c r="Q10" i="85"/>
  <c r="L29" i="83"/>
  <c r="R27" i="85"/>
  <c r="L27" i="83"/>
  <c r="T13" i="82"/>
  <c r="V16" i="82"/>
  <c r="E30" i="83"/>
  <c r="E15" i="86"/>
  <c r="I20" i="83"/>
  <c r="H29" i="84"/>
  <c r="J19" i="84"/>
  <c r="L11" i="82"/>
  <c r="G25" i="86"/>
  <c r="E20" i="86"/>
  <c r="I13" i="84"/>
  <c r="F30" i="83"/>
  <c r="G29" i="85"/>
  <c r="F20" i="84"/>
  <c r="G26" i="82"/>
  <c r="G16" i="82"/>
  <c r="E22" i="84"/>
  <c r="G31" i="86"/>
  <c r="G27" i="85"/>
  <c r="I11" i="83"/>
  <c r="N16" i="86"/>
  <c r="K28" i="85"/>
  <c r="H23" i="86"/>
  <c r="E27" i="86"/>
  <c r="I17" i="86"/>
  <c r="I12" i="85"/>
  <c r="G27" i="84"/>
  <c r="E12" i="83"/>
  <c r="H23" i="82"/>
  <c r="H27" i="82"/>
  <c r="L27" i="86"/>
  <c r="F23" i="84"/>
  <c r="E13" i="82"/>
  <c r="F27" i="82"/>
  <c r="V22" i="86"/>
  <c r="U29" i="82"/>
  <c r="N30" i="83"/>
  <c r="V12" i="82"/>
  <c r="Q19" i="86"/>
  <c r="N28" i="83"/>
  <c r="O10" i="85"/>
  <c r="S13" i="82"/>
  <c r="P11" i="82"/>
  <c r="R29" i="82"/>
  <c r="R26" i="82"/>
  <c r="G10" i="85"/>
  <c r="H16" i="84"/>
  <c r="H15" i="82"/>
  <c r="H14" i="85"/>
  <c r="F24" i="84"/>
  <c r="M31" i="82"/>
  <c r="G30" i="83"/>
  <c r="J10" i="86"/>
  <c r="F12" i="84"/>
  <c r="M15" i="86"/>
  <c r="F10" i="84"/>
  <c r="S26" i="86"/>
  <c r="L20" i="84"/>
  <c r="Q29" i="84"/>
  <c r="S19" i="85"/>
  <c r="Q14" i="84"/>
  <c r="R27" i="86"/>
  <c r="W26" i="82"/>
  <c r="L20" i="83"/>
  <c r="Q10" i="86"/>
  <c r="N22" i="84"/>
  <c r="P21" i="82"/>
  <c r="V18" i="82"/>
  <c r="O16" i="82"/>
  <c r="W24" i="82"/>
  <c r="H9" i="85"/>
  <c r="J30" i="82"/>
  <c r="E10" i="83"/>
  <c r="F31" i="82"/>
  <c r="P13" i="86"/>
  <c r="U25" i="86"/>
  <c r="V11" i="86"/>
  <c r="W14" i="86"/>
  <c r="O13" i="84"/>
  <c r="M22" i="84"/>
  <c r="W30" i="82"/>
  <c r="O24" i="85"/>
  <c r="K9" i="83"/>
  <c r="O28" i="82"/>
  <c r="R14" i="82"/>
  <c r="N23" i="85"/>
  <c r="Q23" i="82"/>
  <c r="O12" i="82"/>
  <c r="W21" i="82"/>
  <c r="L23" i="83"/>
  <c r="W17" i="82"/>
  <c r="W14" i="82"/>
  <c r="K15" i="85"/>
  <c r="I15" i="86"/>
  <c r="H14" i="84"/>
  <c r="F11" i="82"/>
  <c r="J15" i="86"/>
  <c r="F9" i="85"/>
  <c r="I16" i="84"/>
  <c r="G30" i="82"/>
  <c r="H15" i="85"/>
  <c r="G29" i="84"/>
  <c r="F14" i="85"/>
  <c r="K25" i="86"/>
  <c r="I9" i="84"/>
  <c r="R24" i="86"/>
  <c r="W19" i="86"/>
  <c r="R30" i="85"/>
  <c r="P29" i="85"/>
  <c r="U11" i="86"/>
  <c r="M22" i="85"/>
  <c r="R24" i="82"/>
  <c r="O30" i="83"/>
  <c r="O30" i="82"/>
  <c r="R23" i="86"/>
  <c r="O25" i="83"/>
  <c r="P16" i="86"/>
  <c r="P27" i="82"/>
  <c r="U15" i="82"/>
  <c r="E10" i="82"/>
  <c r="M30" i="83"/>
  <c r="R22" i="82"/>
  <c r="R13" i="82"/>
  <c r="P10" i="82"/>
  <c r="S14" i="82"/>
  <c r="U24" i="86"/>
  <c r="S27" i="85"/>
  <c r="P29" i="82"/>
  <c r="Q26" i="82"/>
  <c r="S21" i="82"/>
  <c r="M10" i="84"/>
  <c r="I21" i="82"/>
  <c r="E9" i="85"/>
  <c r="I14" i="84"/>
  <c r="G10" i="82"/>
  <c r="G15" i="85"/>
  <c r="I25" i="84"/>
  <c r="F20" i="82"/>
  <c r="E20" i="84"/>
  <c r="K10" i="85"/>
  <c r="G25" i="84"/>
  <c r="H20" i="82"/>
  <c r="M10" i="86"/>
  <c r="F24" i="83"/>
  <c r="F25" i="83"/>
  <c r="J22" i="82"/>
  <c r="F27" i="85"/>
  <c r="H22" i="86"/>
  <c r="H21" i="85"/>
  <c r="E26" i="84"/>
  <c r="I21" i="85"/>
  <c r="J17" i="85"/>
  <c r="J23" i="86"/>
  <c r="K27" i="86"/>
  <c r="I22" i="85"/>
  <c r="J23" i="84"/>
  <c r="E22" i="83"/>
  <c r="G26" i="83"/>
  <c r="J23" i="82"/>
  <c r="J27" i="82"/>
  <c r="J17" i="86"/>
  <c r="E27" i="84"/>
  <c r="K23" i="82"/>
  <c r="M23" i="82"/>
  <c r="Q24" i="85"/>
  <c r="N13" i="84"/>
  <c r="V29" i="82"/>
  <c r="I16" i="85"/>
  <c r="X30" i="86"/>
  <c r="V17" i="86"/>
  <c r="O17" i="83"/>
  <c r="V22" i="82"/>
  <c r="O28" i="83"/>
  <c r="Q22" i="82"/>
  <c r="P13" i="82"/>
  <c r="F24" i="85"/>
  <c r="J20" i="84"/>
  <c r="G9" i="85"/>
  <c r="I29" i="85"/>
  <c r="F20" i="83"/>
  <c r="I10" i="85"/>
  <c r="J9" i="84"/>
  <c r="I30" i="86"/>
  <c r="G24" i="84"/>
  <c r="I26" i="85"/>
  <c r="H15" i="84"/>
  <c r="K12" i="82"/>
  <c r="E11" i="86"/>
  <c r="F26" i="84"/>
  <c r="F11" i="86"/>
  <c r="G26" i="84"/>
  <c r="L26" i="82"/>
  <c r="H26" i="86"/>
  <c r="I28" i="85"/>
  <c r="I23" i="86"/>
  <c r="G27" i="86"/>
  <c r="G23" i="84"/>
  <c r="J13" i="82"/>
  <c r="G23" i="82"/>
  <c r="Y30" i="86"/>
  <c r="G20" i="82"/>
  <c r="O21" i="85"/>
  <c r="M13" i="84"/>
  <c r="M16" i="83"/>
  <c r="M18" i="83"/>
  <c r="T28" i="82"/>
  <c r="T22" i="86"/>
  <c r="Q13" i="82"/>
  <c r="I29" i="84"/>
  <c r="F30" i="86"/>
  <c r="G20" i="83"/>
  <c r="M30" i="86"/>
  <c r="F13" i="84"/>
  <c r="H30" i="82"/>
  <c r="J30" i="84"/>
  <c r="I15" i="85"/>
  <c r="J21" i="84"/>
  <c r="K15" i="82"/>
  <c r="L21" i="86"/>
  <c r="H20" i="83"/>
  <c r="H11" i="83"/>
  <c r="G22" i="82"/>
  <c r="H11" i="85"/>
  <c r="M22" i="86"/>
  <c r="H16" i="86"/>
  <c r="I25" i="83"/>
  <c r="H29" i="85"/>
  <c r="I10" i="86"/>
  <c r="F11" i="84"/>
  <c r="K16" i="82"/>
  <c r="E31" i="86"/>
  <c r="H15" i="83"/>
  <c r="F28" i="85"/>
  <c r="E17" i="86"/>
  <c r="F23" i="82"/>
  <c r="O11" i="85"/>
  <c r="W11" i="86"/>
  <c r="O22" i="82"/>
  <c r="S16" i="82"/>
  <c r="O9" i="84"/>
  <c r="G21" i="84"/>
  <c r="J30" i="85"/>
  <c r="I10" i="83"/>
  <c r="N21" i="86"/>
  <c r="J20" i="82"/>
  <c r="K10" i="82"/>
  <c r="M26" i="82"/>
  <c r="I16" i="82"/>
  <c r="I22" i="84"/>
  <c r="E28" i="85"/>
  <c r="K23" i="86"/>
  <c r="M27" i="86"/>
  <c r="F17" i="86"/>
  <c r="I23" i="84"/>
  <c r="F22" i="83"/>
  <c r="H13" i="82"/>
  <c r="P19" i="82"/>
  <c r="I30" i="83"/>
  <c r="G29" i="83"/>
  <c r="J12" i="84"/>
  <c r="L11" i="86"/>
  <c r="G28" i="85"/>
  <c r="G17" i="86"/>
  <c r="F16" i="83"/>
  <c r="K21" i="82"/>
  <c r="Q18" i="85"/>
  <c r="F9" i="83"/>
  <c r="F21" i="84"/>
  <c r="E25" i="85"/>
  <c r="E11" i="85"/>
  <c r="K21" i="85"/>
  <c r="M17" i="86"/>
  <c r="M13" i="82"/>
  <c r="N10" i="86"/>
  <c r="M16" i="86"/>
  <c r="O16" i="83"/>
  <c r="J21" i="82"/>
  <c r="E30" i="84"/>
  <c r="H15" i="86"/>
  <c r="J26" i="86"/>
  <c r="F31" i="86"/>
  <c r="G12" i="85"/>
  <c r="I23" i="82"/>
  <c r="H10" i="83"/>
  <c r="F15" i="83"/>
  <c r="N28" i="86"/>
  <c r="J23" i="85"/>
  <c r="I13" i="86"/>
  <c r="I18" i="86"/>
  <c r="I27" i="83"/>
  <c r="G18" i="82"/>
  <c r="I13" i="85"/>
  <c r="F18" i="85"/>
  <c r="E18" i="86"/>
  <c r="H28" i="84"/>
  <c r="G13" i="83"/>
  <c r="I28" i="82"/>
  <c r="J18" i="82"/>
  <c r="J13" i="85"/>
  <c r="L18" i="86"/>
  <c r="H27" i="83"/>
  <c r="L28" i="82"/>
  <c r="J14" i="82"/>
  <c r="L28" i="86"/>
  <c r="F23" i="85"/>
  <c r="L13" i="86"/>
  <c r="N24" i="86"/>
  <c r="G27" i="83"/>
  <c r="G23" i="83"/>
  <c r="E28" i="82"/>
  <c r="F18" i="82"/>
  <c r="E23" i="85"/>
  <c r="J24" i="86"/>
  <c r="F23" i="83"/>
  <c r="G24" i="82"/>
  <c r="M14" i="82"/>
  <c r="H19" i="86"/>
  <c r="K29" i="86"/>
  <c r="G28" i="83"/>
  <c r="I19" i="82"/>
  <c r="E29" i="86"/>
  <c r="K19" i="86"/>
  <c r="G29" i="86"/>
  <c r="I28" i="83"/>
  <c r="E19" i="82"/>
  <c r="J29" i="86"/>
  <c r="E19" i="86"/>
  <c r="E14" i="86"/>
  <c r="F18" i="83"/>
  <c r="H19" i="82"/>
  <c r="I29" i="82"/>
  <c r="H24" i="86"/>
  <c r="F17" i="83"/>
  <c r="M24" i="82"/>
  <c r="G18" i="85"/>
  <c r="H23" i="83"/>
  <c r="E13" i="85"/>
  <c r="K18" i="86"/>
  <c r="I24" i="82"/>
  <c r="F27" i="83"/>
  <c r="E28" i="84"/>
  <c r="H29" i="86"/>
  <c r="L29" i="86"/>
  <c r="K14" i="86"/>
  <c r="G15" i="84"/>
  <c r="H21" i="84"/>
  <c r="F15" i="82"/>
  <c r="E11" i="83"/>
  <c r="E26" i="82"/>
  <c r="K27" i="85"/>
  <c r="G17" i="85"/>
  <c r="K12" i="85"/>
  <c r="K27" i="82"/>
  <c r="V30" i="82"/>
  <c r="P18" i="86"/>
  <c r="M11" i="83"/>
  <c r="Q27" i="82"/>
  <c r="S10" i="82"/>
  <c r="F19" i="84"/>
  <c r="E25" i="86"/>
  <c r="H19" i="85"/>
  <c r="G19" i="84"/>
  <c r="K26" i="85"/>
  <c r="H16" i="82"/>
  <c r="H26" i="84"/>
  <c r="F18" i="84"/>
  <c r="G16" i="86"/>
  <c r="J28" i="85"/>
  <c r="N23" i="86"/>
  <c r="H27" i="86"/>
  <c r="L17" i="86"/>
  <c r="J27" i="84"/>
  <c r="G12" i="83"/>
  <c r="K13" i="82"/>
  <c r="K30" i="82"/>
  <c r="J30" i="86"/>
  <c r="H9" i="84"/>
  <c r="J16" i="82"/>
  <c r="G11" i="85"/>
  <c r="H17" i="85"/>
  <c r="G22" i="85"/>
  <c r="L23" i="82"/>
  <c r="F16" i="85"/>
  <c r="R12" i="82"/>
  <c r="K14" i="85"/>
  <c r="F20" i="85"/>
  <c r="I19" i="83"/>
  <c r="N22" i="86"/>
  <c r="H28" i="85"/>
  <c r="H22" i="85"/>
  <c r="L27" i="82"/>
  <c r="I9" i="85"/>
  <c r="F11" i="83"/>
  <c r="N25" i="83"/>
  <c r="E10" i="85"/>
  <c r="I21" i="86"/>
  <c r="L25" i="82"/>
  <c r="H22" i="82"/>
  <c r="E17" i="85"/>
  <c r="F27" i="84"/>
  <c r="V25" i="82"/>
  <c r="F21" i="82"/>
  <c r="K22" i="82"/>
  <c r="I28" i="86"/>
  <c r="K23" i="85"/>
  <c r="H13" i="86"/>
  <c r="F24" i="86"/>
  <c r="I23" i="83"/>
  <c r="J28" i="86"/>
  <c r="H13" i="85"/>
  <c r="J13" i="86"/>
  <c r="M24" i="86"/>
  <c r="E27" i="83"/>
  <c r="E23" i="83"/>
  <c r="K28" i="82"/>
  <c r="M18" i="82"/>
  <c r="G23" i="85"/>
  <c r="M18" i="86"/>
  <c r="I13" i="83"/>
  <c r="E24" i="82"/>
  <c r="M28" i="82"/>
  <c r="G28" i="86"/>
  <c r="E18" i="85"/>
  <c r="G13" i="86"/>
  <c r="I24" i="86"/>
  <c r="G17" i="83"/>
  <c r="K14" i="82"/>
  <c r="G28" i="82"/>
  <c r="I18" i="82"/>
  <c r="J18" i="85"/>
  <c r="G24" i="86"/>
  <c r="G14" i="82"/>
  <c r="E18" i="82"/>
  <c r="F24" i="82"/>
  <c r="N19" i="86"/>
  <c r="F29" i="86"/>
  <c r="L29" i="82"/>
  <c r="J19" i="82"/>
  <c r="F28" i="83"/>
  <c r="J19" i="86"/>
  <c r="M29" i="86"/>
  <c r="H29" i="82"/>
  <c r="F19" i="82"/>
  <c r="H28" i="83"/>
  <c r="G19" i="86"/>
  <c r="N29" i="86"/>
  <c r="E28" i="83"/>
  <c r="F19" i="86"/>
  <c r="F14" i="82"/>
  <c r="H18" i="82"/>
  <c r="E24" i="86"/>
  <c r="K18" i="82"/>
  <c r="H18" i="85"/>
  <c r="K24" i="86"/>
  <c r="E14" i="82"/>
  <c r="K13" i="86"/>
  <c r="L18" i="82"/>
  <c r="J29" i="82"/>
  <c r="J14" i="86"/>
  <c r="G29" i="82"/>
  <c r="L14" i="86"/>
  <c r="L31" i="82"/>
  <c r="E29" i="83"/>
  <c r="J26" i="82"/>
  <c r="G18" i="84"/>
  <c r="I26" i="86"/>
  <c r="K16" i="85"/>
  <c r="F23" i="86"/>
  <c r="H22" i="83"/>
  <c r="H17" i="82"/>
  <c r="O25" i="82"/>
  <c r="L25" i="84"/>
  <c r="S19" i="82"/>
  <c r="K20" i="83"/>
  <c r="I20" i="85"/>
  <c r="J15" i="82"/>
  <c r="E24" i="84"/>
  <c r="G16" i="84"/>
  <c r="G14" i="84"/>
  <c r="L20" i="86"/>
  <c r="E18" i="84"/>
  <c r="M26" i="86"/>
  <c r="H12" i="82"/>
  <c r="J16" i="85"/>
  <c r="I17" i="85"/>
  <c r="L12" i="86"/>
  <c r="N27" i="86"/>
  <c r="J22" i="85"/>
  <c r="H27" i="84"/>
  <c r="F12" i="83"/>
  <c r="F13" i="82"/>
  <c r="E19" i="85"/>
  <c r="F19" i="83"/>
  <c r="E24" i="83"/>
  <c r="J12" i="82"/>
  <c r="G21" i="83"/>
  <c r="M12" i="86"/>
  <c r="H12" i="85"/>
  <c r="G17" i="82"/>
  <c r="G23" i="86"/>
  <c r="G20" i="86"/>
  <c r="I21" i="84"/>
  <c r="F17" i="84"/>
  <c r="E15" i="83"/>
  <c r="H16" i="85"/>
  <c r="L23" i="86"/>
  <c r="E23" i="84"/>
  <c r="Q17" i="82"/>
  <c r="E29" i="85"/>
  <c r="E26" i="86"/>
  <c r="H20" i="85"/>
  <c r="G30" i="84"/>
  <c r="H19" i="84"/>
  <c r="F11" i="85"/>
  <c r="L12" i="82"/>
  <c r="J27" i="86"/>
  <c r="H16" i="83"/>
  <c r="F21" i="86"/>
  <c r="I19" i="84"/>
  <c r="G22" i="86"/>
  <c r="F13" i="85"/>
  <c r="K18" i="85"/>
  <c r="H18" i="86"/>
  <c r="L24" i="86"/>
  <c r="H14" i="82"/>
  <c r="E28" i="86"/>
  <c r="H23" i="85"/>
  <c r="E13" i="86"/>
  <c r="L24" i="82"/>
  <c r="F13" i="83"/>
  <c r="H28" i="86"/>
  <c r="F28" i="82"/>
  <c r="N14" i="86"/>
  <c r="M19" i="82"/>
  <c r="K19" i="82"/>
  <c r="K29" i="82"/>
  <c r="G15" i="86"/>
  <c r="K10" i="86"/>
  <c r="G26" i="86"/>
  <c r="J16" i="86"/>
  <c r="E16" i="82"/>
  <c r="I31" i="86"/>
  <c r="J12" i="86"/>
  <c r="L13" i="82"/>
  <c r="M27" i="82"/>
  <c r="P29" i="86"/>
  <c r="S10" i="85"/>
  <c r="V25" i="86"/>
  <c r="U19" i="82"/>
  <c r="E30" i="86"/>
  <c r="M20" i="82"/>
  <c r="G24" i="83"/>
  <c r="N20" i="86"/>
  <c r="I14" i="83"/>
  <c r="F29" i="84"/>
  <c r="I12" i="82"/>
  <c r="G11" i="86"/>
  <c r="F26" i="82"/>
  <c r="K11" i="86"/>
  <c r="E23" i="86"/>
  <c r="N12" i="86"/>
  <c r="K17" i="86"/>
  <c r="E12" i="85"/>
  <c r="G22" i="83"/>
  <c r="E26" i="83"/>
  <c r="U14" i="82"/>
  <c r="H14" i="83"/>
  <c r="F10" i="86"/>
  <c r="E21" i="86"/>
  <c r="J22" i="84"/>
  <c r="I16" i="86"/>
  <c r="I27" i="86"/>
  <c r="I22" i="83"/>
  <c r="I27" i="82"/>
  <c r="M17" i="82"/>
  <c r="G30" i="86"/>
  <c r="E20" i="82"/>
  <c r="E25" i="82"/>
  <c r="E22" i="82"/>
  <c r="J26" i="84"/>
  <c r="H12" i="86"/>
  <c r="I12" i="83"/>
  <c r="J29" i="84"/>
  <c r="G20" i="85"/>
  <c r="H26" i="83"/>
  <c r="E21" i="84"/>
  <c r="F14" i="83"/>
  <c r="M30" i="82"/>
  <c r="H21" i="83"/>
  <c r="H18" i="84"/>
  <c r="H17" i="86"/>
  <c r="G13" i="82"/>
  <c r="I30" i="82"/>
  <c r="E17" i="84"/>
  <c r="F12" i="86"/>
  <c r="G13" i="85"/>
  <c r="N13" i="86"/>
  <c r="N18" i="86"/>
  <c r="G28" i="84"/>
  <c r="H28" i="82"/>
  <c r="K28" i="86"/>
  <c r="I18" i="85"/>
  <c r="J18" i="86"/>
  <c r="J28" i="84"/>
  <c r="H17" i="83"/>
  <c r="I14" i="82"/>
  <c r="H24" i="82"/>
  <c r="M28" i="86"/>
  <c r="M13" i="86"/>
  <c r="I28" i="84"/>
  <c r="L14" i="82"/>
  <c r="E17" i="83"/>
  <c r="F28" i="86"/>
  <c r="I23" i="85"/>
  <c r="F13" i="86"/>
  <c r="F18" i="86"/>
  <c r="F28" i="84"/>
  <c r="H13" i="83"/>
  <c r="J28" i="82"/>
  <c r="K24" i="82"/>
  <c r="K13" i="85"/>
  <c r="G18" i="86"/>
  <c r="I17" i="83"/>
  <c r="J24" i="82"/>
  <c r="E13" i="83"/>
  <c r="M19" i="86"/>
  <c r="H14" i="86"/>
  <c r="E18" i="83"/>
  <c r="E29" i="82"/>
  <c r="I14" i="86"/>
  <c r="I19" i="86"/>
  <c r="M14" i="86"/>
  <c r="G18" i="83"/>
  <c r="L19" i="82"/>
  <c r="G14" i="86"/>
  <c r="G19" i="82"/>
  <c r="F14" i="86"/>
  <c r="H18" i="83"/>
  <c r="M29" i="82"/>
  <c r="I18" i="83"/>
  <c r="L19" i="86"/>
  <c r="F29" i="82"/>
  <c r="I29" i="86"/>
  <c r="E14" i="79"/>
  <c r="G12" i="79"/>
  <c r="E11" i="79"/>
  <c r="G20" i="79"/>
  <c r="H23" i="79"/>
  <c r="H8" i="79"/>
  <c r="H29" i="79"/>
  <c r="F12" i="79"/>
  <c r="F11" i="79"/>
  <c r="G16" i="79"/>
  <c r="G13" i="79"/>
  <c r="G14" i="79"/>
  <c r="E27" i="79"/>
  <c r="G25" i="79"/>
  <c r="E16" i="79"/>
  <c r="E19" i="79"/>
  <c r="G18" i="79"/>
  <c r="H18" i="79"/>
  <c r="G22" i="79"/>
  <c r="E17" i="79"/>
  <c r="E24" i="79"/>
  <c r="E8" i="79"/>
  <c r="F9" i="79"/>
  <c r="H12" i="79"/>
  <c r="H17" i="79"/>
  <c r="H16" i="79"/>
  <c r="E9" i="79"/>
  <c r="G19" i="79"/>
  <c r="H27" i="79"/>
  <c r="H21" i="79"/>
  <c r="F20" i="79"/>
  <c r="H28" i="79"/>
  <c r="F29" i="79"/>
  <c r="F13" i="79"/>
  <c r="E26" i="79"/>
  <c r="E25" i="79"/>
  <c r="F10" i="79"/>
  <c r="G15" i="79"/>
  <c r="G8" i="79"/>
  <c r="F19" i="79"/>
  <c r="G26" i="79"/>
  <c r="G17" i="79"/>
  <c r="F24" i="79"/>
  <c r="G23" i="79"/>
  <c r="E15" i="79"/>
  <c r="F26" i="79"/>
  <c r="G11" i="79"/>
  <c r="E20" i="79"/>
  <c r="F18" i="79"/>
  <c r="F23" i="79"/>
  <c r="E22" i="79"/>
  <c r="E21" i="79"/>
  <c r="F16" i="79"/>
  <c r="F28" i="79"/>
  <c r="E23" i="79"/>
  <c r="G9" i="79"/>
  <c r="E12" i="79"/>
  <c r="F25" i="79"/>
  <c r="G10" i="79"/>
  <c r="H13" i="79"/>
  <c r="G29" i="79"/>
  <c r="F27" i="79"/>
  <c r="F17" i="79"/>
  <c r="G24" i="79"/>
  <c r="F14" i="79"/>
  <c r="F15" i="79"/>
  <c r="F8" i="79"/>
  <c r="G27" i="79"/>
  <c r="H11" i="79"/>
  <c r="H20" i="79"/>
  <c r="E28" i="79"/>
  <c r="H14" i="79"/>
  <c r="G28" i="79"/>
  <c r="F22" i="79"/>
  <c r="F21" i="79"/>
  <c r="H10" i="79"/>
  <c r="H9" i="79"/>
  <c r="E13" i="79"/>
  <c r="H26" i="79"/>
  <c r="G21" i="79"/>
  <c r="E10" i="79"/>
  <c r="H19" i="79"/>
  <c r="H15" i="79"/>
  <c r="H22" i="79"/>
  <c r="H25" i="79"/>
  <c r="H24" i="79"/>
  <c r="E29" i="79"/>
  <c r="E18" i="79"/>
  <c r="B29" i="59"/>
  <c r="L29" i="59" s="1"/>
  <c r="B24" i="59"/>
  <c r="J24" i="59" s="1"/>
  <c r="B19" i="59"/>
  <c r="B14" i="59"/>
  <c r="B9" i="59"/>
  <c r="B10" i="59" s="1"/>
  <c r="J10" i="59" s="1"/>
  <c r="D5" i="59"/>
  <c r="M4" i="59"/>
  <c r="K4" i="59"/>
  <c r="H4" i="59"/>
  <c r="G4" i="59"/>
  <c r="F4" i="59"/>
  <c r="E4" i="59"/>
  <c r="B28" i="58"/>
  <c r="G28" i="58" s="1"/>
  <c r="B23" i="58"/>
  <c r="B18" i="58"/>
  <c r="B13" i="58"/>
  <c r="B8" i="58"/>
  <c r="F8" i="58" s="1"/>
  <c r="D5" i="58"/>
  <c r="H4" i="58"/>
  <c r="E4" i="58"/>
  <c r="B28" i="57"/>
  <c r="J28" i="57" s="1"/>
  <c r="B23" i="57"/>
  <c r="J23" i="57" s="1"/>
  <c r="B18" i="57"/>
  <c r="J18" i="57" s="1"/>
  <c r="B13" i="57"/>
  <c r="I13" i="57" s="1"/>
  <c r="B8" i="57"/>
  <c r="B9" i="57" s="1"/>
  <c r="B10" i="57" s="1"/>
  <c r="B11" i="57" s="1"/>
  <c r="I11" i="57" s="1"/>
  <c r="D5" i="57"/>
  <c r="K4" i="57"/>
  <c r="H4" i="57"/>
  <c r="G4" i="57"/>
  <c r="F4" i="57"/>
  <c r="E4" i="57"/>
  <c r="B28" i="56"/>
  <c r="B23" i="56"/>
  <c r="B24" i="56" s="1"/>
  <c r="B18" i="56"/>
  <c r="B19" i="56" s="1"/>
  <c r="B20" i="56" s="1"/>
  <c r="B13" i="56"/>
  <c r="B8" i="56"/>
  <c r="B9" i="56" s="1"/>
  <c r="D5" i="56"/>
  <c r="J4" i="56"/>
  <c r="H4" i="56"/>
  <c r="G4" i="56"/>
  <c r="F4" i="56"/>
  <c r="E4" i="56"/>
  <c r="E19" i="56" s="1"/>
  <c r="F4" i="55"/>
  <c r="G4" i="55"/>
  <c r="H4" i="55"/>
  <c r="B28" i="55"/>
  <c r="B23" i="55"/>
  <c r="B24" i="55" s="1"/>
  <c r="B25" i="55" s="1"/>
  <c r="B18" i="55"/>
  <c r="B13" i="55"/>
  <c r="B8" i="55"/>
  <c r="I8" i="55" s="1"/>
  <c r="D5" i="55"/>
  <c r="E4" i="55"/>
  <c r="B28" i="54"/>
  <c r="B29" i="54" s="1"/>
  <c r="B23" i="54"/>
  <c r="B24" i="54" s="1"/>
  <c r="B25" i="54" s="1"/>
  <c r="B26" i="54" s="1"/>
  <c r="B27" i="54" s="1"/>
  <c r="B18" i="54"/>
  <c r="B19" i="54" s="1"/>
  <c r="B20" i="54" s="1"/>
  <c r="B21" i="54" s="1"/>
  <c r="B22" i="54" s="1"/>
  <c r="B13" i="54"/>
  <c r="B14" i="54" s="1"/>
  <c r="B15" i="54" s="1"/>
  <c r="B16" i="54" s="1"/>
  <c r="B17" i="54" s="1"/>
  <c r="B8" i="54"/>
  <c r="B9" i="54" s="1"/>
  <c r="B10" i="54" s="1"/>
  <c r="B11" i="54" s="1"/>
  <c r="B12" i="54" s="1"/>
  <c r="D5" i="54"/>
  <c r="F4" i="54"/>
  <c r="E4" i="54"/>
  <c r="B28" i="51"/>
  <c r="B29" i="51" s="1"/>
  <c r="B23" i="51"/>
  <c r="B24" i="51" s="1"/>
  <c r="B25" i="51" s="1"/>
  <c r="B26" i="51" s="1"/>
  <c r="B27" i="51" s="1"/>
  <c r="B18" i="51"/>
  <c r="B19" i="51" s="1"/>
  <c r="B20" i="51" s="1"/>
  <c r="B21" i="51" s="1"/>
  <c r="B22" i="51" s="1"/>
  <c r="B13" i="51"/>
  <c r="B14" i="51" s="1"/>
  <c r="B15" i="51" s="1"/>
  <c r="B16" i="51" s="1"/>
  <c r="B17" i="51" s="1"/>
  <c r="B8" i="51"/>
  <c r="B9" i="51" s="1"/>
  <c r="B10" i="51" s="1"/>
  <c r="B11" i="51" s="1"/>
  <c r="B12" i="51" s="1"/>
  <c r="D5" i="51"/>
  <c r="J4" i="51"/>
  <c r="I4" i="51"/>
  <c r="H4" i="51"/>
  <c r="G4" i="51"/>
  <c r="F4" i="51"/>
  <c r="E4" i="51"/>
  <c r="B28" i="50"/>
  <c r="B29" i="50" s="1"/>
  <c r="B23" i="50"/>
  <c r="B24" i="50" s="1"/>
  <c r="B25" i="50" s="1"/>
  <c r="B26" i="50" s="1"/>
  <c r="B27" i="50" s="1"/>
  <c r="B18" i="50"/>
  <c r="B19" i="50" s="1"/>
  <c r="B20" i="50" s="1"/>
  <c r="B21" i="50" s="1"/>
  <c r="B22" i="50" s="1"/>
  <c r="B13" i="50"/>
  <c r="B14" i="50" s="1"/>
  <c r="B15" i="50" s="1"/>
  <c r="B16" i="50" s="1"/>
  <c r="B17" i="50" s="1"/>
  <c r="B8" i="50"/>
  <c r="B9" i="50" s="1"/>
  <c r="B10" i="50" s="1"/>
  <c r="B11" i="50" s="1"/>
  <c r="B12" i="50" s="1"/>
  <c r="D5" i="50"/>
  <c r="I4" i="50"/>
  <c r="H4" i="50"/>
  <c r="G4" i="50"/>
  <c r="F4" i="50"/>
  <c r="E4" i="50"/>
  <c r="B28" i="49"/>
  <c r="B29" i="49" s="1"/>
  <c r="B23" i="49"/>
  <c r="B24" i="49" s="1"/>
  <c r="B25" i="49" s="1"/>
  <c r="B26" i="49" s="1"/>
  <c r="B27" i="49" s="1"/>
  <c r="B18" i="49"/>
  <c r="B19" i="49" s="1"/>
  <c r="B20" i="49" s="1"/>
  <c r="B21" i="49" s="1"/>
  <c r="B22" i="49" s="1"/>
  <c r="B13" i="49"/>
  <c r="B14" i="49" s="1"/>
  <c r="B15" i="49" s="1"/>
  <c r="B16" i="49" s="1"/>
  <c r="B17" i="49" s="1"/>
  <c r="B8" i="49"/>
  <c r="B9" i="49" s="1"/>
  <c r="B10" i="49" s="1"/>
  <c r="B11" i="49" s="1"/>
  <c r="B12" i="49" s="1"/>
  <c r="D5" i="49"/>
  <c r="F4" i="49"/>
  <c r="E4" i="49"/>
  <c r="B8" i="47"/>
  <c r="G4" i="47"/>
  <c r="H4" i="47"/>
  <c r="I4" i="47"/>
  <c r="J4" i="47"/>
  <c r="K4" i="47"/>
  <c r="B28" i="47"/>
  <c r="B29" i="47" s="1"/>
  <c r="B23" i="47"/>
  <c r="B24" i="47" s="1"/>
  <c r="B18" i="47"/>
  <c r="B13" i="47"/>
  <c r="B14" i="47" s="1"/>
  <c r="B15" i="47" s="1"/>
  <c r="D5" i="47"/>
  <c r="F4" i="47"/>
  <c r="B28" i="46"/>
  <c r="B23" i="46"/>
  <c r="B18" i="46"/>
  <c r="E18" i="46" s="1"/>
  <c r="B13" i="46"/>
  <c r="B8" i="46"/>
  <c r="B9" i="46" s="1"/>
  <c r="D5" i="46"/>
  <c r="J4" i="46"/>
  <c r="I4" i="46"/>
  <c r="H4" i="46"/>
  <c r="G4" i="46"/>
  <c r="F4" i="46"/>
  <c r="B28" i="45"/>
  <c r="B29" i="45" s="1"/>
  <c r="B23" i="45"/>
  <c r="B24" i="45" s="1"/>
  <c r="B25" i="45" s="1"/>
  <c r="B26" i="45" s="1"/>
  <c r="B27" i="45" s="1"/>
  <c r="B18" i="45"/>
  <c r="B19" i="45" s="1"/>
  <c r="B20" i="45" s="1"/>
  <c r="B21" i="45" s="1"/>
  <c r="B22" i="45" s="1"/>
  <c r="B13" i="45"/>
  <c r="B14" i="45" s="1"/>
  <c r="B15" i="45" s="1"/>
  <c r="B16" i="45" s="1"/>
  <c r="B17" i="45" s="1"/>
  <c r="B8" i="45"/>
  <c r="B9" i="45" s="1"/>
  <c r="B10" i="45" s="1"/>
  <c r="B11" i="45" s="1"/>
  <c r="B12" i="45" s="1"/>
  <c r="D5" i="45"/>
  <c r="G4" i="45"/>
  <c r="F4" i="45"/>
  <c r="E4" i="45"/>
  <c r="E11" i="45" s="1"/>
  <c r="B28" i="44"/>
  <c r="B23" i="44"/>
  <c r="B18" i="44"/>
  <c r="B13" i="44"/>
  <c r="B8" i="44"/>
  <c r="D5" i="44"/>
  <c r="H4" i="44"/>
  <c r="G4" i="44"/>
  <c r="F4" i="44"/>
  <c r="E4" i="44"/>
  <c r="K4" i="43"/>
  <c r="L4" i="43"/>
  <c r="N4" i="43"/>
  <c r="B9" i="55" l="1"/>
  <c r="B10" i="55" s="1"/>
  <c r="B11" i="55" s="1"/>
  <c r="B12" i="55" s="1"/>
  <c r="I12" i="55" s="1"/>
  <c r="J29" i="59"/>
  <c r="E9" i="54"/>
  <c r="G20" i="56"/>
  <c r="F20" i="45"/>
  <c r="E8" i="58"/>
  <c r="I8" i="56"/>
  <c r="I18" i="56"/>
  <c r="I23" i="55"/>
  <c r="I11" i="55"/>
  <c r="G23" i="55"/>
  <c r="B30" i="59"/>
  <c r="J30" i="59" s="1"/>
  <c r="I24" i="59"/>
  <c r="L9" i="59"/>
  <c r="B14" i="55"/>
  <c r="E14" i="55" s="1"/>
  <c r="I13" i="55"/>
  <c r="B15" i="59"/>
  <c r="L14" i="59"/>
  <c r="I8" i="57"/>
  <c r="J10" i="57"/>
  <c r="G13" i="45"/>
  <c r="B19" i="55"/>
  <c r="I18" i="55"/>
  <c r="B10" i="56"/>
  <c r="I9" i="56"/>
  <c r="B29" i="56"/>
  <c r="I28" i="56"/>
  <c r="H11" i="57"/>
  <c r="B19" i="57"/>
  <c r="B19" i="58"/>
  <c r="H19" i="58" s="1"/>
  <c r="F18" i="58"/>
  <c r="B20" i="59"/>
  <c r="G20" i="59" s="1"/>
  <c r="L19" i="59"/>
  <c r="I9" i="59"/>
  <c r="I19" i="59"/>
  <c r="I18" i="57"/>
  <c r="I10" i="57"/>
  <c r="I10" i="55"/>
  <c r="I9" i="55"/>
  <c r="I19" i="56"/>
  <c r="I24" i="55"/>
  <c r="E23" i="47"/>
  <c r="E29" i="47"/>
  <c r="B25" i="47"/>
  <c r="J25" i="47" s="1"/>
  <c r="E24" i="47"/>
  <c r="B14" i="58"/>
  <c r="G13" i="58"/>
  <c r="F13" i="58"/>
  <c r="I23" i="56"/>
  <c r="B19" i="46"/>
  <c r="H19" i="46" s="1"/>
  <c r="B10" i="46"/>
  <c r="G10" i="46" s="1"/>
  <c r="E9" i="46"/>
  <c r="B24" i="46"/>
  <c r="J24" i="46" s="1"/>
  <c r="E23" i="46"/>
  <c r="B16" i="47"/>
  <c r="G16" i="47" s="1"/>
  <c r="E15" i="47"/>
  <c r="B26" i="55"/>
  <c r="H26" i="55" s="1"/>
  <c r="I25" i="55"/>
  <c r="F12" i="55"/>
  <c r="B14" i="56"/>
  <c r="G14" i="56" s="1"/>
  <c r="I13" i="56"/>
  <c r="K10" i="57"/>
  <c r="B14" i="57"/>
  <c r="G14" i="57" s="1"/>
  <c r="B24" i="57"/>
  <c r="F24" i="57" s="1"/>
  <c r="I23" i="57"/>
  <c r="B24" i="58"/>
  <c r="E24" i="58" s="1"/>
  <c r="G23" i="58"/>
  <c r="B25" i="59"/>
  <c r="F25" i="59" s="1"/>
  <c r="L24" i="59"/>
  <c r="I14" i="59"/>
  <c r="I10" i="59"/>
  <c r="J19" i="59"/>
  <c r="I9" i="57"/>
  <c r="J8" i="57"/>
  <c r="J13" i="57"/>
  <c r="G18" i="58"/>
  <c r="E8" i="46"/>
  <c r="E28" i="47"/>
  <c r="E13" i="47"/>
  <c r="B25" i="56"/>
  <c r="H25" i="56" s="1"/>
  <c r="I24" i="56"/>
  <c r="B12" i="57"/>
  <c r="G12" i="57" s="1"/>
  <c r="J11" i="57"/>
  <c r="B14" i="46"/>
  <c r="G14" i="46" s="1"/>
  <c r="E13" i="46"/>
  <c r="B29" i="46"/>
  <c r="F29" i="46" s="1"/>
  <c r="E28" i="46"/>
  <c r="B19" i="47"/>
  <c r="G19" i="47" s="1"/>
  <c r="E18" i="47"/>
  <c r="B9" i="47"/>
  <c r="G9" i="47" s="1"/>
  <c r="E8" i="47"/>
  <c r="B29" i="55"/>
  <c r="F29" i="55" s="1"/>
  <c r="I28" i="55"/>
  <c r="J24" i="56"/>
  <c r="B21" i="56"/>
  <c r="I20" i="56"/>
  <c r="F10" i="57"/>
  <c r="B29" i="57"/>
  <c r="G29" i="57" s="1"/>
  <c r="I28" i="57"/>
  <c r="B9" i="58"/>
  <c r="E9" i="58" s="1"/>
  <c r="G8" i="58"/>
  <c r="B29" i="58"/>
  <c r="H29" i="58" s="1"/>
  <c r="F28" i="58"/>
  <c r="B11" i="59"/>
  <c r="M11" i="59" s="1"/>
  <c r="L10" i="59"/>
  <c r="I29" i="59"/>
  <c r="J14" i="59"/>
  <c r="J9" i="59"/>
  <c r="J9" i="57"/>
  <c r="F23" i="58"/>
  <c r="E14" i="47"/>
  <c r="H9" i="46"/>
  <c r="H23" i="46"/>
  <c r="H13" i="46"/>
  <c r="H28" i="46"/>
  <c r="H10" i="46"/>
  <c r="H18" i="46"/>
  <c r="K15" i="47"/>
  <c r="K14" i="47"/>
  <c r="K23" i="47"/>
  <c r="K13" i="47"/>
  <c r="K29" i="47"/>
  <c r="K28" i="47"/>
  <c r="K24" i="47"/>
  <c r="K18" i="47"/>
  <c r="K16" i="47"/>
  <c r="G8" i="47"/>
  <c r="G15" i="47"/>
  <c r="G23" i="47"/>
  <c r="G18" i="47"/>
  <c r="G14" i="47"/>
  <c r="G25" i="47"/>
  <c r="G24" i="47"/>
  <c r="G13" i="47"/>
  <c r="G29" i="47"/>
  <c r="G28" i="47"/>
  <c r="E9" i="49"/>
  <c r="E13" i="49"/>
  <c r="E21" i="49"/>
  <c r="E29" i="49"/>
  <c r="E15" i="49"/>
  <c r="E23" i="49"/>
  <c r="E17" i="49"/>
  <c r="E25" i="49"/>
  <c r="E19" i="49"/>
  <c r="E14" i="49"/>
  <c r="E22" i="49"/>
  <c r="E27" i="49"/>
  <c r="E16" i="49"/>
  <c r="E24" i="49"/>
  <c r="E10" i="49"/>
  <c r="E18" i="49"/>
  <c r="E26" i="49"/>
  <c r="E11" i="49"/>
  <c r="E12" i="49"/>
  <c r="E20" i="49"/>
  <c r="E28" i="49"/>
  <c r="E8" i="50"/>
  <c r="E16" i="50"/>
  <c r="E21" i="50"/>
  <c r="E20" i="50"/>
  <c r="E25" i="50"/>
  <c r="E24" i="50"/>
  <c r="E13" i="50"/>
  <c r="E12" i="50"/>
  <c r="E17" i="50"/>
  <c r="E14" i="50"/>
  <c r="E11" i="50"/>
  <c r="E27" i="50"/>
  <c r="E28" i="50"/>
  <c r="E18" i="50"/>
  <c r="E15" i="50"/>
  <c r="E29" i="50"/>
  <c r="E22" i="50"/>
  <c r="E19" i="50"/>
  <c r="E10" i="50"/>
  <c r="E26" i="50"/>
  <c r="E23" i="50"/>
  <c r="I9" i="50"/>
  <c r="I12" i="50"/>
  <c r="I28" i="50"/>
  <c r="I17" i="50"/>
  <c r="I16" i="50"/>
  <c r="I21" i="50"/>
  <c r="I20" i="50"/>
  <c r="I24" i="50"/>
  <c r="I25" i="50"/>
  <c r="I10" i="50"/>
  <c r="I26" i="50"/>
  <c r="I23" i="50"/>
  <c r="I14" i="50"/>
  <c r="I11" i="50"/>
  <c r="I27" i="50"/>
  <c r="I18" i="50"/>
  <c r="I15" i="50"/>
  <c r="I13" i="50"/>
  <c r="I29" i="50"/>
  <c r="I22" i="50"/>
  <c r="I19" i="50"/>
  <c r="E8" i="51"/>
  <c r="E10" i="51"/>
  <c r="E18" i="51"/>
  <c r="E17" i="51"/>
  <c r="E25" i="51"/>
  <c r="E16" i="51"/>
  <c r="E24" i="51"/>
  <c r="E15" i="51"/>
  <c r="E23" i="51"/>
  <c r="E14" i="51"/>
  <c r="E22" i="51"/>
  <c r="E13" i="51"/>
  <c r="E21" i="51"/>
  <c r="E28" i="51"/>
  <c r="E12" i="51"/>
  <c r="E20" i="51"/>
  <c r="E11" i="51"/>
  <c r="E29" i="51"/>
  <c r="E27" i="51"/>
  <c r="E19" i="51"/>
  <c r="E26" i="51"/>
  <c r="I9" i="51"/>
  <c r="I12" i="51"/>
  <c r="I20" i="51"/>
  <c r="I11" i="51"/>
  <c r="I19" i="51"/>
  <c r="I26" i="51"/>
  <c r="I10" i="51"/>
  <c r="I18" i="51"/>
  <c r="I17" i="51"/>
  <c r="I16" i="51"/>
  <c r="I24" i="51"/>
  <c r="I15" i="51"/>
  <c r="I23" i="51"/>
  <c r="I14" i="51"/>
  <c r="I22" i="51"/>
  <c r="I13" i="51"/>
  <c r="I29" i="51"/>
  <c r="I27" i="51"/>
  <c r="I21" i="51"/>
  <c r="I28" i="51"/>
  <c r="I25" i="51"/>
  <c r="F8" i="54"/>
  <c r="F12" i="54"/>
  <c r="F10" i="54"/>
  <c r="E8" i="55"/>
  <c r="E12" i="55"/>
  <c r="E13" i="55"/>
  <c r="E10" i="55"/>
  <c r="E24" i="55"/>
  <c r="E11" i="55"/>
  <c r="E28" i="55"/>
  <c r="H9" i="55"/>
  <c r="H25" i="55"/>
  <c r="F8" i="56"/>
  <c r="F20" i="56"/>
  <c r="F24" i="56"/>
  <c r="G9" i="57"/>
  <c r="G13" i="57"/>
  <c r="G18" i="57"/>
  <c r="G11" i="57"/>
  <c r="E24" i="54"/>
  <c r="F23" i="54"/>
  <c r="F15" i="54"/>
  <c r="E29" i="54"/>
  <c r="E21" i="54"/>
  <c r="E12" i="54"/>
  <c r="F25" i="55"/>
  <c r="G11" i="55"/>
  <c r="F28" i="54"/>
  <c r="F20" i="54"/>
  <c r="F11" i="54"/>
  <c r="E28" i="54"/>
  <c r="E18" i="54"/>
  <c r="E13" i="56"/>
  <c r="E23" i="55"/>
  <c r="H12" i="55"/>
  <c r="J13" i="56"/>
  <c r="F29" i="56"/>
  <c r="J23" i="56"/>
  <c r="F21" i="56"/>
  <c r="H18" i="56"/>
  <c r="G28" i="57"/>
  <c r="G23" i="57"/>
  <c r="F18" i="57"/>
  <c r="E13" i="57"/>
  <c r="G10" i="57"/>
  <c r="F27" i="45"/>
  <c r="E22" i="45"/>
  <c r="G16" i="45"/>
  <c r="F11" i="45"/>
  <c r="G28" i="56"/>
  <c r="E23" i="56"/>
  <c r="G19" i="57"/>
  <c r="E13" i="58"/>
  <c r="E27" i="45"/>
  <c r="G21" i="45"/>
  <c r="F16" i="45"/>
  <c r="F13" i="55"/>
  <c r="E8" i="45"/>
  <c r="E25" i="45"/>
  <c r="E20" i="45"/>
  <c r="E21" i="45"/>
  <c r="E16" i="45"/>
  <c r="E17" i="45"/>
  <c r="E12" i="45"/>
  <c r="E28" i="45"/>
  <c r="E13" i="45"/>
  <c r="E29" i="45"/>
  <c r="E24" i="45"/>
  <c r="I8" i="46"/>
  <c r="I13" i="46"/>
  <c r="I28" i="46"/>
  <c r="I18" i="46"/>
  <c r="I23" i="46"/>
  <c r="J8" i="47"/>
  <c r="J18" i="47"/>
  <c r="J14" i="47"/>
  <c r="J13" i="47"/>
  <c r="J29" i="47"/>
  <c r="J15" i="47"/>
  <c r="J28" i="47"/>
  <c r="J24" i="47"/>
  <c r="J23" i="47"/>
  <c r="F9" i="49"/>
  <c r="F11" i="49"/>
  <c r="F19" i="49"/>
  <c r="F27" i="49"/>
  <c r="F21" i="49"/>
  <c r="F16" i="49"/>
  <c r="F24" i="49"/>
  <c r="F13" i="49"/>
  <c r="F23" i="49"/>
  <c r="F10" i="49"/>
  <c r="F18" i="49"/>
  <c r="F26" i="49"/>
  <c r="F15" i="49"/>
  <c r="F25" i="49"/>
  <c r="F12" i="49"/>
  <c r="F20" i="49"/>
  <c r="F28" i="49"/>
  <c r="F17" i="49"/>
  <c r="F29" i="49"/>
  <c r="F14" i="49"/>
  <c r="F22" i="49"/>
  <c r="F9" i="50"/>
  <c r="F19" i="50"/>
  <c r="F24" i="50"/>
  <c r="F23" i="50"/>
  <c r="F12" i="50"/>
  <c r="F28" i="50"/>
  <c r="F11" i="50"/>
  <c r="F27" i="50"/>
  <c r="F16" i="50"/>
  <c r="F17" i="50"/>
  <c r="F14" i="50"/>
  <c r="F15" i="50"/>
  <c r="F20" i="50"/>
  <c r="F21" i="50"/>
  <c r="F18" i="50"/>
  <c r="F25" i="50"/>
  <c r="F22" i="50"/>
  <c r="F13" i="50"/>
  <c r="F29" i="50"/>
  <c r="F10" i="50"/>
  <c r="F26" i="50"/>
  <c r="F9" i="51"/>
  <c r="F13" i="51"/>
  <c r="F11" i="51"/>
  <c r="F17" i="51"/>
  <c r="F15" i="51"/>
  <c r="F25" i="51"/>
  <c r="F10" i="51"/>
  <c r="F18" i="51"/>
  <c r="F23" i="51"/>
  <c r="F16" i="51"/>
  <c r="F24" i="51"/>
  <c r="F21" i="51"/>
  <c r="F14" i="51"/>
  <c r="F22" i="51"/>
  <c r="F29" i="51"/>
  <c r="F19" i="51"/>
  <c r="F12" i="51"/>
  <c r="F20" i="51"/>
  <c r="F27" i="51"/>
  <c r="F28" i="51"/>
  <c r="F26" i="51"/>
  <c r="J9" i="51"/>
  <c r="J15" i="51"/>
  <c r="J13" i="51"/>
  <c r="J11" i="51"/>
  <c r="J17" i="51"/>
  <c r="J19" i="51"/>
  <c r="J12" i="51"/>
  <c r="J20" i="51"/>
  <c r="J27" i="51"/>
  <c r="J10" i="51"/>
  <c r="J18" i="51"/>
  <c r="J25" i="51"/>
  <c r="J23" i="51"/>
  <c r="J16" i="51"/>
  <c r="J24" i="51"/>
  <c r="J21" i="51"/>
  <c r="J14" i="51"/>
  <c r="J22" i="51"/>
  <c r="J26" i="51"/>
  <c r="J29" i="51"/>
  <c r="J28" i="51"/>
  <c r="G8" i="55"/>
  <c r="G26" i="55"/>
  <c r="G18" i="55"/>
  <c r="G9" i="56"/>
  <c r="G21" i="56"/>
  <c r="G29" i="56"/>
  <c r="G13" i="56"/>
  <c r="G19" i="56"/>
  <c r="G23" i="56"/>
  <c r="H9" i="57"/>
  <c r="H18" i="57"/>
  <c r="H10" i="57"/>
  <c r="H23" i="57"/>
  <c r="H28" i="57"/>
  <c r="H8" i="58"/>
  <c r="H23" i="58"/>
  <c r="H28" i="58"/>
  <c r="H13" i="58"/>
  <c r="H14" i="58"/>
  <c r="H18" i="58"/>
  <c r="F29" i="54"/>
  <c r="F21" i="54"/>
  <c r="F13" i="54"/>
  <c r="G12" i="55"/>
  <c r="E27" i="54"/>
  <c r="E19" i="54"/>
  <c r="F26" i="54"/>
  <c r="F18" i="54"/>
  <c r="G24" i="55"/>
  <c r="G10" i="55"/>
  <c r="E26" i="54"/>
  <c r="E16" i="54"/>
  <c r="G25" i="55"/>
  <c r="E19" i="55"/>
  <c r="H11" i="55"/>
  <c r="F13" i="56"/>
  <c r="H28" i="56"/>
  <c r="F23" i="56"/>
  <c r="H20" i="56"/>
  <c r="E26" i="45"/>
  <c r="G20" i="45"/>
  <c r="F15" i="45"/>
  <c r="E10" i="45"/>
  <c r="K28" i="57"/>
  <c r="H13" i="57"/>
  <c r="E28" i="58"/>
  <c r="G25" i="45"/>
  <c r="E15" i="45"/>
  <c r="E13" i="54"/>
  <c r="G19" i="55"/>
  <c r="H13" i="56"/>
  <c r="J28" i="56"/>
  <c r="J20" i="56"/>
  <c r="F9" i="45"/>
  <c r="F14" i="45"/>
  <c r="F25" i="45"/>
  <c r="F10" i="45"/>
  <c r="F26" i="45"/>
  <c r="F21" i="45"/>
  <c r="F22" i="45"/>
  <c r="F17" i="45"/>
  <c r="F18" i="45"/>
  <c r="F13" i="45"/>
  <c r="F29" i="45"/>
  <c r="J9" i="46"/>
  <c r="J28" i="46"/>
  <c r="J10" i="46"/>
  <c r="J18" i="46"/>
  <c r="J23" i="46"/>
  <c r="J13" i="46"/>
  <c r="I9" i="47"/>
  <c r="I13" i="47"/>
  <c r="I29" i="47"/>
  <c r="I28" i="47"/>
  <c r="I24" i="47"/>
  <c r="I23" i="47"/>
  <c r="I19" i="47"/>
  <c r="I18" i="47"/>
  <c r="I15" i="47"/>
  <c r="I14" i="47"/>
  <c r="G8" i="50"/>
  <c r="G22" i="50"/>
  <c r="G11" i="50"/>
  <c r="G27" i="50"/>
  <c r="G10" i="50"/>
  <c r="G26" i="50"/>
  <c r="G15" i="50"/>
  <c r="G14" i="50"/>
  <c r="G19" i="50"/>
  <c r="G20" i="50"/>
  <c r="G17" i="50"/>
  <c r="G24" i="50"/>
  <c r="G21" i="50"/>
  <c r="G18" i="50"/>
  <c r="G12" i="50"/>
  <c r="G28" i="50"/>
  <c r="G25" i="50"/>
  <c r="G23" i="50"/>
  <c r="G16" i="50"/>
  <c r="G13" i="50"/>
  <c r="G29" i="50"/>
  <c r="G8" i="51"/>
  <c r="G15" i="51"/>
  <c r="G23" i="51"/>
  <c r="G14" i="51"/>
  <c r="G22" i="51"/>
  <c r="G29" i="51"/>
  <c r="G13" i="51"/>
  <c r="G21" i="51"/>
  <c r="G12" i="51"/>
  <c r="G20" i="51"/>
  <c r="G27" i="51"/>
  <c r="G11" i="51"/>
  <c r="G19" i="51"/>
  <c r="G10" i="51"/>
  <c r="G18" i="51"/>
  <c r="G17" i="51"/>
  <c r="G25" i="51"/>
  <c r="G16" i="51"/>
  <c r="G24" i="51"/>
  <c r="G26" i="51"/>
  <c r="G28" i="51"/>
  <c r="F8" i="55"/>
  <c r="F19" i="55"/>
  <c r="F23" i="55"/>
  <c r="H8" i="56"/>
  <c r="H21" i="56"/>
  <c r="H29" i="56"/>
  <c r="E8" i="57"/>
  <c r="E10" i="57"/>
  <c r="E23" i="57"/>
  <c r="E28" i="57"/>
  <c r="E14" i="57"/>
  <c r="E19" i="57"/>
  <c r="K9" i="57"/>
  <c r="K11" i="57"/>
  <c r="K13" i="57"/>
  <c r="F27" i="54"/>
  <c r="F19" i="54"/>
  <c r="E25" i="54"/>
  <c r="E17" i="54"/>
  <c r="H28" i="55"/>
  <c r="F24" i="54"/>
  <c r="F16" i="54"/>
  <c r="E22" i="54"/>
  <c r="E14" i="54"/>
  <c r="F26" i="55"/>
  <c r="G13" i="55"/>
  <c r="H24" i="55"/>
  <c r="F18" i="55"/>
  <c r="H10" i="55"/>
  <c r="J19" i="56"/>
  <c r="H19" i="57"/>
  <c r="G24" i="45"/>
  <c r="F19" i="45"/>
  <c r="E14" i="45"/>
  <c r="G24" i="56"/>
  <c r="F28" i="57"/>
  <c r="F23" i="57"/>
  <c r="E18" i="57"/>
  <c r="E23" i="58"/>
  <c r="G29" i="45"/>
  <c r="F24" i="45"/>
  <c r="E19" i="45"/>
  <c r="E11" i="54"/>
  <c r="F28" i="55"/>
  <c r="E25" i="55"/>
  <c r="H18" i="55"/>
  <c r="F11" i="55"/>
  <c r="F28" i="56"/>
  <c r="H19" i="56"/>
  <c r="F8" i="46"/>
  <c r="F28" i="46"/>
  <c r="F10" i="46"/>
  <c r="F18" i="46"/>
  <c r="F23" i="46"/>
  <c r="F13" i="46"/>
  <c r="F8" i="47"/>
  <c r="F18" i="47"/>
  <c r="F14" i="47"/>
  <c r="F13" i="47"/>
  <c r="F29" i="47"/>
  <c r="F15" i="47"/>
  <c r="F28" i="47"/>
  <c r="F24" i="47"/>
  <c r="F23" i="47"/>
  <c r="G9" i="45"/>
  <c r="G19" i="45"/>
  <c r="G14" i="45"/>
  <c r="G15" i="45"/>
  <c r="G10" i="45"/>
  <c r="G26" i="45"/>
  <c r="G11" i="45"/>
  <c r="G27" i="45"/>
  <c r="G22" i="45"/>
  <c r="G23" i="45"/>
  <c r="G18" i="45"/>
  <c r="G8" i="46"/>
  <c r="G23" i="46"/>
  <c r="G28" i="46"/>
  <c r="G13" i="46"/>
  <c r="G18" i="46"/>
  <c r="G19" i="46"/>
  <c r="H24" i="47"/>
  <c r="H15" i="47"/>
  <c r="H28" i="47"/>
  <c r="H18" i="47"/>
  <c r="H14" i="47"/>
  <c r="H13" i="47"/>
  <c r="H29" i="47"/>
  <c r="H23" i="47"/>
  <c r="H9" i="50"/>
  <c r="H25" i="50"/>
  <c r="H14" i="50"/>
  <c r="H13" i="50"/>
  <c r="H29" i="50"/>
  <c r="H18" i="50"/>
  <c r="H17" i="50"/>
  <c r="H23" i="50"/>
  <c r="H20" i="50"/>
  <c r="H26" i="50"/>
  <c r="H11" i="50"/>
  <c r="H27" i="50"/>
  <c r="H24" i="50"/>
  <c r="H10" i="50"/>
  <c r="H22" i="50"/>
  <c r="H15" i="50"/>
  <c r="H12" i="50"/>
  <c r="H28" i="50"/>
  <c r="H21" i="50"/>
  <c r="H19" i="50"/>
  <c r="H16" i="50"/>
  <c r="H8" i="51"/>
  <c r="H10" i="51"/>
  <c r="H18" i="51"/>
  <c r="H16" i="51"/>
  <c r="H14" i="51"/>
  <c r="H12" i="51"/>
  <c r="H22" i="51"/>
  <c r="H15" i="51"/>
  <c r="H23" i="51"/>
  <c r="H20" i="51"/>
  <c r="H13" i="51"/>
  <c r="H21" i="51"/>
  <c r="H28" i="51"/>
  <c r="H11" i="51"/>
  <c r="H19" i="51"/>
  <c r="H26" i="51"/>
  <c r="H24" i="51"/>
  <c r="H17" i="51"/>
  <c r="H29" i="51"/>
  <c r="H27" i="51"/>
  <c r="H25" i="51"/>
  <c r="E9" i="56"/>
  <c r="E24" i="56"/>
  <c r="E14" i="56"/>
  <c r="E20" i="56"/>
  <c r="E28" i="56"/>
  <c r="E18" i="56"/>
  <c r="J8" i="56"/>
  <c r="J18" i="56"/>
  <c r="F9" i="57"/>
  <c r="F13" i="57"/>
  <c r="F19" i="57"/>
  <c r="F11" i="57"/>
  <c r="F25" i="54"/>
  <c r="F17" i="54"/>
  <c r="H19" i="55"/>
  <c r="E23" i="54"/>
  <c r="E15" i="54"/>
  <c r="F22" i="54"/>
  <c r="F14" i="54"/>
  <c r="G28" i="55"/>
  <c r="E18" i="55"/>
  <c r="E20" i="54"/>
  <c r="E10" i="54"/>
  <c r="H23" i="55"/>
  <c r="H13" i="55"/>
  <c r="J29" i="56"/>
  <c r="H24" i="56"/>
  <c r="J21" i="56"/>
  <c r="F19" i="56"/>
  <c r="K23" i="57"/>
  <c r="K18" i="57"/>
  <c r="E11" i="57"/>
  <c r="G28" i="45"/>
  <c r="F23" i="45"/>
  <c r="E18" i="45"/>
  <c r="G12" i="45"/>
  <c r="E29" i="56"/>
  <c r="E21" i="56"/>
  <c r="G18" i="56"/>
  <c r="K19" i="57"/>
  <c r="E18" i="58"/>
  <c r="E14" i="58"/>
  <c r="F28" i="45"/>
  <c r="E23" i="45"/>
  <c r="G17" i="45"/>
  <c r="F12" i="45"/>
  <c r="F24" i="55"/>
  <c r="F14" i="55"/>
  <c r="F10" i="55"/>
  <c r="H23" i="56"/>
  <c r="F18" i="56"/>
  <c r="E9" i="55"/>
  <c r="E8" i="56"/>
  <c r="F9" i="54"/>
  <c r="E8" i="54"/>
  <c r="H8" i="57"/>
  <c r="G9" i="55"/>
  <c r="G8" i="57"/>
  <c r="K8" i="57"/>
  <c r="E9" i="45"/>
  <c r="K8" i="47"/>
  <c r="F9" i="46"/>
  <c r="I9" i="46"/>
  <c r="J9" i="47"/>
  <c r="J8" i="46"/>
  <c r="H8" i="47"/>
  <c r="E8" i="49"/>
  <c r="H8" i="50"/>
  <c r="E9" i="50"/>
  <c r="E9" i="51"/>
  <c r="H9" i="51"/>
  <c r="J9" i="56"/>
  <c r="H9" i="56"/>
  <c r="F9" i="55"/>
  <c r="F8" i="57"/>
  <c r="G9" i="50"/>
  <c r="G8" i="56"/>
  <c r="F9" i="56"/>
  <c r="G8" i="45"/>
  <c r="F8" i="45"/>
  <c r="H8" i="55"/>
  <c r="H8" i="46"/>
  <c r="I8" i="47"/>
  <c r="F8" i="50"/>
  <c r="J8" i="51"/>
  <c r="I8" i="50"/>
  <c r="F8" i="49"/>
  <c r="G9" i="51"/>
  <c r="E9" i="57"/>
  <c r="G9" i="46"/>
  <c r="F8" i="51"/>
  <c r="I8" i="51"/>
  <c r="B24" i="44"/>
  <c r="H23" i="44"/>
  <c r="E23" i="44"/>
  <c r="F23" i="44"/>
  <c r="G23" i="44"/>
  <c r="B19" i="44"/>
  <c r="H18" i="44"/>
  <c r="G18" i="44"/>
  <c r="E18" i="44"/>
  <c r="F18" i="44"/>
  <c r="B9" i="44"/>
  <c r="E8" i="44"/>
  <c r="F8" i="44"/>
  <c r="G8" i="44"/>
  <c r="H8" i="44"/>
  <c r="H28" i="44"/>
  <c r="G28" i="44"/>
  <c r="E28" i="44"/>
  <c r="F28" i="44"/>
  <c r="B14" i="44"/>
  <c r="H13" i="44"/>
  <c r="E13" i="44"/>
  <c r="G13" i="44"/>
  <c r="F13" i="44"/>
  <c r="B29" i="44"/>
  <c r="F9" i="59"/>
  <c r="F10" i="59"/>
  <c r="F14" i="59"/>
  <c r="F15" i="59"/>
  <c r="F19" i="59"/>
  <c r="F24" i="59"/>
  <c r="F29" i="59"/>
  <c r="G9" i="59"/>
  <c r="G10" i="59"/>
  <c r="G14" i="59"/>
  <c r="G15" i="59"/>
  <c r="G19" i="59"/>
  <c r="G24" i="59"/>
  <c r="G25" i="59"/>
  <c r="G29" i="59"/>
  <c r="M9" i="59"/>
  <c r="M19" i="59"/>
  <c r="M24" i="59"/>
  <c r="M29" i="59"/>
  <c r="M10" i="59"/>
  <c r="M14" i="59"/>
  <c r="M15" i="59"/>
  <c r="H9" i="59"/>
  <c r="H10" i="59"/>
  <c r="H14" i="59"/>
  <c r="H15" i="59"/>
  <c r="H19" i="59"/>
  <c r="H24" i="59"/>
  <c r="H29" i="59"/>
  <c r="E10" i="59"/>
  <c r="E14" i="59"/>
  <c r="E15" i="59"/>
  <c r="E19" i="59"/>
  <c r="E24" i="59"/>
  <c r="E29" i="59"/>
  <c r="E9" i="59"/>
  <c r="K9" i="59"/>
  <c r="K10" i="59"/>
  <c r="K11" i="59"/>
  <c r="K14" i="59"/>
  <c r="K15" i="59"/>
  <c r="K19" i="59"/>
  <c r="K24" i="59"/>
  <c r="K29" i="59"/>
  <c r="B29" i="43"/>
  <c r="K29" i="43" s="1"/>
  <c r="B24" i="43"/>
  <c r="L24" i="43" s="1"/>
  <c r="B19" i="43"/>
  <c r="B14" i="43"/>
  <c r="B9" i="43"/>
  <c r="K9" i="43" s="1"/>
  <c r="D5" i="43"/>
  <c r="H4" i="43"/>
  <c r="G4" i="43"/>
  <c r="F4" i="43"/>
  <c r="E4" i="43"/>
  <c r="B28" i="42"/>
  <c r="B23" i="42"/>
  <c r="B18" i="42"/>
  <c r="B13" i="42"/>
  <c r="B8" i="42"/>
  <c r="D5" i="42"/>
  <c r="K4" i="42"/>
  <c r="J4" i="42"/>
  <c r="I4" i="42"/>
  <c r="H4" i="42"/>
  <c r="G4" i="42"/>
  <c r="F4" i="42"/>
  <c r="E4" i="42"/>
  <c r="B28" i="41"/>
  <c r="B23" i="41"/>
  <c r="B18" i="41"/>
  <c r="B19" i="41" s="1"/>
  <c r="B13" i="41"/>
  <c r="B8" i="41"/>
  <c r="D5" i="41"/>
  <c r="J4" i="41"/>
  <c r="I4" i="41"/>
  <c r="H4" i="41"/>
  <c r="G4" i="41"/>
  <c r="F4" i="41"/>
  <c r="E4" i="41"/>
  <c r="B28" i="40"/>
  <c r="B23" i="40"/>
  <c r="B18" i="40"/>
  <c r="B13" i="40"/>
  <c r="B8" i="40"/>
  <c r="D5" i="40"/>
  <c r="I4" i="40"/>
  <c r="H4" i="40"/>
  <c r="G4" i="40"/>
  <c r="F4" i="40"/>
  <c r="E4" i="40"/>
  <c r="B28" i="39"/>
  <c r="B23" i="39"/>
  <c r="B18" i="39"/>
  <c r="B13" i="39"/>
  <c r="B8" i="39"/>
  <c r="D5" i="39"/>
  <c r="F4" i="39"/>
  <c r="E4" i="39"/>
  <c r="B28" i="37"/>
  <c r="B23" i="37"/>
  <c r="B18" i="37"/>
  <c r="B13" i="37"/>
  <c r="B8" i="37"/>
  <c r="D5" i="37"/>
  <c r="K4" i="37"/>
  <c r="J4" i="37"/>
  <c r="I4" i="37"/>
  <c r="H4" i="37"/>
  <c r="G4" i="37"/>
  <c r="F4" i="37"/>
  <c r="B28" i="35"/>
  <c r="B23" i="35"/>
  <c r="B18" i="35"/>
  <c r="B13" i="35"/>
  <c r="B8" i="35"/>
  <c r="D5" i="35"/>
  <c r="J4" i="35"/>
  <c r="I4" i="35"/>
  <c r="H4" i="35"/>
  <c r="G4" i="35"/>
  <c r="F4" i="35"/>
  <c r="B28" i="28"/>
  <c r="B23" i="28"/>
  <c r="B18" i="28"/>
  <c r="B19" i="28" s="1"/>
  <c r="B13" i="28"/>
  <c r="B8" i="28"/>
  <c r="D5" i="28"/>
  <c r="A4" i="28"/>
  <c r="B4" i="28" s="1"/>
  <c r="B28" i="27"/>
  <c r="B23" i="27"/>
  <c r="B18" i="27"/>
  <c r="B19" i="27" s="1"/>
  <c r="B13" i="27"/>
  <c r="B8" i="27"/>
  <c r="D5" i="27"/>
  <c r="A4" i="27"/>
  <c r="B4" i="27" s="1"/>
  <c r="B28" i="26"/>
  <c r="B23" i="26"/>
  <c r="B18" i="26"/>
  <c r="B13" i="26"/>
  <c r="B8" i="26"/>
  <c r="B9" i="26" s="1"/>
  <c r="D5" i="26"/>
  <c r="A4" i="26"/>
  <c r="B4" i="26" s="1"/>
  <c r="B28" i="25"/>
  <c r="B23" i="25"/>
  <c r="B18" i="25"/>
  <c r="B19" i="25" s="1"/>
  <c r="B13" i="25"/>
  <c r="B8" i="25"/>
  <c r="D5" i="25"/>
  <c r="A4" i="25"/>
  <c r="B4" i="25" s="1"/>
  <c r="B28" i="24"/>
  <c r="B23" i="24"/>
  <c r="B18" i="24"/>
  <c r="B19" i="24" s="1"/>
  <c r="B13" i="24"/>
  <c r="B8" i="24"/>
  <c r="D5" i="24"/>
  <c r="A4" i="24"/>
  <c r="B4" i="24" s="1"/>
  <c r="B28" i="23"/>
  <c r="B23" i="23"/>
  <c r="B18" i="23"/>
  <c r="B13" i="23"/>
  <c r="B8" i="23"/>
  <c r="E8" i="23" s="1"/>
  <c r="B28" i="22"/>
  <c r="B23" i="22"/>
  <c r="B18" i="22"/>
  <c r="B19" i="22" s="1"/>
  <c r="B13" i="22"/>
  <c r="B8" i="22"/>
  <c r="B4" i="22"/>
  <c r="B28" i="21"/>
  <c r="B29" i="21" s="1"/>
  <c r="B23" i="21"/>
  <c r="B24" i="21" s="1"/>
  <c r="B25" i="21" s="1"/>
  <c r="B26" i="21" s="1"/>
  <c r="B27" i="21" s="1"/>
  <c r="B18" i="21"/>
  <c r="B19" i="21" s="1"/>
  <c r="B20" i="21" s="1"/>
  <c r="B21" i="21" s="1"/>
  <c r="B22" i="21" s="1"/>
  <c r="B13" i="21"/>
  <c r="B14" i="21" s="1"/>
  <c r="B15" i="21" s="1"/>
  <c r="B16" i="21" s="1"/>
  <c r="B17" i="21" s="1"/>
  <c r="B8" i="21"/>
  <c r="B9" i="21" s="1"/>
  <c r="B10" i="21" s="1"/>
  <c r="B11" i="21" s="1"/>
  <c r="B12" i="21" s="1"/>
  <c r="A4" i="21"/>
  <c r="B4" i="21" s="1"/>
  <c r="B28" i="20"/>
  <c r="B29" i="20" s="1"/>
  <c r="B23" i="20"/>
  <c r="B24" i="20" s="1"/>
  <c r="B25" i="20" s="1"/>
  <c r="B26" i="20" s="1"/>
  <c r="B27" i="20" s="1"/>
  <c r="B18" i="20"/>
  <c r="B19" i="20" s="1"/>
  <c r="B20" i="20" s="1"/>
  <c r="B21" i="20" s="1"/>
  <c r="B22" i="20" s="1"/>
  <c r="B13" i="20"/>
  <c r="B14" i="20" s="1"/>
  <c r="B15" i="20" s="1"/>
  <c r="B16" i="20" s="1"/>
  <c r="B17" i="20" s="1"/>
  <c r="B8" i="20"/>
  <c r="B9" i="20" s="1"/>
  <c r="B10" i="20" s="1"/>
  <c r="B11" i="20" s="1"/>
  <c r="B12" i="20" s="1"/>
  <c r="A4" i="20"/>
  <c r="B4" i="20" s="1"/>
  <c r="E8" i="20" s="1"/>
  <c r="B28" i="19"/>
  <c r="B29" i="19" s="1"/>
  <c r="B23" i="19"/>
  <c r="B24" i="19" s="1"/>
  <c r="B25" i="19" s="1"/>
  <c r="B26" i="19" s="1"/>
  <c r="B27" i="19" s="1"/>
  <c r="B18" i="19"/>
  <c r="B19" i="19" s="1"/>
  <c r="B20" i="19" s="1"/>
  <c r="B21" i="19" s="1"/>
  <c r="B22" i="19" s="1"/>
  <c r="B13" i="19"/>
  <c r="B14" i="19" s="1"/>
  <c r="B15" i="19" s="1"/>
  <c r="B16" i="19" s="1"/>
  <c r="B17" i="19" s="1"/>
  <c r="B8" i="19"/>
  <c r="B9" i="19" s="1"/>
  <c r="B10" i="19" s="1"/>
  <c r="B11" i="19" s="1"/>
  <c r="B12" i="19" s="1"/>
  <c r="A4" i="19"/>
  <c r="B4" i="19" s="1"/>
  <c r="B28" i="18"/>
  <c r="B29" i="18" s="1"/>
  <c r="B23" i="18"/>
  <c r="B24" i="18" s="1"/>
  <c r="B25" i="18" s="1"/>
  <c r="B26" i="18" s="1"/>
  <c r="B27" i="18" s="1"/>
  <c r="B18" i="18"/>
  <c r="B19" i="18" s="1"/>
  <c r="B20" i="18" s="1"/>
  <c r="B21" i="18" s="1"/>
  <c r="B22" i="18" s="1"/>
  <c r="B13" i="18"/>
  <c r="B14" i="18" s="1"/>
  <c r="B15" i="18" s="1"/>
  <c r="B16" i="18" s="1"/>
  <c r="B17" i="18" s="1"/>
  <c r="B8" i="18"/>
  <c r="B9" i="18" s="1"/>
  <c r="B10" i="18" s="1"/>
  <c r="B11" i="18" s="1"/>
  <c r="B12" i="18" s="1"/>
  <c r="A4" i="18"/>
  <c r="B4" i="18" s="1"/>
  <c r="B28" i="17"/>
  <c r="B29" i="17" s="1"/>
  <c r="B23" i="17"/>
  <c r="B24" i="17" s="1"/>
  <c r="B25" i="17" s="1"/>
  <c r="B26" i="17" s="1"/>
  <c r="B27" i="17" s="1"/>
  <c r="B18" i="17"/>
  <c r="B19" i="17" s="1"/>
  <c r="B20" i="17" s="1"/>
  <c r="B21" i="17" s="1"/>
  <c r="B22" i="17" s="1"/>
  <c r="B13" i="17"/>
  <c r="B14" i="17" s="1"/>
  <c r="B15" i="17" s="1"/>
  <c r="B16" i="17" s="1"/>
  <c r="B17" i="17" s="1"/>
  <c r="B8" i="17"/>
  <c r="B9" i="17" s="1"/>
  <c r="B10" i="17" s="1"/>
  <c r="B11" i="17" s="1"/>
  <c r="B12" i="17" s="1"/>
  <c r="A4" i="17"/>
  <c r="B4" i="17" s="1"/>
  <c r="B28" i="16"/>
  <c r="B29" i="16" s="1"/>
  <c r="B23" i="16"/>
  <c r="B24" i="16" s="1"/>
  <c r="B25" i="16" s="1"/>
  <c r="B26" i="16" s="1"/>
  <c r="B27" i="16" s="1"/>
  <c r="B18" i="16"/>
  <c r="B19" i="16" s="1"/>
  <c r="B20" i="16" s="1"/>
  <c r="B21" i="16" s="1"/>
  <c r="B22" i="16" s="1"/>
  <c r="B13" i="16"/>
  <c r="B14" i="16" s="1"/>
  <c r="B15" i="16" s="1"/>
  <c r="B16" i="16" s="1"/>
  <c r="B17" i="16" s="1"/>
  <c r="B8" i="16"/>
  <c r="B9" i="16" s="1"/>
  <c r="B10" i="16" s="1"/>
  <c r="B11" i="16" s="1"/>
  <c r="B12" i="16" s="1"/>
  <c r="A4" i="16"/>
  <c r="B4" i="16" s="1"/>
  <c r="P24" i="7"/>
  <c r="P25" i="7" s="1"/>
  <c r="P26" i="7" s="1"/>
  <c r="P27" i="7" s="1"/>
  <c r="P28" i="7" s="1"/>
  <c r="P29" i="7" s="1"/>
  <c r="P30" i="7" s="1"/>
  <c r="P31" i="7" s="1"/>
  <c r="P37" i="7"/>
  <c r="P38" i="7" s="1"/>
  <c r="P39" i="7" s="1"/>
  <c r="P40" i="7" s="1"/>
  <c r="P41" i="7" s="1"/>
  <c r="P42" i="7" s="1"/>
  <c r="P43" i="7" s="1"/>
  <c r="P44" i="7" s="1"/>
  <c r="P45" i="7" s="1"/>
  <c r="P46" i="7" s="1"/>
  <c r="P47" i="7" s="1"/>
  <c r="P48" i="7" s="1"/>
  <c r="P49" i="7"/>
  <c r="P50" i="7" s="1"/>
  <c r="P51" i="7" s="1"/>
  <c r="P52" i="7" s="1"/>
  <c r="P53" i="7" s="1"/>
  <c r="P54" i="7" s="1"/>
  <c r="P55" i="7" s="1"/>
  <c r="P56" i="7" s="1"/>
  <c r="P58" i="7"/>
  <c r="P59" i="7" s="1"/>
  <c r="P60" i="7" s="1"/>
  <c r="P61" i="7" s="1"/>
  <c r="P62" i="7" s="1"/>
  <c r="P63" i="7"/>
  <c r="P64" i="7" s="1"/>
  <c r="P65" i="7" s="1"/>
  <c r="P66" i="7" s="1"/>
  <c r="P67" i="7" s="1"/>
  <c r="P68" i="7" s="1"/>
  <c r="P69" i="7" s="1"/>
  <c r="P70" i="7" s="1"/>
  <c r="P71" i="7"/>
  <c r="P72" i="7" s="1"/>
  <c r="P73" i="7" s="1"/>
  <c r="P74" i="7" s="1"/>
  <c r="P75" i="7" s="1"/>
  <c r="P76" i="7" s="1"/>
  <c r="P77" i="7" s="1"/>
  <c r="P78" i="7" s="1"/>
  <c r="P79" i="7"/>
  <c r="P80" i="7" s="1"/>
  <c r="P81" i="7"/>
  <c r="P82" i="7" s="1"/>
  <c r="P9" i="7"/>
  <c r="P10" i="7" s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B28" i="14"/>
  <c r="B23" i="14"/>
  <c r="B18" i="14"/>
  <c r="B19" i="14" s="1"/>
  <c r="B13" i="14"/>
  <c r="B8" i="14"/>
  <c r="D5" i="14"/>
  <c r="G4" i="14"/>
  <c r="F4" i="14"/>
  <c r="B28" i="12"/>
  <c r="B29" i="12" s="1"/>
  <c r="B23" i="12"/>
  <c r="B24" i="12" s="1"/>
  <c r="B25" i="12" s="1"/>
  <c r="B26" i="12" s="1"/>
  <c r="B27" i="12" s="1"/>
  <c r="B18" i="12"/>
  <c r="B19" i="12" s="1"/>
  <c r="B20" i="12" s="1"/>
  <c r="B21" i="12" s="1"/>
  <c r="B22" i="12" s="1"/>
  <c r="B13" i="12"/>
  <c r="B14" i="12" s="1"/>
  <c r="B15" i="12" s="1"/>
  <c r="B16" i="12" s="1"/>
  <c r="B17" i="12" s="1"/>
  <c r="B8" i="12"/>
  <c r="B9" i="12" s="1"/>
  <c r="B10" i="12" s="1"/>
  <c r="B11" i="12" s="1"/>
  <c r="B12" i="12" s="1"/>
  <c r="A4" i="12"/>
  <c r="B4" i="12" s="1"/>
  <c r="D5" i="9"/>
  <c r="D5" i="10"/>
  <c r="H4" i="10"/>
  <c r="I4" i="10"/>
  <c r="J4" i="10"/>
  <c r="B28" i="10"/>
  <c r="B23" i="10"/>
  <c r="B18" i="10"/>
  <c r="B13" i="10"/>
  <c r="B14" i="10" s="1"/>
  <c r="B8" i="10"/>
  <c r="G4" i="10"/>
  <c r="F4" i="10"/>
  <c r="E4" i="10"/>
  <c r="F4" i="9"/>
  <c r="G4" i="9"/>
  <c r="H4" i="9"/>
  <c r="I4" i="9"/>
  <c r="B28" i="9"/>
  <c r="B23" i="9"/>
  <c r="B24" i="9" s="1"/>
  <c r="B18" i="9"/>
  <c r="B13" i="9"/>
  <c r="B8" i="9"/>
  <c r="E4" i="9"/>
  <c r="F4" i="8"/>
  <c r="E4" i="8"/>
  <c r="B28" i="8"/>
  <c r="B23" i="8"/>
  <c r="B18" i="8"/>
  <c r="B13" i="8"/>
  <c r="B8" i="8"/>
  <c r="B4" i="6"/>
  <c r="B28" i="6"/>
  <c r="B29" i="6" s="1"/>
  <c r="B23" i="6"/>
  <c r="B24" i="6" s="1"/>
  <c r="B25" i="6" s="1"/>
  <c r="B26" i="6" s="1"/>
  <c r="B27" i="6" s="1"/>
  <c r="B18" i="6"/>
  <c r="B19" i="6" s="1"/>
  <c r="B20" i="6" s="1"/>
  <c r="B21" i="6" s="1"/>
  <c r="B22" i="6" s="1"/>
  <c r="B13" i="6"/>
  <c r="B8" i="6"/>
  <c r="E25" i="59" l="1"/>
  <c r="H25" i="59"/>
  <c r="G11" i="59"/>
  <c r="H9" i="58"/>
  <c r="H25" i="47"/>
  <c r="H19" i="47"/>
  <c r="F19" i="47"/>
  <c r="J14" i="46"/>
  <c r="E25" i="56"/>
  <c r="I14" i="46"/>
  <c r="G24" i="57"/>
  <c r="G29" i="55"/>
  <c r="K19" i="47"/>
  <c r="H14" i="46"/>
  <c r="E11" i="59"/>
  <c r="F20" i="59"/>
  <c r="F11" i="59"/>
  <c r="J14" i="56"/>
  <c r="F25" i="47"/>
  <c r="F14" i="46"/>
  <c r="H24" i="57"/>
  <c r="K24" i="57"/>
  <c r="E24" i="57"/>
  <c r="E29" i="55"/>
  <c r="J19" i="47"/>
  <c r="F14" i="56"/>
  <c r="H29" i="55"/>
  <c r="K25" i="47"/>
  <c r="K25" i="59"/>
  <c r="H14" i="56"/>
  <c r="I25" i="47"/>
  <c r="G30" i="59"/>
  <c r="F16" i="47"/>
  <c r="I16" i="47"/>
  <c r="J16" i="47"/>
  <c r="I10" i="46"/>
  <c r="I30" i="59"/>
  <c r="L30" i="59"/>
  <c r="E30" i="59"/>
  <c r="F30" i="59"/>
  <c r="F9" i="47"/>
  <c r="K14" i="57"/>
  <c r="E29" i="57"/>
  <c r="F29" i="57"/>
  <c r="H16" i="47"/>
  <c r="H12" i="57"/>
  <c r="I29" i="46"/>
  <c r="F14" i="57"/>
  <c r="K30" i="59"/>
  <c r="H30" i="59"/>
  <c r="M30" i="59"/>
  <c r="E9" i="26"/>
  <c r="E13" i="26"/>
  <c r="E18" i="26"/>
  <c r="E23" i="26"/>
  <c r="E28" i="26"/>
  <c r="F8" i="26"/>
  <c r="F9" i="26"/>
  <c r="F13" i="26"/>
  <c r="F18" i="26"/>
  <c r="F23" i="26"/>
  <c r="F28" i="26"/>
  <c r="G8" i="26"/>
  <c r="G9" i="26"/>
  <c r="G13" i="26"/>
  <c r="G18" i="26"/>
  <c r="G23" i="26"/>
  <c r="G28" i="26"/>
  <c r="H8" i="26"/>
  <c r="H9" i="26"/>
  <c r="H13" i="26"/>
  <c r="H18" i="26"/>
  <c r="H23" i="26"/>
  <c r="H28" i="26"/>
  <c r="E8" i="26"/>
  <c r="E8" i="27"/>
  <c r="H13" i="27"/>
  <c r="H18" i="27"/>
  <c r="H19" i="27"/>
  <c r="H23" i="27"/>
  <c r="H28" i="27"/>
  <c r="E13" i="27"/>
  <c r="E18" i="27"/>
  <c r="E19" i="27"/>
  <c r="E23" i="27"/>
  <c r="E28" i="27"/>
  <c r="F8" i="27"/>
  <c r="F13" i="27"/>
  <c r="F18" i="27"/>
  <c r="F19" i="27"/>
  <c r="F23" i="27"/>
  <c r="F28" i="27"/>
  <c r="G8" i="27"/>
  <c r="G13" i="27"/>
  <c r="G18" i="27"/>
  <c r="G19" i="27"/>
  <c r="G23" i="27"/>
  <c r="G28" i="27"/>
  <c r="H8" i="27"/>
  <c r="E13" i="25"/>
  <c r="E18" i="25"/>
  <c r="E19" i="25"/>
  <c r="E23" i="25"/>
  <c r="E28" i="25"/>
  <c r="F8" i="25"/>
  <c r="F13" i="25"/>
  <c r="F18" i="25"/>
  <c r="F19" i="25"/>
  <c r="F23" i="25"/>
  <c r="F28" i="25"/>
  <c r="G8" i="25"/>
  <c r="G13" i="25"/>
  <c r="G18" i="25"/>
  <c r="G19" i="25"/>
  <c r="G23" i="25"/>
  <c r="G28" i="25"/>
  <c r="H8" i="25"/>
  <c r="H13" i="25"/>
  <c r="H18" i="25"/>
  <c r="H19" i="25"/>
  <c r="H23" i="25"/>
  <c r="H28" i="25"/>
  <c r="E8" i="25"/>
  <c r="E13" i="24"/>
  <c r="F13" i="24"/>
  <c r="F18" i="24"/>
  <c r="F19" i="24"/>
  <c r="F23" i="24"/>
  <c r="G13" i="24"/>
  <c r="G18" i="24"/>
  <c r="G19" i="24"/>
  <c r="G23" i="24"/>
  <c r="G28" i="24"/>
  <c r="H13" i="24"/>
  <c r="H18" i="24"/>
  <c r="H19" i="24"/>
  <c r="E18" i="24"/>
  <c r="E28" i="24"/>
  <c r="E19" i="24"/>
  <c r="E23" i="24"/>
  <c r="F28" i="24"/>
  <c r="H8" i="24"/>
  <c r="E8" i="24"/>
  <c r="H23" i="24"/>
  <c r="H28" i="24"/>
  <c r="F8" i="24"/>
  <c r="G8" i="24"/>
  <c r="B9" i="28"/>
  <c r="F8" i="28"/>
  <c r="G8" i="28"/>
  <c r="H8" i="28"/>
  <c r="E8" i="28"/>
  <c r="B14" i="28"/>
  <c r="E13" i="28"/>
  <c r="F13" i="28"/>
  <c r="H13" i="28"/>
  <c r="G13" i="28"/>
  <c r="B29" i="28"/>
  <c r="E28" i="28"/>
  <c r="F28" i="28"/>
  <c r="G28" i="28"/>
  <c r="H28" i="28"/>
  <c r="B20" i="28"/>
  <c r="E19" i="28"/>
  <c r="F19" i="28"/>
  <c r="G19" i="28"/>
  <c r="H19" i="28"/>
  <c r="B24" i="28"/>
  <c r="E23" i="28"/>
  <c r="F23" i="28"/>
  <c r="G23" i="28"/>
  <c r="H23" i="28"/>
  <c r="E18" i="28"/>
  <c r="F18" i="28"/>
  <c r="H18" i="28"/>
  <c r="G18" i="28"/>
  <c r="B20" i="27"/>
  <c r="H20" i="27" s="1"/>
  <c r="B9" i="27"/>
  <c r="F9" i="27" s="1"/>
  <c r="B24" i="27"/>
  <c r="H24" i="27" s="1"/>
  <c r="B14" i="27"/>
  <c r="F14" i="27" s="1"/>
  <c r="B29" i="27"/>
  <c r="F29" i="27" s="1"/>
  <c r="B19" i="26"/>
  <c r="F19" i="26" s="1"/>
  <c r="B24" i="26"/>
  <c r="F24" i="26" s="1"/>
  <c r="B10" i="26"/>
  <c r="E10" i="26" s="1"/>
  <c r="B29" i="26"/>
  <c r="E29" i="26" s="1"/>
  <c r="B14" i="26"/>
  <c r="E14" i="26" s="1"/>
  <c r="B20" i="25"/>
  <c r="F20" i="25" s="1"/>
  <c r="B9" i="25"/>
  <c r="E9" i="25" s="1"/>
  <c r="B24" i="25"/>
  <c r="F24" i="25" s="1"/>
  <c r="B14" i="25"/>
  <c r="E14" i="25" s="1"/>
  <c r="B29" i="25"/>
  <c r="E29" i="25" s="1"/>
  <c r="B20" i="24"/>
  <c r="E20" i="24" s="1"/>
  <c r="B9" i="24"/>
  <c r="E9" i="24" s="1"/>
  <c r="B24" i="24"/>
  <c r="E24" i="24" s="1"/>
  <c r="B14" i="24"/>
  <c r="E14" i="24" s="1"/>
  <c r="B29" i="24"/>
  <c r="E29" i="24" s="1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F8" i="16"/>
  <c r="G8" i="16"/>
  <c r="H10" i="16"/>
  <c r="H12" i="16"/>
  <c r="H16" i="16"/>
  <c r="H19" i="16"/>
  <c r="H22" i="16"/>
  <c r="H27" i="16"/>
  <c r="H29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H9" i="16"/>
  <c r="H13" i="16"/>
  <c r="H15" i="16"/>
  <c r="H18" i="16"/>
  <c r="H20" i="16"/>
  <c r="H23" i="16"/>
  <c r="H25" i="16"/>
  <c r="H2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H8" i="16"/>
  <c r="H11" i="16"/>
  <c r="H14" i="16"/>
  <c r="H17" i="16"/>
  <c r="H21" i="16"/>
  <c r="H24" i="16"/>
  <c r="H26" i="16"/>
  <c r="E8" i="16"/>
  <c r="E19" i="58"/>
  <c r="E12" i="57"/>
  <c r="H14" i="57"/>
  <c r="F12" i="57"/>
  <c r="K12" i="57"/>
  <c r="H14" i="55"/>
  <c r="G14" i="55"/>
  <c r="E26" i="55"/>
  <c r="I24" i="46"/>
  <c r="H24" i="46"/>
  <c r="F19" i="46"/>
  <c r="J19" i="46"/>
  <c r="I19" i="46"/>
  <c r="G24" i="46"/>
  <c r="F24" i="46"/>
  <c r="H11" i="59"/>
  <c r="M25" i="59"/>
  <c r="B14" i="23"/>
  <c r="E13" i="23"/>
  <c r="F13" i="23"/>
  <c r="G13" i="23"/>
  <c r="H13" i="23"/>
  <c r="B9" i="22"/>
  <c r="E8" i="22"/>
  <c r="G8" i="22"/>
  <c r="F8" i="22"/>
  <c r="H8" i="22"/>
  <c r="B24" i="22"/>
  <c r="H23" i="22"/>
  <c r="E23" i="22"/>
  <c r="F23" i="22"/>
  <c r="G23" i="22"/>
  <c r="E18" i="23"/>
  <c r="F18" i="23"/>
  <c r="G18" i="23"/>
  <c r="H18" i="23"/>
  <c r="B20" i="22"/>
  <c r="H19" i="22"/>
  <c r="E19" i="22"/>
  <c r="F19" i="22"/>
  <c r="G19" i="22"/>
  <c r="B14" i="22"/>
  <c r="H13" i="22"/>
  <c r="E13" i="22"/>
  <c r="F13" i="22"/>
  <c r="G13" i="22"/>
  <c r="B29" i="22"/>
  <c r="H28" i="22"/>
  <c r="F28" i="22"/>
  <c r="E28" i="22"/>
  <c r="G28" i="22"/>
  <c r="B19" i="23"/>
  <c r="B29" i="23"/>
  <c r="E28" i="23"/>
  <c r="F28" i="23"/>
  <c r="G28" i="23"/>
  <c r="H28" i="23"/>
  <c r="H18" i="22"/>
  <c r="E18" i="22"/>
  <c r="F18" i="22"/>
  <c r="G18" i="22"/>
  <c r="B9" i="23"/>
  <c r="F8" i="23"/>
  <c r="G8" i="23"/>
  <c r="H8" i="23"/>
  <c r="B24" i="23"/>
  <c r="E23" i="23"/>
  <c r="F23" i="23"/>
  <c r="G23" i="23"/>
  <c r="H23" i="23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E8" i="18"/>
  <c r="G11" i="18"/>
  <c r="G15" i="18"/>
  <c r="G18" i="18"/>
  <c r="G20" i="18"/>
  <c r="G23" i="18"/>
  <c r="G25" i="18"/>
  <c r="G28" i="18"/>
  <c r="H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F8" i="18"/>
  <c r="G9" i="18"/>
  <c r="G12" i="18"/>
  <c r="G16" i="18"/>
  <c r="G19" i="18"/>
  <c r="G22" i="18"/>
  <c r="G26" i="18"/>
  <c r="G29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G8" i="18"/>
  <c r="G10" i="18"/>
  <c r="G13" i="18"/>
  <c r="G14" i="18"/>
  <c r="G17" i="18"/>
  <c r="G21" i="18"/>
  <c r="G24" i="18"/>
  <c r="G27" i="18"/>
  <c r="P83" i="7"/>
  <c r="P84" i="7" s="1"/>
  <c r="P85" i="7" s="1"/>
  <c r="P86" i="7" s="1"/>
  <c r="P87" i="7" s="1"/>
  <c r="P88" i="7" s="1"/>
  <c r="P89" i="7" s="1"/>
  <c r="P90" i="7" s="1"/>
  <c r="P91" i="7" s="1"/>
  <c r="P92" i="7" s="1"/>
  <c r="P93" i="7" s="1"/>
  <c r="P94" i="7" s="1"/>
  <c r="P95" i="7" s="1"/>
  <c r="P96" i="7" s="1"/>
  <c r="P97" i="7" s="1"/>
  <c r="P98" i="7" s="1"/>
  <c r="P99" i="7" s="1"/>
  <c r="P100" i="7" s="1"/>
  <c r="P101" i="7" s="1"/>
  <c r="P102" i="7" s="1"/>
  <c r="P103" i="7" s="1"/>
  <c r="P104" i="7" s="1"/>
  <c r="P105" i="7" s="1"/>
  <c r="P106" i="7" s="1"/>
  <c r="P107" i="7" s="1"/>
  <c r="P108" i="7" s="1"/>
  <c r="P109" i="7" s="1"/>
  <c r="P110" i="7" s="1"/>
  <c r="P111" i="7" s="1"/>
  <c r="P112" i="7" s="1"/>
  <c r="P113" i="7" s="1"/>
  <c r="P114" i="7" s="1"/>
  <c r="P115" i="7" s="1"/>
  <c r="P116" i="7" s="1"/>
  <c r="P117" i="7" s="1"/>
  <c r="P118" i="7" s="1"/>
  <c r="P119" i="7" s="1"/>
  <c r="P120" i="7" s="1"/>
  <c r="P121" i="7" s="1"/>
  <c r="P122" i="7" s="1"/>
  <c r="P123" i="7" s="1"/>
  <c r="P124" i="7" s="1"/>
  <c r="P125" i="7" s="1"/>
  <c r="B11" i="56"/>
  <c r="I10" i="56"/>
  <c r="H10" i="56"/>
  <c r="J10" i="56"/>
  <c r="E10" i="56"/>
  <c r="K20" i="59"/>
  <c r="E20" i="59"/>
  <c r="M20" i="59"/>
  <c r="G29" i="58"/>
  <c r="F29" i="58"/>
  <c r="E29" i="58"/>
  <c r="J29" i="57"/>
  <c r="I29" i="57"/>
  <c r="H29" i="57"/>
  <c r="K29" i="57"/>
  <c r="B10" i="47"/>
  <c r="E9" i="47"/>
  <c r="K9" i="47"/>
  <c r="H9" i="47"/>
  <c r="E29" i="46"/>
  <c r="H29" i="46"/>
  <c r="J29" i="46"/>
  <c r="G29" i="46"/>
  <c r="B26" i="56"/>
  <c r="I25" i="56"/>
  <c r="F25" i="56"/>
  <c r="G25" i="56"/>
  <c r="J25" i="56"/>
  <c r="B25" i="58"/>
  <c r="F24" i="58"/>
  <c r="G24" i="58"/>
  <c r="H24" i="58"/>
  <c r="B21" i="59"/>
  <c r="L20" i="59"/>
  <c r="I20" i="59"/>
  <c r="J20" i="59"/>
  <c r="H20" i="59"/>
  <c r="K24" i="43"/>
  <c r="G10" i="56"/>
  <c r="F10" i="56"/>
  <c r="B17" i="47"/>
  <c r="E16" i="47"/>
  <c r="B11" i="46"/>
  <c r="E10" i="46"/>
  <c r="B16" i="59"/>
  <c r="L15" i="59"/>
  <c r="J15" i="59"/>
  <c r="I15" i="59"/>
  <c r="B12" i="59"/>
  <c r="L11" i="59"/>
  <c r="J11" i="59"/>
  <c r="I11" i="59"/>
  <c r="B10" i="58"/>
  <c r="G9" i="58"/>
  <c r="F9" i="58"/>
  <c r="I29" i="55"/>
  <c r="B20" i="47"/>
  <c r="E19" i="47"/>
  <c r="B15" i="46"/>
  <c r="E14" i="46"/>
  <c r="J12" i="57"/>
  <c r="I12" i="57"/>
  <c r="B26" i="59"/>
  <c r="L25" i="59"/>
  <c r="I25" i="59"/>
  <c r="J25" i="59"/>
  <c r="B25" i="57"/>
  <c r="J24" i="57"/>
  <c r="I24" i="57"/>
  <c r="B20" i="46"/>
  <c r="E19" i="46"/>
  <c r="B15" i="58"/>
  <c r="F14" i="58"/>
  <c r="G14" i="58"/>
  <c r="B26" i="47"/>
  <c r="E25" i="47"/>
  <c r="B20" i="58"/>
  <c r="G19" i="58"/>
  <c r="F19" i="58"/>
  <c r="I29" i="56"/>
  <c r="B20" i="55"/>
  <c r="I19" i="55"/>
  <c r="B22" i="56"/>
  <c r="I21" i="56"/>
  <c r="I14" i="57"/>
  <c r="J14" i="57"/>
  <c r="B15" i="57"/>
  <c r="B15" i="56"/>
  <c r="I14" i="56"/>
  <c r="B27" i="55"/>
  <c r="I26" i="55"/>
  <c r="B25" i="46"/>
  <c r="E24" i="46"/>
  <c r="B20" i="57"/>
  <c r="J19" i="57"/>
  <c r="I19" i="57"/>
  <c r="B15" i="55"/>
  <c r="I14" i="55"/>
  <c r="H11" i="20"/>
  <c r="H15" i="20"/>
  <c r="H19" i="20"/>
  <c r="H23" i="20"/>
  <c r="H27" i="20"/>
  <c r="E12" i="20"/>
  <c r="E16" i="20"/>
  <c r="E20" i="20"/>
  <c r="E24" i="20"/>
  <c r="E28" i="20"/>
  <c r="F10" i="20"/>
  <c r="F14" i="20"/>
  <c r="F18" i="20"/>
  <c r="F22" i="20"/>
  <c r="F26" i="20"/>
  <c r="G12" i="20"/>
  <c r="G16" i="20"/>
  <c r="G20" i="20"/>
  <c r="G24" i="20"/>
  <c r="G28" i="20"/>
  <c r="H12" i="20"/>
  <c r="H16" i="20"/>
  <c r="H20" i="20"/>
  <c r="H24" i="20"/>
  <c r="H28" i="20"/>
  <c r="E13" i="20"/>
  <c r="E17" i="20"/>
  <c r="E21" i="20"/>
  <c r="E25" i="20"/>
  <c r="E29" i="20"/>
  <c r="F11" i="20"/>
  <c r="F15" i="20"/>
  <c r="F19" i="20"/>
  <c r="F23" i="20"/>
  <c r="F27" i="20"/>
  <c r="G13" i="20"/>
  <c r="G17" i="20"/>
  <c r="G21" i="20"/>
  <c r="G25" i="20"/>
  <c r="G29" i="20"/>
  <c r="H13" i="20"/>
  <c r="H17" i="20"/>
  <c r="H21" i="20"/>
  <c r="H25" i="20"/>
  <c r="H29" i="20"/>
  <c r="E10" i="20"/>
  <c r="E14" i="20"/>
  <c r="E18" i="20"/>
  <c r="E22" i="20"/>
  <c r="E26" i="20"/>
  <c r="F12" i="20"/>
  <c r="F16" i="20"/>
  <c r="F20" i="20"/>
  <c r="F24" i="20"/>
  <c r="F28" i="20"/>
  <c r="G10" i="20"/>
  <c r="G14" i="20"/>
  <c r="G18" i="20"/>
  <c r="G22" i="20"/>
  <c r="G26" i="20"/>
  <c r="H10" i="20"/>
  <c r="H14" i="20"/>
  <c r="H18" i="20"/>
  <c r="H22" i="20"/>
  <c r="H26" i="20"/>
  <c r="E11" i="20"/>
  <c r="E15" i="20"/>
  <c r="E19" i="20"/>
  <c r="E23" i="20"/>
  <c r="E27" i="20"/>
  <c r="F13" i="20"/>
  <c r="F17" i="20"/>
  <c r="F21" i="20"/>
  <c r="F25" i="20"/>
  <c r="F29" i="20"/>
  <c r="G11" i="20"/>
  <c r="G15" i="20"/>
  <c r="G19" i="20"/>
  <c r="G23" i="20"/>
  <c r="G27" i="20"/>
  <c r="E8" i="17"/>
  <c r="E13" i="17"/>
  <c r="E17" i="17"/>
  <c r="E21" i="17"/>
  <c r="E25" i="17"/>
  <c r="E29" i="17"/>
  <c r="E10" i="17"/>
  <c r="E14" i="17"/>
  <c r="E18" i="17"/>
  <c r="E22" i="17"/>
  <c r="E26" i="17"/>
  <c r="E11" i="17"/>
  <c r="E15" i="17"/>
  <c r="E19" i="17"/>
  <c r="E23" i="17"/>
  <c r="E27" i="17"/>
  <c r="E12" i="17"/>
  <c r="E16" i="17"/>
  <c r="E20" i="17"/>
  <c r="E24" i="17"/>
  <c r="E28" i="17"/>
  <c r="F13" i="17"/>
  <c r="F17" i="17"/>
  <c r="F21" i="17"/>
  <c r="F25" i="17"/>
  <c r="F29" i="17"/>
  <c r="G13" i="17"/>
  <c r="G17" i="17"/>
  <c r="G21" i="17"/>
  <c r="G25" i="17"/>
  <c r="G29" i="17"/>
  <c r="H10" i="17"/>
  <c r="H14" i="17"/>
  <c r="H18" i="17"/>
  <c r="H22" i="17"/>
  <c r="H26" i="17"/>
  <c r="F10" i="17"/>
  <c r="F14" i="17"/>
  <c r="F18" i="17"/>
  <c r="F22" i="17"/>
  <c r="F26" i="17"/>
  <c r="G10" i="17"/>
  <c r="G14" i="17"/>
  <c r="G18" i="17"/>
  <c r="G22" i="17"/>
  <c r="G26" i="17"/>
  <c r="H11" i="17"/>
  <c r="H15" i="17"/>
  <c r="H19" i="17"/>
  <c r="H23" i="17"/>
  <c r="H27" i="17"/>
  <c r="F11" i="17"/>
  <c r="F15" i="17"/>
  <c r="F19" i="17"/>
  <c r="F23" i="17"/>
  <c r="F27" i="17"/>
  <c r="G11" i="17"/>
  <c r="G15" i="17"/>
  <c r="G19" i="17"/>
  <c r="G23" i="17"/>
  <c r="G27" i="17"/>
  <c r="H12" i="17"/>
  <c r="H16" i="17"/>
  <c r="H20" i="17"/>
  <c r="H24" i="17"/>
  <c r="H28" i="17"/>
  <c r="F12" i="17"/>
  <c r="F16" i="17"/>
  <c r="F20" i="17"/>
  <c r="F24" i="17"/>
  <c r="F28" i="17"/>
  <c r="G12" i="17"/>
  <c r="G16" i="17"/>
  <c r="G20" i="17"/>
  <c r="G24" i="17"/>
  <c r="G28" i="17"/>
  <c r="H13" i="17"/>
  <c r="H17" i="17"/>
  <c r="H21" i="17"/>
  <c r="H25" i="17"/>
  <c r="H29" i="17"/>
  <c r="E8" i="19"/>
  <c r="H10" i="19"/>
  <c r="H14" i="19"/>
  <c r="H18" i="19"/>
  <c r="H22" i="19"/>
  <c r="H26" i="19"/>
  <c r="E11" i="19"/>
  <c r="E15" i="19"/>
  <c r="E19" i="19"/>
  <c r="E23" i="19"/>
  <c r="E27" i="19"/>
  <c r="F13" i="19"/>
  <c r="F17" i="19"/>
  <c r="F21" i="19"/>
  <c r="F25" i="19"/>
  <c r="F29" i="19"/>
  <c r="G11" i="19"/>
  <c r="G15" i="19"/>
  <c r="G19" i="19"/>
  <c r="G23" i="19"/>
  <c r="G27" i="19"/>
  <c r="H11" i="19"/>
  <c r="H15" i="19"/>
  <c r="H19" i="19"/>
  <c r="H23" i="19"/>
  <c r="H27" i="19"/>
  <c r="E12" i="19"/>
  <c r="E16" i="19"/>
  <c r="E20" i="19"/>
  <c r="E24" i="19"/>
  <c r="E28" i="19"/>
  <c r="F10" i="19"/>
  <c r="F14" i="19"/>
  <c r="F18" i="19"/>
  <c r="F22" i="19"/>
  <c r="F26" i="19"/>
  <c r="G12" i="19"/>
  <c r="G16" i="19"/>
  <c r="G20" i="19"/>
  <c r="G24" i="19"/>
  <c r="G28" i="19"/>
  <c r="H12" i="19"/>
  <c r="H16" i="19"/>
  <c r="H20" i="19"/>
  <c r="H24" i="19"/>
  <c r="H28" i="19"/>
  <c r="E13" i="19"/>
  <c r="E17" i="19"/>
  <c r="E21" i="19"/>
  <c r="E25" i="19"/>
  <c r="E29" i="19"/>
  <c r="F11" i="19"/>
  <c r="F15" i="19"/>
  <c r="F19" i="19"/>
  <c r="F23" i="19"/>
  <c r="F27" i="19"/>
  <c r="G13" i="19"/>
  <c r="G17" i="19"/>
  <c r="G21" i="19"/>
  <c r="G25" i="19"/>
  <c r="G29" i="19"/>
  <c r="H13" i="19"/>
  <c r="H17" i="19"/>
  <c r="H21" i="19"/>
  <c r="H25" i="19"/>
  <c r="H29" i="19"/>
  <c r="E10" i="19"/>
  <c r="E14" i="19"/>
  <c r="E18" i="19"/>
  <c r="E22" i="19"/>
  <c r="E26" i="19"/>
  <c r="F12" i="19"/>
  <c r="F16" i="19"/>
  <c r="F20" i="19"/>
  <c r="F24" i="19"/>
  <c r="F28" i="19"/>
  <c r="G10" i="19"/>
  <c r="G14" i="19"/>
  <c r="G18" i="19"/>
  <c r="G22" i="19"/>
  <c r="G26" i="19"/>
  <c r="E8" i="21"/>
  <c r="H12" i="21"/>
  <c r="H16" i="21"/>
  <c r="H20" i="21"/>
  <c r="H24" i="21"/>
  <c r="H28" i="21"/>
  <c r="E13" i="21"/>
  <c r="E17" i="21"/>
  <c r="E21" i="21"/>
  <c r="E25" i="21"/>
  <c r="E29" i="21"/>
  <c r="F11" i="21"/>
  <c r="F15" i="21"/>
  <c r="F19" i="21"/>
  <c r="F23" i="21"/>
  <c r="F27" i="21"/>
  <c r="G13" i="21"/>
  <c r="G17" i="21"/>
  <c r="G21" i="21"/>
  <c r="G25" i="21"/>
  <c r="G29" i="21"/>
  <c r="H13" i="21"/>
  <c r="H17" i="21"/>
  <c r="H21" i="21"/>
  <c r="H25" i="21"/>
  <c r="H29" i="21"/>
  <c r="E10" i="21"/>
  <c r="E14" i="21"/>
  <c r="E18" i="21"/>
  <c r="E22" i="21"/>
  <c r="E26" i="21"/>
  <c r="F12" i="21"/>
  <c r="F16" i="21"/>
  <c r="F20" i="21"/>
  <c r="F24" i="21"/>
  <c r="F28" i="21"/>
  <c r="G10" i="21"/>
  <c r="G14" i="21"/>
  <c r="G18" i="21"/>
  <c r="G22" i="21"/>
  <c r="G26" i="21"/>
  <c r="H10" i="21"/>
  <c r="H14" i="21"/>
  <c r="H18" i="21"/>
  <c r="H22" i="21"/>
  <c r="H26" i="21"/>
  <c r="E11" i="21"/>
  <c r="E15" i="21"/>
  <c r="E19" i="21"/>
  <c r="E23" i="21"/>
  <c r="E27" i="21"/>
  <c r="F13" i="21"/>
  <c r="F17" i="21"/>
  <c r="F21" i="21"/>
  <c r="F25" i="21"/>
  <c r="F29" i="21"/>
  <c r="G11" i="21"/>
  <c r="G15" i="21"/>
  <c r="G19" i="21"/>
  <c r="G23" i="21"/>
  <c r="G27" i="21"/>
  <c r="H11" i="21"/>
  <c r="H15" i="21"/>
  <c r="H19" i="21"/>
  <c r="H23" i="21"/>
  <c r="H27" i="21"/>
  <c r="E12" i="21"/>
  <c r="E16" i="21"/>
  <c r="E20" i="21"/>
  <c r="E24" i="21"/>
  <c r="E28" i="21"/>
  <c r="F10" i="21"/>
  <c r="F14" i="21"/>
  <c r="F18" i="21"/>
  <c r="F22" i="21"/>
  <c r="F26" i="21"/>
  <c r="G12" i="21"/>
  <c r="G16" i="21"/>
  <c r="G20" i="21"/>
  <c r="G24" i="21"/>
  <c r="G28" i="21"/>
  <c r="G8" i="17"/>
  <c r="G9" i="17"/>
  <c r="E9" i="17"/>
  <c r="H9" i="17"/>
  <c r="F9" i="17"/>
  <c r="H8" i="17"/>
  <c r="F8" i="17"/>
  <c r="H9" i="19"/>
  <c r="F8" i="19"/>
  <c r="G9" i="19"/>
  <c r="G8" i="19"/>
  <c r="E9" i="19"/>
  <c r="H8" i="19"/>
  <c r="F9" i="19"/>
  <c r="F9" i="20"/>
  <c r="H9" i="20"/>
  <c r="F8" i="20"/>
  <c r="G9" i="20"/>
  <c r="G8" i="20"/>
  <c r="E9" i="20"/>
  <c r="H8" i="20"/>
  <c r="E9" i="21"/>
  <c r="H8" i="21"/>
  <c r="F9" i="21"/>
  <c r="H9" i="21"/>
  <c r="F8" i="21"/>
  <c r="G9" i="21"/>
  <c r="G8" i="21"/>
  <c r="B10" i="44"/>
  <c r="H9" i="44"/>
  <c r="E9" i="44"/>
  <c r="F9" i="44"/>
  <c r="G9" i="44"/>
  <c r="B20" i="44"/>
  <c r="H19" i="44"/>
  <c r="E19" i="44"/>
  <c r="F19" i="44"/>
  <c r="G19" i="44"/>
  <c r="B15" i="44"/>
  <c r="H14" i="44"/>
  <c r="E14" i="44"/>
  <c r="F14" i="44"/>
  <c r="G14" i="44"/>
  <c r="H29" i="44"/>
  <c r="E29" i="44"/>
  <c r="G29" i="44"/>
  <c r="F29" i="44"/>
  <c r="B25" i="44"/>
  <c r="H24" i="44"/>
  <c r="E24" i="44"/>
  <c r="G24" i="44"/>
  <c r="F24" i="44"/>
  <c r="B20" i="43"/>
  <c r="M19" i="43"/>
  <c r="I19" i="43"/>
  <c r="J19" i="43"/>
  <c r="L29" i="43"/>
  <c r="L19" i="43"/>
  <c r="N29" i="43"/>
  <c r="K19" i="43"/>
  <c r="B15" i="43"/>
  <c r="M14" i="43"/>
  <c r="J14" i="43"/>
  <c r="I14" i="43"/>
  <c r="L14" i="43"/>
  <c r="B25" i="43"/>
  <c r="M24" i="43"/>
  <c r="I24" i="43"/>
  <c r="J24" i="43"/>
  <c r="L9" i="43"/>
  <c r="N24" i="43"/>
  <c r="N19" i="43"/>
  <c r="N14" i="43"/>
  <c r="K14" i="43"/>
  <c r="B10" i="43"/>
  <c r="M9" i="43"/>
  <c r="I9" i="43"/>
  <c r="J9" i="43"/>
  <c r="B30" i="43"/>
  <c r="M29" i="43"/>
  <c r="J29" i="43"/>
  <c r="I29" i="43"/>
  <c r="N9" i="43"/>
  <c r="F8" i="42"/>
  <c r="J8" i="42"/>
  <c r="G8" i="42"/>
  <c r="K8" i="42"/>
  <c r="H8" i="42"/>
  <c r="E8" i="42"/>
  <c r="I8" i="42"/>
  <c r="B24" i="42"/>
  <c r="F23" i="42"/>
  <c r="J23" i="42"/>
  <c r="G23" i="42"/>
  <c r="K23" i="42"/>
  <c r="H23" i="42"/>
  <c r="E23" i="42"/>
  <c r="I23" i="42"/>
  <c r="B9" i="42"/>
  <c r="B29" i="42"/>
  <c r="G28" i="42"/>
  <c r="K28" i="42"/>
  <c r="H28" i="42"/>
  <c r="E28" i="42"/>
  <c r="I28" i="42"/>
  <c r="F28" i="42"/>
  <c r="J28" i="42"/>
  <c r="B14" i="42"/>
  <c r="H13" i="42"/>
  <c r="E13" i="42"/>
  <c r="I13" i="42"/>
  <c r="F13" i="42"/>
  <c r="J13" i="42"/>
  <c r="G13" i="42"/>
  <c r="K13" i="42"/>
  <c r="B19" i="42"/>
  <c r="E18" i="42"/>
  <c r="I18" i="42"/>
  <c r="F18" i="42"/>
  <c r="J18" i="42"/>
  <c r="G18" i="42"/>
  <c r="K18" i="42"/>
  <c r="H18" i="42"/>
  <c r="B20" i="41"/>
  <c r="G19" i="41"/>
  <c r="F19" i="41"/>
  <c r="H19" i="41"/>
  <c r="E19" i="41"/>
  <c r="I19" i="41"/>
  <c r="J19" i="41"/>
  <c r="B14" i="41"/>
  <c r="G13" i="41"/>
  <c r="H13" i="41"/>
  <c r="E13" i="41"/>
  <c r="I13" i="41"/>
  <c r="F13" i="41"/>
  <c r="J13" i="41"/>
  <c r="E18" i="41"/>
  <c r="I18" i="41"/>
  <c r="F18" i="41"/>
  <c r="J18" i="41"/>
  <c r="G18" i="41"/>
  <c r="H18" i="41"/>
  <c r="B9" i="41"/>
  <c r="F8" i="41"/>
  <c r="J8" i="41"/>
  <c r="G8" i="41"/>
  <c r="E8" i="41"/>
  <c r="H8" i="41"/>
  <c r="I8" i="41"/>
  <c r="B24" i="41"/>
  <c r="G23" i="41"/>
  <c r="F23" i="41"/>
  <c r="H23" i="41"/>
  <c r="E23" i="41"/>
  <c r="I23" i="41"/>
  <c r="J23" i="41"/>
  <c r="B29" i="41"/>
  <c r="E28" i="41"/>
  <c r="I28" i="41"/>
  <c r="F28" i="41"/>
  <c r="J28" i="41"/>
  <c r="G28" i="41"/>
  <c r="H28" i="41"/>
  <c r="B19" i="40"/>
  <c r="H18" i="40"/>
  <c r="E18" i="40"/>
  <c r="I18" i="40"/>
  <c r="F18" i="40"/>
  <c r="G18" i="40"/>
  <c r="B9" i="40"/>
  <c r="I8" i="40"/>
  <c r="F8" i="40"/>
  <c r="E8" i="40"/>
  <c r="G8" i="40"/>
  <c r="H8" i="40"/>
  <c r="B29" i="40"/>
  <c r="F28" i="40"/>
  <c r="I28" i="40"/>
  <c r="G28" i="40"/>
  <c r="H28" i="40"/>
  <c r="E28" i="40"/>
  <c r="B24" i="40"/>
  <c r="G23" i="40"/>
  <c r="H23" i="40"/>
  <c r="F23" i="40"/>
  <c r="E23" i="40"/>
  <c r="I23" i="40"/>
  <c r="B14" i="40"/>
  <c r="E13" i="40"/>
  <c r="I13" i="40"/>
  <c r="F13" i="40"/>
  <c r="H13" i="40"/>
  <c r="G13" i="40"/>
  <c r="B19" i="39"/>
  <c r="F18" i="39"/>
  <c r="E18" i="39"/>
  <c r="B14" i="39"/>
  <c r="E13" i="39"/>
  <c r="F13" i="39"/>
  <c r="B24" i="39"/>
  <c r="E23" i="39"/>
  <c r="F23" i="39"/>
  <c r="B9" i="39"/>
  <c r="E8" i="39"/>
  <c r="F8" i="39"/>
  <c r="B29" i="39"/>
  <c r="E28" i="39"/>
  <c r="F28" i="39"/>
  <c r="B29" i="37"/>
  <c r="F28" i="37"/>
  <c r="J28" i="37"/>
  <c r="I28" i="37"/>
  <c r="G28" i="37"/>
  <c r="K28" i="37"/>
  <c r="E28" i="37"/>
  <c r="H28" i="37"/>
  <c r="B9" i="37"/>
  <c r="I8" i="37"/>
  <c r="E8" i="37"/>
  <c r="F8" i="37"/>
  <c r="J8" i="37"/>
  <c r="H8" i="37"/>
  <c r="G8" i="37"/>
  <c r="K8" i="37"/>
  <c r="B14" i="37"/>
  <c r="G13" i="37"/>
  <c r="K13" i="37"/>
  <c r="F13" i="37"/>
  <c r="H13" i="37"/>
  <c r="J13" i="37"/>
  <c r="E13" i="37"/>
  <c r="I13" i="37"/>
  <c r="H18" i="37"/>
  <c r="G18" i="37"/>
  <c r="E18" i="37"/>
  <c r="I18" i="37"/>
  <c r="K18" i="37"/>
  <c r="F18" i="37"/>
  <c r="J18" i="37"/>
  <c r="B24" i="37"/>
  <c r="E23" i="37"/>
  <c r="I23" i="37"/>
  <c r="H23" i="37"/>
  <c r="F23" i="37"/>
  <c r="J23" i="37"/>
  <c r="G23" i="37"/>
  <c r="K23" i="37"/>
  <c r="B19" i="37"/>
  <c r="F13" i="35"/>
  <c r="J13" i="35"/>
  <c r="I13" i="35"/>
  <c r="G13" i="35"/>
  <c r="E13" i="35"/>
  <c r="H13" i="35"/>
  <c r="B14" i="35"/>
  <c r="B29" i="35"/>
  <c r="H28" i="35"/>
  <c r="G28" i="35"/>
  <c r="E28" i="35"/>
  <c r="I28" i="35"/>
  <c r="F28" i="35"/>
  <c r="J28" i="35"/>
  <c r="B19" i="35"/>
  <c r="H18" i="35"/>
  <c r="E18" i="35"/>
  <c r="I18" i="35"/>
  <c r="G18" i="35"/>
  <c r="F18" i="35"/>
  <c r="J18" i="35"/>
  <c r="B9" i="35"/>
  <c r="I8" i="35"/>
  <c r="F8" i="35"/>
  <c r="J8" i="35"/>
  <c r="H8" i="35"/>
  <c r="G8" i="35"/>
  <c r="E8" i="35"/>
  <c r="B24" i="35"/>
  <c r="F23" i="35"/>
  <c r="J23" i="35"/>
  <c r="I23" i="35"/>
  <c r="G23" i="35"/>
  <c r="E23" i="35"/>
  <c r="H23" i="35"/>
  <c r="B20" i="14"/>
  <c r="E19" i="14"/>
  <c r="F19" i="14"/>
  <c r="G19" i="14"/>
  <c r="B9" i="14"/>
  <c r="E8" i="14"/>
  <c r="F8" i="14"/>
  <c r="G8" i="14"/>
  <c r="B24" i="14"/>
  <c r="E23" i="14"/>
  <c r="F23" i="14"/>
  <c r="G23" i="14"/>
  <c r="B14" i="14"/>
  <c r="G13" i="14"/>
  <c r="F13" i="14"/>
  <c r="E13" i="14"/>
  <c r="B29" i="14"/>
  <c r="F28" i="14"/>
  <c r="G28" i="14"/>
  <c r="E28" i="14"/>
  <c r="E18" i="14"/>
  <c r="F18" i="14"/>
  <c r="G18" i="14"/>
  <c r="B24" i="10"/>
  <c r="G23" i="10"/>
  <c r="H23" i="10"/>
  <c r="F23" i="10"/>
  <c r="E23" i="10"/>
  <c r="I23" i="10"/>
  <c r="J23" i="10"/>
  <c r="G13" i="10"/>
  <c r="H13" i="10"/>
  <c r="F13" i="10"/>
  <c r="E13" i="10"/>
  <c r="I13" i="10"/>
  <c r="J13" i="10"/>
  <c r="B29" i="10"/>
  <c r="E28" i="10"/>
  <c r="I28" i="10"/>
  <c r="H28" i="10"/>
  <c r="F28" i="10"/>
  <c r="J28" i="10"/>
  <c r="G28" i="10"/>
  <c r="B9" i="10"/>
  <c r="F8" i="10"/>
  <c r="J8" i="10"/>
  <c r="I8" i="10"/>
  <c r="G8" i="10"/>
  <c r="E8" i="10"/>
  <c r="H8" i="10"/>
  <c r="B15" i="10"/>
  <c r="E14" i="10"/>
  <c r="I14" i="10"/>
  <c r="H14" i="10"/>
  <c r="F14" i="10"/>
  <c r="J14" i="10"/>
  <c r="G14" i="10"/>
  <c r="B19" i="10"/>
  <c r="E18" i="10"/>
  <c r="I18" i="10"/>
  <c r="F18" i="10"/>
  <c r="J18" i="10"/>
  <c r="H18" i="10"/>
  <c r="G18" i="10"/>
  <c r="B19" i="9"/>
  <c r="H18" i="9"/>
  <c r="E18" i="9"/>
  <c r="F18" i="9"/>
  <c r="I18" i="9"/>
  <c r="G18" i="9"/>
  <c r="B29" i="9"/>
  <c r="F28" i="9"/>
  <c r="G28" i="9"/>
  <c r="H28" i="9"/>
  <c r="E28" i="9"/>
  <c r="I28" i="9"/>
  <c r="G23" i="9"/>
  <c r="H23" i="9"/>
  <c r="E23" i="9"/>
  <c r="I23" i="9"/>
  <c r="F23" i="9"/>
  <c r="B14" i="9"/>
  <c r="E13" i="9"/>
  <c r="I13" i="9"/>
  <c r="F13" i="9"/>
  <c r="G13" i="9"/>
  <c r="H13" i="9"/>
  <c r="B9" i="9"/>
  <c r="I8" i="9"/>
  <c r="E8" i="9"/>
  <c r="G8" i="9"/>
  <c r="F8" i="9"/>
  <c r="H8" i="9"/>
  <c r="B25" i="9"/>
  <c r="F24" i="9"/>
  <c r="H24" i="9"/>
  <c r="E24" i="9"/>
  <c r="I24" i="9"/>
  <c r="G24" i="9"/>
  <c r="B19" i="8"/>
  <c r="E18" i="8"/>
  <c r="F18" i="8"/>
  <c r="B24" i="8"/>
  <c r="F23" i="8"/>
  <c r="E23" i="8"/>
  <c r="B14" i="8"/>
  <c r="F13" i="8"/>
  <c r="E13" i="8"/>
  <c r="E8" i="8"/>
  <c r="F8" i="8"/>
  <c r="B29" i="8"/>
  <c r="E28" i="8"/>
  <c r="F28" i="8"/>
  <c r="H15" i="43"/>
  <c r="H19" i="43"/>
  <c r="H9" i="43"/>
  <c r="H14" i="43"/>
  <c r="H20" i="43"/>
  <c r="H24" i="43"/>
  <c r="H30" i="43"/>
  <c r="H25" i="43"/>
  <c r="H29" i="43"/>
  <c r="H10" i="43"/>
  <c r="E10" i="43"/>
  <c r="E14" i="43"/>
  <c r="E30" i="43"/>
  <c r="E25" i="43"/>
  <c r="E29" i="43"/>
  <c r="E15" i="43"/>
  <c r="E19" i="43"/>
  <c r="E20" i="43"/>
  <c r="E24" i="43"/>
  <c r="E9" i="43"/>
  <c r="G20" i="43"/>
  <c r="G24" i="43"/>
  <c r="G25" i="43"/>
  <c r="G29" i="43"/>
  <c r="G10" i="43"/>
  <c r="G14" i="43"/>
  <c r="G30" i="43"/>
  <c r="G15" i="43"/>
  <c r="G19" i="43"/>
  <c r="G9" i="43"/>
  <c r="F25" i="43"/>
  <c r="F29" i="43"/>
  <c r="F10" i="43"/>
  <c r="F14" i="43"/>
  <c r="F30" i="43"/>
  <c r="F20" i="43"/>
  <c r="F24" i="43"/>
  <c r="F15" i="43"/>
  <c r="F19" i="43"/>
  <c r="F9" i="43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F8" i="12"/>
  <c r="G17" i="12"/>
  <c r="G20" i="12"/>
  <c r="G22" i="12"/>
  <c r="G25" i="12"/>
  <c r="G27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G8" i="12"/>
  <c r="G9" i="12"/>
  <c r="G10" i="12"/>
  <c r="G11" i="12"/>
  <c r="G12" i="12"/>
  <c r="G13" i="12"/>
  <c r="G14" i="12"/>
  <c r="G15" i="12"/>
  <c r="G16" i="12"/>
  <c r="G18" i="12"/>
  <c r="G19" i="12"/>
  <c r="G21" i="12"/>
  <c r="G23" i="12"/>
  <c r="G24" i="12"/>
  <c r="G26" i="12"/>
  <c r="G28" i="12"/>
  <c r="G29" i="12"/>
  <c r="H8" i="12"/>
  <c r="H13" i="6"/>
  <c r="H18" i="6"/>
  <c r="H19" i="6"/>
  <c r="H20" i="6"/>
  <c r="H21" i="6"/>
  <c r="H22" i="6"/>
  <c r="H23" i="6"/>
  <c r="H24" i="6"/>
  <c r="H25" i="6"/>
  <c r="H26" i="6"/>
  <c r="H27" i="6"/>
  <c r="H28" i="6"/>
  <c r="H29" i="6"/>
  <c r="G13" i="6"/>
  <c r="G19" i="6"/>
  <c r="G21" i="6"/>
  <c r="G23" i="6"/>
  <c r="G27" i="6"/>
  <c r="E13" i="6"/>
  <c r="E18" i="6"/>
  <c r="E19" i="6"/>
  <c r="E20" i="6"/>
  <c r="E21" i="6"/>
  <c r="E22" i="6"/>
  <c r="E23" i="6"/>
  <c r="E24" i="6"/>
  <c r="E25" i="6"/>
  <c r="E26" i="6"/>
  <c r="E27" i="6"/>
  <c r="E28" i="6"/>
  <c r="E29" i="6"/>
  <c r="G29" i="6"/>
  <c r="F13" i="6"/>
  <c r="F18" i="6"/>
  <c r="F19" i="6"/>
  <c r="F20" i="6"/>
  <c r="F21" i="6"/>
  <c r="F22" i="6"/>
  <c r="F23" i="6"/>
  <c r="F24" i="6"/>
  <c r="F25" i="6"/>
  <c r="F26" i="6"/>
  <c r="F27" i="6"/>
  <c r="F28" i="6"/>
  <c r="F29" i="6"/>
  <c r="G18" i="6"/>
  <c r="G20" i="6"/>
  <c r="G22" i="6"/>
  <c r="G24" i="6"/>
  <c r="G25" i="6"/>
  <c r="G26" i="6"/>
  <c r="G28" i="6"/>
  <c r="H8" i="6"/>
  <c r="E8" i="6"/>
  <c r="F8" i="6"/>
  <c r="G8" i="6"/>
  <c r="B14" i="6"/>
  <c r="B15" i="6" s="1"/>
  <c r="B16" i="6" s="1"/>
  <c r="B17" i="6" s="1"/>
  <c r="E17" i="6" s="1"/>
  <c r="B9" i="6"/>
  <c r="E9" i="6" s="1"/>
  <c r="B9" i="8"/>
  <c r="H9" i="24" l="1"/>
  <c r="F9" i="24"/>
  <c r="H24" i="24"/>
  <c r="G24" i="24"/>
  <c r="G20" i="24"/>
  <c r="H14" i="25"/>
  <c r="G24" i="25"/>
  <c r="G20" i="25"/>
  <c r="F14" i="25"/>
  <c r="E24" i="25"/>
  <c r="E20" i="25"/>
  <c r="G14" i="27"/>
  <c r="F24" i="27"/>
  <c r="F20" i="27"/>
  <c r="E14" i="27"/>
  <c r="H14" i="26"/>
  <c r="H10" i="26"/>
  <c r="G24" i="26"/>
  <c r="F14" i="26"/>
  <c r="F10" i="26"/>
  <c r="E24" i="26"/>
  <c r="H29" i="24"/>
  <c r="G9" i="24"/>
  <c r="F29" i="24"/>
  <c r="H20" i="24"/>
  <c r="F24" i="24"/>
  <c r="F20" i="24"/>
  <c r="H29" i="25"/>
  <c r="H9" i="25"/>
  <c r="F29" i="25"/>
  <c r="F9" i="25"/>
  <c r="G29" i="27"/>
  <c r="G9" i="27"/>
  <c r="E29" i="27"/>
  <c r="E9" i="27"/>
  <c r="H14" i="27"/>
  <c r="H29" i="26"/>
  <c r="G19" i="26"/>
  <c r="F29" i="26"/>
  <c r="E19" i="26"/>
  <c r="G29" i="24"/>
  <c r="G14" i="24"/>
  <c r="H24" i="25"/>
  <c r="H20" i="25"/>
  <c r="G14" i="25"/>
  <c r="G24" i="27"/>
  <c r="G20" i="27"/>
  <c r="E24" i="27"/>
  <c r="E20" i="27"/>
  <c r="H29" i="27"/>
  <c r="H9" i="27"/>
  <c r="H24" i="26"/>
  <c r="G14" i="26"/>
  <c r="G10" i="26"/>
  <c r="H14" i="24"/>
  <c r="F14" i="24"/>
  <c r="G29" i="25"/>
  <c r="G9" i="25"/>
  <c r="H19" i="26"/>
  <c r="G29" i="26"/>
  <c r="B21" i="28"/>
  <c r="E20" i="28"/>
  <c r="F20" i="28"/>
  <c r="H20" i="28"/>
  <c r="G20" i="28"/>
  <c r="E29" i="28"/>
  <c r="H29" i="28"/>
  <c r="F29" i="28"/>
  <c r="G29" i="28"/>
  <c r="B15" i="28"/>
  <c r="E14" i="28"/>
  <c r="F14" i="28"/>
  <c r="G14" i="28"/>
  <c r="H14" i="28"/>
  <c r="B25" i="28"/>
  <c r="E24" i="28"/>
  <c r="F24" i="28"/>
  <c r="G24" i="28"/>
  <c r="H24" i="28"/>
  <c r="B10" i="28"/>
  <c r="E9" i="28"/>
  <c r="H9" i="28"/>
  <c r="F9" i="28"/>
  <c r="G9" i="28"/>
  <c r="B15" i="27"/>
  <c r="B25" i="27"/>
  <c r="B10" i="27"/>
  <c r="B21" i="27"/>
  <c r="B11" i="26"/>
  <c r="B25" i="26"/>
  <c r="B15" i="26"/>
  <c r="B20" i="26"/>
  <c r="B15" i="25"/>
  <c r="B25" i="25"/>
  <c r="B10" i="25"/>
  <c r="B21" i="25"/>
  <c r="B15" i="24"/>
  <c r="B25" i="24"/>
  <c r="B10" i="24"/>
  <c r="B21" i="24"/>
  <c r="F9" i="6"/>
  <c r="H15" i="6"/>
  <c r="G9" i="6"/>
  <c r="F17" i="6"/>
  <c r="B20" i="23"/>
  <c r="E19" i="23"/>
  <c r="F19" i="23"/>
  <c r="G19" i="23"/>
  <c r="H19" i="23"/>
  <c r="B25" i="22"/>
  <c r="H24" i="22"/>
  <c r="E24" i="22"/>
  <c r="F24" i="22"/>
  <c r="G24" i="22"/>
  <c r="E29" i="23"/>
  <c r="F29" i="23"/>
  <c r="G29" i="23"/>
  <c r="H29" i="23"/>
  <c r="B21" i="22"/>
  <c r="H20" i="22"/>
  <c r="E20" i="22"/>
  <c r="F20" i="22"/>
  <c r="G20" i="22"/>
  <c r="G15" i="6"/>
  <c r="F16" i="6"/>
  <c r="E15" i="6"/>
  <c r="B25" i="23"/>
  <c r="E24" i="23"/>
  <c r="F24" i="23"/>
  <c r="G24" i="23"/>
  <c r="H24" i="23"/>
  <c r="H29" i="22"/>
  <c r="E29" i="22"/>
  <c r="F29" i="22"/>
  <c r="G29" i="22"/>
  <c r="B10" i="22"/>
  <c r="H9" i="22"/>
  <c r="E9" i="22"/>
  <c r="F9" i="22"/>
  <c r="G9" i="22"/>
  <c r="G14" i="6"/>
  <c r="E14" i="6"/>
  <c r="H16" i="6"/>
  <c r="B10" i="23"/>
  <c r="E9" i="23"/>
  <c r="F9" i="23"/>
  <c r="G9" i="23"/>
  <c r="H9" i="23"/>
  <c r="B15" i="22"/>
  <c r="H14" i="22"/>
  <c r="E14" i="22"/>
  <c r="F14" i="22"/>
  <c r="G14" i="22"/>
  <c r="B15" i="23"/>
  <c r="E14" i="23"/>
  <c r="F14" i="23"/>
  <c r="G14" i="23"/>
  <c r="H14" i="23"/>
  <c r="G16" i="6"/>
  <c r="F14" i="6"/>
  <c r="E16" i="6"/>
  <c r="G17" i="6"/>
  <c r="H17" i="6"/>
  <c r="H9" i="6"/>
  <c r="B21" i="55"/>
  <c r="I20" i="55"/>
  <c r="E20" i="55"/>
  <c r="H20" i="55"/>
  <c r="F20" i="55"/>
  <c r="G20" i="55"/>
  <c r="B21" i="46"/>
  <c r="E20" i="46"/>
  <c r="I20" i="46"/>
  <c r="F20" i="46"/>
  <c r="H20" i="46"/>
  <c r="J20" i="46"/>
  <c r="G20" i="46"/>
  <c r="B11" i="58"/>
  <c r="F10" i="58"/>
  <c r="G10" i="58"/>
  <c r="H10" i="58"/>
  <c r="E10" i="58"/>
  <c r="B13" i="59"/>
  <c r="J12" i="59"/>
  <c r="L12" i="59"/>
  <c r="I12" i="59"/>
  <c r="H12" i="59"/>
  <c r="G12" i="59"/>
  <c r="E12" i="59"/>
  <c r="K12" i="59"/>
  <c r="F12" i="59"/>
  <c r="M12" i="59"/>
  <c r="B17" i="59"/>
  <c r="L16" i="59"/>
  <c r="I16" i="59"/>
  <c r="J16" i="59"/>
  <c r="H16" i="59"/>
  <c r="G16" i="59"/>
  <c r="E16" i="59"/>
  <c r="K16" i="59"/>
  <c r="F16" i="59"/>
  <c r="M16" i="59"/>
  <c r="E17" i="47"/>
  <c r="G17" i="47"/>
  <c r="J17" i="47"/>
  <c r="I17" i="47"/>
  <c r="H17" i="47"/>
  <c r="F17" i="47"/>
  <c r="K17" i="47"/>
  <c r="B16" i="55"/>
  <c r="I15" i="55"/>
  <c r="H15" i="55"/>
  <c r="G15" i="55"/>
  <c r="E15" i="55"/>
  <c r="F15" i="55"/>
  <c r="B21" i="57"/>
  <c r="I20" i="57"/>
  <c r="J20" i="57"/>
  <c r="F20" i="57"/>
  <c r="G20" i="57"/>
  <c r="K20" i="57"/>
  <c r="H20" i="57"/>
  <c r="E20" i="57"/>
  <c r="B16" i="56"/>
  <c r="I15" i="56"/>
  <c r="G15" i="56"/>
  <c r="E15" i="56"/>
  <c r="H15" i="56"/>
  <c r="J15" i="56"/>
  <c r="F15" i="56"/>
  <c r="B21" i="58"/>
  <c r="F20" i="58"/>
  <c r="G20" i="58"/>
  <c r="H20" i="58"/>
  <c r="E20" i="58"/>
  <c r="B21" i="47"/>
  <c r="E20" i="47"/>
  <c r="I20" i="47"/>
  <c r="K20" i="47"/>
  <c r="J20" i="47"/>
  <c r="F20" i="47"/>
  <c r="H20" i="47"/>
  <c r="G20" i="47"/>
  <c r="B22" i="59"/>
  <c r="L21" i="59"/>
  <c r="I21" i="59"/>
  <c r="J21" i="59"/>
  <c r="F21" i="59"/>
  <c r="H21" i="59"/>
  <c r="M21" i="59"/>
  <c r="G21" i="59"/>
  <c r="E21" i="59"/>
  <c r="K21" i="59"/>
  <c r="B26" i="58"/>
  <c r="G25" i="58"/>
  <c r="F25" i="58"/>
  <c r="H25" i="58"/>
  <c r="E25" i="58"/>
  <c r="B16" i="57"/>
  <c r="I15" i="57"/>
  <c r="J15" i="57"/>
  <c r="G15" i="57"/>
  <c r="E15" i="57"/>
  <c r="H15" i="57"/>
  <c r="K15" i="57"/>
  <c r="F15" i="57"/>
  <c r="I22" i="56"/>
  <c r="G22" i="56"/>
  <c r="F22" i="56"/>
  <c r="E22" i="56"/>
  <c r="H22" i="56"/>
  <c r="J22" i="56"/>
  <c r="B16" i="58"/>
  <c r="G15" i="58"/>
  <c r="F15" i="58"/>
  <c r="H15" i="58"/>
  <c r="E15" i="58"/>
  <c r="B12" i="46"/>
  <c r="E11" i="46"/>
  <c r="F11" i="46"/>
  <c r="J11" i="46"/>
  <c r="I11" i="46"/>
  <c r="G11" i="46"/>
  <c r="H11" i="46"/>
  <c r="B27" i="56"/>
  <c r="I26" i="56"/>
  <c r="H26" i="56"/>
  <c r="F26" i="56"/>
  <c r="J26" i="56"/>
  <c r="G26" i="56"/>
  <c r="E26" i="56"/>
  <c r="B12" i="56"/>
  <c r="I11" i="56"/>
  <c r="G11" i="56"/>
  <c r="J11" i="56"/>
  <c r="F11" i="56"/>
  <c r="E11" i="56"/>
  <c r="H11" i="56"/>
  <c r="F15" i="6"/>
  <c r="H14" i="6"/>
  <c r="B26" i="46"/>
  <c r="E25" i="46"/>
  <c r="G25" i="46"/>
  <c r="H25" i="46"/>
  <c r="J25" i="46"/>
  <c r="F25" i="46"/>
  <c r="I25" i="46"/>
  <c r="I27" i="55"/>
  <c r="F27" i="55"/>
  <c r="H27" i="55"/>
  <c r="E27" i="55"/>
  <c r="G27" i="55"/>
  <c r="B27" i="47"/>
  <c r="E26" i="47"/>
  <c r="J26" i="47"/>
  <c r="I26" i="47"/>
  <c r="G26" i="47"/>
  <c r="H26" i="47"/>
  <c r="K26" i="47"/>
  <c r="F26" i="47"/>
  <c r="B26" i="57"/>
  <c r="J25" i="57"/>
  <c r="I25" i="57"/>
  <c r="K25" i="57"/>
  <c r="F25" i="57"/>
  <c r="E25" i="57"/>
  <c r="G25" i="57"/>
  <c r="H25" i="57"/>
  <c r="B27" i="59"/>
  <c r="L26" i="59"/>
  <c r="J26" i="59"/>
  <c r="I26" i="59"/>
  <c r="G26" i="59"/>
  <c r="M26" i="59"/>
  <c r="E26" i="59"/>
  <c r="K26" i="59"/>
  <c r="F26" i="59"/>
  <c r="H26" i="59"/>
  <c r="B16" i="46"/>
  <c r="E15" i="46"/>
  <c r="H15" i="46"/>
  <c r="J15" i="46"/>
  <c r="I15" i="46"/>
  <c r="G15" i="46"/>
  <c r="F15" i="46"/>
  <c r="B11" i="47"/>
  <c r="E10" i="47"/>
  <c r="G10" i="47"/>
  <c r="H10" i="47"/>
  <c r="K10" i="47"/>
  <c r="F10" i="47"/>
  <c r="I10" i="47"/>
  <c r="J10" i="47"/>
  <c r="B26" i="44"/>
  <c r="H25" i="44"/>
  <c r="G25" i="44"/>
  <c r="E25" i="44"/>
  <c r="F25" i="44"/>
  <c r="B16" i="44"/>
  <c r="H15" i="44"/>
  <c r="G15" i="44"/>
  <c r="E15" i="44"/>
  <c r="F15" i="44"/>
  <c r="B21" i="44"/>
  <c r="H20" i="44"/>
  <c r="G20" i="44"/>
  <c r="E20" i="44"/>
  <c r="F20" i="44"/>
  <c r="B11" i="44"/>
  <c r="H10" i="44"/>
  <c r="G10" i="44"/>
  <c r="E10" i="44"/>
  <c r="F10" i="44"/>
  <c r="M30" i="43"/>
  <c r="J30" i="43"/>
  <c r="I30" i="43"/>
  <c r="L30" i="43"/>
  <c r="K30" i="43"/>
  <c r="N30" i="43"/>
  <c r="B11" i="43"/>
  <c r="M10" i="43"/>
  <c r="J10" i="43"/>
  <c r="I10" i="43"/>
  <c r="K10" i="43"/>
  <c r="N10" i="43"/>
  <c r="L10" i="43"/>
  <c r="B26" i="43"/>
  <c r="M25" i="43"/>
  <c r="I25" i="43"/>
  <c r="J25" i="43"/>
  <c r="K25" i="43"/>
  <c r="N25" i="43"/>
  <c r="L25" i="43"/>
  <c r="B16" i="43"/>
  <c r="M15" i="43"/>
  <c r="I15" i="43"/>
  <c r="J15" i="43"/>
  <c r="N15" i="43"/>
  <c r="K15" i="43"/>
  <c r="L15" i="43"/>
  <c r="B21" i="43"/>
  <c r="M20" i="43"/>
  <c r="J20" i="43"/>
  <c r="I20" i="43"/>
  <c r="N20" i="43"/>
  <c r="L20" i="43"/>
  <c r="K20" i="43"/>
  <c r="B10" i="42"/>
  <c r="H9" i="42"/>
  <c r="E9" i="42"/>
  <c r="I9" i="42"/>
  <c r="F9" i="42"/>
  <c r="J9" i="42"/>
  <c r="G9" i="42"/>
  <c r="K9" i="42"/>
  <c r="B25" i="42"/>
  <c r="G24" i="42"/>
  <c r="K24" i="42"/>
  <c r="H24" i="42"/>
  <c r="E24" i="42"/>
  <c r="I24" i="42"/>
  <c r="F24" i="42"/>
  <c r="J24" i="42"/>
  <c r="B20" i="42"/>
  <c r="F19" i="42"/>
  <c r="J19" i="42"/>
  <c r="G19" i="42"/>
  <c r="K19" i="42"/>
  <c r="H19" i="42"/>
  <c r="E19" i="42"/>
  <c r="I19" i="42"/>
  <c r="B15" i="42"/>
  <c r="E14" i="42"/>
  <c r="I14" i="42"/>
  <c r="F14" i="42"/>
  <c r="J14" i="42"/>
  <c r="G14" i="42"/>
  <c r="K14" i="42"/>
  <c r="H14" i="42"/>
  <c r="H29" i="42"/>
  <c r="E29" i="42"/>
  <c r="I29" i="42"/>
  <c r="F29" i="42"/>
  <c r="J29" i="42"/>
  <c r="G29" i="42"/>
  <c r="K29" i="42"/>
  <c r="B25" i="41"/>
  <c r="E24" i="41"/>
  <c r="I24" i="41"/>
  <c r="F24" i="41"/>
  <c r="J24" i="41"/>
  <c r="G24" i="41"/>
  <c r="H24" i="41"/>
  <c r="G29" i="41"/>
  <c r="F29" i="41"/>
  <c r="H29" i="41"/>
  <c r="E29" i="41"/>
  <c r="I29" i="41"/>
  <c r="J29" i="41"/>
  <c r="B15" i="41"/>
  <c r="E14" i="41"/>
  <c r="I14" i="41"/>
  <c r="H14" i="41"/>
  <c r="F14" i="41"/>
  <c r="J14" i="41"/>
  <c r="G14" i="41"/>
  <c r="B10" i="41"/>
  <c r="G9" i="41"/>
  <c r="F9" i="41"/>
  <c r="H9" i="41"/>
  <c r="E9" i="41"/>
  <c r="I9" i="41"/>
  <c r="J9" i="41"/>
  <c r="B21" i="41"/>
  <c r="E20" i="41"/>
  <c r="I20" i="41"/>
  <c r="F20" i="41"/>
  <c r="J20" i="41"/>
  <c r="G20" i="41"/>
  <c r="H20" i="41"/>
  <c r="B25" i="40"/>
  <c r="F24" i="40"/>
  <c r="E24" i="40"/>
  <c r="G24" i="40"/>
  <c r="H24" i="40"/>
  <c r="I24" i="40"/>
  <c r="B10" i="40"/>
  <c r="E9" i="40"/>
  <c r="I9" i="40"/>
  <c r="H9" i="40"/>
  <c r="F9" i="40"/>
  <c r="G9" i="40"/>
  <c r="B15" i="40"/>
  <c r="H14" i="40"/>
  <c r="G14" i="40"/>
  <c r="E14" i="40"/>
  <c r="I14" i="40"/>
  <c r="F14" i="40"/>
  <c r="E29" i="40"/>
  <c r="I29" i="40"/>
  <c r="F29" i="40"/>
  <c r="H29" i="40"/>
  <c r="G29" i="40"/>
  <c r="B20" i="40"/>
  <c r="G19" i="40"/>
  <c r="F19" i="40"/>
  <c r="H19" i="40"/>
  <c r="E19" i="40"/>
  <c r="I19" i="40"/>
  <c r="B15" i="39"/>
  <c r="F14" i="39"/>
  <c r="E14" i="39"/>
  <c r="B25" i="39"/>
  <c r="E24" i="39"/>
  <c r="F24" i="39"/>
  <c r="B10" i="39"/>
  <c r="E9" i="39"/>
  <c r="F9" i="39"/>
  <c r="E29" i="39"/>
  <c r="F29" i="39"/>
  <c r="B20" i="39"/>
  <c r="E19" i="39"/>
  <c r="F19" i="39"/>
  <c r="B20" i="37"/>
  <c r="E19" i="37"/>
  <c r="I19" i="37"/>
  <c r="H19" i="37"/>
  <c r="F19" i="37"/>
  <c r="J19" i="37"/>
  <c r="G19" i="37"/>
  <c r="K19" i="37"/>
  <c r="B25" i="37"/>
  <c r="F24" i="37"/>
  <c r="J24" i="37"/>
  <c r="G24" i="37"/>
  <c r="K24" i="37"/>
  <c r="E24" i="37"/>
  <c r="I24" i="37"/>
  <c r="H24" i="37"/>
  <c r="B15" i="37"/>
  <c r="H14" i="37"/>
  <c r="G14" i="37"/>
  <c r="K14" i="37"/>
  <c r="E14" i="37"/>
  <c r="I14" i="37"/>
  <c r="F14" i="37"/>
  <c r="J14" i="37"/>
  <c r="B10" i="37"/>
  <c r="G9" i="37"/>
  <c r="K9" i="37"/>
  <c r="J9" i="37"/>
  <c r="H9" i="37"/>
  <c r="F9" i="37"/>
  <c r="E9" i="37"/>
  <c r="I9" i="37"/>
  <c r="G29" i="37"/>
  <c r="K29" i="37"/>
  <c r="J29" i="37"/>
  <c r="H29" i="37"/>
  <c r="F29" i="37"/>
  <c r="E29" i="37"/>
  <c r="I29" i="37"/>
  <c r="B20" i="35"/>
  <c r="F19" i="35"/>
  <c r="J19" i="35"/>
  <c r="E19" i="35"/>
  <c r="G19" i="35"/>
  <c r="I19" i="35"/>
  <c r="H19" i="35"/>
  <c r="B15" i="35"/>
  <c r="H14" i="35"/>
  <c r="E14" i="35"/>
  <c r="I14" i="35"/>
  <c r="G14" i="35"/>
  <c r="F14" i="35"/>
  <c r="J14" i="35"/>
  <c r="B10" i="35"/>
  <c r="F9" i="35"/>
  <c r="J9" i="35"/>
  <c r="E9" i="35"/>
  <c r="G9" i="35"/>
  <c r="I9" i="35"/>
  <c r="H9" i="35"/>
  <c r="F29" i="35"/>
  <c r="J29" i="35"/>
  <c r="I29" i="35"/>
  <c r="G29" i="35"/>
  <c r="E29" i="35"/>
  <c r="H29" i="35"/>
  <c r="B25" i="35"/>
  <c r="H24" i="35"/>
  <c r="E24" i="35"/>
  <c r="I24" i="35"/>
  <c r="G24" i="35"/>
  <c r="F24" i="35"/>
  <c r="J24" i="35"/>
  <c r="G29" i="14"/>
  <c r="E29" i="14"/>
  <c r="F29" i="14"/>
  <c r="B15" i="14"/>
  <c r="G14" i="14"/>
  <c r="E14" i="14"/>
  <c r="F14" i="14"/>
  <c r="B25" i="14"/>
  <c r="F24" i="14"/>
  <c r="G24" i="14"/>
  <c r="E24" i="14"/>
  <c r="B10" i="14"/>
  <c r="G9" i="14"/>
  <c r="F9" i="14"/>
  <c r="E9" i="14"/>
  <c r="B21" i="14"/>
  <c r="F20" i="14"/>
  <c r="E20" i="14"/>
  <c r="G20" i="14"/>
  <c r="B16" i="10"/>
  <c r="G15" i="10"/>
  <c r="H15" i="10"/>
  <c r="F15" i="10"/>
  <c r="E15" i="10"/>
  <c r="I15" i="10"/>
  <c r="J15" i="10"/>
  <c r="B20" i="10"/>
  <c r="G19" i="10"/>
  <c r="F19" i="10"/>
  <c r="H19" i="10"/>
  <c r="E19" i="10"/>
  <c r="I19" i="10"/>
  <c r="J19" i="10"/>
  <c r="G29" i="10"/>
  <c r="H29" i="10"/>
  <c r="J29" i="10"/>
  <c r="E29" i="10"/>
  <c r="I29" i="10"/>
  <c r="F29" i="10"/>
  <c r="B10" i="10"/>
  <c r="G9" i="10"/>
  <c r="H9" i="10"/>
  <c r="J9" i="10"/>
  <c r="E9" i="10"/>
  <c r="I9" i="10"/>
  <c r="F9" i="10"/>
  <c r="B25" i="10"/>
  <c r="E24" i="10"/>
  <c r="I24" i="10"/>
  <c r="H24" i="10"/>
  <c r="F24" i="10"/>
  <c r="J24" i="10"/>
  <c r="G24" i="10"/>
  <c r="E29" i="9"/>
  <c r="I29" i="9"/>
  <c r="G29" i="9"/>
  <c r="H29" i="9"/>
  <c r="F29" i="9"/>
  <c r="B26" i="9"/>
  <c r="E25" i="9"/>
  <c r="I25" i="9"/>
  <c r="G25" i="9"/>
  <c r="F25" i="9"/>
  <c r="H25" i="9"/>
  <c r="B15" i="9"/>
  <c r="H14" i="9"/>
  <c r="E14" i="9"/>
  <c r="I14" i="9"/>
  <c r="F14" i="9"/>
  <c r="G14" i="9"/>
  <c r="B10" i="9"/>
  <c r="E9" i="9"/>
  <c r="I9" i="9"/>
  <c r="F9" i="9"/>
  <c r="G9" i="9"/>
  <c r="H9" i="9"/>
  <c r="B20" i="9"/>
  <c r="G19" i="9"/>
  <c r="H19" i="9"/>
  <c r="E19" i="9"/>
  <c r="I19" i="9"/>
  <c r="F19" i="9"/>
  <c r="F29" i="8"/>
  <c r="E29" i="8"/>
  <c r="B25" i="8"/>
  <c r="E24" i="8"/>
  <c r="F24" i="8"/>
  <c r="B10" i="8"/>
  <c r="F9" i="8"/>
  <c r="E9" i="8"/>
  <c r="B15" i="8"/>
  <c r="E14" i="8"/>
  <c r="F14" i="8"/>
  <c r="B20" i="8"/>
  <c r="F19" i="8"/>
  <c r="E19" i="8"/>
  <c r="B10" i="6"/>
  <c r="G21" i="24" l="1"/>
  <c r="E21" i="24"/>
  <c r="F21" i="24"/>
  <c r="H21" i="24"/>
  <c r="E21" i="25"/>
  <c r="G21" i="25"/>
  <c r="F21" i="25"/>
  <c r="H21" i="25"/>
  <c r="F20" i="26"/>
  <c r="H20" i="26"/>
  <c r="E20" i="26"/>
  <c r="G20" i="26"/>
  <c r="F21" i="27"/>
  <c r="H21" i="27"/>
  <c r="E21" i="27"/>
  <c r="G21" i="27"/>
  <c r="E10" i="24"/>
  <c r="F10" i="24"/>
  <c r="H10" i="24"/>
  <c r="G10" i="24"/>
  <c r="E10" i="25"/>
  <c r="G10" i="25"/>
  <c r="F10" i="25"/>
  <c r="H10" i="25"/>
  <c r="F15" i="26"/>
  <c r="H15" i="26"/>
  <c r="E15" i="26"/>
  <c r="G15" i="26"/>
  <c r="F10" i="27"/>
  <c r="H10" i="27"/>
  <c r="E10" i="27"/>
  <c r="G10" i="27"/>
  <c r="G25" i="24"/>
  <c r="E25" i="24"/>
  <c r="F25" i="24"/>
  <c r="H25" i="24"/>
  <c r="E25" i="25"/>
  <c r="G25" i="25"/>
  <c r="F25" i="25"/>
  <c r="H25" i="25"/>
  <c r="E25" i="26"/>
  <c r="G25" i="26"/>
  <c r="F25" i="26"/>
  <c r="H25" i="26"/>
  <c r="F25" i="27"/>
  <c r="H25" i="27"/>
  <c r="E25" i="27"/>
  <c r="G25" i="27"/>
  <c r="E15" i="24"/>
  <c r="F15" i="24"/>
  <c r="H15" i="24"/>
  <c r="G15" i="24"/>
  <c r="F15" i="25"/>
  <c r="H15" i="25"/>
  <c r="E15" i="25"/>
  <c r="G15" i="25"/>
  <c r="F11" i="26"/>
  <c r="H11" i="26"/>
  <c r="E11" i="26"/>
  <c r="G11" i="26"/>
  <c r="E15" i="27"/>
  <c r="G15" i="27"/>
  <c r="F15" i="27"/>
  <c r="H15" i="27"/>
  <c r="B11" i="28"/>
  <c r="E10" i="28"/>
  <c r="F10" i="28"/>
  <c r="H10" i="28"/>
  <c r="G10" i="28"/>
  <c r="B26" i="28"/>
  <c r="E25" i="28"/>
  <c r="H25" i="28"/>
  <c r="F25" i="28"/>
  <c r="G25" i="28"/>
  <c r="B16" i="28"/>
  <c r="E15" i="28"/>
  <c r="F15" i="28"/>
  <c r="H15" i="28"/>
  <c r="G15" i="28"/>
  <c r="B22" i="28"/>
  <c r="E21" i="28"/>
  <c r="H21" i="28"/>
  <c r="F21" i="28"/>
  <c r="G21" i="28"/>
  <c r="B22" i="27"/>
  <c r="B11" i="27"/>
  <c r="B26" i="27"/>
  <c r="B16" i="27"/>
  <c r="B16" i="26"/>
  <c r="B26" i="26"/>
  <c r="B21" i="26"/>
  <c r="B12" i="26"/>
  <c r="B22" i="25"/>
  <c r="B11" i="25"/>
  <c r="B26" i="25"/>
  <c r="B16" i="25"/>
  <c r="B22" i="24"/>
  <c r="B11" i="24"/>
  <c r="B26" i="24"/>
  <c r="B16" i="24"/>
  <c r="B16" i="23"/>
  <c r="E15" i="23"/>
  <c r="F15" i="23"/>
  <c r="G15" i="23"/>
  <c r="H15" i="23"/>
  <c r="B26" i="22"/>
  <c r="H25" i="22"/>
  <c r="F25" i="22"/>
  <c r="E25" i="22"/>
  <c r="G25" i="22"/>
  <c r="B16" i="22"/>
  <c r="H15" i="22"/>
  <c r="E15" i="22"/>
  <c r="F15" i="22"/>
  <c r="G15" i="22"/>
  <c r="B21" i="23"/>
  <c r="E20" i="23"/>
  <c r="F20" i="23"/>
  <c r="G20" i="23"/>
  <c r="H20" i="23"/>
  <c r="B26" i="23"/>
  <c r="E25" i="23"/>
  <c r="F25" i="23"/>
  <c r="G25" i="23"/>
  <c r="H25" i="23"/>
  <c r="B22" i="22"/>
  <c r="H21" i="22"/>
  <c r="E21" i="22"/>
  <c r="F21" i="22"/>
  <c r="G21" i="22"/>
  <c r="B11" i="23"/>
  <c r="E10" i="23"/>
  <c r="H10" i="23"/>
  <c r="F10" i="23"/>
  <c r="G10" i="23"/>
  <c r="B11" i="22"/>
  <c r="H10" i="22"/>
  <c r="F10" i="22"/>
  <c r="E10" i="22"/>
  <c r="G10" i="22"/>
  <c r="B28" i="59"/>
  <c r="J27" i="59"/>
  <c r="L27" i="59"/>
  <c r="I27" i="59"/>
  <c r="H27" i="59"/>
  <c r="G27" i="59"/>
  <c r="M27" i="59"/>
  <c r="E27" i="59"/>
  <c r="K27" i="59"/>
  <c r="F27" i="59"/>
  <c r="B27" i="57"/>
  <c r="I26" i="57"/>
  <c r="J26" i="57"/>
  <c r="K26" i="57"/>
  <c r="F26" i="57"/>
  <c r="E26" i="57"/>
  <c r="G26" i="57"/>
  <c r="H26" i="57"/>
  <c r="E27" i="47"/>
  <c r="G27" i="47"/>
  <c r="J27" i="47"/>
  <c r="K27" i="47"/>
  <c r="I27" i="47"/>
  <c r="H27" i="47"/>
  <c r="F27" i="47"/>
  <c r="B27" i="46"/>
  <c r="E26" i="46"/>
  <c r="F26" i="46"/>
  <c r="H26" i="46"/>
  <c r="G26" i="46"/>
  <c r="I26" i="46"/>
  <c r="J26" i="46"/>
  <c r="I12" i="56"/>
  <c r="G12" i="56"/>
  <c r="F12" i="56"/>
  <c r="E12" i="56"/>
  <c r="J12" i="56"/>
  <c r="H12" i="56"/>
  <c r="H10" i="6"/>
  <c r="G10" i="6"/>
  <c r="E10" i="6"/>
  <c r="F10" i="6"/>
  <c r="B22" i="58"/>
  <c r="G21" i="58"/>
  <c r="F21" i="58"/>
  <c r="E21" i="58"/>
  <c r="H21" i="58"/>
  <c r="B22" i="57"/>
  <c r="J21" i="57"/>
  <c r="I21" i="57"/>
  <c r="F21" i="57"/>
  <c r="H21" i="57"/>
  <c r="E21" i="57"/>
  <c r="G21" i="57"/>
  <c r="K21" i="57"/>
  <c r="L13" i="59"/>
  <c r="I13" i="59"/>
  <c r="J13" i="59"/>
  <c r="F13" i="59"/>
  <c r="M13" i="59"/>
  <c r="E13" i="59"/>
  <c r="H13" i="59"/>
  <c r="G13" i="59"/>
  <c r="K13" i="59"/>
  <c r="B22" i="46"/>
  <c r="E21" i="46"/>
  <c r="H21" i="46"/>
  <c r="J21" i="46"/>
  <c r="G21" i="46"/>
  <c r="I21" i="46"/>
  <c r="F21" i="46"/>
  <c r="B12" i="47"/>
  <c r="E11" i="47"/>
  <c r="K11" i="47"/>
  <c r="I11" i="47"/>
  <c r="H11" i="47"/>
  <c r="F11" i="47"/>
  <c r="G11" i="47"/>
  <c r="J11" i="47"/>
  <c r="B22" i="47"/>
  <c r="E21" i="47"/>
  <c r="K21" i="47"/>
  <c r="H21" i="47"/>
  <c r="G21" i="47"/>
  <c r="J21" i="47"/>
  <c r="F21" i="47"/>
  <c r="I21" i="47"/>
  <c r="B17" i="46"/>
  <c r="E16" i="46"/>
  <c r="I16" i="46"/>
  <c r="F16" i="46"/>
  <c r="G16" i="46"/>
  <c r="H16" i="46"/>
  <c r="J16" i="46"/>
  <c r="E12" i="46"/>
  <c r="H12" i="46"/>
  <c r="J12" i="46"/>
  <c r="F12" i="46"/>
  <c r="I12" i="46"/>
  <c r="G12" i="46"/>
  <c r="B23" i="59"/>
  <c r="L22" i="59"/>
  <c r="J22" i="59"/>
  <c r="I22" i="59"/>
  <c r="G22" i="59"/>
  <c r="M22" i="59"/>
  <c r="E22" i="59"/>
  <c r="K22" i="59"/>
  <c r="F22" i="59"/>
  <c r="H22" i="59"/>
  <c r="B12" i="58"/>
  <c r="G11" i="58"/>
  <c r="F11" i="58"/>
  <c r="H11" i="58"/>
  <c r="E11" i="58"/>
  <c r="B27" i="58"/>
  <c r="F26" i="58"/>
  <c r="G26" i="58"/>
  <c r="H26" i="58"/>
  <c r="E26" i="58"/>
  <c r="B17" i="56"/>
  <c r="I16" i="56"/>
  <c r="H16" i="56"/>
  <c r="G16" i="56"/>
  <c r="E16" i="56"/>
  <c r="J16" i="56"/>
  <c r="F16" i="56"/>
  <c r="I27" i="56"/>
  <c r="J27" i="56"/>
  <c r="E27" i="56"/>
  <c r="H27" i="56"/>
  <c r="F27" i="56"/>
  <c r="G27" i="56"/>
  <c r="B17" i="58"/>
  <c r="F16" i="58"/>
  <c r="G16" i="58"/>
  <c r="E16" i="58"/>
  <c r="H16" i="58"/>
  <c r="B17" i="57"/>
  <c r="I16" i="57"/>
  <c r="J16" i="57"/>
  <c r="G16" i="57"/>
  <c r="H16" i="57"/>
  <c r="K16" i="57"/>
  <c r="E16" i="57"/>
  <c r="F16" i="57"/>
  <c r="B17" i="55"/>
  <c r="I16" i="55"/>
  <c r="H16" i="55"/>
  <c r="E16" i="55"/>
  <c r="F16" i="55"/>
  <c r="G16" i="55"/>
  <c r="B18" i="59"/>
  <c r="L17" i="59"/>
  <c r="I17" i="59"/>
  <c r="J17" i="59"/>
  <c r="F17" i="59"/>
  <c r="M17" i="59"/>
  <c r="E17" i="59"/>
  <c r="H17" i="59"/>
  <c r="G17" i="59"/>
  <c r="K17" i="59"/>
  <c r="B22" i="55"/>
  <c r="I21" i="55"/>
  <c r="G21" i="55"/>
  <c r="E21" i="55"/>
  <c r="H21" i="55"/>
  <c r="F21" i="55"/>
  <c r="B12" i="44"/>
  <c r="H11" i="44"/>
  <c r="E11" i="44"/>
  <c r="G11" i="44"/>
  <c r="F11" i="44"/>
  <c r="B22" i="44"/>
  <c r="H21" i="44"/>
  <c r="E21" i="44"/>
  <c r="G21" i="44"/>
  <c r="F21" i="44"/>
  <c r="B17" i="44"/>
  <c r="H16" i="44"/>
  <c r="E16" i="44"/>
  <c r="F16" i="44"/>
  <c r="G16" i="44"/>
  <c r="B27" i="44"/>
  <c r="H26" i="44"/>
  <c r="E26" i="44"/>
  <c r="G26" i="44"/>
  <c r="F26" i="44"/>
  <c r="B12" i="43"/>
  <c r="M11" i="43"/>
  <c r="I11" i="43"/>
  <c r="J11" i="43"/>
  <c r="K11" i="43"/>
  <c r="L11" i="43"/>
  <c r="N11" i="43"/>
  <c r="H11" i="43"/>
  <c r="G11" i="43"/>
  <c r="E11" i="43"/>
  <c r="F11" i="43"/>
  <c r="B22" i="43"/>
  <c r="M21" i="43"/>
  <c r="J21" i="43"/>
  <c r="I21" i="43"/>
  <c r="L21" i="43"/>
  <c r="N21" i="43"/>
  <c r="K21" i="43"/>
  <c r="G21" i="43"/>
  <c r="H21" i="43"/>
  <c r="F21" i="43"/>
  <c r="E21" i="43"/>
  <c r="B27" i="43"/>
  <c r="M26" i="43"/>
  <c r="J26" i="43"/>
  <c r="I26" i="43"/>
  <c r="L26" i="43"/>
  <c r="K26" i="43"/>
  <c r="N26" i="43"/>
  <c r="H26" i="43"/>
  <c r="E26" i="43"/>
  <c r="G26" i="43"/>
  <c r="F26" i="43"/>
  <c r="B17" i="43"/>
  <c r="M16" i="43"/>
  <c r="I16" i="43"/>
  <c r="J16" i="43"/>
  <c r="L16" i="43"/>
  <c r="K16" i="43"/>
  <c r="N16" i="43"/>
  <c r="E16" i="43"/>
  <c r="F16" i="43"/>
  <c r="H16" i="43"/>
  <c r="G16" i="43"/>
  <c r="B16" i="42"/>
  <c r="F15" i="42"/>
  <c r="J15" i="42"/>
  <c r="G15" i="42"/>
  <c r="K15" i="42"/>
  <c r="H15" i="42"/>
  <c r="E15" i="42"/>
  <c r="I15" i="42"/>
  <c r="B21" i="42"/>
  <c r="G20" i="42"/>
  <c r="K20" i="42"/>
  <c r="H20" i="42"/>
  <c r="E20" i="42"/>
  <c r="I20" i="42"/>
  <c r="F20" i="42"/>
  <c r="J20" i="42"/>
  <c r="B26" i="42"/>
  <c r="H25" i="42"/>
  <c r="E25" i="42"/>
  <c r="I25" i="42"/>
  <c r="F25" i="42"/>
  <c r="J25" i="42"/>
  <c r="G25" i="42"/>
  <c r="K25" i="42"/>
  <c r="B11" i="42"/>
  <c r="E10" i="42"/>
  <c r="I10" i="42"/>
  <c r="F10" i="42"/>
  <c r="J10" i="42"/>
  <c r="G10" i="42"/>
  <c r="K10" i="42"/>
  <c r="H10" i="42"/>
  <c r="B11" i="41"/>
  <c r="E10" i="41"/>
  <c r="I10" i="41"/>
  <c r="F10" i="41"/>
  <c r="J10" i="41"/>
  <c r="G10" i="41"/>
  <c r="H10" i="41"/>
  <c r="B22" i="41"/>
  <c r="G21" i="41"/>
  <c r="F21" i="41"/>
  <c r="H21" i="41"/>
  <c r="E21" i="41"/>
  <c r="I21" i="41"/>
  <c r="J21" i="41"/>
  <c r="B16" i="41"/>
  <c r="G15" i="41"/>
  <c r="H15" i="41"/>
  <c r="E15" i="41"/>
  <c r="I15" i="41"/>
  <c r="F15" i="41"/>
  <c r="J15" i="41"/>
  <c r="B26" i="41"/>
  <c r="G25" i="41"/>
  <c r="F25" i="41"/>
  <c r="H25" i="41"/>
  <c r="E25" i="41"/>
  <c r="I25" i="41"/>
  <c r="J25" i="41"/>
  <c r="B21" i="40"/>
  <c r="F20" i="40"/>
  <c r="G20" i="40"/>
  <c r="E20" i="40"/>
  <c r="H20" i="40"/>
  <c r="I20" i="40"/>
  <c r="B11" i="40"/>
  <c r="H10" i="40"/>
  <c r="E10" i="40"/>
  <c r="I10" i="40"/>
  <c r="G10" i="40"/>
  <c r="F10" i="40"/>
  <c r="B16" i="40"/>
  <c r="G15" i="40"/>
  <c r="H15" i="40"/>
  <c r="F15" i="40"/>
  <c r="E15" i="40"/>
  <c r="I15" i="40"/>
  <c r="B26" i="40"/>
  <c r="E25" i="40"/>
  <c r="I25" i="40"/>
  <c r="F25" i="40"/>
  <c r="H25" i="40"/>
  <c r="G25" i="40"/>
  <c r="B26" i="39"/>
  <c r="E25" i="39"/>
  <c r="F25" i="39"/>
  <c r="B11" i="39"/>
  <c r="F10" i="39"/>
  <c r="E10" i="39"/>
  <c r="B21" i="39"/>
  <c r="E20" i="39"/>
  <c r="F20" i="39"/>
  <c r="B16" i="39"/>
  <c r="E15" i="39"/>
  <c r="F15" i="39"/>
  <c r="B11" i="37"/>
  <c r="H10" i="37"/>
  <c r="K10" i="37"/>
  <c r="E10" i="37"/>
  <c r="I10" i="37"/>
  <c r="G10" i="37"/>
  <c r="F10" i="37"/>
  <c r="J10" i="37"/>
  <c r="B16" i="37"/>
  <c r="E15" i="37"/>
  <c r="I15" i="37"/>
  <c r="F15" i="37"/>
  <c r="J15" i="37"/>
  <c r="H15" i="37"/>
  <c r="G15" i="37"/>
  <c r="K15" i="37"/>
  <c r="B26" i="37"/>
  <c r="G25" i="37"/>
  <c r="K25" i="37"/>
  <c r="F25" i="37"/>
  <c r="H25" i="37"/>
  <c r="J25" i="37"/>
  <c r="E25" i="37"/>
  <c r="I25" i="37"/>
  <c r="B21" i="37"/>
  <c r="F20" i="37"/>
  <c r="J20" i="37"/>
  <c r="I20" i="37"/>
  <c r="G20" i="37"/>
  <c r="K20" i="37"/>
  <c r="E20" i="37"/>
  <c r="H20" i="37"/>
  <c r="B16" i="35"/>
  <c r="F15" i="35"/>
  <c r="J15" i="35"/>
  <c r="E15" i="35"/>
  <c r="G15" i="35"/>
  <c r="I15" i="35"/>
  <c r="H15" i="35"/>
  <c r="B11" i="35"/>
  <c r="H10" i="35"/>
  <c r="G10" i="35"/>
  <c r="E10" i="35"/>
  <c r="I10" i="35"/>
  <c r="F10" i="35"/>
  <c r="J10" i="35"/>
  <c r="B26" i="35"/>
  <c r="F25" i="35"/>
  <c r="J25" i="35"/>
  <c r="E25" i="35"/>
  <c r="G25" i="35"/>
  <c r="I25" i="35"/>
  <c r="H25" i="35"/>
  <c r="B21" i="35"/>
  <c r="H20" i="35"/>
  <c r="G20" i="35"/>
  <c r="E20" i="35"/>
  <c r="I20" i="35"/>
  <c r="F20" i="35"/>
  <c r="J20" i="35"/>
  <c r="B22" i="14"/>
  <c r="G21" i="14"/>
  <c r="F21" i="14"/>
  <c r="E21" i="14"/>
  <c r="B11" i="14"/>
  <c r="G10" i="14"/>
  <c r="E10" i="14"/>
  <c r="F10" i="14"/>
  <c r="B26" i="14"/>
  <c r="G25" i="14"/>
  <c r="F25" i="14"/>
  <c r="E25" i="14"/>
  <c r="B16" i="14"/>
  <c r="E15" i="14"/>
  <c r="F15" i="14"/>
  <c r="G15" i="14"/>
  <c r="B21" i="10"/>
  <c r="E20" i="10"/>
  <c r="I20" i="10"/>
  <c r="F20" i="10"/>
  <c r="J20" i="10"/>
  <c r="H20" i="10"/>
  <c r="G20" i="10"/>
  <c r="B26" i="10"/>
  <c r="G25" i="10"/>
  <c r="H25" i="10"/>
  <c r="F25" i="10"/>
  <c r="E25" i="10"/>
  <c r="I25" i="10"/>
  <c r="J25" i="10"/>
  <c r="B11" i="10"/>
  <c r="E10" i="10"/>
  <c r="I10" i="10"/>
  <c r="H10" i="10"/>
  <c r="F10" i="10"/>
  <c r="J10" i="10"/>
  <c r="G10" i="10"/>
  <c r="B17" i="10"/>
  <c r="E16" i="10"/>
  <c r="I16" i="10"/>
  <c r="H16" i="10"/>
  <c r="F16" i="10"/>
  <c r="J16" i="10"/>
  <c r="G16" i="10"/>
  <c r="B16" i="9"/>
  <c r="G15" i="9"/>
  <c r="H15" i="9"/>
  <c r="E15" i="9"/>
  <c r="I15" i="9"/>
  <c r="F15" i="9"/>
  <c r="B11" i="9"/>
  <c r="H10" i="9"/>
  <c r="E10" i="9"/>
  <c r="I10" i="9"/>
  <c r="F10" i="9"/>
  <c r="G10" i="9"/>
  <c r="B27" i="9"/>
  <c r="H26" i="9"/>
  <c r="E26" i="9"/>
  <c r="F26" i="9"/>
  <c r="G26" i="9"/>
  <c r="I26" i="9"/>
  <c r="B21" i="9"/>
  <c r="F20" i="9"/>
  <c r="H20" i="9"/>
  <c r="E20" i="9"/>
  <c r="I20" i="9"/>
  <c r="G20" i="9"/>
  <c r="B26" i="8"/>
  <c r="F25" i="8"/>
  <c r="E25" i="8"/>
  <c r="B21" i="8"/>
  <c r="E20" i="8"/>
  <c r="F20" i="8"/>
  <c r="B11" i="8"/>
  <c r="E10" i="8"/>
  <c r="F10" i="8"/>
  <c r="B16" i="8"/>
  <c r="F15" i="8"/>
  <c r="E15" i="8"/>
  <c r="B11" i="6"/>
  <c r="E16" i="24" l="1"/>
  <c r="F16" i="24"/>
  <c r="H16" i="24"/>
  <c r="G16" i="24"/>
  <c r="F16" i="25"/>
  <c r="H16" i="25"/>
  <c r="E16" i="25"/>
  <c r="G16" i="25"/>
  <c r="F12" i="26"/>
  <c r="H12" i="26"/>
  <c r="E12" i="26"/>
  <c r="G12" i="26"/>
  <c r="H16" i="27"/>
  <c r="E16" i="27"/>
  <c r="G16" i="27"/>
  <c r="F16" i="27"/>
  <c r="F26" i="24"/>
  <c r="H26" i="24"/>
  <c r="G26" i="24"/>
  <c r="E26" i="24"/>
  <c r="E26" i="25"/>
  <c r="G26" i="25"/>
  <c r="F26" i="25"/>
  <c r="H26" i="25"/>
  <c r="E21" i="26"/>
  <c r="G21" i="26"/>
  <c r="F21" i="26"/>
  <c r="H21" i="26"/>
  <c r="F26" i="27"/>
  <c r="H26" i="27"/>
  <c r="E26" i="27"/>
  <c r="G26" i="27"/>
  <c r="E11" i="24"/>
  <c r="F11" i="24"/>
  <c r="H11" i="24"/>
  <c r="G11" i="24"/>
  <c r="F11" i="25"/>
  <c r="H11" i="25"/>
  <c r="E11" i="25"/>
  <c r="G11" i="25"/>
  <c r="E26" i="26"/>
  <c r="G26" i="26"/>
  <c r="F26" i="26"/>
  <c r="H26" i="26"/>
  <c r="E11" i="27"/>
  <c r="G11" i="27"/>
  <c r="F11" i="27"/>
  <c r="H11" i="27"/>
  <c r="F22" i="24"/>
  <c r="H22" i="24"/>
  <c r="G22" i="24"/>
  <c r="E22" i="24"/>
  <c r="E22" i="25"/>
  <c r="G22" i="25"/>
  <c r="F22" i="25"/>
  <c r="H22" i="25"/>
  <c r="F16" i="26"/>
  <c r="H16" i="26"/>
  <c r="E16" i="26"/>
  <c r="G16" i="26"/>
  <c r="F22" i="27"/>
  <c r="H22" i="27"/>
  <c r="E22" i="27"/>
  <c r="G22" i="27"/>
  <c r="E22" i="28"/>
  <c r="F22" i="28"/>
  <c r="G22" i="28"/>
  <c r="H22" i="28"/>
  <c r="B17" i="28"/>
  <c r="E16" i="28"/>
  <c r="H16" i="28"/>
  <c r="F16" i="28"/>
  <c r="G16" i="28"/>
  <c r="B27" i="28"/>
  <c r="E26" i="28"/>
  <c r="F26" i="28"/>
  <c r="G26" i="28"/>
  <c r="H26" i="28"/>
  <c r="B12" i="28"/>
  <c r="E11" i="28"/>
  <c r="F11" i="28"/>
  <c r="G11" i="28"/>
  <c r="H11" i="28"/>
  <c r="B17" i="27"/>
  <c r="B27" i="27"/>
  <c r="B12" i="27"/>
  <c r="B22" i="26"/>
  <c r="B27" i="26"/>
  <c r="B17" i="26"/>
  <c r="B27" i="25"/>
  <c r="B17" i="25"/>
  <c r="B12" i="25"/>
  <c r="B17" i="24"/>
  <c r="B27" i="24"/>
  <c r="B12" i="24"/>
  <c r="B22" i="23"/>
  <c r="E21" i="23"/>
  <c r="F21" i="23"/>
  <c r="G21" i="23"/>
  <c r="H21" i="23"/>
  <c r="B12" i="23"/>
  <c r="E11" i="23"/>
  <c r="F11" i="23"/>
  <c r="G11" i="23"/>
  <c r="H11" i="23"/>
  <c r="B17" i="22"/>
  <c r="H16" i="22"/>
  <c r="E16" i="22"/>
  <c r="F16" i="22"/>
  <c r="G16" i="22"/>
  <c r="B12" i="22"/>
  <c r="H11" i="22"/>
  <c r="E11" i="22"/>
  <c r="F11" i="22"/>
  <c r="G11" i="22"/>
  <c r="H22" i="22"/>
  <c r="E22" i="22"/>
  <c r="F22" i="22"/>
  <c r="G22" i="22"/>
  <c r="B27" i="22"/>
  <c r="H26" i="22"/>
  <c r="E26" i="22"/>
  <c r="F26" i="22"/>
  <c r="G26" i="22"/>
  <c r="B27" i="23"/>
  <c r="E26" i="23"/>
  <c r="F26" i="23"/>
  <c r="G26" i="23"/>
  <c r="H26" i="23"/>
  <c r="B17" i="23"/>
  <c r="E16" i="23"/>
  <c r="F16" i="23"/>
  <c r="G16" i="23"/>
  <c r="H16" i="23"/>
  <c r="F12" i="58"/>
  <c r="G12" i="58"/>
  <c r="H12" i="58"/>
  <c r="E12" i="58"/>
  <c r="I22" i="55"/>
  <c r="E22" i="55"/>
  <c r="G22" i="55"/>
  <c r="F22" i="55"/>
  <c r="H22" i="55"/>
  <c r="I17" i="55"/>
  <c r="G17" i="55"/>
  <c r="E17" i="55"/>
  <c r="H17" i="55"/>
  <c r="F17" i="55"/>
  <c r="I17" i="56"/>
  <c r="F17" i="56"/>
  <c r="G17" i="56"/>
  <c r="J17" i="56"/>
  <c r="E17" i="56"/>
  <c r="H17" i="56"/>
  <c r="F22" i="58"/>
  <c r="G22" i="58"/>
  <c r="E22" i="58"/>
  <c r="H22" i="58"/>
  <c r="I27" i="57"/>
  <c r="J27" i="57"/>
  <c r="G27" i="57"/>
  <c r="E27" i="57"/>
  <c r="K27" i="57"/>
  <c r="F27" i="57"/>
  <c r="H27" i="57"/>
  <c r="J17" i="57"/>
  <c r="I17" i="57"/>
  <c r="H17" i="57"/>
  <c r="E17" i="57"/>
  <c r="G17" i="57"/>
  <c r="K17" i="57"/>
  <c r="F17" i="57"/>
  <c r="G27" i="58"/>
  <c r="F27" i="58"/>
  <c r="H27" i="58"/>
  <c r="E27" i="58"/>
  <c r="L23" i="59"/>
  <c r="J23" i="59"/>
  <c r="I23" i="59"/>
  <c r="H23" i="59"/>
  <c r="G23" i="59"/>
  <c r="M23" i="59"/>
  <c r="E23" i="59"/>
  <c r="K23" i="59"/>
  <c r="F23" i="59"/>
  <c r="E22" i="46"/>
  <c r="J22" i="46"/>
  <c r="F22" i="46"/>
  <c r="I22" i="46"/>
  <c r="G22" i="46"/>
  <c r="H22" i="46"/>
  <c r="E27" i="46"/>
  <c r="G27" i="46"/>
  <c r="H27" i="46"/>
  <c r="I27" i="46"/>
  <c r="F27" i="46"/>
  <c r="J27" i="46"/>
  <c r="F11" i="6"/>
  <c r="G11" i="6"/>
  <c r="H11" i="6"/>
  <c r="E11" i="6"/>
  <c r="J18" i="59"/>
  <c r="I18" i="59"/>
  <c r="L18" i="59"/>
  <c r="G18" i="59"/>
  <c r="E18" i="59"/>
  <c r="K18" i="59"/>
  <c r="F18" i="59"/>
  <c r="M18" i="59"/>
  <c r="H18" i="59"/>
  <c r="G17" i="58"/>
  <c r="F17" i="58"/>
  <c r="H17" i="58"/>
  <c r="E17" i="58"/>
  <c r="E17" i="46"/>
  <c r="H17" i="46"/>
  <c r="J17" i="46"/>
  <c r="F17" i="46"/>
  <c r="I17" i="46"/>
  <c r="G17" i="46"/>
  <c r="E22" i="47"/>
  <c r="G22" i="47"/>
  <c r="F22" i="47"/>
  <c r="H22" i="47"/>
  <c r="K22" i="47"/>
  <c r="J22" i="47"/>
  <c r="I22" i="47"/>
  <c r="E12" i="47"/>
  <c r="K12" i="47"/>
  <c r="G12" i="47"/>
  <c r="F12" i="47"/>
  <c r="J12" i="47"/>
  <c r="H12" i="47"/>
  <c r="I12" i="47"/>
  <c r="J22" i="57"/>
  <c r="I22" i="57"/>
  <c r="K22" i="57"/>
  <c r="G22" i="57"/>
  <c r="F22" i="57"/>
  <c r="E22" i="57"/>
  <c r="H22" i="57"/>
  <c r="L28" i="59"/>
  <c r="I28" i="59"/>
  <c r="J28" i="59"/>
  <c r="F28" i="59"/>
  <c r="H28" i="59"/>
  <c r="G28" i="59"/>
  <c r="M28" i="59"/>
  <c r="E28" i="59"/>
  <c r="K28" i="59"/>
  <c r="H17" i="44"/>
  <c r="E17" i="44"/>
  <c r="G17" i="44"/>
  <c r="F17" i="44"/>
  <c r="H27" i="44"/>
  <c r="E27" i="44"/>
  <c r="F27" i="44"/>
  <c r="G27" i="44"/>
  <c r="H22" i="44"/>
  <c r="G22" i="44"/>
  <c r="E22" i="44"/>
  <c r="F22" i="44"/>
  <c r="H12" i="44"/>
  <c r="G12" i="44"/>
  <c r="E12" i="44"/>
  <c r="F12" i="44"/>
  <c r="B23" i="43"/>
  <c r="M22" i="43"/>
  <c r="J22" i="43"/>
  <c r="I22" i="43"/>
  <c r="K22" i="43"/>
  <c r="N22" i="43"/>
  <c r="L22" i="43"/>
  <c r="G22" i="43"/>
  <c r="F22" i="43"/>
  <c r="H22" i="43"/>
  <c r="E22" i="43"/>
  <c r="B28" i="43"/>
  <c r="M27" i="43"/>
  <c r="I27" i="43"/>
  <c r="J27" i="43"/>
  <c r="K27" i="43"/>
  <c r="L27" i="43"/>
  <c r="N27" i="43"/>
  <c r="G27" i="43"/>
  <c r="H27" i="43"/>
  <c r="E27" i="43"/>
  <c r="F27" i="43"/>
  <c r="B18" i="43"/>
  <c r="M17" i="43"/>
  <c r="J17" i="43"/>
  <c r="I17" i="43"/>
  <c r="N17" i="43"/>
  <c r="L17" i="43"/>
  <c r="K17" i="43"/>
  <c r="H17" i="43"/>
  <c r="F17" i="43"/>
  <c r="G17" i="43"/>
  <c r="E17" i="43"/>
  <c r="B13" i="43"/>
  <c r="M12" i="43"/>
  <c r="I12" i="43"/>
  <c r="J12" i="43"/>
  <c r="K12" i="43"/>
  <c r="L12" i="43"/>
  <c r="N12" i="43"/>
  <c r="F12" i="43"/>
  <c r="H12" i="43"/>
  <c r="G12" i="43"/>
  <c r="E12" i="43"/>
  <c r="B12" i="42"/>
  <c r="F11" i="42"/>
  <c r="J11" i="42"/>
  <c r="G11" i="42"/>
  <c r="K11" i="42"/>
  <c r="H11" i="42"/>
  <c r="E11" i="42"/>
  <c r="I11" i="42"/>
  <c r="B27" i="42"/>
  <c r="E26" i="42"/>
  <c r="I26" i="42"/>
  <c r="F26" i="42"/>
  <c r="J26" i="42"/>
  <c r="G26" i="42"/>
  <c r="K26" i="42"/>
  <c r="H26" i="42"/>
  <c r="B22" i="42"/>
  <c r="H21" i="42"/>
  <c r="E21" i="42"/>
  <c r="I21" i="42"/>
  <c r="F21" i="42"/>
  <c r="J21" i="42"/>
  <c r="G21" i="42"/>
  <c r="K21" i="42"/>
  <c r="B17" i="42"/>
  <c r="G16" i="42"/>
  <c r="K16" i="42"/>
  <c r="H16" i="42"/>
  <c r="E16" i="42"/>
  <c r="I16" i="42"/>
  <c r="F16" i="42"/>
  <c r="J16" i="42"/>
  <c r="B17" i="41"/>
  <c r="E16" i="41"/>
  <c r="I16" i="41"/>
  <c r="F16" i="41"/>
  <c r="J16" i="41"/>
  <c r="G16" i="41"/>
  <c r="H16" i="41"/>
  <c r="E22" i="41"/>
  <c r="I22" i="41"/>
  <c r="F22" i="41"/>
  <c r="J22" i="41"/>
  <c r="G22" i="41"/>
  <c r="H22" i="41"/>
  <c r="B27" i="41"/>
  <c r="E26" i="41"/>
  <c r="I26" i="41"/>
  <c r="F26" i="41"/>
  <c r="J26" i="41"/>
  <c r="G26" i="41"/>
  <c r="H26" i="41"/>
  <c r="B12" i="41"/>
  <c r="G11" i="41"/>
  <c r="H11" i="41"/>
  <c r="E11" i="41"/>
  <c r="I11" i="41"/>
  <c r="F11" i="41"/>
  <c r="J11" i="41"/>
  <c r="B27" i="40"/>
  <c r="H26" i="40"/>
  <c r="G26" i="40"/>
  <c r="E26" i="40"/>
  <c r="I26" i="40"/>
  <c r="F26" i="40"/>
  <c r="B12" i="40"/>
  <c r="G11" i="40"/>
  <c r="H11" i="40"/>
  <c r="E11" i="40"/>
  <c r="I11" i="40"/>
  <c r="F11" i="40"/>
  <c r="B17" i="40"/>
  <c r="F16" i="40"/>
  <c r="G16" i="40"/>
  <c r="I16" i="40"/>
  <c r="H16" i="40"/>
  <c r="E16" i="40"/>
  <c r="B22" i="40"/>
  <c r="E21" i="40"/>
  <c r="I21" i="40"/>
  <c r="H21" i="40"/>
  <c r="F21" i="40"/>
  <c r="G21" i="40"/>
  <c r="B12" i="39"/>
  <c r="E11" i="39"/>
  <c r="F11" i="39"/>
  <c r="B22" i="39"/>
  <c r="E21" i="39"/>
  <c r="F21" i="39"/>
  <c r="B17" i="39"/>
  <c r="E16" i="39"/>
  <c r="F16" i="39"/>
  <c r="B27" i="39"/>
  <c r="F26" i="39"/>
  <c r="E26" i="39"/>
  <c r="B22" i="37"/>
  <c r="G21" i="37"/>
  <c r="K21" i="37"/>
  <c r="J21" i="37"/>
  <c r="H21" i="37"/>
  <c r="F21" i="37"/>
  <c r="E21" i="37"/>
  <c r="I21" i="37"/>
  <c r="B27" i="37"/>
  <c r="H26" i="37"/>
  <c r="G26" i="37"/>
  <c r="E26" i="37"/>
  <c r="I26" i="37"/>
  <c r="K26" i="37"/>
  <c r="F26" i="37"/>
  <c r="J26" i="37"/>
  <c r="B17" i="37"/>
  <c r="F16" i="37"/>
  <c r="J16" i="37"/>
  <c r="E16" i="37"/>
  <c r="G16" i="37"/>
  <c r="K16" i="37"/>
  <c r="I16" i="37"/>
  <c r="H16" i="37"/>
  <c r="B12" i="37"/>
  <c r="E11" i="37"/>
  <c r="I11" i="37"/>
  <c r="H11" i="37"/>
  <c r="F11" i="37"/>
  <c r="J11" i="37"/>
  <c r="G11" i="37"/>
  <c r="K11" i="37"/>
  <c r="B27" i="35"/>
  <c r="H26" i="35"/>
  <c r="E26" i="35"/>
  <c r="I26" i="35"/>
  <c r="G26" i="35"/>
  <c r="F26" i="35"/>
  <c r="J26" i="35"/>
  <c r="B22" i="35"/>
  <c r="F21" i="35"/>
  <c r="J21" i="35"/>
  <c r="I21" i="35"/>
  <c r="G21" i="35"/>
  <c r="E21" i="35"/>
  <c r="H21" i="35"/>
  <c r="B12" i="35"/>
  <c r="F11" i="35"/>
  <c r="J11" i="35"/>
  <c r="G11" i="35"/>
  <c r="E11" i="35"/>
  <c r="I11" i="35"/>
  <c r="H11" i="35"/>
  <c r="B17" i="35"/>
  <c r="H16" i="35"/>
  <c r="G16" i="35"/>
  <c r="E16" i="35"/>
  <c r="I16" i="35"/>
  <c r="F16" i="35"/>
  <c r="J16" i="35"/>
  <c r="B17" i="14"/>
  <c r="F16" i="14"/>
  <c r="G16" i="14"/>
  <c r="E16" i="14"/>
  <c r="B27" i="14"/>
  <c r="E26" i="14"/>
  <c r="F26" i="14"/>
  <c r="G26" i="14"/>
  <c r="B12" i="14"/>
  <c r="E11" i="14"/>
  <c r="F11" i="14"/>
  <c r="G11" i="14"/>
  <c r="E22" i="14"/>
  <c r="F22" i="14"/>
  <c r="G22" i="14"/>
  <c r="B12" i="10"/>
  <c r="G11" i="10"/>
  <c r="H11" i="10"/>
  <c r="F11" i="10"/>
  <c r="E11" i="10"/>
  <c r="I11" i="10"/>
  <c r="J11" i="10"/>
  <c r="G17" i="10"/>
  <c r="F17" i="10"/>
  <c r="H17" i="10"/>
  <c r="E17" i="10"/>
  <c r="I17" i="10"/>
  <c r="J17" i="10"/>
  <c r="B27" i="10"/>
  <c r="E26" i="10"/>
  <c r="I26" i="10"/>
  <c r="H26" i="10"/>
  <c r="F26" i="10"/>
  <c r="J26" i="10"/>
  <c r="G26" i="10"/>
  <c r="B22" i="10"/>
  <c r="G21" i="10"/>
  <c r="F21" i="10"/>
  <c r="H21" i="10"/>
  <c r="E21" i="10"/>
  <c r="I21" i="10"/>
  <c r="J21" i="10"/>
  <c r="B22" i="9"/>
  <c r="E21" i="9"/>
  <c r="I21" i="9"/>
  <c r="F21" i="9"/>
  <c r="G21" i="9"/>
  <c r="H21" i="9"/>
  <c r="B12" i="9"/>
  <c r="G11" i="9"/>
  <c r="H11" i="9"/>
  <c r="E11" i="9"/>
  <c r="I11" i="9"/>
  <c r="F11" i="9"/>
  <c r="G27" i="9"/>
  <c r="E27" i="9"/>
  <c r="I27" i="9"/>
  <c r="H27" i="9"/>
  <c r="F27" i="9"/>
  <c r="B17" i="9"/>
  <c r="F16" i="9"/>
  <c r="G16" i="9"/>
  <c r="H16" i="9"/>
  <c r="E16" i="9"/>
  <c r="I16" i="9"/>
  <c r="B12" i="8"/>
  <c r="F11" i="8"/>
  <c r="E11" i="8"/>
  <c r="B22" i="8"/>
  <c r="F21" i="8"/>
  <c r="E21" i="8"/>
  <c r="B17" i="8"/>
  <c r="E16" i="8"/>
  <c r="F16" i="8"/>
  <c r="B27" i="8"/>
  <c r="E26" i="8"/>
  <c r="F26" i="8"/>
  <c r="B12" i="6"/>
  <c r="F12" i="25" l="1"/>
  <c r="H12" i="25"/>
  <c r="E12" i="25"/>
  <c r="G12" i="25"/>
  <c r="F27" i="26"/>
  <c r="H27" i="26"/>
  <c r="E27" i="26"/>
  <c r="G27" i="26"/>
  <c r="F17" i="27"/>
  <c r="H17" i="27"/>
  <c r="E17" i="27"/>
  <c r="G17" i="27"/>
  <c r="E12" i="24"/>
  <c r="F12" i="24"/>
  <c r="H12" i="24"/>
  <c r="G12" i="24"/>
  <c r="E17" i="25"/>
  <c r="G17" i="25"/>
  <c r="F17" i="25"/>
  <c r="H17" i="25"/>
  <c r="E22" i="26"/>
  <c r="G22" i="26"/>
  <c r="F22" i="26"/>
  <c r="H22" i="26"/>
  <c r="F27" i="24"/>
  <c r="G27" i="24"/>
  <c r="E27" i="24"/>
  <c r="H27" i="24"/>
  <c r="F27" i="25"/>
  <c r="H27" i="25"/>
  <c r="E27" i="25"/>
  <c r="G27" i="25"/>
  <c r="H12" i="27"/>
  <c r="E12" i="27"/>
  <c r="G12" i="27"/>
  <c r="F12" i="27"/>
  <c r="G17" i="24"/>
  <c r="E17" i="24"/>
  <c r="F17" i="24"/>
  <c r="H17" i="24"/>
  <c r="E17" i="26"/>
  <c r="G17" i="26"/>
  <c r="F17" i="26"/>
  <c r="H17" i="26"/>
  <c r="E27" i="27"/>
  <c r="G27" i="27"/>
  <c r="F27" i="27"/>
  <c r="H27" i="27"/>
  <c r="E12" i="28"/>
  <c r="H12" i="28"/>
  <c r="F12" i="28"/>
  <c r="G12" i="28"/>
  <c r="E27" i="28"/>
  <c r="H27" i="28"/>
  <c r="F27" i="28"/>
  <c r="G27" i="28"/>
  <c r="E17" i="28"/>
  <c r="F17" i="28"/>
  <c r="G17" i="28"/>
  <c r="H17" i="28"/>
  <c r="H12" i="22"/>
  <c r="E12" i="22"/>
  <c r="F12" i="22"/>
  <c r="G12" i="22"/>
  <c r="E17" i="23"/>
  <c r="F17" i="23"/>
  <c r="G17" i="23"/>
  <c r="H17" i="23"/>
  <c r="H17" i="22"/>
  <c r="E17" i="22"/>
  <c r="F17" i="22"/>
  <c r="G17" i="22"/>
  <c r="E27" i="23"/>
  <c r="F27" i="23"/>
  <c r="G27" i="23"/>
  <c r="H27" i="23"/>
  <c r="E12" i="23"/>
  <c r="F12" i="23"/>
  <c r="G12" i="23"/>
  <c r="H12" i="23"/>
  <c r="H27" i="22"/>
  <c r="E27" i="22"/>
  <c r="F27" i="22"/>
  <c r="G27" i="22"/>
  <c r="E22" i="23"/>
  <c r="F22" i="23"/>
  <c r="G22" i="23"/>
  <c r="H22" i="23"/>
  <c r="H12" i="6"/>
  <c r="E12" i="6"/>
  <c r="F12" i="6"/>
  <c r="G12" i="6"/>
  <c r="M28" i="43"/>
  <c r="J28" i="43"/>
  <c r="I28" i="43"/>
  <c r="K28" i="43"/>
  <c r="L28" i="43"/>
  <c r="N28" i="43"/>
  <c r="F28" i="43"/>
  <c r="H28" i="43"/>
  <c r="G28" i="43"/>
  <c r="E28" i="43"/>
  <c r="M18" i="43"/>
  <c r="I18" i="43"/>
  <c r="J18" i="43"/>
  <c r="K18" i="43"/>
  <c r="N18" i="43"/>
  <c r="L18" i="43"/>
  <c r="F18" i="43"/>
  <c r="H18" i="43"/>
  <c r="E18" i="43"/>
  <c r="G18" i="43"/>
  <c r="M13" i="43"/>
  <c r="J13" i="43"/>
  <c r="I13" i="43"/>
  <c r="K13" i="43"/>
  <c r="N13" i="43"/>
  <c r="L13" i="43"/>
  <c r="H13" i="43"/>
  <c r="E13" i="43"/>
  <c r="G13" i="43"/>
  <c r="F13" i="43"/>
  <c r="M23" i="43"/>
  <c r="J23" i="43"/>
  <c r="I23" i="43"/>
  <c r="K23" i="43"/>
  <c r="L23" i="43"/>
  <c r="N23" i="43"/>
  <c r="H23" i="43"/>
  <c r="E23" i="43"/>
  <c r="G23" i="43"/>
  <c r="F23" i="43"/>
  <c r="H17" i="42"/>
  <c r="E17" i="42"/>
  <c r="I17" i="42"/>
  <c r="F17" i="42"/>
  <c r="J17" i="42"/>
  <c r="G17" i="42"/>
  <c r="K17" i="42"/>
  <c r="E22" i="42"/>
  <c r="I22" i="42"/>
  <c r="F22" i="42"/>
  <c r="J22" i="42"/>
  <c r="G22" i="42"/>
  <c r="K22" i="42"/>
  <c r="H22" i="42"/>
  <c r="F27" i="42"/>
  <c r="J27" i="42"/>
  <c r="G27" i="42"/>
  <c r="K27" i="42"/>
  <c r="H27" i="42"/>
  <c r="E27" i="42"/>
  <c r="I27" i="42"/>
  <c r="G12" i="42"/>
  <c r="K12" i="42"/>
  <c r="H12" i="42"/>
  <c r="E12" i="42"/>
  <c r="I12" i="42"/>
  <c r="F12" i="42"/>
  <c r="J12" i="42"/>
  <c r="G27" i="41"/>
  <c r="F27" i="41"/>
  <c r="H27" i="41"/>
  <c r="E27" i="41"/>
  <c r="I27" i="41"/>
  <c r="J27" i="41"/>
  <c r="E12" i="41"/>
  <c r="I12" i="41"/>
  <c r="F12" i="41"/>
  <c r="J12" i="41"/>
  <c r="G12" i="41"/>
  <c r="H12" i="41"/>
  <c r="G17" i="41"/>
  <c r="F17" i="41"/>
  <c r="H17" i="41"/>
  <c r="E17" i="41"/>
  <c r="I17" i="41"/>
  <c r="J17" i="41"/>
  <c r="H22" i="40"/>
  <c r="E22" i="40"/>
  <c r="I22" i="40"/>
  <c r="F22" i="40"/>
  <c r="G22" i="40"/>
  <c r="F12" i="40"/>
  <c r="E12" i="40"/>
  <c r="G12" i="40"/>
  <c r="H12" i="40"/>
  <c r="I12" i="40"/>
  <c r="E17" i="40"/>
  <c r="I17" i="40"/>
  <c r="H17" i="40"/>
  <c r="F17" i="40"/>
  <c r="G17" i="40"/>
  <c r="G27" i="40"/>
  <c r="H27" i="40"/>
  <c r="F27" i="40"/>
  <c r="E27" i="40"/>
  <c r="I27" i="40"/>
  <c r="F22" i="39"/>
  <c r="E22" i="39"/>
  <c r="E17" i="39"/>
  <c r="F17" i="39"/>
  <c r="E27" i="39"/>
  <c r="F27" i="39"/>
  <c r="E12" i="39"/>
  <c r="F12" i="39"/>
  <c r="F12" i="37"/>
  <c r="J12" i="37"/>
  <c r="G12" i="37"/>
  <c r="K12" i="37"/>
  <c r="E12" i="37"/>
  <c r="I12" i="37"/>
  <c r="H12" i="37"/>
  <c r="G17" i="37"/>
  <c r="K17" i="37"/>
  <c r="F17" i="37"/>
  <c r="H17" i="37"/>
  <c r="J17" i="37"/>
  <c r="E17" i="37"/>
  <c r="I17" i="37"/>
  <c r="E27" i="37"/>
  <c r="I27" i="37"/>
  <c r="H27" i="37"/>
  <c r="F27" i="37"/>
  <c r="J27" i="37"/>
  <c r="G27" i="37"/>
  <c r="K27" i="37"/>
  <c r="H22" i="37"/>
  <c r="E22" i="37"/>
  <c r="I22" i="37"/>
  <c r="G22" i="37"/>
  <c r="F22" i="37"/>
  <c r="J22" i="37"/>
  <c r="K22" i="37"/>
  <c r="H12" i="35"/>
  <c r="G12" i="35"/>
  <c r="E12" i="35"/>
  <c r="I12" i="35"/>
  <c r="F12" i="35"/>
  <c r="J12" i="35"/>
  <c r="F17" i="35"/>
  <c r="J17" i="35"/>
  <c r="I17" i="35"/>
  <c r="G17" i="35"/>
  <c r="E17" i="35"/>
  <c r="H17" i="35"/>
  <c r="H22" i="35"/>
  <c r="E22" i="35"/>
  <c r="I22" i="35"/>
  <c r="G22" i="35"/>
  <c r="F22" i="35"/>
  <c r="J22" i="35"/>
  <c r="F27" i="35"/>
  <c r="J27" i="35"/>
  <c r="E27" i="35"/>
  <c r="G27" i="35"/>
  <c r="I27" i="35"/>
  <c r="H27" i="35"/>
  <c r="F12" i="14"/>
  <c r="G12" i="14"/>
  <c r="E12" i="14"/>
  <c r="E27" i="14"/>
  <c r="F27" i="14"/>
  <c r="G27" i="14"/>
  <c r="G17" i="14"/>
  <c r="F17" i="14"/>
  <c r="E17" i="14"/>
  <c r="G27" i="10"/>
  <c r="H27" i="10"/>
  <c r="J27" i="10"/>
  <c r="E27" i="10"/>
  <c r="I27" i="10"/>
  <c r="F27" i="10"/>
  <c r="E22" i="10"/>
  <c r="I22" i="10"/>
  <c r="H22" i="10"/>
  <c r="F22" i="10"/>
  <c r="J22" i="10"/>
  <c r="G22" i="10"/>
  <c r="E12" i="10"/>
  <c r="I12" i="10"/>
  <c r="H12" i="10"/>
  <c r="F12" i="10"/>
  <c r="J12" i="10"/>
  <c r="G12" i="10"/>
  <c r="F12" i="9"/>
  <c r="G12" i="9"/>
  <c r="H12" i="9"/>
  <c r="E12" i="9"/>
  <c r="I12" i="9"/>
  <c r="E17" i="9"/>
  <c r="I17" i="9"/>
  <c r="F17" i="9"/>
  <c r="G17" i="9"/>
  <c r="H17" i="9"/>
  <c r="H22" i="9"/>
  <c r="F22" i="9"/>
  <c r="I22" i="9"/>
  <c r="G22" i="9"/>
  <c r="E22" i="9"/>
  <c r="F17" i="8"/>
  <c r="E17" i="8"/>
  <c r="E22" i="8"/>
  <c r="F22" i="8"/>
  <c r="F27" i="8"/>
  <c r="E27" i="8"/>
  <c r="E12" i="8"/>
  <c r="F12" i="8"/>
</calcChain>
</file>

<file path=xl/sharedStrings.xml><?xml version="1.0" encoding="utf-8"?>
<sst xmlns="http://schemas.openxmlformats.org/spreadsheetml/2006/main" count="6665" uniqueCount="786">
  <si>
    <t>Anos</t>
  </si>
  <si>
    <t>Boletim - Indicadores Pnad Contínua</t>
  </si>
  <si>
    <t>Notas:</t>
  </si>
  <si>
    <t>1º Trimestre</t>
  </si>
  <si>
    <t>2º Trimestre</t>
  </si>
  <si>
    <t>3º Trimestre</t>
  </si>
  <si>
    <t>4º Trimestre</t>
  </si>
  <si>
    <t>Brasil</t>
  </si>
  <si>
    <t>Sudeste Metropolitano</t>
  </si>
  <si>
    <t>RMRJ</t>
  </si>
  <si>
    <t>Cidade do Rio de Janeiro</t>
  </si>
  <si>
    <t>Nota 3: Setor de atividade construído a partir da CNAE 2.0. Disponível a partir de 2006.</t>
  </si>
  <si>
    <t>Nota 2: Microdados do MTE - Caged (disponível de 2009 a 2015) e RAIS (disponível até 2014).</t>
  </si>
  <si>
    <t>Nota 1: Pessoas que procuraram trabalho de maneira efetiva nos 30 dias anteriores ao da entrevista e não exerceram nenhum trabalho nos sete últimos dias.</t>
  </si>
  <si>
    <t>Anual</t>
  </si>
  <si>
    <r>
      <t>RAIS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</si>
  <si>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t>2006 e 2014</t>
  </si>
  <si>
    <t>Áreas de planejamento do Rio de Janeiro</t>
  </si>
  <si>
    <t>Área de planejamento: AP1, AP2, AP3, AP4, AP5</t>
  </si>
  <si>
    <t>Setor de atividade: indústria, construção civil, comércio, serviços, administração pública, outras atividades</t>
  </si>
  <si>
    <r>
      <t>Total de empregados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: bairros da área de planejamento, 2006 e 2014</t>
    </r>
  </si>
  <si>
    <t>99B</t>
  </si>
  <si>
    <t xml:space="preserve">RMRJ e cidade do Rio de Janeiro </t>
  </si>
  <si>
    <r>
      <t>Total de empregados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: Região Metropolitana do Rio de Janeiro e cidade do Rio de Janeiro, 2006 e 2014</t>
    </r>
  </si>
  <si>
    <t>99A</t>
  </si>
  <si>
    <r>
      <t>Composição do emprego formal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: bairros da área de planejamento, 2006 e 2014</t>
    </r>
  </si>
  <si>
    <t>98B</t>
  </si>
  <si>
    <t>RMRJ, cidade do Rio de Janeiro e áreas de planejamento</t>
  </si>
  <si>
    <r>
      <t>Total de empresas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: Região Metropolitana do Rio de Janeiro e cidade do Rio de Janeiro, 2006 e 2014</t>
    </r>
  </si>
  <si>
    <t>98A</t>
  </si>
  <si>
    <t>2002 a 2014</t>
  </si>
  <si>
    <t>Ano (para empresas e empregados)</t>
  </si>
  <si>
    <t>Total de empresas e empregados: Região Metropolitana do Rio de Janeiro, cidade do Rio de Janeiro e bairros da área de planjemaneto, 2002 a 2014</t>
  </si>
  <si>
    <t>Ano (por tamanho da empresa: até 4, 5-9, 10-19,  20-49, 50-99, 100-249, 250-499, 500-999, 1000 funcionários ou mais)</t>
  </si>
  <si>
    <t>Salário médio do emprego formal por tamanho da empresa: Região Metropolitana do Rio de Janeiro, cidade do Rio de Janeiro e bairros da área de planejamento, 2002 a 2014</t>
  </si>
  <si>
    <t>Ano (por setor de atividade: indústria; indústria: petróleo e gás; indústria: automotiva; indústria: siderurgia; construção civil; comércio; serviços, serviços: educação, serviços: saúde;  serviços: audiovisual; serviços: turismo; administração pública; outras atividades)</t>
  </si>
  <si>
    <t>Salário médio do emprego formal por setor de atividade: Região Metropolitana do Rio de Janeiro, cidade do Rio de Janeiro e bairros da área de planejamento, 2002 a 2014</t>
  </si>
  <si>
    <t>Ano (por grau de instrução: analfabeto, até 5º ano incompleto, 5º ano completo fundamental, 6º ao 9º ano do fundamental, fundamental completo, médio incompleto, médio completo, superior incompleto, superior completo)</t>
  </si>
  <si>
    <t>Salário médio do emprego formal por grau de instrução: Região Metropolitana do Rio de Janeiro, cidade do Rio de Janeiro e bairros da área de planejamento, 2002 a 2014</t>
  </si>
  <si>
    <t>Ano (por faixa etária: 16-17, 18-29, 30-49, 50-64, 65 anos ou mais)</t>
  </si>
  <si>
    <t>Salário médio do emprego formal por faixa etária: Região Metropolitana do Rio de Janeiro, cidade do Rio de Janeiro e bairros da área de planejamento, 2002 a 2014</t>
  </si>
  <si>
    <t>Ano (por cor: branco/não branco)</t>
  </si>
  <si>
    <t>Salário médio do emprego formal por cor: Região Metropolitana do Rio de Janeiro, cidade do Rio de Janeiro e bairros da área de planejamento, 2002 a 2014</t>
  </si>
  <si>
    <r>
      <t>RAIS</t>
    </r>
    <r>
      <rPr>
        <vertAlign val="superscript"/>
        <sz val="10"/>
        <color theme="1"/>
        <rFont val="Calibri"/>
        <family val="2"/>
        <scheme val="minor"/>
      </rPr>
      <t>2</t>
    </r>
  </si>
  <si>
    <t>Ano (Homens/Mulheres)</t>
  </si>
  <si>
    <t>Salário médio do emprego formal por sexo: Região Metropolitana do Rio de Janeiro, cidade do Rio de Janeiro e bairros da área de planejamento, 2002 a 2014</t>
  </si>
  <si>
    <t>Ano</t>
  </si>
  <si>
    <t>Salário médio do emprego formal: Região Metropolitana do Rio de Janeiro, cidade do Rio de Janeiro e bairros da área de planejamento, 2002 a 2014</t>
  </si>
  <si>
    <t>Mensal</t>
  </si>
  <si>
    <r>
      <t>CAGED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</si>
  <si>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t>2009 a 2016</t>
  </si>
  <si>
    <t>RMRJ e área de planejamento</t>
  </si>
  <si>
    <t>Razão entre o salário médio de admitidos e desligados: cidade do Rio de Janeiro e bairros da área de planejamento, 2009 a 2016</t>
  </si>
  <si>
    <t>Razão entre o salário médio de admitidos e desligados: Região Metropolitana, 2009 a 2016</t>
  </si>
  <si>
    <t>Tava de rotatividade: Região Metropolitana do Rio de Janeiro, cidade do Rio de Janeiro e bairros da área de planejamento, 2009 a 2016</t>
  </si>
  <si>
    <t>Saldo entre admitidos e desligados: Região Metropolitana do Rio de Janeiro, cidade do Rio de Janeiro e bairros da área de planejamento, 2009 a 2016</t>
  </si>
  <si>
    <r>
      <t>CAGED</t>
    </r>
    <r>
      <rPr>
        <vertAlign val="superscript"/>
        <sz val="10"/>
        <color theme="1"/>
        <rFont val="Calibri"/>
        <family val="2"/>
        <scheme val="minor"/>
      </rPr>
      <t>2</t>
    </r>
  </si>
  <si>
    <t>Total de desligamentos: Região Metropolitana do Rio de Janeiro, cidade do Rio de Janeiro e bairros da área de planejamento, 2009 a 2016</t>
  </si>
  <si>
    <t>Total de adminissões: Região Metropolitana do Rio de janeiro, cidade do Rio de Janeiro e bairros da área de planejamento, 2009 a 2016</t>
  </si>
  <si>
    <t>Setor de atividade:  indústria, construção civil, comércio, serviços, administração pública, outras atividades (por tipo de vínculo: celetista, estatuário, avulso, temporário,  aprendiz, diretor, contrato)</t>
  </si>
  <si>
    <r>
      <t>Composição do emprego formal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e tipo de vínculo: bairros da área de planejamento, 2006 e 2014</t>
    </r>
  </si>
  <si>
    <t>83B</t>
  </si>
  <si>
    <r>
      <t>Composição do emprego formal por setor de atividade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e tipo de vínculo: Região Metropolitana do Rio de Janeiro e cidade do Rio de Janeiro, 2006 e 2014</t>
    </r>
  </si>
  <si>
    <t>83A</t>
  </si>
  <si>
    <t>2004 e 2014</t>
  </si>
  <si>
    <t xml:space="preserve">Grau de instrução: analfabeto, até o 5º ano incompleto, 5º ano completo, do 6º ao 9º incompleto, ensino fundamental completo, ensino médio incompleto, ensino médio completo, superior incompleto, superior completo (por tipo de vínculo: celetista, estatuário, avulso, temporário, aprendiz, diretor, contrato) </t>
  </si>
  <si>
    <t>Composição do emprego formal por grau de instrução e tipo de vínculo: bairros da área de planejamento, 2004 e 2014</t>
  </si>
  <si>
    <t>82B</t>
  </si>
  <si>
    <t>Composição do emprego formal por grau de instrução e tipo de vínculo: Região Metropolitana do Rio de Janeiro e cidade do Rio de Janeiro, 2004 e 2014</t>
  </si>
  <si>
    <t>82A</t>
  </si>
  <si>
    <t>Faixas etárias: 16-17, 18-29, 30-49, 50-64, 65 ou mais (por tipo de vínculo: celetista, estatuário, avulso, temporário, aprendiz, diretor, contrato)</t>
  </si>
  <si>
    <t>Composição do emprego formal por faixa etária e tipo de vínculo: bairros da área de planejamento, 2004 e 2014</t>
  </si>
  <si>
    <t>81B</t>
  </si>
  <si>
    <t>Composição do emprego formal por faixa etária e tipo de vínculo: Região Metropolitana do Rio de Janeiro e cidade do Rio de Janeiro, 2004 e 2014</t>
  </si>
  <si>
    <t>81A</t>
  </si>
  <si>
    <t>Homens/Mulheres (por tipo de vínculo: celetista, avulso, temporário, aprendiz, diretor, contrato)</t>
  </si>
  <si>
    <t>Composição do emprego formal por sexo e tipo de vínculo: bairros da área de planejamento, 2004 e 2014</t>
  </si>
  <si>
    <t>80B</t>
  </si>
  <si>
    <t>Composição do emprego formal por cor e tipo de vínculo: Região Metropolitana do Rio de Janeiro, 2006 e 2014</t>
  </si>
  <si>
    <t>80A</t>
  </si>
  <si>
    <t>Homens/Mulheres (por tipo de vínculo: celetista, estatuário, avulso, temporário, aprendiz, diretor, contrato)</t>
  </si>
  <si>
    <t>Composição do emprego formal e tipo de vínculo: bairros da área de planejamento, 2004 e 2014</t>
  </si>
  <si>
    <t>79B</t>
  </si>
  <si>
    <t>Composição do emprego formal por sexo e tipo de vínculo: Região Metropolitana do Rio de janeiro, 2004 e 2014</t>
  </si>
  <si>
    <t>79A</t>
  </si>
  <si>
    <t>Trimestral/Anual</t>
  </si>
  <si>
    <t>PME</t>
  </si>
  <si>
    <t>2003 a 2016</t>
  </si>
  <si>
    <t>6 RM's da PME</t>
  </si>
  <si>
    <t>Trimestre/Ano</t>
  </si>
  <si>
    <t>Regiões Metropolitanas</t>
  </si>
  <si>
    <t>Não foi possível replicar o indicador, pois a questão 96 do questionário da PNAD-C não se encontra no dicionário.</t>
  </si>
  <si>
    <t>Tempo médio de desocupação da população de 55 anos ou mais, 2003 a 2016</t>
  </si>
  <si>
    <t>Tempo médio de desocupação da população de 45 a 54 anos: Regiões Metropolitanas, 2003 a 2016</t>
  </si>
  <si>
    <t>Tempo médio de desocupação da população de 25 a 44 anos: Regiões Metropolitanas, 2003 a 2016</t>
  </si>
  <si>
    <t>Tempo médio de desocupação da população de 18 a 24 anos: Regiões Metropolitanas, 2003 a 2016</t>
  </si>
  <si>
    <t xml:space="preserve">Anos de escolaridade: 0, 1-3, 4, 5-7, 8, 9-10, 11, 12 anos ou mais (por Região Metropolitana) </t>
  </si>
  <si>
    <t>Não é possível replicar o indicador, porque a variável cor não é identificada na PNAD-C</t>
  </si>
  <si>
    <t>Brancos/Não Brancos (por Região Metropolitana)</t>
  </si>
  <si>
    <t>Distribuição percentual da população em idade ativa que nem estuda e nem trabalha segundo cor: Regiões Metropolitanas, 2003 a 2016</t>
  </si>
  <si>
    <t>Homens/Mulheres (por Região Metropolitana)</t>
  </si>
  <si>
    <t>Faixas etárias: 10-14, 15-17, 18-24, 25-44, 45-54, 55 ou mais (por Região Metropolitana)</t>
  </si>
  <si>
    <t>Posição na família: principal responsável, cônjuge, filho, outro parente, outro não parente (por Região Metropolitana)</t>
  </si>
  <si>
    <t>Faixas etárias: 30, 40, 50, 60 (por Região Metropolitana)</t>
  </si>
  <si>
    <t>Regressões</t>
  </si>
  <si>
    <t>Total/Ensino Médio/Ensino Superior (por Região Metropolitana)</t>
  </si>
  <si>
    <t>Desigualdade</t>
  </si>
  <si>
    <t>Não é possível replicar o indicador, porque professores não são identificados na PNAD-C</t>
  </si>
  <si>
    <t>Desigualdade da renda do trabalho entre os ocupados professores (Gini): Regiões Metropolitanas, 2003 a 2016</t>
  </si>
  <si>
    <t>55B</t>
  </si>
  <si>
    <t>55A</t>
  </si>
  <si>
    <t>54B</t>
  </si>
  <si>
    <t>54A</t>
  </si>
  <si>
    <t>Não é possível replicar o indicador, porque a jornada de trabalho não é identificada na PNAD-C</t>
  </si>
  <si>
    <t>Relação com o chefe: chefe, cônjuge, filho, outros</t>
  </si>
  <si>
    <t>Jornada média de trabalho segundo relação com o chefe: Região Metropolitana do Rio de Janeiro, 2003 a 2016</t>
  </si>
  <si>
    <t>Jornada de trabalho</t>
  </si>
  <si>
    <t>Setores de atividade: agrícola, indústria, construção, comércio, serviços, administração pública, outras atividades</t>
  </si>
  <si>
    <t>Jornada média de trabalho por setor de atividades: Região Metropolitana do Rio de Janeiro, 2003 a 2016</t>
  </si>
  <si>
    <t>Com carteira/Sem carteira (por posição na ocupação: trabalhador doméstico, empregado do setor privado, funcionário público federal, estadual, municipal,  contra-própria, empregador)</t>
  </si>
  <si>
    <t>Jornada média de trabalho por posição na ocupação: Região Metropolitana do Rio de Janeiro, 2003 a 2016</t>
  </si>
  <si>
    <t>Anos de escolaridade: 0, 1-3, 4, 5-7, 8, 9-10, 11, 12 anos ou mais</t>
  </si>
  <si>
    <t>Jornada média de trabalho por anos de estudo: Região Metropolitana do Rio de Janeiro, 2003 a 2016</t>
  </si>
  <si>
    <t>Faixas etárias: 15-17/ 18- 29/ 30-49/ 50-64/ 65 ou mais</t>
  </si>
  <si>
    <t>Jornada média de trabalho por faixa etária: Região Metropolitana do Rio de Janeiro, 2003 a 2006</t>
  </si>
  <si>
    <t>Brancos/Não Brancos</t>
  </si>
  <si>
    <t>Jornada média de trabalho por cor: Região Metropolitana do Rio de Janeiro, 2003 a 2016</t>
  </si>
  <si>
    <t>Homens/Mulheres</t>
  </si>
  <si>
    <t>Jornada média de trabalho por sexo: Região Metropolitana do Rio de Janeiro, 2003 a 2016</t>
  </si>
  <si>
    <t>Jornada média de trabalho: Regiões Metropolitanas, 2003 a 2016</t>
  </si>
  <si>
    <t>Formal e informal</t>
  </si>
  <si>
    <t>Considerando apenas ocupados por conta própria</t>
  </si>
  <si>
    <t>Foram considerados como como empregados sem carteira: empregado do setor privado, trabalhador doméstico e empregados públicos federal, estadual e municipal</t>
  </si>
  <si>
    <t>Foram considerados como como empregados com carteira: empregado do setor privado, trabalhador doméstico e empregados públicos federal, estadual e municipal</t>
  </si>
  <si>
    <t>Considerando serviços como: (5) Transporte, armazenamento e correio; alojamento e alimentação; (6) informação, comunicação e atividades financeiras, imobiliárias, profissionais e administrativas; (7)  educação, saúde humana e serviços sociais; (9) outros serviços; (10) e serviços domésticos (11)</t>
  </si>
  <si>
    <t>Rendimentos</t>
  </si>
  <si>
    <t>Rendimento real médio da população por cor: Região  Metropolitana do Rio de Janeiro, 2003 a 2016</t>
  </si>
  <si>
    <t>Tempo de desemprego: menos de 1 mês, 1 mês a menos de 1 ano, 1 ano a menos de 2 anos e 2 anos ou mais</t>
  </si>
  <si>
    <t>Tempo de desemprego: menos de 1 mês, 1-3, 3-6, 6-12, 12 meses ou mais</t>
  </si>
  <si>
    <t>Desemprego</t>
  </si>
  <si>
    <t>Setores de atividade: agrícola, indústria, construção, comércio, serviços, outras atividades</t>
  </si>
  <si>
    <t>Total/Anos de escolaridade: 0, 1-3, 4, 5-7, 8, 9-10, 11, 12 anos ou mais</t>
  </si>
  <si>
    <t>Total/Faixas etárias: 15-17/ 18- 29/ 30-49/ 50-64/ 65 ou mais</t>
  </si>
  <si>
    <t>Total/Brancos/Não Brancos</t>
  </si>
  <si>
    <t>Total/Homens/Mulheres</t>
  </si>
  <si>
    <t>Ocupação</t>
  </si>
  <si>
    <t>Total/Setores de atividade: agrícola, indústria, construção, comércio, serviços, outras atividades</t>
  </si>
  <si>
    <t>Tendências demográficas</t>
  </si>
  <si>
    <t>Faixas etárias: 10-14/15-17/ 18- 29/ 30-49/ 50-64/ 65 ou mais</t>
  </si>
  <si>
    <t>Distribuição percentual da população economicamente ativa (PEA) por cor: Região Metropolitana do Rio de Janeiro, 2003 a 2016</t>
  </si>
  <si>
    <t>(1-replicar, 2-replicar com adaptações, 2-não é possível construir)</t>
  </si>
  <si>
    <t>Quantidade de tabelas</t>
  </si>
  <si>
    <t>Periodicidade</t>
  </si>
  <si>
    <t>Pesquisa/
Fonte</t>
  </si>
  <si>
    <t>Período</t>
  </si>
  <si>
    <t>Universo</t>
  </si>
  <si>
    <t>Colunas</t>
  </si>
  <si>
    <t>Linhas</t>
  </si>
  <si>
    <t>Código
(1-replicar, 2-replicar com adaptações, 2-não é possível construir)</t>
  </si>
  <si>
    <t>Observação</t>
  </si>
  <si>
    <t>Construção do indicador</t>
  </si>
  <si>
    <t>Título da tabela</t>
  </si>
  <si>
    <t>Tabela</t>
  </si>
  <si>
    <t>Tema</t>
  </si>
  <si>
    <t>Grupo</t>
  </si>
  <si>
    <t>Documentação de indicadores para atualização periódica</t>
  </si>
  <si>
    <t>Boletim Rio de Janeiro Trabalho e Sociedade</t>
  </si>
  <si>
    <t>Homens</t>
  </si>
  <si>
    <t>Mulheres</t>
  </si>
  <si>
    <t>Região Metropolitana do Rio de Janeiro</t>
  </si>
  <si>
    <t>BRA</t>
  </si>
  <si>
    <t>SEMT</t>
  </si>
  <si>
    <t>RJ</t>
  </si>
  <si>
    <t>(Total)</t>
  </si>
  <si>
    <t>2012 a 2016</t>
  </si>
  <si>
    <t>Distribuição percentual da população economicamente ativa (PEA) por sexo: Região Metropolitana do Rio de Janeiro, 2012 a 2016</t>
  </si>
  <si>
    <t>Distribuição percentual da população economicamente ativa (PEA) por faixa etária: Região Metropolitana do Rio de Janeiro, 2012 a 2016</t>
  </si>
  <si>
    <t>Distribuição percentual da população economicamente ativa (PEA) por anos de estudo: Região Metropolitana do Rio de Janeiro, 2012 a 2016</t>
  </si>
  <si>
    <t>Distribuição percentual da população economicamente ativa (PEA) por setores de atividade: Região Metropolitana do Rio de Janeiro, 2012 a 2016</t>
  </si>
  <si>
    <t>Rendimento real médio da população por sexo: Região  Metropolitana do Rio de Janeiro, 2012 a 2016</t>
  </si>
  <si>
    <t>Rendimento real médio da população por faixa etária: Região  Metropolitana do Rio de Janeiro, 2012 a 2016</t>
  </si>
  <si>
    <t>Rendimento real médio da população por anos de estudo: Região  Metropolitana do Rio de Janeiro, 2012 a 2016</t>
  </si>
  <si>
    <t>Rendimento real médio da população por setor de atividades: Região  Metropolitana do Rio de Janeiro, 2012 a 2016</t>
  </si>
  <si>
    <t>Rendimento real médio da população segundo relação com o chefe do domicílio: Região  Metropolitana do Rio de Janeiro, 2012 a 2016</t>
  </si>
  <si>
    <t>Razão entre a renda do trabalho dos 90% mais pobres e 10% mais ricos, 2012 a 2016</t>
  </si>
  <si>
    <t>Distribuição percentual da população em idade ativa que nem estuda e nem trabalha segundo faixa etária: Região Metropolitana, 2012 a 2016</t>
  </si>
  <si>
    <t>(%)</t>
  </si>
  <si>
    <t>pea_fem</t>
  </si>
  <si>
    <t>18 a 29 anos</t>
  </si>
  <si>
    <t>30 a 49 anos</t>
  </si>
  <si>
    <t>50 a 64 anos</t>
  </si>
  <si>
    <t>65 anos ou mais</t>
  </si>
  <si>
    <t>pea_1829</t>
  </si>
  <si>
    <t>pea_3049</t>
  </si>
  <si>
    <t>pea_5064</t>
  </si>
  <si>
    <t>pea_65m</t>
  </si>
  <si>
    <t>0 anos de estudo</t>
  </si>
  <si>
    <t>8 anos de estudo</t>
  </si>
  <si>
    <t>9 a 10 anos de estudo</t>
  </si>
  <si>
    <t>11 anos de estudo</t>
  </si>
  <si>
    <t>12 anos de estudo ou mais</t>
  </si>
  <si>
    <t>pea_seminst</t>
  </si>
  <si>
    <t>1 a 7 anos de estudo</t>
  </si>
  <si>
    <t>pea_fund_comp</t>
  </si>
  <si>
    <t>pea_med_incomp</t>
  </si>
  <si>
    <t>pea_med_comp</t>
  </si>
  <si>
    <t>Agrícola</t>
  </si>
  <si>
    <t>Indústria</t>
  </si>
  <si>
    <t>Construção</t>
  </si>
  <si>
    <t>Comércio</t>
  </si>
  <si>
    <t>Serviços</t>
  </si>
  <si>
    <t>Administração Pública</t>
  </si>
  <si>
    <t>Outras atividades</t>
  </si>
  <si>
    <t>pea_agricultura</t>
  </si>
  <si>
    <t>pea_construcao</t>
  </si>
  <si>
    <t>pea_comercio</t>
  </si>
  <si>
    <t>pea_servicos</t>
  </si>
  <si>
    <t>pea_admpublica</t>
  </si>
  <si>
    <t>pea_outras</t>
  </si>
  <si>
    <t>Trabalhador doméstico</t>
  </si>
  <si>
    <t>Empregado do setor privado</t>
  </si>
  <si>
    <t>Conta Própria</t>
  </si>
  <si>
    <t>Empregador</t>
  </si>
  <si>
    <t>Não Remunerado</t>
  </si>
  <si>
    <t>Com carteira</t>
  </si>
  <si>
    <t>Sem carteira</t>
  </si>
  <si>
    <t>Chefe</t>
  </si>
  <si>
    <t>Cônjuge</t>
  </si>
  <si>
    <t>Filho</t>
  </si>
  <si>
    <t>Outros</t>
  </si>
  <si>
    <t xml:space="preserve">Total </t>
  </si>
  <si>
    <t>(R$/ fevereiro 2016)</t>
  </si>
  <si>
    <t>ano</t>
  </si>
  <si>
    <t>trimestre</t>
  </si>
  <si>
    <t>univ</t>
  </si>
  <si>
    <t>tx_part15m</t>
  </si>
  <si>
    <t>tx_desemp15m</t>
  </si>
  <si>
    <t>pia_nemnem</t>
  </si>
  <si>
    <t>nemnemnem</t>
  </si>
  <si>
    <t>tx_ocup</t>
  </si>
  <si>
    <t>desalento</t>
  </si>
  <si>
    <t>emp_scart_cprop_nctrb</t>
  </si>
  <si>
    <t>emp_scart</t>
  </si>
  <si>
    <t>renda_real</t>
  </si>
  <si>
    <t>emp_carteira</t>
  </si>
  <si>
    <t>emp_scarteira</t>
  </si>
  <si>
    <t>ocup_prop</t>
  </si>
  <si>
    <t>pea_1517</t>
  </si>
  <si>
    <t>pea_fund_incomp</t>
  </si>
  <si>
    <t>pea_sup_incomp_comp</t>
  </si>
  <si>
    <t>tx_part15m_masc</t>
  </si>
  <si>
    <t>tx_part15m_fem</t>
  </si>
  <si>
    <t>tx_part15m_1517</t>
  </si>
  <si>
    <t>tx_part15m_3049</t>
  </si>
  <si>
    <t>tx_part15m_5064</t>
  </si>
  <si>
    <t>tx_part15m_65m</t>
  </si>
  <si>
    <t>tx_part15m_seminst</t>
  </si>
  <si>
    <t>tx_part15m_fund_incomp</t>
  </si>
  <si>
    <t>tx_part15m_fund_comp</t>
  </si>
  <si>
    <t>tx_part15m_med_incomp</t>
  </si>
  <si>
    <t>tx_part15m_med_comp</t>
  </si>
  <si>
    <t>tx_part15m_sup_incomp_comp</t>
  </si>
  <si>
    <t>tx_part15m_agricultura</t>
  </si>
  <si>
    <t>tx_part15m_industria</t>
  </si>
  <si>
    <t>tx_part15m_construcao</t>
  </si>
  <si>
    <t>tx_part15m_servicos</t>
  </si>
  <si>
    <t>tx_part15m_comercio</t>
  </si>
  <si>
    <t>tx_part15m_admpublica</t>
  </si>
  <si>
    <t>tx_part15m_outras</t>
  </si>
  <si>
    <t>ocup15m_masc</t>
  </si>
  <si>
    <t>ocup15m_fem</t>
  </si>
  <si>
    <t>pea_masc</t>
  </si>
  <si>
    <t>tx_part15m_1829</t>
  </si>
  <si>
    <t>ocup15m_1517</t>
  </si>
  <si>
    <t>ocup15m_1829</t>
  </si>
  <si>
    <t>ocup15m_3049</t>
  </si>
  <si>
    <t>ocup15m_5064</t>
  </si>
  <si>
    <t>ocup15m_65m</t>
  </si>
  <si>
    <t>ocup15m_seminst</t>
  </si>
  <si>
    <t>ocup15m_fund_incomp</t>
  </si>
  <si>
    <t>ocup15m_fund_comp</t>
  </si>
  <si>
    <t>ocup15m_med_incomp</t>
  </si>
  <si>
    <t>ocup15m_med_comp</t>
  </si>
  <si>
    <t>ocup15m_sup_incomp_comp</t>
  </si>
  <si>
    <t>ocup15m_agricultura</t>
  </si>
  <si>
    <t>ocup15m_industria</t>
  </si>
  <si>
    <t>ocup15m_construcao</t>
  </si>
  <si>
    <t>ocup15m_comercio</t>
  </si>
  <si>
    <t>ocup15m_servicos</t>
  </si>
  <si>
    <t>ocup15m_admpublica</t>
  </si>
  <si>
    <t>ocup15m_outras</t>
  </si>
  <si>
    <t>ocup15m_trabdom_carteira</t>
  </si>
  <si>
    <t>ocup15m_trabdom_scarteira</t>
  </si>
  <si>
    <t>ocup15m_emppriv_carteira</t>
  </si>
  <si>
    <t>ocup15m_emppriv_scarteira</t>
  </si>
  <si>
    <t>ocup15m_emppub_carteira</t>
  </si>
  <si>
    <t>ocup15m_emppub_scarteira</t>
  </si>
  <si>
    <t>ocup15m_contaprop</t>
  </si>
  <si>
    <t>ocup15m_empregador</t>
  </si>
  <si>
    <t>Empregado do setor público</t>
  </si>
  <si>
    <t>ocup15m_chefe</t>
  </si>
  <si>
    <t>ocup15m_conj</t>
  </si>
  <si>
    <t>ocup15m_filho</t>
  </si>
  <si>
    <t>ocup15m_outros</t>
  </si>
  <si>
    <t>tx_desemp15m_masc</t>
  </si>
  <si>
    <t>tx_desemp15m_fem</t>
  </si>
  <si>
    <t>tx_desemp15m_1517</t>
  </si>
  <si>
    <t>tx_desemp15m_1829</t>
  </si>
  <si>
    <t>tx_desemp15m_3049</t>
  </si>
  <si>
    <t>tx_desemp15m_5064</t>
  </si>
  <si>
    <t>tx_desemp15m_65m</t>
  </si>
  <si>
    <t>tx_desemp15m_seminst</t>
  </si>
  <si>
    <t>tx_desemp15m_fund_incomp</t>
  </si>
  <si>
    <t>tx_desemp15m_fund_comp</t>
  </si>
  <si>
    <t>tx_desemp15m_med_incomp</t>
  </si>
  <si>
    <t>tx_desemp15m_med_comp</t>
  </si>
  <si>
    <t>tx_desemp15m_sup_incomp_comp</t>
  </si>
  <si>
    <t>tx_desemp15m_agricultura</t>
  </si>
  <si>
    <t>tx_desemp15m_industria</t>
  </si>
  <si>
    <t>tx_desemp15m_construcao</t>
  </si>
  <si>
    <t>tx_desemp15m_comercio</t>
  </si>
  <si>
    <t>tx_desemp15m_servicos</t>
  </si>
  <si>
    <t>tx_desemp15m_admpublica</t>
  </si>
  <si>
    <t>tx_desemp15m_outras</t>
  </si>
  <si>
    <t>desemp15m_masc</t>
  </si>
  <si>
    <t>desemp15m_fem</t>
  </si>
  <si>
    <t>desemp15m_1517</t>
  </si>
  <si>
    <t>desemp15m_1829</t>
  </si>
  <si>
    <t>desemp15m_3049</t>
  </si>
  <si>
    <t>desemp15m_5064</t>
  </si>
  <si>
    <t>desemp15m_65m</t>
  </si>
  <si>
    <t>desemp15m_seminst</t>
  </si>
  <si>
    <t>desemp15m_fund_incomp</t>
  </si>
  <si>
    <t>desemp15m_fund_comp</t>
  </si>
  <si>
    <t>desemp15m_med_incomp</t>
  </si>
  <si>
    <t>desemp15m_med_comp</t>
  </si>
  <si>
    <t>desemp15m_sup_incomp_sup_comp</t>
  </si>
  <si>
    <t>desemp15m_agricultura</t>
  </si>
  <si>
    <t>desemp15m_industria</t>
  </si>
  <si>
    <t>desemp15m_construcao</t>
  </si>
  <si>
    <t>desemp15m_outras</t>
  </si>
  <si>
    <t>renda_real_h</t>
  </si>
  <si>
    <t>renda_real_m</t>
  </si>
  <si>
    <t>renda_real_1517</t>
  </si>
  <si>
    <t>renda_real_1829</t>
  </si>
  <si>
    <t>renda_real_3049</t>
  </si>
  <si>
    <t>renda_real_5064</t>
  </si>
  <si>
    <t>renda_real_seminst</t>
  </si>
  <si>
    <t>renda_real_fund_incomp</t>
  </si>
  <si>
    <t>renda_real_fund_comp</t>
  </si>
  <si>
    <t>renda_real_med_incomp</t>
  </si>
  <si>
    <t>renda_real_med_comp</t>
  </si>
  <si>
    <t>renda_real_sup_incomp_comp</t>
  </si>
  <si>
    <t>renda_real_agricultura</t>
  </si>
  <si>
    <t>renda_real_industria</t>
  </si>
  <si>
    <t>renda_real_construcao</t>
  </si>
  <si>
    <t>renda_real_comercio</t>
  </si>
  <si>
    <t>renda_real_servicos</t>
  </si>
  <si>
    <t>renda_real_admpublica</t>
  </si>
  <si>
    <t>renda_real_outras</t>
  </si>
  <si>
    <t>renda_real_chefe</t>
  </si>
  <si>
    <t>renda_real_conj</t>
  </si>
  <si>
    <t>renda_real_filho</t>
  </si>
  <si>
    <t>renda_real_outros</t>
  </si>
  <si>
    <t>renda_real_trabdom_carteira</t>
  </si>
  <si>
    <t>renda_real_trabdom_scarteira</t>
  </si>
  <si>
    <t>renda_real_emppriv_carteira</t>
  </si>
  <si>
    <t>renda_real_emppriv_scarteira</t>
  </si>
  <si>
    <t>renda_real_emppub_carteira</t>
  </si>
  <si>
    <t>renda_real_emppub_scarteira</t>
  </si>
  <si>
    <t>renda_real_contaprop</t>
  </si>
  <si>
    <t>renda_real_empregador</t>
  </si>
  <si>
    <t>Total</t>
  </si>
  <si>
    <t>sum_pea</t>
  </si>
  <si>
    <t>sum_pia</t>
  </si>
  <si>
    <t>sum_ocup15m</t>
  </si>
  <si>
    <t>sum_desemp15m</t>
  </si>
  <si>
    <t>pea_industria</t>
  </si>
  <si>
    <t>desemp15m_comercio</t>
  </si>
  <si>
    <t>desemp15m_servicos</t>
  </si>
  <si>
    <t>desemp15m_admpublica</t>
  </si>
  <si>
    <t>renda_real_65m</t>
  </si>
  <si>
    <t>ren_trab_emp_carteira</t>
  </si>
  <si>
    <t>ren_trab_emp_scarteira</t>
  </si>
  <si>
    <t>ren_trab_prop</t>
  </si>
  <si>
    <t>pea_chefe</t>
  </si>
  <si>
    <t>pea_conj</t>
  </si>
  <si>
    <t>pea_filho</t>
  </si>
  <si>
    <t>pea_outro_parente</t>
  </si>
  <si>
    <t>pea_outro_nao_parente</t>
  </si>
  <si>
    <t>tx_partpea_chefe</t>
  </si>
  <si>
    <t>tx_partpea_conj</t>
  </si>
  <si>
    <t>tx_partpea_filho</t>
  </si>
  <si>
    <t>tx_partpea_outro_parente</t>
  </si>
  <si>
    <t>tx_partpea_outro_nao_parente</t>
  </si>
  <si>
    <t>pia_nemnem_1517</t>
  </si>
  <si>
    <t>pia_nemnem_1829</t>
  </si>
  <si>
    <t>pia_nemnem_3049</t>
  </si>
  <si>
    <t>pia_nemnem_5064</t>
  </si>
  <si>
    <t>pia_nemnem_65m</t>
  </si>
  <si>
    <t>pia_nemnem_fem</t>
  </si>
  <si>
    <t>pia_nemnem_masc</t>
  </si>
  <si>
    <t>pia_nemnem_seminst</t>
  </si>
  <si>
    <t>pia_nemnem_fund_incomp</t>
  </si>
  <si>
    <t>pia_nemnem_fund_comp</t>
  </si>
  <si>
    <t>pia_nemnem_med_incomp</t>
  </si>
  <si>
    <t>pia_nemnem_med_comp</t>
  </si>
  <si>
    <t>pia_nemnem_sup_incomp_comp</t>
  </si>
  <si>
    <t>Taxa de participação da população de 14 anos ou mais no mercado de trabalho segundo sexo: Região Metropolitana do Rio de Janeiro, 2012 a 2016</t>
  </si>
  <si>
    <t>Taxa de participação da população de 14 anos ou mais no mercado de trabalho segundo cor: Região Metropolitana do Rio de Janeiro, 2003 a 2016</t>
  </si>
  <si>
    <t>Taxa de participação da população de 14 anos ou mais no mercado de trabalho segundo faixa etária: Região Metropolitana do Rio de Janeiro, 2012 a 2016</t>
  </si>
  <si>
    <t>Taxa de participação da população de 14 anos ou mais no mercado de trabalho segundo anos de estudo: Região Metropolitana do Rio de Janeiro, 2012 a 2016</t>
  </si>
  <si>
    <t>Taxa de participação da população de 14 anos ou mais no mercado de trabalho segundo setor de atividades: Região Metropolitana do Rio de Janeiro, 2012 a 2016</t>
  </si>
  <si>
    <t>Distribuição percentual dos ocupados de 14 anos ou mais por sexo: Região Metropolitana do Rio de Janeiro, 2012 a 2016</t>
  </si>
  <si>
    <t>Distribuição percentual dos ocupados de 14 anos ou mais por cor: Região Metropolitana do Rio de Janeiro, 2003 a 2016</t>
  </si>
  <si>
    <t>Distribuição percentual dos ocupados de 14 anos ou mais por faixa etária: Região Metropolitana do Rio de Janeiro, 2012 a 2016</t>
  </si>
  <si>
    <t>Distribuição percentual dos ocupados de 14 anos ou mais por anos de estudo: Região Metropolitana do Rio de Janeiro, 2012 a 2016</t>
  </si>
  <si>
    <t>Distribuição percentual dos ocupados de 14 anos ou mais por setor de atividades: Região Metropolitana do Rio de Janeiro, 2012 a 2016</t>
  </si>
  <si>
    <t>Distribuição percentual dos ocupados de 14 anos ou mais por posição na ocupação: Região Metropolitana do Rio de Janeiro, 2012 a 2016</t>
  </si>
  <si>
    <t>Distribuição percentual dos ocupados de 14 anos ou mais por relação com o chefe do domicílio: Região Metropolitana do Rio de Janeiro, 2012 a 2016</t>
  </si>
  <si>
    <t>Taxa de desemprego da população com 14 anos ou mais por sexo: Região Metropolitana do Rio de Janeiro, 2012 a 2016</t>
  </si>
  <si>
    <t>Taxa de desemprego da população com 14 anos ou mais por cor: Região Metropolitana do Rio de Janeiro, 2003 a 2016</t>
  </si>
  <si>
    <t>Taxa de desemprego da população com 14 anos ou mais por faixa etária: Região Metropolitana do Rio de Janeiro, 2012  a 2016</t>
  </si>
  <si>
    <t>Taxa de desemprego da população com 14 anos ou mais por anos de estudo: Região Metropolitana do Rio de Janeiro, 2012 a 2016</t>
  </si>
  <si>
    <t>Taxa de desemprego da população com 14 anos ou mais por setor de atividades: Região Metropolitana do Rio de Janeiro, 2012 a 2016</t>
  </si>
  <si>
    <t>Distribuição percentual da população com 14 anos ou mais desempregada segundo sexo: Região Metropolitana do Rio de Janeiro, 2012 a 2016</t>
  </si>
  <si>
    <t>Distribuição percentual da população com 14 anos ou mais desempregada segundo cor: Região Metropolitana do Rio de Janeiro, 2003 a 2016</t>
  </si>
  <si>
    <t>Distribuição percentual da população com 14 anos ou mais desempregada segundo faixa etária: Região Metropolitana do Rio de Janeiro, 2012 a 2016</t>
  </si>
  <si>
    <t>Distribuição percentual da população com 14 anos ou mais desempregada segundo anos de estudo: Região Metropolitana do Rio de Janeiro, 2012 a 2016</t>
  </si>
  <si>
    <t>Distribuição percentual da população com 14 anos ou mais desempregada segundo setor de atividades: Região Metropolitana do Rio de Janeiro, 2012 a 2016</t>
  </si>
  <si>
    <t>Distribuição percentual da população com 14 anos ou mais desempregada segundo tempo de desemprego: Região Metropolitana do Rio de Janeiro, 2012 a 2016</t>
  </si>
  <si>
    <t>Rendimento real médio da população de 14 anos ou mais ocupada por posição na ocupação: Região  Metropolitana do Rio de Janeiro, 2012 a 2016</t>
  </si>
  <si>
    <t>Desigualdade da renda do trabalho entre os ocupados de 14 anos ou mais (Gini) segundo cor (branco): Regiões Metropolitanas, 2003 a 2016</t>
  </si>
  <si>
    <t>Desigualdade da renda do trabalho entre os ocupados de 14 anos ou mais (Gini) segundo cor (não branco): Regiões Metropolitanas, 2003 a 2016</t>
  </si>
  <si>
    <t>Militar e servidor estatutário</t>
  </si>
  <si>
    <t>(1) Considerando a população de 14 anos ou mais.</t>
  </si>
  <si>
    <t>(2) Dados de 2016 referentes ao 1º trimestre.</t>
  </si>
  <si>
    <t>ocup15m_nremunerado</t>
  </si>
  <si>
    <t>ocup15m_militar</t>
  </si>
  <si>
    <t>renda_real_militar</t>
  </si>
  <si>
    <t>renda_real_nremunerado</t>
  </si>
  <si>
    <t>Indicador</t>
  </si>
  <si>
    <t>pnea</t>
  </si>
  <si>
    <t>Brasil, Sudeste Metropolitano, Região Metropolitana do Rio de Janeiro e cidade do Rio de Janeiro</t>
  </si>
  <si>
    <t xml:space="preserve">Região Metropolitana do Rio de Janeiro e cidade do Rio de Janeiro </t>
  </si>
  <si>
    <t>Região Metropolitana do Rio de Janeiro e cidade do Rio de Janeiro</t>
  </si>
  <si>
    <t>Região Metropolitana do Rio de Janeiro, cidade do Rio de Janeiro e áreas de planejamento</t>
  </si>
  <si>
    <t>Região Metropolitana do Rio de Janeiro e área de planejamento</t>
  </si>
  <si>
    <t>Total da população economicamente ativa (PEA):</t>
  </si>
  <si>
    <t>Rendimento real médio da população:</t>
  </si>
  <si>
    <t>Participação percentual dos empregados com carteira na ocupação total:</t>
  </si>
  <si>
    <t>Participação percentual dos empregados sem carteira na ocupação total:</t>
  </si>
  <si>
    <t>Participação percentual dos ocupados por conta própria na ocupação total:</t>
  </si>
  <si>
    <t>Diferença percentual entre o rendimento do trabalho de empregados com carteira e empregados sem carteira:</t>
  </si>
  <si>
    <t>Diferença percentual entre o rendimento do trabalho de empregados com carteira e trabalhadores por conta própria:</t>
  </si>
  <si>
    <t>Retorno da educação sobre os salários:</t>
  </si>
  <si>
    <t>Retorno da idade sobre os salários:</t>
  </si>
  <si>
    <t>Idade máxima de retorno salarial positivo:</t>
  </si>
  <si>
    <t>Taxa de participação da população economicamente ativa segundo posição na família:</t>
  </si>
  <si>
    <t>Porcentagem da população em idade ativa que nem estuda nem trabalha (Geração Nem-Nem):</t>
  </si>
  <si>
    <t>Distribuição percentual da população em idade ativa que nem estuda e nem trabalha segundo sexo:</t>
  </si>
  <si>
    <t>Distribuição percentual da população em idade ativa que nem estuda e nem trabalha segundo grau de instrução:</t>
  </si>
  <si>
    <t>Porcentagem da população que não procura emprego dentre a população que nem estuda e nem trabalha (Geração Nem-Nem):</t>
  </si>
  <si>
    <t>Taxa de ocupação:</t>
  </si>
  <si>
    <t>Porcentagem da população não economicamente ativa em situação de desalento:</t>
  </si>
  <si>
    <t>Porcentagem de empregados sem carteira e conta própria não contribuintes da previdência dentre os ocupados:</t>
  </si>
  <si>
    <t>Porcentagem de empregados sem carteira dentre o total de empregados:</t>
  </si>
  <si>
    <t>Taxa de participação da população de 14 anos ou mais no mercado de trabalho:</t>
  </si>
  <si>
    <t>Total de ocupados de 14 anos ou mais:</t>
  </si>
  <si>
    <t>Taxa de desemprego da população de 14 anos ou mais:</t>
  </si>
  <si>
    <t>Distribuição percentual da população economicamente ativa por posição na família:</t>
  </si>
  <si>
    <t>sum_pnea</t>
  </si>
  <si>
    <t>Composição da PEA por sexo na RMRJ (%)</t>
  </si>
  <si>
    <t>Composição da PEA por cor na RMRJ (%)</t>
  </si>
  <si>
    <t>Composição da PEA por faixa etária na RMRJ (%)</t>
  </si>
  <si>
    <t>Composição da PEA por grau de instrução na RMRJ (%)</t>
  </si>
  <si>
    <t>Composição da PEA por setores de atividade na RMRJ (%)</t>
  </si>
  <si>
    <t>Taxa de participação por sexo na RMRJ (%)</t>
  </si>
  <si>
    <t>Taxa de participação por cor na RMRJ (%)</t>
  </si>
  <si>
    <t>1.10</t>
  </si>
  <si>
    <t>Taxa de participação por faixa etária na RMRJ (%)</t>
  </si>
  <si>
    <t> Taxa de participação por grau de instrução na RMRJ (%)</t>
  </si>
  <si>
    <t>Taxa de participação por setores de atividade na RMRJ (%)</t>
  </si>
  <si>
    <t>Composição da ocupação por sexo na RMRJ (%)</t>
  </si>
  <si>
    <t>Composição da ocupação por cor na RMRJ (%)</t>
  </si>
  <si>
    <t>Composição da ocupação por faixa etária na RMRJ (%)</t>
  </si>
  <si>
    <t>Composição da ocupação por grau de instrução na RMRJ (%)</t>
  </si>
  <si>
    <t>Composição da ocupação por setor de atividade na RMRJ (%)</t>
  </si>
  <si>
    <t>Composição da ocupação por posição na ocupação na RMRJ (%)</t>
  </si>
  <si>
    <t>4.1</t>
  </si>
  <si>
    <t>4.2</t>
  </si>
  <si>
    <t>Taxa de desemprego por sexo na RMRJ (%)</t>
  </si>
  <si>
    <t>4.3</t>
  </si>
  <si>
    <t>Taxa de desemprego por cor na RMRJ (%)</t>
  </si>
  <si>
    <t>4.4</t>
  </si>
  <si>
    <t>Taxa de desemprego por faixa etária na RMRJ (%)</t>
  </si>
  <si>
    <t>4.5</t>
  </si>
  <si>
    <t>Taxa de desemprego por grau de instrução na RMRJ (%)</t>
  </si>
  <si>
    <t>4.6</t>
  </si>
  <si>
    <t>Taxa de desemprego por setor de atividade na RMRJ (%)</t>
  </si>
  <si>
    <t>4.7</t>
  </si>
  <si>
    <t>Composição do desemprego por sexo na RMRJ (distribuição)</t>
  </si>
  <si>
    <t>4.8</t>
  </si>
  <si>
    <t>Composição do desemprego por cor na RMRJ (distribuição)</t>
  </si>
  <si>
    <t>4.9</t>
  </si>
  <si>
    <t>Composição do desemprego por faixa etária na RMRJ (distribuição)</t>
  </si>
  <si>
    <t>4.10</t>
  </si>
  <si>
    <t>Composição do desemprego por grau de instrução na RMRJ (distribuição)</t>
  </si>
  <si>
    <t>4.11</t>
  </si>
  <si>
    <t>Composição do desemprego por setor de atividade na RMRJ (distribuição)</t>
  </si>
  <si>
    <t>4.12</t>
  </si>
  <si>
    <t>5.1</t>
  </si>
  <si>
    <t>5.2</t>
  </si>
  <si>
    <t>Renda Real Média por sexo na RMRJ (em R$)</t>
  </si>
  <si>
    <t>5.3</t>
  </si>
  <si>
    <t>Renda Real Média por cor na RMRJ (em R$)</t>
  </si>
  <si>
    <t>5.4</t>
  </si>
  <si>
    <t>Renda Real Média por faixa etária na RMRJ (em R$)</t>
  </si>
  <si>
    <t>5.5</t>
  </si>
  <si>
    <t>Renda Real Média por grau de instrução na RMRJ (em R$)</t>
  </si>
  <si>
    <t>5.6</t>
  </si>
  <si>
    <t>Renda Real Média por setor de atividade na RMRJ (em R$)</t>
  </si>
  <si>
    <t>5.7</t>
  </si>
  <si>
    <t>Renda Real Média por posição na ocupação na RMRJ (em R$)</t>
  </si>
  <si>
    <t>5.8</t>
  </si>
  <si>
    <t>Renda Real Média por posição na família na RMRJ (em R$)</t>
  </si>
  <si>
    <t>6.1</t>
  </si>
  <si>
    <t>6.2</t>
  </si>
  <si>
    <t>6.3</t>
  </si>
  <si>
    <t>6.4</t>
  </si>
  <si>
    <t>6.5</t>
  </si>
  <si>
    <t>7.1</t>
  </si>
  <si>
    <t>7.2</t>
  </si>
  <si>
    <t>Jornada de Trabalho Média por sexo na RMRJ</t>
  </si>
  <si>
    <t>7.3</t>
  </si>
  <si>
    <t>Jornada de Trabalho Média por cor na RMRJ</t>
  </si>
  <si>
    <t>7.4</t>
  </si>
  <si>
    <t>Jornada de Trabalho Média por faixa etária na RMRJ</t>
  </si>
  <si>
    <t>7.5</t>
  </si>
  <si>
    <t>Jornada de Trabalho Média por grau de instrução na RMRJ</t>
  </si>
  <si>
    <t>7.6</t>
  </si>
  <si>
    <t>Jornada de Trabalho Média por setor de atividade na RMRJ</t>
  </si>
  <si>
    <t>7.7</t>
  </si>
  <si>
    <t>Jornada de Trabalho Média por posição na ocupação na RMRJ</t>
  </si>
  <si>
    <t>7.8</t>
  </si>
  <si>
    <t>Jornada de Trabalho Média por posição na família na RMRJ</t>
  </si>
  <si>
    <t>10.1</t>
  </si>
  <si>
    <t>10.3</t>
  </si>
  <si>
    <t>Desigualdade de renda (total)</t>
  </si>
  <si>
    <t>10.4</t>
  </si>
  <si>
    <t>10.5</t>
  </si>
  <si>
    <t>Desigualdade de renda dos funcionários públicos</t>
  </si>
  <si>
    <t>Razão 90/10</t>
  </si>
  <si>
    <t>11.1</t>
  </si>
  <si>
    <t>Retorno da educação sobre os salários (o incremento na renda a cada ano de estudo adicional)</t>
  </si>
  <si>
    <t>11.2</t>
  </si>
  <si>
    <t>Retorno da idade sobre os salários (o incremento na renda a cada ano adicional de idade)</t>
  </si>
  <si>
    <t>sim</t>
  </si>
  <si>
    <t>não</t>
  </si>
  <si>
    <t>Composição da ocupação por posição na família na RMRJ (%)</t>
  </si>
  <si>
    <t>Composição do desemprego por Tempo de Desemprego (em meses) na RMRJ</t>
  </si>
  <si>
    <t>Disponibilidade segundo Pnad-C</t>
  </si>
  <si>
    <t>Nota</t>
  </si>
  <si>
    <t>Nível de ocupação por Brasil, Sudeste e RJ Metropolitano e cidade do RJ (nº de ocupados)</t>
  </si>
  <si>
    <t>Taxa de desemprego aberto por Brasil, Sudeste e RJ Metropolitano e cidade do RJ (%)</t>
  </si>
  <si>
    <t>Renda Real Média por Brasil, Sudeste e RJ Metropolitano e cidade do RJ (em R$)</t>
  </si>
  <si>
    <t>Participação dos Empregados com Carteira Assinada na Ocupação Total por Brasil, Sudeste e RJ Metropolitano e cidade do RJ</t>
  </si>
  <si>
    <t>Participação dos Empregados sem Carteira Assinada na Ocupação Total por Brasil, Sudeste e RJ Metropolitano e cidade do RJ</t>
  </si>
  <si>
    <t>Participação dos Trabalhadores por Conta Própria na Ocupação Total por Brasil, Sudeste e RJ Metropolitano e cidade do RJ</t>
  </si>
  <si>
    <t>Diferencial de Rendimentos dos Empregados com e sem Carteira Assinada por Brasil, Sudeste e RJ Metropolitano e cidade do RJ</t>
  </si>
  <si>
    <t xml:space="preserve">Diferencial de Rendimentos dos Trabalhadores com Carteira Assinada e Conta Própria por Brasil, Sudeste e RJ Metropolitano e cidade do RJ </t>
  </si>
  <si>
    <t>Jornada de Trabalho Média por Brasil, Sudeste e RJ Metropolitano e cidade do RJ</t>
  </si>
  <si>
    <t>Considera desempregado quem não estava ocupado na semana de referência, mas procurou trabalho.</t>
  </si>
  <si>
    <t>Variável cor não disponível nos microdados da Pnad-C.</t>
  </si>
  <si>
    <t>Variável de tempo de emprego não disponível nos microdados da Pnad-C.</t>
  </si>
  <si>
    <t>É necessária informação de setor de atividade do trabalho anterior, ainda não disponível nos microdados da Pnad-C.</t>
  </si>
  <si>
    <t>Variável de jornada de trabalho não disponível nos microdados da Pnad-C.</t>
  </si>
  <si>
    <t>1.11</t>
  </si>
  <si>
    <t>1.12</t>
  </si>
  <si>
    <t>1.9</t>
  </si>
  <si>
    <t>1.1</t>
  </si>
  <si>
    <t>1.2</t>
  </si>
  <si>
    <t>1.3</t>
  </si>
  <si>
    <t>1.4</t>
  </si>
  <si>
    <t>1.5</t>
  </si>
  <si>
    <t>1.6</t>
  </si>
  <si>
    <t>1.7</t>
  </si>
  <si>
    <t>1.8</t>
  </si>
  <si>
    <t>2.1</t>
  </si>
  <si>
    <t>2.2</t>
  </si>
  <si>
    <t>2.3</t>
  </si>
  <si>
    <t>2.4</t>
  </si>
  <si>
    <t>2.5</t>
  </si>
  <si>
    <t>2.6</t>
  </si>
  <si>
    <t>2.7</t>
  </si>
  <si>
    <t>2.8</t>
  </si>
  <si>
    <t>PEA: população de 14 anos ou mais na força de trabalho. PIA: população de 14 anos ou mais.</t>
  </si>
  <si>
    <t>Considerando ocupados de 14 anos ou mais.</t>
  </si>
  <si>
    <t>1.13</t>
  </si>
  <si>
    <t>Taxa de participação por Brasil, Sudeste, RJ Metropolitano e cidade do RJ (%)</t>
  </si>
  <si>
    <t>PEA por Brasil, Sudeste, RJ Metropolitano e cidade do RJ (nº da PEA)</t>
  </si>
  <si>
    <t>Total da população em idade ativa (PIA):</t>
  </si>
  <si>
    <t>Regiões</t>
  </si>
  <si>
    <t>gini_hom</t>
  </si>
  <si>
    <t>gini_mul</t>
  </si>
  <si>
    <t>gini</t>
  </si>
  <si>
    <t>gini_fp</t>
  </si>
  <si>
    <t>Rio</t>
  </si>
  <si>
    <t/>
  </si>
  <si>
    <t>renda90</t>
  </si>
  <si>
    <t>renda10</t>
  </si>
  <si>
    <t>Desigualdade da renda do trabalho entre os ocupados de 14 anos ou mais (Gini) segundo sexo (masculino)</t>
  </si>
  <si>
    <t>Desigualdade da renda do trabalho entre os ocupados de 14 anos ou mais (Gini) segundo sexo (feminino)</t>
  </si>
  <si>
    <t>Desigualdade da renda do trabalho entre os ocupados de 14 anos ou mais (Gini)</t>
  </si>
  <si>
    <t>Desigualdade da renda  do trabalho entre os ocupados funcionários públicos (Gini)</t>
  </si>
  <si>
    <t>razao</t>
  </si>
  <si>
    <t>5.9</t>
  </si>
  <si>
    <t>Renda Real Média por posição na ocupação na RMRJ e Brasil (em R$)</t>
  </si>
  <si>
    <t>Composição da ocupação por faixa etária na RMRJ e Brasil (%)</t>
  </si>
  <si>
    <t>2.9</t>
  </si>
  <si>
    <t>2.10</t>
  </si>
  <si>
    <t>2.11</t>
  </si>
  <si>
    <t>2.12</t>
  </si>
  <si>
    <t>Composição da ocupação por grau de instrução na RMRJ e Brasil (%)</t>
  </si>
  <si>
    <t>Composição da ocupação por setor de atividade na RMRJ e Brasil (%)</t>
  </si>
  <si>
    <t>Composição da ocupação por posição na ocupação na RMRJ e Brasil (%)</t>
  </si>
  <si>
    <t>sum_pia_1517</t>
  </si>
  <si>
    <t>sum_pia_1829</t>
  </si>
  <si>
    <t>sum_pia_3049</t>
  </si>
  <si>
    <t>sum_pia_5064</t>
  </si>
  <si>
    <t>sum_pia_65m</t>
  </si>
  <si>
    <t>pia_1517</t>
  </si>
  <si>
    <t>pia_1829</t>
  </si>
  <si>
    <t>pia_3049</t>
  </si>
  <si>
    <t>pia_5064</t>
  </si>
  <si>
    <t>pia_65m</t>
  </si>
  <si>
    <t>ren_hab_prin</t>
  </si>
  <si>
    <t>População em idade ativa (PIA) por Brasil, Sudeste, RJ Metropolitano e cidade do RJ (Total)</t>
  </si>
  <si>
    <t>1.14</t>
  </si>
  <si>
    <t>1.15</t>
  </si>
  <si>
    <t>Composição da população em idade ativa (PIA) por faixa etária RMRJ e Brasil (%)</t>
  </si>
  <si>
    <t>sum_ocup15m_1517</t>
  </si>
  <si>
    <t>sum_ocup15m_1829</t>
  </si>
  <si>
    <t>sum_ocup15m_3049</t>
  </si>
  <si>
    <t>sum_ocup15m_5064</t>
  </si>
  <si>
    <t>sum_ocup15m_65m</t>
  </si>
  <si>
    <t>2.13</t>
  </si>
  <si>
    <t>Nível de ocupação por faixa etária na RMRJ e Brasil (nº de ocupados)</t>
  </si>
  <si>
    <t>12.1</t>
  </si>
  <si>
    <t>12.2</t>
  </si>
  <si>
    <t>Total da população em idade ativa (PIA) por faixa etária RMRJ e Brasil (Total)</t>
  </si>
  <si>
    <t>Região Metropolitana do Rio de Janeiro e Brasil</t>
  </si>
  <si>
    <t>2013 a 2016</t>
  </si>
  <si>
    <t>2014 a 2016</t>
  </si>
  <si>
    <t>Total da população em idade ativa (PIA) por faixa etária: Região Metropolitana do Rio de Janeiro e Brasil, 2012 a 2016</t>
  </si>
  <si>
    <t>Composição da população em idade ativa (PIA) por faixa etária: Região Metropolitana do Rio de Janeiro e Brasil, 2012 a 2016</t>
  </si>
  <si>
    <t>20.1</t>
  </si>
  <si>
    <t>20.2</t>
  </si>
  <si>
    <t>20.3</t>
  </si>
  <si>
    <t>20.4</t>
  </si>
  <si>
    <t>20.5</t>
  </si>
  <si>
    <t>Distribuição percentual dos ocupados de 14 anos ou mais por faixa etária: Região Metropolitana do Rio de Janeiro e Brasil, 2012 a 2016</t>
  </si>
  <si>
    <t>Distribuição percentual dos ocupados de 14 anos ou mais por posição na ocupação: Região Metropolitana do Rio de Janeiro e Brasil, 2012 a 2016</t>
  </si>
  <si>
    <t>Distribuição percentual dos ocupados de 14 anos ou mais por setor de atividade: Região Metropolitana do Rio de Janeiro e Brasil, 2012 a 2016</t>
  </si>
  <si>
    <t>Distribuição percentual dos ocupados de 14 anos ou mais por grau de instrução: Região Metropolitana do Rio de Janeiro e Brasil, 2012 a 2016</t>
  </si>
  <si>
    <t>Total de ocupados de 14 anos ou mais por faixa etária: Região Metropolitana do Rio de Janeiro e Brasil, 2012 a 2016</t>
  </si>
  <si>
    <t>Grau de instrução: analfabeto, até o 5º ano incompleto, 5º ano completo, do 6º ao 9º incompleto, ensino fundamental completo, ensino médio incompleto, ensino médio completo, superior incompleto, superior completo (por tipo de vínculo: celetista, estatuári</t>
  </si>
  <si>
    <t>Com carteira/Sem carteira (por posição na ocupação: trabalhador doméstico, empregado do setor privado, funcionário público, contra-própria, empregador)</t>
  </si>
  <si>
    <t>Brasil e Região Metropolitana do Rio de Janeiro</t>
  </si>
  <si>
    <t>Pnad-C</t>
  </si>
  <si>
    <t>40.1</t>
  </si>
  <si>
    <t>Rendimento real médio da população de 14 anos ou mais ocupada por posição na ocupação: Brasil e Região  Metropolitana do Rio de Janeiro, 2012 a 2016</t>
  </si>
  <si>
    <t>Desigualdade de renda por sexo: feminino</t>
  </si>
  <si>
    <t>Desigualdade de renda por sexo: masculino</t>
  </si>
  <si>
    <t>10.2</t>
  </si>
  <si>
    <t>Lista de Tabelas</t>
  </si>
  <si>
    <t>Nota:</t>
  </si>
  <si>
    <t>(1) Dados de 2016 referentes ao 1º trimestre.</t>
  </si>
  <si>
    <t>Ensino Médio</t>
  </si>
  <si>
    <t>Ensino Superior</t>
  </si>
  <si>
    <t>30 anos</t>
  </si>
  <si>
    <t>40 anos</t>
  </si>
  <si>
    <t>50 anos</t>
  </si>
  <si>
    <t>60 anos</t>
  </si>
  <si>
    <t>11.2a</t>
  </si>
  <si>
    <t>Idade máxima de retorno salarial positivo</t>
  </si>
  <si>
    <t>(3) Considera a remuneração mensal habitual em todos os trabalhos. Ocupados que informaram rendimento ou retirada mensal somente em benefícios, ganham a remuneração igual a zero.</t>
  </si>
  <si>
    <t>(3) Considera a remuneração mensal habitual em todos os trabalhos. Ocupado que informou rendimento ou retirada mensal somente em benefícios ganha remuneração igual a zero.</t>
  </si>
  <si>
    <t>Considera a remuneração mensal habitual em todos os trabalhos. Ocupados que informaram rendimento ou retirada mensal somente em benefícios ganham a remuneração igual a zero.</t>
  </si>
  <si>
    <t>14 a 17 anos</t>
  </si>
  <si>
    <t>O setor Serviços considera os seguintes grupamentos de atividades: Transporte, armazenagem e correio; Alojamento e alimentacao; Informação, comunicação e atividades financeiras, imobiliárias, profissionais e administrativas; Educação, saúde humana e serviços sociais; Outros serviços; e Serviços domésticos.</t>
  </si>
  <si>
    <t>(3) O setor Serviços considera os seguintes grupamentos de atividades: Transporte, armazenagem e correio; Alojamento e alimentacao; Informação, comunicação e atividades financeiras, imobiliárias, profissionais e administrativas; Educação, saúde humana e serviços sociais; Outros serviços; e Serviços domésticos.</t>
  </si>
  <si>
    <t>(4) O setor Serviços considera os seguintes grupamentos de atividades: Transporte, armazenagem e correio; Alojamento e alimentacao; Informação, comunicação e atividades financeiras, imobiliárias, profissionais e administrativas; Educação, saúde humana e serviços sociais; Outros serviços; e Serviços domésticos.</t>
  </si>
  <si>
    <t>var</t>
  </si>
  <si>
    <t>coef</t>
  </si>
  <si>
    <t>stderr</t>
  </si>
  <si>
    <t>tstat</t>
  </si>
  <si>
    <t>pval</t>
  </si>
  <si>
    <t>N</t>
  </si>
  <si>
    <t>r2</t>
  </si>
  <si>
    <t>media</t>
  </si>
  <si>
    <t>_cons</t>
  </si>
  <si>
    <t>edu1</t>
  </si>
  <si>
    <t>edu10</t>
  </si>
  <si>
    <t>edu11</t>
  </si>
  <si>
    <t>edu12</t>
  </si>
  <si>
    <t>edu13</t>
  </si>
  <si>
    <t>edu14</t>
  </si>
  <si>
    <t>edu15</t>
  </si>
  <si>
    <t>edu16</t>
  </si>
  <si>
    <t>edu18</t>
  </si>
  <si>
    <t>edu2</t>
  </si>
  <si>
    <t>edu22</t>
  </si>
  <si>
    <t>edu3</t>
  </si>
  <si>
    <t>edu4</t>
  </si>
  <si>
    <t>edu5</t>
  </si>
  <si>
    <t>edu6</t>
  </si>
  <si>
    <t>edu7</t>
  </si>
  <si>
    <t>edu8</t>
  </si>
  <si>
    <t>edu9</t>
  </si>
  <si>
    <t>hom</t>
  </si>
  <si>
    <t>idade</t>
  </si>
  <si>
    <t>idade2</t>
  </si>
  <si>
    <t>lnrtrabp</t>
  </si>
  <si>
    <t>Boletim - Indicadores PME</t>
  </si>
  <si>
    <t>Variáveis</t>
  </si>
  <si>
    <t>Coeficiente</t>
  </si>
  <si>
    <t>P-valor 
(%)</t>
  </si>
  <si>
    <t>Média</t>
  </si>
  <si>
    <t>Variável dependente</t>
  </si>
  <si>
    <t>-</t>
  </si>
  <si>
    <t>Intercepto</t>
  </si>
  <si>
    <t>Idade</t>
  </si>
  <si>
    <t>Idade ao quadrado</t>
  </si>
  <si>
    <t>Sexo</t>
  </si>
  <si>
    <t>Masculino</t>
  </si>
  <si>
    <t>Escolaridade (anos de estudo)</t>
  </si>
  <si>
    <t>1 ano de estudo</t>
  </si>
  <si>
    <t>2 anos de estudo</t>
  </si>
  <si>
    <t>3 anos de estudo</t>
  </si>
  <si>
    <t>4 anos de estudo</t>
  </si>
  <si>
    <t>5 anos de estudo</t>
  </si>
  <si>
    <t>6 anos de estudo</t>
  </si>
  <si>
    <t>7 anos de estudo</t>
  </si>
  <si>
    <t>9 anos de estudo</t>
  </si>
  <si>
    <t>10 anos de estudo</t>
  </si>
  <si>
    <t>12 anos de estudo</t>
  </si>
  <si>
    <t>13 anos de estudo</t>
  </si>
  <si>
    <t>14 anos de estudo</t>
  </si>
  <si>
    <t>15 anos de estudo</t>
  </si>
  <si>
    <t>16 anos de estudo</t>
  </si>
  <si>
    <t>Número de observações</t>
  </si>
  <si>
    <t>R2</t>
  </si>
  <si>
    <t>2012_1</t>
  </si>
  <si>
    <t>2012_2</t>
  </si>
  <si>
    <t>2012_3</t>
  </si>
  <si>
    <t>2012_4</t>
  </si>
  <si>
    <t>2013_1</t>
  </si>
  <si>
    <t>2013_2</t>
  </si>
  <si>
    <t>2013_3</t>
  </si>
  <si>
    <t>2013_4</t>
  </si>
  <si>
    <t>2014_1</t>
  </si>
  <si>
    <t>2014_2</t>
  </si>
  <si>
    <t>2014_3</t>
  </si>
  <si>
    <t>2014_4</t>
  </si>
  <si>
    <t>2015_1</t>
  </si>
  <si>
    <t>2015_2</t>
  </si>
  <si>
    <t>2015_3</t>
  </si>
  <si>
    <t>2015_4</t>
  </si>
  <si>
    <t>2016_1</t>
  </si>
  <si>
    <t>18 anos de estudo</t>
  </si>
  <si>
    <t>22 anos de estudo</t>
  </si>
  <si>
    <t>Fonte: IETS/ Ope Sociais. Estimativas produzidas com base na Pesquisa Nacional por Amostra de Domicílios Contínua (PNAD-C/IBGE), 2012 a 2016.</t>
  </si>
  <si>
    <t>(1) Dados de 2016 referentes ao primeiro trimestre.</t>
  </si>
  <si>
    <t>Rio de Janeiro</t>
  </si>
  <si>
    <t>Coefiente anos de estudo</t>
  </si>
  <si>
    <t>Média anos de estudo</t>
  </si>
  <si>
    <t>Variação coeficiente</t>
  </si>
  <si>
    <t>Soma média</t>
  </si>
  <si>
    <t>Sudeste Metropolitano, 2012 a 2016</t>
  </si>
  <si>
    <t>Rio de Janeiro, 2012 a 2016</t>
  </si>
  <si>
    <t>Região Metropolitana do Rio de Janeiro, 2012 a 2016</t>
  </si>
  <si>
    <t>Brasil, 2012 a 2016</t>
  </si>
  <si>
    <t>Coefiente idade e idade ao quadrado</t>
  </si>
  <si>
    <t>Sudeste</t>
  </si>
  <si>
    <t>Fonte: IETS/ Ope Sociais. Estimativas produzidas com base na Pesquisa Nacional de Amostra de Domicílio Contínua (PNAD Contínua/IBGE), 2012 a 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</si>
</sst>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0.000"/>
    <numFmt numFmtId="167" formatCode="#,##0.000"/>
    <numFmt numFmtId="168" formatCode="0.00000"/>
  </numFmts>
  <fonts count="48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u/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1"/>
      <name val="Calibri"/>
      <family val="2"/>
    </font>
    <font>
      <sz val="10"/>
      <name val="MS Sans Serif"/>
      <family val="32"/>
    </font>
    <font>
      <sz val="10"/>
      <color rgb="FF0000CC"/>
      <name val="Calibri"/>
      <family val="2"/>
      <scheme val="minor"/>
    </font>
    <font>
      <u/>
      <sz val="10"/>
      <color rgb="FF0000CC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u/>
      <sz val="10"/>
      <color rgb="FF0000CC"/>
      <name val="Calibri"/>
      <family val="2"/>
    </font>
    <font>
      <sz val="1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8"/>
      <color rgb="FF002142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21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double">
        <color indexed="64"/>
      </top>
      <bottom style="thin">
        <color theme="0"/>
      </bottom>
      <diagonal/>
    </border>
    <border>
      <left style="hair">
        <color auto="1"/>
      </left>
      <right/>
      <top style="double">
        <color auto="1"/>
      </top>
      <bottom style="thin">
        <color theme="0"/>
      </bottom>
      <diagonal/>
    </border>
    <border>
      <left/>
      <right style="hair">
        <color auto="1"/>
      </right>
      <top style="double">
        <color auto="1"/>
      </top>
      <bottom style="thin">
        <color theme="0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 style="double">
        <color auto="1"/>
      </top>
      <bottom/>
      <diagonal/>
    </border>
    <border>
      <left/>
      <right/>
      <top/>
      <bottom style="thin">
        <color theme="0"/>
      </bottom>
      <diagonal/>
    </border>
    <border>
      <left style="hair">
        <color auto="1"/>
      </left>
      <right/>
      <top/>
      <bottom style="thin">
        <color theme="0"/>
      </bottom>
      <diagonal/>
    </border>
    <border>
      <left/>
      <right style="hair">
        <color auto="1"/>
      </right>
      <top/>
      <bottom style="thin">
        <color theme="0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11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11" fillId="0" borderId="0"/>
    <xf numFmtId="0" fontId="29" fillId="0" borderId="0"/>
    <xf numFmtId="0" fontId="2" fillId="0" borderId="0"/>
    <xf numFmtId="0" fontId="22" fillId="0" borderId="0"/>
    <xf numFmtId="0" fontId="29" fillId="0" borderId="0"/>
    <xf numFmtId="0" fontId="30" fillId="0" borderId="0"/>
    <xf numFmtId="43" fontId="38" fillId="0" borderId="0" applyFont="0" applyFill="0" applyBorder="0" applyAlignment="0" applyProtection="0"/>
    <xf numFmtId="0" fontId="39" fillId="0" borderId="0"/>
  </cellStyleXfs>
  <cellXfs count="427">
    <xf numFmtId="0" fontId="0" fillId="0" borderId="0" xfId="0"/>
    <xf numFmtId="0" fontId="3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0" fontId="4" fillId="3" borderId="0" xfId="1" applyFont="1" applyFill="1" applyBorder="1" applyAlignment="1">
      <alignment vertical="center" wrapText="1"/>
    </xf>
    <xf numFmtId="0" fontId="4" fillId="3" borderId="0" xfId="1" applyFont="1" applyFill="1" applyBorder="1" applyAlignment="1">
      <alignment horizontal="center" vertical="center"/>
    </xf>
    <xf numFmtId="0" fontId="6" fillId="3" borderId="0" xfId="2" applyFont="1" applyFill="1" applyBorder="1" applyAlignment="1">
      <alignment horizontal="center" vertical="center"/>
    </xf>
    <xf numFmtId="0" fontId="4" fillId="3" borderId="0" xfId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 wrapText="1"/>
    </xf>
    <xf numFmtId="1" fontId="9" fillId="0" borderId="1" xfId="1" applyNumberFormat="1" applyFont="1" applyBorder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0" fillId="0" borderId="3" xfId="0" applyBorder="1"/>
    <xf numFmtId="0" fontId="15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vertical="center" wrapText="1"/>
    </xf>
    <xf numFmtId="0" fontId="15" fillId="0" borderId="0" xfId="1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2" borderId="0" xfId="1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Fill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0" fontId="16" fillId="3" borderId="5" xfId="0" applyFont="1" applyFill="1" applyBorder="1" applyAlignment="1">
      <alignment horizontal="left" vertical="center" wrapText="1"/>
    </xf>
    <xf numFmtId="0" fontId="16" fillId="3" borderId="6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left" vertical="center" wrapText="1"/>
    </xf>
    <xf numFmtId="49" fontId="16" fillId="0" borderId="9" xfId="0" applyNumberFormat="1" applyFont="1" applyFill="1" applyBorder="1" applyAlignment="1">
      <alignment horizontal="left" vertical="center" wrapText="1"/>
    </xf>
    <xf numFmtId="0" fontId="16" fillId="3" borderId="9" xfId="0" applyFont="1" applyFill="1" applyBorder="1" applyAlignment="1">
      <alignment horizontal="left" vertical="center" wrapText="1"/>
    </xf>
    <xf numFmtId="0" fontId="16" fillId="3" borderId="10" xfId="0" applyFont="1" applyFill="1" applyBorder="1" applyAlignment="1">
      <alignment horizontal="left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left" vertical="center" wrapText="1"/>
    </xf>
    <xf numFmtId="49" fontId="16" fillId="0" borderId="11" xfId="0" applyNumberFormat="1" applyFont="1" applyFill="1" applyBorder="1" applyAlignment="1">
      <alignment horizontal="left" vertical="center" wrapText="1"/>
    </xf>
    <xf numFmtId="0" fontId="16" fillId="3" borderId="11" xfId="0" applyFont="1" applyFill="1" applyBorder="1" applyAlignment="1">
      <alignment horizontal="left" vertical="center" wrapText="1"/>
    </xf>
    <xf numFmtId="0" fontId="16" fillId="3" borderId="12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 wrapText="1"/>
    </xf>
    <xf numFmtId="49" fontId="16" fillId="6" borderId="11" xfId="0" applyNumberFormat="1" applyFont="1" applyFill="1" applyBorder="1" applyAlignment="1">
      <alignment horizontal="left" vertical="center" wrapText="1"/>
    </xf>
    <xf numFmtId="0" fontId="16" fillId="7" borderId="11" xfId="0" applyFont="1" applyFill="1" applyBorder="1" applyAlignment="1">
      <alignment horizontal="left" vertical="center" wrapText="1"/>
    </xf>
    <xf numFmtId="0" fontId="16" fillId="0" borderId="12" xfId="0" applyFont="1" applyFill="1" applyBorder="1" applyAlignment="1">
      <alignment horizontal="left" vertical="center" wrapText="1"/>
    </xf>
    <xf numFmtId="0" fontId="9" fillId="8" borderId="11" xfId="0" applyFont="1" applyFill="1" applyBorder="1" applyAlignment="1">
      <alignment horizontal="left" vertical="center" wrapText="1"/>
    </xf>
    <xf numFmtId="0" fontId="16" fillId="8" borderId="11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6" fillId="9" borderId="0" xfId="0" applyFont="1" applyFill="1" applyAlignment="1">
      <alignment vertical="center"/>
    </xf>
    <xf numFmtId="0" fontId="16" fillId="9" borderId="0" xfId="0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16" fillId="6" borderId="14" xfId="0" applyNumberFormat="1" applyFont="1" applyFill="1" applyBorder="1" applyAlignment="1">
      <alignment horizontal="left" vertical="center" wrapText="1"/>
    </xf>
    <xf numFmtId="0" fontId="16" fillId="6" borderId="11" xfId="0" applyNumberFormat="1" applyFont="1" applyFill="1" applyBorder="1" applyAlignment="1">
      <alignment horizontal="left" vertical="center" wrapText="1"/>
    </xf>
    <xf numFmtId="0" fontId="16" fillId="0" borderId="11" xfId="0" applyNumberFormat="1" applyFont="1" applyFill="1" applyBorder="1" applyAlignment="1">
      <alignment horizontal="left" vertical="center" wrapText="1"/>
    </xf>
    <xf numFmtId="0" fontId="16" fillId="8" borderId="11" xfId="0" applyNumberFormat="1" applyFont="1" applyFill="1" applyBorder="1" applyAlignment="1">
      <alignment horizontal="left" vertical="center" wrapText="1"/>
    </xf>
    <xf numFmtId="0" fontId="16" fillId="7" borderId="11" xfId="0" applyNumberFormat="1" applyFont="1" applyFill="1" applyBorder="1" applyAlignment="1">
      <alignment horizontal="left" vertical="center" wrapText="1"/>
    </xf>
    <xf numFmtId="0" fontId="16" fillId="0" borderId="9" xfId="0" applyNumberFormat="1" applyFont="1" applyFill="1" applyBorder="1" applyAlignment="1">
      <alignment horizontal="left" vertical="center" wrapText="1"/>
    </xf>
    <xf numFmtId="0" fontId="18" fillId="2" borderId="2" xfId="1" applyFont="1" applyFill="1" applyBorder="1" applyAlignment="1">
      <alignment horizontal="left" vertical="center" wrapText="1"/>
    </xf>
    <xf numFmtId="0" fontId="18" fillId="2" borderId="2" xfId="3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horizontal="left" vertical="center" wrapText="1"/>
    </xf>
    <xf numFmtId="0" fontId="9" fillId="0" borderId="0" xfId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15" fillId="0" borderId="0" xfId="1" applyFont="1" applyBorder="1" applyAlignment="1">
      <alignment horizontal="left" vertical="center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right"/>
    </xf>
    <xf numFmtId="0" fontId="12" fillId="0" borderId="0" xfId="0" applyFont="1" applyAlignment="1">
      <alignment horizontal="left" vertical="center" indent="1"/>
    </xf>
    <xf numFmtId="0" fontId="23" fillId="0" borderId="0" xfId="0" applyFont="1" applyAlignment="1">
      <alignment horizontal="left" vertical="center" indent="1"/>
    </xf>
    <xf numFmtId="0" fontId="12" fillId="0" borderId="3" xfId="0" applyFont="1" applyFill="1" applyBorder="1" applyAlignment="1">
      <alignment horizontal="left" vertical="center" wrapText="1"/>
    </xf>
    <xf numFmtId="1" fontId="10" fillId="0" borderId="1" xfId="1" applyNumberFormat="1" applyFont="1" applyBorder="1" applyAlignment="1">
      <alignment horizontal="right"/>
    </xf>
    <xf numFmtId="0" fontId="18" fillId="2" borderId="25" xfId="3" applyFont="1" applyFill="1" applyBorder="1" applyAlignment="1">
      <alignment horizontal="center" vertical="center" wrapText="1"/>
    </xf>
    <xf numFmtId="0" fontId="18" fillId="2" borderId="26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1" fontId="9" fillId="0" borderId="0" xfId="1" applyNumberFormat="1" applyFont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8" fillId="2" borderId="25" xfId="3" applyFont="1" applyFill="1" applyBorder="1" applyAlignment="1">
      <alignment horizontal="center" vertical="center" wrapText="1"/>
    </xf>
    <xf numFmtId="0" fontId="18" fillId="2" borderId="2" xfId="1" applyFont="1" applyFill="1" applyBorder="1" applyAlignment="1">
      <alignment horizontal="center" vertical="center" wrapText="1"/>
    </xf>
    <xf numFmtId="2" fontId="21" fillId="5" borderId="0" xfId="0" applyNumberFormat="1" applyFont="1" applyFill="1" applyAlignment="1">
      <alignment horizontal="center" vertical="center"/>
    </xf>
    <xf numFmtId="2" fontId="22" fillId="0" borderId="0" xfId="0" applyNumberFormat="1" applyFont="1" applyAlignment="1">
      <alignment horizontal="center" vertical="center"/>
    </xf>
    <xf numFmtId="164" fontId="21" fillId="5" borderId="0" xfId="0" applyNumberFormat="1" applyFont="1" applyFill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4" fontId="21" fillId="5" borderId="0" xfId="0" applyNumberFormat="1" applyFont="1" applyFill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65" fontId="21" fillId="5" borderId="0" xfId="0" applyNumberFormat="1" applyFont="1" applyFill="1" applyAlignment="1">
      <alignment horizontal="center" vertical="center"/>
    </xf>
    <xf numFmtId="3" fontId="21" fillId="5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0" fillId="0" borderId="3" xfId="0" applyBorder="1" applyAlignment="1"/>
    <xf numFmtId="2" fontId="24" fillId="0" borderId="0" xfId="1" applyNumberFormat="1" applyFont="1" applyFill="1" applyBorder="1" applyAlignment="1">
      <alignment horizontal="center" vertical="center" wrapText="1"/>
    </xf>
    <xf numFmtId="2" fontId="25" fillId="5" borderId="0" xfId="1" applyNumberFormat="1" applyFont="1" applyFill="1" applyBorder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/>
    </xf>
    <xf numFmtId="164" fontId="24" fillId="0" borderId="0" xfId="1" applyNumberFormat="1" applyFont="1" applyFill="1" applyBorder="1" applyAlignment="1">
      <alignment horizontal="center" vertical="center" wrapText="1"/>
    </xf>
    <xf numFmtId="164" fontId="25" fillId="5" borderId="0" xfId="1" applyNumberFormat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vertical="center"/>
    </xf>
    <xf numFmtId="0" fontId="7" fillId="0" borderId="0" xfId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5" borderId="0" xfId="1" applyFont="1" applyFill="1" applyBorder="1" applyAlignment="1">
      <alignment horizontal="left" vertical="center"/>
    </xf>
    <xf numFmtId="0" fontId="3" fillId="2" borderId="0" xfId="1" applyNumberFormat="1" applyFont="1" applyFill="1" applyBorder="1" applyAlignment="1">
      <alignment horizontal="left" vertical="center"/>
    </xf>
    <xf numFmtId="0" fontId="3" fillId="3" borderId="0" xfId="1" applyFont="1" applyFill="1" applyBorder="1" applyAlignment="1">
      <alignment horizontal="left" vertical="center"/>
    </xf>
    <xf numFmtId="0" fontId="3" fillId="3" borderId="0" xfId="1" applyNumberFormat="1" applyFont="1" applyFill="1" applyBorder="1" applyAlignment="1">
      <alignment horizontal="left" vertical="center"/>
    </xf>
    <xf numFmtId="1" fontId="3" fillId="0" borderId="0" xfId="1" applyNumberFormat="1" applyFont="1" applyBorder="1" applyAlignment="1">
      <alignment horizontal="center" vertical="center"/>
    </xf>
    <xf numFmtId="0" fontId="7" fillId="0" borderId="0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0" fontId="26" fillId="0" borderId="0" xfId="0" applyFont="1" applyAlignment="1">
      <alignment horizontal="left"/>
    </xf>
    <xf numFmtId="0" fontId="1" fillId="0" borderId="0" xfId="0" applyNumberFormat="1" applyFont="1" applyAlignment="1">
      <alignment vertical="center"/>
    </xf>
    <xf numFmtId="0" fontId="7" fillId="0" borderId="0" xfId="1" applyFont="1" applyAlignment="1">
      <alignment horizontal="left" vertical="center"/>
    </xf>
    <xf numFmtId="0" fontId="7" fillId="0" borderId="0" xfId="1" applyNumberFormat="1" applyFont="1" applyAlignment="1">
      <alignment vertical="center"/>
    </xf>
    <xf numFmtId="0" fontId="7" fillId="0" borderId="0" xfId="1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7" fillId="0" borderId="0" xfId="1" applyFont="1" applyBorder="1" applyAlignment="1">
      <alignment vertical="center" wrapText="1"/>
    </xf>
    <xf numFmtId="0" fontId="26" fillId="0" borderId="0" xfId="0" applyFont="1" applyAlignment="1">
      <alignment horizontal="center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vertical="center"/>
    </xf>
    <xf numFmtId="1" fontId="3" fillId="0" borderId="0" xfId="1" applyNumberFormat="1" applyFont="1" applyFill="1" applyBorder="1" applyAlignment="1">
      <alignment horizontal="center"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 wrapText="1"/>
    </xf>
    <xf numFmtId="0" fontId="7" fillId="0" borderId="0" xfId="1" applyFont="1" applyFill="1" applyBorder="1" applyAlignment="1">
      <alignment vertical="center"/>
    </xf>
    <xf numFmtId="0" fontId="26" fillId="0" borderId="0" xfId="0" applyFont="1" applyFill="1" applyAlignment="1">
      <alignment horizontal="left"/>
    </xf>
    <xf numFmtId="0" fontId="1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0" fontId="10" fillId="0" borderId="0" xfId="1" applyFont="1" applyFill="1" applyAlignment="1">
      <alignment horizontal="right"/>
    </xf>
    <xf numFmtId="0" fontId="7" fillId="3" borderId="0" xfId="1" applyFont="1" applyFill="1" applyBorder="1" applyAlignment="1">
      <alignment vertical="center"/>
    </xf>
    <xf numFmtId="0" fontId="27" fillId="3" borderId="0" xfId="1" applyFont="1" applyFill="1" applyBorder="1" applyAlignment="1">
      <alignment horizontal="left" vertical="center"/>
    </xf>
    <xf numFmtId="0" fontId="28" fillId="3" borderId="0" xfId="2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left" vertical="center" wrapText="1"/>
    </xf>
    <xf numFmtId="0" fontId="16" fillId="0" borderId="0" xfId="0" applyFont="1"/>
    <xf numFmtId="49" fontId="9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18" fillId="2" borderId="0" xfId="1" applyFont="1" applyFill="1" applyBorder="1" applyAlignment="1">
      <alignment horizontal="left" vertical="center"/>
    </xf>
    <xf numFmtId="0" fontId="18" fillId="2" borderId="0" xfId="1" applyFont="1" applyFill="1" applyBorder="1" applyAlignment="1">
      <alignment horizontal="center" vertical="center"/>
    </xf>
    <xf numFmtId="0" fontId="18" fillId="2" borderId="0" xfId="1" applyFont="1" applyFill="1" applyBorder="1" applyAlignment="1">
      <alignment horizontal="center" vertical="center" wrapText="1"/>
    </xf>
    <xf numFmtId="0" fontId="31" fillId="5" borderId="0" xfId="1" applyFont="1" applyFill="1" applyBorder="1" applyAlignment="1">
      <alignment horizontal="center" vertical="center"/>
    </xf>
    <xf numFmtId="0" fontId="32" fillId="0" borderId="0" xfId="2" applyFont="1" applyAlignment="1">
      <alignment horizontal="center" vertical="center"/>
    </xf>
    <xf numFmtId="0" fontId="9" fillId="0" borderId="3" xfId="0" applyFont="1" applyFill="1" applyBorder="1" applyAlignment="1">
      <alignment horizontal="left" vertical="center"/>
    </xf>
    <xf numFmtId="0" fontId="33" fillId="0" borderId="3" xfId="0" applyFont="1" applyBorder="1" applyAlignment="1">
      <alignment horizontal="center" vertical="center"/>
    </xf>
    <xf numFmtId="0" fontId="15" fillId="5" borderId="0" xfId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left" vertical="center"/>
    </xf>
    <xf numFmtId="0" fontId="28" fillId="3" borderId="0" xfId="2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9" fillId="5" borderId="0" xfId="1" applyFont="1" applyFill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34" fillId="0" borderId="0" xfId="2" applyFont="1" applyAlignment="1">
      <alignment horizontal="center" vertical="center"/>
    </xf>
    <xf numFmtId="0" fontId="9" fillId="5" borderId="0" xfId="1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center"/>
    </xf>
    <xf numFmtId="0" fontId="26" fillId="0" borderId="0" xfId="0" applyFont="1" applyBorder="1" applyAlignment="1">
      <alignment horizontal="left"/>
    </xf>
    <xf numFmtId="0" fontId="13" fillId="0" borderId="0" xfId="0" applyFont="1" applyBorder="1" applyAlignment="1">
      <alignment vertical="center"/>
    </xf>
    <xf numFmtId="0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9" fillId="0" borderId="0" xfId="1" applyFont="1" applyBorder="1" applyAlignment="1">
      <alignment vertical="center"/>
    </xf>
    <xf numFmtId="0" fontId="7" fillId="0" borderId="0" xfId="1" applyNumberFormat="1" applyFont="1" applyBorder="1" applyAlignment="1">
      <alignment vertical="center"/>
    </xf>
    <xf numFmtId="0" fontId="10" fillId="0" borderId="0" xfId="1" applyFont="1" applyBorder="1" applyAlignment="1">
      <alignment horizontal="right"/>
    </xf>
    <xf numFmtId="0" fontId="1" fillId="0" borderId="0" xfId="0" applyFont="1" applyBorder="1" applyAlignment="1">
      <alignment horizontal="left" vertical="center"/>
    </xf>
    <xf numFmtId="3" fontId="21" fillId="5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" fontId="22" fillId="0" borderId="0" xfId="0" applyNumberFormat="1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left"/>
    </xf>
    <xf numFmtId="0" fontId="0" fillId="0" borderId="0" xfId="0" applyBorder="1"/>
    <xf numFmtId="0" fontId="12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12" fillId="0" borderId="0" xfId="0" applyFont="1" applyBorder="1" applyAlignment="1">
      <alignment horizontal="left" vertical="center" indent="1"/>
    </xf>
    <xf numFmtId="0" fontId="35" fillId="0" borderId="0" xfId="0" applyFont="1"/>
    <xf numFmtId="166" fontId="21" fillId="5" borderId="0" xfId="0" applyNumberFormat="1" applyFont="1" applyFill="1" applyAlignment="1">
      <alignment horizontal="center" vertical="center"/>
    </xf>
    <xf numFmtId="166" fontId="22" fillId="0" borderId="0" xfId="0" applyNumberFormat="1" applyFont="1" applyFill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2" fontId="22" fillId="0" borderId="0" xfId="0" applyNumberFormat="1" applyFont="1" applyFill="1" applyAlignment="1">
      <alignment horizontal="center" vertical="center"/>
    </xf>
    <xf numFmtId="0" fontId="18" fillId="2" borderId="25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6" fillId="0" borderId="0" xfId="0" applyFont="1" applyFill="1"/>
    <xf numFmtId="0" fontId="0" fillId="0" borderId="0" xfId="0"/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 wrapText="1"/>
    </xf>
    <xf numFmtId="0" fontId="7" fillId="0" borderId="0" xfId="1" applyFont="1" applyAlignment="1">
      <alignment vertical="center"/>
    </xf>
    <xf numFmtId="0" fontId="9" fillId="0" borderId="0" xfId="1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indent="1"/>
    </xf>
    <xf numFmtId="0" fontId="18" fillId="2" borderId="0" xfId="3" applyFont="1" applyFill="1" applyBorder="1" applyAlignment="1">
      <alignment horizontal="center" vertical="center" wrapText="1"/>
    </xf>
    <xf numFmtId="0" fontId="18" fillId="2" borderId="3" xfId="3" applyFont="1" applyFill="1" applyBorder="1" applyAlignment="1">
      <alignment horizontal="center" vertical="center" wrapText="1"/>
    </xf>
    <xf numFmtId="1" fontId="4" fillId="0" borderId="0" xfId="5" applyNumberFormat="1" applyFont="1" applyBorder="1" applyAlignment="1">
      <alignment horizontal="center" vertical="center"/>
    </xf>
    <xf numFmtId="0" fontId="18" fillId="2" borderId="19" xfId="3" applyFont="1" applyFill="1" applyBorder="1" applyAlignment="1">
      <alignment horizontal="center" vertical="center" wrapText="1"/>
    </xf>
    <xf numFmtId="0" fontId="0" fillId="0" borderId="0" xfId="0"/>
    <xf numFmtId="0" fontId="3" fillId="2" borderId="0" xfId="1" applyFont="1" applyFill="1" applyBorder="1" applyAlignment="1">
      <alignment horizontal="left" vertical="center"/>
    </xf>
    <xf numFmtId="0" fontId="3" fillId="2" borderId="0" xfId="1" applyNumberFormat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vertical="center"/>
    </xf>
    <xf numFmtId="0" fontId="6" fillId="2" borderId="0" xfId="2" applyFont="1" applyFill="1" applyBorder="1" applyAlignment="1">
      <alignment horizontal="center" vertical="center"/>
    </xf>
    <xf numFmtId="0" fontId="4" fillId="3" borderId="0" xfId="1" applyFont="1" applyFill="1" applyBorder="1" applyAlignment="1">
      <alignment vertical="center" wrapText="1"/>
    </xf>
    <xf numFmtId="0" fontId="4" fillId="3" borderId="0" xfId="1" applyFont="1" applyFill="1" applyBorder="1" applyAlignment="1">
      <alignment vertical="center"/>
    </xf>
    <xf numFmtId="0" fontId="6" fillId="3" borderId="0" xfId="2" applyFont="1" applyFill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 wrapText="1"/>
    </xf>
    <xf numFmtId="0" fontId="7" fillId="0" borderId="0" xfId="1" applyFont="1" applyAlignment="1">
      <alignment vertical="center"/>
    </xf>
    <xf numFmtId="0" fontId="9" fillId="0" borderId="0" xfId="1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vertical="center"/>
    </xf>
    <xf numFmtId="0" fontId="4" fillId="2" borderId="0" xfId="1" applyFont="1" applyFill="1" applyBorder="1" applyAlignment="1">
      <alignment horizontal="center" vertical="center"/>
    </xf>
    <xf numFmtId="0" fontId="4" fillId="3" borderId="0" xfId="1" applyFont="1" applyFill="1" applyBorder="1" applyAlignment="1">
      <alignment horizontal="center" vertical="center"/>
    </xf>
    <xf numFmtId="0" fontId="7" fillId="0" borderId="0" xfId="1" applyFont="1" applyBorder="1" applyAlignment="1">
      <alignment vertical="center" wrapText="1"/>
    </xf>
    <xf numFmtId="0" fontId="1" fillId="0" borderId="0" xfId="0" applyFont="1" applyAlignment="1">
      <alignment vertical="center"/>
    </xf>
    <xf numFmtId="49" fontId="9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6" fillId="0" borderId="0" xfId="0" applyFont="1"/>
    <xf numFmtId="0" fontId="16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3" fillId="0" borderId="0" xfId="0" applyFont="1" applyAlignment="1">
      <alignment vertical="center"/>
    </xf>
    <xf numFmtId="0" fontId="3" fillId="3" borderId="0" xfId="1" applyFont="1" applyFill="1" applyBorder="1" applyAlignment="1">
      <alignment horizontal="left" vertical="center"/>
    </xf>
    <xf numFmtId="0" fontId="26" fillId="0" borderId="0" xfId="0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7" fillId="0" borderId="0" xfId="1" applyNumberFormat="1" applyFont="1" applyBorder="1" applyAlignment="1">
      <alignment horizontal="center" vertical="center"/>
    </xf>
    <xf numFmtId="0" fontId="3" fillId="3" borderId="0" xfId="1" applyNumberFormat="1" applyFont="1" applyFill="1" applyBorder="1" applyAlignment="1">
      <alignment horizontal="left" vertical="center"/>
    </xf>
    <xf numFmtId="0" fontId="7" fillId="0" borderId="0" xfId="1" applyNumberFormat="1" applyFont="1" applyAlignment="1">
      <alignment horizontal="center" vertical="center"/>
    </xf>
    <xf numFmtId="0" fontId="1" fillId="0" borderId="0" xfId="0" applyNumberFormat="1" applyFont="1" applyAlignment="1">
      <alignment vertical="center"/>
    </xf>
    <xf numFmtId="0" fontId="1" fillId="0" borderId="0" xfId="0" applyFont="1"/>
    <xf numFmtId="0" fontId="7" fillId="0" borderId="0" xfId="1" applyNumberFormat="1" applyFont="1" applyAlignment="1">
      <alignment vertical="center"/>
    </xf>
    <xf numFmtId="0" fontId="26" fillId="0" borderId="0" xfId="0" applyFont="1" applyAlignment="1">
      <alignment horizontal="left"/>
    </xf>
    <xf numFmtId="0" fontId="15" fillId="0" borderId="0" xfId="1" applyFont="1" applyBorder="1" applyAlignment="1">
      <alignment vertical="center" wrapText="1"/>
    </xf>
    <xf numFmtId="0" fontId="18" fillId="2" borderId="22" xfId="3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left" vertical="center" wrapText="1"/>
    </xf>
    <xf numFmtId="1" fontId="23" fillId="0" borderId="0" xfId="5" applyNumberFormat="1" applyFont="1" applyBorder="1" applyAlignment="1">
      <alignment horizontal="center" vertical="center"/>
    </xf>
    <xf numFmtId="49" fontId="9" fillId="10" borderId="0" xfId="0" applyNumberFormat="1" applyFont="1" applyFill="1" applyBorder="1" applyAlignment="1">
      <alignment horizontal="left" vertical="center" wrapText="1"/>
    </xf>
    <xf numFmtId="0" fontId="9" fillId="10" borderId="0" xfId="0" applyFont="1" applyFill="1" applyBorder="1" applyAlignment="1">
      <alignment horizontal="left" vertical="center" wrapText="1"/>
    </xf>
    <xf numFmtId="0" fontId="34" fillId="10" borderId="0" xfId="2" applyFont="1" applyFill="1" applyAlignment="1">
      <alignment horizontal="center" vertical="center"/>
    </xf>
    <xf numFmtId="0" fontId="16" fillId="10" borderId="0" xfId="0" applyFont="1" applyFill="1" applyAlignment="1">
      <alignment horizontal="left" vertical="center" wrapText="1"/>
    </xf>
    <xf numFmtId="0" fontId="9" fillId="10" borderId="0" xfId="0" applyFont="1" applyFill="1" applyBorder="1" applyAlignment="1">
      <alignment horizontal="left" vertical="center"/>
    </xf>
    <xf numFmtId="0" fontId="16" fillId="10" borderId="0" xfId="0" applyFont="1" applyFill="1" applyAlignment="1">
      <alignment horizontal="left" vertical="center"/>
    </xf>
    <xf numFmtId="0" fontId="32" fillId="10" borderId="0" xfId="2" applyFont="1" applyFill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29" fillId="0" borderId="0" xfId="4"/>
    <xf numFmtId="0" fontId="0" fillId="11" borderId="0" xfId="0" applyFill="1"/>
    <xf numFmtId="2" fontId="29" fillId="0" borderId="0" xfId="4" applyNumberFormat="1"/>
    <xf numFmtId="0" fontId="29" fillId="0" borderId="0" xfId="4"/>
    <xf numFmtId="2" fontId="0" fillId="0" borderId="0" xfId="0" applyNumberFormat="1"/>
    <xf numFmtId="0" fontId="39" fillId="0" borderId="0" xfId="10"/>
    <xf numFmtId="0" fontId="3" fillId="2" borderId="0" xfId="5" applyFont="1" applyFill="1" applyBorder="1" applyAlignment="1">
      <alignment horizontal="left" vertical="center"/>
    </xf>
    <xf numFmtId="0" fontId="3" fillId="2" borderId="0" xfId="5" applyNumberFormat="1" applyFont="1" applyFill="1" applyBorder="1" applyAlignment="1">
      <alignment horizontal="left" vertical="center"/>
    </xf>
    <xf numFmtId="0" fontId="40" fillId="2" borderId="0" xfId="2" applyFont="1" applyFill="1" applyBorder="1" applyAlignment="1">
      <alignment horizontal="center" vertical="center"/>
    </xf>
    <xf numFmtId="0" fontId="4" fillId="2" borderId="0" xfId="5" applyFont="1" applyFill="1" applyBorder="1" applyAlignment="1">
      <alignment vertical="center"/>
    </xf>
    <xf numFmtId="0" fontId="41" fillId="3" borderId="0" xfId="5" applyFont="1" applyFill="1" applyBorder="1" applyAlignment="1">
      <alignment horizontal="left" vertical="center"/>
    </xf>
    <xf numFmtId="0" fontId="42" fillId="3" borderId="0" xfId="5" applyFont="1" applyFill="1" applyBorder="1" applyAlignment="1">
      <alignment vertical="center"/>
    </xf>
    <xf numFmtId="0" fontId="19" fillId="12" borderId="0" xfId="6" applyFont="1" applyFill="1" applyAlignment="1">
      <alignment vertical="center"/>
    </xf>
    <xf numFmtId="0" fontId="19" fillId="12" borderId="0" xfId="6" applyFont="1" applyFill="1" applyAlignment="1">
      <alignment vertical="center" wrapText="1"/>
    </xf>
    <xf numFmtId="0" fontId="16" fillId="0" borderId="0" xfId="6" applyFont="1" applyAlignment="1">
      <alignment vertical="center"/>
    </xf>
    <xf numFmtId="0" fontId="16" fillId="12" borderId="0" xfId="6" applyFont="1" applyFill="1" applyAlignment="1">
      <alignment vertical="center"/>
    </xf>
    <xf numFmtId="0" fontId="16" fillId="12" borderId="0" xfId="6" applyFont="1" applyFill="1" applyAlignment="1">
      <alignment horizontal="left" vertical="center"/>
    </xf>
    <xf numFmtId="0" fontId="16" fillId="12" borderId="0" xfId="6" applyFont="1" applyFill="1" applyAlignment="1">
      <alignment horizontal="center" vertical="center"/>
    </xf>
    <xf numFmtId="0" fontId="18" fillId="2" borderId="25" xfId="6" applyFont="1" applyFill="1" applyBorder="1" applyAlignment="1">
      <alignment horizontal="center" vertical="center"/>
    </xf>
    <xf numFmtId="0" fontId="18" fillId="2" borderId="18" xfId="6" applyFont="1" applyFill="1" applyBorder="1" applyAlignment="1">
      <alignment horizontal="center" vertical="center" wrapText="1"/>
    </xf>
    <xf numFmtId="0" fontId="18" fillId="2" borderId="32" xfId="6" applyFont="1" applyFill="1" applyBorder="1" applyAlignment="1">
      <alignment horizontal="center" vertical="center" wrapText="1"/>
    </xf>
    <xf numFmtId="4" fontId="21" fillId="0" borderId="33" xfId="6" applyNumberFormat="1" applyFont="1" applyFill="1" applyBorder="1" applyAlignment="1">
      <alignment horizontal="center" vertical="center"/>
    </xf>
    <xf numFmtId="0" fontId="43" fillId="0" borderId="0" xfId="6" applyFont="1" applyFill="1" applyAlignment="1">
      <alignment vertical="center"/>
    </xf>
    <xf numFmtId="167" fontId="22" fillId="12" borderId="31" xfId="6" applyNumberFormat="1" applyFont="1" applyFill="1" applyBorder="1" applyAlignment="1">
      <alignment horizontal="center" vertical="center"/>
    </xf>
    <xf numFmtId="3" fontId="22" fillId="12" borderId="0" xfId="6" applyNumberFormat="1" applyFont="1" applyFill="1" applyBorder="1" applyAlignment="1">
      <alignment horizontal="center" vertical="center"/>
    </xf>
    <xf numFmtId="4" fontId="22" fillId="12" borderId="0" xfId="6" applyNumberFormat="1" applyFont="1" applyFill="1" applyBorder="1" applyAlignment="1">
      <alignment horizontal="center" vertical="center"/>
    </xf>
    <xf numFmtId="167" fontId="22" fillId="12" borderId="8" xfId="6" applyNumberFormat="1" applyFont="1" applyFill="1" applyBorder="1" applyAlignment="1">
      <alignment horizontal="center" vertical="center"/>
    </xf>
    <xf numFmtId="4" fontId="22" fillId="12" borderId="34" xfId="6" applyNumberFormat="1" applyFont="1" applyFill="1" applyBorder="1" applyAlignment="1">
      <alignment horizontal="center" vertical="center"/>
    </xf>
    <xf numFmtId="165" fontId="22" fillId="12" borderId="34" xfId="6" applyNumberFormat="1" applyFont="1" applyFill="1" applyBorder="1" applyAlignment="1">
      <alignment horizontal="center" vertical="center"/>
    </xf>
    <xf numFmtId="0" fontId="43" fillId="12" borderId="0" xfId="6" applyFont="1" applyFill="1" applyBorder="1" applyAlignment="1">
      <alignment horizontal="left" vertical="center" wrapText="1"/>
    </xf>
    <xf numFmtId="0" fontId="16" fillId="12" borderId="0" xfId="6" applyFont="1" applyFill="1" applyBorder="1" applyAlignment="1">
      <alignment horizontal="left" vertical="center" wrapText="1"/>
    </xf>
    <xf numFmtId="3" fontId="22" fillId="12" borderId="34" xfId="6" applyNumberFormat="1" applyFont="1" applyFill="1" applyBorder="1" applyAlignment="1">
      <alignment horizontal="center" vertical="center"/>
    </xf>
    <xf numFmtId="0" fontId="38" fillId="12" borderId="0" xfId="6" applyFont="1" applyFill="1" applyAlignment="1">
      <alignment horizontal="left" vertical="center" wrapText="1"/>
    </xf>
    <xf numFmtId="0" fontId="38" fillId="12" borderId="0" xfId="6" applyFont="1" applyFill="1" applyAlignment="1">
      <alignment horizontal="left" vertical="center"/>
    </xf>
    <xf numFmtId="0" fontId="44" fillId="12" borderId="0" xfId="5" applyFont="1" applyFill="1" applyBorder="1" applyAlignment="1">
      <alignment horizontal="left" vertical="center"/>
    </xf>
    <xf numFmtId="0" fontId="16" fillId="12" borderId="0" xfId="6" applyFont="1" applyFill="1" applyBorder="1" applyAlignment="1">
      <alignment horizontal="left" vertical="center"/>
    </xf>
    <xf numFmtId="0" fontId="44" fillId="12" borderId="1" xfId="5" applyFont="1" applyFill="1" applyBorder="1" applyAlignment="1">
      <alignment horizontal="left" vertical="center"/>
    </xf>
    <xf numFmtId="0" fontId="10" fillId="4" borderId="0" xfId="3" applyFont="1" applyFill="1" applyAlignment="1">
      <alignment horizontal="left" vertical="center"/>
    </xf>
    <xf numFmtId="0" fontId="12" fillId="12" borderId="3" xfId="6" applyFont="1" applyFill="1" applyBorder="1" applyAlignment="1">
      <alignment horizontal="left" vertical="center"/>
    </xf>
    <xf numFmtId="0" fontId="16" fillId="12" borderId="3" xfId="6" applyFont="1" applyFill="1" applyBorder="1" applyAlignment="1">
      <alignment horizontal="center" vertical="center"/>
    </xf>
    <xf numFmtId="0" fontId="12" fillId="0" borderId="0" xfId="6" applyFont="1" applyFill="1" applyAlignment="1">
      <alignment horizontal="left" vertical="center"/>
    </xf>
    <xf numFmtId="0" fontId="16" fillId="0" borderId="0" xfId="6" applyFont="1" applyFill="1" applyAlignment="1">
      <alignment horizontal="center" vertical="center"/>
    </xf>
    <xf numFmtId="0" fontId="45" fillId="0" borderId="0" xfId="8" applyFont="1" applyAlignment="1">
      <alignment vertical="center"/>
    </xf>
    <xf numFmtId="0" fontId="12" fillId="0" borderId="0" xfId="6" applyFont="1" applyAlignment="1">
      <alignment vertical="center" wrapText="1"/>
    </xf>
    <xf numFmtId="0" fontId="12" fillId="0" borderId="0" xfId="6" applyFont="1" applyAlignment="1">
      <alignment vertical="center"/>
    </xf>
    <xf numFmtId="0" fontId="16" fillId="0" borderId="0" xfId="6" applyFont="1" applyAlignment="1">
      <alignment horizontal="center" vertical="center"/>
    </xf>
    <xf numFmtId="0" fontId="9" fillId="0" borderId="0" xfId="6" applyFont="1" applyAlignment="1">
      <alignment vertical="center"/>
    </xf>
    <xf numFmtId="0" fontId="16" fillId="0" borderId="0" xfId="6" applyFont="1" applyAlignment="1">
      <alignment horizontal="left" vertical="center"/>
    </xf>
    <xf numFmtId="0" fontId="39" fillId="0" borderId="0" xfId="10" applyAlignment="1">
      <alignment horizontal="left"/>
    </xf>
    <xf numFmtId="0" fontId="18" fillId="2" borderId="31" xfId="6" applyFont="1" applyFill="1" applyBorder="1" applyAlignment="1">
      <alignment horizontal="center" vertical="center"/>
    </xf>
    <xf numFmtId="0" fontId="18" fillId="2" borderId="0" xfId="6" applyFont="1" applyFill="1" applyBorder="1" applyAlignment="1">
      <alignment horizontal="center" vertical="center" wrapText="1"/>
    </xf>
    <xf numFmtId="0" fontId="16" fillId="12" borderId="0" xfId="6" applyFont="1" applyFill="1" applyBorder="1" applyAlignment="1">
      <alignment vertical="center"/>
    </xf>
    <xf numFmtId="0" fontId="0" fillId="12" borderId="0" xfId="6" applyFont="1" applyFill="1" applyBorder="1" applyAlignment="1">
      <alignment horizontal="left" vertical="center"/>
    </xf>
    <xf numFmtId="165" fontId="22" fillId="12" borderId="17" xfId="6" applyNumberFormat="1" applyFont="1" applyFill="1" applyBorder="1" applyAlignment="1">
      <alignment horizontal="center" vertical="center"/>
    </xf>
    <xf numFmtId="167" fontId="22" fillId="12" borderId="37" xfId="6" applyNumberFormat="1" applyFont="1" applyFill="1" applyBorder="1" applyAlignment="1">
      <alignment horizontal="center" vertical="center"/>
    </xf>
    <xf numFmtId="3" fontId="22" fillId="12" borderId="34" xfId="6" applyNumberFormat="1" applyFont="1" applyFill="1" applyBorder="1" applyAlignment="1">
      <alignment horizontal="center" vertical="center"/>
    </xf>
    <xf numFmtId="0" fontId="46" fillId="0" borderId="0" xfId="0" applyFont="1"/>
    <xf numFmtId="0" fontId="46" fillId="0" borderId="0" xfId="0" applyFont="1" applyAlignment="1">
      <alignment horizontal="left"/>
    </xf>
    <xf numFmtId="0" fontId="47" fillId="0" borderId="0" xfId="0" applyFont="1"/>
    <xf numFmtId="0" fontId="0" fillId="0" borderId="0" xfId="0" applyFill="1"/>
    <xf numFmtId="0" fontId="47" fillId="0" borderId="0" xfId="0" applyFont="1" applyFill="1"/>
    <xf numFmtId="0" fontId="46" fillId="0" borderId="0" xfId="0" applyFont="1" applyFill="1" applyAlignment="1">
      <alignment horizontal="left"/>
    </xf>
    <xf numFmtId="0" fontId="38" fillId="0" borderId="0" xfId="6" applyFont="1" applyFill="1" applyAlignment="1">
      <alignment horizontal="left" vertical="center" wrapText="1"/>
    </xf>
    <xf numFmtId="0" fontId="38" fillId="0" borderId="0" xfId="6" applyFont="1" applyFill="1" applyAlignment="1">
      <alignment horizontal="left" vertical="center"/>
    </xf>
    <xf numFmtId="0" fontId="38" fillId="0" borderId="0" xfId="6" applyFont="1" applyFill="1" applyBorder="1" applyAlignment="1">
      <alignment horizontal="left" vertical="center"/>
    </xf>
    <xf numFmtId="0" fontId="0" fillId="13" borderId="0" xfId="0" applyFill="1"/>
    <xf numFmtId="0" fontId="46" fillId="13" borderId="0" xfId="0" applyFont="1" applyFill="1" applyAlignment="1">
      <alignment horizontal="left"/>
    </xf>
    <xf numFmtId="0" fontId="46" fillId="13" borderId="0" xfId="0" applyFont="1" applyFill="1"/>
    <xf numFmtId="0" fontId="46" fillId="0" borderId="0" xfId="0" applyFont="1" applyFill="1"/>
    <xf numFmtId="0" fontId="0" fillId="0" borderId="0" xfId="0" applyAlignment="1">
      <alignment horizontal="left"/>
    </xf>
    <xf numFmtId="0" fontId="18" fillId="2" borderId="3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43" fillId="12" borderId="0" xfId="6" applyFont="1" applyFill="1" applyBorder="1" applyAlignment="1">
      <alignment horizontal="left" vertical="center" wrapText="1"/>
    </xf>
    <xf numFmtId="3" fontId="22" fillId="12" borderId="34" xfId="6" applyNumberFormat="1" applyFont="1" applyFill="1" applyBorder="1" applyAlignment="1">
      <alignment horizontal="center" vertical="center"/>
    </xf>
    <xf numFmtId="0" fontId="14" fillId="2" borderId="0" xfId="5" applyFont="1" applyFill="1" applyBorder="1" applyAlignment="1">
      <alignment horizontal="left" vertical="center"/>
    </xf>
    <xf numFmtId="0" fontId="14" fillId="2" borderId="0" xfId="5" applyNumberFormat="1" applyFont="1" applyFill="1" applyBorder="1" applyAlignment="1">
      <alignment horizontal="left" vertical="center"/>
    </xf>
    <xf numFmtId="0" fontId="23" fillId="2" borderId="0" xfId="5" applyFont="1" applyFill="1" applyBorder="1" applyAlignment="1">
      <alignment vertical="center"/>
    </xf>
    <xf numFmtId="0" fontId="0" fillId="0" borderId="0" xfId="6" applyFont="1" applyFill="1" applyBorder="1" applyAlignment="1">
      <alignment horizontal="left" vertical="center"/>
    </xf>
    <xf numFmtId="0" fontId="0" fillId="0" borderId="0" xfId="6" applyFont="1" applyFill="1" applyAlignment="1">
      <alignment horizontal="left" vertical="center" wrapText="1"/>
    </xf>
    <xf numFmtId="0" fontId="0" fillId="0" borderId="0" xfId="6" applyFont="1" applyFill="1" applyAlignment="1">
      <alignment horizontal="left" vertical="center"/>
    </xf>
    <xf numFmtId="164" fontId="22" fillId="0" borderId="0" xfId="0" applyNumberFormat="1" applyFont="1" applyFill="1" applyAlignment="1">
      <alignment horizontal="center" vertical="center"/>
    </xf>
    <xf numFmtId="168" fontId="0" fillId="0" borderId="0" xfId="0" applyNumberFormat="1"/>
    <xf numFmtId="0" fontId="7" fillId="0" borderId="0" xfId="6" applyFont="1" applyFill="1" applyAlignment="1">
      <alignment horizontal="center" vertical="center"/>
    </xf>
    <xf numFmtId="0" fontId="7" fillId="0" borderId="0" xfId="6" applyFont="1" applyAlignment="1">
      <alignment vertical="center"/>
    </xf>
    <xf numFmtId="0" fontId="18" fillId="0" borderId="0" xfId="6" applyFont="1" applyFill="1" applyAlignment="1">
      <alignment vertical="center"/>
    </xf>
    <xf numFmtId="0" fontId="7" fillId="0" borderId="0" xfId="6" applyFont="1" applyAlignment="1">
      <alignment vertical="center" wrapText="1"/>
    </xf>
    <xf numFmtId="0" fontId="37" fillId="0" borderId="0" xfId="1" applyFont="1" applyBorder="1" applyAlignment="1">
      <alignment horizontal="center" vertical="center"/>
    </xf>
    <xf numFmtId="0" fontId="8" fillId="4" borderId="0" xfId="1" applyFont="1" applyFill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8" fillId="4" borderId="0" xfId="1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left" vertical="center" wrapText="1"/>
    </xf>
    <xf numFmtId="0" fontId="18" fillId="2" borderId="18" xfId="1" applyFont="1" applyFill="1" applyBorder="1" applyAlignment="1">
      <alignment horizontal="left" vertical="center" wrapText="1"/>
    </xf>
    <xf numFmtId="1" fontId="18" fillId="2" borderId="22" xfId="1" applyNumberFormat="1" applyFont="1" applyFill="1" applyBorder="1" applyAlignment="1">
      <alignment horizontal="center" vertical="center"/>
    </xf>
    <xf numFmtId="0" fontId="9" fillId="2" borderId="3" xfId="1" applyFont="1" applyFill="1" applyBorder="1" applyAlignment="1">
      <alignment horizontal="center" vertical="center"/>
    </xf>
    <xf numFmtId="0" fontId="9" fillId="2" borderId="18" xfId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0" fontId="18" fillId="2" borderId="23" xfId="3" applyFont="1" applyFill="1" applyBorder="1" applyAlignment="1">
      <alignment horizontal="center" vertical="center" wrapText="1"/>
    </xf>
    <xf numFmtId="0" fontId="18" fillId="2" borderId="22" xfId="3" applyFont="1" applyFill="1" applyBorder="1" applyAlignment="1">
      <alignment horizontal="center" vertical="center" wrapText="1"/>
    </xf>
    <xf numFmtId="0" fontId="18" fillId="2" borderId="27" xfId="3" applyFont="1" applyFill="1" applyBorder="1" applyAlignment="1">
      <alignment horizontal="center" vertical="center" wrapText="1"/>
    </xf>
    <xf numFmtId="0" fontId="18" fillId="2" borderId="25" xfId="3" applyFont="1" applyFill="1" applyBorder="1" applyAlignment="1">
      <alignment horizontal="center" vertical="center" wrapText="1"/>
    </xf>
    <xf numFmtId="0" fontId="18" fillId="2" borderId="3" xfId="3" applyFont="1" applyFill="1" applyBorder="1" applyAlignment="1">
      <alignment horizontal="center" vertical="center" wrapText="1"/>
    </xf>
    <xf numFmtId="0" fontId="18" fillId="2" borderId="18" xfId="3" applyFont="1" applyFill="1" applyBorder="1" applyAlignment="1">
      <alignment horizontal="center" vertical="center" wrapText="1"/>
    </xf>
    <xf numFmtId="0" fontId="18" fillId="2" borderId="24" xfId="3" applyFont="1" applyFill="1" applyBorder="1" applyAlignment="1">
      <alignment horizontal="center" vertical="center" wrapText="1"/>
    </xf>
    <xf numFmtId="0" fontId="36" fillId="4" borderId="0" xfId="1" applyFont="1" applyFill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18" fillId="2" borderId="31" xfId="3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left" vertical="center" wrapText="1"/>
    </xf>
    <xf numFmtId="0" fontId="9" fillId="2" borderId="0" xfId="1" applyFont="1" applyFill="1" applyBorder="1" applyAlignment="1">
      <alignment horizontal="center" vertical="center"/>
    </xf>
    <xf numFmtId="0" fontId="18" fillId="2" borderId="28" xfId="3" applyFont="1" applyFill="1" applyBorder="1" applyAlignment="1">
      <alignment horizontal="center" vertical="center" wrapText="1"/>
    </xf>
    <xf numFmtId="0" fontId="18" fillId="2" borderId="29" xfId="3" applyFont="1" applyFill="1" applyBorder="1" applyAlignment="1">
      <alignment horizontal="center" vertical="center" wrapText="1"/>
    </xf>
    <xf numFmtId="0" fontId="18" fillId="2" borderId="30" xfId="3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18" xfId="1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8" fillId="2" borderId="23" xfId="6" applyFont="1" applyFill="1" applyBorder="1" applyAlignment="1">
      <alignment horizontal="center" vertical="center"/>
    </xf>
    <xf numFmtId="0" fontId="18" fillId="2" borderId="22" xfId="6" applyFont="1" applyFill="1" applyBorder="1" applyAlignment="1">
      <alignment horizontal="center" vertical="center"/>
    </xf>
    <xf numFmtId="0" fontId="18" fillId="2" borderId="24" xfId="6" applyFont="1" applyFill="1" applyBorder="1" applyAlignment="1">
      <alignment horizontal="center" vertical="center"/>
    </xf>
    <xf numFmtId="0" fontId="18" fillId="2" borderId="3" xfId="6" applyFont="1" applyFill="1" applyBorder="1" applyAlignment="1">
      <alignment horizontal="left" vertical="center"/>
    </xf>
    <xf numFmtId="0" fontId="18" fillId="2" borderId="18" xfId="6" applyFont="1" applyFill="1" applyBorder="1" applyAlignment="1">
      <alignment horizontal="left" vertical="center"/>
    </xf>
    <xf numFmtId="0" fontId="43" fillId="12" borderId="34" xfId="6" applyFont="1" applyFill="1" applyBorder="1" applyAlignment="1">
      <alignment horizontal="left" vertical="center" wrapText="1"/>
    </xf>
    <xf numFmtId="0" fontId="43" fillId="0" borderId="33" xfId="6" applyFont="1" applyFill="1" applyBorder="1" applyAlignment="1">
      <alignment horizontal="left" vertical="center" wrapText="1"/>
    </xf>
    <xf numFmtId="0" fontId="43" fillId="12" borderId="0" xfId="6" applyFont="1" applyFill="1" applyBorder="1" applyAlignment="1">
      <alignment horizontal="left" vertical="center" wrapText="1"/>
    </xf>
    <xf numFmtId="3" fontId="22" fillId="12" borderId="8" xfId="6" applyNumberFormat="1" applyFont="1" applyFill="1" applyBorder="1" applyAlignment="1">
      <alignment horizontal="center" vertical="center"/>
    </xf>
    <xf numFmtId="3" fontId="22" fillId="12" borderId="34" xfId="6" applyNumberFormat="1" applyFont="1" applyFill="1" applyBorder="1" applyAlignment="1">
      <alignment horizontal="center" vertical="center"/>
    </xf>
    <xf numFmtId="3" fontId="22" fillId="12" borderId="10" xfId="6" applyNumberFormat="1" applyFont="1" applyFill="1" applyBorder="1" applyAlignment="1">
      <alignment horizontal="center" vertical="center"/>
    </xf>
    <xf numFmtId="4" fontId="22" fillId="12" borderId="35" xfId="6" applyNumberFormat="1" applyFont="1" applyFill="1" applyBorder="1" applyAlignment="1">
      <alignment horizontal="center" vertical="center"/>
    </xf>
    <xf numFmtId="4" fontId="22" fillId="12" borderId="1" xfId="6" applyNumberFormat="1" applyFont="1" applyFill="1" applyBorder="1" applyAlignment="1">
      <alignment horizontal="center" vertical="center"/>
    </xf>
    <xf numFmtId="4" fontId="22" fillId="12" borderId="36" xfId="6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1" fontId="8" fillId="4" borderId="0" xfId="1" applyNumberFormat="1" applyFont="1" applyFill="1" applyAlignment="1">
      <alignment horizontal="center" vertical="center" wrapText="1"/>
    </xf>
  </cellXfs>
  <cellStyles count="11">
    <cellStyle name="Hiperlink" xfId="2" builtinId="8"/>
    <cellStyle name="Normal" xfId="0" builtinId="0"/>
    <cellStyle name="Normal 2" xfId="4"/>
    <cellStyle name="Normal 2 2" xfId="1"/>
    <cellStyle name="Normal 2 2 2" xfId="5"/>
    <cellStyle name="Normal 2 2 3" xfId="6"/>
    <cellStyle name="Normal 3" xfId="7"/>
    <cellStyle name="Normal 4" xfId="8"/>
    <cellStyle name="Normal 5" xfId="10"/>
    <cellStyle name="Normal_Tabelas I.8,I.8a e I.8b" xfId="3"/>
    <cellStyle name="Vírgula 2" xfId="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2142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boratorio01/Google%20Drive/2016/2%20IETS/3%20Boletim/1.%20Comp&#234;ndio/Edi&#231;&#227;o%201&#186;%20Trimestre%202016/IETS%20Compendio%20Indicadores%20PME%20Boletim%20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tabelas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2.1"/>
      <sheetName val="2.2"/>
      <sheetName val="2.3"/>
      <sheetName val="2.4"/>
      <sheetName val="2.5"/>
      <sheetName val="2.6"/>
      <sheetName val="2.7"/>
      <sheetName val="2.8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5.1"/>
      <sheetName val="5.2"/>
      <sheetName val="5.3"/>
      <sheetName val="5.4"/>
      <sheetName val="5.5"/>
      <sheetName val="5.6"/>
      <sheetName val="5.7"/>
      <sheetName val="5.8"/>
      <sheetName val="6.1"/>
      <sheetName val="6.2"/>
      <sheetName val="6.3"/>
      <sheetName val="6.4"/>
      <sheetName val="6.5"/>
      <sheetName val="7.1"/>
      <sheetName val="7.2"/>
      <sheetName val="7.3"/>
      <sheetName val="7.4"/>
      <sheetName val="7.5"/>
      <sheetName val="7.7"/>
      <sheetName val="7.6"/>
      <sheetName val="7.8"/>
      <sheetName val="10.1a"/>
      <sheetName val="10.1b"/>
      <sheetName val="10.2a"/>
      <sheetName val="10.2b"/>
      <sheetName val="10.3"/>
      <sheetName val="10.4"/>
      <sheetName val="10.5"/>
      <sheetName val="10.6"/>
      <sheetName val="11.1"/>
      <sheetName val="11.2"/>
      <sheetName val="11.2a"/>
      <sheetName val="Auxiliares (reg) &gt;&gt;&gt;"/>
      <sheetName val="Aux33"/>
      <sheetName val="Aux35"/>
      <sheetName val="Aux29"/>
      <sheetName val="Aux26"/>
      <sheetName val="Aux31"/>
      <sheetName val="Aux43"/>
      <sheetName val="Aux_id"/>
      <sheetName val="Tab33"/>
      <sheetName val="Tab26"/>
      <sheetName val="Tab29"/>
      <sheetName val="Tab31"/>
      <sheetName val="Tab35"/>
      <sheetName val="Tab43"/>
      <sheetName val="Saídas (reg) &gt;&gt;&gt;"/>
      <sheetName val="Model1_26"/>
      <sheetName val="Model1_29"/>
      <sheetName val="Model1_31"/>
      <sheetName val="Model1_33"/>
      <sheetName val="Model1_35"/>
      <sheetName val="Model1_43"/>
      <sheetName val="Auxiliares &gt;&gt;&gt;"/>
      <sheetName val="AUX_ROTATIVIDADE"/>
      <sheetName val="Aux_1"/>
      <sheetName val="CAGED"/>
      <sheetName val="Result_setor_geral_PME"/>
      <sheetName val="retorno_renda"/>
      <sheetName val="gini"/>
      <sheetName val="Indicadores do boletim"/>
      <sheetName val="Result Boletim Geral PME"/>
      <sheetName val="RAIS-estb"/>
      <sheetName val="Result_razao90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>
        <row r="1">
          <cell r="B1" t="str">
            <v>ano</v>
          </cell>
          <cell r="C1" t="str">
            <v>var</v>
          </cell>
          <cell r="D1" t="str">
            <v>coef</v>
          </cell>
          <cell r="E1" t="str">
            <v>stderr</v>
          </cell>
          <cell r="F1" t="str">
            <v>tstat</v>
          </cell>
          <cell r="G1" t="str">
            <v>pval</v>
          </cell>
          <cell r="H1" t="str">
            <v>N</v>
          </cell>
          <cell r="I1" t="str">
            <v>r2</v>
          </cell>
          <cell r="J1" t="str">
            <v>media</v>
          </cell>
        </row>
        <row r="2">
          <cell r="A2" t="str">
            <v>2016_cons</v>
          </cell>
          <cell r="B2">
            <v>2016</v>
          </cell>
          <cell r="C2" t="str">
            <v>_cons</v>
          </cell>
          <cell r="D2">
            <v>5.4689407348632813</v>
          </cell>
          <cell r="E2">
            <v>9.1354243457317352E-2</v>
          </cell>
          <cell r="F2">
            <v>59.865207672119141</v>
          </cell>
          <cell r="G2">
            <v>0</v>
          </cell>
          <cell r="H2">
            <v>7008</v>
          </cell>
          <cell r="I2">
            <v>0.43845558166503906</v>
          </cell>
        </row>
        <row r="3">
          <cell r="A3" t="str">
            <v>2016edu1</v>
          </cell>
          <cell r="B3">
            <v>2016</v>
          </cell>
          <cell r="C3" t="str">
            <v>edu1</v>
          </cell>
          <cell r="D3">
            <v>0.16396179795265198</v>
          </cell>
          <cell r="E3">
            <v>0.13857099413871765</v>
          </cell>
          <cell r="F3">
            <v>1.1832331418991089</v>
          </cell>
          <cell r="G3">
            <v>0.23675702512264252</v>
          </cell>
          <cell r="H3">
            <v>7008</v>
          </cell>
          <cell r="I3">
            <v>0.43845558166503906</v>
          </cell>
          <cell r="J3">
            <v>4.7185644507408142E-3</v>
          </cell>
        </row>
        <row r="4">
          <cell r="A4" t="str">
            <v>2016edu10</v>
          </cell>
          <cell r="B4">
            <v>2016</v>
          </cell>
          <cell r="C4" t="str">
            <v>edu10</v>
          </cell>
          <cell r="D4">
            <v>0.30529007315635681</v>
          </cell>
          <cell r="E4">
            <v>7.0639446377754211E-2</v>
          </cell>
          <cell r="F4">
            <v>4.3218073844909668</v>
          </cell>
          <cell r="G4">
            <v>1.5690207874285989E-5</v>
          </cell>
          <cell r="H4">
            <v>7008</v>
          </cell>
          <cell r="I4">
            <v>0.43845558166503906</v>
          </cell>
          <cell r="J4">
            <v>2.4889925494790077E-2</v>
          </cell>
        </row>
        <row r="5">
          <cell r="A5" t="str">
            <v>2016edu11</v>
          </cell>
          <cell r="B5">
            <v>2016</v>
          </cell>
          <cell r="C5" t="str">
            <v>edu11</v>
          </cell>
          <cell r="D5">
            <v>0.52076208591461182</v>
          </cell>
          <cell r="E5">
            <v>5.8804687112569809E-2</v>
          </cell>
          <cell r="F5">
            <v>8.8557920455932617</v>
          </cell>
          <cell r="G5">
            <v>1.0395196335541916E-18</v>
          </cell>
          <cell r="H5">
            <v>7008</v>
          </cell>
          <cell r="I5">
            <v>0.43845558166503906</v>
          </cell>
          <cell r="J5">
            <v>0.38416647911071777</v>
          </cell>
        </row>
        <row r="6">
          <cell r="A6" t="str">
            <v>2016edu12</v>
          </cell>
          <cell r="B6">
            <v>2016</v>
          </cell>
          <cell r="C6" t="str">
            <v>edu12</v>
          </cell>
          <cell r="D6">
            <v>0.6826857328414917</v>
          </cell>
          <cell r="E6">
            <v>7.5942337512969971E-2</v>
          </cell>
          <cell r="F6">
            <v>8.989527702331543</v>
          </cell>
          <cell r="G6">
            <v>3.1488757421968908E-19</v>
          </cell>
          <cell r="H6">
            <v>7008</v>
          </cell>
          <cell r="I6">
            <v>0.43845558166503906</v>
          </cell>
          <cell r="J6">
            <v>2.0425613969564438E-2</v>
          </cell>
        </row>
        <row r="7">
          <cell r="A7" t="str">
            <v>2016edu13</v>
          </cell>
          <cell r="B7">
            <v>2016</v>
          </cell>
          <cell r="C7" t="str">
            <v>edu13</v>
          </cell>
          <cell r="D7">
            <v>0.79994231462478638</v>
          </cell>
          <cell r="E7">
            <v>7.6622925698757172E-2</v>
          </cell>
          <cell r="F7">
            <v>10.439986228942871</v>
          </cell>
          <cell r="G7">
            <v>2.4991700192699912E-25</v>
          </cell>
          <cell r="H7">
            <v>7008</v>
          </cell>
          <cell r="I7">
            <v>0.43845558166503906</v>
          </cell>
          <cell r="J7">
            <v>2.8393322601914406E-2</v>
          </cell>
        </row>
        <row r="8">
          <cell r="A8" t="str">
            <v>2016edu14</v>
          </cell>
          <cell r="B8">
            <v>2016</v>
          </cell>
          <cell r="C8" t="str">
            <v>edu14</v>
          </cell>
          <cell r="D8">
            <v>0.91597664356231689</v>
          </cell>
          <cell r="E8">
            <v>7.4951581656932831E-2</v>
          </cell>
          <cell r="F8">
            <v>12.220911026000977</v>
          </cell>
          <cell r="G8">
            <v>5.3360817596284054E-34</v>
          </cell>
          <cell r="H8">
            <v>7008</v>
          </cell>
          <cell r="I8">
            <v>0.43845558166503906</v>
          </cell>
          <cell r="J8">
            <v>2.7425609529018402E-2</v>
          </cell>
        </row>
        <row r="9">
          <cell r="A9" t="str">
            <v>2016edu15</v>
          </cell>
          <cell r="B9">
            <v>2016</v>
          </cell>
          <cell r="C9" t="str">
            <v>edu15</v>
          </cell>
          <cell r="D9">
            <v>1.2513819932937622</v>
          </cell>
          <cell r="E9">
            <v>6.2486845999956131E-2</v>
          </cell>
          <cell r="F9">
            <v>20.026327133178711</v>
          </cell>
          <cell r="G9">
            <v>0</v>
          </cell>
          <cell r="H9">
            <v>7008</v>
          </cell>
          <cell r="I9">
            <v>0.43845558166503906</v>
          </cell>
          <cell r="J9">
            <v>0.13204470276832581</v>
          </cell>
        </row>
        <row r="10">
          <cell r="A10" t="str">
            <v>2016edu16</v>
          </cell>
          <cell r="B10">
            <v>2016</v>
          </cell>
          <cell r="C10" t="str">
            <v>edu16</v>
          </cell>
          <cell r="D10">
            <v>1.6089333295822144</v>
          </cell>
          <cell r="E10">
            <v>6.7433573305606842E-2</v>
          </cell>
          <cell r="F10">
            <v>23.859529495239258</v>
          </cell>
          <cell r="G10">
            <v>0</v>
          </cell>
          <cell r="H10">
            <v>7008</v>
          </cell>
          <cell r="I10">
            <v>0.43845558166503906</v>
          </cell>
          <cell r="J10">
            <v>6.5903298556804657E-2</v>
          </cell>
        </row>
        <row r="11">
          <cell r="A11" t="str">
            <v>2016edu17</v>
          </cell>
          <cell r="B11">
            <v>2016</v>
          </cell>
          <cell r="C11" t="str">
            <v>edu17</v>
          </cell>
          <cell r="D11">
            <v>1.9420090913772583</v>
          </cell>
          <cell r="E11">
            <v>8.4594741463661194E-2</v>
          </cell>
          <cell r="F11">
            <v>22.95661735534668</v>
          </cell>
          <cell r="G11">
            <v>0</v>
          </cell>
          <cell r="H11">
            <v>7008</v>
          </cell>
          <cell r="I11">
            <v>0.43845558166503906</v>
          </cell>
          <cell r="J11">
            <v>2.4990983307361603E-2</v>
          </cell>
        </row>
        <row r="12">
          <cell r="A12" t="str">
            <v>2016edu2</v>
          </cell>
          <cell r="B12">
            <v>2016</v>
          </cell>
          <cell r="C12" t="str">
            <v>edu2</v>
          </cell>
          <cell r="D12">
            <v>3.4976441413164139E-2</v>
          </cell>
          <cell r="E12">
            <v>0.11224070191383362</v>
          </cell>
          <cell r="F12">
            <v>0.31161993741989136</v>
          </cell>
          <cell r="G12">
            <v>0.75533866882324219</v>
          </cell>
          <cell r="H12">
            <v>7008</v>
          </cell>
          <cell r="I12">
            <v>0.43845558166503906</v>
          </cell>
          <cell r="J12">
            <v>5.4093967191874981E-3</v>
          </cell>
        </row>
        <row r="13">
          <cell r="A13" t="str">
            <v>2016edu3</v>
          </cell>
          <cell r="B13">
            <v>2016</v>
          </cell>
          <cell r="C13" t="str">
            <v>edu3</v>
          </cell>
          <cell r="D13">
            <v>1.5211675316095352E-2</v>
          </cell>
          <cell r="E13">
            <v>8.5810571908950806E-2</v>
          </cell>
          <cell r="F13">
            <v>0.17727041244506836</v>
          </cell>
          <cell r="G13">
            <v>0.85930114984512329</v>
          </cell>
          <cell r="H13">
            <v>7008</v>
          </cell>
          <cell r="I13">
            <v>0.43845558166503906</v>
          </cell>
          <cell r="J13">
            <v>1.1782334186136723E-2</v>
          </cell>
        </row>
        <row r="14">
          <cell r="A14" t="str">
            <v>2016edu4</v>
          </cell>
          <cell r="B14">
            <v>2016</v>
          </cell>
          <cell r="C14" t="str">
            <v>edu4</v>
          </cell>
          <cell r="D14">
            <v>8.16660076379776E-2</v>
          </cell>
          <cell r="E14">
            <v>6.3821151852607727E-2</v>
          </cell>
          <cell r="F14">
            <v>1.2796071767807007</v>
          </cell>
          <cell r="G14">
            <v>0.20072580873966217</v>
          </cell>
          <cell r="H14">
            <v>7008</v>
          </cell>
          <cell r="I14">
            <v>0.43845558166503906</v>
          </cell>
          <cell r="J14">
            <v>5.0032831728458405E-2</v>
          </cell>
        </row>
        <row r="15">
          <cell r="A15" t="str">
            <v>2016edu5</v>
          </cell>
          <cell r="B15">
            <v>2016</v>
          </cell>
          <cell r="C15" t="str">
            <v>edu5</v>
          </cell>
          <cell r="D15">
            <v>0.13221085071563721</v>
          </cell>
          <cell r="E15">
            <v>7.1622364223003387E-2</v>
          </cell>
          <cell r="F15">
            <v>1.8459436893463135</v>
          </cell>
          <cell r="G15">
            <v>6.4942657947540283E-2</v>
          </cell>
          <cell r="H15">
            <v>7008</v>
          </cell>
          <cell r="I15">
            <v>0.43845558166503906</v>
          </cell>
          <cell r="J15">
            <v>2.5560557842254639E-2</v>
          </cell>
        </row>
        <row r="16">
          <cell r="A16" t="str">
            <v>2016edu6</v>
          </cell>
          <cell r="B16">
            <v>2016</v>
          </cell>
          <cell r="C16" t="str">
            <v>edu6</v>
          </cell>
          <cell r="D16">
            <v>0.17998106777667999</v>
          </cell>
          <cell r="E16">
            <v>6.8032674491405487E-2</v>
          </cell>
          <cell r="F16">
            <v>2.6455092430114746</v>
          </cell>
          <cell r="G16">
            <v>8.1750694662332535E-3</v>
          </cell>
          <cell r="H16">
            <v>7008</v>
          </cell>
          <cell r="I16">
            <v>0.43845558166503906</v>
          </cell>
          <cell r="J16">
            <v>1.8602373078465462E-2</v>
          </cell>
        </row>
        <row r="17">
          <cell r="A17" t="str">
            <v>2016edu7</v>
          </cell>
          <cell r="B17">
            <v>2016</v>
          </cell>
          <cell r="C17" t="str">
            <v>edu7</v>
          </cell>
          <cell r="D17">
            <v>0.16964691877365112</v>
          </cell>
          <cell r="E17">
            <v>7.164919376373291E-2</v>
          </cell>
          <cell r="F17">
            <v>2.3677434921264648</v>
          </cell>
          <cell r="G17">
            <v>1.7924016341567039E-2</v>
          </cell>
          <cell r="H17">
            <v>7008</v>
          </cell>
          <cell r="I17">
            <v>0.43845558166503906</v>
          </cell>
          <cell r="J17">
            <v>2.4102620780467987E-2</v>
          </cell>
        </row>
        <row r="18">
          <cell r="A18" t="str">
            <v>2016edu8</v>
          </cell>
          <cell r="B18">
            <v>2016</v>
          </cell>
          <cell r="C18" t="str">
            <v>edu8</v>
          </cell>
          <cell r="D18">
            <v>0.22935616970062256</v>
          </cell>
          <cell r="E18">
            <v>6.0432922095060349E-2</v>
          </cell>
          <cell r="F18">
            <v>3.7952189445495605</v>
          </cell>
          <cell r="G18">
            <v>1.4876054774504155E-4</v>
          </cell>
          <cell r="H18">
            <v>7008</v>
          </cell>
          <cell r="I18">
            <v>0.43845558166503906</v>
          </cell>
          <cell r="J18">
            <v>0.11761840432882309</v>
          </cell>
        </row>
        <row r="19">
          <cell r="A19" t="str">
            <v>2016edu9</v>
          </cell>
          <cell r="B19">
            <v>2016</v>
          </cell>
          <cell r="C19" t="str">
            <v>edu9</v>
          </cell>
          <cell r="D19">
            <v>0.20403501391410828</v>
          </cell>
          <cell r="E19">
            <v>7.6236441731452942E-2</v>
          </cell>
          <cell r="F19">
            <v>2.6763448715209961</v>
          </cell>
          <cell r="G19">
            <v>7.4603715911507607E-3</v>
          </cell>
          <cell r="H19">
            <v>7008</v>
          </cell>
          <cell r="I19">
            <v>0.43845558166503906</v>
          </cell>
          <cell r="J19">
            <v>2.1359078586101532E-2</v>
          </cell>
        </row>
        <row r="20">
          <cell r="A20" t="str">
            <v>2016hom</v>
          </cell>
          <cell r="B20">
            <v>2016</v>
          </cell>
          <cell r="C20" t="str">
            <v>hom</v>
          </cell>
          <cell r="D20">
            <v>0.35232904553413391</v>
          </cell>
          <cell r="E20">
            <v>1.4702699147164822E-2</v>
          </cell>
          <cell r="F20">
            <v>23.96356201171875</v>
          </cell>
          <cell r="G20">
            <v>0</v>
          </cell>
          <cell r="H20">
            <v>7008</v>
          </cell>
          <cell r="I20">
            <v>0.43845558166503906</v>
          </cell>
          <cell r="J20">
            <v>0.54342770576477051</v>
          </cell>
        </row>
        <row r="21">
          <cell r="A21" t="str">
            <v>2016idade</v>
          </cell>
          <cell r="B21">
            <v>2016</v>
          </cell>
          <cell r="C21" t="str">
            <v>idade</v>
          </cell>
          <cell r="D21">
            <v>4.5802384614944458E-2</v>
          </cell>
          <cell r="E21">
            <v>3.8048778660595417E-3</v>
          </cell>
          <cell r="F21">
            <v>12.037806510925293</v>
          </cell>
          <cell r="G21">
            <v>4.7665851442042354E-33</v>
          </cell>
          <cell r="H21">
            <v>7008</v>
          </cell>
          <cell r="I21">
            <v>0.43845558166503906</v>
          </cell>
          <cell r="J21">
            <v>41.697319030761719</v>
          </cell>
        </row>
        <row r="22">
          <cell r="A22" t="str">
            <v>2016idade2</v>
          </cell>
          <cell r="B22">
            <v>2016</v>
          </cell>
          <cell r="C22" t="str">
            <v>idade2</v>
          </cell>
          <cell r="D22">
            <v>-4.140009987168014E-4</v>
          </cell>
          <cell r="E22">
            <v>4.5517699618358165E-5</v>
          </cell>
          <cell r="F22">
            <v>-9.0953845977783203</v>
          </cell>
          <cell r="G22">
            <v>1.2087788039102582E-19</v>
          </cell>
          <cell r="H22">
            <v>7008</v>
          </cell>
          <cell r="I22">
            <v>0.43845558166503906</v>
          </cell>
          <cell r="J22">
            <v>1913.2550048828125</v>
          </cell>
        </row>
        <row r="23">
          <cell r="A23" t="str">
            <v>2016lnrtrabp</v>
          </cell>
          <cell r="B23">
            <v>2016</v>
          </cell>
          <cell r="C23" t="str">
            <v>lnrtrabp</v>
          </cell>
          <cell r="J23">
            <v>7.4147739410400391</v>
          </cell>
        </row>
        <row r="24">
          <cell r="A24" t="str">
            <v>2015_cons</v>
          </cell>
          <cell r="B24">
            <v>2015</v>
          </cell>
          <cell r="C24" t="str">
            <v>_cons</v>
          </cell>
          <cell r="D24">
            <v>5.3751640319824219</v>
          </cell>
          <cell r="E24">
            <v>2.931794710457325E-2</v>
          </cell>
          <cell r="F24">
            <v>183.34039306640625</v>
          </cell>
          <cell r="G24">
            <v>0</v>
          </cell>
          <cell r="H24">
            <v>89323</v>
          </cell>
          <cell r="I24">
            <v>0.45166397094726563</v>
          </cell>
        </row>
        <row r="25">
          <cell r="A25" t="str">
            <v>2015edu1</v>
          </cell>
          <cell r="B25">
            <v>2015</v>
          </cell>
          <cell r="C25" t="str">
            <v>edu1</v>
          </cell>
          <cell r="D25">
            <v>7.613347377628088E-3</v>
          </cell>
          <cell r="E25">
            <v>4.4339679181575775E-2</v>
          </cell>
          <cell r="F25">
            <v>0.17170506715774536</v>
          </cell>
          <cell r="G25">
            <v>0.86366981267929077</v>
          </cell>
          <cell r="H25">
            <v>89323</v>
          </cell>
          <cell r="I25">
            <v>0.45166397094726563</v>
          </cell>
          <cell r="J25">
            <v>3.721525426954031E-3</v>
          </cell>
        </row>
        <row r="26">
          <cell r="A26" t="str">
            <v>2015edu10</v>
          </cell>
          <cell r="B26">
            <v>2015</v>
          </cell>
          <cell r="C26" t="str">
            <v>edu10</v>
          </cell>
          <cell r="D26">
            <v>0.3756566047668457</v>
          </cell>
          <cell r="E26">
            <v>2.280040830373764E-2</v>
          </cell>
          <cell r="F26">
            <v>16.475872039794922</v>
          </cell>
          <cell r="G26">
            <v>0</v>
          </cell>
          <cell r="H26">
            <v>89323</v>
          </cell>
          <cell r="I26">
            <v>0.45166397094726563</v>
          </cell>
          <cell r="J26">
            <v>2.6909265667200089E-2</v>
          </cell>
        </row>
        <row r="27">
          <cell r="A27" t="str">
            <v>2015edu11</v>
          </cell>
          <cell r="B27">
            <v>2015</v>
          </cell>
          <cell r="C27" t="str">
            <v>edu11</v>
          </cell>
          <cell r="D27">
            <v>0.57516932487487793</v>
          </cell>
          <cell r="E27">
            <v>2.0340319722890854E-2</v>
          </cell>
          <cell r="F27">
            <v>28.277299880981445</v>
          </cell>
          <cell r="G27">
            <v>0</v>
          </cell>
          <cell r="H27">
            <v>89323</v>
          </cell>
          <cell r="I27">
            <v>0.45166397094726563</v>
          </cell>
          <cell r="J27">
            <v>0.37436115741729736</v>
          </cell>
        </row>
        <row r="28">
          <cell r="A28" t="str">
            <v>2015edu12</v>
          </cell>
          <cell r="B28">
            <v>2015</v>
          </cell>
          <cell r="C28" t="str">
            <v>edu12</v>
          </cell>
          <cell r="D28">
            <v>0.8148503303527832</v>
          </cell>
          <cell r="E28">
            <v>2.4399140849709511E-2</v>
          </cell>
          <cell r="F28">
            <v>33.396682739257813</v>
          </cell>
          <cell r="G28">
            <v>0</v>
          </cell>
          <cell r="H28">
            <v>89323</v>
          </cell>
          <cell r="I28">
            <v>0.45166397094726563</v>
          </cell>
          <cell r="J28">
            <v>2.1527232602238655E-2</v>
          </cell>
        </row>
        <row r="29">
          <cell r="A29" t="str">
            <v>2015edu13</v>
          </cell>
          <cell r="B29">
            <v>2015</v>
          </cell>
          <cell r="C29" t="str">
            <v>edu13</v>
          </cell>
          <cell r="D29">
            <v>0.89245247840881348</v>
          </cell>
          <cell r="E29">
            <v>2.4291977286338806E-2</v>
          </cell>
          <cell r="F29">
            <v>36.738567352294922</v>
          </cell>
          <cell r="G29">
            <v>0</v>
          </cell>
          <cell r="H29">
            <v>89323</v>
          </cell>
          <cell r="I29">
            <v>0.45166397094726563</v>
          </cell>
          <cell r="J29">
            <v>2.7054080739617348E-2</v>
          </cell>
        </row>
        <row r="30">
          <cell r="A30" t="str">
            <v>2015edu14</v>
          </cell>
          <cell r="B30">
            <v>2015</v>
          </cell>
          <cell r="C30" t="str">
            <v>edu14</v>
          </cell>
          <cell r="D30">
            <v>1.0614702701568604</v>
          </cell>
          <cell r="E30">
            <v>2.4799935519695282E-2</v>
          </cell>
          <cell r="F30">
            <v>42.80133056640625</v>
          </cell>
          <cell r="G30">
            <v>0</v>
          </cell>
          <cell r="H30">
            <v>89323</v>
          </cell>
          <cell r="I30">
            <v>0.45166397094726563</v>
          </cell>
          <cell r="J30">
            <v>2.9829733073711395E-2</v>
          </cell>
        </row>
        <row r="31">
          <cell r="A31" t="str">
            <v>2015edu15</v>
          </cell>
          <cell r="B31">
            <v>2015</v>
          </cell>
          <cell r="C31" t="str">
            <v>edu15</v>
          </cell>
          <cell r="D31">
            <v>1.3033571243286133</v>
          </cell>
          <cell r="E31">
            <v>2.1156692877411842E-2</v>
          </cell>
          <cell r="F31">
            <v>61.604953765869141</v>
          </cell>
          <cell r="G31">
            <v>0</v>
          </cell>
          <cell r="H31">
            <v>89323</v>
          </cell>
          <cell r="I31">
            <v>0.45166397094726563</v>
          </cell>
          <cell r="J31">
            <v>0.13220709562301636</v>
          </cell>
        </row>
        <row r="32">
          <cell r="A32" t="str">
            <v>2015edu16</v>
          </cell>
          <cell r="B32">
            <v>2015</v>
          </cell>
          <cell r="C32" t="str">
            <v>edu16</v>
          </cell>
          <cell r="D32">
            <v>1.7119678258895874</v>
          </cell>
          <cell r="E32">
            <v>2.2883171215653419E-2</v>
          </cell>
          <cell r="F32">
            <v>74.813400268554688</v>
          </cell>
          <cell r="G32">
            <v>0</v>
          </cell>
          <cell r="H32">
            <v>89323</v>
          </cell>
          <cell r="I32">
            <v>0.45166397094726563</v>
          </cell>
          <cell r="J32">
            <v>6.7458957433700562E-2</v>
          </cell>
        </row>
        <row r="33">
          <cell r="A33" t="str">
            <v>2015edu17</v>
          </cell>
          <cell r="B33">
            <v>2015</v>
          </cell>
          <cell r="C33" t="str">
            <v>edu17</v>
          </cell>
          <cell r="D33">
            <v>2.0517847537994385</v>
          </cell>
          <cell r="E33">
            <v>2.6353772729635239E-2</v>
          </cell>
          <cell r="F33">
            <v>77.855445861816406</v>
          </cell>
          <cell r="G33">
            <v>0</v>
          </cell>
          <cell r="H33">
            <v>89323</v>
          </cell>
          <cell r="I33">
            <v>0.45166397094726563</v>
          </cell>
          <cell r="J33">
            <v>2.7664868161082268E-2</v>
          </cell>
        </row>
        <row r="34">
          <cell r="A34" t="str">
            <v>2015edu2</v>
          </cell>
          <cell r="B34">
            <v>2015</v>
          </cell>
          <cell r="C34" t="str">
            <v>edu2</v>
          </cell>
          <cell r="D34">
            <v>2.2580582648515701E-2</v>
          </cell>
          <cell r="E34">
            <v>3.2429896295070648E-2</v>
          </cell>
          <cell r="F34">
            <v>0.6962890625</v>
          </cell>
          <cell r="G34">
            <v>0.48624962568283081</v>
          </cell>
          <cell r="H34">
            <v>89323</v>
          </cell>
          <cell r="I34">
            <v>0.45166397094726563</v>
          </cell>
          <cell r="J34">
            <v>7.010036613792181E-3</v>
          </cell>
        </row>
        <row r="35">
          <cell r="A35" t="str">
            <v>2015edu3</v>
          </cell>
          <cell r="B35">
            <v>2015</v>
          </cell>
          <cell r="C35" t="str">
            <v>edu3</v>
          </cell>
          <cell r="D35">
            <v>6.9276385009288788E-2</v>
          </cell>
          <cell r="E35">
            <v>2.81815305352211E-2</v>
          </cell>
          <cell r="F35">
            <v>2.4582192897796631</v>
          </cell>
          <cell r="G35">
            <v>1.396467350423336E-2</v>
          </cell>
          <cell r="H35">
            <v>89323</v>
          </cell>
          <cell r="I35">
            <v>0.45166397094726563</v>
          </cell>
          <cell r="J35">
            <v>1.2168919667601585E-2</v>
          </cell>
        </row>
        <row r="36">
          <cell r="A36" t="str">
            <v>2015edu4</v>
          </cell>
          <cell r="B36">
            <v>2015</v>
          </cell>
          <cell r="C36" t="str">
            <v>edu4</v>
          </cell>
          <cell r="D36">
            <v>0.10153161734342575</v>
          </cell>
          <cell r="E36">
            <v>2.1451441571116447E-2</v>
          </cell>
          <cell r="F36">
            <v>4.733090877532959</v>
          </cell>
          <cell r="G36">
            <v>2.2146457467897562E-6</v>
          </cell>
          <cell r="H36">
            <v>89323</v>
          </cell>
          <cell r="I36">
            <v>0.45166397094726563</v>
          </cell>
          <cell r="J36">
            <v>6.119363009929657E-2</v>
          </cell>
        </row>
        <row r="37">
          <cell r="A37" t="str">
            <v>2015edu5</v>
          </cell>
          <cell r="B37">
            <v>2015</v>
          </cell>
          <cell r="C37" t="str">
            <v>edu5</v>
          </cell>
          <cell r="D37">
            <v>0.16795115172863007</v>
          </cell>
          <cell r="E37">
            <v>2.2611727938055992E-2</v>
          </cell>
          <cell r="F37">
            <v>7.4276123046875</v>
          </cell>
          <cell r="G37">
            <v>1.1155547920962613E-13</v>
          </cell>
          <cell r="H37">
            <v>89323</v>
          </cell>
          <cell r="I37">
            <v>0.45166397094726563</v>
          </cell>
          <cell r="J37">
            <v>2.575991302728653E-2</v>
          </cell>
        </row>
        <row r="38">
          <cell r="A38" t="str">
            <v>2015edu6</v>
          </cell>
          <cell r="B38">
            <v>2015</v>
          </cell>
          <cell r="C38" t="str">
            <v>edu6</v>
          </cell>
          <cell r="D38">
            <v>0.20482945442199707</v>
          </cell>
          <cell r="E38">
            <v>2.3653959855437279E-2</v>
          </cell>
          <cell r="F38">
            <v>8.6594152450561523</v>
          </cell>
          <cell r="G38">
            <v>4.8191050314874923E-18</v>
          </cell>
          <cell r="H38">
            <v>89323</v>
          </cell>
          <cell r="I38">
            <v>0.45166397094726563</v>
          </cell>
          <cell r="J38">
            <v>1.8323788419365883E-2</v>
          </cell>
        </row>
        <row r="39">
          <cell r="A39" t="str">
            <v>2015edu7</v>
          </cell>
          <cell r="B39">
            <v>2015</v>
          </cell>
          <cell r="C39" t="str">
            <v>edu7</v>
          </cell>
          <cell r="D39">
            <v>0.24621416628360748</v>
          </cell>
          <cell r="E39">
            <v>2.2783024236559868E-2</v>
          </cell>
          <cell r="F39">
            <v>10.806913375854492</v>
          </cell>
          <cell r="G39">
            <v>3.318614183562367E-27</v>
          </cell>
          <cell r="H39">
            <v>89323</v>
          </cell>
          <cell r="I39">
            <v>0.45166397094726563</v>
          </cell>
          <cell r="J39">
            <v>2.5327734649181366E-2</v>
          </cell>
        </row>
        <row r="40">
          <cell r="A40" t="str">
            <v>2015edu8</v>
          </cell>
          <cell r="B40">
            <v>2015</v>
          </cell>
          <cell r="C40" t="str">
            <v>edu8</v>
          </cell>
          <cell r="D40">
            <v>0.26989156007766724</v>
          </cell>
          <cell r="E40">
            <v>2.0695136860013008E-2</v>
          </cell>
          <cell r="F40">
            <v>13.041303634643555</v>
          </cell>
          <cell r="G40">
            <v>7.7301873083307798E-39</v>
          </cell>
          <cell r="H40">
            <v>89323</v>
          </cell>
          <cell r="I40">
            <v>0.45166397094726563</v>
          </cell>
          <cell r="J40">
            <v>0.10578282922506332</v>
          </cell>
        </row>
        <row r="41">
          <cell r="A41" t="str">
            <v>2015edu9</v>
          </cell>
          <cell r="B41">
            <v>2015</v>
          </cell>
          <cell r="C41" t="str">
            <v>edu9</v>
          </cell>
          <cell r="D41">
            <v>0.34864866733551025</v>
          </cell>
          <cell r="E41">
            <v>2.2776464000344276E-2</v>
          </cell>
          <cell r="F41">
            <v>15.307409286499023</v>
          </cell>
          <cell r="G41">
            <v>0</v>
          </cell>
          <cell r="H41">
            <v>89323</v>
          </cell>
          <cell r="I41">
            <v>0.45166397094726563</v>
          </cell>
          <cell r="J41">
            <v>2.2213421761989594E-2</v>
          </cell>
        </row>
        <row r="42">
          <cell r="A42" t="str">
            <v>2015hom</v>
          </cell>
          <cell r="B42">
            <v>2015</v>
          </cell>
          <cell r="C42" t="str">
            <v>hom</v>
          </cell>
          <cell r="D42">
            <v>0.36080721020698547</v>
          </cell>
          <cell r="E42">
            <v>4.2658140882849693E-3</v>
          </cell>
          <cell r="F42">
            <v>84.581092834472656</v>
          </cell>
          <cell r="G42">
            <v>0</v>
          </cell>
          <cell r="H42">
            <v>89323</v>
          </cell>
          <cell r="I42">
            <v>0.45166397094726563</v>
          </cell>
          <cell r="J42">
            <v>0.54588311910629272</v>
          </cell>
        </row>
        <row r="43">
          <cell r="A43" t="str">
            <v>2015idade</v>
          </cell>
          <cell r="B43">
            <v>2015</v>
          </cell>
          <cell r="C43" t="str">
            <v>idade</v>
          </cell>
          <cell r="D43">
            <v>4.7677863389253616E-2</v>
          </cell>
          <cell r="E43">
            <v>1.0764264734461904E-3</v>
          </cell>
          <cell r="F43">
            <v>44.292724609375</v>
          </cell>
          <cell r="G43">
            <v>0</v>
          </cell>
          <cell r="H43">
            <v>89323</v>
          </cell>
          <cell r="I43">
            <v>0.45166397094726563</v>
          </cell>
          <cell r="J43">
            <v>41.211647033691406</v>
          </cell>
        </row>
        <row r="44">
          <cell r="A44" t="str">
            <v>2015idade2</v>
          </cell>
          <cell r="B44">
            <v>2015</v>
          </cell>
          <cell r="C44" t="str">
            <v>idade2</v>
          </cell>
          <cell r="D44">
            <v>-4.3118715984746814E-4</v>
          </cell>
          <cell r="E44">
            <v>1.3044864317635074E-5</v>
          </cell>
          <cell r="F44">
            <v>-33.054168701171875</v>
          </cell>
          <cell r="G44">
            <v>0</v>
          </cell>
          <cell r="H44">
            <v>89323</v>
          </cell>
          <cell r="I44">
            <v>0.45166397094726563</v>
          </cell>
          <cell r="J44">
            <v>1877.9637451171875</v>
          </cell>
        </row>
        <row r="45">
          <cell r="A45" t="str">
            <v>2015lnrtrabp</v>
          </cell>
          <cell r="B45">
            <v>2015</v>
          </cell>
          <cell r="C45" t="str">
            <v>lnrtrabp</v>
          </cell>
          <cell r="J45">
            <v>7.4284472465515137</v>
          </cell>
        </row>
        <row r="46">
          <cell r="A46" t="str">
            <v>2014_cons</v>
          </cell>
          <cell r="B46">
            <v>2014</v>
          </cell>
          <cell r="C46" t="str">
            <v>_cons</v>
          </cell>
          <cell r="D46">
            <v>5.3341436386108398</v>
          </cell>
          <cell r="E46">
            <v>2.6640256866812706E-2</v>
          </cell>
          <cell r="F46">
            <v>200.22868347167969</v>
          </cell>
          <cell r="G46">
            <v>0</v>
          </cell>
          <cell r="H46">
            <v>90863</v>
          </cell>
          <cell r="I46">
            <v>0.47118085622787476</v>
          </cell>
        </row>
        <row r="47">
          <cell r="A47" t="str">
            <v>2014edu1</v>
          </cell>
          <cell r="B47">
            <v>2014</v>
          </cell>
          <cell r="C47" t="str">
            <v>edu1</v>
          </cell>
          <cell r="D47">
            <v>0.14312133193016052</v>
          </cell>
          <cell r="E47">
            <v>3.2914500683546066E-2</v>
          </cell>
          <cell r="F47">
            <v>4.3482761383056641</v>
          </cell>
          <cell r="G47">
            <v>1.3736084838456009E-5</v>
          </cell>
          <cell r="H47">
            <v>90863</v>
          </cell>
          <cell r="I47">
            <v>0.47118085622787476</v>
          </cell>
          <cell r="J47">
            <v>3.6982232704758644E-3</v>
          </cell>
        </row>
        <row r="48">
          <cell r="A48" t="str">
            <v>2014edu10</v>
          </cell>
          <cell r="B48">
            <v>2014</v>
          </cell>
          <cell r="C48" t="str">
            <v>edu10</v>
          </cell>
          <cell r="D48">
            <v>0.43854361772537231</v>
          </cell>
          <cell r="E48">
            <v>2.176586352288723E-2</v>
          </cell>
          <cell r="F48">
            <v>20.148229598999023</v>
          </cell>
          <cell r="G48">
            <v>0</v>
          </cell>
          <cell r="H48">
            <v>90863</v>
          </cell>
          <cell r="I48">
            <v>0.47118085622787476</v>
          </cell>
          <cell r="J48">
            <v>2.4413954466581345E-2</v>
          </cell>
        </row>
        <row r="49">
          <cell r="A49" t="str">
            <v>2014edu11</v>
          </cell>
          <cell r="B49">
            <v>2014</v>
          </cell>
          <cell r="C49" t="str">
            <v>edu11</v>
          </cell>
          <cell r="D49">
            <v>0.62012666463851929</v>
          </cell>
          <cell r="E49">
            <v>1.8850881606340408E-2</v>
          </cell>
          <cell r="F49">
            <v>32.896427154541016</v>
          </cell>
          <cell r="G49">
            <v>0</v>
          </cell>
          <cell r="H49">
            <v>90863</v>
          </cell>
          <cell r="I49">
            <v>0.47118085622787476</v>
          </cell>
          <cell r="J49">
            <v>0.3692944347858429</v>
          </cell>
        </row>
        <row r="50">
          <cell r="A50" t="str">
            <v>2014edu12</v>
          </cell>
          <cell r="B50">
            <v>2014</v>
          </cell>
          <cell r="C50" t="str">
            <v>edu12</v>
          </cell>
          <cell r="D50">
            <v>0.86057931184768677</v>
          </cell>
          <cell r="E50">
            <v>2.3192903026938438E-2</v>
          </cell>
          <cell r="F50">
            <v>37.10528564453125</v>
          </cell>
          <cell r="G50">
            <v>0</v>
          </cell>
          <cell r="H50">
            <v>90863</v>
          </cell>
          <cell r="I50">
            <v>0.47118085622787476</v>
          </cell>
          <cell r="J50">
            <v>2.1581782028079033E-2</v>
          </cell>
        </row>
        <row r="51">
          <cell r="A51" t="str">
            <v>2014edu13</v>
          </cell>
          <cell r="B51">
            <v>2014</v>
          </cell>
          <cell r="C51" t="str">
            <v>edu13</v>
          </cell>
          <cell r="D51">
            <v>0.9806329607963562</v>
          </cell>
          <cell r="E51">
            <v>2.320733480155468E-2</v>
          </cell>
          <cell r="F51">
            <v>42.255302429199219</v>
          </cell>
          <cell r="G51">
            <v>0</v>
          </cell>
          <cell r="H51">
            <v>90863</v>
          </cell>
          <cell r="I51">
            <v>0.47118085622787476</v>
          </cell>
          <cell r="J51">
            <v>2.8172977268695831E-2</v>
          </cell>
        </row>
        <row r="52">
          <cell r="A52" t="str">
            <v>2014edu14</v>
          </cell>
          <cell r="B52">
            <v>2014</v>
          </cell>
          <cell r="C52" t="str">
            <v>edu14</v>
          </cell>
          <cell r="D52">
            <v>1.0963262319564819</v>
          </cell>
          <cell r="E52">
            <v>2.3117747157812119E-2</v>
          </cell>
          <cell r="F52">
            <v>47.423576354980469</v>
          </cell>
          <cell r="G52">
            <v>0</v>
          </cell>
          <cell r="H52">
            <v>90863</v>
          </cell>
          <cell r="I52">
            <v>0.47118085622787476</v>
          </cell>
          <cell r="J52">
            <v>3.0640965327620506E-2</v>
          </cell>
        </row>
        <row r="53">
          <cell r="A53" t="str">
            <v>2014edu15</v>
          </cell>
          <cell r="B53">
            <v>2014</v>
          </cell>
          <cell r="C53" t="str">
            <v>edu15</v>
          </cell>
          <cell r="D53">
            <v>1.3768438100814819</v>
          </cell>
          <cell r="E53">
            <v>1.9801376387476921E-2</v>
          </cell>
          <cell r="F53">
            <v>69.532730102539063</v>
          </cell>
          <cell r="G53">
            <v>0</v>
          </cell>
          <cell r="H53">
            <v>90863</v>
          </cell>
          <cell r="I53">
            <v>0.47118085622787476</v>
          </cell>
          <cell r="J53">
            <v>0.12821242213249207</v>
          </cell>
        </row>
        <row r="54">
          <cell r="A54" t="str">
            <v>2014edu16</v>
          </cell>
          <cell r="B54">
            <v>2014</v>
          </cell>
          <cell r="C54" t="str">
            <v>edu16</v>
          </cell>
          <cell r="D54">
            <v>1.7674863338470459</v>
          </cell>
          <cell r="E54">
            <v>2.1527005359530449E-2</v>
          </cell>
          <cell r="F54">
            <v>82.105537414550781</v>
          </cell>
          <cell r="G54">
            <v>0</v>
          </cell>
          <cell r="H54">
            <v>90863</v>
          </cell>
          <cell r="I54">
            <v>0.47118085622787476</v>
          </cell>
          <cell r="J54">
            <v>6.1455253511667252E-2</v>
          </cell>
        </row>
        <row r="55">
          <cell r="A55" t="str">
            <v>2014edu17</v>
          </cell>
          <cell r="B55">
            <v>2014</v>
          </cell>
          <cell r="C55" t="str">
            <v>edu17</v>
          </cell>
          <cell r="D55">
            <v>2.1669423580169678</v>
          </cell>
          <cell r="E55">
            <v>2.4306179955601692E-2</v>
          </cell>
          <cell r="F55">
            <v>89.151908874511719</v>
          </cell>
          <cell r="G55">
            <v>0</v>
          </cell>
          <cell r="H55">
            <v>90863</v>
          </cell>
          <cell r="I55">
            <v>0.47118085622787476</v>
          </cell>
          <cell r="J55">
            <v>2.9774326831102371E-2</v>
          </cell>
        </row>
        <row r="56">
          <cell r="A56" t="str">
            <v>2014edu2</v>
          </cell>
          <cell r="B56">
            <v>2014</v>
          </cell>
          <cell r="C56" t="str">
            <v>edu2</v>
          </cell>
          <cell r="D56">
            <v>7.7112436294555664E-2</v>
          </cell>
          <cell r="E56">
            <v>2.722475491464138E-2</v>
          </cell>
          <cell r="F56">
            <v>2.8324382305145264</v>
          </cell>
          <cell r="G56">
            <v>4.620465449988842E-3</v>
          </cell>
          <cell r="H56">
            <v>90863</v>
          </cell>
          <cell r="I56">
            <v>0.47118085622787476</v>
          </cell>
          <cell r="J56">
            <v>7.7159292995929718E-3</v>
          </cell>
        </row>
        <row r="57">
          <cell r="A57" t="str">
            <v>2014edu3</v>
          </cell>
          <cell r="B57">
            <v>2014</v>
          </cell>
          <cell r="C57" t="str">
            <v>edu3</v>
          </cell>
          <cell r="D57">
            <v>0.11599330604076385</v>
          </cell>
          <cell r="E57">
            <v>2.5488667190074921E-2</v>
          </cell>
          <cell r="F57">
            <v>4.5507793426513672</v>
          </cell>
          <cell r="G57">
            <v>5.3516682783083525E-6</v>
          </cell>
          <cell r="H57">
            <v>90863</v>
          </cell>
          <cell r="I57">
            <v>0.47118085622787476</v>
          </cell>
          <cell r="J57">
            <v>1.289463322609663E-2</v>
          </cell>
        </row>
        <row r="58">
          <cell r="A58" t="str">
            <v>2014edu4</v>
          </cell>
          <cell r="B58">
            <v>2014</v>
          </cell>
          <cell r="C58" t="str">
            <v>edu4</v>
          </cell>
          <cell r="D58">
            <v>0.15930387377738953</v>
          </cell>
          <cell r="E58">
            <v>1.9602559506893158E-2</v>
          </cell>
          <cell r="F58">
            <v>8.1266870498657227</v>
          </cell>
          <cell r="G58">
            <v>4.4666868987224798E-16</v>
          </cell>
          <cell r="H58">
            <v>90863</v>
          </cell>
          <cell r="I58">
            <v>0.47118085622787476</v>
          </cell>
          <cell r="J58">
            <v>6.916334480047226E-2</v>
          </cell>
        </row>
        <row r="59">
          <cell r="A59" t="str">
            <v>2014edu5</v>
          </cell>
          <cell r="B59">
            <v>2014</v>
          </cell>
          <cell r="C59" t="str">
            <v>edu5</v>
          </cell>
          <cell r="D59">
            <v>0.22103014588356018</v>
          </cell>
          <cell r="E59">
            <v>2.1056488156318665E-2</v>
          </cell>
          <cell r="F59">
            <v>10.49700927734375</v>
          </cell>
          <cell r="G59">
            <v>9.2242892317052869E-26</v>
          </cell>
          <cell r="H59">
            <v>90863</v>
          </cell>
          <cell r="I59">
            <v>0.47118085622787476</v>
          </cell>
          <cell r="J59">
            <v>2.593662403523922E-2</v>
          </cell>
        </row>
        <row r="60">
          <cell r="A60" t="str">
            <v>2014edu6</v>
          </cell>
          <cell r="B60">
            <v>2014</v>
          </cell>
          <cell r="C60" t="str">
            <v>edu6</v>
          </cell>
          <cell r="D60">
            <v>0.25112399458885193</v>
          </cell>
          <cell r="E60">
            <v>2.1715475246310234E-2</v>
          </cell>
          <cell r="F60">
            <v>11.564287185668945</v>
          </cell>
          <cell r="G60">
            <v>6.5706734681303294E-31</v>
          </cell>
          <cell r="H60">
            <v>90863</v>
          </cell>
          <cell r="I60">
            <v>0.47118085622787476</v>
          </cell>
          <cell r="J60">
            <v>1.9410427659749985E-2</v>
          </cell>
        </row>
        <row r="61">
          <cell r="A61" t="str">
            <v>2014edu7</v>
          </cell>
          <cell r="B61">
            <v>2014</v>
          </cell>
          <cell r="C61" t="str">
            <v>edu7</v>
          </cell>
          <cell r="D61">
            <v>0.26634112000465393</v>
          </cell>
          <cell r="E61">
            <v>2.0973991602659225E-2</v>
          </cell>
          <cell r="F61">
            <v>12.698637962341309</v>
          </cell>
          <cell r="G61">
            <v>6.4682964051579929E-37</v>
          </cell>
          <cell r="H61">
            <v>90863</v>
          </cell>
          <cell r="I61">
            <v>0.47118085622787476</v>
          </cell>
          <cell r="J61">
            <v>2.5489354506134987E-2</v>
          </cell>
        </row>
        <row r="62">
          <cell r="A62" t="str">
            <v>2014edu8</v>
          </cell>
          <cell r="B62">
            <v>2014</v>
          </cell>
          <cell r="C62" t="str">
            <v>edu8</v>
          </cell>
          <cell r="D62">
            <v>0.31722614169120789</v>
          </cell>
          <cell r="E62">
            <v>1.9184572622179985E-2</v>
          </cell>
          <cell r="F62">
            <v>16.535480499267578</v>
          </cell>
          <cell r="G62">
            <v>0</v>
          </cell>
          <cell r="H62">
            <v>90863</v>
          </cell>
          <cell r="I62">
            <v>0.47118085622787476</v>
          </cell>
          <cell r="J62">
            <v>0.10932160168886185</v>
          </cell>
        </row>
        <row r="63">
          <cell r="A63" t="str">
            <v>2014edu9</v>
          </cell>
          <cell r="B63">
            <v>2014</v>
          </cell>
          <cell r="C63" t="str">
            <v>edu9</v>
          </cell>
          <cell r="D63">
            <v>0.37817645072937012</v>
          </cell>
          <cell r="E63">
            <v>2.174428291618824E-2</v>
          </cell>
          <cell r="F63">
            <v>17.391994476318359</v>
          </cell>
          <cell r="G63">
            <v>0</v>
          </cell>
          <cell r="H63">
            <v>90863</v>
          </cell>
          <cell r="I63">
            <v>0.47118085622787476</v>
          </cell>
          <cell r="J63">
            <v>2.0339613780379295E-2</v>
          </cell>
        </row>
        <row r="64">
          <cell r="A64" t="str">
            <v>2014hom</v>
          </cell>
          <cell r="B64">
            <v>2014</v>
          </cell>
          <cell r="C64" t="str">
            <v>hom</v>
          </cell>
          <cell r="D64">
            <v>0.35859674215316772</v>
          </cell>
          <cell r="E64">
            <v>4.1014011949300766E-3</v>
          </cell>
          <cell r="F64">
            <v>87.4327392578125</v>
          </cell>
          <cell r="G64">
            <v>0</v>
          </cell>
          <cell r="H64">
            <v>90863</v>
          </cell>
          <cell r="I64">
            <v>0.47118085622787476</v>
          </cell>
          <cell r="J64">
            <v>0.54868435859680176</v>
          </cell>
        </row>
        <row r="65">
          <cell r="A65" t="str">
            <v>2014idade</v>
          </cell>
          <cell r="B65">
            <v>2014</v>
          </cell>
          <cell r="C65" t="str">
            <v>idade</v>
          </cell>
          <cell r="D65">
            <v>4.9067884683609009E-2</v>
          </cell>
          <cell r="E65">
            <v>9.8072667606174946E-4</v>
          </cell>
          <cell r="F65">
            <v>50.032169342041016</v>
          </cell>
          <cell r="G65">
            <v>0</v>
          </cell>
          <cell r="H65">
            <v>90863</v>
          </cell>
          <cell r="I65">
            <v>0.47118085622787476</v>
          </cell>
          <cell r="J65">
            <v>40.790874481201172</v>
          </cell>
        </row>
        <row r="66">
          <cell r="A66" t="str">
            <v>2014idade2</v>
          </cell>
          <cell r="B66">
            <v>2014</v>
          </cell>
          <cell r="C66" t="str">
            <v>idade2</v>
          </cell>
          <cell r="D66">
            <v>-4.4756464194506407E-4</v>
          </cell>
          <cell r="E66">
            <v>1.1906667168659624E-5</v>
          </cell>
          <cell r="F66">
            <v>-37.589412689208984</v>
          </cell>
          <cell r="G66">
            <v>0</v>
          </cell>
          <cell r="H66">
            <v>90863</v>
          </cell>
          <cell r="I66">
            <v>0.47118085622787476</v>
          </cell>
          <cell r="J66">
            <v>1838.365234375</v>
          </cell>
        </row>
        <row r="67">
          <cell r="A67" t="str">
            <v>2014lnrtrabp</v>
          </cell>
          <cell r="B67">
            <v>2014</v>
          </cell>
          <cell r="C67" t="str">
            <v>lnrtrabp</v>
          </cell>
          <cell r="J67">
            <v>7.4522180557250977</v>
          </cell>
        </row>
        <row r="68">
          <cell r="A68" t="str">
            <v>2013_cons</v>
          </cell>
          <cell r="B68">
            <v>2013</v>
          </cell>
          <cell r="C68" t="str">
            <v>_cons</v>
          </cell>
          <cell r="D68">
            <v>5.3371372222900391</v>
          </cell>
          <cell r="E68">
            <v>2.5948666036128998E-2</v>
          </cell>
          <cell r="F68">
            <v>205.68060302734375</v>
          </cell>
          <cell r="G68">
            <v>0</v>
          </cell>
          <cell r="H68">
            <v>92165</v>
          </cell>
          <cell r="I68">
            <v>0.45378950238227844</v>
          </cell>
        </row>
        <row r="69">
          <cell r="A69" t="str">
            <v>2013edu1</v>
          </cell>
          <cell r="B69">
            <v>2013</v>
          </cell>
          <cell r="C69" t="str">
            <v>edu1</v>
          </cell>
          <cell r="D69">
            <v>4.3090984225273132E-2</v>
          </cell>
          <cell r="E69">
            <v>2.9946606606245041E-2</v>
          </cell>
          <cell r="F69">
            <v>1.438927173614502</v>
          </cell>
          <cell r="G69">
            <v>0.15017455816268921</v>
          </cell>
          <cell r="H69">
            <v>92165</v>
          </cell>
          <cell r="I69">
            <v>0.45378950238227844</v>
          </cell>
          <cell r="J69">
            <v>4.9904864281415939E-3</v>
          </cell>
        </row>
        <row r="70">
          <cell r="A70" t="str">
            <v>2013edu10</v>
          </cell>
          <cell r="B70">
            <v>2013</v>
          </cell>
          <cell r="C70" t="str">
            <v>edu10</v>
          </cell>
          <cell r="D70">
            <v>0.35643741488456726</v>
          </cell>
          <cell r="E70">
            <v>1.9668225198984146E-2</v>
          </cell>
          <cell r="F70">
            <v>18.122499465942383</v>
          </cell>
          <cell r="G70">
            <v>0</v>
          </cell>
          <cell r="H70">
            <v>92165</v>
          </cell>
          <cell r="I70">
            <v>0.45378950238227844</v>
          </cell>
          <cell r="J70">
            <v>2.6049764826893806E-2</v>
          </cell>
        </row>
        <row r="71">
          <cell r="A71" t="str">
            <v>2013edu11</v>
          </cell>
          <cell r="B71">
            <v>2013</v>
          </cell>
          <cell r="C71" t="str">
            <v>edu11</v>
          </cell>
          <cell r="D71">
            <v>0.58957093954086304</v>
          </cell>
          <cell r="E71">
            <v>1.671227440237999E-2</v>
          </cell>
          <cell r="F71">
            <v>35.277721405029297</v>
          </cell>
          <cell r="G71">
            <v>0</v>
          </cell>
          <cell r="H71">
            <v>92165</v>
          </cell>
          <cell r="I71">
            <v>0.45378950238227844</v>
          </cell>
          <cell r="J71">
            <v>0.3538554310798645</v>
          </cell>
        </row>
        <row r="72">
          <cell r="A72" t="str">
            <v>2013edu12</v>
          </cell>
          <cell r="B72">
            <v>2013</v>
          </cell>
          <cell r="C72" t="str">
            <v>edu12</v>
          </cell>
          <cell r="D72">
            <v>0.7662043571472168</v>
          </cell>
          <cell r="E72">
            <v>2.1907877177000046E-2</v>
          </cell>
          <cell r="F72">
            <v>34.973918914794922</v>
          </cell>
          <cell r="G72">
            <v>0</v>
          </cell>
          <cell r="H72">
            <v>92165</v>
          </cell>
          <cell r="I72">
            <v>0.45378950238227844</v>
          </cell>
          <cell r="J72">
            <v>1.9722448661923409E-2</v>
          </cell>
        </row>
        <row r="73">
          <cell r="A73" t="str">
            <v>2013edu13</v>
          </cell>
          <cell r="B73">
            <v>2013</v>
          </cell>
          <cell r="C73" t="str">
            <v>edu13</v>
          </cell>
          <cell r="D73">
            <v>0.92864525318145752</v>
          </cell>
          <cell r="E73">
            <v>2.2352177649736404E-2</v>
          </cell>
          <cell r="F73">
            <v>41.546073913574219</v>
          </cell>
          <cell r="G73">
            <v>0</v>
          </cell>
          <cell r="H73">
            <v>92165</v>
          </cell>
          <cell r="I73">
            <v>0.45378950238227844</v>
          </cell>
          <cell r="J73">
            <v>2.5446312502026558E-2</v>
          </cell>
        </row>
        <row r="74">
          <cell r="A74" t="str">
            <v>2013edu14</v>
          </cell>
          <cell r="B74">
            <v>2013</v>
          </cell>
          <cell r="C74" t="str">
            <v>edu14</v>
          </cell>
          <cell r="D74">
            <v>1.0432635545730591</v>
          </cell>
          <cell r="E74">
            <v>2.1576397120952606E-2</v>
          </cell>
          <cell r="F74">
            <v>48.352073669433594</v>
          </cell>
          <cell r="G74">
            <v>0</v>
          </cell>
          <cell r="H74">
            <v>92165</v>
          </cell>
          <cell r="I74">
            <v>0.45378950238227844</v>
          </cell>
          <cell r="J74">
            <v>3.0492426827549934E-2</v>
          </cell>
        </row>
        <row r="75">
          <cell r="A75" t="str">
            <v>2013edu15</v>
          </cell>
          <cell r="B75">
            <v>2013</v>
          </cell>
          <cell r="C75" t="str">
            <v>edu15</v>
          </cell>
          <cell r="D75">
            <v>1.3658634424209595</v>
          </cell>
          <cell r="E75">
            <v>1.7887601628899574E-2</v>
          </cell>
          <cell r="F75">
            <v>76.358108520507813</v>
          </cell>
          <cell r="G75">
            <v>0</v>
          </cell>
          <cell r="H75">
            <v>92165</v>
          </cell>
          <cell r="I75">
            <v>0.45378950238227844</v>
          </cell>
          <cell r="J75">
            <v>0.13150393962860107</v>
          </cell>
        </row>
        <row r="76">
          <cell r="A76" t="str">
            <v>2013edu16</v>
          </cell>
          <cell r="B76">
            <v>2013</v>
          </cell>
          <cell r="C76" t="str">
            <v>edu16</v>
          </cell>
          <cell r="D76">
            <v>1.7324366569519043</v>
          </cell>
          <cell r="E76">
            <v>2.0101360976696014E-2</v>
          </cell>
          <cell r="F76">
            <v>86.185043334960938</v>
          </cell>
          <cell r="G76">
            <v>0</v>
          </cell>
          <cell r="H76">
            <v>92165</v>
          </cell>
          <cell r="I76">
            <v>0.45378950238227844</v>
          </cell>
          <cell r="J76">
            <v>5.1704030483961105E-2</v>
          </cell>
        </row>
        <row r="77">
          <cell r="A77" t="str">
            <v>2013edu17</v>
          </cell>
          <cell r="B77">
            <v>2013</v>
          </cell>
          <cell r="C77" t="str">
            <v>edu17</v>
          </cell>
          <cell r="D77">
            <v>2.0750732421875</v>
          </cell>
          <cell r="E77">
            <v>2.2956795990467072E-2</v>
          </cell>
          <cell r="F77">
            <v>90.390365600585938</v>
          </cell>
          <cell r="G77">
            <v>0</v>
          </cell>
          <cell r="H77">
            <v>92165</v>
          </cell>
          <cell r="I77">
            <v>0.45378950238227844</v>
          </cell>
          <cell r="J77">
            <v>2.5374837219715118E-2</v>
          </cell>
        </row>
        <row r="78">
          <cell r="A78" t="str">
            <v>2013edu2</v>
          </cell>
          <cell r="B78">
            <v>2013</v>
          </cell>
          <cell r="C78" t="str">
            <v>edu2</v>
          </cell>
          <cell r="D78">
            <v>-3.4154206514358521E-2</v>
          </cell>
          <cell r="E78">
            <v>2.5465035811066628E-2</v>
          </cell>
          <cell r="F78">
            <v>-1.3412196636199951</v>
          </cell>
          <cell r="G78">
            <v>0.17985245585441589</v>
          </cell>
          <cell r="H78">
            <v>92165</v>
          </cell>
          <cell r="I78">
            <v>0.45378950238227844</v>
          </cell>
          <cell r="J78">
            <v>9.3285264447331429E-3</v>
          </cell>
        </row>
        <row r="79">
          <cell r="A79" t="str">
            <v>2013edu3</v>
          </cell>
          <cell r="B79">
            <v>2013</v>
          </cell>
          <cell r="C79" t="str">
            <v>edu3</v>
          </cell>
          <cell r="D79">
            <v>7.7581754885613918E-3</v>
          </cell>
          <cell r="E79">
            <v>2.3127337917685509E-2</v>
          </cell>
          <cell r="F79">
            <v>0.33545476198196411</v>
          </cell>
          <cell r="G79">
            <v>0.73728281259536743</v>
          </cell>
          <cell r="H79">
            <v>92165</v>
          </cell>
          <cell r="I79">
            <v>0.45378950238227844</v>
          </cell>
          <cell r="J79">
            <v>1.4322028495371342E-2</v>
          </cell>
        </row>
        <row r="80">
          <cell r="A80" t="str">
            <v>2013edu4</v>
          </cell>
          <cell r="B80">
            <v>2013</v>
          </cell>
          <cell r="C80" t="str">
            <v>edu4</v>
          </cell>
          <cell r="D80">
            <v>0.11220669001340866</v>
          </cell>
          <cell r="E80">
            <v>1.749228872358799E-2</v>
          </cell>
          <cell r="F80">
            <v>6.414637565612793</v>
          </cell>
          <cell r="G80">
            <v>1.4183934582412405E-10</v>
          </cell>
          <cell r="H80">
            <v>92165</v>
          </cell>
          <cell r="I80">
            <v>0.45378950238227844</v>
          </cell>
          <cell r="J80">
            <v>7.2768911719322205E-2</v>
          </cell>
        </row>
        <row r="81">
          <cell r="A81" t="str">
            <v>2013edu5</v>
          </cell>
          <cell r="B81">
            <v>2013</v>
          </cell>
          <cell r="C81" t="str">
            <v>edu5</v>
          </cell>
          <cell r="D81">
            <v>0.16512583196163177</v>
          </cell>
          <cell r="E81">
            <v>1.8565434962511063E-2</v>
          </cell>
          <cell r="F81">
            <v>8.894261360168457</v>
          </cell>
          <cell r="G81">
            <v>5.9841130304472301E-19</v>
          </cell>
          <cell r="H81">
            <v>92165</v>
          </cell>
          <cell r="I81">
            <v>0.45378950238227844</v>
          </cell>
          <cell r="J81">
            <v>3.0707905068993568E-2</v>
          </cell>
        </row>
        <row r="82">
          <cell r="A82" t="str">
            <v>2013edu6</v>
          </cell>
          <cell r="B82">
            <v>2013</v>
          </cell>
          <cell r="C82" t="str">
            <v>edu6</v>
          </cell>
          <cell r="D82">
            <v>0.24586693942546844</v>
          </cell>
          <cell r="E82">
            <v>1.9927697256207466E-2</v>
          </cell>
          <cell r="F82">
            <v>12.337950706481934</v>
          </cell>
          <cell r="G82">
            <v>6.0294290797448107E-35</v>
          </cell>
          <cell r="H82">
            <v>92165</v>
          </cell>
          <cell r="I82">
            <v>0.45378950238227844</v>
          </cell>
          <cell r="J82">
            <v>2.1545872092247009E-2</v>
          </cell>
        </row>
        <row r="83">
          <cell r="A83" t="str">
            <v>2013edu7</v>
          </cell>
          <cell r="B83">
            <v>2013</v>
          </cell>
          <cell r="C83" t="str">
            <v>edu7</v>
          </cell>
          <cell r="D83">
            <v>0.22165735065937042</v>
          </cell>
          <cell r="E83">
            <v>1.9067754969000816E-2</v>
          </cell>
          <cell r="F83">
            <v>11.624721527099609</v>
          </cell>
          <cell r="G83">
            <v>3.2449389899081955E-31</v>
          </cell>
          <cell r="H83">
            <v>92165</v>
          </cell>
          <cell r="I83">
            <v>0.45378950238227844</v>
          </cell>
          <cell r="J83">
            <v>2.9196429997682571E-2</v>
          </cell>
        </row>
        <row r="84">
          <cell r="A84" t="str">
            <v>2013edu8</v>
          </cell>
          <cell r="B84">
            <v>2013</v>
          </cell>
          <cell r="C84" t="str">
            <v>edu8</v>
          </cell>
          <cell r="D84">
            <v>0.30297425389289856</v>
          </cell>
          <cell r="E84">
            <v>1.7115678638219833E-2</v>
          </cell>
          <cell r="F84">
            <v>17.701562881469727</v>
          </cell>
          <cell r="G84">
            <v>0</v>
          </cell>
          <cell r="H84">
            <v>92165</v>
          </cell>
          <cell r="I84">
            <v>0.45378950238227844</v>
          </cell>
          <cell r="J84">
            <v>0.11664342135190964</v>
          </cell>
        </row>
        <row r="85">
          <cell r="A85" t="str">
            <v>2013edu9</v>
          </cell>
          <cell r="B85">
            <v>2013</v>
          </cell>
          <cell r="C85" t="str">
            <v>edu9</v>
          </cell>
          <cell r="D85">
            <v>0.34859997034072876</v>
          </cell>
          <cell r="E85">
            <v>1.9576393067836761E-2</v>
          </cell>
          <cell r="F85">
            <v>17.807159423828125</v>
          </cell>
          <cell r="G85">
            <v>0</v>
          </cell>
          <cell r="H85">
            <v>92165</v>
          </cell>
          <cell r="I85">
            <v>0.45378950238227844</v>
          </cell>
          <cell r="J85">
            <v>2.1768577396869659E-2</v>
          </cell>
        </row>
        <row r="86">
          <cell r="A86" t="str">
            <v>2013hom</v>
          </cell>
          <cell r="B86">
            <v>2013</v>
          </cell>
          <cell r="C86" t="str">
            <v>hom</v>
          </cell>
          <cell r="D86">
            <v>0.37925857305526733</v>
          </cell>
          <cell r="E86">
            <v>4.1701160371303558E-3</v>
          </cell>
          <cell r="F86">
            <v>90.946769714355469</v>
          </cell>
          <cell r="G86">
            <v>0</v>
          </cell>
          <cell r="H86">
            <v>92165</v>
          </cell>
          <cell r="I86">
            <v>0.45378950238227844</v>
          </cell>
          <cell r="J86">
            <v>0.54942470788955688</v>
          </cell>
        </row>
        <row r="87">
          <cell r="A87" t="str">
            <v>2013idade</v>
          </cell>
          <cell r="B87">
            <v>2013</v>
          </cell>
          <cell r="C87" t="str">
            <v>idade</v>
          </cell>
          <cell r="D87">
            <v>4.9365472048521042E-2</v>
          </cell>
          <cell r="E87">
            <v>1.0558177018538117E-3</v>
          </cell>
          <cell r="F87">
            <v>46.75567626953125</v>
          </cell>
          <cell r="G87">
            <v>0</v>
          </cell>
          <cell r="H87">
            <v>92165</v>
          </cell>
          <cell r="I87">
            <v>0.45378950238227844</v>
          </cell>
          <cell r="J87">
            <v>40.624267578125</v>
          </cell>
        </row>
        <row r="88">
          <cell r="A88" t="str">
            <v>2013idade2</v>
          </cell>
          <cell r="B88">
            <v>2013</v>
          </cell>
          <cell r="C88" t="str">
            <v>idade2</v>
          </cell>
          <cell r="D88">
            <v>-4.5967759797349572E-4</v>
          </cell>
          <cell r="E88">
            <v>1.2932610843563452E-5</v>
          </cell>
          <cell r="F88">
            <v>-35.5440673828125</v>
          </cell>
          <cell r="G88">
            <v>0</v>
          </cell>
          <cell r="H88">
            <v>92165</v>
          </cell>
          <cell r="I88">
            <v>0.45378950238227844</v>
          </cell>
          <cell r="J88">
            <v>1823.219970703125</v>
          </cell>
        </row>
        <row r="89">
          <cell r="A89" t="str">
            <v>2013lnrtrabp</v>
          </cell>
          <cell r="B89">
            <v>2013</v>
          </cell>
          <cell r="C89" t="str">
            <v>lnrtrabp</v>
          </cell>
          <cell r="J89">
            <v>7.3911018371582031</v>
          </cell>
        </row>
        <row r="90">
          <cell r="A90" t="str">
            <v>2012_cons</v>
          </cell>
          <cell r="B90">
            <v>2012</v>
          </cell>
          <cell r="C90" t="str">
            <v>_cons</v>
          </cell>
          <cell r="D90">
            <v>5.2365479469299316</v>
          </cell>
          <cell r="E90">
            <v>2.5769947096705437E-2</v>
          </cell>
          <cell r="F90">
            <v>203.20367431640625</v>
          </cell>
          <cell r="G90">
            <v>0</v>
          </cell>
          <cell r="H90">
            <v>93821</v>
          </cell>
          <cell r="I90">
            <v>0.42638933658599854</v>
          </cell>
        </row>
        <row r="91">
          <cell r="A91" t="str">
            <v>2012edu1</v>
          </cell>
          <cell r="B91">
            <v>2012</v>
          </cell>
          <cell r="C91" t="str">
            <v>edu1</v>
          </cell>
          <cell r="D91">
            <v>7.6467171311378479E-2</v>
          </cell>
          <cell r="E91">
            <v>2.643638476729393E-2</v>
          </cell>
          <cell r="F91">
            <v>2.8924973011016846</v>
          </cell>
          <cell r="G91">
            <v>3.8228032644838095E-3</v>
          </cell>
          <cell r="H91">
            <v>93821</v>
          </cell>
          <cell r="I91">
            <v>0.42638933658599854</v>
          </cell>
          <cell r="J91">
            <v>6.1491499654948711E-3</v>
          </cell>
        </row>
        <row r="92">
          <cell r="A92" t="str">
            <v>2012edu10</v>
          </cell>
          <cell r="B92">
            <v>2012</v>
          </cell>
          <cell r="C92" t="str">
            <v>edu10</v>
          </cell>
          <cell r="D92">
            <v>0.39600011706352234</v>
          </cell>
          <cell r="E92">
            <v>1.8598210066556931E-2</v>
          </cell>
          <cell r="F92">
            <v>21.292377471923828</v>
          </cell>
          <cell r="G92">
            <v>0</v>
          </cell>
          <cell r="H92">
            <v>93821</v>
          </cell>
          <cell r="I92">
            <v>0.42638933658599854</v>
          </cell>
          <cell r="J92">
            <v>2.6909928768873215E-2</v>
          </cell>
        </row>
        <row r="93">
          <cell r="A93" t="str">
            <v>2012edu11</v>
          </cell>
          <cell r="B93">
            <v>2012</v>
          </cell>
          <cell r="C93" t="str">
            <v>edu11</v>
          </cell>
          <cell r="D93">
            <v>0.62638378143310547</v>
          </cell>
          <cell r="E93">
            <v>1.594923622906208E-2</v>
          </cell>
          <cell r="F93">
            <v>39.273590087890625</v>
          </cell>
          <cell r="G93">
            <v>0</v>
          </cell>
          <cell r="H93">
            <v>93821</v>
          </cell>
          <cell r="I93">
            <v>0.42638933658599854</v>
          </cell>
          <cell r="J93">
            <v>0.34623503684997559</v>
          </cell>
        </row>
        <row r="94">
          <cell r="A94" t="str">
            <v>2012edu12</v>
          </cell>
          <cell r="B94">
            <v>2012</v>
          </cell>
          <cell r="C94" t="str">
            <v>edu12</v>
          </cell>
          <cell r="D94">
            <v>0.84299683570861816</v>
          </cell>
          <cell r="E94">
            <v>2.3591509088873863E-2</v>
          </cell>
          <cell r="F94">
            <v>35.733062744140625</v>
          </cell>
          <cell r="G94">
            <v>0</v>
          </cell>
          <cell r="H94">
            <v>93821</v>
          </cell>
          <cell r="I94">
            <v>0.42638933658599854</v>
          </cell>
          <cell r="J94">
            <v>1.8306644633412361E-2</v>
          </cell>
        </row>
        <row r="95">
          <cell r="A95" t="str">
            <v>2012edu13</v>
          </cell>
          <cell r="B95">
            <v>2012</v>
          </cell>
          <cell r="C95" t="str">
            <v>edu13</v>
          </cell>
          <cell r="D95">
            <v>0.95199012756347656</v>
          </cell>
          <cell r="E95">
            <v>2.1131318062543869E-2</v>
          </cell>
          <cell r="F95">
            <v>45.0511474609375</v>
          </cell>
          <cell r="G95">
            <v>0</v>
          </cell>
          <cell r="H95">
            <v>93821</v>
          </cell>
          <cell r="I95">
            <v>0.42638933658599854</v>
          </cell>
          <cell r="J95">
            <v>2.3667566478252411E-2</v>
          </cell>
        </row>
        <row r="96">
          <cell r="A96" t="str">
            <v>2012edu14</v>
          </cell>
          <cell r="B96">
            <v>2012</v>
          </cell>
          <cell r="C96" t="str">
            <v>edu14</v>
          </cell>
          <cell r="D96">
            <v>1.0958251953125</v>
          </cell>
          <cell r="E96">
            <v>2.2315219044685364E-2</v>
          </cell>
          <cell r="F96">
            <v>49.10662841796875</v>
          </cell>
          <cell r="G96">
            <v>0</v>
          </cell>
          <cell r="H96">
            <v>93821</v>
          </cell>
          <cell r="I96">
            <v>0.42638933658599854</v>
          </cell>
          <cell r="J96">
            <v>2.7416002005338669E-2</v>
          </cell>
        </row>
        <row r="97">
          <cell r="A97" t="str">
            <v>2012edu15</v>
          </cell>
          <cell r="B97">
            <v>2012</v>
          </cell>
          <cell r="C97" t="str">
            <v>edu15</v>
          </cell>
          <cell r="D97">
            <v>1.427808403968811</v>
          </cell>
          <cell r="E97">
            <v>1.754816435277462E-2</v>
          </cell>
          <cell r="F97">
            <v>81.3651123046875</v>
          </cell>
          <cell r="G97">
            <v>0</v>
          </cell>
          <cell r="H97">
            <v>93821</v>
          </cell>
          <cell r="I97">
            <v>0.42638933658599854</v>
          </cell>
          <cell r="J97">
            <v>0.12974618375301361</v>
          </cell>
        </row>
        <row r="98">
          <cell r="A98" t="str">
            <v>2012edu16</v>
          </cell>
          <cell r="B98">
            <v>2012</v>
          </cell>
          <cell r="C98" t="str">
            <v>edu16</v>
          </cell>
          <cell r="D98">
            <v>1.749489426612854</v>
          </cell>
          <cell r="E98">
            <v>2.2299319505691528E-2</v>
          </cell>
          <cell r="F98">
            <v>78.454833984375</v>
          </cell>
          <cell r="G98">
            <v>0</v>
          </cell>
          <cell r="H98">
            <v>93821</v>
          </cell>
          <cell r="I98">
            <v>0.42638933658599854</v>
          </cell>
          <cell r="J98">
            <v>4.8044871538877487E-2</v>
          </cell>
        </row>
        <row r="99">
          <cell r="A99" t="str">
            <v>2012edu17</v>
          </cell>
          <cell r="B99">
            <v>2012</v>
          </cell>
          <cell r="C99" t="str">
            <v>edu17</v>
          </cell>
          <cell r="D99">
            <v>2.1691184043884277</v>
          </cell>
          <cell r="E99">
            <v>2.9601598158478737E-2</v>
          </cell>
          <cell r="F99">
            <v>73.277069091796875</v>
          </cell>
          <cell r="G99">
            <v>0</v>
          </cell>
          <cell r="H99">
            <v>93821</v>
          </cell>
          <cell r="I99">
            <v>0.42638933658599854</v>
          </cell>
          <cell r="J99">
            <v>1.8937200307846069E-2</v>
          </cell>
        </row>
        <row r="100">
          <cell r="A100" t="str">
            <v>2012edu2</v>
          </cell>
          <cell r="B100">
            <v>2012</v>
          </cell>
          <cell r="C100" t="str">
            <v>edu2</v>
          </cell>
          <cell r="D100">
            <v>9.4795888289809227E-3</v>
          </cell>
          <cell r="E100">
            <v>2.4231549352407455E-2</v>
          </cell>
          <cell r="F100">
            <v>0.39120852947235107</v>
          </cell>
          <cell r="G100">
            <v>0.69564402103424072</v>
          </cell>
          <cell r="H100">
            <v>93821</v>
          </cell>
          <cell r="I100">
            <v>0.42638933658599854</v>
          </cell>
          <cell r="J100">
            <v>1.0030752047896385E-2</v>
          </cell>
        </row>
        <row r="101">
          <cell r="A101" t="str">
            <v>2012edu3</v>
          </cell>
          <cell r="B101">
            <v>2012</v>
          </cell>
          <cell r="C101" t="str">
            <v>edu3</v>
          </cell>
          <cell r="D101">
            <v>0.10450924932956696</v>
          </cell>
          <cell r="E101">
            <v>2.0879907533526421E-2</v>
          </cell>
          <cell r="F101">
            <v>5.0052542686462402</v>
          </cell>
          <cell r="G101">
            <v>5.5889074701553909E-7</v>
          </cell>
          <cell r="H101">
            <v>93821</v>
          </cell>
          <cell r="I101">
            <v>0.42638933658599854</v>
          </cell>
          <cell r="J101">
            <v>1.7472628504037857E-2</v>
          </cell>
        </row>
        <row r="102">
          <cell r="A102" t="str">
            <v>2012edu4</v>
          </cell>
          <cell r="B102">
            <v>2012</v>
          </cell>
          <cell r="C102" t="str">
            <v>edu4</v>
          </cell>
          <cell r="D102">
            <v>0.12991198897361755</v>
          </cell>
          <cell r="E102">
            <v>1.6552519053220749E-2</v>
          </cell>
          <cell r="F102">
            <v>7.8484725952148438</v>
          </cell>
          <cell r="G102">
            <v>4.2555193615104962E-15</v>
          </cell>
          <cell r="H102">
            <v>93821</v>
          </cell>
          <cell r="I102">
            <v>0.42638933658599854</v>
          </cell>
          <cell r="J102">
            <v>7.9875297844409943E-2</v>
          </cell>
        </row>
        <row r="103">
          <cell r="A103" t="str">
            <v>2012edu5</v>
          </cell>
          <cell r="B103">
            <v>2012</v>
          </cell>
          <cell r="C103" t="str">
            <v>edu5</v>
          </cell>
          <cell r="D103">
            <v>0.17357213795185089</v>
          </cell>
          <cell r="E103">
            <v>1.7768356949090958E-2</v>
          </cell>
          <cell r="F103">
            <v>9.7686090469360352</v>
          </cell>
          <cell r="G103">
            <v>1.5739472687827221E-22</v>
          </cell>
          <cell r="H103">
            <v>93821</v>
          </cell>
          <cell r="I103">
            <v>0.42638933658599854</v>
          </cell>
          <cell r="J103">
            <v>3.2975777983665466E-2</v>
          </cell>
        </row>
        <row r="104">
          <cell r="A104" t="str">
            <v>2012edu6</v>
          </cell>
          <cell r="B104">
            <v>2012</v>
          </cell>
          <cell r="C104" t="str">
            <v>edu6</v>
          </cell>
          <cell r="D104">
            <v>0.26398018002510071</v>
          </cell>
          <cell r="E104">
            <v>1.8941372632980347E-2</v>
          </cell>
          <cell r="F104">
            <v>13.936697006225586</v>
          </cell>
          <cell r="G104">
            <v>0</v>
          </cell>
          <cell r="H104">
            <v>93821</v>
          </cell>
          <cell r="I104">
            <v>0.42638933658599854</v>
          </cell>
          <cell r="J104">
            <v>2.285580150783062E-2</v>
          </cell>
        </row>
        <row r="105">
          <cell r="A105" t="str">
            <v>2012edu7</v>
          </cell>
          <cell r="B105">
            <v>2012</v>
          </cell>
          <cell r="C105" t="str">
            <v>edu7</v>
          </cell>
          <cell r="D105">
            <v>0.24349065124988556</v>
          </cell>
          <cell r="E105">
            <v>1.8644800409674644E-2</v>
          </cell>
          <cell r="F105">
            <v>13.059439659118652</v>
          </cell>
          <cell r="G105">
            <v>6.0714044550816706E-39</v>
          </cell>
          <cell r="H105">
            <v>93821</v>
          </cell>
          <cell r="I105">
            <v>0.42638933658599854</v>
          </cell>
          <cell r="J105">
            <v>2.8593381866812706E-2</v>
          </cell>
        </row>
        <row r="106">
          <cell r="A106" t="str">
            <v>2012edu8</v>
          </cell>
          <cell r="B106">
            <v>2012</v>
          </cell>
          <cell r="C106" t="str">
            <v>edu8</v>
          </cell>
          <cell r="D106">
            <v>0.33305194973945618</v>
          </cell>
          <cell r="E106">
            <v>1.6218224540352821E-2</v>
          </cell>
          <cell r="F106">
            <v>20.535659790039063</v>
          </cell>
          <cell r="G106">
            <v>0</v>
          </cell>
          <cell r="H106">
            <v>93821</v>
          </cell>
          <cell r="I106">
            <v>0.42638933658599854</v>
          </cell>
          <cell r="J106">
            <v>0.1226470097899437</v>
          </cell>
        </row>
        <row r="107">
          <cell r="A107" t="str">
            <v>2012edu9</v>
          </cell>
          <cell r="B107">
            <v>2012</v>
          </cell>
          <cell r="C107" t="str">
            <v>edu9</v>
          </cell>
          <cell r="D107">
            <v>0.34828370809555054</v>
          </cell>
          <cell r="E107">
            <v>1.8847424536943436E-2</v>
          </cell>
          <cell r="F107">
            <v>18.479114532470703</v>
          </cell>
          <cell r="G107">
            <v>0</v>
          </cell>
          <cell r="H107">
            <v>93821</v>
          </cell>
          <cell r="I107">
            <v>0.42638933658599854</v>
          </cell>
          <cell r="J107">
            <v>2.3929378017783165E-2</v>
          </cell>
        </row>
        <row r="108">
          <cell r="A108" t="str">
            <v>2012hom</v>
          </cell>
          <cell r="B108">
            <v>2012</v>
          </cell>
          <cell r="C108" t="str">
            <v>hom</v>
          </cell>
          <cell r="D108">
            <v>0.38026303052902222</v>
          </cell>
          <cell r="E108">
            <v>4.4581214897334576E-3</v>
          </cell>
          <cell r="F108">
            <v>85.29669189453125</v>
          </cell>
          <cell r="G108">
            <v>0</v>
          </cell>
          <cell r="H108">
            <v>93821</v>
          </cell>
          <cell r="I108">
            <v>0.42638933658599854</v>
          </cell>
          <cell r="J108">
            <v>0.55490577220916748</v>
          </cell>
        </row>
        <row r="109">
          <cell r="A109" t="str">
            <v>2012idade</v>
          </cell>
          <cell r="B109">
            <v>2012</v>
          </cell>
          <cell r="C109" t="str">
            <v>idade</v>
          </cell>
          <cell r="D109">
            <v>5.0057921558618546E-2</v>
          </cell>
          <cell r="E109">
            <v>1.1366945691406727E-3</v>
          </cell>
          <cell r="F109">
            <v>44.03814697265625</v>
          </cell>
          <cell r="G109">
            <v>0</v>
          </cell>
          <cell r="H109">
            <v>93821</v>
          </cell>
          <cell r="I109">
            <v>0.42638933658599854</v>
          </cell>
          <cell r="J109">
            <v>40.117626190185547</v>
          </cell>
        </row>
        <row r="110">
          <cell r="A110" t="str">
            <v>2012idade2</v>
          </cell>
          <cell r="B110">
            <v>2012</v>
          </cell>
          <cell r="C110" t="str">
            <v>idade2</v>
          </cell>
          <cell r="D110">
            <v>-4.5616822899319232E-4</v>
          </cell>
          <cell r="E110">
            <v>1.417584644514136E-5</v>
          </cell>
          <cell r="F110">
            <v>-32.17926025390625</v>
          </cell>
          <cell r="G110">
            <v>0</v>
          </cell>
          <cell r="H110">
            <v>93821</v>
          </cell>
          <cell r="I110">
            <v>0.42638933658599854</v>
          </cell>
          <cell r="J110">
            <v>1780.64892578125</v>
          </cell>
        </row>
        <row r="111">
          <cell r="A111" t="str">
            <v>2012lnrtrabp</v>
          </cell>
          <cell r="B111">
            <v>2012</v>
          </cell>
          <cell r="C111" t="str">
            <v>lnrtrabp</v>
          </cell>
          <cell r="J111">
            <v>7.3300800323486328</v>
          </cell>
        </row>
        <row r="112">
          <cell r="A112" t="str">
            <v>2011_cons</v>
          </cell>
          <cell r="B112">
            <v>2011</v>
          </cell>
          <cell r="C112" t="str">
            <v>_cons</v>
          </cell>
          <cell r="D112">
            <v>5.1782903671264648</v>
          </cell>
          <cell r="E112">
            <v>2.3511501029133797E-2</v>
          </cell>
          <cell r="F112">
            <v>220.2449951171875</v>
          </cell>
          <cell r="G112">
            <v>0</v>
          </cell>
          <cell r="H112">
            <v>93775</v>
          </cell>
          <cell r="I112">
            <v>0.47986045479774475</v>
          </cell>
        </row>
        <row r="113">
          <cell r="A113" t="str">
            <v>2011edu1</v>
          </cell>
          <cell r="B113">
            <v>2011</v>
          </cell>
          <cell r="C113" t="str">
            <v>edu1</v>
          </cell>
          <cell r="D113">
            <v>-4.2656634002923965E-2</v>
          </cell>
          <cell r="E113">
            <v>2.9578035697340965E-2</v>
          </cell>
          <cell r="F113">
            <v>-1.442172646522522</v>
          </cell>
          <cell r="G113">
            <v>0.14925701916217804</v>
          </cell>
          <cell r="H113">
            <v>93775</v>
          </cell>
          <cell r="I113">
            <v>0.47986045479774475</v>
          </cell>
          <cell r="J113">
            <v>6.0324082151055336E-3</v>
          </cell>
        </row>
        <row r="114">
          <cell r="A114" t="str">
            <v>2011edu10</v>
          </cell>
          <cell r="B114">
            <v>2011</v>
          </cell>
          <cell r="C114" t="str">
            <v>edu10</v>
          </cell>
          <cell r="D114">
            <v>0.38986408710479736</v>
          </cell>
          <cell r="E114">
            <v>1.7196860164403915E-2</v>
          </cell>
          <cell r="F114">
            <v>22.670654296875</v>
          </cell>
          <cell r="G114">
            <v>0</v>
          </cell>
          <cell r="H114">
            <v>93775</v>
          </cell>
          <cell r="I114">
            <v>0.47986045479774475</v>
          </cell>
          <cell r="J114">
            <v>2.505846694111824E-2</v>
          </cell>
        </row>
        <row r="115">
          <cell r="A115" t="str">
            <v>2011edu11</v>
          </cell>
          <cell r="B115">
            <v>2011</v>
          </cell>
          <cell r="C115" t="str">
            <v>edu11</v>
          </cell>
          <cell r="D115">
            <v>0.64167696237564087</v>
          </cell>
          <cell r="E115">
            <v>1.4217742718756199E-2</v>
          </cell>
          <cell r="F115">
            <v>45.132125854492188</v>
          </cell>
          <cell r="G115">
            <v>0</v>
          </cell>
          <cell r="H115">
            <v>93775</v>
          </cell>
          <cell r="I115">
            <v>0.47986045479774475</v>
          </cell>
          <cell r="J115">
            <v>0.33667060732841492</v>
          </cell>
        </row>
        <row r="116">
          <cell r="A116" t="str">
            <v>2011edu12</v>
          </cell>
          <cell r="B116">
            <v>2011</v>
          </cell>
          <cell r="C116" t="str">
            <v>edu12</v>
          </cell>
          <cell r="D116">
            <v>0.89397388696670532</v>
          </cell>
          <cell r="E116">
            <v>2.1083543077111244E-2</v>
          </cell>
          <cell r="F116">
            <v>42.401500701904297</v>
          </cell>
          <cell r="G116">
            <v>0</v>
          </cell>
          <cell r="H116">
            <v>93775</v>
          </cell>
          <cell r="I116">
            <v>0.47986045479774475</v>
          </cell>
          <cell r="J116">
            <v>1.7639337107539177E-2</v>
          </cell>
        </row>
        <row r="117">
          <cell r="A117" t="str">
            <v>2011edu13</v>
          </cell>
          <cell r="B117">
            <v>2011</v>
          </cell>
          <cell r="C117" t="str">
            <v>edu13</v>
          </cell>
          <cell r="D117">
            <v>0.98058098554611206</v>
          </cell>
          <cell r="E117">
            <v>1.9926540553569794E-2</v>
          </cell>
          <cell r="F117">
            <v>49.209796905517578</v>
          </cell>
          <cell r="G117">
            <v>0</v>
          </cell>
          <cell r="H117">
            <v>93775</v>
          </cell>
          <cell r="I117">
            <v>0.47986045479774475</v>
          </cell>
          <cell r="J117">
            <v>2.3015813902020454E-2</v>
          </cell>
        </row>
        <row r="118">
          <cell r="A118" t="str">
            <v>2011edu14</v>
          </cell>
          <cell r="B118">
            <v>2011</v>
          </cell>
          <cell r="C118" t="str">
            <v>edu14</v>
          </cell>
          <cell r="D118">
            <v>1.1374982595443726</v>
          </cell>
          <cell r="E118">
            <v>2.0942596718668938E-2</v>
          </cell>
          <cell r="F118">
            <v>54.315052032470703</v>
          </cell>
          <cell r="G118">
            <v>0</v>
          </cell>
          <cell r="H118">
            <v>93775</v>
          </cell>
          <cell r="I118">
            <v>0.47986045479774475</v>
          </cell>
          <cell r="J118">
            <v>2.6326382532715797E-2</v>
          </cell>
        </row>
        <row r="119">
          <cell r="A119" t="str">
            <v>2011edu15</v>
          </cell>
          <cell r="B119">
            <v>2011</v>
          </cell>
          <cell r="C119" t="str">
            <v>edu15</v>
          </cell>
          <cell r="D119">
            <v>1.4829466342926025</v>
          </cell>
          <cell r="E119">
            <v>1.5573298558592796E-2</v>
          </cell>
          <cell r="F119">
            <v>95.223670959472656</v>
          </cell>
          <cell r="G119">
            <v>0</v>
          </cell>
          <cell r="H119">
            <v>93775</v>
          </cell>
          <cell r="I119">
            <v>0.47986045479774475</v>
          </cell>
          <cell r="J119">
            <v>0.12893617153167725</v>
          </cell>
        </row>
        <row r="120">
          <cell r="A120" t="str">
            <v>2011edu16</v>
          </cell>
          <cell r="B120">
            <v>2011</v>
          </cell>
          <cell r="C120" t="str">
            <v>edu16</v>
          </cell>
          <cell r="D120">
            <v>1.8803012371063232</v>
          </cell>
          <cell r="E120">
            <v>1.929047517478466E-2</v>
          </cell>
          <cell r="F120">
            <v>97.473037719726563</v>
          </cell>
          <cell r="G120">
            <v>0</v>
          </cell>
          <cell r="H120">
            <v>93775</v>
          </cell>
          <cell r="I120">
            <v>0.47986045479774475</v>
          </cell>
          <cell r="J120">
            <v>4.4833239167928696E-2</v>
          </cell>
        </row>
        <row r="121">
          <cell r="A121" t="str">
            <v>2011edu17</v>
          </cell>
          <cell r="B121">
            <v>2011</v>
          </cell>
          <cell r="C121" t="str">
            <v>edu17</v>
          </cell>
          <cell r="D121">
            <v>2.2617118358612061</v>
          </cell>
          <cell r="E121">
            <v>2.3052358999848366E-2</v>
          </cell>
          <cell r="F121">
            <v>98.111946105957031</v>
          </cell>
          <cell r="G121">
            <v>0</v>
          </cell>
          <cell r="H121">
            <v>93775</v>
          </cell>
          <cell r="I121">
            <v>0.47986045479774475</v>
          </cell>
          <cell r="J121">
            <v>1.7270699143409729E-2</v>
          </cell>
        </row>
        <row r="122">
          <cell r="A122" t="str">
            <v>2011edu2</v>
          </cell>
          <cell r="B122">
            <v>2011</v>
          </cell>
          <cell r="C122" t="str">
            <v>edu2</v>
          </cell>
          <cell r="D122">
            <v>4.5759681612253189E-2</v>
          </cell>
          <cell r="E122">
            <v>2.176872082054615E-2</v>
          </cell>
          <cell r="F122">
            <v>2.1020841598510742</v>
          </cell>
          <cell r="G122">
            <v>3.5548564046621323E-2</v>
          </cell>
          <cell r="H122">
            <v>93775</v>
          </cell>
          <cell r="I122">
            <v>0.47986045479774475</v>
          </cell>
          <cell r="J122">
            <v>1.0611887089908123E-2</v>
          </cell>
        </row>
        <row r="123">
          <cell r="A123" t="str">
            <v>2011edu3</v>
          </cell>
          <cell r="B123">
            <v>2011</v>
          </cell>
          <cell r="C123" t="str">
            <v>edu3</v>
          </cell>
          <cell r="D123">
            <v>0.11318089067935944</v>
          </cell>
          <cell r="E123">
            <v>1.9680919125676155E-2</v>
          </cell>
          <cell r="F123">
            <v>5.7507929801940918</v>
          </cell>
          <cell r="G123">
            <v>8.9100726796687013E-9</v>
          </cell>
          <cell r="H123">
            <v>93775</v>
          </cell>
          <cell r="I123">
            <v>0.47986045479774475</v>
          </cell>
          <cell r="J123">
            <v>1.9295891746878624E-2</v>
          </cell>
        </row>
        <row r="124">
          <cell r="A124" t="str">
            <v>2011edu4</v>
          </cell>
          <cell r="B124">
            <v>2011</v>
          </cell>
          <cell r="C124" t="str">
            <v>edu4</v>
          </cell>
          <cell r="D124">
            <v>0.14114853739738464</v>
          </cell>
          <cell r="E124">
            <v>1.4929358847439289E-2</v>
          </cell>
          <cell r="F124">
            <v>9.4544277191162109</v>
          </cell>
          <cell r="G124">
            <v>3.3194069337737179E-21</v>
          </cell>
          <cell r="H124">
            <v>93775</v>
          </cell>
          <cell r="I124">
            <v>0.47986045479774475</v>
          </cell>
          <cell r="J124">
            <v>8.5053183138370514E-2</v>
          </cell>
        </row>
        <row r="125">
          <cell r="A125" t="str">
            <v>2011edu5</v>
          </cell>
          <cell r="B125">
            <v>2011</v>
          </cell>
          <cell r="C125" t="str">
            <v>edu5</v>
          </cell>
          <cell r="D125">
            <v>0.19815210998058319</v>
          </cell>
          <cell r="E125">
            <v>1.5957886353135109E-2</v>
          </cell>
          <cell r="F125">
            <v>12.417190551757813</v>
          </cell>
          <cell r="G125">
            <v>2.2480287700566706E-35</v>
          </cell>
          <cell r="H125">
            <v>93775</v>
          </cell>
          <cell r="I125">
            <v>0.47986045479774475</v>
          </cell>
          <cell r="J125">
            <v>3.3339899033308029E-2</v>
          </cell>
        </row>
        <row r="126">
          <cell r="A126" t="str">
            <v>2011edu6</v>
          </cell>
          <cell r="B126">
            <v>2011</v>
          </cell>
          <cell r="C126" t="str">
            <v>edu6</v>
          </cell>
          <cell r="D126">
            <v>0.23018960654735565</v>
          </cell>
          <cell r="E126">
            <v>1.7378630116581917E-2</v>
          </cell>
          <cell r="F126">
            <v>13.24555492401123</v>
          </cell>
          <cell r="G126">
            <v>0</v>
          </cell>
          <cell r="H126">
            <v>93775</v>
          </cell>
          <cell r="I126">
            <v>0.47986045479774475</v>
          </cell>
          <cell r="J126">
            <v>2.4055974557995796E-2</v>
          </cell>
        </row>
        <row r="127">
          <cell r="A127" t="str">
            <v>2011edu7</v>
          </cell>
          <cell r="B127">
            <v>2011</v>
          </cell>
          <cell r="C127" t="str">
            <v>edu7</v>
          </cell>
          <cell r="D127">
            <v>0.28527361154556274</v>
          </cell>
          <cell r="E127">
            <v>1.7269372940063477E-2</v>
          </cell>
          <cell r="F127">
            <v>16.519048690795898</v>
          </cell>
          <cell r="G127">
            <v>0</v>
          </cell>
          <cell r="H127">
            <v>93775</v>
          </cell>
          <cell r="I127">
            <v>0.47986045479774475</v>
          </cell>
          <cell r="J127">
            <v>2.7570998296141624E-2</v>
          </cell>
        </row>
        <row r="128">
          <cell r="A128" t="str">
            <v>2011edu8</v>
          </cell>
          <cell r="B128">
            <v>2011</v>
          </cell>
          <cell r="C128" t="str">
            <v>edu8</v>
          </cell>
          <cell r="D128">
            <v>0.3470458984375</v>
          </cell>
          <cell r="E128">
            <v>1.443255040794611E-2</v>
          </cell>
          <cell r="F128">
            <v>24.046054840087891</v>
          </cell>
          <cell r="G128">
            <v>0</v>
          </cell>
          <cell r="H128">
            <v>93775</v>
          </cell>
          <cell r="I128">
            <v>0.47986045479774475</v>
          </cell>
          <cell r="J128">
            <v>0.13192693889141083</v>
          </cell>
        </row>
        <row r="129">
          <cell r="A129" t="str">
            <v>2011edu9</v>
          </cell>
          <cell r="B129">
            <v>2011</v>
          </cell>
          <cell r="C129" t="str">
            <v>edu9</v>
          </cell>
          <cell r="D129">
            <v>0.35463923215866089</v>
          </cell>
          <cell r="E129">
            <v>1.8312372267246246E-2</v>
          </cell>
          <cell r="F129">
            <v>19.366100311279297</v>
          </cell>
          <cell r="G129">
            <v>0</v>
          </cell>
          <cell r="H129">
            <v>93775</v>
          </cell>
          <cell r="I129">
            <v>0.47986045479774475</v>
          </cell>
          <cell r="J129">
            <v>2.2275000810623169E-2</v>
          </cell>
        </row>
        <row r="130">
          <cell r="A130" t="str">
            <v>2011hom</v>
          </cell>
          <cell r="B130">
            <v>2011</v>
          </cell>
          <cell r="C130" t="str">
            <v>hom</v>
          </cell>
          <cell r="D130">
            <v>0.40249857306480408</v>
          </cell>
          <cell r="E130">
            <v>4.1543664410710335E-3</v>
          </cell>
          <cell r="F130">
            <v>96.885665893554688</v>
          </cell>
          <cell r="G130">
            <v>0</v>
          </cell>
          <cell r="H130">
            <v>93775</v>
          </cell>
          <cell r="I130">
            <v>0.47986045479774475</v>
          </cell>
          <cell r="J130">
            <v>0.55961614847183228</v>
          </cell>
        </row>
        <row r="131">
          <cell r="A131" t="str">
            <v>2011idade</v>
          </cell>
          <cell r="B131">
            <v>2011</v>
          </cell>
          <cell r="C131" t="str">
            <v>idade</v>
          </cell>
          <cell r="D131">
            <v>4.9949433654546738E-2</v>
          </cell>
          <cell r="E131">
            <v>1.0193868074566126E-3</v>
          </cell>
          <cell r="F131">
            <v>48.999488830566406</v>
          </cell>
          <cell r="G131">
            <v>0</v>
          </cell>
          <cell r="H131">
            <v>93775</v>
          </cell>
          <cell r="I131">
            <v>0.47986045479774475</v>
          </cell>
          <cell r="J131">
            <v>39.895126342773438</v>
          </cell>
        </row>
        <row r="132">
          <cell r="A132" t="str">
            <v>2011idade2</v>
          </cell>
          <cell r="B132">
            <v>2011</v>
          </cell>
          <cell r="C132" t="str">
            <v>idade2</v>
          </cell>
          <cell r="D132">
            <v>-4.5572937233373523E-4</v>
          </cell>
          <cell r="E132">
            <v>1.2649287782551255E-5</v>
          </cell>
          <cell r="F132">
            <v>-36.028064727783203</v>
          </cell>
          <cell r="G132">
            <v>0</v>
          </cell>
          <cell r="H132">
            <v>93775</v>
          </cell>
          <cell r="I132">
            <v>0.47986045479774475</v>
          </cell>
          <cell r="J132">
            <v>1759.5296630859375</v>
          </cell>
        </row>
        <row r="133">
          <cell r="A133" t="str">
            <v>2011lnrtrabp</v>
          </cell>
          <cell r="B133">
            <v>2011</v>
          </cell>
          <cell r="C133" t="str">
            <v>lnrtrabp</v>
          </cell>
          <cell r="J133">
            <v>7.2911696434020996</v>
          </cell>
        </row>
        <row r="134">
          <cell r="A134" t="str">
            <v>2010_cons</v>
          </cell>
          <cell r="B134">
            <v>2010</v>
          </cell>
          <cell r="C134" t="str">
            <v>_cons</v>
          </cell>
          <cell r="D134">
            <v>5.0196108818054199</v>
          </cell>
          <cell r="E134">
            <v>2.3931272327899933E-2</v>
          </cell>
          <cell r="F134">
            <v>209.75111389160156</v>
          </cell>
          <cell r="G134">
            <v>0</v>
          </cell>
          <cell r="H134">
            <v>93298</v>
          </cell>
          <cell r="I134">
            <v>0.48008397221565247</v>
          </cell>
        </row>
        <row r="135">
          <cell r="A135" t="str">
            <v>2010edu1</v>
          </cell>
          <cell r="B135">
            <v>2010</v>
          </cell>
          <cell r="C135" t="str">
            <v>edu1</v>
          </cell>
          <cell r="D135">
            <v>8.7581560015678406E-2</v>
          </cell>
          <cell r="E135">
            <v>2.8166100382804871E-2</v>
          </cell>
          <cell r="F135">
            <v>3.1094670295715332</v>
          </cell>
          <cell r="G135">
            <v>1.8748161382973194E-3</v>
          </cell>
          <cell r="H135">
            <v>93298</v>
          </cell>
          <cell r="I135">
            <v>0.48008397221565247</v>
          </cell>
          <cell r="J135">
            <v>6.9877770729362965E-3</v>
          </cell>
        </row>
        <row r="136">
          <cell r="A136" t="str">
            <v>2010edu10</v>
          </cell>
          <cell r="B136">
            <v>2010</v>
          </cell>
          <cell r="C136" t="str">
            <v>edu10</v>
          </cell>
          <cell r="D136">
            <v>0.44495204091072083</v>
          </cell>
          <cell r="E136">
            <v>1.8765794113278389E-2</v>
          </cell>
          <cell r="F136">
            <v>23.71080207824707</v>
          </cell>
          <cell r="G136">
            <v>0</v>
          </cell>
          <cell r="H136">
            <v>93298</v>
          </cell>
          <cell r="I136">
            <v>0.48008397221565247</v>
          </cell>
          <cell r="J136">
            <v>2.4941124022006989E-2</v>
          </cell>
        </row>
        <row r="137">
          <cell r="A137" t="str">
            <v>2010edu11</v>
          </cell>
          <cell r="B137">
            <v>2010</v>
          </cell>
          <cell r="C137" t="str">
            <v>edu11</v>
          </cell>
          <cell r="D137">
            <v>0.72106117010116577</v>
          </cell>
          <cell r="E137">
            <v>1.5281706117093563E-2</v>
          </cell>
          <cell r="F137">
            <v>47.184597015380859</v>
          </cell>
          <cell r="G137">
            <v>0</v>
          </cell>
          <cell r="H137">
            <v>93298</v>
          </cell>
          <cell r="I137">
            <v>0.48008397221565247</v>
          </cell>
          <cell r="J137">
            <v>0.3334488570690155</v>
          </cell>
        </row>
        <row r="138">
          <cell r="A138" t="str">
            <v>2010edu12</v>
          </cell>
          <cell r="B138">
            <v>2010</v>
          </cell>
          <cell r="C138" t="str">
            <v>edu12</v>
          </cell>
          <cell r="D138">
            <v>0.97183090448379517</v>
          </cell>
          <cell r="E138">
            <v>2.2008404135704041E-2</v>
          </cell>
          <cell r="F138">
            <v>44.157264709472656</v>
          </cell>
          <cell r="G138">
            <v>0</v>
          </cell>
          <cell r="H138">
            <v>93298</v>
          </cell>
          <cell r="I138">
            <v>0.48008397221565247</v>
          </cell>
          <cell r="J138">
            <v>1.6390029340982437E-2</v>
          </cell>
        </row>
        <row r="139">
          <cell r="A139" t="str">
            <v>2010edu13</v>
          </cell>
          <cell r="B139">
            <v>2010</v>
          </cell>
          <cell r="C139" t="str">
            <v>edu13</v>
          </cell>
          <cell r="D139">
            <v>1.0589878559112549</v>
          </cell>
          <cell r="E139">
            <v>2.1011609584093094E-2</v>
          </cell>
          <cell r="F139">
            <v>50.400131225585938</v>
          </cell>
          <cell r="G139">
            <v>0</v>
          </cell>
          <cell r="H139">
            <v>93298</v>
          </cell>
          <cell r="I139">
            <v>0.48008397221565247</v>
          </cell>
          <cell r="J139">
            <v>2.324320562183857E-2</v>
          </cell>
        </row>
        <row r="140">
          <cell r="A140" t="str">
            <v>2010edu14</v>
          </cell>
          <cell r="B140">
            <v>2010</v>
          </cell>
          <cell r="C140" t="str">
            <v>edu14</v>
          </cell>
          <cell r="D140">
            <v>1.1879369020462036</v>
          </cell>
          <cell r="E140">
            <v>2.1719397976994514E-2</v>
          </cell>
          <cell r="F140">
            <v>54.694744110107422</v>
          </cell>
          <cell r="G140">
            <v>0</v>
          </cell>
          <cell r="H140">
            <v>93298</v>
          </cell>
          <cell r="I140">
            <v>0.48008397221565247</v>
          </cell>
          <cell r="J140">
            <v>2.5358354672789574E-2</v>
          </cell>
        </row>
        <row r="141">
          <cell r="A141" t="str">
            <v>2010edu15</v>
          </cell>
          <cell r="B141">
            <v>2010</v>
          </cell>
          <cell r="C141" t="str">
            <v>edu15</v>
          </cell>
          <cell r="D141">
            <v>1.5652170181274414</v>
          </cell>
          <cell r="E141">
            <v>1.6456315293908119E-2</v>
          </cell>
          <cell r="F141">
            <v>95.113456726074219</v>
          </cell>
          <cell r="G141">
            <v>0</v>
          </cell>
          <cell r="H141">
            <v>93298</v>
          </cell>
          <cell r="I141">
            <v>0.48008397221565247</v>
          </cell>
          <cell r="J141">
            <v>0.12662835419178009</v>
          </cell>
        </row>
        <row r="142">
          <cell r="A142" t="str">
            <v>2010edu16</v>
          </cell>
          <cell r="B142">
            <v>2010</v>
          </cell>
          <cell r="C142" t="str">
            <v>edu16</v>
          </cell>
          <cell r="D142">
            <v>1.9212769269943237</v>
          </cell>
          <cell r="E142">
            <v>1.9978752359747887E-2</v>
          </cell>
          <cell r="F142">
            <v>96.166007995605469</v>
          </cell>
          <cell r="G142">
            <v>0</v>
          </cell>
          <cell r="H142">
            <v>93298</v>
          </cell>
          <cell r="I142">
            <v>0.48008397221565247</v>
          </cell>
          <cell r="J142">
            <v>4.1539289057254791E-2</v>
          </cell>
        </row>
        <row r="143">
          <cell r="A143" t="str">
            <v>2010edu17</v>
          </cell>
          <cell r="B143">
            <v>2010</v>
          </cell>
          <cell r="C143" t="str">
            <v>edu17</v>
          </cell>
          <cell r="D143">
            <v>2.320608377456665</v>
          </cell>
          <cell r="E143">
            <v>2.5746531784534454E-2</v>
          </cell>
          <cell r="F143">
            <v>90.132850646972656</v>
          </cell>
          <cell r="G143">
            <v>0</v>
          </cell>
          <cell r="H143">
            <v>93298</v>
          </cell>
          <cell r="I143">
            <v>0.48008397221565247</v>
          </cell>
          <cell r="J143">
            <v>1.5130034647881985E-2</v>
          </cell>
        </row>
        <row r="144">
          <cell r="A144" t="str">
            <v>2010edu2</v>
          </cell>
          <cell r="B144">
            <v>2010</v>
          </cell>
          <cell r="C144" t="str">
            <v>edu2</v>
          </cell>
          <cell r="D144">
            <v>8.9083969593048096E-2</v>
          </cell>
          <cell r="E144">
            <v>2.2611219435930252E-2</v>
          </cell>
          <cell r="F144">
            <v>3.9398126602172852</v>
          </cell>
          <cell r="G144">
            <v>8.1604579463601112E-5</v>
          </cell>
          <cell r="H144">
            <v>93298</v>
          </cell>
          <cell r="I144">
            <v>0.48008397221565247</v>
          </cell>
          <cell r="J144">
            <v>1.1940797790884972E-2</v>
          </cell>
        </row>
        <row r="145">
          <cell r="A145" t="str">
            <v>2010edu3</v>
          </cell>
          <cell r="B145">
            <v>2010</v>
          </cell>
          <cell r="C145" t="str">
            <v>edu3</v>
          </cell>
          <cell r="D145">
            <v>0.16507852077484131</v>
          </cell>
          <cell r="E145">
            <v>1.9406983628869057E-2</v>
          </cell>
          <cell r="F145">
            <v>8.5061397552490234</v>
          </cell>
          <cell r="G145">
            <v>1.8243001879991545E-17</v>
          </cell>
          <cell r="H145">
            <v>93298</v>
          </cell>
          <cell r="I145">
            <v>0.48008397221565247</v>
          </cell>
          <cell r="J145">
            <v>2.2169265896081924E-2</v>
          </cell>
        </row>
        <row r="146">
          <cell r="A146" t="str">
            <v>2010edu4</v>
          </cell>
          <cell r="B146">
            <v>2010</v>
          </cell>
          <cell r="C146" t="str">
            <v>edu4</v>
          </cell>
          <cell r="D146">
            <v>0.19287855923175812</v>
          </cell>
          <cell r="E146">
            <v>1.5739712864160538E-2</v>
          </cell>
          <cell r="F146">
            <v>12.25426197052002</v>
          </cell>
          <cell r="G146">
            <v>1.6944927850433379E-34</v>
          </cell>
          <cell r="H146">
            <v>93298</v>
          </cell>
          <cell r="I146">
            <v>0.48008397221565247</v>
          </cell>
          <cell r="J146">
            <v>8.9680559933185577E-2</v>
          </cell>
        </row>
        <row r="147">
          <cell r="A147" t="str">
            <v>2010edu5</v>
          </cell>
          <cell r="B147">
            <v>2010</v>
          </cell>
          <cell r="C147" t="str">
            <v>edu5</v>
          </cell>
          <cell r="D147">
            <v>0.27314144372940063</v>
          </cell>
          <cell r="E147">
            <v>1.6914203763008118E-2</v>
          </cell>
          <cell r="F147">
            <v>16.148643493652344</v>
          </cell>
          <cell r="G147">
            <v>0</v>
          </cell>
          <cell r="H147">
            <v>93298</v>
          </cell>
          <cell r="I147">
            <v>0.48008397221565247</v>
          </cell>
          <cell r="J147">
            <v>3.393857553601265E-2</v>
          </cell>
        </row>
        <row r="148">
          <cell r="A148" t="str">
            <v>2010edu6</v>
          </cell>
          <cell r="B148">
            <v>2010</v>
          </cell>
          <cell r="C148" t="str">
            <v>edu6</v>
          </cell>
          <cell r="D148">
            <v>0.29182043671607971</v>
          </cell>
          <cell r="E148">
            <v>1.8336955457925797E-2</v>
          </cell>
          <cell r="F148">
            <v>15.914334297180176</v>
          </cell>
          <cell r="G148">
            <v>0</v>
          </cell>
          <cell r="H148">
            <v>93298</v>
          </cell>
          <cell r="I148">
            <v>0.48008397221565247</v>
          </cell>
          <cell r="J148">
            <v>2.5732690468430519E-2</v>
          </cell>
        </row>
        <row r="149">
          <cell r="A149" t="str">
            <v>2010edu7</v>
          </cell>
          <cell r="B149">
            <v>2010</v>
          </cell>
          <cell r="C149" t="str">
            <v>edu7</v>
          </cell>
          <cell r="D149">
            <v>0.34797531366348267</v>
          </cell>
          <cell r="E149">
            <v>1.8106451258063316E-2</v>
          </cell>
          <cell r="F149">
            <v>19.218305587768555</v>
          </cell>
          <cell r="G149">
            <v>0</v>
          </cell>
          <cell r="H149">
            <v>93298</v>
          </cell>
          <cell r="I149">
            <v>0.48008397221565247</v>
          </cell>
          <cell r="J149">
            <v>3.0031884089112282E-2</v>
          </cell>
        </row>
        <row r="150">
          <cell r="A150" t="str">
            <v>2010edu8</v>
          </cell>
          <cell r="B150">
            <v>2010</v>
          </cell>
          <cell r="C150" t="str">
            <v>edu8</v>
          </cell>
          <cell r="D150">
            <v>0.41210383176803589</v>
          </cell>
          <cell r="E150">
            <v>1.5507898293435574E-2</v>
          </cell>
          <cell r="F150">
            <v>26.573802947998047</v>
          </cell>
          <cell r="G150">
            <v>0</v>
          </cell>
          <cell r="H150">
            <v>93298</v>
          </cell>
          <cell r="I150">
            <v>0.48008397221565247</v>
          </cell>
          <cell r="J150">
            <v>0.13628196716308594</v>
          </cell>
        </row>
        <row r="151">
          <cell r="A151" t="str">
            <v>2010edu9</v>
          </cell>
          <cell r="B151">
            <v>2010</v>
          </cell>
          <cell r="C151" t="str">
            <v>edu9</v>
          </cell>
          <cell r="D151">
            <v>0.43824371695518494</v>
          </cell>
          <cell r="E151">
            <v>1.9433921203017235E-2</v>
          </cell>
          <cell r="F151">
            <v>22.550453186035156</v>
          </cell>
          <cell r="G151">
            <v>0</v>
          </cell>
          <cell r="H151">
            <v>93298</v>
          </cell>
          <cell r="I151">
            <v>0.48008397221565247</v>
          </cell>
          <cell r="J151">
            <v>2.0000481978058815E-2</v>
          </cell>
        </row>
        <row r="152">
          <cell r="A152" t="str">
            <v>2010hom</v>
          </cell>
          <cell r="B152">
            <v>2010</v>
          </cell>
          <cell r="C152" t="str">
            <v>hom</v>
          </cell>
          <cell r="D152">
            <v>0.41144886612892151</v>
          </cell>
          <cell r="E152">
            <v>4.1186860762536526E-3</v>
          </cell>
          <cell r="F152">
            <v>99.898086547851563</v>
          </cell>
          <cell r="G152">
            <v>0</v>
          </cell>
          <cell r="H152">
            <v>93298</v>
          </cell>
          <cell r="I152">
            <v>0.48008397221565247</v>
          </cell>
          <cell r="J152">
            <v>0.55769497156143188</v>
          </cell>
        </row>
        <row r="153">
          <cell r="A153" t="str">
            <v>2010idade</v>
          </cell>
          <cell r="B153">
            <v>2010</v>
          </cell>
          <cell r="C153" t="str">
            <v>idade</v>
          </cell>
          <cell r="D153">
            <v>5.2345603704452515E-2</v>
          </cell>
          <cell r="E153">
            <v>9.7887753508985043E-4</v>
          </cell>
          <cell r="F153">
            <v>53.475131988525391</v>
          </cell>
          <cell r="G153">
            <v>0</v>
          </cell>
          <cell r="H153">
            <v>93298</v>
          </cell>
          <cell r="I153">
            <v>0.48008397221565247</v>
          </cell>
          <cell r="J153">
            <v>39.755031585693359</v>
          </cell>
        </row>
        <row r="154">
          <cell r="A154" t="str">
            <v>2010idade2</v>
          </cell>
          <cell r="B154">
            <v>2010</v>
          </cell>
          <cell r="C154" t="str">
            <v>idade2</v>
          </cell>
          <cell r="D154">
            <v>-4.6979100443422794E-4</v>
          </cell>
          <cell r="E154">
            <v>1.1966943930019625E-5</v>
          </cell>
          <cell r="F154">
            <v>-39.257392883300781</v>
          </cell>
          <cell r="G154">
            <v>0</v>
          </cell>
          <cell r="H154">
            <v>93298</v>
          </cell>
          <cell r="I154">
            <v>0.48008397221565247</v>
          </cell>
          <cell r="J154">
            <v>1747.11474609375</v>
          </cell>
        </row>
        <row r="155">
          <cell r="A155" t="str">
            <v>2010lnrtrabp</v>
          </cell>
          <cell r="B155">
            <v>2010</v>
          </cell>
          <cell r="C155" t="str">
            <v>lnrtrabp</v>
          </cell>
          <cell r="J155">
            <v>7.2594075202941895</v>
          </cell>
        </row>
        <row r="156">
          <cell r="A156" t="str">
            <v>2009_cons</v>
          </cell>
          <cell r="B156">
            <v>2009</v>
          </cell>
          <cell r="C156" t="str">
            <v>_cons</v>
          </cell>
          <cell r="D156">
            <v>4.9744234085083008</v>
          </cell>
          <cell r="E156">
            <v>2.4225678294897079E-2</v>
          </cell>
          <cell r="F156">
            <v>205.33680725097656</v>
          </cell>
          <cell r="G156">
            <v>0</v>
          </cell>
          <cell r="H156">
            <v>90836</v>
          </cell>
          <cell r="I156">
            <v>0.48225751519203186</v>
          </cell>
        </row>
        <row r="157">
          <cell r="A157" t="str">
            <v>2009edu1</v>
          </cell>
          <cell r="B157">
            <v>2009</v>
          </cell>
          <cell r="C157" t="str">
            <v>edu1</v>
          </cell>
          <cell r="D157">
            <v>0.14172227680683136</v>
          </cell>
          <cell r="E157">
            <v>2.3300433531403542E-2</v>
          </cell>
          <cell r="F157">
            <v>6.0823879241943359</v>
          </cell>
          <cell r="G157">
            <v>1.1887644202346337E-9</v>
          </cell>
          <cell r="H157">
            <v>90836</v>
          </cell>
          <cell r="I157">
            <v>0.48225751519203186</v>
          </cell>
          <cell r="J157">
            <v>8.4979543462395668E-3</v>
          </cell>
        </row>
        <row r="158">
          <cell r="A158" t="str">
            <v>2009edu10</v>
          </cell>
          <cell r="B158">
            <v>2009</v>
          </cell>
          <cell r="C158" t="str">
            <v>edu10</v>
          </cell>
          <cell r="D158">
            <v>0.41845917701721191</v>
          </cell>
          <cell r="E158">
            <v>1.831590011715889E-2</v>
          </cell>
          <cell r="F158">
            <v>22.846771240234375</v>
          </cell>
          <cell r="G158">
            <v>0</v>
          </cell>
          <cell r="H158">
            <v>90836</v>
          </cell>
          <cell r="I158">
            <v>0.48225751519203186</v>
          </cell>
          <cell r="J158">
            <v>2.6937104761600494E-2</v>
          </cell>
        </row>
        <row r="159">
          <cell r="A159" t="str">
            <v>2009edu11</v>
          </cell>
          <cell r="B159">
            <v>2009</v>
          </cell>
          <cell r="C159" t="str">
            <v>edu11</v>
          </cell>
          <cell r="D159">
            <v>0.67343288660049438</v>
          </cell>
          <cell r="E159">
            <v>1.5057029202580452E-2</v>
          </cell>
          <cell r="F159">
            <v>44.725482940673828</v>
          </cell>
          <cell r="G159">
            <v>0</v>
          </cell>
          <cell r="H159">
            <v>90836</v>
          </cell>
          <cell r="I159">
            <v>0.48225751519203186</v>
          </cell>
          <cell r="J159">
            <v>0.32237929105758667</v>
          </cell>
        </row>
        <row r="160">
          <cell r="A160" t="str">
            <v>2009edu12</v>
          </cell>
          <cell r="B160">
            <v>2009</v>
          </cell>
          <cell r="C160" t="str">
            <v>edu12</v>
          </cell>
          <cell r="D160">
            <v>0.87361621856689453</v>
          </cell>
          <cell r="E160">
            <v>2.1288588643074036E-2</v>
          </cell>
          <cell r="F160">
            <v>41.036830902099609</v>
          </cell>
          <cell r="G160">
            <v>0</v>
          </cell>
          <cell r="H160">
            <v>90836</v>
          </cell>
          <cell r="I160">
            <v>0.48225751519203186</v>
          </cell>
          <cell r="J160">
            <v>1.7134156078100204E-2</v>
          </cell>
        </row>
        <row r="161">
          <cell r="A161" t="str">
            <v>2009edu13</v>
          </cell>
          <cell r="B161">
            <v>2009</v>
          </cell>
          <cell r="C161" t="str">
            <v>edu13</v>
          </cell>
          <cell r="D161">
            <v>1.0309096574783325</v>
          </cell>
          <cell r="E161">
            <v>2.1419364959001541E-2</v>
          </cell>
          <cell r="F161">
            <v>48.129795074462891</v>
          </cell>
          <cell r="G161">
            <v>0</v>
          </cell>
          <cell r="H161">
            <v>90836</v>
          </cell>
          <cell r="I161">
            <v>0.48225751519203186</v>
          </cell>
          <cell r="J161">
            <v>2.2713184356689453E-2</v>
          </cell>
        </row>
        <row r="162">
          <cell r="A162" t="str">
            <v>2009edu14</v>
          </cell>
          <cell r="B162">
            <v>2009</v>
          </cell>
          <cell r="C162" t="str">
            <v>edu14</v>
          </cell>
          <cell r="D162">
            <v>1.1051006317138672</v>
          </cell>
          <cell r="E162">
            <v>2.2176658734679222E-2</v>
          </cell>
          <cell r="F162">
            <v>49.831699371337891</v>
          </cell>
          <cell r="G162">
            <v>0</v>
          </cell>
          <cell r="H162">
            <v>90836</v>
          </cell>
          <cell r="I162">
            <v>0.48225751519203186</v>
          </cell>
          <cell r="J162">
            <v>2.2246420383453369E-2</v>
          </cell>
        </row>
        <row r="163">
          <cell r="A163" t="str">
            <v>2009edu15</v>
          </cell>
          <cell r="B163">
            <v>2009</v>
          </cell>
          <cell r="C163" t="str">
            <v>edu15</v>
          </cell>
          <cell r="D163">
            <v>1.5353720188140869</v>
          </cell>
          <cell r="E163">
            <v>1.6356572508811951E-2</v>
          </cell>
          <cell r="F163">
            <v>93.868812561035156</v>
          </cell>
          <cell r="G163">
            <v>0</v>
          </cell>
          <cell r="H163">
            <v>90836</v>
          </cell>
          <cell r="I163">
            <v>0.48225751519203186</v>
          </cell>
          <cell r="J163">
            <v>0.11910530924797058</v>
          </cell>
        </row>
        <row r="164">
          <cell r="A164" t="str">
            <v>2009edu16</v>
          </cell>
          <cell r="B164">
            <v>2009</v>
          </cell>
          <cell r="C164" t="str">
            <v>edu16</v>
          </cell>
          <cell r="D164">
            <v>1.8986674547195435</v>
          </cell>
          <cell r="E164">
            <v>2.0520482212305069E-2</v>
          </cell>
          <cell r="F164">
            <v>92.525482177734375</v>
          </cell>
          <cell r="G164">
            <v>0</v>
          </cell>
          <cell r="H164">
            <v>90836</v>
          </cell>
          <cell r="I164">
            <v>0.48225751519203186</v>
          </cell>
          <cell r="J164">
            <v>4.0806740522384644E-2</v>
          </cell>
        </row>
        <row r="165">
          <cell r="A165" t="str">
            <v>2009edu17</v>
          </cell>
          <cell r="B165">
            <v>2009</v>
          </cell>
          <cell r="C165" t="str">
            <v>edu17</v>
          </cell>
          <cell r="D165">
            <v>2.2397181987762451</v>
          </cell>
          <cell r="E165">
            <v>2.5689393281936646E-2</v>
          </cell>
          <cell r="F165">
            <v>87.184547424316406</v>
          </cell>
          <cell r="G165">
            <v>0</v>
          </cell>
          <cell r="H165">
            <v>90836</v>
          </cell>
          <cell r="I165">
            <v>0.48225751519203186</v>
          </cell>
          <cell r="J165">
            <v>1.5229249373078346E-2</v>
          </cell>
        </row>
        <row r="166">
          <cell r="A166" t="str">
            <v>2009edu2</v>
          </cell>
          <cell r="B166">
            <v>2009</v>
          </cell>
          <cell r="C166" t="str">
            <v>edu2</v>
          </cell>
          <cell r="D166">
            <v>4.611118882894516E-2</v>
          </cell>
          <cell r="E166">
            <v>2.1071750670671463E-2</v>
          </cell>
          <cell r="F166">
            <v>2.1882941722869873</v>
          </cell>
          <cell r="G166">
            <v>2.8650719672441483E-2</v>
          </cell>
          <cell r="H166">
            <v>90836</v>
          </cell>
          <cell r="I166">
            <v>0.48225751519203186</v>
          </cell>
          <cell r="J166">
            <v>1.437273807823658E-2</v>
          </cell>
        </row>
        <row r="167">
          <cell r="A167" t="str">
            <v>2009edu3</v>
          </cell>
          <cell r="B167">
            <v>2009</v>
          </cell>
          <cell r="C167" t="str">
            <v>edu3</v>
          </cell>
          <cell r="D167">
            <v>0.1591012179851532</v>
          </cell>
          <cell r="E167">
            <v>1.9446924328804016E-2</v>
          </cell>
          <cell r="F167">
            <v>8.181304931640625</v>
          </cell>
          <cell r="G167">
            <v>2.8437307436248577E-16</v>
          </cell>
          <cell r="H167">
            <v>90836</v>
          </cell>
          <cell r="I167">
            <v>0.48225751519203186</v>
          </cell>
          <cell r="J167">
            <v>2.1895479410886765E-2</v>
          </cell>
        </row>
        <row r="168">
          <cell r="A168" t="str">
            <v>2009edu4</v>
          </cell>
          <cell r="B168">
            <v>2009</v>
          </cell>
          <cell r="C168" t="str">
            <v>edu4</v>
          </cell>
          <cell r="D168">
            <v>0.15321026742458344</v>
          </cell>
          <cell r="E168">
            <v>1.5493046492338181E-2</v>
          </cell>
          <cell r="F168">
            <v>9.8889694213867188</v>
          </cell>
          <cell r="G168">
            <v>4.774331033259762E-23</v>
          </cell>
          <cell r="H168">
            <v>90836</v>
          </cell>
          <cell r="I168">
            <v>0.48225751519203186</v>
          </cell>
          <cell r="J168">
            <v>9.9120989441871643E-2</v>
          </cell>
        </row>
        <row r="169">
          <cell r="A169" t="str">
            <v>2009edu5</v>
          </cell>
          <cell r="B169">
            <v>2009</v>
          </cell>
          <cell r="C169" t="str">
            <v>edu5</v>
          </cell>
          <cell r="D169">
            <v>0.22071288526058197</v>
          </cell>
          <cell r="E169">
            <v>1.7105353996157646E-2</v>
          </cell>
          <cell r="F169">
            <v>12.903146743774414</v>
          </cell>
          <cell r="G169">
            <v>4.6673033938282039E-38</v>
          </cell>
          <cell r="H169">
            <v>90836</v>
          </cell>
          <cell r="I169">
            <v>0.48225751519203186</v>
          </cell>
          <cell r="J169">
            <v>3.548743948340416E-2</v>
          </cell>
        </row>
        <row r="170">
          <cell r="A170" t="str">
            <v>2009edu6</v>
          </cell>
          <cell r="B170">
            <v>2009</v>
          </cell>
          <cell r="C170" t="str">
            <v>edu6</v>
          </cell>
          <cell r="D170">
            <v>0.25382381677627563</v>
          </cell>
          <cell r="E170">
            <v>1.8037719652056694E-2</v>
          </cell>
          <cell r="F170">
            <v>14.071835517883301</v>
          </cell>
          <cell r="G170">
            <v>0</v>
          </cell>
          <cell r="H170">
            <v>90836</v>
          </cell>
          <cell r="I170">
            <v>0.48225751519203186</v>
          </cell>
          <cell r="J170">
            <v>2.6975261047482491E-2</v>
          </cell>
        </row>
        <row r="171">
          <cell r="A171" t="str">
            <v>2009edu7</v>
          </cell>
          <cell r="B171">
            <v>2009</v>
          </cell>
          <cell r="C171" t="str">
            <v>edu7</v>
          </cell>
          <cell r="D171">
            <v>0.27636688947677612</v>
          </cell>
          <cell r="E171">
            <v>1.7287112772464752E-2</v>
          </cell>
          <cell r="F171">
            <v>15.986873626708984</v>
          </cell>
          <cell r="G171">
            <v>0</v>
          </cell>
          <cell r="H171">
            <v>90836</v>
          </cell>
          <cell r="I171">
            <v>0.48225751519203186</v>
          </cell>
          <cell r="J171">
            <v>3.1964503228664398E-2</v>
          </cell>
        </row>
        <row r="172">
          <cell r="A172" t="str">
            <v>2009edu8</v>
          </cell>
          <cell r="B172">
            <v>2009</v>
          </cell>
          <cell r="C172" t="str">
            <v>edu8</v>
          </cell>
          <cell r="D172">
            <v>0.35697466135025024</v>
          </cell>
          <cell r="E172">
            <v>1.531896460801363E-2</v>
          </cell>
          <cell r="F172">
            <v>23.302793502807617</v>
          </cell>
          <cell r="G172">
            <v>0</v>
          </cell>
          <cell r="H172">
            <v>90836</v>
          </cell>
          <cell r="I172">
            <v>0.48225751519203186</v>
          </cell>
          <cell r="J172">
            <v>0.13605751097202301</v>
          </cell>
        </row>
        <row r="173">
          <cell r="A173" t="str">
            <v>2009edu9</v>
          </cell>
          <cell r="B173">
            <v>2009</v>
          </cell>
          <cell r="C173" t="str">
            <v>edu9</v>
          </cell>
          <cell r="D173">
            <v>0.37145426869392395</v>
          </cell>
          <cell r="E173">
            <v>1.8891269341111183E-2</v>
          </cell>
          <cell r="F173">
            <v>19.662748336791992</v>
          </cell>
          <cell r="G173">
            <v>0</v>
          </cell>
          <cell r="H173">
            <v>90836</v>
          </cell>
          <cell r="I173">
            <v>0.48225751519203186</v>
          </cell>
          <cell r="J173">
            <v>2.1313291043043137E-2</v>
          </cell>
        </row>
        <row r="174">
          <cell r="A174" t="str">
            <v>2009hom</v>
          </cell>
          <cell r="B174">
            <v>2009</v>
          </cell>
          <cell r="C174" t="str">
            <v>hom</v>
          </cell>
          <cell r="D174">
            <v>0.41571691632270813</v>
          </cell>
          <cell r="E174">
            <v>4.2483936995267868E-3</v>
          </cell>
          <cell r="F174">
            <v>97.852729797363281</v>
          </cell>
          <cell r="G174">
            <v>0</v>
          </cell>
          <cell r="H174">
            <v>90836</v>
          </cell>
          <cell r="I174">
            <v>0.48225751519203186</v>
          </cell>
          <cell r="J174">
            <v>0.55901622772216797</v>
          </cell>
        </row>
        <row r="175">
          <cell r="A175" t="str">
            <v>2009idade</v>
          </cell>
          <cell r="B175">
            <v>2009</v>
          </cell>
          <cell r="C175" t="str">
            <v>idade</v>
          </cell>
          <cell r="D175">
            <v>5.5043131113052368E-2</v>
          </cell>
          <cell r="E175">
            <v>1.0149999288842082E-3</v>
          </cell>
          <cell r="F175">
            <v>54.229690551757813</v>
          </cell>
          <cell r="G175">
            <v>0</v>
          </cell>
          <cell r="H175">
            <v>90836</v>
          </cell>
          <cell r="I175">
            <v>0.48225751519203186</v>
          </cell>
          <cell r="J175">
            <v>39.744438171386719</v>
          </cell>
        </row>
        <row r="176">
          <cell r="A176" t="str">
            <v>2009idade2</v>
          </cell>
          <cell r="B176">
            <v>2009</v>
          </cell>
          <cell r="C176" t="str">
            <v>idade2</v>
          </cell>
          <cell r="D176">
            <v>-5.0646020099520683E-4</v>
          </cell>
          <cell r="E176">
            <v>1.2441070794011466E-5</v>
          </cell>
          <cell r="F176">
            <v>-40.708732604980469</v>
          </cell>
          <cell r="G176">
            <v>0</v>
          </cell>
          <cell r="H176">
            <v>90836</v>
          </cell>
          <cell r="I176">
            <v>0.48225751519203186</v>
          </cell>
          <cell r="J176">
            <v>1746.49853515625</v>
          </cell>
        </row>
        <row r="177">
          <cell r="A177" t="str">
            <v>2009lnrtrabp</v>
          </cell>
          <cell r="B177">
            <v>2009</v>
          </cell>
          <cell r="C177" t="str">
            <v>lnrtrabp</v>
          </cell>
          <cell r="J177">
            <v>7.1962785720825195</v>
          </cell>
        </row>
        <row r="178">
          <cell r="A178" t="str">
            <v>2008_cons</v>
          </cell>
          <cell r="B178">
            <v>2008</v>
          </cell>
          <cell r="C178" t="str">
            <v>_cons</v>
          </cell>
          <cell r="D178">
            <v>4.7581477165222168</v>
          </cell>
          <cell r="E178">
            <v>2.3495730012655258E-2</v>
          </cell>
          <cell r="F178">
            <v>202.51116943359375</v>
          </cell>
          <cell r="G178">
            <v>0</v>
          </cell>
          <cell r="H178">
            <v>93608</v>
          </cell>
          <cell r="I178">
            <v>0.47993496060371399</v>
          </cell>
        </row>
        <row r="179">
          <cell r="A179" t="str">
            <v>2008edu1</v>
          </cell>
          <cell r="B179">
            <v>2008</v>
          </cell>
          <cell r="C179" t="str">
            <v>edu1</v>
          </cell>
          <cell r="D179">
            <v>0.1381097137928009</v>
          </cell>
          <cell r="E179">
            <v>2.4198347702622414E-2</v>
          </cell>
          <cell r="F179">
            <v>5.7074027061462402</v>
          </cell>
          <cell r="G179">
            <v>1.1505846941872733E-8</v>
          </cell>
          <cell r="H179">
            <v>93608</v>
          </cell>
          <cell r="I179">
            <v>0.47993496060371399</v>
          </cell>
          <cell r="J179">
            <v>7.9963533207774162E-3</v>
          </cell>
        </row>
        <row r="180">
          <cell r="A180" t="str">
            <v>2008edu10</v>
          </cell>
          <cell r="B180">
            <v>2008</v>
          </cell>
          <cell r="C180" t="str">
            <v>edu10</v>
          </cell>
          <cell r="D180">
            <v>0.46916791796684265</v>
          </cell>
          <cell r="E180">
            <v>1.6971420496702194E-2</v>
          </cell>
          <cell r="F180">
            <v>27.644586563110352</v>
          </cell>
          <cell r="G180">
            <v>0</v>
          </cell>
          <cell r="H180">
            <v>93608</v>
          </cell>
          <cell r="I180">
            <v>0.47993496060371399</v>
          </cell>
          <cell r="J180">
            <v>2.8785910457372665E-2</v>
          </cell>
        </row>
        <row r="181">
          <cell r="A181" t="str">
            <v>2008edu11</v>
          </cell>
          <cell r="B181">
            <v>2008</v>
          </cell>
          <cell r="C181" t="str">
            <v>edu11</v>
          </cell>
          <cell r="D181">
            <v>0.7360273003578186</v>
          </cell>
          <cell r="E181">
            <v>1.4035124331712723E-2</v>
          </cell>
          <cell r="F181">
            <v>52.441806793212891</v>
          </cell>
          <cell r="G181">
            <v>0</v>
          </cell>
          <cell r="H181">
            <v>93608</v>
          </cell>
          <cell r="I181">
            <v>0.47993496060371399</v>
          </cell>
          <cell r="J181">
            <v>0.31357270479202271</v>
          </cell>
        </row>
        <row r="182">
          <cell r="A182" t="str">
            <v>2008edu12</v>
          </cell>
          <cell r="B182">
            <v>2008</v>
          </cell>
          <cell r="C182" t="str">
            <v>edu12</v>
          </cell>
          <cell r="D182">
            <v>0.98522734642028809</v>
          </cell>
          <cell r="E182">
            <v>2.1384453400969505E-2</v>
          </cell>
          <cell r="F182">
            <v>46.072132110595703</v>
          </cell>
          <cell r="G182">
            <v>0</v>
          </cell>
          <cell r="H182">
            <v>93608</v>
          </cell>
          <cell r="I182">
            <v>0.47993496060371399</v>
          </cell>
          <cell r="J182">
            <v>1.6379091888666153E-2</v>
          </cell>
        </row>
        <row r="183">
          <cell r="A183" t="str">
            <v>2008edu13</v>
          </cell>
          <cell r="B183">
            <v>2008</v>
          </cell>
          <cell r="C183" t="str">
            <v>edu13</v>
          </cell>
          <cell r="D183">
            <v>1.1037184000015259</v>
          </cell>
          <cell r="E183">
            <v>2.0504290238022804E-2</v>
          </cell>
          <cell r="F183">
            <v>53.828655242919922</v>
          </cell>
          <cell r="G183">
            <v>0</v>
          </cell>
          <cell r="H183">
            <v>93608</v>
          </cell>
          <cell r="I183">
            <v>0.47993496060371399</v>
          </cell>
          <cell r="J183">
            <v>2.1668806672096252E-2</v>
          </cell>
        </row>
        <row r="184">
          <cell r="A184" t="str">
            <v>2008edu14</v>
          </cell>
          <cell r="B184">
            <v>2008</v>
          </cell>
          <cell r="C184" t="str">
            <v>edu14</v>
          </cell>
          <cell r="D184">
            <v>1.2053819894790649</v>
          </cell>
          <cell r="E184">
            <v>2.1364988759160042E-2</v>
          </cell>
          <cell r="F184">
            <v>56.418563842773438</v>
          </cell>
          <cell r="G184">
            <v>0</v>
          </cell>
          <cell r="H184">
            <v>93608</v>
          </cell>
          <cell r="I184">
            <v>0.47993496060371399</v>
          </cell>
          <cell r="J184">
            <v>2.3751405999064445E-2</v>
          </cell>
        </row>
        <row r="185">
          <cell r="A185" t="str">
            <v>2008edu15</v>
          </cell>
          <cell r="B185">
            <v>2008</v>
          </cell>
          <cell r="C185" t="str">
            <v>edu15</v>
          </cell>
          <cell r="D185">
            <v>1.5820913314819336</v>
          </cell>
          <cell r="E185">
            <v>1.5428531914949417E-2</v>
          </cell>
          <cell r="F185">
            <v>102.54322052001953</v>
          </cell>
          <cell r="G185">
            <v>0</v>
          </cell>
          <cell r="H185">
            <v>93608</v>
          </cell>
          <cell r="I185">
            <v>0.47993496060371399</v>
          </cell>
          <cell r="J185">
            <v>0.1151387095451355</v>
          </cell>
        </row>
        <row r="186">
          <cell r="A186" t="str">
            <v>2008edu16</v>
          </cell>
          <cell r="B186">
            <v>2008</v>
          </cell>
          <cell r="C186" t="str">
            <v>edu16</v>
          </cell>
          <cell r="D186">
            <v>1.9474393129348755</v>
          </cell>
          <cell r="E186">
            <v>1.9626427441835403E-2</v>
          </cell>
          <cell r="F186">
            <v>99.225357055664063</v>
          </cell>
          <cell r="G186">
            <v>0</v>
          </cell>
          <cell r="H186">
            <v>93608</v>
          </cell>
          <cell r="I186">
            <v>0.47993496060371399</v>
          </cell>
          <cell r="J186">
            <v>3.7734679877758026E-2</v>
          </cell>
        </row>
        <row r="187">
          <cell r="A187" t="str">
            <v>2008edu17</v>
          </cell>
          <cell r="B187">
            <v>2008</v>
          </cell>
          <cell r="C187" t="str">
            <v>edu17</v>
          </cell>
          <cell r="D187">
            <v>2.3355720043182373</v>
          </cell>
          <cell r="E187">
            <v>2.5664709508419037E-2</v>
          </cell>
          <cell r="F187">
            <v>91.003250122070313</v>
          </cell>
          <cell r="G187">
            <v>0</v>
          </cell>
          <cell r="H187">
            <v>93608</v>
          </cell>
          <cell r="I187">
            <v>0.47993496060371399</v>
          </cell>
          <cell r="J187">
            <v>1.474339235574007E-2</v>
          </cell>
        </row>
        <row r="188">
          <cell r="A188" t="str">
            <v>2008edu2</v>
          </cell>
          <cell r="B188">
            <v>2008</v>
          </cell>
          <cell r="C188" t="str">
            <v>edu2</v>
          </cell>
          <cell r="D188">
            <v>9.0913556516170502E-2</v>
          </cell>
          <cell r="E188">
            <v>1.931169256567955E-2</v>
          </cell>
          <cell r="F188">
            <v>4.7076950073242188</v>
          </cell>
          <cell r="G188">
            <v>2.5089166229008697E-6</v>
          </cell>
          <cell r="H188">
            <v>93608</v>
          </cell>
          <cell r="I188">
            <v>0.47993496060371399</v>
          </cell>
          <cell r="J188">
            <v>1.4656102284789085E-2</v>
          </cell>
        </row>
        <row r="189">
          <cell r="A189" t="str">
            <v>2008edu3</v>
          </cell>
          <cell r="B189">
            <v>2008</v>
          </cell>
          <cell r="C189" t="str">
            <v>edu3</v>
          </cell>
          <cell r="D189">
            <v>0.20975413918495178</v>
          </cell>
          <cell r="E189">
            <v>1.7690671607851982E-2</v>
          </cell>
          <cell r="F189">
            <v>11.856764793395996</v>
          </cell>
          <cell r="G189">
            <v>2.0940419465389406E-32</v>
          </cell>
          <cell r="H189">
            <v>93608</v>
          </cell>
          <cell r="I189">
            <v>0.47993496060371399</v>
          </cell>
          <cell r="J189">
            <v>2.3616086691617966E-2</v>
          </cell>
        </row>
        <row r="190">
          <cell r="A190" t="str">
            <v>2008edu4</v>
          </cell>
          <cell r="B190">
            <v>2008</v>
          </cell>
          <cell r="C190" t="str">
            <v>edu4</v>
          </cell>
          <cell r="D190">
            <v>0.20794671773910522</v>
          </cell>
          <cell r="E190">
            <v>1.4419678598642349E-2</v>
          </cell>
          <cell r="F190">
            <v>14.421036720275879</v>
          </cell>
          <cell r="G190">
            <v>0</v>
          </cell>
          <cell r="H190">
            <v>93608</v>
          </cell>
          <cell r="I190">
            <v>0.47993496060371399</v>
          </cell>
          <cell r="J190">
            <v>0.10972381383180618</v>
          </cell>
        </row>
        <row r="191">
          <cell r="A191" t="str">
            <v>2008edu5</v>
          </cell>
          <cell r="B191">
            <v>2008</v>
          </cell>
          <cell r="C191" t="str">
            <v>edu5</v>
          </cell>
          <cell r="D191">
            <v>0.2773481011390686</v>
          </cell>
          <cell r="E191">
            <v>1.6067842021584511E-2</v>
          </cell>
          <cell r="F191">
            <v>17.261066436767578</v>
          </cell>
          <cell r="G191">
            <v>0</v>
          </cell>
          <cell r="H191">
            <v>93608</v>
          </cell>
          <cell r="I191">
            <v>0.47993496060371399</v>
          </cell>
          <cell r="J191">
            <v>3.4569725394248962E-2</v>
          </cell>
        </row>
        <row r="192">
          <cell r="A192" t="str">
            <v>2008edu6</v>
          </cell>
          <cell r="B192">
            <v>2008</v>
          </cell>
          <cell r="C192" t="str">
            <v>edu6</v>
          </cell>
          <cell r="D192">
            <v>0.30026170611381531</v>
          </cell>
          <cell r="E192">
            <v>1.640639454126358E-2</v>
          </cell>
          <cell r="F192">
            <v>18.301504135131836</v>
          </cell>
          <cell r="G192">
            <v>0</v>
          </cell>
          <cell r="H192">
            <v>93608</v>
          </cell>
          <cell r="I192">
            <v>0.47993496060371399</v>
          </cell>
          <cell r="J192">
            <v>2.8164701536297798E-2</v>
          </cell>
        </row>
        <row r="193">
          <cell r="A193" t="str">
            <v>2008edu7</v>
          </cell>
          <cell r="B193">
            <v>2008</v>
          </cell>
          <cell r="C193" t="str">
            <v>edu7</v>
          </cell>
          <cell r="D193">
            <v>0.36553013324737549</v>
          </cell>
          <cell r="E193">
            <v>1.6423240303993225E-2</v>
          </cell>
          <cell r="F193">
            <v>22.25688362121582</v>
          </cell>
          <cell r="G193">
            <v>0</v>
          </cell>
          <cell r="H193">
            <v>93608</v>
          </cell>
          <cell r="I193">
            <v>0.47993496060371399</v>
          </cell>
          <cell r="J193">
            <v>3.4328315407037735E-2</v>
          </cell>
        </row>
        <row r="194">
          <cell r="A194" t="str">
            <v>2008edu8</v>
          </cell>
          <cell r="B194">
            <v>2008</v>
          </cell>
          <cell r="C194" t="str">
            <v>edu8</v>
          </cell>
          <cell r="D194">
            <v>0.42679393291473389</v>
          </cell>
          <cell r="E194">
            <v>1.4280044473707676E-2</v>
          </cell>
          <cell r="F194">
            <v>29.88743782043457</v>
          </cell>
          <cell r="G194">
            <v>0</v>
          </cell>
          <cell r="H194">
            <v>93608</v>
          </cell>
          <cell r="I194">
            <v>0.47993496060371399</v>
          </cell>
          <cell r="J194">
            <v>0.13505513966083527</v>
          </cell>
        </row>
        <row r="195">
          <cell r="A195" t="str">
            <v>2008edu9</v>
          </cell>
          <cell r="B195">
            <v>2008</v>
          </cell>
          <cell r="C195" t="str">
            <v>edu9</v>
          </cell>
          <cell r="D195">
            <v>0.39289551973342896</v>
          </cell>
          <cell r="E195">
            <v>1.8155952915549278E-2</v>
          </cell>
          <cell r="F195">
            <v>21.640037536621094</v>
          </cell>
          <cell r="G195">
            <v>0</v>
          </cell>
          <cell r="H195">
            <v>93608</v>
          </cell>
          <cell r="I195">
            <v>0.47993496060371399</v>
          </cell>
          <cell r="J195">
            <v>2.2561028599739075E-2</v>
          </cell>
        </row>
        <row r="196">
          <cell r="A196" t="str">
            <v>2008hom</v>
          </cell>
          <cell r="B196">
            <v>2008</v>
          </cell>
          <cell r="C196" t="str">
            <v>hom</v>
          </cell>
          <cell r="D196">
            <v>0.41765546798706055</v>
          </cell>
          <cell r="E196">
            <v>4.1680526919662952E-3</v>
          </cell>
          <cell r="F196">
            <v>100.2039794921875</v>
          </cell>
          <cell r="G196">
            <v>0</v>
          </cell>
          <cell r="H196">
            <v>93608</v>
          </cell>
          <cell r="I196">
            <v>0.47993496060371399</v>
          </cell>
          <cell r="J196">
            <v>0.5660254955291748</v>
          </cell>
        </row>
        <row r="197">
          <cell r="A197" t="str">
            <v>2008idade</v>
          </cell>
          <cell r="B197">
            <v>2008</v>
          </cell>
          <cell r="C197" t="str">
            <v>idade</v>
          </cell>
          <cell r="D197">
            <v>5.5040273815393448E-2</v>
          </cell>
          <cell r="E197">
            <v>1.0428029345348477E-3</v>
          </cell>
          <cell r="F197">
            <v>52.781089782714844</v>
          </cell>
          <cell r="G197">
            <v>0</v>
          </cell>
          <cell r="H197">
            <v>93608</v>
          </cell>
          <cell r="I197">
            <v>0.47993496060371399</v>
          </cell>
          <cell r="J197">
            <v>39.507930755615234</v>
          </cell>
        </row>
        <row r="198">
          <cell r="A198" t="str">
            <v>2008idade2</v>
          </cell>
          <cell r="B198">
            <v>2008</v>
          </cell>
          <cell r="C198" t="str">
            <v>idade2</v>
          </cell>
          <cell r="D198">
            <v>-5.02280134242028E-4</v>
          </cell>
          <cell r="E198">
            <v>1.2998054444324225E-5</v>
          </cell>
          <cell r="F198">
            <v>-38.642715454101563</v>
          </cell>
          <cell r="G198">
            <v>0</v>
          </cell>
          <cell r="H198">
            <v>93608</v>
          </cell>
          <cell r="I198">
            <v>0.47993496060371399</v>
          </cell>
          <cell r="J198">
            <v>1727.6473388671875</v>
          </cell>
        </row>
        <row r="199">
          <cell r="A199" t="str">
            <v>2008lnrtrabp</v>
          </cell>
          <cell r="B199">
            <v>2008</v>
          </cell>
          <cell r="C199" t="str">
            <v>lnrtrabp</v>
          </cell>
          <cell r="J199">
            <v>7.0316872596740723</v>
          </cell>
        </row>
        <row r="200">
          <cell r="A200" t="str">
            <v>2007_cons</v>
          </cell>
          <cell r="B200">
            <v>2007</v>
          </cell>
          <cell r="C200" t="str">
            <v>_cons</v>
          </cell>
          <cell r="D200">
            <v>4.6762304306030273</v>
          </cell>
          <cell r="E200">
            <v>2.3048738017678261E-2</v>
          </cell>
          <cell r="F200">
            <v>202.88444519042969</v>
          </cell>
          <cell r="G200">
            <v>0</v>
          </cell>
          <cell r="H200">
            <v>90509</v>
          </cell>
          <cell r="I200">
            <v>0.48221170902252197</v>
          </cell>
        </row>
        <row r="201">
          <cell r="A201" t="str">
            <v>2007edu1</v>
          </cell>
          <cell r="B201">
            <v>2007</v>
          </cell>
          <cell r="C201" t="str">
            <v>edu1</v>
          </cell>
          <cell r="D201">
            <v>6.7702025175094604E-2</v>
          </cell>
          <cell r="E201">
            <v>2.2001245990395546E-2</v>
          </cell>
          <cell r="F201">
            <v>3.0771903991699219</v>
          </cell>
          <cell r="G201">
            <v>2.0902417600154877E-3</v>
          </cell>
          <cell r="H201">
            <v>90509</v>
          </cell>
          <cell r="I201">
            <v>0.48221170902252197</v>
          </cell>
          <cell r="J201">
            <v>8.3331959322094917E-3</v>
          </cell>
        </row>
        <row r="202">
          <cell r="A202" t="str">
            <v>2007edu10</v>
          </cell>
          <cell r="B202">
            <v>2007</v>
          </cell>
          <cell r="C202" t="str">
            <v>edu10</v>
          </cell>
          <cell r="D202">
            <v>0.47890251874923706</v>
          </cell>
          <cell r="E202">
            <v>1.7101716250181198E-2</v>
          </cell>
          <cell r="F202">
            <v>28.003185272216797</v>
          </cell>
          <cell r="G202">
            <v>0</v>
          </cell>
          <cell r="H202">
            <v>90509</v>
          </cell>
          <cell r="I202">
            <v>0.48221170902252197</v>
          </cell>
          <cell r="J202">
            <v>2.8871903195977211E-2</v>
          </cell>
        </row>
        <row r="203">
          <cell r="A203" t="str">
            <v>2007edu11</v>
          </cell>
          <cell r="B203">
            <v>2007</v>
          </cell>
          <cell r="C203" t="str">
            <v>edu11</v>
          </cell>
          <cell r="D203">
            <v>0.73343628644943237</v>
          </cell>
          <cell r="E203">
            <v>1.3488836586475372E-2</v>
          </cell>
          <cell r="F203">
            <v>54.373577117919922</v>
          </cell>
          <cell r="G203">
            <v>0</v>
          </cell>
          <cell r="H203">
            <v>90509</v>
          </cell>
          <cell r="I203">
            <v>0.48221170902252197</v>
          </cell>
          <cell r="J203">
            <v>0.30436435341835022</v>
          </cell>
        </row>
        <row r="204">
          <cell r="A204" t="str">
            <v>2007edu12</v>
          </cell>
          <cell r="B204">
            <v>2007</v>
          </cell>
          <cell r="C204" t="str">
            <v>edu12</v>
          </cell>
          <cell r="D204">
            <v>0.9850725531578064</v>
          </cell>
          <cell r="E204">
            <v>2.1275989711284637E-2</v>
          </cell>
          <cell r="F204">
            <v>46.299728393554688</v>
          </cell>
          <cell r="G204">
            <v>0</v>
          </cell>
          <cell r="H204">
            <v>90509</v>
          </cell>
          <cell r="I204">
            <v>0.48221170902252197</v>
          </cell>
          <cell r="J204">
            <v>1.5031177550554276E-2</v>
          </cell>
        </row>
        <row r="205">
          <cell r="A205" t="str">
            <v>2007edu13</v>
          </cell>
          <cell r="B205">
            <v>2007</v>
          </cell>
          <cell r="C205" t="str">
            <v>edu13</v>
          </cell>
          <cell r="D205">
            <v>1.1665682792663574</v>
          </cell>
          <cell r="E205">
            <v>2.0114941522479057E-2</v>
          </cell>
          <cell r="F205">
            <v>57.995113372802734</v>
          </cell>
          <cell r="G205">
            <v>0</v>
          </cell>
          <cell r="H205">
            <v>90509</v>
          </cell>
          <cell r="I205">
            <v>0.48221170902252197</v>
          </cell>
          <cell r="J205">
            <v>2.4026818573474884E-2</v>
          </cell>
        </row>
        <row r="206">
          <cell r="A206" t="str">
            <v>2007edu14</v>
          </cell>
          <cell r="B206">
            <v>2007</v>
          </cell>
          <cell r="C206" t="str">
            <v>edu14</v>
          </cell>
          <cell r="D206">
            <v>1.2401114702224731</v>
          </cell>
          <cell r="E206">
            <v>2.0566515624523163E-2</v>
          </cell>
          <cell r="F206">
            <v>60.297595977783203</v>
          </cell>
          <cell r="G206">
            <v>0</v>
          </cell>
          <cell r="H206">
            <v>90509</v>
          </cell>
          <cell r="I206">
            <v>0.48221170902252197</v>
          </cell>
          <cell r="J206">
            <v>2.2241102531552315E-2</v>
          </cell>
        </row>
        <row r="207">
          <cell r="A207" t="str">
            <v>2007edu15</v>
          </cell>
          <cell r="B207">
            <v>2007</v>
          </cell>
          <cell r="C207" t="str">
            <v>edu15</v>
          </cell>
          <cell r="D207">
            <v>1.5604617595672607</v>
          </cell>
          <cell r="E207">
            <v>1.4971893280744553E-2</v>
          </cell>
          <cell r="F207">
            <v>104.22608184814453</v>
          </cell>
          <cell r="G207">
            <v>0</v>
          </cell>
          <cell r="H207">
            <v>90509</v>
          </cell>
          <cell r="I207">
            <v>0.48221170902252197</v>
          </cell>
          <cell r="J207">
            <v>0.10400160402059555</v>
          </cell>
        </row>
        <row r="208">
          <cell r="A208" t="str">
            <v>2007edu16</v>
          </cell>
          <cell r="B208">
            <v>2007</v>
          </cell>
          <cell r="C208" t="str">
            <v>edu16</v>
          </cell>
          <cell r="D208">
            <v>1.9616391658782959</v>
          </cell>
          <cell r="E208">
            <v>1.9134214147925377E-2</v>
          </cell>
          <cell r="F208">
            <v>102.51997375488281</v>
          </cell>
          <cell r="G208">
            <v>0</v>
          </cell>
          <cell r="H208">
            <v>90509</v>
          </cell>
          <cell r="I208">
            <v>0.48221170902252197</v>
          </cell>
          <cell r="J208">
            <v>3.5357363522052765E-2</v>
          </cell>
        </row>
        <row r="209">
          <cell r="A209" t="str">
            <v>2007edu17</v>
          </cell>
          <cell r="B209">
            <v>2007</v>
          </cell>
          <cell r="C209" t="str">
            <v>edu17</v>
          </cell>
          <cell r="D209">
            <v>2.3231194019317627</v>
          </cell>
          <cell r="E209">
            <v>2.6222018525004387E-2</v>
          </cell>
          <cell r="F209">
            <v>88.594223022460938</v>
          </cell>
          <cell r="G209">
            <v>0</v>
          </cell>
          <cell r="H209">
            <v>90509</v>
          </cell>
          <cell r="I209">
            <v>0.48221170902252197</v>
          </cell>
          <cell r="J209">
            <v>1.3845237903296947E-2</v>
          </cell>
        </row>
        <row r="210">
          <cell r="A210" t="str">
            <v>2007edu2</v>
          </cell>
          <cell r="B210">
            <v>2007</v>
          </cell>
          <cell r="C210" t="str">
            <v>edu2</v>
          </cell>
          <cell r="D210">
            <v>3.5689078271389008E-2</v>
          </cell>
          <cell r="E210">
            <v>1.9833311438560486E-2</v>
          </cell>
          <cell r="F210">
            <v>1.7994513511657715</v>
          </cell>
          <cell r="G210">
            <v>7.1950644254684448E-2</v>
          </cell>
          <cell r="H210">
            <v>90509</v>
          </cell>
          <cell r="I210">
            <v>0.48221170902252197</v>
          </cell>
          <cell r="J210">
            <v>1.5123725868761539E-2</v>
          </cell>
        </row>
        <row r="211">
          <cell r="A211" t="str">
            <v>2007edu3</v>
          </cell>
          <cell r="B211">
            <v>2007</v>
          </cell>
          <cell r="C211" t="str">
            <v>edu3</v>
          </cell>
          <cell r="D211">
            <v>0.14790773391723633</v>
          </cell>
          <cell r="E211">
            <v>1.6790874302387238E-2</v>
          </cell>
          <cell r="F211">
            <v>8.8088169097900391</v>
          </cell>
          <cell r="G211">
            <v>1.2864860893580503E-18</v>
          </cell>
          <cell r="H211">
            <v>90509</v>
          </cell>
          <cell r="I211">
            <v>0.48221170902252197</v>
          </cell>
          <cell r="J211">
            <v>2.5579575449228287E-2</v>
          </cell>
        </row>
        <row r="212">
          <cell r="A212" t="str">
            <v>2007edu4</v>
          </cell>
          <cell r="B212">
            <v>2007</v>
          </cell>
          <cell r="C212" t="str">
            <v>edu4</v>
          </cell>
          <cell r="D212">
            <v>0.20770139992237091</v>
          </cell>
          <cell r="E212">
            <v>1.3726930133998394E-2</v>
          </cell>
          <cell r="F212">
            <v>15.130943298339844</v>
          </cell>
          <cell r="G212">
            <v>0</v>
          </cell>
          <cell r="H212">
            <v>90509</v>
          </cell>
          <cell r="I212">
            <v>0.48221170902252197</v>
          </cell>
          <cell r="J212">
            <v>0.11840081959962845</v>
          </cell>
        </row>
        <row r="213">
          <cell r="A213" t="str">
            <v>2007edu5</v>
          </cell>
          <cell r="B213">
            <v>2007</v>
          </cell>
          <cell r="C213" t="str">
            <v>edu5</v>
          </cell>
          <cell r="D213">
            <v>0.25846675038337708</v>
          </cell>
          <cell r="E213">
            <v>1.56977828592062E-2</v>
          </cell>
          <cell r="F213">
            <v>16.465175628662109</v>
          </cell>
          <cell r="G213">
            <v>0</v>
          </cell>
          <cell r="H213">
            <v>90509</v>
          </cell>
          <cell r="I213">
            <v>0.48221170902252197</v>
          </cell>
          <cell r="J213">
            <v>3.5783518105745316E-2</v>
          </cell>
        </row>
        <row r="214">
          <cell r="A214" t="str">
            <v>2007edu6</v>
          </cell>
          <cell r="B214">
            <v>2007</v>
          </cell>
          <cell r="C214" t="str">
            <v>edu6</v>
          </cell>
          <cell r="D214">
            <v>0.3167281448841095</v>
          </cell>
          <cell r="E214">
            <v>1.6408676281571388E-2</v>
          </cell>
          <cell r="F214">
            <v>19.302480697631836</v>
          </cell>
          <cell r="G214">
            <v>0</v>
          </cell>
          <cell r="H214">
            <v>90509</v>
          </cell>
          <cell r="I214">
            <v>0.48221170902252197</v>
          </cell>
          <cell r="J214">
            <v>2.8970284387469292E-2</v>
          </cell>
        </row>
        <row r="215">
          <cell r="A215" t="str">
            <v>2007edu7</v>
          </cell>
          <cell r="B215">
            <v>2007</v>
          </cell>
          <cell r="C215" t="str">
            <v>edu7</v>
          </cell>
          <cell r="D215">
            <v>0.3085666298866272</v>
          </cell>
          <cell r="E215">
            <v>1.6073450446128845E-2</v>
          </cell>
          <cell r="F215">
            <v>19.197286605834961</v>
          </cell>
          <cell r="G215">
            <v>0</v>
          </cell>
          <cell r="H215">
            <v>90509</v>
          </cell>
          <cell r="I215">
            <v>0.48221170902252197</v>
          </cell>
          <cell r="J215">
            <v>3.4985139966011047E-2</v>
          </cell>
        </row>
        <row r="216">
          <cell r="A216" t="str">
            <v>2007edu8</v>
          </cell>
          <cell r="B216">
            <v>2007</v>
          </cell>
          <cell r="C216" t="str">
            <v>edu8</v>
          </cell>
          <cell r="D216">
            <v>0.41313466429710388</v>
          </cell>
          <cell r="E216">
            <v>1.3789641670882702E-2</v>
          </cell>
          <cell r="F216">
            <v>29.959781646728516</v>
          </cell>
          <cell r="G216">
            <v>0</v>
          </cell>
          <cell r="H216">
            <v>90509</v>
          </cell>
          <cell r="I216">
            <v>0.48221170902252197</v>
          </cell>
          <cell r="J216">
            <v>0.13951098918914795</v>
          </cell>
        </row>
        <row r="217">
          <cell r="A217" t="str">
            <v>2007edu9</v>
          </cell>
          <cell r="B217">
            <v>2007</v>
          </cell>
          <cell r="C217" t="str">
            <v>edu9</v>
          </cell>
          <cell r="D217">
            <v>0.42620876431465149</v>
          </cell>
          <cell r="E217">
            <v>1.7868872731924057E-2</v>
          </cell>
          <cell r="F217">
            <v>23.852022171020508</v>
          </cell>
          <cell r="G217">
            <v>0</v>
          </cell>
          <cell r="H217">
            <v>90509</v>
          </cell>
          <cell r="I217">
            <v>0.48221170902252197</v>
          </cell>
          <cell r="J217">
            <v>2.2734005004167557E-2</v>
          </cell>
        </row>
        <row r="218">
          <cell r="A218" t="str">
            <v>2007hom</v>
          </cell>
          <cell r="B218">
            <v>2007</v>
          </cell>
          <cell r="C218" t="str">
            <v>hom</v>
          </cell>
          <cell r="D218">
            <v>0.40892291069030762</v>
          </cell>
          <cell r="E218">
            <v>4.1583501733839512E-3</v>
          </cell>
          <cell r="F218">
            <v>98.337776184082031</v>
          </cell>
          <cell r="G218">
            <v>0</v>
          </cell>
          <cell r="H218">
            <v>90509</v>
          </cell>
          <cell r="I218">
            <v>0.48221170902252197</v>
          </cell>
          <cell r="J218">
            <v>0.56824171543121338</v>
          </cell>
        </row>
        <row r="219">
          <cell r="A219" t="str">
            <v>2007idade</v>
          </cell>
          <cell r="B219">
            <v>2007</v>
          </cell>
          <cell r="C219" t="str">
            <v>idade</v>
          </cell>
          <cell r="D219">
            <v>5.8661624789237976E-2</v>
          </cell>
          <cell r="E219">
            <v>1.0418999008834362E-3</v>
          </cell>
          <cell r="F219">
            <v>56.302555084228516</v>
          </cell>
          <cell r="G219">
            <v>0</v>
          </cell>
          <cell r="H219">
            <v>90509</v>
          </cell>
          <cell r="I219">
            <v>0.48221170902252197</v>
          </cell>
          <cell r="J219">
            <v>39.273227691650391</v>
          </cell>
        </row>
        <row r="220">
          <cell r="A220" t="str">
            <v>2007idade2</v>
          </cell>
          <cell r="B220">
            <v>2007</v>
          </cell>
          <cell r="C220" t="str">
            <v>idade2</v>
          </cell>
          <cell r="D220">
            <v>-5.4125068709254265E-4</v>
          </cell>
          <cell r="E220">
            <v>1.2958065781276673E-5</v>
          </cell>
          <cell r="F220">
            <v>-41.769405364990234</v>
          </cell>
          <cell r="G220">
            <v>0</v>
          </cell>
          <cell r="H220">
            <v>90509</v>
          </cell>
          <cell r="I220">
            <v>0.48221170902252197</v>
          </cell>
          <cell r="J220">
            <v>1705.468994140625</v>
          </cell>
        </row>
        <row r="221">
          <cell r="A221" t="str">
            <v>2007lnrtrabp</v>
          </cell>
          <cell r="B221">
            <v>2007</v>
          </cell>
          <cell r="C221" t="str">
            <v>lnrtrabp</v>
          </cell>
          <cell r="J221">
            <v>6.9866571426391602</v>
          </cell>
        </row>
        <row r="222">
          <cell r="A222" t="str">
            <v>2006_cons</v>
          </cell>
          <cell r="B222">
            <v>2006</v>
          </cell>
          <cell r="C222" t="str">
            <v>_cons</v>
          </cell>
          <cell r="D222">
            <v>4.6079268455505371</v>
          </cell>
          <cell r="E222">
            <v>2.304779551923275E-2</v>
          </cell>
          <cell r="F222">
            <v>199.92918395996094</v>
          </cell>
          <cell r="G222">
            <v>0</v>
          </cell>
          <cell r="H222">
            <v>89218</v>
          </cell>
          <cell r="I222">
            <v>0.47545170783996582</v>
          </cell>
        </row>
        <row r="223">
          <cell r="A223" t="str">
            <v>2006edu1</v>
          </cell>
          <cell r="B223">
            <v>2006</v>
          </cell>
          <cell r="C223" t="str">
            <v>edu1</v>
          </cell>
          <cell r="D223">
            <v>9.4540856778621674E-2</v>
          </cell>
          <cell r="E223">
            <v>2.3183552548289299E-2</v>
          </cell>
          <cell r="F223">
            <v>4.0779280662536621</v>
          </cell>
          <cell r="G223">
            <v>4.547820208244957E-5</v>
          </cell>
          <cell r="H223">
            <v>89218</v>
          </cell>
          <cell r="I223">
            <v>0.47545170783996582</v>
          </cell>
          <cell r="J223">
            <v>9.8879383876919746E-3</v>
          </cell>
        </row>
        <row r="224">
          <cell r="A224" t="str">
            <v>2006edu10</v>
          </cell>
          <cell r="B224">
            <v>2006</v>
          </cell>
          <cell r="C224" t="str">
            <v>edu10</v>
          </cell>
          <cell r="D224">
            <v>0.51208150386810303</v>
          </cell>
          <cell r="E224">
            <v>1.6814501956105232E-2</v>
          </cell>
          <cell r="F224">
            <v>30.454753875732422</v>
          </cell>
          <cell r="G224">
            <v>0</v>
          </cell>
          <cell r="H224">
            <v>89218</v>
          </cell>
          <cell r="I224">
            <v>0.47545170783996582</v>
          </cell>
          <cell r="J224">
            <v>2.9574999585747719E-2</v>
          </cell>
        </row>
        <row r="225">
          <cell r="A225" t="str">
            <v>2006edu11</v>
          </cell>
          <cell r="B225">
            <v>2006</v>
          </cell>
          <cell r="C225" t="str">
            <v>edu11</v>
          </cell>
          <cell r="D225">
            <v>0.76004219055175781</v>
          </cell>
          <cell r="E225">
            <v>1.3408031314611435E-2</v>
          </cell>
          <cell r="F225">
            <v>56.685592651367188</v>
          </cell>
          <cell r="G225">
            <v>0</v>
          </cell>
          <cell r="H225">
            <v>89218</v>
          </cell>
          <cell r="I225">
            <v>0.47545170783996582</v>
          </cell>
          <cell r="J225">
            <v>0.29137706756591797</v>
          </cell>
        </row>
        <row r="226">
          <cell r="A226" t="str">
            <v>2006edu12</v>
          </cell>
          <cell r="B226">
            <v>2006</v>
          </cell>
          <cell r="C226" t="str">
            <v>edu12</v>
          </cell>
          <cell r="D226">
            <v>1.0383974313735962</v>
          </cell>
          <cell r="E226">
            <v>2.1048510447144508E-2</v>
          </cell>
          <cell r="F226">
            <v>49.333534240722656</v>
          </cell>
          <cell r="G226">
            <v>0</v>
          </cell>
          <cell r="H226">
            <v>89218</v>
          </cell>
          <cell r="I226">
            <v>0.47545170783996582</v>
          </cell>
          <cell r="J226">
            <v>1.6636280342936516E-2</v>
          </cell>
        </row>
        <row r="227">
          <cell r="A227" t="str">
            <v>2006edu13</v>
          </cell>
          <cell r="B227">
            <v>2006</v>
          </cell>
          <cell r="C227" t="str">
            <v>edu13</v>
          </cell>
          <cell r="D227">
            <v>1.1884946823120117</v>
          </cell>
          <cell r="E227">
            <v>1.9855903461575508E-2</v>
          </cell>
          <cell r="F227">
            <v>59.855987548828125</v>
          </cell>
          <cell r="G227">
            <v>0</v>
          </cell>
          <cell r="H227">
            <v>89218</v>
          </cell>
          <cell r="I227">
            <v>0.47545170783996582</v>
          </cell>
          <cell r="J227">
            <v>2.2021858021616936E-2</v>
          </cell>
        </row>
        <row r="228">
          <cell r="A228" t="str">
            <v>2006edu14</v>
          </cell>
          <cell r="B228">
            <v>2006</v>
          </cell>
          <cell r="C228" t="str">
            <v>edu14</v>
          </cell>
          <cell r="D228">
            <v>1.2470402717590332</v>
          </cell>
          <cell r="E228">
            <v>2.2453345358371735E-2</v>
          </cell>
          <cell r="F228">
            <v>55.539173126220703</v>
          </cell>
          <cell r="G228">
            <v>0</v>
          </cell>
          <cell r="H228">
            <v>89218</v>
          </cell>
          <cell r="I228">
            <v>0.47545170783996582</v>
          </cell>
          <cell r="J228">
            <v>1.9707238301634789E-2</v>
          </cell>
        </row>
        <row r="229">
          <cell r="A229" t="str">
            <v>2006edu15</v>
          </cell>
          <cell r="B229">
            <v>2006</v>
          </cell>
          <cell r="C229" t="str">
            <v>edu15</v>
          </cell>
          <cell r="D229">
            <v>1.5961134433746338</v>
          </cell>
          <cell r="E229">
            <v>1.5173763036727905E-2</v>
          </cell>
          <cell r="F229">
            <v>105.18903350830078</v>
          </cell>
          <cell r="G229">
            <v>0</v>
          </cell>
          <cell r="H229">
            <v>89218</v>
          </cell>
          <cell r="I229">
            <v>0.47545170783996582</v>
          </cell>
          <cell r="J229">
            <v>9.4450801610946655E-2</v>
          </cell>
        </row>
        <row r="230">
          <cell r="A230" t="str">
            <v>2006edu16</v>
          </cell>
          <cell r="B230">
            <v>2006</v>
          </cell>
          <cell r="C230" t="str">
            <v>edu16</v>
          </cell>
          <cell r="D230">
            <v>1.9389933347702026</v>
          </cell>
          <cell r="E230">
            <v>1.8865795806050301E-2</v>
          </cell>
          <cell r="F230">
            <v>102.77824401855469</v>
          </cell>
          <cell r="G230">
            <v>0</v>
          </cell>
          <cell r="H230">
            <v>89218</v>
          </cell>
          <cell r="I230">
            <v>0.47545170783996582</v>
          </cell>
          <cell r="J230">
            <v>3.5139832645654678E-2</v>
          </cell>
        </row>
        <row r="231">
          <cell r="A231" t="str">
            <v>2006edu17</v>
          </cell>
          <cell r="B231">
            <v>2006</v>
          </cell>
          <cell r="C231" t="str">
            <v>edu17</v>
          </cell>
          <cell r="D231">
            <v>2.2877578735351563</v>
          </cell>
          <cell r="E231">
            <v>2.7386132627725601E-2</v>
          </cell>
          <cell r="F231">
            <v>83.537094116210938</v>
          </cell>
          <cell r="G231">
            <v>0</v>
          </cell>
          <cell r="H231">
            <v>89218</v>
          </cell>
          <cell r="I231">
            <v>0.47545170783996582</v>
          </cell>
          <cell r="J231">
            <v>1.3896976597607136E-2</v>
          </cell>
        </row>
        <row r="232">
          <cell r="A232" t="str">
            <v>2006edu2</v>
          </cell>
          <cell r="B232">
            <v>2006</v>
          </cell>
          <cell r="C232" t="str">
            <v>edu2</v>
          </cell>
          <cell r="D232">
            <v>7.6068751513957977E-2</v>
          </cell>
          <cell r="E232">
            <v>1.8888005986809731E-2</v>
          </cell>
          <cell r="F232">
            <v>4.0273575782775879</v>
          </cell>
          <cell r="G232">
            <v>5.6453842262271792E-5</v>
          </cell>
          <cell r="H232">
            <v>89218</v>
          </cell>
          <cell r="I232">
            <v>0.47545170783996582</v>
          </cell>
          <cell r="J232">
            <v>1.7369139939546585E-2</v>
          </cell>
        </row>
        <row r="233">
          <cell r="A233" t="str">
            <v>2006edu3</v>
          </cell>
          <cell r="B233">
            <v>2006</v>
          </cell>
          <cell r="C233" t="str">
            <v>edu3</v>
          </cell>
          <cell r="D233">
            <v>9.8857015371322632E-2</v>
          </cell>
          <cell r="E233">
            <v>1.7079934477806091E-2</v>
          </cell>
          <cell r="F233">
            <v>5.7879037857055664</v>
          </cell>
          <cell r="G233">
            <v>7.1507946231008646E-9</v>
          </cell>
          <cell r="H233">
            <v>89218</v>
          </cell>
          <cell r="I233">
            <v>0.47545170783996582</v>
          </cell>
          <cell r="J233">
            <v>2.9048172757029533E-2</v>
          </cell>
        </row>
        <row r="234">
          <cell r="A234" t="str">
            <v>2006edu4</v>
          </cell>
          <cell r="B234">
            <v>2006</v>
          </cell>
          <cell r="C234" t="str">
            <v>edu4</v>
          </cell>
          <cell r="D234">
            <v>0.22252367436885834</v>
          </cell>
          <cell r="E234">
            <v>1.3566340319812298E-2</v>
          </cell>
          <cell r="F234">
            <v>16.402631759643555</v>
          </cell>
          <cell r="G234">
            <v>0</v>
          </cell>
          <cell r="H234">
            <v>89218</v>
          </cell>
          <cell r="I234">
            <v>0.47545170783996582</v>
          </cell>
          <cell r="J234">
            <v>0.12474268674850464</v>
          </cell>
        </row>
        <row r="235">
          <cell r="A235" t="str">
            <v>2006edu5</v>
          </cell>
          <cell r="B235">
            <v>2006</v>
          </cell>
          <cell r="C235" t="str">
            <v>edu5</v>
          </cell>
          <cell r="D235">
            <v>0.27041366696357727</v>
          </cell>
          <cell r="E235">
            <v>1.5784438699483871E-2</v>
          </cell>
          <cell r="F235">
            <v>17.131662368774414</v>
          </cell>
          <cell r="G235">
            <v>0</v>
          </cell>
          <cell r="H235">
            <v>89218</v>
          </cell>
          <cell r="I235">
            <v>0.47545170783996582</v>
          </cell>
          <cell r="J235">
            <v>3.765907883644104E-2</v>
          </cell>
        </row>
        <row r="236">
          <cell r="A236" t="str">
            <v>2006edu6</v>
          </cell>
          <cell r="B236">
            <v>2006</v>
          </cell>
          <cell r="C236" t="str">
            <v>edu6</v>
          </cell>
          <cell r="D236">
            <v>0.28175878524780273</v>
          </cell>
          <cell r="E236">
            <v>1.6727346926927567E-2</v>
          </cell>
          <cell r="F236">
            <v>16.844200134277344</v>
          </cell>
          <cell r="G236">
            <v>0</v>
          </cell>
          <cell r="H236">
            <v>89218</v>
          </cell>
          <cell r="I236">
            <v>0.47545170783996582</v>
          </cell>
          <cell r="J236">
            <v>3.0024029314517975E-2</v>
          </cell>
        </row>
        <row r="237">
          <cell r="A237" t="str">
            <v>2006edu7</v>
          </cell>
          <cell r="B237">
            <v>2006</v>
          </cell>
          <cell r="C237" t="str">
            <v>edu7</v>
          </cell>
          <cell r="D237">
            <v>0.32876467704772949</v>
          </cell>
          <cell r="E237">
            <v>1.584700308740139E-2</v>
          </cell>
          <cell r="F237">
            <v>20.746173858642578</v>
          </cell>
          <cell r="G237">
            <v>0</v>
          </cell>
          <cell r="H237">
            <v>89218</v>
          </cell>
          <cell r="I237">
            <v>0.47545170783996582</v>
          </cell>
          <cell r="J237">
            <v>3.3625118434429169E-2</v>
          </cell>
        </row>
        <row r="238">
          <cell r="A238" t="str">
            <v>2006edu8</v>
          </cell>
          <cell r="B238">
            <v>2006</v>
          </cell>
          <cell r="C238" t="str">
            <v>edu8</v>
          </cell>
          <cell r="D238">
            <v>0.42562678456306458</v>
          </cell>
          <cell r="E238">
            <v>1.3662128709256649E-2</v>
          </cell>
          <cell r="F238">
            <v>31.153768539428711</v>
          </cell>
          <cell r="G238">
            <v>0</v>
          </cell>
          <cell r="H238">
            <v>89218</v>
          </cell>
          <cell r="I238">
            <v>0.47545170783996582</v>
          </cell>
          <cell r="J238">
            <v>0.14325100183486938</v>
          </cell>
        </row>
        <row r="239">
          <cell r="A239" t="str">
            <v>2006edu9</v>
          </cell>
          <cell r="B239">
            <v>2006</v>
          </cell>
          <cell r="C239" t="str">
            <v>edu9</v>
          </cell>
          <cell r="D239">
            <v>0.41921311616897583</v>
          </cell>
          <cell r="E239">
            <v>1.8065523356199265E-2</v>
          </cell>
          <cell r="F239">
            <v>23.205146789550781</v>
          </cell>
          <cell r="G239">
            <v>0</v>
          </cell>
          <cell r="H239">
            <v>89218</v>
          </cell>
          <cell r="I239">
            <v>0.47545170783996582</v>
          </cell>
          <cell r="J239">
            <v>2.3919694125652313E-2</v>
          </cell>
        </row>
        <row r="240">
          <cell r="A240" t="str">
            <v>2006hom</v>
          </cell>
          <cell r="B240">
            <v>2006</v>
          </cell>
          <cell r="C240" t="str">
            <v>hom</v>
          </cell>
          <cell r="D240">
            <v>0.41846796870231628</v>
          </cell>
          <cell r="E240">
            <v>4.2607346549630165E-3</v>
          </cell>
          <cell r="F240">
            <v>98.214981079101563</v>
          </cell>
          <cell r="G240">
            <v>0</v>
          </cell>
          <cell r="H240">
            <v>89218</v>
          </cell>
          <cell r="I240">
            <v>0.47545170783996582</v>
          </cell>
          <cell r="J240">
            <v>0.57114338874816895</v>
          </cell>
        </row>
        <row r="241">
          <cell r="A241" t="str">
            <v>2006idade</v>
          </cell>
          <cell r="B241">
            <v>2006</v>
          </cell>
          <cell r="C241" t="str">
            <v>idade</v>
          </cell>
          <cell r="D241">
            <v>5.9636559337377548E-2</v>
          </cell>
          <cell r="E241">
            <v>1.0212432825937867E-3</v>
          </cell>
          <cell r="F241">
            <v>58.396034240722656</v>
          </cell>
          <cell r="G241">
            <v>0</v>
          </cell>
          <cell r="H241">
            <v>89218</v>
          </cell>
          <cell r="I241">
            <v>0.47545170783996582</v>
          </cell>
          <cell r="J241">
            <v>38.998409271240234</v>
          </cell>
        </row>
        <row r="242">
          <cell r="A242" t="str">
            <v>2006idade2</v>
          </cell>
          <cell r="B242">
            <v>2006</v>
          </cell>
          <cell r="C242" t="str">
            <v>idade2</v>
          </cell>
          <cell r="D242">
            <v>-5.5508187506347895E-4</v>
          </cell>
          <cell r="E242">
            <v>1.2611269994522445E-5</v>
          </cell>
          <cell r="F242">
            <v>-44.014747619628906</v>
          </cell>
          <cell r="G242">
            <v>0</v>
          </cell>
          <cell r="H242">
            <v>89218</v>
          </cell>
          <cell r="I242">
            <v>0.47545170783996582</v>
          </cell>
          <cell r="J242">
            <v>1684.176513671875</v>
          </cell>
        </row>
        <row r="243">
          <cell r="A243" t="str">
            <v>2006lnrtrabp</v>
          </cell>
          <cell r="B243">
            <v>2006</v>
          </cell>
          <cell r="C243" t="str">
            <v>lnrtrabp</v>
          </cell>
          <cell r="J243">
            <v>6.9267001152038574</v>
          </cell>
        </row>
        <row r="244">
          <cell r="A244" t="str">
            <v>2005_cons</v>
          </cell>
          <cell r="B244">
            <v>2005</v>
          </cell>
          <cell r="C244" t="str">
            <v>_cons</v>
          </cell>
          <cell r="D244">
            <v>4.4991745948791504</v>
          </cell>
          <cell r="E244">
            <v>2.3237753659486771E-2</v>
          </cell>
          <cell r="F244">
            <v>193.6148681640625</v>
          </cell>
          <cell r="G244">
            <v>0</v>
          </cell>
          <cell r="H244">
            <v>87465</v>
          </cell>
          <cell r="I244">
            <v>0.47948840260505676</v>
          </cell>
        </row>
        <row r="245">
          <cell r="A245" t="str">
            <v>2005edu1</v>
          </cell>
          <cell r="B245">
            <v>2005</v>
          </cell>
          <cell r="C245" t="str">
            <v>edu1</v>
          </cell>
          <cell r="D245">
            <v>0.10052762180566788</v>
          </cell>
          <cell r="E245">
            <v>2.2625565528869629E-2</v>
          </cell>
          <cell r="F245">
            <v>4.4430985450744629</v>
          </cell>
          <cell r="G245">
            <v>8.878120752342511E-6</v>
          </cell>
          <cell r="H245">
            <v>87465</v>
          </cell>
          <cell r="I245">
            <v>0.47948840260505676</v>
          </cell>
          <cell r="J245">
            <v>9.3969721347093582E-3</v>
          </cell>
        </row>
        <row r="246">
          <cell r="A246" t="str">
            <v>2005edu10</v>
          </cell>
          <cell r="B246">
            <v>2005</v>
          </cell>
          <cell r="C246" t="str">
            <v>edu10</v>
          </cell>
          <cell r="D246">
            <v>0.50937384366989136</v>
          </cell>
          <cell r="E246">
            <v>1.5961017459630966E-2</v>
          </cell>
          <cell r="F246">
            <v>31.913619995117188</v>
          </cell>
          <cell r="G246">
            <v>0</v>
          </cell>
          <cell r="H246">
            <v>87465</v>
          </cell>
          <cell r="I246">
            <v>0.47948840260505676</v>
          </cell>
          <cell r="J246">
            <v>3.1684275716543198E-2</v>
          </cell>
        </row>
        <row r="247">
          <cell r="A247" t="str">
            <v>2005edu11</v>
          </cell>
          <cell r="B247">
            <v>2005</v>
          </cell>
          <cell r="C247" t="str">
            <v>edu11</v>
          </cell>
          <cell r="D247">
            <v>0.78114300966262817</v>
          </cell>
          <cell r="E247">
            <v>1.2271963991224766E-2</v>
          </cell>
          <cell r="F247">
            <v>63.65264892578125</v>
          </cell>
          <cell r="G247">
            <v>0</v>
          </cell>
          <cell r="H247">
            <v>87465</v>
          </cell>
          <cell r="I247">
            <v>0.47948840260505676</v>
          </cell>
          <cell r="J247">
            <v>0.280072420835495</v>
          </cell>
        </row>
        <row r="248">
          <cell r="A248" t="str">
            <v>2005edu12</v>
          </cell>
          <cell r="B248">
            <v>2005</v>
          </cell>
          <cell r="C248" t="str">
            <v>edu12</v>
          </cell>
          <cell r="D248">
            <v>1.0914369821548462</v>
          </cell>
          <cell r="E248">
            <v>2.1921256557106972E-2</v>
          </cell>
          <cell r="F248">
            <v>49.788978576660156</v>
          </cell>
          <cell r="G248">
            <v>0</v>
          </cell>
          <cell r="H248">
            <v>87465</v>
          </cell>
          <cell r="I248">
            <v>0.47948840260505676</v>
          </cell>
          <cell r="J248">
            <v>1.6187440603971481E-2</v>
          </cell>
        </row>
        <row r="249">
          <cell r="A249" t="str">
            <v>2005edu13</v>
          </cell>
          <cell r="B249">
            <v>2005</v>
          </cell>
          <cell r="C249" t="str">
            <v>edu13</v>
          </cell>
          <cell r="D249">
            <v>1.2133899927139282</v>
          </cell>
          <cell r="E249">
            <v>1.929401233792305E-2</v>
          </cell>
          <cell r="F249">
            <v>62.889457702636719</v>
          </cell>
          <cell r="G249">
            <v>0</v>
          </cell>
          <cell r="H249">
            <v>87465</v>
          </cell>
          <cell r="I249">
            <v>0.47948840260505676</v>
          </cell>
          <cell r="J249">
            <v>2.215120941400528E-2</v>
          </cell>
        </row>
        <row r="250">
          <cell r="A250" t="str">
            <v>2005edu14</v>
          </cell>
          <cell r="B250">
            <v>2005</v>
          </cell>
          <cell r="C250" t="str">
            <v>edu14</v>
          </cell>
          <cell r="D250">
            <v>1.2712270021438599</v>
          </cell>
          <cell r="E250">
            <v>2.229425311088562E-2</v>
          </cell>
          <cell r="F250">
            <v>57.020389556884766</v>
          </cell>
          <cell r="G250">
            <v>0</v>
          </cell>
          <cell r="H250">
            <v>87465</v>
          </cell>
          <cell r="I250">
            <v>0.47948840260505676</v>
          </cell>
          <cell r="J250">
            <v>1.8566736951470375E-2</v>
          </cell>
        </row>
        <row r="251">
          <cell r="A251" t="str">
            <v>2005edu15</v>
          </cell>
          <cell r="B251">
            <v>2005</v>
          </cell>
          <cell r="C251" t="str">
            <v>edu15</v>
          </cell>
          <cell r="D251">
            <v>1.6340466737747192</v>
          </cell>
          <cell r="E251">
            <v>1.4449172653257847E-2</v>
          </cell>
          <cell r="F251">
            <v>113.08928680419922</v>
          </cell>
          <cell r="G251">
            <v>0</v>
          </cell>
          <cell r="H251">
            <v>87465</v>
          </cell>
          <cell r="I251">
            <v>0.47948840260505676</v>
          </cell>
          <cell r="J251">
            <v>8.9905783534049988E-2</v>
          </cell>
        </row>
        <row r="252">
          <cell r="A252" t="str">
            <v>2005edu16</v>
          </cell>
          <cell r="B252">
            <v>2005</v>
          </cell>
          <cell r="C252" t="str">
            <v>edu16</v>
          </cell>
          <cell r="D252">
            <v>1.9538103342056274</v>
          </cell>
          <cell r="E252">
            <v>1.8965739756822586E-2</v>
          </cell>
          <cell r="F252">
            <v>103.01788330078125</v>
          </cell>
          <cell r="G252">
            <v>0</v>
          </cell>
          <cell r="H252">
            <v>87465</v>
          </cell>
          <cell r="I252">
            <v>0.47948840260505676</v>
          </cell>
          <cell r="J252">
            <v>3.4792214632034302E-2</v>
          </cell>
        </row>
        <row r="253">
          <cell r="A253" t="str">
            <v>2005edu17</v>
          </cell>
          <cell r="B253">
            <v>2005</v>
          </cell>
          <cell r="C253" t="str">
            <v>edu17</v>
          </cell>
          <cell r="D253">
            <v>2.2624781131744385</v>
          </cell>
          <cell r="E253">
            <v>2.5816105306148529E-2</v>
          </cell>
          <cell r="F253">
            <v>87.63824462890625</v>
          </cell>
          <cell r="G253">
            <v>0</v>
          </cell>
          <cell r="H253">
            <v>87465</v>
          </cell>
          <cell r="I253">
            <v>0.47948840260505676</v>
          </cell>
          <cell r="J253">
            <v>1.4394934289157391E-2</v>
          </cell>
        </row>
        <row r="254">
          <cell r="A254" t="str">
            <v>2005edu2</v>
          </cell>
          <cell r="B254">
            <v>2005</v>
          </cell>
          <cell r="C254" t="str">
            <v>edu2</v>
          </cell>
          <cell r="D254">
            <v>9.4775892794132233E-2</v>
          </cell>
          <cell r="E254">
            <v>1.7898743972182274E-2</v>
          </cell>
          <cell r="F254">
            <v>5.2951140403747559</v>
          </cell>
          <cell r="G254">
            <v>1.1922857368062978E-7</v>
          </cell>
          <cell r="H254">
            <v>87465</v>
          </cell>
          <cell r="I254">
            <v>0.47948840260505676</v>
          </cell>
          <cell r="J254">
            <v>1.9441904500126839E-2</v>
          </cell>
        </row>
        <row r="255">
          <cell r="A255" t="str">
            <v>2005edu3</v>
          </cell>
          <cell r="B255">
            <v>2005</v>
          </cell>
          <cell r="C255" t="str">
            <v>edu3</v>
          </cell>
          <cell r="D255">
            <v>9.8095089197158813E-2</v>
          </cell>
          <cell r="E255">
            <v>1.574261486530304E-2</v>
          </cell>
          <cell r="F255">
            <v>6.2311816215515137</v>
          </cell>
          <cell r="G255">
            <v>4.6503115247453763E-10</v>
          </cell>
          <cell r="H255">
            <v>87465</v>
          </cell>
          <cell r="I255">
            <v>0.47948840260505676</v>
          </cell>
          <cell r="J255">
            <v>2.953965961933136E-2</v>
          </cell>
        </row>
        <row r="256">
          <cell r="A256" t="str">
            <v>2005edu4</v>
          </cell>
          <cell r="B256">
            <v>2005</v>
          </cell>
          <cell r="C256" t="str">
            <v>edu4</v>
          </cell>
          <cell r="D256">
            <v>0.21136125922203064</v>
          </cell>
          <cell r="E256">
            <v>1.2398731894791126E-2</v>
          </cell>
          <cell r="F256">
            <v>17.047006607055664</v>
          </cell>
          <cell r="G256">
            <v>0</v>
          </cell>
          <cell r="H256">
            <v>87465</v>
          </cell>
          <cell r="I256">
            <v>0.47948840260505676</v>
          </cell>
          <cell r="J256">
            <v>0.13340967893600464</v>
          </cell>
        </row>
        <row r="257">
          <cell r="A257" t="str">
            <v>2005edu5</v>
          </cell>
          <cell r="B257">
            <v>2005</v>
          </cell>
          <cell r="C257" t="str">
            <v>edu5</v>
          </cell>
          <cell r="D257">
            <v>0.27131059765815735</v>
          </cell>
          <cell r="E257">
            <v>1.4466268010437489E-2</v>
          </cell>
          <cell r="F257">
            <v>18.754705429077148</v>
          </cell>
          <cell r="G257">
            <v>0</v>
          </cell>
          <cell r="H257">
            <v>87465</v>
          </cell>
          <cell r="I257">
            <v>0.47948840260505676</v>
          </cell>
          <cell r="J257">
            <v>3.8438349962234497E-2</v>
          </cell>
        </row>
        <row r="258">
          <cell r="A258" t="str">
            <v>2005edu6</v>
          </cell>
          <cell r="B258">
            <v>2005</v>
          </cell>
          <cell r="C258" t="str">
            <v>edu6</v>
          </cell>
          <cell r="D258">
            <v>0.29857993125915527</v>
          </cell>
          <cell r="E258">
            <v>1.5456969849765301E-2</v>
          </cell>
          <cell r="F258">
            <v>19.31684684753418</v>
          </cell>
          <cell r="G258">
            <v>0</v>
          </cell>
          <cell r="H258">
            <v>87465</v>
          </cell>
          <cell r="I258">
            <v>0.47948840260505676</v>
          </cell>
          <cell r="J258">
            <v>3.1310368329286575E-2</v>
          </cell>
        </row>
        <row r="259">
          <cell r="A259" t="str">
            <v>2005edu7</v>
          </cell>
          <cell r="B259">
            <v>2005</v>
          </cell>
          <cell r="C259" t="str">
            <v>edu7</v>
          </cell>
          <cell r="D259">
            <v>0.32830435037612915</v>
          </cell>
          <cell r="E259">
            <v>1.5548489987850189E-2</v>
          </cell>
          <cell r="F259">
            <v>21.114870071411133</v>
          </cell>
          <cell r="G259">
            <v>0</v>
          </cell>
          <cell r="H259">
            <v>87465</v>
          </cell>
          <cell r="I259">
            <v>0.47948840260505676</v>
          </cell>
          <cell r="J259">
            <v>3.266632929444313E-2</v>
          </cell>
        </row>
        <row r="260">
          <cell r="A260" t="str">
            <v>2005edu8</v>
          </cell>
          <cell r="B260">
            <v>2005</v>
          </cell>
          <cell r="C260" t="str">
            <v>edu8</v>
          </cell>
          <cell r="D260">
            <v>0.4120965301990509</v>
          </cell>
          <cell r="E260">
            <v>1.2435482814908028E-2</v>
          </cell>
          <cell r="F260">
            <v>33.138763427734375</v>
          </cell>
          <cell r="G260">
            <v>0</v>
          </cell>
          <cell r="H260">
            <v>87465</v>
          </cell>
          <cell r="I260">
            <v>0.47948840260505676</v>
          </cell>
          <cell r="J260">
            <v>0.14873163402080536</v>
          </cell>
        </row>
        <row r="261">
          <cell r="A261" t="str">
            <v>2005edu9</v>
          </cell>
          <cell r="B261">
            <v>2005</v>
          </cell>
          <cell r="C261" t="str">
            <v>edu9</v>
          </cell>
          <cell r="D261">
            <v>0.40227699279785156</v>
          </cell>
          <cell r="E261">
            <v>1.7269086092710495E-2</v>
          </cell>
          <cell r="F261">
            <v>23.294631958007813</v>
          </cell>
          <cell r="G261">
            <v>0</v>
          </cell>
          <cell r="H261">
            <v>87465</v>
          </cell>
          <cell r="I261">
            <v>0.47948840260505676</v>
          </cell>
          <cell r="J261">
            <v>2.201450988650322E-2</v>
          </cell>
        </row>
        <row r="262">
          <cell r="A262" t="str">
            <v>2005hom</v>
          </cell>
          <cell r="B262">
            <v>2005</v>
          </cell>
          <cell r="C262" t="str">
            <v>hom</v>
          </cell>
          <cell r="D262">
            <v>0.4125097393989563</v>
          </cell>
          <cell r="E262">
            <v>4.3304730206727982E-3</v>
          </cell>
          <cell r="F262">
            <v>95.257431030273438</v>
          </cell>
          <cell r="G262">
            <v>0</v>
          </cell>
          <cell r="H262">
            <v>87465</v>
          </cell>
          <cell r="I262">
            <v>0.47948840260505676</v>
          </cell>
          <cell r="J262">
            <v>0.57617044448852539</v>
          </cell>
        </row>
        <row r="263">
          <cell r="A263" t="str">
            <v>2005idade</v>
          </cell>
          <cell r="B263">
            <v>2005</v>
          </cell>
          <cell r="C263" t="str">
            <v>idade</v>
          </cell>
          <cell r="D263">
            <v>6.3122682273387909E-2</v>
          </cell>
          <cell r="E263">
            <v>1.0828068479895592E-3</v>
          </cell>
          <cell r="F263">
            <v>58.295421600341797</v>
          </cell>
          <cell r="G263">
            <v>0</v>
          </cell>
          <cell r="H263">
            <v>87465</v>
          </cell>
          <cell r="I263">
            <v>0.47948840260505676</v>
          </cell>
          <cell r="J263">
            <v>38.822101593017578</v>
          </cell>
        </row>
        <row r="264">
          <cell r="A264" t="str">
            <v>2005idade2</v>
          </cell>
          <cell r="B264">
            <v>2005</v>
          </cell>
          <cell r="C264" t="str">
            <v>idade2</v>
          </cell>
          <cell r="D264">
            <v>-6.0049589956179261E-4</v>
          </cell>
          <cell r="E264">
            <v>1.3526999282476027E-5</v>
          </cell>
          <cell r="F264">
            <v>-44.39239501953125</v>
          </cell>
          <cell r="G264">
            <v>0</v>
          </cell>
          <cell r="H264">
            <v>87465</v>
          </cell>
          <cell r="I264">
            <v>0.47948840260505676</v>
          </cell>
          <cell r="J264">
            <v>1669.5062255859375</v>
          </cell>
        </row>
        <row r="265">
          <cell r="A265" t="str">
            <v>2005lnrtrabp</v>
          </cell>
          <cell r="B265">
            <v>2005</v>
          </cell>
          <cell r="C265" t="str">
            <v>lnrtrabp</v>
          </cell>
          <cell r="J265">
            <v>6.8699264526367188</v>
          </cell>
        </row>
        <row r="266">
          <cell r="A266" t="str">
            <v>2004_cons</v>
          </cell>
          <cell r="B266">
            <v>2004</v>
          </cell>
          <cell r="C266" t="str">
            <v>_cons</v>
          </cell>
          <cell r="D266">
            <v>4.6083502769470215</v>
          </cell>
          <cell r="E266">
            <v>2.5925405323505402E-2</v>
          </cell>
          <cell r="F266">
            <v>177.75422668457031</v>
          </cell>
          <cell r="G266">
            <v>0</v>
          </cell>
          <cell r="H266">
            <v>85062</v>
          </cell>
          <cell r="I266">
            <v>0.4691716730594635</v>
          </cell>
        </row>
        <row r="267">
          <cell r="A267" t="str">
            <v>2004edu1</v>
          </cell>
          <cell r="B267">
            <v>2004</v>
          </cell>
          <cell r="C267" t="str">
            <v>edu1</v>
          </cell>
          <cell r="D267">
            <v>0.11634247750043869</v>
          </cell>
          <cell r="E267">
            <v>2.513449639081955E-2</v>
          </cell>
          <cell r="F267">
            <v>4.6287970542907715</v>
          </cell>
          <cell r="G267">
            <v>3.6833821468462702E-6</v>
          </cell>
          <cell r="H267">
            <v>85062</v>
          </cell>
          <cell r="I267">
            <v>0.4691716730594635</v>
          </cell>
          <cell r="J267">
            <v>9.0664951130747795E-3</v>
          </cell>
        </row>
        <row r="268">
          <cell r="A268" t="str">
            <v>2004edu10</v>
          </cell>
          <cell r="B268">
            <v>2004</v>
          </cell>
          <cell r="C268" t="str">
            <v>edu10</v>
          </cell>
          <cell r="D268">
            <v>0.47232314944267273</v>
          </cell>
          <cell r="E268">
            <v>1.7913045361638069E-2</v>
          </cell>
          <cell r="F268">
            <v>26.367551803588867</v>
          </cell>
          <cell r="G268">
            <v>0</v>
          </cell>
          <cell r="H268">
            <v>85062</v>
          </cell>
          <cell r="I268">
            <v>0.4691716730594635</v>
          </cell>
          <cell r="J268">
            <v>3.1324870884418488E-2</v>
          </cell>
        </row>
        <row r="269">
          <cell r="A269" t="str">
            <v>2004edu11</v>
          </cell>
          <cell r="B269">
            <v>2004</v>
          </cell>
          <cell r="C269" t="str">
            <v>edu11</v>
          </cell>
          <cell r="D269">
            <v>0.7632291316986084</v>
          </cell>
          <cell r="E269">
            <v>1.4236967079341412E-2</v>
          </cell>
          <cell r="F269">
            <v>53.608970642089844</v>
          </cell>
          <cell r="G269">
            <v>0</v>
          </cell>
          <cell r="H269">
            <v>85062</v>
          </cell>
          <cell r="I269">
            <v>0.4691716730594635</v>
          </cell>
          <cell r="J269">
            <v>0.27069765329360962</v>
          </cell>
        </row>
        <row r="270">
          <cell r="A270" t="str">
            <v>2004edu12</v>
          </cell>
          <cell r="B270">
            <v>2004</v>
          </cell>
          <cell r="C270" t="str">
            <v>edu12</v>
          </cell>
          <cell r="D270">
            <v>1.0507479906082153</v>
          </cell>
          <cell r="E270">
            <v>2.1752946078777313E-2</v>
          </cell>
          <cell r="F270">
            <v>48.3037109375</v>
          </cell>
          <cell r="G270">
            <v>0</v>
          </cell>
          <cell r="H270">
            <v>85062</v>
          </cell>
          <cell r="I270">
            <v>0.4691716730594635</v>
          </cell>
          <cell r="J270">
            <v>1.6896622255444527E-2</v>
          </cell>
        </row>
        <row r="271">
          <cell r="A271" t="str">
            <v>2004edu13</v>
          </cell>
          <cell r="B271">
            <v>2004</v>
          </cell>
          <cell r="C271" t="str">
            <v>edu13</v>
          </cell>
          <cell r="D271">
            <v>1.1634855270385742</v>
          </cell>
          <cell r="E271">
            <v>2.1588727831840515E-2</v>
          </cell>
          <cell r="F271">
            <v>53.893196105957031</v>
          </cell>
          <cell r="G271">
            <v>0</v>
          </cell>
          <cell r="H271">
            <v>85062</v>
          </cell>
          <cell r="I271">
            <v>0.4691716730594635</v>
          </cell>
          <cell r="J271">
            <v>1.9789204001426697E-2</v>
          </cell>
        </row>
        <row r="272">
          <cell r="A272" t="str">
            <v>2004edu14</v>
          </cell>
          <cell r="B272">
            <v>2004</v>
          </cell>
          <cell r="C272" t="str">
            <v>edu14</v>
          </cell>
          <cell r="D272">
            <v>1.2698187828063965</v>
          </cell>
          <cell r="E272">
            <v>2.4173293262720108E-2</v>
          </cell>
          <cell r="F272">
            <v>52.529823303222656</v>
          </cell>
          <cell r="G272">
            <v>0</v>
          </cell>
          <cell r="H272">
            <v>85062</v>
          </cell>
          <cell r="I272">
            <v>0.4691716730594635</v>
          </cell>
          <cell r="J272">
            <v>1.8551187589764595E-2</v>
          </cell>
        </row>
        <row r="273">
          <cell r="A273" t="str">
            <v>2004edu15</v>
          </cell>
          <cell r="B273">
            <v>2004</v>
          </cell>
          <cell r="C273" t="str">
            <v>edu15</v>
          </cell>
          <cell r="D273">
            <v>1.6642439365386963</v>
          </cell>
          <cell r="E273">
            <v>1.6356939449906349E-2</v>
          </cell>
          <cell r="F273">
            <v>101.74543762207031</v>
          </cell>
          <cell r="G273">
            <v>0</v>
          </cell>
          <cell r="H273">
            <v>85062</v>
          </cell>
          <cell r="I273">
            <v>0.4691716730594635</v>
          </cell>
          <cell r="J273">
            <v>8.4084123373031616E-2</v>
          </cell>
        </row>
        <row r="274">
          <cell r="A274" t="str">
            <v>2004edu16</v>
          </cell>
          <cell r="B274">
            <v>2004</v>
          </cell>
          <cell r="C274" t="str">
            <v>edu16</v>
          </cell>
          <cell r="D274">
            <v>1.9340847730636597</v>
          </cell>
          <cell r="E274">
            <v>2.1039005368947983E-2</v>
          </cell>
          <cell r="F274">
            <v>91.92852783203125</v>
          </cell>
          <cell r="G274">
            <v>0</v>
          </cell>
          <cell r="H274">
            <v>85062</v>
          </cell>
          <cell r="I274">
            <v>0.4691716730594635</v>
          </cell>
          <cell r="J274">
            <v>3.2686270773410797E-2</v>
          </cell>
        </row>
        <row r="275">
          <cell r="A275" t="str">
            <v>2004edu17</v>
          </cell>
          <cell r="B275">
            <v>2004</v>
          </cell>
          <cell r="C275" t="str">
            <v>edu17</v>
          </cell>
          <cell r="D275">
            <v>2.3311614990234375</v>
          </cell>
          <cell r="E275">
            <v>2.5750285014510155E-2</v>
          </cell>
          <cell r="F275">
            <v>90.529541015625</v>
          </cell>
          <cell r="G275">
            <v>0</v>
          </cell>
          <cell r="H275">
            <v>85062</v>
          </cell>
          <cell r="I275">
            <v>0.4691716730594635</v>
          </cell>
          <cell r="J275">
            <v>1.4065262861549854E-2</v>
          </cell>
        </row>
        <row r="276">
          <cell r="A276" t="str">
            <v>2004edu2</v>
          </cell>
          <cell r="B276">
            <v>2004</v>
          </cell>
          <cell r="C276" t="str">
            <v>edu2</v>
          </cell>
          <cell r="D276">
            <v>5.670228973031044E-2</v>
          </cell>
          <cell r="E276">
            <v>2.0052198320627213E-2</v>
          </cell>
          <cell r="F276">
            <v>2.8277342319488525</v>
          </cell>
          <cell r="G276">
            <v>4.6889656223356724E-3</v>
          </cell>
          <cell r="H276">
            <v>85062</v>
          </cell>
          <cell r="I276">
            <v>0.4691716730594635</v>
          </cell>
          <cell r="J276">
            <v>1.8763335421681404E-2</v>
          </cell>
        </row>
        <row r="277">
          <cell r="A277" t="str">
            <v>2004edu3</v>
          </cell>
          <cell r="B277">
            <v>2004</v>
          </cell>
          <cell r="C277" t="str">
            <v>edu3</v>
          </cell>
          <cell r="D277">
            <v>9.4530090689659119E-2</v>
          </cell>
          <cell r="E277">
            <v>1.7341282218694687E-2</v>
          </cell>
          <cell r="F277">
            <v>5.4511590003967285</v>
          </cell>
          <cell r="G277">
            <v>5.0181288457906703E-8</v>
          </cell>
          <cell r="H277">
            <v>85062</v>
          </cell>
          <cell r="I277">
            <v>0.4691716730594635</v>
          </cell>
          <cell r="J277">
            <v>3.3337775617837906E-2</v>
          </cell>
        </row>
        <row r="278">
          <cell r="A278" t="str">
            <v>2004edu4</v>
          </cell>
          <cell r="B278">
            <v>2004</v>
          </cell>
          <cell r="C278" t="str">
            <v>edu4</v>
          </cell>
          <cell r="D278">
            <v>0.21569342911243439</v>
          </cell>
          <cell r="E278">
            <v>1.4377187006175518E-2</v>
          </cell>
          <cell r="F278">
            <v>15.002477645874023</v>
          </cell>
          <cell r="G278">
            <v>0</v>
          </cell>
          <cell r="H278">
            <v>85062</v>
          </cell>
          <cell r="I278">
            <v>0.4691716730594635</v>
          </cell>
          <cell r="J278">
            <v>0.13874655961990356</v>
          </cell>
        </row>
        <row r="279">
          <cell r="A279" t="str">
            <v>2004edu5</v>
          </cell>
          <cell r="B279">
            <v>2004</v>
          </cell>
          <cell r="C279" t="str">
            <v>edu5</v>
          </cell>
          <cell r="D279">
            <v>0.25683259963989258</v>
          </cell>
          <cell r="E279">
            <v>1.6657417640089989E-2</v>
          </cell>
          <cell r="F279">
            <v>15.418512344360352</v>
          </cell>
          <cell r="G279">
            <v>0</v>
          </cell>
          <cell r="H279">
            <v>85062</v>
          </cell>
          <cell r="I279">
            <v>0.4691716730594635</v>
          </cell>
          <cell r="J279">
            <v>4.0052536875009537E-2</v>
          </cell>
        </row>
        <row r="280">
          <cell r="A280" t="str">
            <v>2004edu6</v>
          </cell>
          <cell r="B280">
            <v>2004</v>
          </cell>
          <cell r="C280" t="str">
            <v>edu6</v>
          </cell>
          <cell r="D280">
            <v>0.27485871315002441</v>
          </cell>
          <cell r="E280">
            <v>1.7349589616060257E-2</v>
          </cell>
          <cell r="F280">
            <v>15.842375755310059</v>
          </cell>
          <cell r="G280">
            <v>0</v>
          </cell>
          <cell r="H280">
            <v>85062</v>
          </cell>
          <cell r="I280">
            <v>0.4691716730594635</v>
          </cell>
          <cell r="J280">
            <v>3.225162997841835E-2</v>
          </cell>
        </row>
        <row r="281">
          <cell r="A281" t="str">
            <v>2004edu7</v>
          </cell>
          <cell r="B281">
            <v>2004</v>
          </cell>
          <cell r="C281" t="str">
            <v>edu7</v>
          </cell>
          <cell r="D281">
            <v>0.27559348940849304</v>
          </cell>
          <cell r="E281">
            <v>1.6974033787846565E-2</v>
          </cell>
          <cell r="F281">
            <v>16.236181259155273</v>
          </cell>
          <cell r="G281">
            <v>0</v>
          </cell>
          <cell r="H281">
            <v>85062</v>
          </cell>
          <cell r="I281">
            <v>0.4691716730594635</v>
          </cell>
          <cell r="J281">
            <v>3.5499900579452515E-2</v>
          </cell>
        </row>
        <row r="282">
          <cell r="A282" t="str">
            <v>2004edu8</v>
          </cell>
          <cell r="B282">
            <v>2004</v>
          </cell>
          <cell r="C282" t="str">
            <v>edu8</v>
          </cell>
          <cell r="D282">
            <v>0.40440353751182556</v>
          </cell>
          <cell r="E282">
            <v>1.4359015971422195E-2</v>
          </cell>
          <cell r="F282">
            <v>28.163736343383789</v>
          </cell>
          <cell r="G282">
            <v>0</v>
          </cell>
          <cell r="H282">
            <v>85062</v>
          </cell>
          <cell r="I282">
            <v>0.4691716730594635</v>
          </cell>
          <cell r="J282">
            <v>0.1520540863275528</v>
          </cell>
        </row>
        <row r="283">
          <cell r="A283" t="str">
            <v>2004edu9</v>
          </cell>
          <cell r="B283">
            <v>2004</v>
          </cell>
          <cell r="C283" t="str">
            <v>edu9</v>
          </cell>
          <cell r="D283">
            <v>0.41131925582885742</v>
          </cell>
          <cell r="E283">
            <v>1.9221022725105286E-2</v>
          </cell>
          <cell r="F283">
            <v>21.399446487426758</v>
          </cell>
          <cell r="G283">
            <v>0</v>
          </cell>
          <cell r="H283">
            <v>85062</v>
          </cell>
          <cell r="I283">
            <v>0.4691716730594635</v>
          </cell>
          <cell r="J283">
            <v>2.2579455748200417E-2</v>
          </cell>
        </row>
        <row r="284">
          <cell r="A284" t="str">
            <v>2004hom</v>
          </cell>
          <cell r="B284">
            <v>2004</v>
          </cell>
          <cell r="C284" t="str">
            <v>hom</v>
          </cell>
          <cell r="D284">
            <v>0.43797239661216736</v>
          </cell>
          <cell r="E284">
            <v>4.5143812894821167E-3</v>
          </cell>
          <cell r="F284">
            <v>97.01715087890625</v>
          </cell>
          <cell r="G284">
            <v>0</v>
          </cell>
          <cell r="H284">
            <v>85062</v>
          </cell>
          <cell r="I284">
            <v>0.4691716730594635</v>
          </cell>
          <cell r="J284">
            <v>0.57667249441146851</v>
          </cell>
        </row>
        <row r="285">
          <cell r="A285" t="str">
            <v>2004idade</v>
          </cell>
          <cell r="B285">
            <v>2004</v>
          </cell>
          <cell r="C285" t="str">
            <v>idade</v>
          </cell>
          <cell r="D285">
            <v>5.8527562767267227E-2</v>
          </cell>
          <cell r="E285">
            <v>1.1271939147263765E-3</v>
          </cell>
          <cell r="F285">
            <v>51.923240661621094</v>
          </cell>
          <cell r="G285">
            <v>0</v>
          </cell>
          <cell r="H285">
            <v>85062</v>
          </cell>
          <cell r="I285">
            <v>0.4691716730594635</v>
          </cell>
          <cell r="J285">
            <v>38.528484344482422</v>
          </cell>
        </row>
        <row r="286">
          <cell r="A286" t="str">
            <v>2004idade2</v>
          </cell>
          <cell r="B286">
            <v>2004</v>
          </cell>
          <cell r="C286" t="str">
            <v>idade2</v>
          </cell>
          <cell r="D286">
            <v>-5.6847621453925967E-4</v>
          </cell>
          <cell r="E286">
            <v>1.3724372365686577E-5</v>
          </cell>
          <cell r="F286">
            <v>-41.420925140380859</v>
          </cell>
          <cell r="G286">
            <v>0</v>
          </cell>
          <cell r="H286">
            <v>85062</v>
          </cell>
          <cell r="I286">
            <v>0.4691716730594635</v>
          </cell>
          <cell r="J286">
            <v>1649.733642578125</v>
          </cell>
        </row>
        <row r="287">
          <cell r="A287" t="str">
            <v>2004lnrtrabp</v>
          </cell>
          <cell r="B287">
            <v>2004</v>
          </cell>
          <cell r="C287" t="str">
            <v>lnrtrabp</v>
          </cell>
          <cell r="J287">
            <v>6.8346490859985352</v>
          </cell>
        </row>
        <row r="288">
          <cell r="A288" t="str">
            <v>2003_cons</v>
          </cell>
          <cell r="B288">
            <v>2003</v>
          </cell>
          <cell r="C288" t="str">
            <v>_cons</v>
          </cell>
          <cell r="D288">
            <v>4.7027287483215332</v>
          </cell>
          <cell r="E288">
            <v>2.6406304910778999E-2</v>
          </cell>
          <cell r="F288">
            <v>178.09112548828125</v>
          </cell>
          <cell r="G288">
            <v>0</v>
          </cell>
          <cell r="H288">
            <v>78326</v>
          </cell>
          <cell r="I288">
            <v>0.45345023274421692</v>
          </cell>
        </row>
        <row r="289">
          <cell r="A289" t="str">
            <v>2003edu1</v>
          </cell>
          <cell r="B289">
            <v>2003</v>
          </cell>
          <cell r="C289" t="str">
            <v>edu1</v>
          </cell>
          <cell r="D289">
            <v>2.5272991508245468E-2</v>
          </cell>
          <cell r="E289">
            <v>2.6716167107224464E-2</v>
          </cell>
          <cell r="F289">
            <v>0.94598120450973511</v>
          </cell>
          <cell r="G289">
            <v>0.34416109323501587</v>
          </cell>
          <cell r="H289">
            <v>78326</v>
          </cell>
          <cell r="I289">
            <v>0.45345023274421692</v>
          </cell>
          <cell r="J289">
            <v>1.0340802371501923E-2</v>
          </cell>
        </row>
        <row r="290">
          <cell r="A290" t="str">
            <v>2003edu10</v>
          </cell>
          <cell r="B290">
            <v>2003</v>
          </cell>
          <cell r="C290" t="str">
            <v>edu10</v>
          </cell>
          <cell r="D290">
            <v>0.43172299861907959</v>
          </cell>
          <cell r="E290">
            <v>1.9130196422338486E-2</v>
          </cell>
          <cell r="F290">
            <v>22.567619323730469</v>
          </cell>
          <cell r="G290">
            <v>0</v>
          </cell>
          <cell r="H290">
            <v>78326</v>
          </cell>
          <cell r="I290">
            <v>0.45345023274421692</v>
          </cell>
          <cell r="J290">
            <v>3.0064897611737251E-2</v>
          </cell>
        </row>
        <row r="291">
          <cell r="A291" t="str">
            <v>2003edu11</v>
          </cell>
          <cell r="B291">
            <v>2003</v>
          </cell>
          <cell r="C291" t="str">
            <v>edu11</v>
          </cell>
          <cell r="D291">
            <v>0.74353516101837158</v>
          </cell>
          <cell r="E291">
            <v>1.4713418669998646E-2</v>
          </cell>
          <cell r="F291">
            <v>50.534492492675781</v>
          </cell>
          <cell r="G291">
            <v>0</v>
          </cell>
          <cell r="H291">
            <v>78326</v>
          </cell>
          <cell r="I291">
            <v>0.45345023274421692</v>
          </cell>
          <cell r="J291">
            <v>0.26798427104949951</v>
          </cell>
        </row>
        <row r="292">
          <cell r="A292" t="str">
            <v>2003edu12</v>
          </cell>
          <cell r="B292">
            <v>2003</v>
          </cell>
          <cell r="C292" t="str">
            <v>edu12</v>
          </cell>
          <cell r="D292">
            <v>1.0390520095825195</v>
          </cell>
          <cell r="E292">
            <v>2.4872560054063797E-2</v>
          </cell>
          <cell r="F292">
            <v>41.775032043457031</v>
          </cell>
          <cell r="G292">
            <v>0</v>
          </cell>
          <cell r="H292">
            <v>78326</v>
          </cell>
          <cell r="I292">
            <v>0.45345023274421692</v>
          </cell>
          <cell r="J292">
            <v>1.5290306881070137E-2</v>
          </cell>
        </row>
        <row r="293">
          <cell r="A293" t="str">
            <v>2003edu13</v>
          </cell>
          <cell r="B293">
            <v>2003</v>
          </cell>
          <cell r="C293" t="str">
            <v>edu13</v>
          </cell>
          <cell r="D293">
            <v>1.0736145973205566</v>
          </cell>
          <cell r="E293">
            <v>2.46318019926548E-2</v>
          </cell>
          <cell r="F293">
            <v>43.586521148681641</v>
          </cell>
          <cell r="G293">
            <v>0</v>
          </cell>
          <cell r="H293">
            <v>78326</v>
          </cell>
          <cell r="I293">
            <v>0.45345023274421692</v>
          </cell>
          <cell r="J293">
            <v>1.7715035006403923E-2</v>
          </cell>
        </row>
        <row r="294">
          <cell r="A294" t="str">
            <v>2003edu14</v>
          </cell>
          <cell r="B294">
            <v>2003</v>
          </cell>
          <cell r="C294" t="str">
            <v>edu14</v>
          </cell>
          <cell r="D294">
            <v>1.1872284412384033</v>
          </cell>
          <cell r="E294">
            <v>2.7577102184295654E-2</v>
          </cell>
          <cell r="F294">
            <v>43.051239013671875</v>
          </cell>
          <cell r="G294">
            <v>0</v>
          </cell>
          <cell r="H294">
            <v>78326</v>
          </cell>
          <cell r="I294">
            <v>0.45345023274421692</v>
          </cell>
          <cell r="J294">
            <v>1.5571723692119122E-2</v>
          </cell>
        </row>
        <row r="295">
          <cell r="A295" t="str">
            <v>2003edu15</v>
          </cell>
          <cell r="B295">
            <v>2003</v>
          </cell>
          <cell r="C295" t="str">
            <v>edu15</v>
          </cell>
          <cell r="D295">
            <v>1.6388475894927979</v>
          </cell>
          <cell r="E295">
            <v>1.7246222123503685E-2</v>
          </cell>
          <cell r="F295">
            <v>95.026466369628906</v>
          </cell>
          <cell r="G295">
            <v>0</v>
          </cell>
          <cell r="H295">
            <v>78326</v>
          </cell>
          <cell r="I295">
            <v>0.45345023274421692</v>
          </cell>
          <cell r="J295">
            <v>8.3810403943061829E-2</v>
          </cell>
        </row>
        <row r="296">
          <cell r="A296" t="str">
            <v>2003edu16</v>
          </cell>
          <cell r="B296">
            <v>2003</v>
          </cell>
          <cell r="C296" t="str">
            <v>edu16</v>
          </cell>
          <cell r="D296">
            <v>1.8221014738082886</v>
          </cell>
          <cell r="E296">
            <v>2.2101365029811859E-2</v>
          </cell>
          <cell r="F296">
            <v>82.442939758300781</v>
          </cell>
          <cell r="G296">
            <v>0</v>
          </cell>
          <cell r="H296">
            <v>78326</v>
          </cell>
          <cell r="I296">
            <v>0.45345023274421692</v>
          </cell>
          <cell r="J296">
            <v>2.9371971264481544E-2</v>
          </cell>
        </row>
        <row r="297">
          <cell r="A297" t="str">
            <v>2003edu17</v>
          </cell>
          <cell r="B297">
            <v>2003</v>
          </cell>
          <cell r="C297" t="str">
            <v>edu17</v>
          </cell>
          <cell r="D297">
            <v>2.2081983089447021</v>
          </cell>
          <cell r="E297">
            <v>3.0712654814124107E-2</v>
          </cell>
          <cell r="F297">
            <v>71.898643493652344</v>
          </cell>
          <cell r="G297">
            <v>0</v>
          </cell>
          <cell r="H297">
            <v>78326</v>
          </cell>
          <cell r="I297">
            <v>0.45345023274421692</v>
          </cell>
          <cell r="J297">
            <v>1.3291693292558193E-2</v>
          </cell>
        </row>
        <row r="298">
          <cell r="A298" t="str">
            <v>2003edu2</v>
          </cell>
          <cell r="B298">
            <v>2003</v>
          </cell>
          <cell r="C298" t="str">
            <v>edu2</v>
          </cell>
          <cell r="D298">
            <v>-2.6934240013360977E-2</v>
          </cell>
          <cell r="E298">
            <v>2.1487917751073837E-2</v>
          </cell>
          <cell r="F298">
            <v>-1.2534596920013428</v>
          </cell>
          <cell r="G298">
            <v>0.21004220843315125</v>
          </cell>
          <cell r="H298">
            <v>78326</v>
          </cell>
          <cell r="I298">
            <v>0.45345023274421692</v>
          </cell>
          <cell r="J298">
            <v>1.9952360540628433E-2</v>
          </cell>
        </row>
        <row r="299">
          <cell r="A299" t="str">
            <v>2003edu3</v>
          </cell>
          <cell r="B299">
            <v>2003</v>
          </cell>
          <cell r="C299" t="str">
            <v>edu3</v>
          </cell>
          <cell r="D299">
            <v>0.10827319324016571</v>
          </cell>
          <cell r="E299">
            <v>1.8069809302687645E-2</v>
          </cell>
          <cell r="F299">
            <v>5.9919390678405762</v>
          </cell>
          <cell r="G299">
            <v>2.0825565716364736E-9</v>
          </cell>
          <cell r="H299">
            <v>78326</v>
          </cell>
          <cell r="I299">
            <v>0.45345023274421692</v>
          </cell>
          <cell r="J299">
            <v>3.4465808421373367E-2</v>
          </cell>
        </row>
        <row r="300">
          <cell r="A300" t="str">
            <v>2003edu4</v>
          </cell>
          <cell r="B300">
            <v>2003</v>
          </cell>
          <cell r="C300" t="str">
            <v>edu4</v>
          </cell>
          <cell r="D300">
            <v>0.17575077712535858</v>
          </cell>
          <cell r="E300">
            <v>1.4787180349230766E-2</v>
          </cell>
          <cell r="F300">
            <v>11.885347366333008</v>
          </cell>
          <cell r="G300">
            <v>1.5044939137823371E-32</v>
          </cell>
          <cell r="H300">
            <v>78326</v>
          </cell>
          <cell r="I300">
            <v>0.45345023274421692</v>
          </cell>
          <cell r="J300">
            <v>0.14392909407615662</v>
          </cell>
        </row>
        <row r="301">
          <cell r="A301" t="str">
            <v>2003edu5</v>
          </cell>
          <cell r="B301">
            <v>2003</v>
          </cell>
          <cell r="C301" t="str">
            <v>edu5</v>
          </cell>
          <cell r="D301">
            <v>0.20235118269920349</v>
          </cell>
          <cell r="E301">
            <v>1.7132621258497238E-2</v>
          </cell>
          <cell r="F301">
            <v>11.810871124267578</v>
          </cell>
          <cell r="G301">
            <v>3.6527061664902212E-32</v>
          </cell>
          <cell r="H301">
            <v>78326</v>
          </cell>
          <cell r="I301">
            <v>0.45345023274421692</v>
          </cell>
          <cell r="J301">
            <v>3.8614377379417419E-2</v>
          </cell>
        </row>
        <row r="302">
          <cell r="A302" t="str">
            <v>2003edu6</v>
          </cell>
          <cell r="B302">
            <v>2003</v>
          </cell>
          <cell r="C302" t="str">
            <v>edu6</v>
          </cell>
          <cell r="D302">
            <v>0.22555209696292877</v>
          </cell>
          <cell r="E302">
            <v>1.7573041841387749E-2</v>
          </cell>
          <cell r="F302">
            <v>12.83512020111084</v>
          </cell>
          <cell r="G302">
            <v>1.1378137714282246E-37</v>
          </cell>
          <cell r="H302">
            <v>78326</v>
          </cell>
          <cell r="I302">
            <v>0.45345023274421692</v>
          </cell>
          <cell r="J302">
            <v>3.4501064568758011E-2</v>
          </cell>
        </row>
        <row r="303">
          <cell r="A303" t="str">
            <v>2003edu7</v>
          </cell>
          <cell r="B303">
            <v>2003</v>
          </cell>
          <cell r="C303" t="str">
            <v>edu7</v>
          </cell>
          <cell r="D303">
            <v>0.23238620162010193</v>
          </cell>
          <cell r="E303">
            <v>1.7739130184054375E-2</v>
          </cell>
          <cell r="F303">
            <v>13.100202560424805</v>
          </cell>
          <cell r="G303">
            <v>0</v>
          </cell>
          <cell r="H303">
            <v>78326</v>
          </cell>
          <cell r="I303">
            <v>0.45345023274421692</v>
          </cell>
          <cell r="J303">
            <v>3.4838221967220306E-2</v>
          </cell>
        </row>
        <row r="304">
          <cell r="A304" t="str">
            <v>2003edu8</v>
          </cell>
          <cell r="B304">
            <v>2003</v>
          </cell>
          <cell r="C304" t="str">
            <v>edu8</v>
          </cell>
          <cell r="D304">
            <v>0.36703178286552429</v>
          </cell>
          <cell r="E304">
            <v>1.4821269549429417E-2</v>
          </cell>
          <cell r="F304">
            <v>24.76385498046875</v>
          </cell>
          <cell r="G304">
            <v>0</v>
          </cell>
          <cell r="H304">
            <v>78326</v>
          </cell>
          <cell r="I304">
            <v>0.45345023274421692</v>
          </cell>
          <cell r="J304">
            <v>0.1536022424697876</v>
          </cell>
        </row>
        <row r="305">
          <cell r="A305" t="str">
            <v>2003edu9</v>
          </cell>
          <cell r="B305">
            <v>2003</v>
          </cell>
          <cell r="C305" t="str">
            <v>edu9</v>
          </cell>
          <cell r="D305">
            <v>0.35906091332435608</v>
          </cell>
          <cell r="E305">
            <v>2.0261013880372047E-2</v>
          </cell>
          <cell r="F305">
            <v>17.721763610839844</v>
          </cell>
          <cell r="G305">
            <v>0</v>
          </cell>
          <cell r="H305">
            <v>78326</v>
          </cell>
          <cell r="I305">
            <v>0.45345023274421692</v>
          </cell>
          <cell r="J305">
            <v>2.264866977930069E-2</v>
          </cell>
        </row>
        <row r="306">
          <cell r="A306" t="str">
            <v>2003hom</v>
          </cell>
          <cell r="B306">
            <v>2003</v>
          </cell>
          <cell r="C306" t="str">
            <v>hom</v>
          </cell>
          <cell r="D306">
            <v>0.42959097027778625</v>
          </cell>
          <cell r="E306">
            <v>4.8428131267428398E-3</v>
          </cell>
          <cell r="F306">
            <v>88.7069091796875</v>
          </cell>
          <cell r="G306">
            <v>0</v>
          </cell>
          <cell r="H306">
            <v>78326</v>
          </cell>
          <cell r="I306">
            <v>0.45345023274421692</v>
          </cell>
          <cell r="J306">
            <v>0.57975131273269653</v>
          </cell>
        </row>
        <row r="307">
          <cell r="A307" t="str">
            <v>2003idade</v>
          </cell>
          <cell r="B307">
            <v>2003</v>
          </cell>
          <cell r="C307" t="str">
            <v>idade</v>
          </cell>
          <cell r="D307">
            <v>5.8220628648996353E-2</v>
          </cell>
          <cell r="E307">
            <v>1.1784238740801811E-3</v>
          </cell>
          <cell r="F307">
            <v>49.405506134033203</v>
          </cell>
          <cell r="G307">
            <v>0</v>
          </cell>
          <cell r="H307">
            <v>78326</v>
          </cell>
          <cell r="I307">
            <v>0.45345023274421692</v>
          </cell>
          <cell r="J307">
            <v>38.259906768798828</v>
          </cell>
        </row>
        <row r="308">
          <cell r="A308" t="str">
            <v>2003idade2</v>
          </cell>
          <cell r="B308">
            <v>2003</v>
          </cell>
          <cell r="C308" t="str">
            <v>idade2</v>
          </cell>
          <cell r="D308">
            <v>-5.7154515525326133E-4</v>
          </cell>
          <cell r="E308">
            <v>1.4424562323256396E-5</v>
          </cell>
          <cell r="F308">
            <v>-39.623050689697266</v>
          </cell>
          <cell r="G308">
            <v>0</v>
          </cell>
          <cell r="H308">
            <v>78326</v>
          </cell>
          <cell r="I308">
            <v>0.45345023274421692</v>
          </cell>
          <cell r="J308">
            <v>1628.3951416015625</v>
          </cell>
        </row>
        <row r="309">
          <cell r="A309" t="str">
            <v>2003lnrtrabp</v>
          </cell>
          <cell r="B309">
            <v>2003</v>
          </cell>
          <cell r="C309" t="str">
            <v>lnrtrabp</v>
          </cell>
          <cell r="J309">
            <v>6.8514022827148438</v>
          </cell>
        </row>
        <row r="310">
          <cell r="A310" t="str">
            <v/>
          </cell>
          <cell r="C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  <row r="1204">
          <cell r="A1204" t="str">
            <v/>
          </cell>
        </row>
        <row r="1205">
          <cell r="A1205" t="str">
            <v/>
          </cell>
        </row>
        <row r="1206">
          <cell r="A1206" t="str">
            <v/>
          </cell>
        </row>
        <row r="1207">
          <cell r="A1207" t="str">
            <v/>
          </cell>
        </row>
        <row r="1208">
          <cell r="A1208" t="str">
            <v/>
          </cell>
        </row>
        <row r="1209">
          <cell r="A1209" t="str">
            <v/>
          </cell>
        </row>
        <row r="1210">
          <cell r="A1210" t="str">
            <v/>
          </cell>
        </row>
        <row r="1211">
          <cell r="A1211" t="str">
            <v/>
          </cell>
        </row>
        <row r="1212">
          <cell r="A1212" t="str">
            <v/>
          </cell>
        </row>
        <row r="1213">
          <cell r="A1213" t="str">
            <v/>
          </cell>
        </row>
        <row r="1214">
          <cell r="A1214" t="str">
            <v/>
          </cell>
        </row>
        <row r="1215">
          <cell r="A1215" t="str">
            <v/>
          </cell>
        </row>
        <row r="1216">
          <cell r="A1216" t="str">
            <v/>
          </cell>
        </row>
        <row r="1217">
          <cell r="A1217" t="str">
            <v/>
          </cell>
        </row>
        <row r="1218">
          <cell r="A1218" t="str">
            <v/>
          </cell>
        </row>
        <row r="1219">
          <cell r="A1219" t="str">
            <v/>
          </cell>
        </row>
        <row r="1220">
          <cell r="A1220" t="str">
            <v/>
          </cell>
        </row>
        <row r="1221">
          <cell r="A1221" t="str">
            <v/>
          </cell>
        </row>
        <row r="1222">
          <cell r="A1222" t="str">
            <v/>
          </cell>
        </row>
        <row r="1223">
          <cell r="A1223" t="str">
            <v/>
          </cell>
        </row>
        <row r="1224">
          <cell r="A1224" t="str">
            <v/>
          </cell>
        </row>
        <row r="1225">
          <cell r="A1225" t="str">
            <v/>
          </cell>
        </row>
        <row r="1226">
          <cell r="A1226" t="str">
            <v/>
          </cell>
        </row>
        <row r="1227">
          <cell r="A1227" t="str">
            <v/>
          </cell>
        </row>
        <row r="1228">
          <cell r="A1228" t="str">
            <v/>
          </cell>
        </row>
        <row r="1229">
          <cell r="A1229" t="str">
            <v/>
          </cell>
        </row>
        <row r="1230">
          <cell r="A1230" t="str">
            <v/>
          </cell>
        </row>
        <row r="1231">
          <cell r="A1231" t="str">
            <v/>
          </cell>
        </row>
        <row r="1232">
          <cell r="A1232" t="str">
            <v/>
          </cell>
        </row>
        <row r="1233">
          <cell r="A1233" t="str">
            <v/>
          </cell>
        </row>
        <row r="1234">
          <cell r="A1234" t="str">
            <v/>
          </cell>
        </row>
        <row r="1235">
          <cell r="A1235" t="str">
            <v/>
          </cell>
        </row>
        <row r="1236">
          <cell r="A1236" t="str">
            <v/>
          </cell>
        </row>
        <row r="1237">
          <cell r="A1237" t="str">
            <v/>
          </cell>
        </row>
        <row r="1238">
          <cell r="A1238" t="str">
            <v/>
          </cell>
        </row>
        <row r="1239">
          <cell r="A1239" t="str">
            <v/>
          </cell>
        </row>
        <row r="1240">
          <cell r="A1240" t="str">
            <v/>
          </cell>
        </row>
        <row r="1241">
          <cell r="A1241" t="str">
            <v/>
          </cell>
        </row>
        <row r="1242">
          <cell r="A1242" t="str">
            <v/>
          </cell>
        </row>
        <row r="1243">
          <cell r="A1243" t="str">
            <v/>
          </cell>
        </row>
        <row r="1244">
          <cell r="A1244" t="str">
            <v/>
          </cell>
        </row>
        <row r="1245">
          <cell r="A1245" t="str">
            <v/>
          </cell>
        </row>
        <row r="1246">
          <cell r="A1246" t="str">
            <v/>
          </cell>
        </row>
        <row r="1247">
          <cell r="A1247" t="str">
            <v/>
          </cell>
        </row>
        <row r="1248">
          <cell r="A1248" t="str">
            <v/>
          </cell>
        </row>
        <row r="1249">
          <cell r="A1249" t="str">
            <v/>
          </cell>
        </row>
        <row r="1250">
          <cell r="A1250" t="str">
            <v/>
          </cell>
        </row>
        <row r="1251">
          <cell r="A1251" t="str">
            <v/>
          </cell>
        </row>
        <row r="1252">
          <cell r="A1252" t="str">
            <v/>
          </cell>
        </row>
        <row r="1253">
          <cell r="A1253" t="str">
            <v/>
          </cell>
        </row>
        <row r="1254">
          <cell r="A1254" t="str">
            <v/>
          </cell>
        </row>
        <row r="1255">
          <cell r="A1255" t="str">
            <v/>
          </cell>
        </row>
        <row r="1256">
          <cell r="A1256" t="str">
            <v/>
          </cell>
        </row>
        <row r="1257">
          <cell r="A1257" t="str">
            <v/>
          </cell>
        </row>
        <row r="1258">
          <cell r="A1258" t="str">
            <v/>
          </cell>
        </row>
        <row r="1259">
          <cell r="A1259" t="str">
            <v/>
          </cell>
        </row>
        <row r="1260">
          <cell r="A1260" t="str">
            <v/>
          </cell>
        </row>
        <row r="1261">
          <cell r="A1261" t="str">
            <v/>
          </cell>
        </row>
        <row r="1262">
          <cell r="A1262" t="str">
            <v/>
          </cell>
        </row>
        <row r="1263">
          <cell r="A1263" t="str">
            <v/>
          </cell>
        </row>
        <row r="1264">
          <cell r="A1264" t="str">
            <v/>
          </cell>
        </row>
        <row r="1265">
          <cell r="A1265" t="str">
            <v/>
          </cell>
        </row>
        <row r="1266">
          <cell r="A1266" t="str">
            <v/>
          </cell>
        </row>
        <row r="1267">
          <cell r="A1267" t="str">
            <v/>
          </cell>
        </row>
        <row r="1268">
          <cell r="A1268" t="str">
            <v/>
          </cell>
        </row>
        <row r="1269">
          <cell r="A1269" t="str">
            <v/>
          </cell>
        </row>
        <row r="1270">
          <cell r="A1270" t="str">
            <v/>
          </cell>
        </row>
        <row r="1271">
          <cell r="A1271" t="str">
            <v/>
          </cell>
        </row>
        <row r="1272">
          <cell r="A1272" t="str">
            <v/>
          </cell>
        </row>
        <row r="1273">
          <cell r="A1273" t="str">
            <v/>
          </cell>
        </row>
        <row r="1274">
          <cell r="A1274" t="str">
            <v/>
          </cell>
        </row>
        <row r="1275">
          <cell r="A1275" t="str">
            <v/>
          </cell>
        </row>
        <row r="1276">
          <cell r="A1276" t="str">
            <v/>
          </cell>
        </row>
        <row r="1277">
          <cell r="A1277" t="str">
            <v/>
          </cell>
        </row>
        <row r="1278">
          <cell r="A1278" t="str">
            <v/>
          </cell>
        </row>
        <row r="1279">
          <cell r="A1279" t="str">
            <v/>
          </cell>
        </row>
        <row r="1280">
          <cell r="A1280" t="str">
            <v/>
          </cell>
        </row>
        <row r="1281">
          <cell r="A1281" t="str">
            <v/>
          </cell>
        </row>
        <row r="1282">
          <cell r="A1282" t="str">
            <v/>
          </cell>
        </row>
        <row r="1283">
          <cell r="A1283" t="str">
            <v/>
          </cell>
        </row>
        <row r="1284">
          <cell r="A1284" t="str">
            <v/>
          </cell>
        </row>
        <row r="1285">
          <cell r="A1285" t="str">
            <v/>
          </cell>
        </row>
        <row r="1286">
          <cell r="A1286" t="str">
            <v/>
          </cell>
        </row>
        <row r="1287">
          <cell r="A1287" t="str">
            <v/>
          </cell>
        </row>
        <row r="1288">
          <cell r="A1288" t="str">
            <v/>
          </cell>
        </row>
        <row r="1289">
          <cell r="A1289" t="str">
            <v/>
          </cell>
        </row>
        <row r="1290">
          <cell r="A1290" t="str">
            <v/>
          </cell>
        </row>
        <row r="1291">
          <cell r="A1291" t="str">
            <v/>
          </cell>
        </row>
        <row r="1292">
          <cell r="A1292" t="str">
            <v/>
          </cell>
        </row>
        <row r="1293">
          <cell r="A1293" t="str">
            <v/>
          </cell>
        </row>
        <row r="1294">
          <cell r="A1294" t="str">
            <v/>
          </cell>
        </row>
        <row r="1295">
          <cell r="A1295" t="str">
            <v/>
          </cell>
        </row>
        <row r="1296">
          <cell r="A1296" t="str">
            <v/>
          </cell>
        </row>
        <row r="1297">
          <cell r="A1297" t="str">
            <v/>
          </cell>
        </row>
        <row r="1298">
          <cell r="A1298" t="str">
            <v/>
          </cell>
        </row>
        <row r="1299">
          <cell r="A1299" t="str">
            <v/>
          </cell>
        </row>
        <row r="1300">
          <cell r="A1300" t="str">
            <v/>
          </cell>
        </row>
        <row r="1301">
          <cell r="A1301" t="str">
            <v/>
          </cell>
        </row>
        <row r="1302">
          <cell r="A1302" t="str">
            <v/>
          </cell>
        </row>
        <row r="1303">
          <cell r="A1303" t="str">
            <v/>
          </cell>
        </row>
        <row r="1304">
          <cell r="A1304" t="str">
            <v/>
          </cell>
        </row>
        <row r="1305">
          <cell r="A1305" t="str">
            <v/>
          </cell>
        </row>
        <row r="1306">
          <cell r="A1306" t="str">
            <v/>
          </cell>
        </row>
        <row r="1307">
          <cell r="A1307" t="str">
            <v/>
          </cell>
        </row>
        <row r="1308">
          <cell r="A1308" t="str">
            <v/>
          </cell>
        </row>
        <row r="1309">
          <cell r="A1309" t="str">
            <v/>
          </cell>
        </row>
        <row r="1310">
          <cell r="A1310" t="str">
            <v/>
          </cell>
        </row>
        <row r="1311">
          <cell r="A1311" t="str">
            <v/>
          </cell>
        </row>
        <row r="1312">
          <cell r="A1312" t="str">
            <v/>
          </cell>
        </row>
        <row r="1313">
          <cell r="A1313" t="str">
            <v/>
          </cell>
        </row>
        <row r="1314">
          <cell r="A1314" t="str">
            <v/>
          </cell>
        </row>
        <row r="1315">
          <cell r="A1315" t="str">
            <v/>
          </cell>
        </row>
        <row r="1316">
          <cell r="A1316" t="str">
            <v/>
          </cell>
        </row>
        <row r="1317">
          <cell r="A1317" t="str">
            <v/>
          </cell>
        </row>
        <row r="1318">
          <cell r="A1318" t="str">
            <v/>
          </cell>
        </row>
        <row r="1319">
          <cell r="A1319" t="str">
            <v/>
          </cell>
        </row>
        <row r="1320">
          <cell r="A1320" t="str">
            <v/>
          </cell>
        </row>
        <row r="1321">
          <cell r="A1321" t="str">
            <v/>
          </cell>
        </row>
        <row r="1322">
          <cell r="A1322" t="str">
            <v/>
          </cell>
        </row>
        <row r="1323">
          <cell r="A1323" t="str">
            <v/>
          </cell>
        </row>
        <row r="1324">
          <cell r="A1324" t="str">
            <v/>
          </cell>
        </row>
        <row r="1325">
          <cell r="A1325" t="str">
            <v/>
          </cell>
        </row>
        <row r="1326">
          <cell r="A1326" t="str">
            <v/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  <row r="1374">
          <cell r="A1374" t="str">
            <v/>
          </cell>
        </row>
        <row r="1375">
          <cell r="A1375" t="str">
            <v/>
          </cell>
        </row>
        <row r="1376">
          <cell r="A1376" t="str">
            <v/>
          </cell>
        </row>
        <row r="1377">
          <cell r="A1377" t="str">
            <v/>
          </cell>
        </row>
        <row r="1378">
          <cell r="A1378" t="str">
            <v/>
          </cell>
        </row>
        <row r="1379">
          <cell r="A1379" t="str">
            <v/>
          </cell>
        </row>
        <row r="1380">
          <cell r="A1380" t="str">
            <v/>
          </cell>
        </row>
        <row r="1381">
          <cell r="A1381" t="str">
            <v/>
          </cell>
        </row>
        <row r="1382">
          <cell r="A1382" t="str">
            <v/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  <row r="1533">
          <cell r="A1533" t="str">
            <v/>
          </cell>
        </row>
        <row r="1534">
          <cell r="A1534" t="str">
            <v/>
          </cell>
        </row>
        <row r="1535">
          <cell r="A1535" t="str">
            <v/>
          </cell>
        </row>
        <row r="1536">
          <cell r="A1536" t="str">
            <v/>
          </cell>
        </row>
        <row r="1537">
          <cell r="A1537" t="str">
            <v/>
          </cell>
        </row>
        <row r="1538">
          <cell r="A1538" t="str">
            <v/>
          </cell>
        </row>
        <row r="1539">
          <cell r="A1539" t="str">
            <v/>
          </cell>
        </row>
        <row r="1540">
          <cell r="A1540" t="str">
            <v/>
          </cell>
        </row>
        <row r="1541">
          <cell r="A1541" t="str">
            <v/>
          </cell>
        </row>
        <row r="1542">
          <cell r="A1542" t="str">
            <v/>
          </cell>
        </row>
        <row r="1543">
          <cell r="A1543" t="str">
            <v/>
          </cell>
        </row>
        <row r="1544">
          <cell r="A1544" t="str">
            <v/>
          </cell>
        </row>
        <row r="1545">
          <cell r="A1545" t="str">
            <v/>
          </cell>
        </row>
        <row r="1546">
          <cell r="A1546" t="str">
            <v/>
          </cell>
        </row>
        <row r="1547">
          <cell r="A1547" t="str">
            <v/>
          </cell>
        </row>
        <row r="1548">
          <cell r="A1548" t="str">
            <v/>
          </cell>
        </row>
        <row r="1549">
          <cell r="A1549" t="str">
            <v/>
          </cell>
        </row>
        <row r="1550">
          <cell r="A1550" t="str">
            <v/>
          </cell>
        </row>
        <row r="1551">
          <cell r="A1551" t="str">
            <v/>
          </cell>
        </row>
        <row r="1552">
          <cell r="A1552" t="str">
            <v/>
          </cell>
        </row>
        <row r="1553">
          <cell r="A1553" t="str">
            <v/>
          </cell>
        </row>
        <row r="1554">
          <cell r="A1554" t="str">
            <v/>
          </cell>
        </row>
        <row r="1555">
          <cell r="A1555" t="str">
            <v/>
          </cell>
        </row>
        <row r="1556">
          <cell r="A1556" t="str">
            <v/>
          </cell>
        </row>
        <row r="1557">
          <cell r="A1557" t="str">
            <v/>
          </cell>
        </row>
        <row r="1558">
          <cell r="A1558" t="str">
            <v/>
          </cell>
        </row>
        <row r="1559">
          <cell r="A1559" t="str">
            <v/>
          </cell>
        </row>
        <row r="1560">
          <cell r="A1560" t="str">
            <v/>
          </cell>
        </row>
        <row r="1561">
          <cell r="A1561" t="str">
            <v/>
          </cell>
        </row>
        <row r="1562">
          <cell r="A1562" t="str">
            <v/>
          </cell>
        </row>
        <row r="1563">
          <cell r="A1563" t="str">
            <v/>
          </cell>
        </row>
        <row r="1564">
          <cell r="A1564" t="str">
            <v/>
          </cell>
        </row>
        <row r="1565">
          <cell r="A1565" t="str">
            <v/>
          </cell>
        </row>
        <row r="1566">
          <cell r="A1566" t="str">
            <v/>
          </cell>
        </row>
        <row r="1567">
          <cell r="A1567" t="str">
            <v/>
          </cell>
        </row>
        <row r="1568">
          <cell r="A1568" t="str">
            <v/>
          </cell>
        </row>
        <row r="1569">
          <cell r="A1569" t="str">
            <v/>
          </cell>
        </row>
        <row r="1570">
          <cell r="A1570" t="str">
            <v/>
          </cell>
        </row>
        <row r="1571">
          <cell r="A1571" t="str">
            <v/>
          </cell>
        </row>
        <row r="1572">
          <cell r="A1572" t="str">
            <v/>
          </cell>
        </row>
        <row r="1573">
          <cell r="A1573" t="str">
            <v/>
          </cell>
        </row>
        <row r="1574">
          <cell r="A1574" t="str">
            <v/>
          </cell>
        </row>
        <row r="1575">
          <cell r="A1575" t="str">
            <v/>
          </cell>
        </row>
        <row r="1576">
          <cell r="A1576" t="str">
            <v/>
          </cell>
        </row>
        <row r="1577">
          <cell r="A1577" t="str">
            <v/>
          </cell>
        </row>
        <row r="1578">
          <cell r="A1578" t="str">
            <v/>
          </cell>
        </row>
        <row r="1579">
          <cell r="A1579" t="str">
            <v/>
          </cell>
        </row>
        <row r="1580">
          <cell r="A1580" t="str">
            <v/>
          </cell>
        </row>
        <row r="1581">
          <cell r="A1581" t="str">
            <v/>
          </cell>
        </row>
        <row r="1582">
          <cell r="A1582" t="str">
            <v/>
          </cell>
        </row>
        <row r="1583">
          <cell r="A1583" t="str">
            <v/>
          </cell>
        </row>
        <row r="1584">
          <cell r="A1584" t="str">
            <v/>
          </cell>
        </row>
        <row r="1585">
          <cell r="A1585" t="str">
            <v/>
          </cell>
        </row>
        <row r="1586">
          <cell r="A1586" t="str">
            <v/>
          </cell>
        </row>
        <row r="1587">
          <cell r="A1587" t="str">
            <v/>
          </cell>
        </row>
        <row r="1588">
          <cell r="A1588" t="str">
            <v/>
          </cell>
        </row>
        <row r="1589">
          <cell r="A1589" t="str">
            <v/>
          </cell>
        </row>
        <row r="1590">
          <cell r="A1590" t="str">
            <v/>
          </cell>
        </row>
        <row r="1591">
          <cell r="A1591" t="str">
            <v/>
          </cell>
        </row>
        <row r="1592">
          <cell r="A1592" t="str">
            <v/>
          </cell>
        </row>
        <row r="1593">
          <cell r="A1593" t="str">
            <v/>
          </cell>
        </row>
        <row r="1594">
          <cell r="A1594" t="str">
            <v/>
          </cell>
        </row>
        <row r="1595">
          <cell r="A1595" t="str">
            <v/>
          </cell>
        </row>
        <row r="1596">
          <cell r="A1596" t="str">
            <v/>
          </cell>
        </row>
        <row r="1597">
          <cell r="A1597" t="str">
            <v/>
          </cell>
        </row>
        <row r="1598">
          <cell r="A1598" t="str">
            <v/>
          </cell>
        </row>
        <row r="1599">
          <cell r="A1599" t="str">
            <v/>
          </cell>
        </row>
        <row r="1600">
          <cell r="A1600" t="str">
            <v/>
          </cell>
        </row>
        <row r="1601">
          <cell r="A1601" t="str">
            <v/>
          </cell>
        </row>
        <row r="1602">
          <cell r="A1602" t="str">
            <v/>
          </cell>
        </row>
        <row r="1603">
          <cell r="A1603" t="str">
            <v/>
          </cell>
        </row>
        <row r="1604">
          <cell r="A1604" t="str">
            <v/>
          </cell>
        </row>
        <row r="1605">
          <cell r="A1605" t="str">
            <v/>
          </cell>
        </row>
        <row r="1606">
          <cell r="A1606" t="str">
            <v/>
          </cell>
        </row>
        <row r="1607">
          <cell r="A1607" t="str">
            <v/>
          </cell>
        </row>
        <row r="1608">
          <cell r="A1608" t="str">
            <v/>
          </cell>
        </row>
        <row r="1609">
          <cell r="A1609" t="str">
            <v/>
          </cell>
        </row>
        <row r="1610">
          <cell r="A1610" t="str">
            <v/>
          </cell>
        </row>
        <row r="1611">
          <cell r="A1611" t="str">
            <v/>
          </cell>
        </row>
        <row r="1612">
          <cell r="A1612" t="str">
            <v/>
          </cell>
        </row>
        <row r="1613">
          <cell r="A1613" t="str">
            <v/>
          </cell>
        </row>
        <row r="1614">
          <cell r="A1614" t="str">
            <v/>
          </cell>
        </row>
        <row r="1615">
          <cell r="A1615" t="str">
            <v/>
          </cell>
        </row>
        <row r="1616">
          <cell r="A1616" t="str">
            <v/>
          </cell>
        </row>
        <row r="1617">
          <cell r="A1617" t="str">
            <v/>
          </cell>
        </row>
        <row r="1618">
          <cell r="A1618" t="str">
            <v/>
          </cell>
        </row>
        <row r="1619">
          <cell r="A1619" t="str">
            <v/>
          </cell>
        </row>
        <row r="1620">
          <cell r="A1620" t="str">
            <v/>
          </cell>
        </row>
        <row r="1621">
          <cell r="A1621" t="str">
            <v/>
          </cell>
        </row>
        <row r="1622">
          <cell r="A1622" t="str">
            <v/>
          </cell>
        </row>
        <row r="1623">
          <cell r="A1623" t="str">
            <v/>
          </cell>
        </row>
        <row r="1624">
          <cell r="A1624" t="str">
            <v/>
          </cell>
        </row>
        <row r="1625">
          <cell r="A1625" t="str">
            <v/>
          </cell>
        </row>
        <row r="1626">
          <cell r="A1626" t="str">
            <v/>
          </cell>
        </row>
        <row r="1627">
          <cell r="A1627" t="str">
            <v/>
          </cell>
        </row>
        <row r="1628">
          <cell r="A1628" t="str">
            <v/>
          </cell>
        </row>
        <row r="1629">
          <cell r="A1629" t="str">
            <v/>
          </cell>
        </row>
        <row r="1630">
          <cell r="A1630" t="str">
            <v/>
          </cell>
        </row>
        <row r="1631">
          <cell r="A1631" t="str">
            <v/>
          </cell>
        </row>
        <row r="1632">
          <cell r="A1632" t="str">
            <v/>
          </cell>
        </row>
        <row r="1633">
          <cell r="A1633" t="str">
            <v/>
          </cell>
        </row>
        <row r="1634">
          <cell r="A1634" t="str">
            <v/>
          </cell>
        </row>
        <row r="1635">
          <cell r="A1635" t="str">
            <v/>
          </cell>
        </row>
        <row r="1636">
          <cell r="A1636" t="str">
            <v/>
          </cell>
        </row>
        <row r="1637">
          <cell r="A1637" t="str">
            <v/>
          </cell>
        </row>
        <row r="1638">
          <cell r="A1638" t="str">
            <v/>
          </cell>
        </row>
        <row r="1639">
          <cell r="A1639" t="str">
            <v/>
          </cell>
        </row>
        <row r="1640">
          <cell r="A1640" t="str">
            <v/>
          </cell>
        </row>
        <row r="1641">
          <cell r="A1641" t="str">
            <v/>
          </cell>
        </row>
        <row r="1642">
          <cell r="A1642" t="str">
            <v/>
          </cell>
        </row>
        <row r="1643">
          <cell r="A1643" t="str">
            <v/>
          </cell>
        </row>
        <row r="1644">
          <cell r="A1644" t="str">
            <v/>
          </cell>
        </row>
        <row r="1645">
          <cell r="A1645" t="str">
            <v/>
          </cell>
        </row>
        <row r="1646">
          <cell r="A1646" t="str">
            <v/>
          </cell>
        </row>
        <row r="1647">
          <cell r="A1647" t="str">
            <v/>
          </cell>
        </row>
        <row r="1648">
          <cell r="A1648" t="str">
            <v/>
          </cell>
        </row>
        <row r="1649">
          <cell r="A1649" t="str">
            <v/>
          </cell>
        </row>
        <row r="1650">
          <cell r="A1650" t="str">
            <v/>
          </cell>
        </row>
        <row r="1651">
          <cell r="A1651" t="str">
            <v/>
          </cell>
        </row>
        <row r="1652">
          <cell r="A1652" t="str">
            <v/>
          </cell>
        </row>
        <row r="1653">
          <cell r="A1653" t="str">
            <v/>
          </cell>
        </row>
        <row r="1654">
          <cell r="A1654" t="str">
            <v/>
          </cell>
        </row>
        <row r="1655">
          <cell r="A1655" t="str">
            <v/>
          </cell>
        </row>
        <row r="1656">
          <cell r="A1656" t="str">
            <v/>
          </cell>
        </row>
        <row r="1657">
          <cell r="A1657" t="str">
            <v/>
          </cell>
        </row>
        <row r="1658">
          <cell r="A1658" t="str">
            <v/>
          </cell>
        </row>
        <row r="1659">
          <cell r="A1659" t="str">
            <v/>
          </cell>
        </row>
        <row r="1660">
          <cell r="A1660" t="str">
            <v/>
          </cell>
        </row>
        <row r="1661">
          <cell r="A1661" t="str">
            <v/>
          </cell>
        </row>
        <row r="1662">
          <cell r="A1662" t="str">
            <v/>
          </cell>
        </row>
        <row r="1663">
          <cell r="A1663" t="str">
            <v/>
          </cell>
        </row>
        <row r="1664">
          <cell r="A1664" t="str">
            <v/>
          </cell>
        </row>
        <row r="1665">
          <cell r="A1665" t="str">
            <v/>
          </cell>
        </row>
        <row r="1666">
          <cell r="A1666" t="str">
            <v/>
          </cell>
        </row>
        <row r="1667">
          <cell r="A1667" t="str">
            <v/>
          </cell>
        </row>
        <row r="1668">
          <cell r="A1668" t="str">
            <v/>
          </cell>
        </row>
        <row r="1669">
          <cell r="A1669" t="str">
            <v/>
          </cell>
        </row>
        <row r="1670">
          <cell r="A1670" t="str">
            <v/>
          </cell>
        </row>
        <row r="1671">
          <cell r="A1671" t="str">
            <v/>
          </cell>
        </row>
        <row r="1672">
          <cell r="A1672" t="str">
            <v/>
          </cell>
        </row>
        <row r="1673">
          <cell r="A1673" t="str">
            <v/>
          </cell>
        </row>
        <row r="1674">
          <cell r="A1674" t="str">
            <v/>
          </cell>
        </row>
        <row r="1675">
          <cell r="A1675" t="str">
            <v/>
          </cell>
        </row>
        <row r="1676">
          <cell r="A1676" t="str">
            <v/>
          </cell>
        </row>
        <row r="1677">
          <cell r="A1677" t="str">
            <v/>
          </cell>
        </row>
        <row r="1678">
          <cell r="A1678" t="str">
            <v/>
          </cell>
        </row>
        <row r="1679">
          <cell r="A1679" t="str">
            <v/>
          </cell>
        </row>
        <row r="1680">
          <cell r="A1680" t="str">
            <v/>
          </cell>
        </row>
        <row r="1681">
          <cell r="A1681" t="str">
            <v/>
          </cell>
        </row>
        <row r="1682">
          <cell r="A1682" t="str">
            <v/>
          </cell>
        </row>
        <row r="1683">
          <cell r="A1683" t="str">
            <v/>
          </cell>
        </row>
        <row r="1684">
          <cell r="A1684" t="str">
            <v/>
          </cell>
        </row>
        <row r="1685">
          <cell r="A1685" t="str">
            <v/>
          </cell>
        </row>
        <row r="1686">
          <cell r="A1686" t="str">
            <v/>
          </cell>
        </row>
        <row r="1687">
          <cell r="A1687" t="str">
            <v/>
          </cell>
        </row>
        <row r="1688">
          <cell r="A1688" t="str">
            <v/>
          </cell>
        </row>
        <row r="1689">
          <cell r="A1689" t="str">
            <v/>
          </cell>
        </row>
        <row r="1690">
          <cell r="A1690" t="str">
            <v/>
          </cell>
        </row>
        <row r="1691">
          <cell r="A1691" t="str">
            <v/>
          </cell>
        </row>
        <row r="1692">
          <cell r="A1692" t="str">
            <v/>
          </cell>
        </row>
        <row r="1693">
          <cell r="A1693" t="str">
            <v/>
          </cell>
        </row>
        <row r="1694">
          <cell r="A1694" t="str">
            <v/>
          </cell>
        </row>
        <row r="1695">
          <cell r="A1695" t="str">
            <v/>
          </cell>
        </row>
        <row r="1696">
          <cell r="A1696" t="str">
            <v/>
          </cell>
        </row>
        <row r="1697">
          <cell r="A1697" t="str">
            <v/>
          </cell>
        </row>
        <row r="1698">
          <cell r="A1698" t="str">
            <v/>
          </cell>
        </row>
        <row r="1699">
          <cell r="A1699" t="str">
            <v/>
          </cell>
        </row>
        <row r="1700">
          <cell r="A1700" t="str">
            <v/>
          </cell>
        </row>
        <row r="1701">
          <cell r="A1701" t="str">
            <v/>
          </cell>
        </row>
        <row r="1702">
          <cell r="A1702" t="str">
            <v/>
          </cell>
        </row>
        <row r="1703">
          <cell r="A1703" t="str">
            <v/>
          </cell>
        </row>
        <row r="1704">
          <cell r="A1704" t="str">
            <v/>
          </cell>
        </row>
        <row r="1705">
          <cell r="A1705" t="str">
            <v/>
          </cell>
        </row>
        <row r="1706">
          <cell r="A1706" t="str">
            <v/>
          </cell>
        </row>
        <row r="1707">
          <cell r="A1707" t="str">
            <v/>
          </cell>
        </row>
        <row r="1708">
          <cell r="A1708" t="str">
            <v/>
          </cell>
        </row>
        <row r="1709">
          <cell r="A1709" t="str">
            <v/>
          </cell>
        </row>
        <row r="1710">
          <cell r="A1710" t="str">
            <v/>
          </cell>
        </row>
        <row r="1711">
          <cell r="A1711" t="str">
            <v/>
          </cell>
        </row>
        <row r="1712">
          <cell r="A1712" t="str">
            <v/>
          </cell>
        </row>
        <row r="1713">
          <cell r="A1713" t="str">
            <v/>
          </cell>
        </row>
        <row r="1714">
          <cell r="A1714" t="str">
            <v/>
          </cell>
        </row>
        <row r="1715">
          <cell r="A1715" t="str">
            <v/>
          </cell>
        </row>
        <row r="1716">
          <cell r="A1716" t="str">
            <v/>
          </cell>
        </row>
        <row r="1717">
          <cell r="A1717" t="str">
            <v/>
          </cell>
        </row>
        <row r="1718">
          <cell r="A1718" t="str">
            <v/>
          </cell>
        </row>
        <row r="1719">
          <cell r="A1719" t="str">
            <v/>
          </cell>
        </row>
        <row r="1720">
          <cell r="A1720" t="str">
            <v/>
          </cell>
        </row>
        <row r="1721">
          <cell r="A1721" t="str">
            <v/>
          </cell>
        </row>
        <row r="1722">
          <cell r="A1722" t="str">
            <v/>
          </cell>
        </row>
        <row r="1723">
          <cell r="A1723" t="str">
            <v/>
          </cell>
        </row>
        <row r="1724">
          <cell r="A1724" t="str">
            <v/>
          </cell>
        </row>
        <row r="1725">
          <cell r="A1725" t="str">
            <v/>
          </cell>
        </row>
        <row r="1726">
          <cell r="A1726" t="str">
            <v/>
          </cell>
        </row>
        <row r="1727">
          <cell r="A1727" t="str">
            <v/>
          </cell>
        </row>
        <row r="1728">
          <cell r="A1728" t="str">
            <v/>
          </cell>
        </row>
        <row r="1729">
          <cell r="A1729" t="str">
            <v/>
          </cell>
        </row>
        <row r="1730">
          <cell r="A1730" t="str">
            <v/>
          </cell>
        </row>
        <row r="1731">
          <cell r="A1731" t="str">
            <v/>
          </cell>
        </row>
        <row r="1732">
          <cell r="A1732" t="str">
            <v/>
          </cell>
        </row>
        <row r="1733">
          <cell r="A1733" t="str">
            <v/>
          </cell>
        </row>
        <row r="1734">
          <cell r="A1734" t="str">
            <v/>
          </cell>
        </row>
        <row r="1735">
          <cell r="A1735" t="str">
            <v/>
          </cell>
        </row>
        <row r="1736">
          <cell r="A1736" t="str">
            <v/>
          </cell>
        </row>
        <row r="1737">
          <cell r="A1737" t="str">
            <v/>
          </cell>
        </row>
        <row r="1738">
          <cell r="A1738" t="str">
            <v/>
          </cell>
        </row>
        <row r="1739">
          <cell r="A1739" t="str">
            <v/>
          </cell>
        </row>
        <row r="1740">
          <cell r="A1740" t="str">
            <v/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"/>
  <sheetViews>
    <sheetView showGridLines="0" tabSelected="1" zoomScale="90" zoomScaleNormal="90" workbookViewId="0">
      <pane ySplit="6" topLeftCell="A7" activePane="bottomLeft" state="frozen"/>
      <selection activeCell="B84" sqref="B84"/>
      <selection pane="bottomLeft" activeCell="C83" sqref="C83"/>
    </sheetView>
  </sheetViews>
  <sheetFormatPr defaultColWidth="9.140625" defaultRowHeight="12.75" x14ac:dyDescent="0.2"/>
  <cols>
    <col min="1" max="1" width="2.28515625" style="174" customWidth="1"/>
    <col min="2" max="2" width="8.140625" style="174" customWidth="1"/>
    <col min="3" max="3" width="86.42578125" style="174" customWidth="1"/>
    <col min="4" max="4" width="17" style="25" customWidth="1"/>
    <col min="5" max="5" width="85.28515625" style="27" customWidth="1"/>
    <col min="6" max="16384" width="9.140625" style="174"/>
  </cols>
  <sheetData>
    <row r="1" spans="1:12" s="5" customFormat="1" ht="30" customHeight="1" x14ac:dyDescent="0.25">
      <c r="A1" s="1" t="s">
        <v>1</v>
      </c>
      <c r="B1" s="22"/>
      <c r="D1" s="4"/>
      <c r="E1" s="187"/>
    </row>
    <row r="2" spans="1:12" s="170" customFormat="1" ht="3" customHeight="1" x14ac:dyDescent="0.25">
      <c r="B2" s="171"/>
      <c r="D2" s="172"/>
      <c r="E2" s="188"/>
    </row>
    <row r="3" spans="1:12" s="20" customFormat="1" ht="10.5" customHeight="1" x14ac:dyDescent="0.25">
      <c r="B3" s="18"/>
      <c r="C3" s="18"/>
      <c r="D3" s="18"/>
      <c r="E3" s="101"/>
      <c r="F3" s="18"/>
      <c r="G3" s="18"/>
      <c r="H3" s="18"/>
      <c r="I3" s="18"/>
      <c r="J3" s="18"/>
      <c r="K3" s="18"/>
      <c r="L3" s="18"/>
    </row>
    <row r="4" spans="1:12" s="20" customFormat="1" ht="19.5" customHeight="1" x14ac:dyDescent="0.25">
      <c r="B4" s="370" t="s">
        <v>675</v>
      </c>
      <c r="C4" s="370"/>
      <c r="D4" s="370"/>
      <c r="E4" s="370"/>
      <c r="F4" s="18"/>
      <c r="G4" s="18"/>
      <c r="H4" s="18"/>
      <c r="I4" s="18"/>
      <c r="J4" s="18"/>
      <c r="K4" s="18"/>
      <c r="L4" s="18"/>
    </row>
    <row r="5" spans="1:12" s="20" customFormat="1" ht="15" customHeight="1" x14ac:dyDescent="0.25">
      <c r="B5" s="18"/>
      <c r="C5" s="18"/>
      <c r="D5" s="18"/>
      <c r="E5" s="101"/>
      <c r="F5" s="18"/>
      <c r="G5" s="18"/>
      <c r="H5" s="18"/>
      <c r="I5" s="18"/>
      <c r="J5" s="18"/>
      <c r="K5" s="18"/>
      <c r="L5" s="18"/>
    </row>
    <row r="6" spans="1:12" s="20" customFormat="1" ht="27" customHeight="1" x14ac:dyDescent="0.25">
      <c r="B6" s="179" t="s">
        <v>162</v>
      </c>
      <c r="C6" s="180" t="s">
        <v>441</v>
      </c>
      <c r="D6" s="181" t="s">
        <v>561</v>
      </c>
      <c r="E6" s="180" t="s">
        <v>562</v>
      </c>
      <c r="F6" s="18"/>
      <c r="G6" s="18"/>
      <c r="H6" s="18"/>
      <c r="I6" s="18"/>
      <c r="J6" s="18"/>
      <c r="K6" s="18"/>
      <c r="L6" s="18"/>
    </row>
    <row r="7" spans="1:12" s="20" customFormat="1" ht="25.5" customHeight="1" x14ac:dyDescent="0.25">
      <c r="B7" s="140">
        <v>1</v>
      </c>
      <c r="C7" s="173" t="s">
        <v>147</v>
      </c>
      <c r="D7" s="182"/>
      <c r="E7" s="193" t="s">
        <v>596</v>
      </c>
      <c r="F7" s="18"/>
      <c r="G7" s="18"/>
      <c r="H7" s="18"/>
      <c r="I7" s="18"/>
      <c r="J7" s="18"/>
      <c r="K7" s="18"/>
      <c r="L7" s="18"/>
    </row>
    <row r="8" spans="1:12" ht="20.100000000000001" customHeight="1" x14ac:dyDescent="0.2">
      <c r="B8" s="175" t="s">
        <v>580</v>
      </c>
      <c r="C8" s="176" t="s">
        <v>600</v>
      </c>
      <c r="D8" s="183" t="s">
        <v>557</v>
      </c>
      <c r="E8" s="28"/>
    </row>
    <row r="9" spans="1:12" ht="20.100000000000001" customHeight="1" x14ac:dyDescent="0.2">
      <c r="B9" s="175" t="s">
        <v>581</v>
      </c>
      <c r="C9" s="176" t="s">
        <v>472</v>
      </c>
      <c r="D9" s="183" t="s">
        <v>557</v>
      </c>
      <c r="E9" s="28"/>
    </row>
    <row r="10" spans="1:12" ht="20.100000000000001" customHeight="1" x14ac:dyDescent="0.2">
      <c r="B10" s="175" t="s">
        <v>582</v>
      </c>
      <c r="C10" s="176" t="s">
        <v>473</v>
      </c>
      <c r="D10" s="29" t="s">
        <v>558</v>
      </c>
      <c r="E10" s="28" t="s">
        <v>573</v>
      </c>
    </row>
    <row r="11" spans="1:12" ht="20.100000000000001" customHeight="1" x14ac:dyDescent="0.2">
      <c r="B11" s="175" t="s">
        <v>583</v>
      </c>
      <c r="C11" s="176" t="s">
        <v>474</v>
      </c>
      <c r="D11" s="192" t="s">
        <v>557</v>
      </c>
      <c r="E11" s="28"/>
    </row>
    <row r="12" spans="1:12" ht="20.100000000000001" customHeight="1" x14ac:dyDescent="0.2">
      <c r="B12" s="175" t="s">
        <v>584</v>
      </c>
      <c r="C12" s="176" t="s">
        <v>475</v>
      </c>
      <c r="D12" s="192" t="s">
        <v>557</v>
      </c>
      <c r="E12" s="28"/>
    </row>
    <row r="13" spans="1:12" ht="21.75" customHeight="1" x14ac:dyDescent="0.2">
      <c r="B13" s="175" t="s">
        <v>585</v>
      </c>
      <c r="C13" s="176" t="s">
        <v>476</v>
      </c>
      <c r="D13" s="25" t="s">
        <v>558</v>
      </c>
      <c r="E13" s="28" t="s">
        <v>575</v>
      </c>
    </row>
    <row r="14" spans="1:12" ht="20.100000000000001" customHeight="1" x14ac:dyDescent="0.2">
      <c r="B14" s="175" t="s">
        <v>586</v>
      </c>
      <c r="C14" s="176" t="s">
        <v>599</v>
      </c>
      <c r="D14" s="192" t="s">
        <v>557</v>
      </c>
      <c r="E14" s="28"/>
    </row>
    <row r="15" spans="1:12" ht="20.100000000000001" customHeight="1" x14ac:dyDescent="0.2">
      <c r="B15" s="175" t="s">
        <v>587</v>
      </c>
      <c r="C15" s="176" t="s">
        <v>477</v>
      </c>
      <c r="D15" s="192" t="s">
        <v>557</v>
      </c>
      <c r="E15" s="28"/>
    </row>
    <row r="16" spans="1:12" ht="20.100000000000001" customHeight="1" x14ac:dyDescent="0.2">
      <c r="B16" s="175" t="s">
        <v>579</v>
      </c>
      <c r="C16" s="176" t="s">
        <v>478</v>
      </c>
      <c r="D16" s="29" t="s">
        <v>558</v>
      </c>
      <c r="E16" s="28" t="s">
        <v>573</v>
      </c>
    </row>
    <row r="17" spans="2:5" ht="20.100000000000001" customHeight="1" x14ac:dyDescent="0.2">
      <c r="B17" s="175" t="s">
        <v>479</v>
      </c>
      <c r="C17" s="176" t="s">
        <v>480</v>
      </c>
      <c r="D17" s="192" t="s">
        <v>557</v>
      </c>
      <c r="E17" s="28"/>
    </row>
    <row r="18" spans="2:5" ht="20.100000000000001" customHeight="1" x14ac:dyDescent="0.2">
      <c r="B18" s="175" t="s">
        <v>577</v>
      </c>
      <c r="C18" s="176" t="s">
        <v>481</v>
      </c>
      <c r="D18" s="192" t="s">
        <v>557</v>
      </c>
      <c r="E18" s="28"/>
    </row>
    <row r="19" spans="2:5" ht="24" customHeight="1" x14ac:dyDescent="0.2">
      <c r="B19" s="175" t="s">
        <v>578</v>
      </c>
      <c r="C19" s="176" t="s">
        <v>482</v>
      </c>
      <c r="D19" s="25" t="s">
        <v>558</v>
      </c>
      <c r="E19" s="28" t="s">
        <v>575</v>
      </c>
    </row>
    <row r="20" spans="2:5" ht="24" customHeight="1" x14ac:dyDescent="0.2">
      <c r="B20" s="175" t="s">
        <v>598</v>
      </c>
      <c r="C20" s="176" t="s">
        <v>637</v>
      </c>
      <c r="D20" s="192" t="s">
        <v>557</v>
      </c>
      <c r="E20" s="28"/>
    </row>
    <row r="21" spans="2:5" ht="24" customHeight="1" x14ac:dyDescent="0.2">
      <c r="B21" s="275" t="s">
        <v>638</v>
      </c>
      <c r="C21" s="276" t="s">
        <v>650</v>
      </c>
      <c r="D21" s="277" t="s">
        <v>557</v>
      </c>
      <c r="E21" s="278"/>
    </row>
    <row r="22" spans="2:5" ht="24" customHeight="1" x14ac:dyDescent="0.2">
      <c r="B22" s="275" t="s">
        <v>639</v>
      </c>
      <c r="C22" s="276" t="s">
        <v>640</v>
      </c>
      <c r="D22" s="277" t="s">
        <v>557</v>
      </c>
      <c r="E22" s="278"/>
    </row>
    <row r="23" spans="2:5" ht="20.100000000000001" customHeight="1" x14ac:dyDescent="0.2">
      <c r="B23" s="140">
        <v>2</v>
      </c>
      <c r="C23" s="173" t="s">
        <v>145</v>
      </c>
      <c r="D23" s="182"/>
      <c r="E23" s="190" t="s">
        <v>597</v>
      </c>
    </row>
    <row r="24" spans="2:5" ht="20.100000000000001" customHeight="1" x14ac:dyDescent="0.2">
      <c r="B24" s="175" t="s">
        <v>588</v>
      </c>
      <c r="C24" s="177" t="s">
        <v>563</v>
      </c>
      <c r="D24" s="192" t="s">
        <v>557</v>
      </c>
    </row>
    <row r="25" spans="2:5" ht="20.100000000000001" customHeight="1" x14ac:dyDescent="0.2">
      <c r="B25" s="175" t="s">
        <v>589</v>
      </c>
      <c r="C25" s="177" t="s">
        <v>483</v>
      </c>
      <c r="D25" s="192" t="s">
        <v>557</v>
      </c>
    </row>
    <row r="26" spans="2:5" ht="20.100000000000001" customHeight="1" x14ac:dyDescent="0.2">
      <c r="B26" s="175" t="s">
        <v>590</v>
      </c>
      <c r="C26" s="177" t="s">
        <v>484</v>
      </c>
      <c r="D26" s="29" t="s">
        <v>558</v>
      </c>
      <c r="E26" s="28" t="s">
        <v>573</v>
      </c>
    </row>
    <row r="27" spans="2:5" ht="20.100000000000001" customHeight="1" x14ac:dyDescent="0.2">
      <c r="B27" s="175" t="s">
        <v>591</v>
      </c>
      <c r="C27" s="177" t="s">
        <v>485</v>
      </c>
      <c r="D27" s="192" t="s">
        <v>557</v>
      </c>
    </row>
    <row r="28" spans="2:5" ht="20.100000000000001" customHeight="1" x14ac:dyDescent="0.2">
      <c r="B28" s="175" t="s">
        <v>592</v>
      </c>
      <c r="C28" s="177" t="s">
        <v>486</v>
      </c>
      <c r="D28" s="192" t="s">
        <v>557</v>
      </c>
    </row>
    <row r="29" spans="2:5" ht="57.75" customHeight="1" x14ac:dyDescent="0.2">
      <c r="B29" s="175" t="s">
        <v>593</v>
      </c>
      <c r="C29" s="177" t="s">
        <v>487</v>
      </c>
      <c r="D29" s="192" t="s">
        <v>557</v>
      </c>
      <c r="E29" s="28" t="s">
        <v>690</v>
      </c>
    </row>
    <row r="30" spans="2:5" ht="20.100000000000001" customHeight="1" x14ac:dyDescent="0.2">
      <c r="B30" s="175" t="s">
        <v>594</v>
      </c>
      <c r="C30" s="177" t="s">
        <v>488</v>
      </c>
      <c r="D30" s="192" t="s">
        <v>557</v>
      </c>
    </row>
    <row r="31" spans="2:5" ht="20.100000000000001" customHeight="1" x14ac:dyDescent="0.2">
      <c r="B31" s="175" t="s">
        <v>595</v>
      </c>
      <c r="C31" s="177" t="s">
        <v>559</v>
      </c>
      <c r="D31" s="192" t="s">
        <v>557</v>
      </c>
    </row>
    <row r="32" spans="2:5" s="219" customFormat="1" ht="20.100000000000001" customHeight="1" x14ac:dyDescent="0.2">
      <c r="B32" s="275" t="s">
        <v>619</v>
      </c>
      <c r="C32" s="279" t="s">
        <v>618</v>
      </c>
      <c r="D32" s="277" t="s">
        <v>557</v>
      </c>
      <c r="E32" s="280"/>
    </row>
    <row r="33" spans="2:5" ht="20.100000000000001" customHeight="1" x14ac:dyDescent="0.2">
      <c r="B33" s="275" t="s">
        <v>620</v>
      </c>
      <c r="C33" s="279" t="s">
        <v>623</v>
      </c>
      <c r="D33" s="277" t="s">
        <v>557</v>
      </c>
      <c r="E33" s="280"/>
    </row>
    <row r="34" spans="2:5" ht="51" x14ac:dyDescent="0.2">
      <c r="B34" s="275" t="s">
        <v>621</v>
      </c>
      <c r="C34" s="279" t="s">
        <v>624</v>
      </c>
      <c r="D34" s="277" t="s">
        <v>557</v>
      </c>
      <c r="E34" s="278" t="s">
        <v>690</v>
      </c>
    </row>
    <row r="35" spans="2:5" ht="20.100000000000001" customHeight="1" x14ac:dyDescent="0.2">
      <c r="B35" s="275" t="s">
        <v>622</v>
      </c>
      <c r="C35" s="279" t="s">
        <v>625</v>
      </c>
      <c r="D35" s="277" t="s">
        <v>557</v>
      </c>
      <c r="E35" s="280"/>
    </row>
    <row r="36" spans="2:5" ht="20.100000000000001" customHeight="1" x14ac:dyDescent="0.2">
      <c r="B36" s="275" t="s">
        <v>646</v>
      </c>
      <c r="C36" s="279" t="s">
        <v>647</v>
      </c>
      <c r="D36" s="277" t="s">
        <v>557</v>
      </c>
      <c r="E36" s="280"/>
    </row>
    <row r="37" spans="2:5" ht="29.25" customHeight="1" x14ac:dyDescent="0.2">
      <c r="B37" s="140">
        <v>4</v>
      </c>
      <c r="C37" s="173" t="s">
        <v>139</v>
      </c>
      <c r="D37" s="182"/>
      <c r="E37" s="193" t="s">
        <v>572</v>
      </c>
    </row>
    <row r="38" spans="2:5" ht="30" customHeight="1" x14ac:dyDescent="0.2">
      <c r="B38" s="175" t="s">
        <v>489</v>
      </c>
      <c r="C38" s="177" t="s">
        <v>564</v>
      </c>
      <c r="D38" s="192" t="s">
        <v>557</v>
      </c>
      <c r="E38" s="28"/>
    </row>
    <row r="39" spans="2:5" ht="20.100000000000001" customHeight="1" x14ac:dyDescent="0.2">
      <c r="B39" s="175" t="s">
        <v>490</v>
      </c>
      <c r="C39" s="177" t="s">
        <v>491</v>
      </c>
      <c r="D39" s="192" t="s">
        <v>557</v>
      </c>
      <c r="E39" s="28"/>
    </row>
    <row r="40" spans="2:5" ht="20.100000000000001" customHeight="1" x14ac:dyDescent="0.2">
      <c r="B40" s="175" t="s">
        <v>492</v>
      </c>
      <c r="C40" s="177" t="s">
        <v>493</v>
      </c>
      <c r="D40" s="29" t="s">
        <v>558</v>
      </c>
      <c r="E40" s="28" t="s">
        <v>573</v>
      </c>
    </row>
    <row r="41" spans="2:5" ht="20.100000000000001" customHeight="1" x14ac:dyDescent="0.2">
      <c r="B41" s="175" t="s">
        <v>494</v>
      </c>
      <c r="C41" s="177" t="s">
        <v>495</v>
      </c>
      <c r="D41" s="192" t="s">
        <v>557</v>
      </c>
      <c r="E41" s="28"/>
    </row>
    <row r="42" spans="2:5" ht="20.100000000000001" customHeight="1" x14ac:dyDescent="0.2">
      <c r="B42" s="175" t="s">
        <v>496</v>
      </c>
      <c r="C42" s="177" t="s">
        <v>497</v>
      </c>
      <c r="D42" s="192" t="s">
        <v>557</v>
      </c>
      <c r="E42" s="28"/>
    </row>
    <row r="43" spans="2:5" ht="22.5" customHeight="1" x14ac:dyDescent="0.2">
      <c r="B43" s="175" t="s">
        <v>498</v>
      </c>
      <c r="C43" s="177" t="s">
        <v>499</v>
      </c>
      <c r="D43" s="29" t="s">
        <v>558</v>
      </c>
      <c r="E43" s="28" t="s">
        <v>575</v>
      </c>
    </row>
    <row r="44" spans="2:5" ht="20.100000000000001" customHeight="1" x14ac:dyDescent="0.2">
      <c r="B44" s="175" t="s">
        <v>500</v>
      </c>
      <c r="C44" s="177" t="s">
        <v>501</v>
      </c>
      <c r="D44" s="192" t="s">
        <v>557</v>
      </c>
      <c r="E44" s="28"/>
    </row>
    <row r="45" spans="2:5" ht="20.100000000000001" customHeight="1" x14ac:dyDescent="0.2">
      <c r="B45" s="175" t="s">
        <v>502</v>
      </c>
      <c r="C45" s="177" t="s">
        <v>503</v>
      </c>
      <c r="D45" s="29" t="s">
        <v>558</v>
      </c>
      <c r="E45" s="28" t="s">
        <v>573</v>
      </c>
    </row>
    <row r="46" spans="2:5" ht="20.100000000000001" customHeight="1" x14ac:dyDescent="0.2">
      <c r="B46" s="175" t="s">
        <v>504</v>
      </c>
      <c r="C46" s="177" t="s">
        <v>505</v>
      </c>
      <c r="D46" s="192" t="s">
        <v>557</v>
      </c>
      <c r="E46" s="28"/>
    </row>
    <row r="47" spans="2:5" ht="20.100000000000001" customHeight="1" x14ac:dyDescent="0.2">
      <c r="B47" s="175" t="s">
        <v>506</v>
      </c>
      <c r="C47" s="177" t="s">
        <v>507</v>
      </c>
      <c r="D47" s="192" t="s">
        <v>557</v>
      </c>
      <c r="E47" s="28"/>
    </row>
    <row r="48" spans="2:5" ht="24.75" customHeight="1" x14ac:dyDescent="0.2">
      <c r="B48" s="175" t="s">
        <v>508</v>
      </c>
      <c r="C48" s="177" t="s">
        <v>509</v>
      </c>
      <c r="D48" s="29" t="s">
        <v>558</v>
      </c>
      <c r="E48" s="28" t="s">
        <v>575</v>
      </c>
    </row>
    <row r="49" spans="2:5" ht="20.100000000000001" customHeight="1" x14ac:dyDescent="0.2">
      <c r="B49" s="175" t="s">
        <v>510</v>
      </c>
      <c r="C49" s="177" t="s">
        <v>560</v>
      </c>
      <c r="D49" s="29" t="s">
        <v>558</v>
      </c>
      <c r="E49" s="28" t="s">
        <v>574</v>
      </c>
    </row>
    <row r="50" spans="2:5" ht="38.25" customHeight="1" x14ac:dyDescent="0.2">
      <c r="B50" s="140">
        <v>5</v>
      </c>
      <c r="C50" s="173" t="s">
        <v>135</v>
      </c>
      <c r="D50" s="182"/>
      <c r="E50" s="193" t="s">
        <v>688</v>
      </c>
    </row>
    <row r="51" spans="2:5" ht="20.100000000000001" customHeight="1" x14ac:dyDescent="0.2">
      <c r="B51" s="175" t="s">
        <v>511</v>
      </c>
      <c r="C51" s="177" t="s">
        <v>565</v>
      </c>
      <c r="D51" s="192" t="s">
        <v>557</v>
      </c>
      <c r="E51" s="189"/>
    </row>
    <row r="52" spans="2:5" ht="20.100000000000001" customHeight="1" x14ac:dyDescent="0.2">
      <c r="B52" s="175" t="s">
        <v>512</v>
      </c>
      <c r="C52" s="177" t="s">
        <v>513</v>
      </c>
      <c r="D52" s="192" t="s">
        <v>557</v>
      </c>
      <c r="E52" s="28"/>
    </row>
    <row r="53" spans="2:5" ht="20.100000000000001" customHeight="1" x14ac:dyDescent="0.2">
      <c r="B53" s="175" t="s">
        <v>514</v>
      </c>
      <c r="C53" s="177" t="s">
        <v>515</v>
      </c>
      <c r="D53" s="29" t="s">
        <v>558</v>
      </c>
      <c r="E53" s="28" t="s">
        <v>573</v>
      </c>
    </row>
    <row r="54" spans="2:5" ht="20.100000000000001" customHeight="1" x14ac:dyDescent="0.2">
      <c r="B54" s="175" t="s">
        <v>516</v>
      </c>
      <c r="C54" s="177" t="s">
        <v>517</v>
      </c>
      <c r="D54" s="192" t="s">
        <v>557</v>
      </c>
      <c r="E54" s="28"/>
    </row>
    <row r="55" spans="2:5" ht="20.100000000000001" customHeight="1" x14ac:dyDescent="0.2">
      <c r="B55" s="175" t="s">
        <v>518</v>
      </c>
      <c r="C55" s="177" t="s">
        <v>519</v>
      </c>
      <c r="D55" s="192" t="s">
        <v>557</v>
      </c>
      <c r="E55" s="28"/>
    </row>
    <row r="56" spans="2:5" ht="51" x14ac:dyDescent="0.2">
      <c r="B56" s="175" t="s">
        <v>520</v>
      </c>
      <c r="C56" s="177" t="s">
        <v>521</v>
      </c>
      <c r="D56" s="192" t="s">
        <v>557</v>
      </c>
      <c r="E56" s="28" t="s">
        <v>690</v>
      </c>
    </row>
    <row r="57" spans="2:5" ht="20.100000000000001" customHeight="1" x14ac:dyDescent="0.2">
      <c r="B57" s="175" t="s">
        <v>522</v>
      </c>
      <c r="C57" s="177" t="s">
        <v>523</v>
      </c>
      <c r="D57" s="192" t="s">
        <v>557</v>
      </c>
      <c r="E57" s="28"/>
    </row>
    <row r="58" spans="2:5" ht="20.100000000000001" customHeight="1" x14ac:dyDescent="0.2">
      <c r="B58" s="175" t="s">
        <v>524</v>
      </c>
      <c r="C58" s="177" t="s">
        <v>525</v>
      </c>
      <c r="D58" s="192" t="s">
        <v>557</v>
      </c>
      <c r="E58" s="28"/>
    </row>
    <row r="59" spans="2:5" ht="20.100000000000001" customHeight="1" x14ac:dyDescent="0.2">
      <c r="B59" s="275" t="s">
        <v>616</v>
      </c>
      <c r="C59" s="279" t="s">
        <v>617</v>
      </c>
      <c r="D59" s="277" t="s">
        <v>557</v>
      </c>
      <c r="E59" s="278"/>
    </row>
    <row r="60" spans="2:5" ht="15.75" customHeight="1" x14ac:dyDescent="0.2">
      <c r="B60" s="140">
        <v>6</v>
      </c>
      <c r="C60" s="173" t="s">
        <v>130</v>
      </c>
      <c r="D60" s="182"/>
      <c r="E60" s="186"/>
    </row>
    <row r="61" spans="2:5" ht="28.5" customHeight="1" x14ac:dyDescent="0.2">
      <c r="B61" s="175" t="s">
        <v>526</v>
      </c>
      <c r="C61" s="178" t="s">
        <v>566</v>
      </c>
      <c r="D61" s="183" t="s">
        <v>557</v>
      </c>
    </row>
    <row r="62" spans="2:5" ht="28.5" customHeight="1" x14ac:dyDescent="0.2">
      <c r="B62" s="175" t="s">
        <v>527</v>
      </c>
      <c r="C62" s="178" t="s">
        <v>567</v>
      </c>
      <c r="D62" s="183" t="s">
        <v>557</v>
      </c>
    </row>
    <row r="63" spans="2:5" ht="28.5" customHeight="1" x14ac:dyDescent="0.2">
      <c r="B63" s="175" t="s">
        <v>528</v>
      </c>
      <c r="C63" s="178" t="s">
        <v>568</v>
      </c>
      <c r="D63" s="183" t="s">
        <v>557</v>
      </c>
    </row>
    <row r="64" spans="2:5" ht="28.5" customHeight="1" x14ac:dyDescent="0.2">
      <c r="B64" s="175" t="s">
        <v>529</v>
      </c>
      <c r="C64" s="178" t="s">
        <v>569</v>
      </c>
      <c r="D64" s="183" t="s">
        <v>557</v>
      </c>
    </row>
    <row r="65" spans="2:5" ht="28.5" customHeight="1" x14ac:dyDescent="0.2">
      <c r="B65" s="175" t="s">
        <v>530</v>
      </c>
      <c r="C65" s="178" t="s">
        <v>570</v>
      </c>
      <c r="D65" s="183" t="s">
        <v>557</v>
      </c>
    </row>
    <row r="66" spans="2:5" ht="15.75" customHeight="1" x14ac:dyDescent="0.2">
      <c r="B66" s="140">
        <v>7</v>
      </c>
      <c r="C66" s="173" t="s">
        <v>116</v>
      </c>
      <c r="D66" s="182"/>
      <c r="E66" s="190" t="s">
        <v>576</v>
      </c>
    </row>
    <row r="67" spans="2:5" ht="20.100000000000001" customHeight="1" x14ac:dyDescent="0.2">
      <c r="B67" s="175" t="s">
        <v>531</v>
      </c>
      <c r="C67" s="177" t="s">
        <v>571</v>
      </c>
      <c r="D67" s="29" t="s">
        <v>558</v>
      </c>
    </row>
    <row r="68" spans="2:5" ht="20.100000000000001" customHeight="1" x14ac:dyDescent="0.2">
      <c r="B68" s="175" t="s">
        <v>532</v>
      </c>
      <c r="C68" s="177" t="s">
        <v>533</v>
      </c>
      <c r="D68" s="29" t="s">
        <v>558</v>
      </c>
    </row>
    <row r="69" spans="2:5" ht="20.100000000000001" customHeight="1" x14ac:dyDescent="0.2">
      <c r="B69" s="175" t="s">
        <v>534</v>
      </c>
      <c r="C69" s="177" t="s">
        <v>535</v>
      </c>
      <c r="D69" s="29" t="s">
        <v>558</v>
      </c>
    </row>
    <row r="70" spans="2:5" ht="20.100000000000001" customHeight="1" x14ac:dyDescent="0.2">
      <c r="B70" s="175" t="s">
        <v>536</v>
      </c>
      <c r="C70" s="177" t="s">
        <v>537</v>
      </c>
      <c r="D70" s="29" t="s">
        <v>558</v>
      </c>
    </row>
    <row r="71" spans="2:5" ht="20.100000000000001" customHeight="1" x14ac:dyDescent="0.2">
      <c r="B71" s="175" t="s">
        <v>538</v>
      </c>
      <c r="C71" s="177" t="s">
        <v>539</v>
      </c>
      <c r="D71" s="29" t="s">
        <v>558</v>
      </c>
    </row>
    <row r="72" spans="2:5" ht="20.100000000000001" customHeight="1" x14ac:dyDescent="0.2">
      <c r="B72" s="175" t="s">
        <v>540</v>
      </c>
      <c r="C72" s="177" t="s">
        <v>541</v>
      </c>
      <c r="D72" s="29" t="s">
        <v>558</v>
      </c>
    </row>
    <row r="73" spans="2:5" ht="20.100000000000001" customHeight="1" x14ac:dyDescent="0.2">
      <c r="B73" s="175" t="s">
        <v>542</v>
      </c>
      <c r="C73" s="177" t="s">
        <v>543</v>
      </c>
      <c r="D73" s="29" t="s">
        <v>558</v>
      </c>
    </row>
    <row r="74" spans="2:5" ht="20.100000000000001" customHeight="1" x14ac:dyDescent="0.2">
      <c r="B74" s="175" t="s">
        <v>544</v>
      </c>
      <c r="C74" s="177" t="s">
        <v>545</v>
      </c>
      <c r="D74" s="29" t="s">
        <v>558</v>
      </c>
    </row>
    <row r="75" spans="2:5" ht="15.75" customHeight="1" x14ac:dyDescent="0.2">
      <c r="B75" s="140">
        <v>10</v>
      </c>
      <c r="C75" s="173" t="s">
        <v>106</v>
      </c>
      <c r="D75" s="182"/>
      <c r="E75" s="186"/>
    </row>
    <row r="76" spans="2:5" ht="20.100000000000001" customHeight="1" x14ac:dyDescent="0.2">
      <c r="B76" s="275" t="s">
        <v>546</v>
      </c>
      <c r="C76" s="276" t="s">
        <v>673</v>
      </c>
      <c r="D76" s="281" t="s">
        <v>557</v>
      </c>
      <c r="E76" s="280"/>
    </row>
    <row r="77" spans="2:5" ht="20.100000000000001" customHeight="1" x14ac:dyDescent="0.2">
      <c r="B77" s="275" t="s">
        <v>674</v>
      </c>
      <c r="C77" s="276" t="s">
        <v>672</v>
      </c>
      <c r="D77" s="281" t="s">
        <v>557</v>
      </c>
      <c r="E77" s="280"/>
    </row>
    <row r="78" spans="2:5" ht="20.100000000000001" customHeight="1" x14ac:dyDescent="0.2">
      <c r="B78" s="275" t="s">
        <v>547</v>
      </c>
      <c r="C78" s="276" t="s">
        <v>548</v>
      </c>
      <c r="D78" s="281" t="s">
        <v>557</v>
      </c>
      <c r="E78" s="280"/>
    </row>
    <row r="79" spans="2:5" ht="20.100000000000001" customHeight="1" x14ac:dyDescent="0.2">
      <c r="B79" s="275" t="s">
        <v>549</v>
      </c>
      <c r="C79" s="276" t="s">
        <v>551</v>
      </c>
      <c r="D79" s="281" t="s">
        <v>557</v>
      </c>
      <c r="E79" s="280"/>
    </row>
    <row r="80" spans="2:5" ht="20.100000000000001" customHeight="1" x14ac:dyDescent="0.2">
      <c r="B80" s="275" t="s">
        <v>550</v>
      </c>
      <c r="C80" s="276" t="s">
        <v>552</v>
      </c>
      <c r="D80" s="281" t="s">
        <v>557</v>
      </c>
      <c r="E80" s="280"/>
    </row>
    <row r="81" spans="2:5" ht="15.75" customHeight="1" x14ac:dyDescent="0.2">
      <c r="B81" s="140">
        <v>11</v>
      </c>
      <c r="C81" s="173" t="s">
        <v>104</v>
      </c>
      <c r="D81" s="182"/>
      <c r="E81" s="186"/>
    </row>
    <row r="82" spans="2:5" ht="20.100000000000001" customHeight="1" x14ac:dyDescent="0.2">
      <c r="B82" s="175" t="s">
        <v>553</v>
      </c>
      <c r="C82" s="178" t="s">
        <v>554</v>
      </c>
      <c r="D82" s="183" t="s">
        <v>557</v>
      </c>
    </row>
    <row r="83" spans="2:5" ht="20.100000000000001" customHeight="1" x14ac:dyDescent="0.2">
      <c r="B83" s="175" t="s">
        <v>555</v>
      </c>
      <c r="C83" s="178" t="s">
        <v>556</v>
      </c>
      <c r="D83" s="183" t="s">
        <v>557</v>
      </c>
    </row>
    <row r="84" spans="2:5" s="257" customFormat="1" ht="20.100000000000001" customHeight="1" thickBot="1" x14ac:dyDescent="0.25">
      <c r="B84" s="255" t="s">
        <v>684</v>
      </c>
      <c r="C84" s="256" t="s">
        <v>685</v>
      </c>
      <c r="D84" s="183" t="s">
        <v>557</v>
      </c>
      <c r="E84" s="258"/>
    </row>
    <row r="85" spans="2:5" ht="13.5" thickTop="1" x14ac:dyDescent="0.2">
      <c r="B85" s="184"/>
      <c r="C85" s="184"/>
      <c r="D85" s="185"/>
      <c r="E85" s="191"/>
    </row>
  </sheetData>
  <mergeCells count="1">
    <mergeCell ref="B4:E4"/>
  </mergeCells>
  <conditionalFormatting sqref="D21:D22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D32:D36">
    <cfRule type="iconSet" priority="3">
      <iconSet iconSet="3Symbols2">
        <cfvo type="percent" val="0"/>
        <cfvo type="percent" val="33"/>
        <cfvo type="percent" val="67"/>
      </iconSet>
    </cfRule>
  </conditionalFormatting>
  <conditionalFormatting sqref="D23:D31 D37:D75 D7:D20 D81:D84">
    <cfRule type="iconSet" priority="12">
      <iconSet iconSet="3Symbols2">
        <cfvo type="percent" val="0"/>
        <cfvo type="percent" val="33"/>
        <cfvo type="percent" val="67"/>
      </iconSet>
    </cfRule>
  </conditionalFormatting>
  <conditionalFormatting sqref="D76:D80">
    <cfRule type="iconSet" priority="1">
      <iconSet iconSet="3Symbols2">
        <cfvo type="percent" val="0"/>
        <cfvo type="percent" val="33"/>
        <cfvo type="percent" val="67"/>
      </iconSet>
    </cfRule>
  </conditionalFormatting>
  <hyperlinks>
    <hyperlink ref="D8" location="'1.1'!A1" display="sim"/>
    <hyperlink ref="D9" location="'1.2'!A1" display="sim"/>
    <hyperlink ref="D61" location="'6.1'!A1" display="sim"/>
    <hyperlink ref="D62" location="'6.2'!A1" display="sim"/>
    <hyperlink ref="D63" location="'6.3'!A1" display="sim"/>
    <hyperlink ref="D64" location="'6.4'!A1" display="sim"/>
    <hyperlink ref="D65" location="'6.5'!A1" display="sim"/>
    <hyperlink ref="D11" location="'1.4'!A1" display="sim"/>
    <hyperlink ref="D12" location="'1.5'!A1" display="sim"/>
    <hyperlink ref="D14" location="'1.7'!A1" display="sim"/>
    <hyperlink ref="D15" location="'1.8'!A1" display="sim"/>
    <hyperlink ref="D17" location="'1.10'!A1" display="sim"/>
    <hyperlink ref="D18" location="'1.11'!A1" display="sim"/>
    <hyperlink ref="D24" location="'2.1'!A1" display="sim"/>
    <hyperlink ref="D25" location="'2.2'!A1" display="sim"/>
    <hyperlink ref="D27" location="'2.4'!A1" display="sim"/>
    <hyperlink ref="D28" location="'2.5'!A1" display="sim"/>
    <hyperlink ref="D29" location="'2.6'!A1" display="sim"/>
    <hyperlink ref="D30" location="'2.7'!A1" display="sim"/>
    <hyperlink ref="D31" location="'2.8'!A1" display="sim"/>
    <hyperlink ref="D38" location="'4.1'!A1" display="sim"/>
    <hyperlink ref="D39" location="'4.2'!A1" display="sim"/>
    <hyperlink ref="D41" location="'4.4'!A1" display="sim"/>
    <hyperlink ref="D42" location="'4.5'!A1" display="sim"/>
    <hyperlink ref="D44" location="'4.7'!A1" display="sim"/>
    <hyperlink ref="D46" location="'4.9'!A1" display="sim"/>
    <hyperlink ref="D47" location="'4.10'!A1" display="sim"/>
    <hyperlink ref="D51" location="'5.1'!A1" display="sim"/>
    <hyperlink ref="D52" location="'5.2'!A1" display="sim"/>
    <hyperlink ref="D54" location="'5.4'!A1" display="sim"/>
    <hyperlink ref="D55" location="'5.5'!A1" display="sim"/>
    <hyperlink ref="D56" location="'5.6'!A1" display="sim"/>
    <hyperlink ref="D57" location="'5.7'!A1" display="sim"/>
    <hyperlink ref="D58" location="'5.8'!A1" display="sim"/>
    <hyperlink ref="D20" location="'1.13'!A1" display="sim"/>
    <hyperlink ref="D21" location="'1.14'!A1" display="sim"/>
    <hyperlink ref="D22" location="'1.15'!A1" display="sim"/>
    <hyperlink ref="D32" location="'2.9'!A1" display="sim"/>
    <hyperlink ref="D33" location="'2.10'!A1" display="sim"/>
    <hyperlink ref="D34" location="'2.11'!A1" display="sim"/>
    <hyperlink ref="D35" location="'2.12'!A1" display="sim"/>
    <hyperlink ref="D36" location="'2.13'!A1" display="sim"/>
    <hyperlink ref="D59" location="'5.9'!A1" display="sim"/>
    <hyperlink ref="D76" location="'10.1'!A1" display="sim"/>
    <hyperlink ref="D77" location="'10.2'!A1" display="sim"/>
    <hyperlink ref="D78" location="'10.3'!A1" display="sim"/>
    <hyperlink ref="D79" location="'10.4'!A1" display="sim"/>
    <hyperlink ref="D80" location="'10.5'!A1" display="sim"/>
    <hyperlink ref="D82" location="'11.1'!A1" display="sim"/>
    <hyperlink ref="D83" location="'11.2'!A1" display="sim"/>
    <hyperlink ref="D84" location="'11.2a'!A1" display="sim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2" width="2.140625" style="206" customWidth="1"/>
    <col min="3" max="3" width="2.140625" style="207" customWidth="1"/>
    <col min="4" max="4" width="19.5703125" style="208" customWidth="1"/>
    <col min="5" max="8" width="22.28515625" style="208" customWidth="1"/>
    <col min="9" max="16384" width="9.140625" style="208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100</v>
      </c>
      <c r="B3" s="145"/>
      <c r="C3" s="146"/>
      <c r="D3" s="155"/>
      <c r="E3" s="194" t="s">
        <v>170</v>
      </c>
      <c r="F3" s="194" t="s">
        <v>171</v>
      </c>
      <c r="G3" s="194" t="s">
        <v>9</v>
      </c>
      <c r="H3" s="194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95" t="str">
        <f>VLOOKUP(A$3,'Indicadores do boletim'!$D:$P,12,0)</f>
        <v>sum_pia</v>
      </c>
      <c r="B4" s="145">
        <f>HLOOKUP($A$4,'Pnad-C'!$1:$1048576,2,0)</f>
        <v>11</v>
      </c>
      <c r="C4" s="146"/>
      <c r="D4" s="19"/>
      <c r="E4" s="18"/>
      <c r="F4" s="18"/>
      <c r="G4" s="18"/>
      <c r="H4" s="18"/>
      <c r="I4" s="196"/>
      <c r="J4" s="196"/>
      <c r="K4" s="196"/>
      <c r="L4" s="196"/>
      <c r="M4" s="196"/>
    </row>
    <row r="5" spans="1:13" s="199" customFormat="1" ht="43.5" customHeight="1" x14ac:dyDescent="0.25">
      <c r="A5" s="158"/>
      <c r="B5" s="197"/>
      <c r="C5" s="146"/>
      <c r="D5" s="373" t="str">
        <f>VLOOKUP(A3,'Indicadores do boletim'!$D:$N,3,0)&amp;" "&amp;VLOOKUP(A3,'Indicadores do boletim'!$D:$N,6,0)&amp;", "&amp;VLOOKUP(A3,'Indicadores do boletim'!$D:$N,7,0)</f>
        <v>Total da população em idade ativa (PIA): Brasil, Sudeste Metropolitano, Região Metropolitana do Rio de Janeiro e cidade do Rio de Janeiro, 2012 a 2016</v>
      </c>
      <c r="E5" s="373"/>
      <c r="F5" s="373"/>
      <c r="G5" s="373"/>
      <c r="H5" s="373"/>
      <c r="I5" s="198"/>
    </row>
    <row r="6" spans="1:13" s="199" customFormat="1" ht="19.5" customHeight="1" thickBot="1" x14ac:dyDescent="0.25">
      <c r="A6" s="158"/>
      <c r="B6" s="200"/>
      <c r="C6" s="146"/>
      <c r="D6" s="13"/>
      <c r="H6" s="201" t="s">
        <v>173</v>
      </c>
      <c r="I6" s="158"/>
    </row>
    <row r="7" spans="1:13" s="158" customFormat="1" ht="27.75" customHeight="1" thickTop="1" x14ac:dyDescent="0.25">
      <c r="A7" s="157"/>
      <c r="B7" s="145"/>
      <c r="C7" s="146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204" customFormat="1" ht="15" customHeight="1" x14ac:dyDescent="0.25">
      <c r="A8" s="198"/>
      <c r="B8" s="198">
        <f>D8</f>
        <v>2012</v>
      </c>
      <c r="C8" s="202">
        <v>0</v>
      </c>
      <c r="D8" s="98">
        <v>2012</v>
      </c>
      <c r="E8" s="203">
        <f>IFERROR(VLOOKUP($B8&amp;"_"&amp;$C8&amp;"_"&amp;E$3,'Pnad-C'!$1:$1048576,$B$4,0),"-")</f>
        <v>157267095.98197269</v>
      </c>
      <c r="F8" s="203">
        <f>IFERROR(VLOOKUP($B8&amp;"_"&amp;$C8&amp;"_"&amp;F$3,'Pnad-C'!$1:$1048576,$B$4,0),"-")</f>
        <v>32480842.116380692</v>
      </c>
      <c r="G8" s="203">
        <f>IFERROR(VLOOKUP($B8&amp;"_"&amp;$C8&amp;"_"&amp;G$3,'Pnad-C'!$1:$1048576,$B$4,0),"-")</f>
        <v>9895206.4796085358</v>
      </c>
      <c r="H8" s="203">
        <f>IFERROR(VLOOKUP($B8&amp;"_"&amp;$C8&amp;"_"&amp;H$3,'Pnad-C'!$1:$1048576,$B$4,0),"-")</f>
        <v>5335096.9663658142</v>
      </c>
    </row>
    <row r="9" spans="1:13" s="204" customFormat="1" ht="15" customHeight="1" x14ac:dyDescent="0.25">
      <c r="A9" s="198"/>
      <c r="B9" s="198">
        <f>B8</f>
        <v>2012</v>
      </c>
      <c r="C9" s="202">
        <v>1</v>
      </c>
      <c r="D9" s="99" t="s">
        <v>3</v>
      </c>
      <c r="E9" s="205">
        <f>IFERROR(VLOOKUP($B9&amp;"_"&amp;$C9&amp;"_"&amp;E$3,'Pnad-C'!$1:$1048576,$B$4,0),"-")</f>
        <v>156384306.40706253</v>
      </c>
      <c r="F9" s="205">
        <f>IFERROR(VLOOKUP($B9&amp;"_"&amp;$C9&amp;"_"&amp;F$3,'Pnad-C'!$1:$1048576,$B$4,0),"-")</f>
        <v>32374103.620498657</v>
      </c>
      <c r="G9" s="205">
        <f>IFERROR(VLOOKUP($B9&amp;"_"&amp;$C9&amp;"_"&amp;G$3,'Pnad-C'!$1:$1048576,$B$4,0),"-")</f>
        <v>9857871.3850784302</v>
      </c>
      <c r="H9" s="205">
        <f>IFERROR(VLOOKUP($B9&amp;"_"&amp;$C9&amp;"_"&amp;H$3,'Pnad-C'!$1:$1048576,$B$4,0),"-")</f>
        <v>5343196.8687591553</v>
      </c>
    </row>
    <row r="10" spans="1:13" s="204" customFormat="1" ht="15" customHeight="1" x14ac:dyDescent="0.25">
      <c r="A10" s="198"/>
      <c r="B10" s="198">
        <f t="shared" ref="B10:B12" si="0">B9</f>
        <v>2012</v>
      </c>
      <c r="C10" s="202">
        <v>2</v>
      </c>
      <c r="D10" s="99" t="s">
        <v>4</v>
      </c>
      <c r="E10" s="205">
        <f>IFERROR(VLOOKUP($B10&amp;"_"&amp;$C10&amp;"_"&amp;E$3,'Pnad-C'!$1:$1048576,$B$4,0),"-")</f>
        <v>156951086.76948071</v>
      </c>
      <c r="F10" s="205">
        <f>IFERROR(VLOOKUP($B10&amp;"_"&amp;$C10&amp;"_"&amp;F$3,'Pnad-C'!$1:$1048576,$B$4,0),"-")</f>
        <v>32388015.000839233</v>
      </c>
      <c r="G10" s="205">
        <f>IFERROR(VLOOKUP($B10&amp;"_"&amp;$C10&amp;"_"&amp;G$3,'Pnad-C'!$1:$1048576,$B$4,0),"-")</f>
        <v>9889860.0390472412</v>
      </c>
      <c r="H10" s="205">
        <f>IFERROR(VLOOKUP($B10&amp;"_"&amp;$C10&amp;"_"&amp;H$3,'Pnad-C'!$1:$1048576,$B$4,0),"-")</f>
        <v>5332276.7022247314</v>
      </c>
    </row>
    <row r="11" spans="1:13" s="204" customFormat="1" ht="15" customHeight="1" x14ac:dyDescent="0.25">
      <c r="A11" s="198"/>
      <c r="B11" s="198">
        <f t="shared" si="0"/>
        <v>2012</v>
      </c>
      <c r="C11" s="202">
        <v>3</v>
      </c>
      <c r="D11" s="99" t="s">
        <v>5</v>
      </c>
      <c r="E11" s="205">
        <f>IFERROR(VLOOKUP($B11&amp;"_"&amp;$C11&amp;"_"&amp;E$3,'Pnad-C'!$1:$1048576,$B$4,0),"-")</f>
        <v>157532021.48563004</v>
      </c>
      <c r="F11" s="205">
        <f>IFERROR(VLOOKUP($B11&amp;"_"&amp;$C11&amp;"_"&amp;F$3,'Pnad-C'!$1:$1048576,$B$4,0),"-")</f>
        <v>32542366.045318604</v>
      </c>
      <c r="G11" s="205">
        <f>IFERROR(VLOOKUP($B11&amp;"_"&amp;$C11&amp;"_"&amp;G$3,'Pnad-C'!$1:$1048576,$B$4,0),"-")</f>
        <v>9909706.6004867554</v>
      </c>
      <c r="H11" s="205">
        <f>IFERROR(VLOOKUP($B11&amp;"_"&amp;$C11&amp;"_"&amp;H$3,'Pnad-C'!$1:$1048576,$B$4,0),"-")</f>
        <v>5327393.6159515381</v>
      </c>
    </row>
    <row r="12" spans="1:13" s="204" customFormat="1" ht="15" customHeight="1" x14ac:dyDescent="0.25">
      <c r="A12" s="198"/>
      <c r="B12" s="198">
        <f t="shared" si="0"/>
        <v>2012</v>
      </c>
      <c r="C12" s="202">
        <v>4</v>
      </c>
      <c r="D12" s="99" t="s">
        <v>6</v>
      </c>
      <c r="E12" s="205">
        <f>IFERROR(VLOOKUP($B12&amp;"_"&amp;$C12&amp;"_"&amp;E$3,'Pnad-C'!$1:$1048576,$B$4,0),"-")</f>
        <v>158200969.26571751</v>
      </c>
      <c r="F12" s="205">
        <f>IFERROR(VLOOKUP($B12&amp;"_"&amp;$C12&amp;"_"&amp;F$3,'Pnad-C'!$1:$1048576,$B$4,0),"-")</f>
        <v>32618883.798866272</v>
      </c>
      <c r="G12" s="205">
        <f>IFERROR(VLOOKUP($B12&amp;"_"&amp;$C12&amp;"_"&amp;G$3,'Pnad-C'!$1:$1048576,$B$4,0),"-")</f>
        <v>9923387.8938217163</v>
      </c>
      <c r="H12" s="205">
        <f>IFERROR(VLOOKUP($B12&amp;"_"&amp;$C12&amp;"_"&amp;H$3,'Pnad-C'!$1:$1048576,$B$4,0),"-")</f>
        <v>5337520.678527832</v>
      </c>
    </row>
    <row r="13" spans="1:13" s="204" customFormat="1" ht="15" customHeight="1" x14ac:dyDescent="0.25">
      <c r="A13" s="198"/>
      <c r="B13" s="198">
        <f>D13</f>
        <v>2013</v>
      </c>
      <c r="C13" s="202">
        <v>0</v>
      </c>
      <c r="D13" s="98">
        <v>2013</v>
      </c>
      <c r="E13" s="203">
        <f>IFERROR(VLOOKUP($B13&amp;"_"&amp;$C13&amp;"_"&amp;E$3,'Pnad-C'!$1:$1048576,$B$4,0),"-")</f>
        <v>159510683.47196794</v>
      </c>
      <c r="F13" s="203">
        <f>IFERROR(VLOOKUP($B13&amp;"_"&amp;$C13&amp;"_"&amp;F$3,'Pnad-C'!$1:$1048576,$B$4,0),"-")</f>
        <v>32823331.808290482</v>
      </c>
      <c r="G13" s="203">
        <f>IFERROR(VLOOKUP($B13&amp;"_"&amp;$C13&amp;"_"&amp;G$3,'Pnad-C'!$1:$1048576,$B$4,0),"-")</f>
        <v>9982133.2225227356</v>
      </c>
      <c r="H13" s="203">
        <f>IFERROR(VLOOKUP($B13&amp;"_"&amp;$C13&amp;"_"&amp;H$3,'Pnad-C'!$1:$1048576,$B$4,0),"-")</f>
        <v>5356518.0743217468</v>
      </c>
    </row>
    <row r="14" spans="1:13" s="204" customFormat="1" ht="15" customHeight="1" x14ac:dyDescent="0.25">
      <c r="A14" s="198"/>
      <c r="B14" s="198">
        <f>B13</f>
        <v>2013</v>
      </c>
      <c r="C14" s="202">
        <v>1</v>
      </c>
      <c r="D14" s="99" t="s">
        <v>3</v>
      </c>
      <c r="E14" s="205">
        <f>IFERROR(VLOOKUP($B14&amp;"_"&amp;$C14&amp;"_"&amp;E$3,'Pnad-C'!$1:$1048576,$B$4,0),"-")</f>
        <v>158859464.83714676</v>
      </c>
      <c r="F14" s="205">
        <f>IFERROR(VLOOKUP($B14&amp;"_"&amp;$C14&amp;"_"&amp;F$3,'Pnad-C'!$1:$1048576,$B$4,0),"-")</f>
        <v>32800104.908042908</v>
      </c>
      <c r="G14" s="205">
        <f>IFERROR(VLOOKUP($B14&amp;"_"&amp;$C14&amp;"_"&amp;G$3,'Pnad-C'!$1:$1048576,$B$4,0),"-")</f>
        <v>9971547.0051040649</v>
      </c>
      <c r="H14" s="205">
        <f>IFERROR(VLOOKUP($B14&amp;"_"&amp;$C14&amp;"_"&amp;H$3,'Pnad-C'!$1:$1048576,$B$4,0),"-")</f>
        <v>5357562.0654907227</v>
      </c>
    </row>
    <row r="15" spans="1:13" s="204" customFormat="1" ht="15" customHeight="1" x14ac:dyDescent="0.25">
      <c r="A15" s="198"/>
      <c r="B15" s="198">
        <f t="shared" ref="B15:B17" si="1">B14</f>
        <v>2013</v>
      </c>
      <c r="C15" s="202">
        <v>2</v>
      </c>
      <c r="D15" s="99" t="s">
        <v>4</v>
      </c>
      <c r="E15" s="205">
        <f>IFERROR(VLOOKUP($B15&amp;"_"&amp;$C15&amp;"_"&amp;E$3,'Pnad-C'!$1:$1048576,$B$4,0),"-")</f>
        <v>159089647.76436043</v>
      </c>
      <c r="F15" s="205">
        <f>IFERROR(VLOOKUP($B15&amp;"_"&amp;$C15&amp;"_"&amp;F$3,'Pnad-C'!$1:$1048576,$B$4,0),"-")</f>
        <v>32723707.962928772</v>
      </c>
      <c r="G15" s="205">
        <f>IFERROR(VLOOKUP($B15&amp;"_"&amp;$C15&amp;"_"&amp;G$3,'Pnad-C'!$1:$1048576,$B$4,0),"-")</f>
        <v>9957482.4193649292</v>
      </c>
      <c r="H15" s="205">
        <f>IFERROR(VLOOKUP($B15&amp;"_"&amp;$C15&amp;"_"&amp;H$3,'Pnad-C'!$1:$1048576,$B$4,0),"-")</f>
        <v>5331192.2365112305</v>
      </c>
    </row>
    <row r="16" spans="1:13" s="204" customFormat="1" ht="15" customHeight="1" x14ac:dyDescent="0.25">
      <c r="A16" s="198"/>
      <c r="B16" s="198">
        <f t="shared" si="1"/>
        <v>2013</v>
      </c>
      <c r="C16" s="202">
        <v>3</v>
      </c>
      <c r="D16" s="99" t="s">
        <v>5</v>
      </c>
      <c r="E16" s="205">
        <f>IFERROR(VLOOKUP($B16&amp;"_"&amp;$C16&amp;"_"&amp;E$3,'Pnad-C'!$1:$1048576,$B$4,0),"-")</f>
        <v>159685283.0188427</v>
      </c>
      <c r="F16" s="205">
        <f>IFERROR(VLOOKUP($B16&amp;"_"&amp;$C16&amp;"_"&amp;F$3,'Pnad-C'!$1:$1048576,$B$4,0),"-")</f>
        <v>32810419.33291626</v>
      </c>
      <c r="G16" s="205">
        <f>IFERROR(VLOOKUP($B16&amp;"_"&amp;$C16&amp;"_"&amp;G$3,'Pnad-C'!$1:$1048576,$B$4,0),"-")</f>
        <v>9981184.9444046021</v>
      </c>
      <c r="H16" s="205">
        <f>IFERROR(VLOOKUP($B16&amp;"_"&amp;$C16&amp;"_"&amp;H$3,'Pnad-C'!$1:$1048576,$B$4,0),"-")</f>
        <v>5351366.2661132813</v>
      </c>
    </row>
    <row r="17" spans="1:8" s="204" customFormat="1" ht="15.75" x14ac:dyDescent="0.25">
      <c r="A17" s="198"/>
      <c r="B17" s="198">
        <f t="shared" si="1"/>
        <v>2013</v>
      </c>
      <c r="C17" s="202">
        <v>4</v>
      </c>
      <c r="D17" s="99" t="s">
        <v>6</v>
      </c>
      <c r="E17" s="205">
        <f>IFERROR(VLOOKUP($B17&amp;"_"&amp;$C17&amp;"_"&amp;E$3,'Pnad-C'!$1:$1048576,$B$4,0),"-")</f>
        <v>160408338.26752186</v>
      </c>
      <c r="F17" s="205">
        <f>IFERROR(VLOOKUP($B17&amp;"_"&amp;$C17&amp;"_"&amp;F$3,'Pnad-C'!$1:$1048576,$B$4,0),"-")</f>
        <v>32959095.029273987</v>
      </c>
      <c r="G17" s="205">
        <f>IFERROR(VLOOKUP($B17&amp;"_"&amp;$C17&amp;"_"&amp;G$3,'Pnad-C'!$1:$1048576,$B$4,0),"-")</f>
        <v>10018318.521217346</v>
      </c>
      <c r="H17" s="205">
        <f>IFERROR(VLOOKUP($B17&amp;"_"&amp;$C17&amp;"_"&amp;H$3,'Pnad-C'!$1:$1048576,$B$4,0),"-")</f>
        <v>5385951.7291717529</v>
      </c>
    </row>
    <row r="18" spans="1:8" s="204" customFormat="1" ht="15.75" x14ac:dyDescent="0.25">
      <c r="A18" s="198"/>
      <c r="B18" s="198">
        <f>D18</f>
        <v>2014</v>
      </c>
      <c r="C18" s="202">
        <v>0</v>
      </c>
      <c r="D18" s="98">
        <v>2014</v>
      </c>
      <c r="E18" s="203">
        <f>IFERROR(VLOOKUP($B18&amp;"_"&amp;$C18&amp;"_"&amp;E$3,'Pnad-C'!$1:$1048576,$B$4,0),"-")</f>
        <v>162028628.89925182</v>
      </c>
      <c r="F18" s="203">
        <f>IFERROR(VLOOKUP($B18&amp;"_"&amp;$C18&amp;"_"&amp;F$3,'Pnad-C'!$1:$1048576,$B$4,0),"-")</f>
        <v>33272237.066922188</v>
      </c>
      <c r="G18" s="203">
        <f>IFERROR(VLOOKUP($B18&amp;"_"&amp;$C18&amp;"_"&amp;G$3,'Pnad-C'!$1:$1048576,$B$4,0),"-")</f>
        <v>10143078.805008888</v>
      </c>
      <c r="H18" s="203">
        <f>IFERROR(VLOOKUP($B18&amp;"_"&amp;$C18&amp;"_"&amp;H$3,'Pnad-C'!$1:$1048576,$B$4,0),"-")</f>
        <v>5461574.7824249268</v>
      </c>
    </row>
    <row r="19" spans="1:8" s="204" customFormat="1" ht="15.75" x14ac:dyDescent="0.25">
      <c r="A19" s="198"/>
      <c r="B19" s="198">
        <f>B18</f>
        <v>2014</v>
      </c>
      <c r="C19" s="202">
        <v>1</v>
      </c>
      <c r="D19" s="99" t="s">
        <v>3</v>
      </c>
      <c r="E19" s="205">
        <f>IFERROR(VLOOKUP($B19&amp;"_"&amp;$C19&amp;"_"&amp;E$3,'Pnad-C'!$1:$1048576,$B$4,0),"-")</f>
        <v>160783964.97301102</v>
      </c>
      <c r="F19" s="205">
        <f>IFERROR(VLOOKUP($B19&amp;"_"&amp;$C19&amp;"_"&amp;F$3,'Pnad-C'!$1:$1048576,$B$4,0),"-")</f>
        <v>33014456.671663284</v>
      </c>
      <c r="G19" s="205">
        <f>IFERROR(VLOOKUP($B19&amp;"_"&amp;$C19&amp;"_"&amp;G$3,'Pnad-C'!$1:$1048576,$B$4,0),"-")</f>
        <v>10048362.018981934</v>
      </c>
      <c r="H19" s="205">
        <f>IFERROR(VLOOKUP($B19&amp;"_"&amp;$C19&amp;"_"&amp;H$3,'Pnad-C'!$1:$1048576,$B$4,0),"-")</f>
        <v>5393972.12449646</v>
      </c>
    </row>
    <row r="20" spans="1:8" s="204" customFormat="1" ht="15.75" x14ac:dyDescent="0.25">
      <c r="A20" s="198"/>
      <c r="B20" s="198">
        <f t="shared" ref="B20:B22" si="2">B19</f>
        <v>2014</v>
      </c>
      <c r="C20" s="202">
        <v>2</v>
      </c>
      <c r="D20" s="99" t="s">
        <v>4</v>
      </c>
      <c r="E20" s="205">
        <f>IFERROR(VLOOKUP($B20&amp;"_"&amp;$C20&amp;"_"&amp;E$3,'Pnad-C'!$1:$1048576,$B$4,0),"-")</f>
        <v>161733538.39553881</v>
      </c>
      <c r="F20" s="205">
        <f>IFERROR(VLOOKUP($B20&amp;"_"&amp;$C20&amp;"_"&amp;F$3,'Pnad-C'!$1:$1048576,$B$4,0),"-")</f>
        <v>33255883.568149567</v>
      </c>
      <c r="G20" s="205">
        <f>IFERROR(VLOOKUP($B20&amp;"_"&amp;$C20&amp;"_"&amp;G$3,'Pnad-C'!$1:$1048576,$B$4,0),"-")</f>
        <v>10121609.383769989</v>
      </c>
      <c r="H20" s="205">
        <f>IFERROR(VLOOKUP($B20&amp;"_"&amp;$C20&amp;"_"&amp;H$3,'Pnad-C'!$1:$1048576,$B$4,0),"-")</f>
        <v>5447350.4195251465</v>
      </c>
    </row>
    <row r="21" spans="1:8" s="204" customFormat="1" ht="15.75" x14ac:dyDescent="0.25">
      <c r="A21" s="198"/>
      <c r="B21" s="198">
        <f t="shared" si="2"/>
        <v>2014</v>
      </c>
      <c r="C21" s="202">
        <v>3</v>
      </c>
      <c r="D21" s="99" t="s">
        <v>5</v>
      </c>
      <c r="E21" s="205">
        <f>IFERROR(VLOOKUP($B21&amp;"_"&amp;$C21&amp;"_"&amp;E$3,'Pnad-C'!$1:$1048576,$B$4,0),"-")</f>
        <v>162446320.1489892</v>
      </c>
      <c r="F21" s="205">
        <f>IFERROR(VLOOKUP($B21&amp;"_"&amp;$C21&amp;"_"&amp;F$3,'Pnad-C'!$1:$1048576,$B$4,0),"-")</f>
        <v>33346581.211158752</v>
      </c>
      <c r="G21" s="205">
        <f>IFERROR(VLOOKUP($B21&amp;"_"&amp;$C21&amp;"_"&amp;G$3,'Pnad-C'!$1:$1048576,$B$4,0),"-")</f>
        <v>10177451.92414093</v>
      </c>
      <c r="H21" s="205">
        <f>IFERROR(VLOOKUP($B21&amp;"_"&amp;$C21&amp;"_"&amp;H$3,'Pnad-C'!$1:$1048576,$B$4,0),"-")</f>
        <v>5488360.9462890625</v>
      </c>
    </row>
    <row r="22" spans="1:8" s="204" customFormat="1" ht="15.75" x14ac:dyDescent="0.25">
      <c r="A22" s="198"/>
      <c r="B22" s="198">
        <f t="shared" si="2"/>
        <v>2014</v>
      </c>
      <c r="C22" s="202">
        <v>4</v>
      </c>
      <c r="D22" s="99" t="s">
        <v>6</v>
      </c>
      <c r="E22" s="205">
        <f>IFERROR(VLOOKUP($B22&amp;"_"&amp;$C22&amp;"_"&amp;E$3,'Pnad-C'!$1:$1048576,$B$4,0),"-")</f>
        <v>163150692.07946825</v>
      </c>
      <c r="F22" s="205">
        <f>IFERROR(VLOOKUP($B22&amp;"_"&amp;$C22&amp;"_"&amp;F$3,'Pnad-C'!$1:$1048576,$B$4,0),"-")</f>
        <v>33472026.816717148</v>
      </c>
      <c r="G22" s="205">
        <f>IFERROR(VLOOKUP($B22&amp;"_"&amp;$C22&amp;"_"&amp;G$3,'Pnad-C'!$1:$1048576,$B$4,0),"-")</f>
        <v>10224891.8931427</v>
      </c>
      <c r="H22" s="205">
        <f>IFERROR(VLOOKUP($B22&amp;"_"&amp;$C22&amp;"_"&amp;H$3,'Pnad-C'!$1:$1048576,$B$4,0),"-")</f>
        <v>5516615.6393890381</v>
      </c>
    </row>
    <row r="23" spans="1:8" s="204" customFormat="1" ht="15.75" x14ac:dyDescent="0.25">
      <c r="A23" s="198"/>
      <c r="B23" s="198">
        <f>D23</f>
        <v>2015</v>
      </c>
      <c r="C23" s="202">
        <v>0</v>
      </c>
      <c r="D23" s="98">
        <v>2015</v>
      </c>
      <c r="E23" s="203">
        <f>IFERROR(VLOOKUP($B23&amp;"_"&amp;$C23&amp;"_"&amp;E$3,'Pnad-C'!$1:$1048576,$B$4,0),"-")</f>
        <v>164343844.23606968</v>
      </c>
      <c r="F23" s="203">
        <f>IFERROR(VLOOKUP($B23&amp;"_"&amp;$C23&amp;"_"&amp;F$3,'Pnad-C'!$1:$1048576,$B$4,0),"-")</f>
        <v>33616854.843756199</v>
      </c>
      <c r="G23" s="203">
        <f>IFERROR(VLOOKUP($B23&amp;"_"&amp;$C23&amp;"_"&amp;G$3,'Pnad-C'!$1:$1048576,$B$4,0),"-")</f>
        <v>10277528.814378738</v>
      </c>
      <c r="H23" s="203">
        <f>IFERROR(VLOOKUP($B23&amp;"_"&amp;$C23&amp;"_"&amp;H$3,'Pnad-C'!$1:$1048576,$B$4,0),"-")</f>
        <v>5546626.0403423309</v>
      </c>
    </row>
    <row r="24" spans="1:8" s="204" customFormat="1" ht="15.75" x14ac:dyDescent="0.25">
      <c r="A24" s="198"/>
      <c r="B24" s="198">
        <f>B23</f>
        <v>2015</v>
      </c>
      <c r="C24" s="202">
        <v>1</v>
      </c>
      <c r="D24" s="99" t="s">
        <v>3</v>
      </c>
      <c r="E24" s="205">
        <f>IFERROR(VLOOKUP($B24&amp;"_"&amp;$C24&amp;"_"&amp;E$3,'Pnad-C'!$1:$1048576,$B$4,0),"-")</f>
        <v>163805776.71866465</v>
      </c>
      <c r="F24" s="205">
        <f>IFERROR(VLOOKUP($B24&amp;"_"&amp;$C24&amp;"_"&amp;F$3,'Pnad-C'!$1:$1048576,$B$4,0),"-")</f>
        <v>33525235.61246109</v>
      </c>
      <c r="G24" s="205">
        <f>IFERROR(VLOOKUP($B24&amp;"_"&amp;$C24&amp;"_"&amp;G$3,'Pnad-C'!$1:$1048576,$B$4,0),"-")</f>
        <v>10290795.285186768</v>
      </c>
      <c r="H24" s="205">
        <f>IFERROR(VLOOKUP($B24&amp;"_"&amp;$C24&amp;"_"&amp;H$3,'Pnad-C'!$1:$1048576,$B$4,0),"-")</f>
        <v>5547077.3076171875</v>
      </c>
    </row>
    <row r="25" spans="1:8" s="204" customFormat="1" ht="15.75" x14ac:dyDescent="0.25">
      <c r="A25" s="198"/>
      <c r="B25" s="198">
        <f t="shared" ref="B25:B27" si="3">B24</f>
        <v>2015</v>
      </c>
      <c r="C25" s="202">
        <v>2</v>
      </c>
      <c r="D25" s="99" t="s">
        <v>4</v>
      </c>
      <c r="E25" s="205">
        <f>IFERROR(VLOOKUP($B25&amp;"_"&amp;$C25&amp;"_"&amp;E$3,'Pnad-C'!$1:$1048576,$B$4,0),"-")</f>
        <v>164108268.90031195</v>
      </c>
      <c r="F25" s="205">
        <f>IFERROR(VLOOKUP($B25&amp;"_"&amp;$C25&amp;"_"&amp;F$3,'Pnad-C'!$1:$1048576,$B$4,0),"-")</f>
        <v>33645729.408794403</v>
      </c>
      <c r="G25" s="205">
        <f>IFERROR(VLOOKUP($B25&amp;"_"&amp;$C25&amp;"_"&amp;G$3,'Pnad-C'!$1:$1048576,$B$4,0),"-")</f>
        <v>10299765.05393219</v>
      </c>
      <c r="H25" s="205">
        <f>IFERROR(VLOOKUP($B25&amp;"_"&amp;$C25&amp;"_"&amp;H$3,'Pnad-C'!$1:$1048576,$B$4,0),"-")</f>
        <v>5567852.6321029663</v>
      </c>
    </row>
    <row r="26" spans="1:8" s="204" customFormat="1" ht="15.75" x14ac:dyDescent="0.25">
      <c r="A26" s="198"/>
      <c r="B26" s="198">
        <f t="shared" si="3"/>
        <v>2015</v>
      </c>
      <c r="C26" s="202">
        <v>3</v>
      </c>
      <c r="D26" s="99" t="s">
        <v>5</v>
      </c>
      <c r="E26" s="205">
        <f>IFERROR(VLOOKUP($B26&amp;"_"&amp;$C26&amp;"_"&amp;E$3,'Pnad-C'!$1:$1048576,$B$4,0),"-")</f>
        <v>164506657.9223299</v>
      </c>
      <c r="F26" s="205">
        <f>IFERROR(VLOOKUP($B26&amp;"_"&amp;$C26&amp;"_"&amp;F$3,'Pnad-C'!$1:$1048576,$B$4,0),"-")</f>
        <v>33635856.028511047</v>
      </c>
      <c r="G26" s="205">
        <f>IFERROR(VLOOKUP($B26&amp;"_"&amp;$C26&amp;"_"&amp;G$3,'Pnad-C'!$1:$1048576,$B$4,0),"-")</f>
        <v>10266846.769439697</v>
      </c>
      <c r="H26" s="205">
        <f>IFERROR(VLOOKUP($B26&amp;"_"&amp;$C26&amp;"_"&amp;H$3,'Pnad-C'!$1:$1048576,$B$4,0),"-")</f>
        <v>5545181.8615112305</v>
      </c>
    </row>
    <row r="27" spans="1:8" s="204" customFormat="1" ht="15.75" x14ac:dyDescent="0.25">
      <c r="A27" s="198"/>
      <c r="B27" s="198">
        <f t="shared" si="3"/>
        <v>2015</v>
      </c>
      <c r="C27" s="202">
        <v>4</v>
      </c>
      <c r="D27" s="99" t="s">
        <v>6</v>
      </c>
      <c r="E27" s="205">
        <f>IFERROR(VLOOKUP($B27&amp;"_"&amp;$C27&amp;"_"&amp;E$3,'Pnad-C'!$1:$1048576,$B$4,0),"-")</f>
        <v>164954673.40297222</v>
      </c>
      <c r="F27" s="205">
        <f>IFERROR(VLOOKUP($B27&amp;"_"&amp;$C27&amp;"_"&amp;F$3,'Pnad-C'!$1:$1048576,$B$4,0),"-")</f>
        <v>33660598.325258255</v>
      </c>
      <c r="G27" s="205">
        <f>IFERROR(VLOOKUP($B27&amp;"_"&amp;$C27&amp;"_"&amp;G$3,'Pnad-C'!$1:$1048576,$B$4,0),"-")</f>
        <v>10252708.148956299</v>
      </c>
      <c r="H27" s="205">
        <f>IFERROR(VLOOKUP($B27&amp;"_"&amp;$C27&amp;"_"&amp;H$3,'Pnad-C'!$1:$1048576,$B$4,0),"-")</f>
        <v>5526392.3601379395</v>
      </c>
    </row>
    <row r="28" spans="1:8" s="204" customFormat="1" ht="15.75" x14ac:dyDescent="0.25">
      <c r="A28" s="198"/>
      <c r="B28" s="198">
        <f>D28</f>
        <v>2016</v>
      </c>
      <c r="C28" s="202">
        <v>0</v>
      </c>
      <c r="D28" s="98">
        <v>2016</v>
      </c>
      <c r="E28" s="203">
        <f>IFERROR(VLOOKUP($B28&amp;"_"&amp;$C28&amp;"_"&amp;E$3,'Pnad-C'!$1:$1048576,$B$4,0),"-")</f>
        <v>165567042.52624893</v>
      </c>
      <c r="F28" s="203">
        <f>IFERROR(VLOOKUP($B28&amp;"_"&amp;$C28&amp;"_"&amp;F$3,'Pnad-C'!$1:$1048576,$B$4,0),"-")</f>
        <v>33853689.267911911</v>
      </c>
      <c r="G28" s="203">
        <f>IFERROR(VLOOKUP($B28&amp;"_"&amp;$C28&amp;"_"&amp;G$3,'Pnad-C'!$1:$1048576,$B$4,0),"-")</f>
        <v>10274693.328483582</v>
      </c>
      <c r="H28" s="203">
        <f>IFERROR(VLOOKUP($B28&amp;"_"&amp;$C28&amp;"_"&amp;H$3,'Pnad-C'!$1:$1048576,$B$4,0),"-")</f>
        <v>5546030.7971801758</v>
      </c>
    </row>
    <row r="29" spans="1:8" s="204" customFormat="1" ht="16.5" thickBot="1" x14ac:dyDescent="0.3">
      <c r="A29" s="198"/>
      <c r="B29" s="198">
        <f>B28</f>
        <v>2016</v>
      </c>
      <c r="C29" s="202">
        <v>1</v>
      </c>
      <c r="D29" s="99" t="s">
        <v>3</v>
      </c>
      <c r="E29" s="205">
        <f>IFERROR(VLOOKUP($B29&amp;"_"&amp;$C29&amp;"_"&amp;E$3,'Pnad-C'!$1:$1048576,$B$4,0),"-")</f>
        <v>165567042.52624893</v>
      </c>
      <c r="F29" s="205">
        <f>IFERROR(VLOOKUP($B29&amp;"_"&amp;$C29&amp;"_"&amp;F$3,'Pnad-C'!$1:$1048576,$B$4,0),"-")</f>
        <v>33853689.267911911</v>
      </c>
      <c r="G29" s="205">
        <f>IFERROR(VLOOKUP($B29&amp;"_"&amp;$C29&amp;"_"&amp;G$3,'Pnad-C'!$1:$1048576,$B$4,0),"-")</f>
        <v>10274693.328483582</v>
      </c>
      <c r="H29" s="205">
        <f>IFERROR(VLOOKUP($B29&amp;"_"&amp;$C29&amp;"_"&amp;H$3,'Pnad-C'!$1:$1048576,$B$4,0),"-")</f>
        <v>5546030.7971801758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209" t="s">
        <v>2</v>
      </c>
    </row>
    <row r="32" spans="1:8" x14ac:dyDescent="0.25">
      <c r="D32" s="210" t="s">
        <v>435</v>
      </c>
    </row>
    <row r="33" spans="4:4" s="208" customFormat="1" x14ac:dyDescent="0.25">
      <c r="D33" s="211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pane ySplit="8" topLeftCell="A9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9" width="14.42578125" customWidth="1"/>
    <col min="10" max="10" width="1.28515625" customWidth="1"/>
    <col min="11" max="15" width="14.42578125" customWidth="1"/>
  </cols>
  <sheetData>
    <row r="1" spans="1:1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s="165" customFormat="1" ht="6" customHeight="1" x14ac:dyDescent="0.25">
      <c r="A3" s="161" t="s">
        <v>648</v>
      </c>
      <c r="B3" s="162"/>
      <c r="C3" s="163"/>
      <c r="D3" s="164"/>
      <c r="E3" s="163" t="s">
        <v>626</v>
      </c>
      <c r="F3" s="163" t="s">
        <v>627</v>
      </c>
      <c r="G3" s="163" t="s">
        <v>628</v>
      </c>
      <c r="H3" s="163" t="s">
        <v>629</v>
      </c>
      <c r="I3" s="163" t="s">
        <v>630</v>
      </c>
      <c r="J3" s="163"/>
      <c r="K3" s="163" t="s">
        <v>626</v>
      </c>
      <c r="L3" s="163" t="s">
        <v>627</v>
      </c>
      <c r="M3" s="163" t="s">
        <v>628</v>
      </c>
      <c r="N3" s="163" t="s">
        <v>629</v>
      </c>
      <c r="O3" s="163" t="s">
        <v>630</v>
      </c>
    </row>
    <row r="4" spans="1:15" s="165" customFormat="1" ht="6" customHeight="1" x14ac:dyDescent="0.2">
      <c r="A4" s="166" t="s">
        <v>9</v>
      </c>
      <c r="B4" s="162"/>
      <c r="C4" s="163"/>
      <c r="D4" s="164"/>
      <c r="E4" s="163">
        <f>HLOOKUP(E$3,'Pnad-C'!$1:$1048576,2,0)</f>
        <v>15</v>
      </c>
      <c r="F4" s="163">
        <f>HLOOKUP(F$3,'Pnad-C'!$1:$1048576,2,0)</f>
        <v>16</v>
      </c>
      <c r="G4" s="163">
        <f>HLOOKUP(G$3,'Pnad-C'!$1:$1048576,2,0)</f>
        <v>17</v>
      </c>
      <c r="H4" s="163">
        <f>HLOOKUP(H$3,'Pnad-C'!$1:$1048576,2,0)</f>
        <v>18</v>
      </c>
      <c r="I4" s="163">
        <f>HLOOKUP(I$3,'Pnad-C'!$1:$1048576,2,0)</f>
        <v>19</v>
      </c>
      <c r="J4" s="163"/>
      <c r="K4" s="163">
        <f>HLOOKUP(K$3,'Pnad-C'!$1:$1048576,2,0)</f>
        <v>15</v>
      </c>
      <c r="L4" s="163">
        <f>HLOOKUP(L$3,'Pnad-C'!$1:$1048576,2,0)</f>
        <v>16</v>
      </c>
      <c r="M4" s="163">
        <f>HLOOKUP(M$3,'Pnad-C'!$1:$1048576,2,0)</f>
        <v>17</v>
      </c>
      <c r="N4" s="163">
        <f>HLOOKUP(N$3,'Pnad-C'!$1:$1048576,2,0)</f>
        <v>18</v>
      </c>
      <c r="O4" s="163">
        <f>HLOOKUP(O$3,'Pnad-C'!$1:$1048576,2,0)</f>
        <v>19</v>
      </c>
    </row>
    <row r="5" spans="1:15" s="12" customFormat="1" ht="29.25" customHeight="1" x14ac:dyDescent="0.25">
      <c r="A5" s="11" t="s">
        <v>170</v>
      </c>
      <c r="B5" s="148"/>
      <c r="C5" s="138"/>
      <c r="D5" s="371" t="str">
        <f>VLOOKUP(A3,'Indicadores do boletim'!$D:$N,3,0)</f>
        <v>Total da população em idade ativa (PIA) por faixa etária: Região Metropolitana do Rio de Janeiro e Brasil, 2012 a 2016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</row>
    <row r="6" spans="1:15" s="12" customFormat="1" ht="9.75" customHeight="1" thickBot="1" x14ac:dyDescent="0.3">
      <c r="A6" s="11"/>
      <c r="B6" s="150"/>
      <c r="C6" s="138"/>
      <c r="D6" s="13"/>
      <c r="E6" s="112"/>
      <c r="I6" s="102"/>
      <c r="J6" s="102"/>
      <c r="K6" s="112"/>
      <c r="O6" s="102" t="s">
        <v>173</v>
      </c>
    </row>
    <row r="7" spans="1:15" s="12" customFormat="1" ht="16.5" customHeight="1" thickTop="1" x14ac:dyDescent="0.25">
      <c r="A7" s="11"/>
      <c r="B7" s="150"/>
      <c r="C7" s="138"/>
      <c r="D7" s="374" t="s">
        <v>0</v>
      </c>
      <c r="E7" s="376" t="s">
        <v>169</v>
      </c>
      <c r="F7" s="376"/>
      <c r="G7" s="376"/>
      <c r="H7" s="376"/>
      <c r="I7" s="376"/>
      <c r="J7" s="377"/>
      <c r="K7" s="376" t="s">
        <v>7</v>
      </c>
      <c r="L7" s="376"/>
      <c r="M7" s="376"/>
      <c r="N7" s="376"/>
      <c r="O7" s="376"/>
    </row>
    <row r="8" spans="1:15" s="11" customFormat="1" ht="33" customHeight="1" x14ac:dyDescent="0.25">
      <c r="A8" s="138"/>
      <c r="B8" s="151"/>
      <c r="C8" s="138"/>
      <c r="D8" s="375"/>
      <c r="E8" s="218" t="s">
        <v>689</v>
      </c>
      <c r="F8" s="218" t="s">
        <v>188</v>
      </c>
      <c r="G8" s="218" t="s">
        <v>189</v>
      </c>
      <c r="H8" s="218" t="s">
        <v>190</v>
      </c>
      <c r="I8" s="218" t="s">
        <v>191</v>
      </c>
      <c r="J8" s="378"/>
      <c r="K8" s="218" t="s">
        <v>689</v>
      </c>
      <c r="L8" s="218" t="s">
        <v>188</v>
      </c>
      <c r="M8" s="218" t="s">
        <v>189</v>
      </c>
      <c r="N8" s="218" t="s">
        <v>190</v>
      </c>
      <c r="O8" s="218" t="s">
        <v>191</v>
      </c>
    </row>
    <row r="9" spans="1:15" ht="15.75" x14ac:dyDescent="0.25">
      <c r="B9" s="10">
        <f>D9</f>
        <v>2012</v>
      </c>
      <c r="C9" s="152">
        <v>0</v>
      </c>
      <c r="D9" s="98">
        <v>2012</v>
      </c>
      <c r="E9" s="124">
        <f>IFERROR(VLOOKUP($B9&amp;"_"&amp;$C9&amp;"_"&amp;$A$4,'Pnad-C'!$1:$1048576,E$4,0)*100,"-")</f>
        <v>76742776.418304443</v>
      </c>
      <c r="F9" s="124">
        <f>IFERROR(VLOOKUP($B9&amp;"_"&amp;$C9&amp;"_"&amp;$A$4,'Pnad-C'!$1:$1048576,F$4,0)*100,"-")</f>
        <v>215632241.69044495</v>
      </c>
      <c r="G9" s="124">
        <f>IFERROR(VLOOKUP($B9&amp;"_"&amp;$C9&amp;"_"&amp;$A$4,'Pnad-C'!$1:$1048576,G$4,0)*100,"-")</f>
        <v>350451960.62984467</v>
      </c>
      <c r="H9" s="124">
        <f>IFERROR(VLOOKUP($B9&amp;"_"&amp;$C9&amp;"_"&amp;$A$4,'Pnad-C'!$1:$1048576,H$4,0)*100,"-")</f>
        <v>217022389.32933807</v>
      </c>
      <c r="I9" s="124">
        <f>IFERROR(VLOOKUP($B9&amp;"_"&amp;$C9&amp;"_"&amp;$A$4,'Pnad-C'!$1:$1048576,I$4,0)*100,"-")</f>
        <v>129671279.89292145</v>
      </c>
      <c r="J9" s="124"/>
      <c r="K9" s="124">
        <f>IFERROR(VLOOKUP($B9&amp;"_"&amp;$C9&amp;"_"&amp;$A$5,'Pnad-C'!$1:$1048576,K$4,0)*100,"-")</f>
        <v>1440351635.1029873</v>
      </c>
      <c r="L9" s="124">
        <f>IFERROR(VLOOKUP($B9&amp;"_"&amp;$C9&amp;"_"&amp;$A$5,'Pnad-C'!$1:$1048576,L$4,0)*100,"-")</f>
        <v>3844502903.365159</v>
      </c>
      <c r="M9" s="124">
        <f>IFERROR(VLOOKUP($B9&amp;"_"&amp;$C9&amp;"_"&amp;$A$5,'Pnad-C'!$1:$1048576,M$4,0)*100,"-")</f>
        <v>5726973007.6370955</v>
      </c>
      <c r="N9" s="124">
        <f>IFERROR(VLOOKUP($B9&amp;"_"&amp;$C9&amp;"_"&amp;$A$5,'Pnad-C'!$1:$1048576,N$4,0)*100,"-")</f>
        <v>2961569565.7711744</v>
      </c>
      <c r="O9" s="124">
        <f>IFERROR(VLOOKUP($B9&amp;"_"&amp;$C9&amp;"_"&amp;$A$5,'Pnad-C'!$1:$1048576,O$4,0)*100,"-")</f>
        <v>1753312486.3208532</v>
      </c>
    </row>
    <row r="10" spans="1:15" ht="15.75" x14ac:dyDescent="0.25">
      <c r="B10" s="10">
        <f>B9</f>
        <v>2012</v>
      </c>
      <c r="C10" s="152">
        <v>1</v>
      </c>
      <c r="D10" s="99" t="s">
        <v>3</v>
      </c>
      <c r="E10" s="129">
        <f>IFERROR(VLOOKUP($B10&amp;"_"&amp;$C10&amp;"_"&amp;$A$4,'Pnad-C'!$1:$1048576,E$4,0)*100,"-")</f>
        <v>78343410.855865479</v>
      </c>
      <c r="F10" s="129">
        <f>IFERROR(VLOOKUP($B10&amp;"_"&amp;$C10&amp;"_"&amp;$A$4,'Pnad-C'!$1:$1048576,F$4,0)*100,"-")</f>
        <v>215708294.95620728</v>
      </c>
      <c r="G10" s="129">
        <f>IFERROR(VLOOKUP($B10&amp;"_"&amp;$C10&amp;"_"&amp;$A$4,'Pnad-C'!$1:$1048576,G$4,0)*100,"-")</f>
        <v>346990312.43743896</v>
      </c>
      <c r="H10" s="129">
        <f>IFERROR(VLOOKUP($B10&amp;"_"&amp;$C10&amp;"_"&amp;$A$4,'Pnad-C'!$1:$1048576,H$4,0)*100,"-")</f>
        <v>217552629.9156189</v>
      </c>
      <c r="I10" s="129">
        <f>IFERROR(VLOOKUP($B10&amp;"_"&amp;$C10&amp;"_"&amp;$A$4,'Pnad-C'!$1:$1048576,I$4,0)*100,"-")</f>
        <v>127192490.3427124</v>
      </c>
      <c r="J10" s="129"/>
      <c r="K10" s="129">
        <f>IFERROR(VLOOKUP($B10&amp;"_"&amp;$C10&amp;"_"&amp;$A$5,'Pnad-C'!$1:$1048576,K$4,0)*100,"-")</f>
        <v>1446173578.3154488</v>
      </c>
      <c r="L10" s="129">
        <f>IFERROR(VLOOKUP($B10&amp;"_"&amp;$C10&amp;"_"&amp;$A$5,'Pnad-C'!$1:$1048576,L$4,0)*100,"-")</f>
        <v>3875702245.7481384</v>
      </c>
      <c r="M10" s="129">
        <f>IFERROR(VLOOKUP($B10&amp;"_"&amp;$C10&amp;"_"&amp;$A$5,'Pnad-C'!$1:$1048576,M$4,0)*100,"-")</f>
        <v>5688767271.6860771</v>
      </c>
      <c r="N10" s="129">
        <f>IFERROR(VLOOKUP($B10&amp;"_"&amp;$C10&amp;"_"&amp;$A$5,'Pnad-C'!$1:$1048576,N$4,0)*100,"-")</f>
        <v>2919750321.5629578</v>
      </c>
      <c r="O10" s="129">
        <f>IFERROR(VLOOKUP($B10&amp;"_"&amp;$C10&amp;"_"&amp;$A$5,'Pnad-C'!$1:$1048576,O$4,0)*100,"-")</f>
        <v>1708037223.393631</v>
      </c>
    </row>
    <row r="11" spans="1:15" ht="15.75" x14ac:dyDescent="0.25">
      <c r="B11" s="10">
        <f t="shared" ref="B11:B13" si="0">B10</f>
        <v>2012</v>
      </c>
      <c r="C11" s="152">
        <v>2</v>
      </c>
      <c r="D11" s="99" t="s">
        <v>4</v>
      </c>
      <c r="E11" s="129">
        <f>IFERROR(VLOOKUP($B11&amp;"_"&amp;$C11&amp;"_"&amp;$A$4,'Pnad-C'!$1:$1048576,E$4,0)*100,"-")</f>
        <v>76257149.875640869</v>
      </c>
      <c r="F11" s="129">
        <f>IFERROR(VLOOKUP($B11&amp;"_"&amp;$C11&amp;"_"&amp;$A$4,'Pnad-C'!$1:$1048576,F$4,0)*100,"-")</f>
        <v>214786881.09207153</v>
      </c>
      <c r="G11" s="129">
        <f>IFERROR(VLOOKUP($B11&amp;"_"&amp;$C11&amp;"_"&amp;$A$4,'Pnad-C'!$1:$1048576,G$4,0)*100,"-")</f>
        <v>353352687.43972778</v>
      </c>
      <c r="H11" s="129">
        <f>IFERROR(VLOOKUP($B11&amp;"_"&amp;$C11&amp;"_"&amp;$A$4,'Pnad-C'!$1:$1048576,H$4,0)*100,"-")</f>
        <v>217508814.84146118</v>
      </c>
      <c r="I11" s="129">
        <f>IFERROR(VLOOKUP($B11&amp;"_"&amp;$C11&amp;"_"&amp;$A$4,'Pnad-C'!$1:$1048576,I$4,0)*100,"-")</f>
        <v>127080470.65582275</v>
      </c>
      <c r="J11" s="129"/>
      <c r="K11" s="129">
        <f>IFERROR(VLOOKUP($B11&amp;"_"&amp;$C11&amp;"_"&amp;$A$5,'Pnad-C'!$1:$1048576,K$4,0)*100,"-")</f>
        <v>1442497456.62117</v>
      </c>
      <c r="L11" s="129">
        <f>IFERROR(VLOOKUP($B11&amp;"_"&amp;$C11&amp;"_"&amp;$A$5,'Pnad-C'!$1:$1048576,L$4,0)*100,"-")</f>
        <v>3860016856.581974</v>
      </c>
      <c r="M11" s="129">
        <f>IFERROR(VLOOKUP($B11&amp;"_"&amp;$C11&amp;"_"&amp;$A$5,'Pnad-C'!$1:$1048576,M$4,0)*100,"-")</f>
        <v>5698910625.1909256</v>
      </c>
      <c r="N11" s="129">
        <f>IFERROR(VLOOKUP($B11&amp;"_"&amp;$C11&amp;"_"&amp;$A$5,'Pnad-C'!$1:$1048576,N$4,0)*100,"-")</f>
        <v>2959537345.5125809</v>
      </c>
      <c r="O11" s="129">
        <f>IFERROR(VLOOKUP($B11&amp;"_"&amp;$C11&amp;"_"&amp;$A$5,'Pnad-C'!$1:$1048576,O$4,0)*100,"-")</f>
        <v>1734146393.04142</v>
      </c>
    </row>
    <row r="12" spans="1:15" ht="15.75" x14ac:dyDescent="0.25">
      <c r="B12" s="10">
        <f t="shared" si="0"/>
        <v>2012</v>
      </c>
      <c r="C12" s="152">
        <v>3</v>
      </c>
      <c r="D12" s="99" t="s">
        <v>5</v>
      </c>
      <c r="E12" s="129">
        <f>IFERROR(VLOOKUP($B12&amp;"_"&amp;$C12&amp;"_"&amp;$A$4,'Pnad-C'!$1:$1048576,E$4,0)*100,"-")</f>
        <v>77106087.495422363</v>
      </c>
      <c r="F12" s="129">
        <f>IFERROR(VLOOKUP($B12&amp;"_"&amp;$C12&amp;"_"&amp;$A$4,'Pnad-C'!$1:$1048576,F$4,0)*100,"-")</f>
        <v>215153673.08807373</v>
      </c>
      <c r="G12" s="129">
        <f>IFERROR(VLOOKUP($B12&amp;"_"&amp;$C12&amp;"_"&amp;$A$4,'Pnad-C'!$1:$1048576,G$4,0)*100,"-")</f>
        <v>352177955.21240234</v>
      </c>
      <c r="H12" s="129">
        <f>IFERROR(VLOOKUP($B12&amp;"_"&amp;$C12&amp;"_"&amp;$A$4,'Pnad-C'!$1:$1048576,H$4,0)*100,"-")</f>
        <v>215844220.91445923</v>
      </c>
      <c r="I12" s="129">
        <f>IFERROR(VLOOKUP($B12&amp;"_"&amp;$C12&amp;"_"&amp;$A$4,'Pnad-C'!$1:$1048576,I$4,0)*100,"-")</f>
        <v>130688723.33831787</v>
      </c>
      <c r="J12" s="129"/>
      <c r="K12" s="129">
        <f>IFERROR(VLOOKUP($B12&amp;"_"&amp;$C12&amp;"_"&amp;$A$5,'Pnad-C'!$1:$1048576,K$4,0)*100,"-")</f>
        <v>1437717737.1435165</v>
      </c>
      <c r="L12" s="129">
        <f>IFERROR(VLOOKUP($B12&amp;"_"&amp;$C12&amp;"_"&amp;$A$5,'Pnad-C'!$1:$1048576,L$4,0)*100,"-")</f>
        <v>3833453614.7893906</v>
      </c>
      <c r="M12" s="129">
        <f>IFERROR(VLOOKUP($B12&amp;"_"&amp;$C12&amp;"_"&amp;$A$5,'Pnad-C'!$1:$1048576,M$4,0)*100,"-")</f>
        <v>5745486226.8987656</v>
      </c>
      <c r="N12" s="129">
        <f>IFERROR(VLOOKUP($B12&amp;"_"&amp;$C12&amp;"_"&amp;$A$5,'Pnad-C'!$1:$1048576,N$4,0)*100,"-")</f>
        <v>2967720286.0439301</v>
      </c>
      <c r="O12" s="129">
        <f>IFERROR(VLOOKUP($B12&amp;"_"&amp;$C12&amp;"_"&amp;$A$5,'Pnad-C'!$1:$1048576,O$4,0)*100,"-")</f>
        <v>1768824283.6874008</v>
      </c>
    </row>
    <row r="13" spans="1:15" ht="15.75" x14ac:dyDescent="0.25">
      <c r="B13" s="10">
        <f t="shared" si="0"/>
        <v>2012</v>
      </c>
      <c r="C13" s="152">
        <v>4</v>
      </c>
      <c r="D13" s="99" t="s">
        <v>6</v>
      </c>
      <c r="E13" s="129">
        <f>IFERROR(VLOOKUP($B13&amp;"_"&amp;$C13&amp;"_"&amp;$A$4,'Pnad-C'!$1:$1048576,E$4,0)*100,"-")</f>
        <v>75264457.446289063</v>
      </c>
      <c r="F13" s="129">
        <f>IFERROR(VLOOKUP($B13&amp;"_"&amp;$C13&amp;"_"&amp;$A$4,'Pnad-C'!$1:$1048576,F$4,0)*100,"-")</f>
        <v>216880117.62542725</v>
      </c>
      <c r="G13" s="129">
        <f>IFERROR(VLOOKUP($B13&amp;"_"&amp;$C13&amp;"_"&amp;$A$4,'Pnad-C'!$1:$1048576,G$4,0)*100,"-")</f>
        <v>349286887.42980957</v>
      </c>
      <c r="H13" s="129">
        <f>IFERROR(VLOOKUP($B13&amp;"_"&amp;$C13&amp;"_"&amp;$A$4,'Pnad-C'!$1:$1048576,H$4,0)*100,"-")</f>
        <v>217183891.64581299</v>
      </c>
      <c r="I13" s="129">
        <f>IFERROR(VLOOKUP($B13&amp;"_"&amp;$C13&amp;"_"&amp;$A$4,'Pnad-C'!$1:$1048576,I$4,0)*100,"-")</f>
        <v>133723435.23483276</v>
      </c>
      <c r="J13" s="129"/>
      <c r="K13" s="129">
        <f>IFERROR(VLOOKUP($B13&amp;"_"&amp;$C13&amp;"_"&amp;$A$5,'Pnad-C'!$1:$1048576,K$4,0)*100,"-")</f>
        <v>1435017768.3318138</v>
      </c>
      <c r="L13" s="129">
        <f>IFERROR(VLOOKUP($B13&amp;"_"&amp;$C13&amp;"_"&amp;$A$5,'Pnad-C'!$1:$1048576,L$4,0)*100,"-")</f>
        <v>3808838896.3411331</v>
      </c>
      <c r="M13" s="129">
        <f>IFERROR(VLOOKUP($B13&amp;"_"&amp;$C13&amp;"_"&amp;$A$5,'Pnad-C'!$1:$1048576,M$4,0)*100,"-")</f>
        <v>5774727906.7726135</v>
      </c>
      <c r="N13" s="129">
        <f>IFERROR(VLOOKUP($B13&amp;"_"&amp;$C13&amp;"_"&amp;$A$5,'Pnad-C'!$1:$1048576,N$4,0)*100,"-")</f>
        <v>2999270309.965229</v>
      </c>
      <c r="O13" s="129">
        <f>IFERROR(VLOOKUP($B13&amp;"_"&amp;$C13&amp;"_"&amp;$A$5,'Pnad-C'!$1:$1048576,O$4,0)*100,"-")</f>
        <v>1802242045.1609612</v>
      </c>
    </row>
    <row r="14" spans="1:15" ht="15.75" x14ac:dyDescent="0.25">
      <c r="B14" s="10">
        <f>D14</f>
        <v>2013</v>
      </c>
      <c r="C14" s="152">
        <v>0</v>
      </c>
      <c r="D14" s="98">
        <v>2013</v>
      </c>
      <c r="E14" s="124">
        <f>IFERROR(VLOOKUP($B14&amp;"_"&amp;$C14&amp;"_"&amp;$A$4,'Pnad-C'!$1:$1048576,E$4,0)*100,"-")</f>
        <v>75160290.027809143</v>
      </c>
      <c r="F14" s="124">
        <f>IFERROR(VLOOKUP($B14&amp;"_"&amp;$C14&amp;"_"&amp;$A$4,'Pnad-C'!$1:$1048576,F$4,0)*100,"-")</f>
        <v>211040434.68723297</v>
      </c>
      <c r="G14" s="124">
        <f>IFERROR(VLOOKUP($B14&amp;"_"&amp;$C14&amp;"_"&amp;$A$4,'Pnad-C'!$1:$1048576,G$4,0)*100,"-")</f>
        <v>357027716.98131561</v>
      </c>
      <c r="H14" s="124">
        <f>IFERROR(VLOOKUP($B14&amp;"_"&amp;$C14&amp;"_"&amp;$A$4,'Pnad-C'!$1:$1048576,H$4,0)*100,"-")</f>
        <v>214488777.32582092</v>
      </c>
      <c r="I14" s="124">
        <f>IFERROR(VLOOKUP($B14&amp;"_"&amp;$C14&amp;"_"&amp;$A$4,'Pnad-C'!$1:$1048576,I$4,0)*100,"-")</f>
        <v>140496103.23009491</v>
      </c>
      <c r="J14" s="124"/>
      <c r="K14" s="124">
        <f>IFERROR(VLOOKUP($B14&amp;"_"&amp;$C14&amp;"_"&amp;$A$5,'Pnad-C'!$1:$1048576,K$4,0)*100,"-")</f>
        <v>1412946331.4710855</v>
      </c>
      <c r="L14" s="124">
        <f>IFERROR(VLOOKUP($B14&amp;"_"&amp;$C14&amp;"_"&amp;$A$5,'Pnad-C'!$1:$1048576,L$4,0)*100,"-")</f>
        <v>3808158767.1088696</v>
      </c>
      <c r="M14" s="124">
        <f>IFERROR(VLOOKUP($B14&amp;"_"&amp;$C14&amp;"_"&amp;$A$5,'Pnad-C'!$1:$1048576,M$4,0)*100,"-")</f>
        <v>5844972081.5170527</v>
      </c>
      <c r="N14" s="124">
        <f>IFERROR(VLOOKUP($B14&amp;"_"&amp;$C14&amp;"_"&amp;$A$5,'Pnad-C'!$1:$1048576,N$4,0)*100,"-")</f>
        <v>3047904163.2297516</v>
      </c>
      <c r="O14" s="124">
        <f>IFERROR(VLOOKUP($B14&amp;"_"&amp;$C14&amp;"_"&amp;$A$5,'Pnad-C'!$1:$1048576,O$4,0)*100,"-")</f>
        <v>1837087003.8700342</v>
      </c>
    </row>
    <row r="15" spans="1:15" ht="15.75" x14ac:dyDescent="0.25">
      <c r="B15" s="10">
        <f>B14</f>
        <v>2013</v>
      </c>
      <c r="C15" s="152">
        <v>1</v>
      </c>
      <c r="D15" s="99" t="s">
        <v>3</v>
      </c>
      <c r="E15" s="129">
        <f>IFERROR(VLOOKUP($B15&amp;"_"&amp;$C15&amp;"_"&amp;$A$4,'Pnad-C'!$1:$1048576,E$4,0)*100,"-")</f>
        <v>74408588.327789307</v>
      </c>
      <c r="F15" s="129">
        <f>IFERROR(VLOOKUP($B15&amp;"_"&amp;$C15&amp;"_"&amp;$A$4,'Pnad-C'!$1:$1048576,F$4,0)*100,"-")</f>
        <v>215978201.03225708</v>
      </c>
      <c r="G15" s="129">
        <f>IFERROR(VLOOKUP($B15&amp;"_"&amp;$C15&amp;"_"&amp;$A$4,'Pnad-C'!$1:$1048576,G$4,0)*100,"-")</f>
        <v>354235630.03234863</v>
      </c>
      <c r="H15" s="129">
        <f>IFERROR(VLOOKUP($B15&amp;"_"&amp;$C15&amp;"_"&amp;$A$4,'Pnad-C'!$1:$1048576,H$4,0)*100,"-")</f>
        <v>213754851.33895874</v>
      </c>
      <c r="I15" s="129">
        <f>IFERROR(VLOOKUP($B15&amp;"_"&amp;$C15&amp;"_"&amp;$A$4,'Pnad-C'!$1:$1048576,I$4,0)*100,"-")</f>
        <v>138777429.77905273</v>
      </c>
      <c r="J15" s="129"/>
      <c r="K15" s="129">
        <f>IFERROR(VLOOKUP($B15&amp;"_"&amp;$C15&amp;"_"&amp;$A$5,'Pnad-C'!$1:$1048576,K$4,0)*100,"-")</f>
        <v>1425192341.7150497</v>
      </c>
      <c r="L15" s="129">
        <f>IFERROR(VLOOKUP($B15&amp;"_"&amp;$C15&amp;"_"&amp;$A$5,'Pnad-C'!$1:$1048576,L$4,0)*100,"-")</f>
        <v>3810176302.2809982</v>
      </c>
      <c r="M15" s="129">
        <f>IFERROR(VLOOKUP($B15&amp;"_"&amp;$C15&amp;"_"&amp;$A$5,'Pnad-C'!$1:$1048576,M$4,0)*100,"-")</f>
        <v>5804808474.6746063</v>
      </c>
      <c r="N15" s="129">
        <f>IFERROR(VLOOKUP($B15&amp;"_"&amp;$C15&amp;"_"&amp;$A$5,'Pnad-C'!$1:$1048576,N$4,0)*100,"-")</f>
        <v>3019134976.2468338</v>
      </c>
      <c r="O15" s="129">
        <f>IFERROR(VLOOKUP($B15&amp;"_"&amp;$C15&amp;"_"&amp;$A$5,'Pnad-C'!$1:$1048576,O$4,0)*100,"-")</f>
        <v>1826634388.7971878</v>
      </c>
    </row>
    <row r="16" spans="1:15" ht="15.75" x14ac:dyDescent="0.25">
      <c r="B16" s="10">
        <f t="shared" ref="B16:B18" si="1">B15</f>
        <v>2013</v>
      </c>
      <c r="C16" s="152">
        <v>2</v>
      </c>
      <c r="D16" s="99" t="s">
        <v>4</v>
      </c>
      <c r="E16" s="129">
        <f>IFERROR(VLOOKUP($B16&amp;"_"&amp;$C16&amp;"_"&amp;$A$4,'Pnad-C'!$1:$1048576,E$4,0)*100,"-")</f>
        <v>74060713.753509521</v>
      </c>
      <c r="F16" s="129">
        <f>IFERROR(VLOOKUP($B16&amp;"_"&amp;$C16&amp;"_"&amp;$A$4,'Pnad-C'!$1:$1048576,F$4,0)*100,"-")</f>
        <v>211138344.27337646</v>
      </c>
      <c r="G16" s="129">
        <f>IFERROR(VLOOKUP($B16&amp;"_"&amp;$C16&amp;"_"&amp;$A$4,'Pnad-C'!$1:$1048576,G$4,0)*100,"-")</f>
        <v>358248071.07162476</v>
      </c>
      <c r="H16" s="129">
        <f>IFERROR(VLOOKUP($B16&amp;"_"&amp;$C16&amp;"_"&amp;$A$4,'Pnad-C'!$1:$1048576,H$4,0)*100,"-")</f>
        <v>211840474.08447266</v>
      </c>
      <c r="I16" s="129">
        <f>IFERROR(VLOOKUP($B16&amp;"_"&amp;$C16&amp;"_"&amp;$A$4,'Pnad-C'!$1:$1048576,I$4,0)*100,"-")</f>
        <v>140460638.75350952</v>
      </c>
      <c r="J16" s="129"/>
      <c r="K16" s="129">
        <f>IFERROR(VLOOKUP($B16&amp;"_"&amp;$C16&amp;"_"&amp;$A$5,'Pnad-C'!$1:$1048576,K$4,0)*100,"-")</f>
        <v>1407525123.5631943</v>
      </c>
      <c r="L16" s="129">
        <f>IFERROR(VLOOKUP($B16&amp;"_"&amp;$C16&amp;"_"&amp;$A$5,'Pnad-C'!$1:$1048576,L$4,0)*100,"-")</f>
        <v>3798184045.8023071</v>
      </c>
      <c r="M16" s="129">
        <f>IFERROR(VLOOKUP($B16&amp;"_"&amp;$C16&amp;"_"&amp;$A$5,'Pnad-C'!$1:$1048576,M$4,0)*100,"-")</f>
        <v>5847431170.6106186</v>
      </c>
      <c r="N16" s="129">
        <f>IFERROR(VLOOKUP($B16&amp;"_"&amp;$C16&amp;"_"&amp;$A$5,'Pnad-C'!$1:$1048576,N$4,0)*100,"-")</f>
        <v>3028201716.2420273</v>
      </c>
      <c r="O16" s="129">
        <f>IFERROR(VLOOKUP($B16&amp;"_"&amp;$C16&amp;"_"&amp;$A$5,'Pnad-C'!$1:$1048576,O$4,0)*100,"-")</f>
        <v>1827622720.2178955</v>
      </c>
    </row>
    <row r="17" spans="2:15" ht="15.75" x14ac:dyDescent="0.25">
      <c r="B17" s="10">
        <f t="shared" si="1"/>
        <v>2013</v>
      </c>
      <c r="C17" s="152">
        <v>3</v>
      </c>
      <c r="D17" s="99" t="s">
        <v>5</v>
      </c>
      <c r="E17" s="129">
        <f>IFERROR(VLOOKUP($B17&amp;"_"&amp;$C17&amp;"_"&amp;$A$4,'Pnad-C'!$1:$1048576,E$4,0)*100,"-")</f>
        <v>75052408.046722412</v>
      </c>
      <c r="F17" s="129">
        <f>IFERROR(VLOOKUP($B17&amp;"_"&amp;$C17&amp;"_"&amp;$A$4,'Pnad-C'!$1:$1048576,F$4,0)*100,"-")</f>
        <v>209065649.96948242</v>
      </c>
      <c r="G17" s="129">
        <f>IFERROR(VLOOKUP($B17&amp;"_"&amp;$C17&amp;"_"&amp;$A$4,'Pnad-C'!$1:$1048576,G$4,0)*100,"-")</f>
        <v>358390826.26647949</v>
      </c>
      <c r="H17" s="129">
        <f>IFERROR(VLOOKUP($B17&amp;"_"&amp;$C17&amp;"_"&amp;$A$4,'Pnad-C'!$1:$1048576,H$4,0)*100,"-")</f>
        <v>214270758.15658569</v>
      </c>
      <c r="I17" s="129">
        <f>IFERROR(VLOOKUP($B17&amp;"_"&amp;$C17&amp;"_"&amp;$A$4,'Pnad-C'!$1:$1048576,I$4,0)*100,"-")</f>
        <v>141338852.00119019</v>
      </c>
      <c r="J17" s="129"/>
      <c r="K17" s="129">
        <f>IFERROR(VLOOKUP($B17&amp;"_"&amp;$C17&amp;"_"&amp;$A$5,'Pnad-C'!$1:$1048576,K$4,0)*100,"-")</f>
        <v>1410614491.6293144</v>
      </c>
      <c r="L17" s="129">
        <f>IFERROR(VLOOKUP($B17&amp;"_"&amp;$C17&amp;"_"&amp;$A$5,'Pnad-C'!$1:$1048576,L$4,0)*100,"-")</f>
        <v>3815682712.8067017</v>
      </c>
      <c r="M17" s="129">
        <f>IFERROR(VLOOKUP($B17&amp;"_"&amp;$C17&amp;"_"&amp;$A$5,'Pnad-C'!$1:$1048576,M$4,0)*100,"-")</f>
        <v>5859368899.6340752</v>
      </c>
      <c r="N17" s="129">
        <f>IFERROR(VLOOKUP($B17&amp;"_"&amp;$C17&amp;"_"&amp;$A$5,'Pnad-C'!$1:$1048576,N$4,0)*100,"-")</f>
        <v>3051690674.3787766</v>
      </c>
      <c r="O17" s="129">
        <f>IFERROR(VLOOKUP($B17&amp;"_"&amp;$C17&amp;"_"&amp;$A$5,'Pnad-C'!$1:$1048576,O$4,0)*100,"-")</f>
        <v>1831171523.4354019</v>
      </c>
    </row>
    <row r="18" spans="2:15" ht="15.75" x14ac:dyDescent="0.25">
      <c r="B18" s="10">
        <f t="shared" si="1"/>
        <v>2013</v>
      </c>
      <c r="C18" s="152">
        <v>4</v>
      </c>
      <c r="D18" s="99" t="s">
        <v>6</v>
      </c>
      <c r="E18" s="129">
        <f>IFERROR(VLOOKUP($B18&amp;"_"&amp;$C18&amp;"_"&amp;$A$4,'Pnad-C'!$1:$1048576,E$4,0)*100,"-")</f>
        <v>77119449.983215332</v>
      </c>
      <c r="F18" s="129">
        <f>IFERROR(VLOOKUP($B18&amp;"_"&amp;$C18&amp;"_"&amp;$A$4,'Pnad-C'!$1:$1048576,F$4,0)*100,"-")</f>
        <v>207979543.47381592</v>
      </c>
      <c r="G18" s="129">
        <f>IFERROR(VLOOKUP($B18&amp;"_"&amp;$C18&amp;"_"&amp;$A$4,'Pnad-C'!$1:$1048576,G$4,0)*100,"-")</f>
        <v>357236340.55480957</v>
      </c>
      <c r="H18" s="129">
        <f>IFERROR(VLOOKUP($B18&amp;"_"&amp;$C18&amp;"_"&amp;$A$4,'Pnad-C'!$1:$1048576,H$4,0)*100,"-")</f>
        <v>218089025.7232666</v>
      </c>
      <c r="I18" s="129">
        <f>IFERROR(VLOOKUP($B18&amp;"_"&amp;$C18&amp;"_"&amp;$A$4,'Pnad-C'!$1:$1048576,I$4,0)*100,"-")</f>
        <v>141407492.3866272</v>
      </c>
      <c r="J18" s="129"/>
      <c r="K18" s="129">
        <f>IFERROR(VLOOKUP($B18&amp;"_"&amp;$C18&amp;"_"&amp;$A$5,'Pnad-C'!$1:$1048576,K$4,0)*100,"-")</f>
        <v>1408453368.9767838</v>
      </c>
      <c r="L18" s="129">
        <f>IFERROR(VLOOKUP($B18&amp;"_"&amp;$C18&amp;"_"&amp;$A$5,'Pnad-C'!$1:$1048576,L$4,0)*100,"-")</f>
        <v>3808592007.5454712</v>
      </c>
      <c r="M18" s="129">
        <f>IFERROR(VLOOKUP($B18&amp;"_"&amp;$C18&amp;"_"&amp;$A$5,'Pnad-C'!$1:$1048576,M$4,0)*100,"-")</f>
        <v>5868279781.1489105</v>
      </c>
      <c r="N18" s="129">
        <f>IFERROR(VLOOKUP($B18&amp;"_"&amp;$C18&amp;"_"&amp;$A$5,'Pnad-C'!$1:$1048576,N$4,0)*100,"-")</f>
        <v>3092589286.0513687</v>
      </c>
      <c r="O18" s="129">
        <f>IFERROR(VLOOKUP($B18&amp;"_"&amp;$C18&amp;"_"&amp;$A$5,'Pnad-C'!$1:$1048576,O$4,0)*100,"-")</f>
        <v>1862919383.0296516</v>
      </c>
    </row>
    <row r="19" spans="2:15" ht="15.75" x14ac:dyDescent="0.25">
      <c r="B19" s="10">
        <f>D19</f>
        <v>2014</v>
      </c>
      <c r="C19" s="152">
        <v>0</v>
      </c>
      <c r="D19" s="98">
        <v>2014</v>
      </c>
      <c r="E19" s="124">
        <f>IFERROR(VLOOKUP($B19&amp;"_"&amp;$C19&amp;"_"&amp;$A$4,'Pnad-C'!$1:$1048576,E$4,0)*100,"-")</f>
        <v>74969702.816390991</v>
      </c>
      <c r="F19" s="124">
        <f>IFERROR(VLOOKUP($B19&amp;"_"&amp;$C19&amp;"_"&amp;$A$4,'Pnad-C'!$1:$1048576,F$4,0)*100,"-")</f>
        <v>205439283.46920013</v>
      </c>
      <c r="G19" s="124">
        <f>IFERROR(VLOOKUP($B19&amp;"_"&amp;$C19&amp;"_"&amp;$A$4,'Pnad-C'!$1:$1048576,G$4,0)*100,"-")</f>
        <v>359858056.86540604</v>
      </c>
      <c r="H19" s="124">
        <f>IFERROR(VLOOKUP($B19&amp;"_"&amp;$C19&amp;"_"&amp;$A$4,'Pnad-C'!$1:$1048576,H$4,0)*100,"-")</f>
        <v>226246260.66541672</v>
      </c>
      <c r="I19" s="124">
        <f>IFERROR(VLOOKUP($B19&amp;"_"&amp;$C19&amp;"_"&amp;$A$4,'Pnad-C'!$1:$1048576,I$4,0)*100,"-")</f>
        <v>147794576.68447495</v>
      </c>
      <c r="J19" s="124"/>
      <c r="K19" s="124">
        <f>IFERROR(VLOOKUP($B19&amp;"_"&amp;$C19&amp;"_"&amp;$A$5,'Pnad-C'!$1:$1048576,K$4,0)*100,"-")</f>
        <v>1423495093.0100799</v>
      </c>
      <c r="L19" s="124">
        <f>IFERROR(VLOOKUP($B19&amp;"_"&amp;$C19&amp;"_"&amp;$A$5,'Pnad-C'!$1:$1048576,L$4,0)*100,"-")</f>
        <v>3789715771.2110877</v>
      </c>
      <c r="M19" s="124">
        <f>IFERROR(VLOOKUP($B19&amp;"_"&amp;$C19&amp;"_"&amp;$A$5,'Pnad-C'!$1:$1048576,M$4,0)*100,"-")</f>
        <v>5942786333.8843765</v>
      </c>
      <c r="N19" s="124">
        <f>IFERROR(VLOOKUP($B19&amp;"_"&amp;$C19&amp;"_"&amp;$A$5,'Pnad-C'!$1:$1048576,N$4,0)*100,"-")</f>
        <v>3151703284.9517403</v>
      </c>
      <c r="O19" s="124">
        <f>IFERROR(VLOOKUP($B19&amp;"_"&amp;$C19&amp;"_"&amp;$A$5,'Pnad-C'!$1:$1048576,O$4,0)*100,"-")</f>
        <v>1895162406.8678975</v>
      </c>
    </row>
    <row r="20" spans="2:15" ht="15.75" x14ac:dyDescent="0.25">
      <c r="B20" s="10">
        <f>B19</f>
        <v>2014</v>
      </c>
      <c r="C20" s="152">
        <v>1</v>
      </c>
      <c r="D20" s="99" t="s">
        <v>3</v>
      </c>
      <c r="E20" s="129">
        <f>IFERROR(VLOOKUP($B20&amp;"_"&amp;$C20&amp;"_"&amp;$A$4,'Pnad-C'!$1:$1048576,E$4,0)*100,"-")</f>
        <v>76879775.950622559</v>
      </c>
      <c r="F20" s="129">
        <f>IFERROR(VLOOKUP($B20&amp;"_"&amp;$C20&amp;"_"&amp;$A$4,'Pnad-C'!$1:$1048576,F$4,0)*100,"-")</f>
        <v>210089352.74200439</v>
      </c>
      <c r="G20" s="129">
        <f>IFERROR(VLOOKUP($B20&amp;"_"&amp;$C20&amp;"_"&amp;$A$4,'Pnad-C'!$1:$1048576,G$4,0)*100,"-")</f>
        <v>358855235.25238037</v>
      </c>
      <c r="H20" s="129">
        <f>IFERROR(VLOOKUP($B20&amp;"_"&amp;$C20&amp;"_"&amp;$A$4,'Pnad-C'!$1:$1048576,H$4,0)*100,"-")</f>
        <v>221185764.43939209</v>
      </c>
      <c r="I20" s="129">
        <f>IFERROR(VLOOKUP($B20&amp;"_"&amp;$C20&amp;"_"&amp;$A$4,'Pnad-C'!$1:$1048576,I$4,0)*100,"-")</f>
        <v>137826073.51379395</v>
      </c>
      <c r="J20" s="129"/>
      <c r="K20" s="129">
        <f>IFERROR(VLOOKUP($B20&amp;"_"&amp;$C20&amp;"_"&amp;$A$5,'Pnad-C'!$1:$1048576,K$4,0)*100,"-")</f>
        <v>1420934731.4638138</v>
      </c>
      <c r="L20" s="129">
        <f>IFERROR(VLOOKUP($B20&amp;"_"&amp;$C20&amp;"_"&amp;$A$5,'Pnad-C'!$1:$1048576,L$4,0)*100,"-")</f>
        <v>3800838878.6388397</v>
      </c>
      <c r="M20" s="129">
        <f>IFERROR(VLOOKUP($B20&amp;"_"&amp;$C20&amp;"_"&amp;$A$5,'Pnad-C'!$1:$1048576,M$4,0)*100,"-")</f>
        <v>5927875801.4684439</v>
      </c>
      <c r="N20" s="129">
        <f>IFERROR(VLOOKUP($B20&amp;"_"&amp;$C20&amp;"_"&amp;$A$5,'Pnad-C'!$1:$1048576,N$4,0)*100,"-")</f>
        <v>3090965363.5247469</v>
      </c>
      <c r="O20" s="129">
        <f>IFERROR(VLOOKUP($B20&amp;"_"&amp;$C20&amp;"_"&amp;$A$5,'Pnad-C'!$1:$1048576,O$4,0)*100,"-")</f>
        <v>1837781722.2052574</v>
      </c>
    </row>
    <row r="21" spans="2:15" ht="15.75" x14ac:dyDescent="0.25">
      <c r="B21" s="10">
        <f t="shared" ref="B21:B23" si="2">B20</f>
        <v>2014</v>
      </c>
      <c r="C21" s="152">
        <v>2</v>
      </c>
      <c r="D21" s="99" t="s">
        <v>4</v>
      </c>
      <c r="E21" s="129">
        <f>IFERROR(VLOOKUP($B21&amp;"_"&amp;$C21&amp;"_"&amp;$A$4,'Pnad-C'!$1:$1048576,E$4,0)*100,"-")</f>
        <v>76257278.925323486</v>
      </c>
      <c r="F21" s="129">
        <f>IFERROR(VLOOKUP($B21&amp;"_"&amp;$C21&amp;"_"&amp;$A$4,'Pnad-C'!$1:$1048576,F$4,0)*100,"-")</f>
        <v>204499127.78778076</v>
      </c>
      <c r="G21" s="129">
        <f>IFERROR(VLOOKUP($B21&amp;"_"&amp;$C21&amp;"_"&amp;$A$4,'Pnad-C'!$1:$1048576,G$4,0)*100,"-")</f>
        <v>362962017.6235199</v>
      </c>
      <c r="H21" s="129">
        <f>IFERROR(VLOOKUP($B21&amp;"_"&amp;$C21&amp;"_"&amp;$A$4,'Pnad-C'!$1:$1048576,H$4,0)*100,"-")</f>
        <v>224461134.77363586</v>
      </c>
      <c r="I21" s="129">
        <f>IFERROR(VLOOKUP($B21&amp;"_"&amp;$C21&amp;"_"&amp;$A$4,'Pnad-C'!$1:$1048576,I$4,0)*100,"-")</f>
        <v>143981379.26673889</v>
      </c>
      <c r="J21" s="129"/>
      <c r="K21" s="129">
        <f>IFERROR(VLOOKUP($B21&amp;"_"&amp;$C21&amp;"_"&amp;$A$5,'Pnad-C'!$1:$1048576,K$4,0)*100,"-")</f>
        <v>1417902177.4213314</v>
      </c>
      <c r="L21" s="129">
        <f>IFERROR(VLOOKUP($B21&amp;"_"&amp;$C21&amp;"_"&amp;$A$5,'Pnad-C'!$1:$1048576,L$4,0)*100,"-")</f>
        <v>3802962145.370388</v>
      </c>
      <c r="M21" s="129">
        <f>IFERROR(VLOOKUP($B21&amp;"_"&amp;$C21&amp;"_"&amp;$A$5,'Pnad-C'!$1:$1048576,M$4,0)*100,"-")</f>
        <v>5936824138.6366367</v>
      </c>
      <c r="N21" s="129">
        <f>IFERROR(VLOOKUP($B21&amp;"_"&amp;$C21&amp;"_"&amp;$A$5,'Pnad-C'!$1:$1048576,N$4,0)*100,"-")</f>
        <v>3134058852.177906</v>
      </c>
      <c r="O21" s="129">
        <f>IFERROR(VLOOKUP($B21&amp;"_"&amp;$C21&amp;"_"&amp;$A$5,'Pnad-C'!$1:$1048576,O$4,0)*100,"-")</f>
        <v>1881606525.9476185</v>
      </c>
    </row>
    <row r="22" spans="2:15" ht="15.75" x14ac:dyDescent="0.25">
      <c r="B22" s="10">
        <f t="shared" si="2"/>
        <v>2014</v>
      </c>
      <c r="C22" s="152">
        <v>3</v>
      </c>
      <c r="D22" s="99" t="s">
        <v>5</v>
      </c>
      <c r="E22" s="129">
        <f>IFERROR(VLOOKUP($B22&amp;"_"&amp;$C22&amp;"_"&amp;$A$4,'Pnad-C'!$1:$1048576,E$4,0)*100,"-")</f>
        <v>73620592.807769775</v>
      </c>
      <c r="F22" s="129">
        <f>IFERROR(VLOOKUP($B22&amp;"_"&amp;$C22&amp;"_"&amp;$A$4,'Pnad-C'!$1:$1048576,F$4,0)*100,"-")</f>
        <v>204581399.87640381</v>
      </c>
      <c r="G22" s="129">
        <f>IFERROR(VLOOKUP($B22&amp;"_"&amp;$C22&amp;"_"&amp;$A$4,'Pnad-C'!$1:$1048576,G$4,0)*100,"-")</f>
        <v>358384841.77627563</v>
      </c>
      <c r="H22" s="129">
        <f>IFERROR(VLOOKUP($B22&amp;"_"&amp;$C22&amp;"_"&amp;$A$4,'Pnad-C'!$1:$1048576,H$4,0)*100,"-")</f>
        <v>227838886.68518066</v>
      </c>
      <c r="I22" s="129">
        <f>IFERROR(VLOOKUP($B22&amp;"_"&amp;$C22&amp;"_"&amp;$A$4,'Pnad-C'!$1:$1048576,I$4,0)*100,"-")</f>
        <v>153319471.26846313</v>
      </c>
      <c r="J22" s="129"/>
      <c r="K22" s="129">
        <f>IFERROR(VLOOKUP($B22&amp;"_"&amp;$C22&amp;"_"&amp;$A$5,'Pnad-C'!$1:$1048576,K$4,0)*100,"-")</f>
        <v>1425719713.5174751</v>
      </c>
      <c r="L22" s="129">
        <f>IFERROR(VLOOKUP($B22&amp;"_"&amp;$C22&amp;"_"&amp;$A$5,'Pnad-C'!$1:$1048576,L$4,0)*100,"-")</f>
        <v>3790772167.9887295</v>
      </c>
      <c r="M22" s="129">
        <f>IFERROR(VLOOKUP($B22&amp;"_"&amp;$C22&amp;"_"&amp;$A$5,'Pnad-C'!$1:$1048576,M$4,0)*100,"-")</f>
        <v>5936934976.2637615</v>
      </c>
      <c r="N22" s="129">
        <f>IFERROR(VLOOKUP($B22&amp;"_"&amp;$C22&amp;"_"&amp;$A$5,'Pnad-C'!$1:$1048576,N$4,0)*100,"-")</f>
        <v>3171821732.4658394</v>
      </c>
      <c r="O22" s="129">
        <f>IFERROR(VLOOKUP($B22&amp;"_"&amp;$C22&amp;"_"&amp;$A$5,'Pnad-C'!$1:$1048576,O$4,0)*100,"-")</f>
        <v>1919383424.6631145</v>
      </c>
    </row>
    <row r="23" spans="2:15" ht="15.75" x14ac:dyDescent="0.25">
      <c r="B23" s="10">
        <f t="shared" si="2"/>
        <v>2014</v>
      </c>
      <c r="C23" s="152">
        <v>4</v>
      </c>
      <c r="D23" s="99" t="s">
        <v>6</v>
      </c>
      <c r="E23" s="129">
        <f>IFERROR(VLOOKUP($B23&amp;"_"&amp;$C23&amp;"_"&amp;$A$4,'Pnad-C'!$1:$1048576,E$4,0)*100,"-")</f>
        <v>73121163.581848145</v>
      </c>
      <c r="F23" s="129">
        <f>IFERROR(VLOOKUP($B23&amp;"_"&amp;$C23&amp;"_"&amp;$A$4,'Pnad-C'!$1:$1048576,F$4,0)*100,"-")</f>
        <v>202587253.47061157</v>
      </c>
      <c r="G23" s="129">
        <f>IFERROR(VLOOKUP($B23&amp;"_"&amp;$C23&amp;"_"&amp;$A$4,'Pnad-C'!$1:$1048576,G$4,0)*100,"-")</f>
        <v>359230132.80944824</v>
      </c>
      <c r="H23" s="129">
        <f>IFERROR(VLOOKUP($B23&amp;"_"&amp;$C23&amp;"_"&amp;$A$4,'Pnad-C'!$1:$1048576,H$4,0)*100,"-")</f>
        <v>231499256.76345825</v>
      </c>
      <c r="I23" s="129">
        <f>IFERROR(VLOOKUP($B23&amp;"_"&amp;$C23&amp;"_"&amp;$A$4,'Pnad-C'!$1:$1048576,I$4,0)*100,"-")</f>
        <v>156051382.68890381</v>
      </c>
      <c r="J23" s="129"/>
      <c r="K23" s="129">
        <f>IFERROR(VLOOKUP($B23&amp;"_"&amp;$C23&amp;"_"&amp;$A$5,'Pnad-C'!$1:$1048576,K$4,0)*100,"-")</f>
        <v>1429423749.6376991</v>
      </c>
      <c r="L23" s="129">
        <f>IFERROR(VLOOKUP($B23&amp;"_"&amp;$C23&amp;"_"&amp;$A$5,'Pnad-C'!$1:$1048576,L$4,0)*100,"-")</f>
        <v>3764289892.8463936</v>
      </c>
      <c r="M23" s="129">
        <f>IFERROR(VLOOKUP($B23&amp;"_"&amp;$C23&amp;"_"&amp;$A$5,'Pnad-C'!$1:$1048576,M$4,0)*100,"-")</f>
        <v>5969510419.168663</v>
      </c>
      <c r="N23" s="129">
        <f>IFERROR(VLOOKUP($B23&amp;"_"&amp;$C23&amp;"_"&amp;$A$5,'Pnad-C'!$1:$1048576,N$4,0)*100,"-")</f>
        <v>3209967191.6384697</v>
      </c>
      <c r="O23" s="129">
        <f>IFERROR(VLOOKUP($B23&amp;"_"&amp;$C23&amp;"_"&amp;$A$5,'Pnad-C'!$1:$1048576,O$4,0)*100,"-")</f>
        <v>1941877954.6555996</v>
      </c>
    </row>
    <row r="24" spans="2:15" ht="15.75" x14ac:dyDescent="0.25">
      <c r="B24" s="10">
        <f>D24</f>
        <v>2015</v>
      </c>
      <c r="C24" s="152">
        <v>0</v>
      </c>
      <c r="D24" s="98">
        <v>2015</v>
      </c>
      <c r="E24" s="124">
        <f>IFERROR(VLOOKUP($B24&amp;"_"&amp;$C24&amp;"_"&amp;$A$4,'Pnad-C'!$1:$1048576,E$4,0)*100,"-")</f>
        <v>68404687.218856812</v>
      </c>
      <c r="F24" s="124">
        <f>IFERROR(VLOOKUP($B24&amp;"_"&amp;$C24&amp;"_"&amp;$A$4,'Pnad-C'!$1:$1048576,F$4,0)*100,"-")</f>
        <v>205869026.77993774</v>
      </c>
      <c r="G24" s="124">
        <f>IFERROR(VLOOKUP($B24&amp;"_"&amp;$C24&amp;"_"&amp;$A$4,'Pnad-C'!$1:$1048576,G$4,0)*100,"-")</f>
        <v>359911088.65566254</v>
      </c>
      <c r="H24" s="124">
        <f>IFERROR(VLOOKUP($B24&amp;"_"&amp;$C24&amp;"_"&amp;$A$4,'Pnad-C'!$1:$1048576,H$4,0)*100,"-")</f>
        <v>231012184.16061401</v>
      </c>
      <c r="I24" s="124">
        <f>IFERROR(VLOOKUP($B24&amp;"_"&amp;$C24&amp;"_"&amp;$A$4,'Pnad-C'!$1:$1048576,I$4,0)*100,"-")</f>
        <v>162555894.62280273</v>
      </c>
      <c r="J24" s="124"/>
      <c r="K24" s="124">
        <f>IFERROR(VLOOKUP($B24&amp;"_"&amp;$C24&amp;"_"&amp;$A$5,'Pnad-C'!$1:$1048576,K$4,0)*100,"-")</f>
        <v>1403139788.2232189</v>
      </c>
      <c r="L24" s="124">
        <f>IFERROR(VLOOKUP($B24&amp;"_"&amp;$C24&amp;"_"&amp;$A$5,'Pnad-C'!$1:$1048576,L$4,0)*100,"-")</f>
        <v>3758565996.2978244</v>
      </c>
      <c r="M24" s="124">
        <f>IFERROR(VLOOKUP($B24&amp;"_"&amp;$C24&amp;"_"&amp;$A$5,'Pnad-C'!$1:$1048576,M$4,0)*100,"-")</f>
        <v>6009595137.7086639</v>
      </c>
      <c r="N24" s="124">
        <f>IFERROR(VLOOKUP($B24&amp;"_"&amp;$C24&amp;"_"&amp;$A$5,'Pnad-C'!$1:$1048576,N$4,0)*100,"-")</f>
        <v>3279496925.5185604</v>
      </c>
      <c r="O24" s="124">
        <f>IFERROR(VLOOKUP($B24&amp;"_"&amp;$C24&amp;"_"&amp;$A$5,'Pnad-C'!$1:$1048576,O$4,0)*100,"-")</f>
        <v>1983586575.8587003</v>
      </c>
    </row>
    <row r="25" spans="2:15" ht="15.75" x14ac:dyDescent="0.25">
      <c r="B25" s="10">
        <f>B24</f>
        <v>2015</v>
      </c>
      <c r="C25" s="152">
        <v>1</v>
      </c>
      <c r="D25" s="99" t="s">
        <v>3</v>
      </c>
      <c r="E25" s="129">
        <f>IFERROR(VLOOKUP($B25&amp;"_"&amp;$C25&amp;"_"&amp;$A$4,'Pnad-C'!$1:$1048576,E$4,0)*100,"-")</f>
        <v>69972061.008834839</v>
      </c>
      <c r="F25" s="129">
        <f>IFERROR(VLOOKUP($B25&amp;"_"&amp;$C25&amp;"_"&amp;$A$4,'Pnad-C'!$1:$1048576,F$4,0)*100,"-")</f>
        <v>204144095.23048401</v>
      </c>
      <c r="G25" s="129">
        <f>IFERROR(VLOOKUP($B25&amp;"_"&amp;$C25&amp;"_"&amp;$A$4,'Pnad-C'!$1:$1048576,G$4,0)*100,"-")</f>
        <v>361839846.03309631</v>
      </c>
      <c r="H25" s="129">
        <f>IFERROR(VLOOKUP($B25&amp;"_"&amp;$C25&amp;"_"&amp;$A$4,'Pnad-C'!$1:$1048576,H$4,0)*100,"-")</f>
        <v>230285999.08943176</v>
      </c>
      <c r="I25" s="129">
        <f>IFERROR(VLOOKUP($B25&amp;"_"&amp;$C25&amp;"_"&amp;$A$4,'Pnad-C'!$1:$1048576,I$4,0)*100,"-")</f>
        <v>162837527.15682983</v>
      </c>
      <c r="J25" s="129"/>
      <c r="K25" s="129">
        <f>IFERROR(VLOOKUP($B25&amp;"_"&amp;$C25&amp;"_"&amp;$A$5,'Pnad-C'!$1:$1048576,K$4,0)*100,"-")</f>
        <v>1411323149.9368191</v>
      </c>
      <c r="L25" s="129">
        <f>IFERROR(VLOOKUP($B25&amp;"_"&amp;$C25&amp;"_"&amp;$A$5,'Pnad-C'!$1:$1048576,L$4,0)*100,"-")</f>
        <v>3765733264.7622585</v>
      </c>
      <c r="M25" s="129">
        <f>IFERROR(VLOOKUP($B25&amp;"_"&amp;$C25&amp;"_"&amp;$A$5,'Pnad-C'!$1:$1048576,M$4,0)*100,"-")</f>
        <v>5988089810.9208584</v>
      </c>
      <c r="N25" s="129">
        <f>IFERROR(VLOOKUP($B25&amp;"_"&amp;$C25&amp;"_"&amp;$A$5,'Pnad-C'!$1:$1048576,N$4,0)*100,"-")</f>
        <v>3255843681.0070038</v>
      </c>
      <c r="O25" s="129">
        <f>IFERROR(VLOOKUP($B25&amp;"_"&amp;$C25&amp;"_"&amp;$A$5,'Pnad-C'!$1:$1048576,O$4,0)*100,"-")</f>
        <v>1959587765.2395248</v>
      </c>
    </row>
    <row r="26" spans="2:15" ht="15.75" x14ac:dyDescent="0.25">
      <c r="B26" s="10">
        <f t="shared" ref="B26:B28" si="3">B25</f>
        <v>2015</v>
      </c>
      <c r="C26" s="152">
        <v>2</v>
      </c>
      <c r="D26" s="99" t="s">
        <v>4</v>
      </c>
      <c r="E26" s="129">
        <f>IFERROR(VLOOKUP($B26&amp;"_"&amp;$C26&amp;"_"&amp;$A$4,'Pnad-C'!$1:$1048576,E$4,0)*100,"-")</f>
        <v>69336493.909072876</v>
      </c>
      <c r="F26" s="129">
        <f>IFERROR(VLOOKUP($B26&amp;"_"&amp;$C26&amp;"_"&amp;$A$4,'Pnad-C'!$1:$1048576,F$4,0)*100,"-")</f>
        <v>202343069.3157196</v>
      </c>
      <c r="G26" s="129">
        <f>IFERROR(VLOOKUP($B26&amp;"_"&amp;$C26&amp;"_"&amp;$A$4,'Pnad-C'!$1:$1048576,G$4,0)*100,"-")</f>
        <v>363227698.42185974</v>
      </c>
      <c r="H26" s="129">
        <f>IFERROR(VLOOKUP($B26&amp;"_"&amp;$C26&amp;"_"&amp;$A$4,'Pnad-C'!$1:$1048576,H$4,0)*100,"-")</f>
        <v>229309422.99842834</v>
      </c>
      <c r="I26" s="129">
        <f>IFERROR(VLOOKUP($B26&amp;"_"&amp;$C26&amp;"_"&amp;$A$4,'Pnad-C'!$1:$1048576,I$4,0)*100,"-")</f>
        <v>165759820.74813843</v>
      </c>
      <c r="J26" s="129"/>
      <c r="K26" s="129">
        <f>IFERROR(VLOOKUP($B26&amp;"_"&amp;$C26&amp;"_"&amp;$A$5,'Pnad-C'!$1:$1048576,K$4,0)*100,"-")</f>
        <v>1402183827.7443409</v>
      </c>
      <c r="L26" s="129">
        <f>IFERROR(VLOOKUP($B26&amp;"_"&amp;$C26&amp;"_"&amp;$A$5,'Pnad-C'!$1:$1048576,L$4,0)*100,"-")</f>
        <v>3756033742.612648</v>
      </c>
      <c r="M26" s="129">
        <f>IFERROR(VLOOKUP($B26&amp;"_"&amp;$C26&amp;"_"&amp;$A$5,'Pnad-C'!$1:$1048576,M$4,0)*100,"-")</f>
        <v>6012391282.435751</v>
      </c>
      <c r="N26" s="129">
        <f>IFERROR(VLOOKUP($B26&amp;"_"&amp;$C26&amp;"_"&amp;$A$5,'Pnad-C'!$1:$1048576,N$4,0)*100,"-")</f>
        <v>3261025259.3782902</v>
      </c>
      <c r="O26" s="129">
        <f>IFERROR(VLOOKUP($B26&amp;"_"&amp;$C26&amp;"_"&amp;$A$5,'Pnad-C'!$1:$1048576,O$4,0)*100,"-")</f>
        <v>1979192777.8601646</v>
      </c>
    </row>
    <row r="27" spans="2:15" ht="15.75" x14ac:dyDescent="0.25">
      <c r="B27" s="10">
        <f t="shared" si="3"/>
        <v>2015</v>
      </c>
      <c r="C27" s="152">
        <v>3</v>
      </c>
      <c r="D27" s="99" t="s">
        <v>5</v>
      </c>
      <c r="E27" s="129">
        <f>IFERROR(VLOOKUP($B27&amp;"_"&amp;$C27&amp;"_"&amp;$A$4,'Pnad-C'!$1:$1048576,E$4,0)*100,"-")</f>
        <v>66805876.081848145</v>
      </c>
      <c r="F27" s="129">
        <f>IFERROR(VLOOKUP($B27&amp;"_"&amp;$C27&amp;"_"&amp;$A$4,'Pnad-C'!$1:$1048576,F$4,0)*100,"-")</f>
        <v>207246619.31915283</v>
      </c>
      <c r="G27" s="129">
        <f>IFERROR(VLOOKUP($B27&amp;"_"&amp;$C27&amp;"_"&amp;$A$4,'Pnad-C'!$1:$1048576,G$4,0)*100,"-")</f>
        <v>359184192.62237549</v>
      </c>
      <c r="H27" s="129">
        <f>IFERROR(VLOOKUP($B27&amp;"_"&amp;$C27&amp;"_"&amp;$A$4,'Pnad-C'!$1:$1048576,H$4,0)*100,"-")</f>
        <v>231647720.1965332</v>
      </c>
      <c r="I27" s="129">
        <f>IFERROR(VLOOKUP($B27&amp;"_"&amp;$C27&amp;"_"&amp;$A$4,'Pnad-C'!$1:$1048576,I$4,0)*100,"-")</f>
        <v>161800268.72406006</v>
      </c>
      <c r="J27" s="129"/>
      <c r="K27" s="129">
        <f>IFERROR(VLOOKUP($B27&amp;"_"&amp;$C27&amp;"_"&amp;$A$5,'Pnad-C'!$1:$1048576,K$4,0)*100,"-")</f>
        <v>1401892097.9785919</v>
      </c>
      <c r="L27" s="129">
        <f>IFERROR(VLOOKUP($B27&amp;"_"&amp;$C27&amp;"_"&amp;$A$5,'Pnad-C'!$1:$1048576,L$4,0)*100,"-")</f>
        <v>3746053234.3317986</v>
      </c>
      <c r="M27" s="129">
        <f>IFERROR(VLOOKUP($B27&amp;"_"&amp;$C27&amp;"_"&amp;$A$5,'Pnad-C'!$1:$1048576,M$4,0)*100,"-")</f>
        <v>6016804298.0567932</v>
      </c>
      <c r="N27" s="129">
        <f>IFERROR(VLOOKUP($B27&amp;"_"&amp;$C27&amp;"_"&amp;$A$5,'Pnad-C'!$1:$1048576,N$4,0)*100,"-")</f>
        <v>3289420544.6368694</v>
      </c>
      <c r="O27" s="129">
        <f>IFERROR(VLOOKUP($B27&amp;"_"&amp;$C27&amp;"_"&amp;$A$5,'Pnad-C'!$1:$1048576,O$4,0)*100,"-")</f>
        <v>1996495617.2289371</v>
      </c>
    </row>
    <row r="28" spans="2:15" ht="15.75" x14ac:dyDescent="0.25">
      <c r="B28" s="10">
        <f t="shared" si="3"/>
        <v>2015</v>
      </c>
      <c r="C28" s="152">
        <v>4</v>
      </c>
      <c r="D28" s="99" t="s">
        <v>6</v>
      </c>
      <c r="E28" s="129">
        <f>IFERROR(VLOOKUP($B28&amp;"_"&amp;$C28&amp;"_"&amp;$A$4,'Pnad-C'!$1:$1048576,E$4,0)*100,"-")</f>
        <v>67504317.875671387</v>
      </c>
      <c r="F28" s="129">
        <f>IFERROR(VLOOKUP($B28&amp;"_"&amp;$C28&amp;"_"&amp;$A$4,'Pnad-C'!$1:$1048576,F$4,0)*100,"-")</f>
        <v>209742323.25439453</v>
      </c>
      <c r="G28" s="129">
        <f>IFERROR(VLOOKUP($B28&amp;"_"&amp;$C28&amp;"_"&amp;$A$4,'Pnad-C'!$1:$1048576,G$4,0)*100,"-")</f>
        <v>355392617.5453186</v>
      </c>
      <c r="H28" s="129">
        <f>IFERROR(VLOOKUP($B28&amp;"_"&amp;$C28&amp;"_"&amp;$A$4,'Pnad-C'!$1:$1048576,H$4,0)*100,"-")</f>
        <v>232805594.35806274</v>
      </c>
      <c r="I28" s="129">
        <f>IFERROR(VLOOKUP($B28&amp;"_"&amp;$C28&amp;"_"&amp;$A$4,'Pnad-C'!$1:$1048576,I$4,0)*100,"-")</f>
        <v>159825961.86218262</v>
      </c>
      <c r="J28" s="129"/>
      <c r="K28" s="129">
        <f>IFERROR(VLOOKUP($B28&amp;"_"&amp;$C28&amp;"_"&amp;$A$5,'Pnad-C'!$1:$1048576,K$4,0)*100,"-")</f>
        <v>1397160077.2331238</v>
      </c>
      <c r="L28" s="129">
        <f>IFERROR(VLOOKUP($B28&amp;"_"&amp;$C28&amp;"_"&amp;$A$5,'Pnad-C'!$1:$1048576,L$4,0)*100,"-")</f>
        <v>3766443743.4845924</v>
      </c>
      <c r="M28" s="129">
        <f>IFERROR(VLOOKUP($B28&amp;"_"&amp;$C28&amp;"_"&amp;$A$5,'Pnad-C'!$1:$1048576,M$4,0)*100,"-")</f>
        <v>6021095159.4212532</v>
      </c>
      <c r="N28" s="129">
        <f>IFERROR(VLOOKUP($B28&amp;"_"&amp;$C28&amp;"_"&amp;$A$5,'Pnad-C'!$1:$1048576,N$4,0)*100,"-")</f>
        <v>3311698217.0520782</v>
      </c>
      <c r="O28" s="129">
        <f>IFERROR(VLOOKUP($B28&amp;"_"&amp;$C28&amp;"_"&amp;$A$5,'Pnad-C'!$1:$1048576,O$4,0)*100,"-")</f>
        <v>1999070143.1061745</v>
      </c>
    </row>
    <row r="29" spans="2:15" ht="15.75" x14ac:dyDescent="0.25">
      <c r="B29" s="10">
        <f>D29</f>
        <v>2016</v>
      </c>
      <c r="C29" s="152">
        <v>0</v>
      </c>
      <c r="D29" s="98">
        <v>2016</v>
      </c>
      <c r="E29" s="124">
        <f>IFERROR(VLOOKUP($B29&amp;"_"&amp;$C29&amp;"_"&amp;$A$4,'Pnad-C'!$1:$1048576,E$4,0)*100,"-")</f>
        <v>66515699.797058105</v>
      </c>
      <c r="F29" s="124">
        <f>IFERROR(VLOOKUP($B29&amp;"_"&amp;$C29&amp;"_"&amp;$A$4,'Pnad-C'!$1:$1048576,F$4,0)*100,"-")</f>
        <v>205291274.09439087</v>
      </c>
      <c r="G29" s="124">
        <f>IFERROR(VLOOKUP($B29&amp;"_"&amp;$C29&amp;"_"&amp;$A$4,'Pnad-C'!$1:$1048576,G$4,0)*100,"-")</f>
        <v>360053551.90582275</v>
      </c>
      <c r="H29" s="124">
        <f>IFERROR(VLOOKUP($B29&amp;"_"&amp;$C29&amp;"_"&amp;$A$4,'Pnad-C'!$1:$1048576,H$4,0)*100,"-")</f>
        <v>231271313.77944946</v>
      </c>
      <c r="I29" s="124">
        <f>IFERROR(VLOOKUP($B29&amp;"_"&amp;$C29&amp;"_"&amp;$A$4,'Pnad-C'!$1:$1048576,I$4,0)*100,"-")</f>
        <v>164337493.27163696</v>
      </c>
      <c r="J29" s="124"/>
      <c r="K29" s="124">
        <f>IFERROR(VLOOKUP($B29&amp;"_"&amp;$C29&amp;"_"&amp;$A$5,'Pnad-C'!$1:$1048576,K$4,0)*100,"-")</f>
        <v>1391521399.6647835</v>
      </c>
      <c r="L29" s="124">
        <f>IFERROR(VLOOKUP($B29&amp;"_"&amp;$C29&amp;"_"&amp;$A$5,'Pnad-C'!$1:$1048576,L$4,0)*100,"-")</f>
        <v>3752411784.003067</v>
      </c>
      <c r="M29" s="124">
        <f>IFERROR(VLOOKUP($B29&amp;"_"&amp;$C29&amp;"_"&amp;$A$5,'Pnad-C'!$1:$1048576,M$4,0)*100,"-")</f>
        <v>6043790471.944809</v>
      </c>
      <c r="N29" s="124">
        <f>IFERROR(VLOOKUP($B29&amp;"_"&amp;$C29&amp;"_"&amp;$A$5,'Pnad-C'!$1:$1048576,N$4,0)*100,"-")</f>
        <v>3342143099.3732452</v>
      </c>
      <c r="O29" s="124">
        <f>IFERROR(VLOOKUP($B29&amp;"_"&amp;$C29&amp;"_"&amp;$A$5,'Pnad-C'!$1:$1048576,O$4,0)*100,"-")</f>
        <v>2026837497.6389885</v>
      </c>
    </row>
    <row r="30" spans="2:15" ht="16.5" thickBot="1" x14ac:dyDescent="0.3">
      <c r="B30" s="10">
        <f>B29</f>
        <v>2016</v>
      </c>
      <c r="C30" s="152">
        <v>1</v>
      </c>
      <c r="D30" s="99" t="s">
        <v>3</v>
      </c>
      <c r="E30" s="129">
        <f>IFERROR(VLOOKUP($B30&amp;"_"&amp;$C30&amp;"_"&amp;$A$4,'Pnad-C'!$1:$1048576,E$4,0)*100,"-")</f>
        <v>66515699.797058105</v>
      </c>
      <c r="F30" s="129">
        <f>IFERROR(VLOOKUP($B30&amp;"_"&amp;$C30&amp;"_"&amp;$A$4,'Pnad-C'!$1:$1048576,F$4,0)*100,"-")</f>
        <v>205291274.09439087</v>
      </c>
      <c r="G30" s="129">
        <f>IFERROR(VLOOKUP($B30&amp;"_"&amp;$C30&amp;"_"&amp;$A$4,'Pnad-C'!$1:$1048576,G$4,0)*100,"-")</f>
        <v>360053551.90582275</v>
      </c>
      <c r="H30" s="129">
        <f>IFERROR(VLOOKUP($B30&amp;"_"&amp;$C30&amp;"_"&amp;$A$4,'Pnad-C'!$1:$1048576,H$4,0)*100,"-")</f>
        <v>231271313.77944946</v>
      </c>
      <c r="I30" s="129">
        <f>IFERROR(VLOOKUP($B30&amp;"_"&amp;$C30&amp;"_"&amp;$A$4,'Pnad-C'!$1:$1048576,I$4,0)*100,"-")</f>
        <v>164337493.27163696</v>
      </c>
      <c r="J30" s="129"/>
      <c r="K30" s="129">
        <f>IFERROR(VLOOKUP($B30&amp;"_"&amp;$C30&amp;"_"&amp;$A$5,'Pnad-C'!$1:$1048576,K$4,0)*100,"-")</f>
        <v>1391521399.6647835</v>
      </c>
      <c r="L30" s="129">
        <f>IFERROR(VLOOKUP($B30&amp;"_"&amp;$C30&amp;"_"&amp;$A$5,'Pnad-C'!$1:$1048576,L$4,0)*100,"-")</f>
        <v>3752411784.003067</v>
      </c>
      <c r="M30" s="129">
        <f>IFERROR(VLOOKUP($B30&amp;"_"&amp;$C30&amp;"_"&amp;$A$5,'Pnad-C'!$1:$1048576,M$4,0)*100,"-")</f>
        <v>6043790471.944809</v>
      </c>
      <c r="N30" s="129">
        <f>IFERROR(VLOOKUP($B30&amp;"_"&amp;$C30&amp;"_"&amp;$A$5,'Pnad-C'!$1:$1048576,N$4,0)*100,"-")</f>
        <v>3342143099.3732452</v>
      </c>
      <c r="O30" s="129">
        <f>IFERROR(VLOOKUP($B30&amp;"_"&amp;$C30&amp;"_"&amp;$A$5,'Pnad-C'!$1:$1048576,O$4,0)*100,"-")</f>
        <v>2026837497.6389885</v>
      </c>
    </row>
    <row r="31" spans="2:15" ht="15" customHeight="1" thickTop="1" x14ac:dyDescent="0.25">
      <c r="C31" s="154"/>
      <c r="D31" s="15" t="s">
        <v>785</v>
      </c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2:15" x14ac:dyDescent="0.25">
      <c r="C32" s="154"/>
      <c r="D32" s="16" t="s">
        <v>2</v>
      </c>
    </row>
    <row r="33" spans="3:4" x14ac:dyDescent="0.25">
      <c r="C33" s="154"/>
      <c r="D33" s="159" t="s">
        <v>435</v>
      </c>
    </row>
    <row r="34" spans="3:4" x14ac:dyDescent="0.25">
      <c r="C34" s="154"/>
      <c r="D34" s="104" t="s">
        <v>436</v>
      </c>
    </row>
  </sheetData>
  <mergeCells count="5">
    <mergeCell ref="D5:O5"/>
    <mergeCell ref="D7:D8"/>
    <mergeCell ref="E7:I7"/>
    <mergeCell ref="J7:J8"/>
    <mergeCell ref="K7:O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pane ySplit="8" topLeftCell="A9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9" width="14.42578125" customWidth="1"/>
    <col min="10" max="10" width="1.28515625" customWidth="1"/>
    <col min="11" max="15" width="14.42578125" customWidth="1"/>
  </cols>
  <sheetData>
    <row r="1" spans="1:1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s="165" customFormat="1" ht="6" customHeight="1" x14ac:dyDescent="0.25">
      <c r="A3" s="161" t="s">
        <v>649</v>
      </c>
      <c r="B3" s="162"/>
      <c r="C3" s="163"/>
      <c r="D3" s="164"/>
      <c r="E3" s="163" t="s">
        <v>631</v>
      </c>
      <c r="F3" s="163" t="s">
        <v>632</v>
      </c>
      <c r="G3" s="163" t="s">
        <v>633</v>
      </c>
      <c r="H3" s="163" t="s">
        <v>634</v>
      </c>
      <c r="I3" s="163" t="s">
        <v>635</v>
      </c>
      <c r="J3" s="163"/>
      <c r="K3" s="163" t="s">
        <v>631</v>
      </c>
      <c r="L3" s="163" t="s">
        <v>632</v>
      </c>
      <c r="M3" s="163" t="s">
        <v>633</v>
      </c>
      <c r="N3" s="163" t="s">
        <v>634</v>
      </c>
      <c r="O3" s="163" t="s">
        <v>635</v>
      </c>
    </row>
    <row r="4" spans="1:15" s="165" customFormat="1" ht="6" customHeight="1" x14ac:dyDescent="0.2">
      <c r="A4" s="166" t="s">
        <v>9</v>
      </c>
      <c r="B4" s="162"/>
      <c r="C4" s="163"/>
      <c r="D4" s="164"/>
      <c r="E4" s="163">
        <f>HLOOKUP(E$3,'Pnad-C'!$1:$1048576,2,0)</f>
        <v>20</v>
      </c>
      <c r="F4" s="163">
        <f>HLOOKUP(F$3,'Pnad-C'!$1:$1048576,2,0)</f>
        <v>21</v>
      </c>
      <c r="G4" s="163">
        <f>HLOOKUP(G$3,'Pnad-C'!$1:$1048576,2,0)</f>
        <v>22</v>
      </c>
      <c r="H4" s="163">
        <f>HLOOKUP(H$3,'Pnad-C'!$1:$1048576,2,0)</f>
        <v>23</v>
      </c>
      <c r="I4" s="163">
        <f>HLOOKUP(I$3,'Pnad-C'!$1:$1048576,2,0)</f>
        <v>24</v>
      </c>
      <c r="J4" s="163"/>
      <c r="K4" s="163">
        <f>HLOOKUP(K$3,'Pnad-C'!$1:$1048576,2,0)</f>
        <v>20</v>
      </c>
      <c r="L4" s="163">
        <f>HLOOKUP(L$3,'Pnad-C'!$1:$1048576,2,0)</f>
        <v>21</v>
      </c>
      <c r="M4" s="163">
        <f>HLOOKUP(M$3,'Pnad-C'!$1:$1048576,2,0)</f>
        <v>22</v>
      </c>
      <c r="N4" s="163">
        <f>HLOOKUP(N$3,'Pnad-C'!$1:$1048576,2,0)</f>
        <v>23</v>
      </c>
      <c r="O4" s="163">
        <f>HLOOKUP(O$3,'Pnad-C'!$1:$1048576,2,0)</f>
        <v>24</v>
      </c>
    </row>
    <row r="5" spans="1:15" s="12" customFormat="1" ht="29.25" customHeight="1" x14ac:dyDescent="0.25">
      <c r="A5" s="11" t="s">
        <v>170</v>
      </c>
      <c r="B5" s="148"/>
      <c r="C5" s="138"/>
      <c r="D5" s="371" t="str">
        <f>VLOOKUP(A3,'Indicadores do boletim'!$D:$N,3,0)</f>
        <v>Composição da população em idade ativa (PIA) por faixa etária: Região Metropolitana do Rio de Janeiro e Brasil, 2012 a 2016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</row>
    <row r="6" spans="1:15" s="12" customFormat="1" ht="9.75" customHeight="1" thickBot="1" x14ac:dyDescent="0.3">
      <c r="A6" s="11"/>
      <c r="B6" s="150"/>
      <c r="C6" s="138"/>
      <c r="D6" s="13"/>
      <c r="E6" s="112"/>
      <c r="I6" s="102"/>
      <c r="J6" s="102"/>
      <c r="K6" s="112"/>
      <c r="O6" s="102" t="s">
        <v>186</v>
      </c>
    </row>
    <row r="7" spans="1:15" s="12" customFormat="1" ht="16.5" customHeight="1" thickTop="1" x14ac:dyDescent="0.25">
      <c r="A7" s="11"/>
      <c r="B7" s="150"/>
      <c r="C7" s="138"/>
      <c r="D7" s="374" t="s">
        <v>0</v>
      </c>
      <c r="E7" s="376" t="s">
        <v>169</v>
      </c>
      <c r="F7" s="376"/>
      <c r="G7" s="376"/>
      <c r="H7" s="376"/>
      <c r="I7" s="376"/>
      <c r="J7" s="377"/>
      <c r="K7" s="376" t="s">
        <v>7</v>
      </c>
      <c r="L7" s="376"/>
      <c r="M7" s="376"/>
      <c r="N7" s="376"/>
      <c r="O7" s="376"/>
    </row>
    <row r="8" spans="1:15" s="11" customFormat="1" ht="33" customHeight="1" x14ac:dyDescent="0.25">
      <c r="A8" s="138"/>
      <c r="B8" s="151"/>
      <c r="C8" s="138"/>
      <c r="D8" s="375"/>
      <c r="E8" s="218" t="s">
        <v>689</v>
      </c>
      <c r="F8" s="218" t="s">
        <v>188</v>
      </c>
      <c r="G8" s="218" t="s">
        <v>189</v>
      </c>
      <c r="H8" s="218" t="s">
        <v>190</v>
      </c>
      <c r="I8" s="218" t="s">
        <v>191</v>
      </c>
      <c r="J8" s="378"/>
      <c r="K8" s="218" t="s">
        <v>689</v>
      </c>
      <c r="L8" s="218" t="s">
        <v>188</v>
      </c>
      <c r="M8" s="218" t="s">
        <v>189</v>
      </c>
      <c r="N8" s="218" t="s">
        <v>190</v>
      </c>
      <c r="O8" s="218" t="s">
        <v>191</v>
      </c>
    </row>
    <row r="9" spans="1:15" ht="15.75" x14ac:dyDescent="0.25">
      <c r="B9" s="10">
        <f>D9</f>
        <v>2012</v>
      </c>
      <c r="C9" s="152">
        <v>0</v>
      </c>
      <c r="D9" s="98">
        <v>2012</v>
      </c>
      <c r="E9" s="123">
        <f>IFERROR(VLOOKUP($B9&amp;"_"&amp;$C9&amp;"_"&amp;$A$4,'Pnad-C'!$1:$1048576,E$4,0)*100,"-")</f>
        <v>7.7558383345603943</v>
      </c>
      <c r="F9" s="123">
        <f>IFERROR(VLOOKUP($B9&amp;"_"&amp;$C9&amp;"_"&amp;$A$4,'Pnad-C'!$1:$1048576,F$4,0)*100,"-")</f>
        <v>21.791645884513855</v>
      </c>
      <c r="G9" s="123">
        <f>IFERROR(VLOOKUP($B9&amp;"_"&amp;$C9&amp;"_"&amp;$A$4,'Pnad-C'!$1:$1048576,G$4,0)*100,"-")</f>
        <v>35.416284203529358</v>
      </c>
      <c r="H9" s="123">
        <f>IFERROR(VLOOKUP($B9&amp;"_"&amp;$C9&amp;"_"&amp;$A$4,'Pnad-C'!$1:$1048576,H$4,0)*100,"-")</f>
        <v>21.932297945022583</v>
      </c>
      <c r="I9" s="123">
        <f>IFERROR(VLOOKUP($B9&amp;"_"&amp;$C9&amp;"_"&amp;$A$4,'Pnad-C'!$1:$1048576,I$4,0)*100,"-")</f>
        <v>13.103935122489929</v>
      </c>
      <c r="J9" s="123"/>
      <c r="K9" s="123">
        <f>IFERROR(VLOOKUP($B9&amp;"_"&amp;$C9&amp;"_"&amp;$A$5,'Pnad-C'!$1:$1048576,K$4,0)*100,"-")</f>
        <v>9.1589182615280151</v>
      </c>
      <c r="L9" s="123">
        <f>IFERROR(VLOOKUP($B9&amp;"_"&amp;$C9&amp;"_"&amp;$A$5,'Pnad-C'!$1:$1048576,L$4,0)*100,"-")</f>
        <v>24.446836113929749</v>
      </c>
      <c r="M9" s="123">
        <f>IFERROR(VLOOKUP($B9&amp;"_"&amp;$C9&amp;"_"&amp;$A$5,'Pnad-C'!$1:$1048576,M$4,0)*100,"-")</f>
        <v>36.415323615074158</v>
      </c>
      <c r="N9" s="123">
        <f>IFERROR(VLOOKUP($B9&amp;"_"&amp;$C9&amp;"_"&amp;$A$5,'Pnad-C'!$1:$1048576,N$4,0)*100,"-")</f>
        <v>18.831057846546173</v>
      </c>
      <c r="O9" s="123">
        <f>IFERROR(VLOOKUP($B9&amp;"_"&amp;$C9&amp;"_"&amp;$A$5,'Pnad-C'!$1:$1048576,O$4,0)*100,"-")</f>
        <v>11.147865653038025</v>
      </c>
    </row>
    <row r="10" spans="1:15" ht="15.75" x14ac:dyDescent="0.25">
      <c r="B10" s="10">
        <f>B9</f>
        <v>2012</v>
      </c>
      <c r="C10" s="152">
        <v>1</v>
      </c>
      <c r="D10" s="99" t="s">
        <v>3</v>
      </c>
      <c r="E10" s="125">
        <f>IFERROR(VLOOKUP($B10&amp;"_"&amp;$C10&amp;"_"&amp;$A$4,'Pnad-C'!$1:$1048576,E$4,0)*100,"-")</f>
        <v>7.9472951591014862</v>
      </c>
      <c r="F10" s="125">
        <f>IFERROR(VLOOKUP($B10&amp;"_"&amp;$C10&amp;"_"&amp;$A$4,'Pnad-C'!$1:$1048576,F$4,0)*100,"-")</f>
        <v>21.881833672523499</v>
      </c>
      <c r="G10" s="125">
        <f>IFERROR(VLOOKUP($B10&amp;"_"&amp;$C10&amp;"_"&amp;$A$4,'Pnad-C'!$1:$1048576,G$4,0)*100,"-")</f>
        <v>35.19931435585022</v>
      </c>
      <c r="H10" s="125">
        <f>IFERROR(VLOOKUP($B10&amp;"_"&amp;$C10&amp;"_"&amp;$A$4,'Pnad-C'!$1:$1048576,H$4,0)*100,"-")</f>
        <v>22.068925201892853</v>
      </c>
      <c r="I10" s="125">
        <f>IFERROR(VLOOKUP($B10&amp;"_"&amp;$C10&amp;"_"&amp;$A$4,'Pnad-C'!$1:$1048576,I$4,0)*100,"-")</f>
        <v>12.902632355690002</v>
      </c>
      <c r="J10" s="125"/>
      <c r="K10" s="125">
        <f>IFERROR(VLOOKUP($B10&amp;"_"&amp;$C10&amp;"_"&amp;$A$5,'Pnad-C'!$1:$1048576,K$4,0)*100,"-")</f>
        <v>9.2475622892379761</v>
      </c>
      <c r="L10" s="125">
        <f>IFERROR(VLOOKUP($B10&amp;"_"&amp;$C10&amp;"_"&amp;$A$5,'Pnad-C'!$1:$1048576,L$4,0)*100,"-")</f>
        <v>24.783191084861755</v>
      </c>
      <c r="M10" s="125">
        <f>IFERROR(VLOOKUP($B10&amp;"_"&amp;$C10&amp;"_"&amp;$A$5,'Pnad-C'!$1:$1048576,M$4,0)*100,"-")</f>
        <v>36.376842856407166</v>
      </c>
      <c r="N10" s="125">
        <f>IFERROR(VLOOKUP($B10&amp;"_"&amp;$C10&amp;"_"&amp;$A$5,'Pnad-C'!$1:$1048576,N$4,0)*100,"-")</f>
        <v>18.670353293418884</v>
      </c>
      <c r="O10" s="125">
        <f>IFERROR(VLOOKUP($B10&amp;"_"&amp;$C10&amp;"_"&amp;$A$5,'Pnad-C'!$1:$1048576,O$4,0)*100,"-")</f>
        <v>10.922049731016159</v>
      </c>
    </row>
    <row r="11" spans="1:15" ht="15.75" x14ac:dyDescent="0.25">
      <c r="B11" s="10">
        <f t="shared" ref="B11:B13" si="0">B10</f>
        <v>2012</v>
      </c>
      <c r="C11" s="152">
        <v>2</v>
      </c>
      <c r="D11" s="99" t="s">
        <v>4</v>
      </c>
      <c r="E11" s="125">
        <f>IFERROR(VLOOKUP($B11&amp;"_"&amp;$C11&amp;"_"&amp;$A$4,'Pnad-C'!$1:$1048576,E$4,0)*100,"-")</f>
        <v>7.7106401324272156</v>
      </c>
      <c r="F11" s="125">
        <f>IFERROR(VLOOKUP($B11&amp;"_"&amp;$C11&amp;"_"&amp;$A$4,'Pnad-C'!$1:$1048576,F$4,0)*100,"-")</f>
        <v>21.717888116836548</v>
      </c>
      <c r="G11" s="125">
        <f>IFERROR(VLOOKUP($B11&amp;"_"&amp;$C11&amp;"_"&amp;$A$4,'Pnad-C'!$1:$1048576,G$4,0)*100,"-")</f>
        <v>35.728785395622253</v>
      </c>
      <c r="H11" s="125">
        <f>IFERROR(VLOOKUP($B11&amp;"_"&amp;$C11&amp;"_"&amp;$A$4,'Pnad-C'!$1:$1048576,H$4,0)*100,"-")</f>
        <v>21.993114054203033</v>
      </c>
      <c r="I11" s="125">
        <f>IFERROR(VLOOKUP($B11&amp;"_"&amp;$C11&amp;"_"&amp;$A$4,'Pnad-C'!$1:$1048576,I$4,0)*100,"-")</f>
        <v>12.84957230091095</v>
      </c>
      <c r="J11" s="125"/>
      <c r="K11" s="125">
        <f>IFERROR(VLOOKUP($B11&amp;"_"&amp;$C11&amp;"_"&amp;$A$5,'Pnad-C'!$1:$1048576,K$4,0)*100,"-")</f>
        <v>9.1907449066638947</v>
      </c>
      <c r="L11" s="125">
        <f>IFERROR(VLOOKUP($B11&amp;"_"&amp;$C11&amp;"_"&amp;$A$5,'Pnad-C'!$1:$1048576,L$4,0)*100,"-")</f>
        <v>24.593757092952728</v>
      </c>
      <c r="M11" s="125">
        <f>IFERROR(VLOOKUP($B11&amp;"_"&amp;$C11&amp;"_"&amp;$A$5,'Pnad-C'!$1:$1048576,M$4,0)*100,"-")</f>
        <v>36.310106515884399</v>
      </c>
      <c r="N11" s="125">
        <f>IFERROR(VLOOKUP($B11&amp;"_"&amp;$C11&amp;"_"&amp;$A$5,'Pnad-C'!$1:$1048576,N$4,0)*100,"-")</f>
        <v>18.856431543827057</v>
      </c>
      <c r="O11" s="125">
        <f>IFERROR(VLOOKUP($B11&amp;"_"&amp;$C11&amp;"_"&amp;$A$5,'Pnad-C'!$1:$1048576,O$4,0)*100,"-")</f>
        <v>11.04896068572998</v>
      </c>
    </row>
    <row r="12" spans="1:15" ht="15.75" x14ac:dyDescent="0.25">
      <c r="B12" s="10">
        <f t="shared" si="0"/>
        <v>2012</v>
      </c>
      <c r="C12" s="152">
        <v>3</v>
      </c>
      <c r="D12" s="99" t="s">
        <v>5</v>
      </c>
      <c r="E12" s="125">
        <f>IFERROR(VLOOKUP($B12&amp;"_"&amp;$C12&amp;"_"&amp;$A$4,'Pnad-C'!$1:$1048576,E$4,0)*100,"-")</f>
        <v>7.7808648347854614</v>
      </c>
      <c r="F12" s="125">
        <f>IFERROR(VLOOKUP($B12&amp;"_"&amp;$C12&amp;"_"&amp;$A$4,'Pnad-C'!$1:$1048576,F$4,0)*100,"-")</f>
        <v>21.711407601833344</v>
      </c>
      <c r="G12" s="125">
        <f>IFERROR(VLOOKUP($B12&amp;"_"&amp;$C12&amp;"_"&amp;$A$4,'Pnad-C'!$1:$1048576,G$4,0)*100,"-")</f>
        <v>35.538685321807861</v>
      </c>
      <c r="H12" s="125">
        <f>IFERROR(VLOOKUP($B12&amp;"_"&amp;$C12&amp;"_"&amp;$A$4,'Pnad-C'!$1:$1048576,H$4,0)*100,"-")</f>
        <v>21.781091392040253</v>
      </c>
      <c r="I12" s="125">
        <f>IFERROR(VLOOKUP($B12&amp;"_"&amp;$C12&amp;"_"&amp;$A$4,'Pnad-C'!$1:$1048576,I$4,0)*100,"-")</f>
        <v>13.187950849533081</v>
      </c>
      <c r="J12" s="125"/>
      <c r="K12" s="125">
        <f>IFERROR(VLOOKUP($B12&amp;"_"&amp;$C12&amp;"_"&amp;$A$5,'Pnad-C'!$1:$1048576,K$4,0)*100,"-")</f>
        <v>9.1265112161636353</v>
      </c>
      <c r="L12" s="125">
        <f>IFERROR(VLOOKUP($B12&amp;"_"&amp;$C12&amp;"_"&amp;$A$5,'Pnad-C'!$1:$1048576,L$4,0)*100,"-")</f>
        <v>24.334441125392914</v>
      </c>
      <c r="M12" s="125">
        <f>IFERROR(VLOOKUP($B12&amp;"_"&amp;$C12&amp;"_"&amp;$A$5,'Pnad-C'!$1:$1048576,M$4,0)*100,"-")</f>
        <v>36.471861600875854</v>
      </c>
      <c r="N12" s="125">
        <f>IFERROR(VLOOKUP($B12&amp;"_"&amp;$C12&amp;"_"&amp;$A$5,'Pnad-C'!$1:$1048576,N$4,0)*100,"-")</f>
        <v>18.838837742805481</v>
      </c>
      <c r="O12" s="125">
        <f>IFERROR(VLOOKUP($B12&amp;"_"&amp;$C12&amp;"_"&amp;$A$5,'Pnad-C'!$1:$1048576,O$4,0)*100,"-")</f>
        <v>11.228347569704056</v>
      </c>
    </row>
    <row r="13" spans="1:15" ht="15.75" x14ac:dyDescent="0.25">
      <c r="B13" s="10">
        <f t="shared" si="0"/>
        <v>2012</v>
      </c>
      <c r="C13" s="152">
        <v>4</v>
      </c>
      <c r="D13" s="99" t="s">
        <v>6</v>
      </c>
      <c r="E13" s="125">
        <f>IFERROR(VLOOKUP($B13&amp;"_"&amp;$C13&amp;"_"&amp;$A$4,'Pnad-C'!$1:$1048576,E$4,0)*100,"-")</f>
        <v>7.5845524668693542</v>
      </c>
      <c r="F13" s="125">
        <f>IFERROR(VLOOKUP($B13&amp;"_"&amp;$C13&amp;"_"&amp;$A$4,'Pnad-C'!$1:$1048576,F$4,0)*100,"-")</f>
        <v>21.855451166629791</v>
      </c>
      <c r="G13" s="125">
        <f>IFERROR(VLOOKUP($B13&amp;"_"&amp;$C13&amp;"_"&amp;$A$4,'Pnad-C'!$1:$1048576,G$4,0)*100,"-")</f>
        <v>35.198351740837097</v>
      </c>
      <c r="H13" s="125">
        <f>IFERROR(VLOOKUP($B13&amp;"_"&amp;$C13&amp;"_"&amp;$A$4,'Pnad-C'!$1:$1048576,H$4,0)*100,"-")</f>
        <v>21.886062622070313</v>
      </c>
      <c r="I13" s="125">
        <f>IFERROR(VLOOKUP($B13&amp;"_"&amp;$C13&amp;"_"&amp;$A$4,'Pnad-C'!$1:$1048576,I$4,0)*100,"-")</f>
        <v>13.475583493709564</v>
      </c>
      <c r="J13" s="125"/>
      <c r="K13" s="125">
        <f>IFERROR(VLOOKUP($B13&amp;"_"&amp;$C13&amp;"_"&amp;$A$5,'Pnad-C'!$1:$1048576,K$4,0)*100,"-")</f>
        <v>9.0708531439304352</v>
      </c>
      <c r="L13" s="125">
        <f>IFERROR(VLOOKUP($B13&amp;"_"&amp;$C13&amp;"_"&amp;$A$5,'Pnad-C'!$1:$1048576,L$4,0)*100,"-")</f>
        <v>24.075952172279358</v>
      </c>
      <c r="M13" s="125">
        <f>IFERROR(VLOOKUP($B13&amp;"_"&amp;$C13&amp;"_"&amp;$A$5,'Pnad-C'!$1:$1048576,M$4,0)*100,"-")</f>
        <v>36.502480506896973</v>
      </c>
      <c r="N13" s="125">
        <f>IFERROR(VLOOKUP($B13&amp;"_"&amp;$C13&amp;"_"&amp;$A$5,'Pnad-C'!$1:$1048576,N$4,0)*100,"-")</f>
        <v>18.95860880613327</v>
      </c>
      <c r="O13" s="125">
        <f>IFERROR(VLOOKUP($B13&amp;"_"&amp;$C13&amp;"_"&amp;$A$5,'Pnad-C'!$1:$1048576,O$4,0)*100,"-")</f>
        <v>11.392104625701904</v>
      </c>
    </row>
    <row r="14" spans="1:15" ht="15.75" x14ac:dyDescent="0.25">
      <c r="B14" s="10">
        <f>D14</f>
        <v>2013</v>
      </c>
      <c r="C14" s="152">
        <v>0</v>
      </c>
      <c r="D14" s="98">
        <v>2013</v>
      </c>
      <c r="E14" s="123">
        <f>IFERROR(VLOOKUP($B14&amp;"_"&amp;$C14&amp;"_"&amp;$A$4,'Pnad-C'!$1:$1048576,E$4,0)*100,"-")</f>
        <v>7.5292542576789856</v>
      </c>
      <c r="F14" s="123">
        <f>IFERROR(VLOOKUP($B14&amp;"_"&amp;$C14&amp;"_"&amp;$A$4,'Pnad-C'!$1:$1048576,F$4,0)*100,"-")</f>
        <v>21.142333745956421</v>
      </c>
      <c r="G14" s="123">
        <f>IFERROR(VLOOKUP($B14&amp;"_"&amp;$C14&amp;"_"&amp;$A$4,'Pnad-C'!$1:$1048576,G$4,0)*100,"-")</f>
        <v>35.76684296131134</v>
      </c>
      <c r="H14" s="123">
        <f>IFERROR(VLOOKUP($B14&amp;"_"&amp;$C14&amp;"_"&amp;$A$4,'Pnad-C'!$1:$1048576,H$4,0)*100,"-")</f>
        <v>21.486867964267731</v>
      </c>
      <c r="I14" s="123">
        <f>IFERROR(VLOOKUP($B14&amp;"_"&amp;$C14&amp;"_"&amp;$A$4,'Pnad-C'!$1:$1048576,I$4,0)*100,"-")</f>
        <v>14.074701070785522</v>
      </c>
      <c r="J14" s="123"/>
      <c r="K14" s="123">
        <f>IFERROR(VLOOKUP($B14&amp;"_"&amp;$C14&amp;"_"&amp;$A$5,'Pnad-C'!$1:$1048576,K$4,0)*100,"-")</f>
        <v>8.8582292199134827</v>
      </c>
      <c r="L14" s="123">
        <f>IFERROR(VLOOKUP($B14&amp;"_"&amp;$C14&amp;"_"&amp;$A$5,'Pnad-C'!$1:$1048576,L$4,0)*100,"-")</f>
        <v>23.874296247959137</v>
      </c>
      <c r="M14" s="123">
        <f>IFERROR(VLOOKUP($B14&amp;"_"&amp;$C14&amp;"_"&amp;$A$5,'Pnad-C'!$1:$1048576,M$4,0)*100,"-")</f>
        <v>36.643177270889282</v>
      </c>
      <c r="N14" s="123">
        <f>IFERROR(VLOOKUP($B14&amp;"_"&amp;$C14&amp;"_"&amp;$A$5,'Pnad-C'!$1:$1048576,N$4,0)*100,"-")</f>
        <v>19.107441604137421</v>
      </c>
      <c r="O14" s="123">
        <f>IFERROR(VLOOKUP($B14&amp;"_"&amp;$C14&amp;"_"&amp;$A$5,'Pnad-C'!$1:$1048576,O$4,0)*100,"-")</f>
        <v>11.516854912042618</v>
      </c>
    </row>
    <row r="15" spans="1:15" ht="15.75" x14ac:dyDescent="0.25">
      <c r="B15" s="10">
        <f>B14</f>
        <v>2013</v>
      </c>
      <c r="C15" s="152">
        <v>1</v>
      </c>
      <c r="D15" s="99" t="s">
        <v>3</v>
      </c>
      <c r="E15" s="125">
        <f>IFERROR(VLOOKUP($B15&amp;"_"&amp;$C15&amp;"_"&amp;$A$4,'Pnad-C'!$1:$1048576,E$4,0)*100,"-")</f>
        <v>7.4620909988880157</v>
      </c>
      <c r="F15" s="125">
        <f>IFERROR(VLOOKUP($B15&amp;"_"&amp;$C15&amp;"_"&amp;$A$4,'Pnad-C'!$1:$1048576,F$4,0)*100,"-")</f>
        <v>21.659447252750397</v>
      </c>
      <c r="G15" s="125">
        <f>IFERROR(VLOOKUP($B15&amp;"_"&amp;$C15&amp;"_"&amp;$A$4,'Pnad-C'!$1:$1048576,G$4,0)*100,"-")</f>
        <v>35.524642467498779</v>
      </c>
      <c r="H15" s="125">
        <f>IFERROR(VLOOKUP($B15&amp;"_"&amp;$C15&amp;"_"&amp;$A$4,'Pnad-C'!$1:$1048576,H$4,0)*100,"-")</f>
        <v>21.436478197574615</v>
      </c>
      <c r="I15" s="125">
        <f>IFERROR(VLOOKUP($B15&amp;"_"&amp;$C15&amp;"_"&amp;$A$4,'Pnad-C'!$1:$1048576,I$4,0)*100,"-")</f>
        <v>13.917341828346252</v>
      </c>
      <c r="J15" s="125"/>
      <c r="K15" s="125">
        <f>IFERROR(VLOOKUP($B15&amp;"_"&amp;$C15&amp;"_"&amp;$A$5,'Pnad-C'!$1:$1048576,K$4,0)*100,"-")</f>
        <v>8.9714035391807556</v>
      </c>
      <c r="L15" s="125">
        <f>IFERROR(VLOOKUP($B15&amp;"_"&amp;$C15&amp;"_"&amp;$A$5,'Pnad-C'!$1:$1048576,L$4,0)*100,"-")</f>
        <v>23.984572291374207</v>
      </c>
      <c r="M15" s="125">
        <f>IFERROR(VLOOKUP($B15&amp;"_"&amp;$C15&amp;"_"&amp;$A$5,'Pnad-C'!$1:$1048576,M$4,0)*100,"-")</f>
        <v>36.540526151657104</v>
      </c>
      <c r="N15" s="125">
        <f>IFERROR(VLOOKUP($B15&amp;"_"&amp;$C15&amp;"_"&amp;$A$5,'Pnad-C'!$1:$1048576,N$4,0)*100,"-")</f>
        <v>19.005067646503448</v>
      </c>
      <c r="O15" s="125">
        <f>IFERROR(VLOOKUP($B15&amp;"_"&amp;$C15&amp;"_"&amp;$A$5,'Pnad-C'!$1:$1048576,O$4,0)*100,"-")</f>
        <v>11.498429626226425</v>
      </c>
    </row>
    <row r="16" spans="1:15" ht="15.75" x14ac:dyDescent="0.25">
      <c r="B16" s="10">
        <f t="shared" ref="B16:B18" si="1">B15</f>
        <v>2013</v>
      </c>
      <c r="C16" s="152">
        <v>2</v>
      </c>
      <c r="D16" s="99" t="s">
        <v>4</v>
      </c>
      <c r="E16" s="125">
        <f>IFERROR(VLOOKUP($B16&amp;"_"&amp;$C16&amp;"_"&amp;$A$4,'Pnad-C'!$1:$1048576,E$4,0)*100,"-")</f>
        <v>7.4376948177814484</v>
      </c>
      <c r="F16" s="125">
        <f>IFERROR(VLOOKUP($B16&amp;"_"&amp;$C16&amp;"_"&amp;$A$4,'Pnad-C'!$1:$1048576,F$4,0)*100,"-")</f>
        <v>21.203988790512085</v>
      </c>
      <c r="G16" s="125">
        <f>IFERROR(VLOOKUP($B16&amp;"_"&amp;$C16&amp;"_"&amp;$A$4,'Pnad-C'!$1:$1048576,G$4,0)*100,"-")</f>
        <v>35.977774858474731</v>
      </c>
      <c r="H16" s="125">
        <f>IFERROR(VLOOKUP($B16&amp;"_"&amp;$C16&amp;"_"&amp;$A$4,'Pnad-C'!$1:$1048576,H$4,0)*100,"-")</f>
        <v>21.274501085281372</v>
      </c>
      <c r="I16" s="125">
        <f>IFERROR(VLOOKUP($B16&amp;"_"&amp;$C16&amp;"_"&amp;$A$4,'Pnad-C'!$1:$1048576,I$4,0)*100,"-")</f>
        <v>14.106039702892303</v>
      </c>
      <c r="J16" s="125"/>
      <c r="K16" s="125">
        <f>IFERROR(VLOOKUP($B16&amp;"_"&amp;$C16&amp;"_"&amp;$A$5,'Pnad-C'!$1:$1048576,K$4,0)*100,"-")</f>
        <v>8.8473707437515259</v>
      </c>
      <c r="L16" s="125">
        <f>IFERROR(VLOOKUP($B16&amp;"_"&amp;$C16&amp;"_"&amp;$A$5,'Pnad-C'!$1:$1048576,L$4,0)*100,"-")</f>
        <v>23.874488472938538</v>
      </c>
      <c r="M16" s="125">
        <f>IFERROR(VLOOKUP($B16&amp;"_"&amp;$C16&amp;"_"&amp;$A$5,'Pnad-C'!$1:$1048576,M$4,0)*100,"-")</f>
        <v>36.755573749542236</v>
      </c>
      <c r="N16" s="125">
        <f>IFERROR(VLOOKUP($B16&amp;"_"&amp;$C16&amp;"_"&amp;$A$5,'Pnad-C'!$1:$1048576,N$4,0)*100,"-")</f>
        <v>19.034561514854431</v>
      </c>
      <c r="O16" s="125">
        <f>IFERROR(VLOOKUP($B16&amp;"_"&amp;$C16&amp;"_"&amp;$A$5,'Pnad-C'!$1:$1048576,O$4,0)*100,"-")</f>
        <v>11.488005518913269</v>
      </c>
    </row>
    <row r="17" spans="2:15" ht="15.75" x14ac:dyDescent="0.25">
      <c r="B17" s="10">
        <f t="shared" si="1"/>
        <v>2013</v>
      </c>
      <c r="C17" s="152">
        <v>3</v>
      </c>
      <c r="D17" s="99" t="s">
        <v>5</v>
      </c>
      <c r="E17" s="125">
        <f>IFERROR(VLOOKUP($B17&amp;"_"&amp;$C17&amp;"_"&amp;$A$4,'Pnad-C'!$1:$1048576,E$4,0)*100,"-")</f>
        <v>7.5193889439105988</v>
      </c>
      <c r="F17" s="125">
        <f>IFERROR(VLOOKUP($B17&amp;"_"&amp;$C17&amp;"_"&amp;$A$4,'Pnad-C'!$1:$1048576,F$4,0)*100,"-")</f>
        <v>20.945975184440613</v>
      </c>
      <c r="G17" s="125">
        <f>IFERROR(VLOOKUP($B17&amp;"_"&amp;$C17&amp;"_"&amp;$A$4,'Pnad-C'!$1:$1048576,G$4,0)*100,"-")</f>
        <v>35.906639695167542</v>
      </c>
      <c r="H17" s="125">
        <f>IFERROR(VLOOKUP($B17&amp;"_"&amp;$C17&amp;"_"&amp;$A$4,'Pnad-C'!$1:$1048576,H$4,0)*100,"-")</f>
        <v>21.467466652393341</v>
      </c>
      <c r="I17" s="125">
        <f>IFERROR(VLOOKUP($B17&amp;"_"&amp;$C17&amp;"_"&amp;$A$4,'Pnad-C'!$1:$1048576,I$4,0)*100,"-")</f>
        <v>14.160528779029846</v>
      </c>
      <c r="J17" s="125"/>
      <c r="K17" s="125">
        <f>IFERROR(VLOOKUP($B17&amp;"_"&amp;$C17&amp;"_"&amp;$A$5,'Pnad-C'!$1:$1048576,K$4,0)*100,"-")</f>
        <v>8.8337160646915436</v>
      </c>
      <c r="L17" s="125">
        <f>IFERROR(VLOOKUP($B17&amp;"_"&amp;$C17&amp;"_"&amp;$A$5,'Pnad-C'!$1:$1048576,L$4,0)*100,"-")</f>
        <v>23.895017802715302</v>
      </c>
      <c r="M17" s="125">
        <f>IFERROR(VLOOKUP($B17&amp;"_"&amp;$C17&amp;"_"&amp;$A$5,'Pnad-C'!$1:$1048576,M$4,0)*100,"-")</f>
        <v>36.693230271339417</v>
      </c>
      <c r="N17" s="125">
        <f>IFERROR(VLOOKUP($B17&amp;"_"&amp;$C17&amp;"_"&amp;$A$5,'Pnad-C'!$1:$1048576,N$4,0)*100,"-")</f>
        <v>19.110657274723053</v>
      </c>
      <c r="O17" s="125">
        <f>IFERROR(VLOOKUP($B17&amp;"_"&amp;$C17&amp;"_"&amp;$A$5,'Pnad-C'!$1:$1048576,O$4,0)*100,"-")</f>
        <v>11.467377841472626</v>
      </c>
    </row>
    <row r="18" spans="2:15" ht="15.75" x14ac:dyDescent="0.25">
      <c r="B18" s="10">
        <f t="shared" si="1"/>
        <v>2013</v>
      </c>
      <c r="C18" s="152">
        <v>4</v>
      </c>
      <c r="D18" s="99" t="s">
        <v>6</v>
      </c>
      <c r="E18" s="125">
        <f>IFERROR(VLOOKUP($B18&amp;"_"&amp;$C18&amp;"_"&amp;$A$4,'Pnad-C'!$1:$1048576,E$4,0)*100,"-")</f>
        <v>7.6978437602519989</v>
      </c>
      <c r="F18" s="125">
        <f>IFERROR(VLOOKUP($B18&amp;"_"&amp;$C18&amp;"_"&amp;$A$4,'Pnad-C'!$1:$1048576,F$4,0)*100,"-")</f>
        <v>20.759925246238708</v>
      </c>
      <c r="G18" s="125">
        <f>IFERROR(VLOOKUP($B18&amp;"_"&amp;$C18&amp;"_"&amp;$A$4,'Pnad-C'!$1:$1048576,G$4,0)*100,"-")</f>
        <v>35.65831184387207</v>
      </c>
      <c r="H18" s="125">
        <f>IFERROR(VLOOKUP($B18&amp;"_"&amp;$C18&amp;"_"&amp;$A$4,'Pnad-C'!$1:$1048576,H$4,0)*100,"-")</f>
        <v>21.769024431705475</v>
      </c>
      <c r="I18" s="125">
        <f>IFERROR(VLOOKUP($B18&amp;"_"&amp;$C18&amp;"_"&amp;$A$4,'Pnad-C'!$1:$1048576,I$4,0)*100,"-")</f>
        <v>14.114892482757568</v>
      </c>
      <c r="J18" s="125"/>
      <c r="K18" s="125">
        <f>IFERROR(VLOOKUP($B18&amp;"_"&amp;$C18&amp;"_"&amp;$A$5,'Pnad-C'!$1:$1048576,K$4,0)*100,"-")</f>
        <v>8.7804250419139862</v>
      </c>
      <c r="L18" s="125">
        <f>IFERROR(VLOOKUP($B18&amp;"_"&amp;$C18&amp;"_"&amp;$A$5,'Pnad-C'!$1:$1048576,L$4,0)*100,"-")</f>
        <v>23.743104934692383</v>
      </c>
      <c r="M18" s="125">
        <f>IFERROR(VLOOKUP($B18&amp;"_"&amp;$C18&amp;"_"&amp;$A$5,'Pnad-C'!$1:$1048576,M$4,0)*100,"-")</f>
        <v>36.583384871482849</v>
      </c>
      <c r="N18" s="125">
        <f>IFERROR(VLOOKUP($B18&amp;"_"&amp;$C18&amp;"_"&amp;$A$5,'Pnad-C'!$1:$1048576,N$4,0)*100,"-")</f>
        <v>19.27947998046875</v>
      </c>
      <c r="O18" s="125">
        <f>IFERROR(VLOOKUP($B18&amp;"_"&amp;$C18&amp;"_"&amp;$A$5,'Pnad-C'!$1:$1048576,O$4,0)*100,"-")</f>
        <v>11.613606661558151</v>
      </c>
    </row>
    <row r="19" spans="2:15" ht="15.75" x14ac:dyDescent="0.25">
      <c r="B19" s="10">
        <f>D19</f>
        <v>2014</v>
      </c>
      <c r="C19" s="152">
        <v>0</v>
      </c>
      <c r="D19" s="98">
        <v>2014</v>
      </c>
      <c r="E19" s="123">
        <f>IFERROR(VLOOKUP($B19&amp;"_"&amp;$C19&amp;"_"&amp;$A$4,'Pnad-C'!$1:$1048576,E$4,0)*100,"-")</f>
        <v>7.3925167322158813</v>
      </c>
      <c r="F19" s="123">
        <f>IFERROR(VLOOKUP($B19&amp;"_"&amp;$C19&amp;"_"&amp;$A$4,'Pnad-C'!$1:$1048576,F$4,0)*100,"-")</f>
        <v>20.256653428077698</v>
      </c>
      <c r="G19" s="123">
        <f>IFERROR(VLOOKUP($B19&amp;"_"&amp;$C19&amp;"_"&amp;$A$4,'Pnad-C'!$1:$1048576,G$4,0)*100,"-")</f>
        <v>35.47985851764679</v>
      </c>
      <c r="H19" s="123">
        <f>IFERROR(VLOOKUP($B19&amp;"_"&amp;$C19&amp;"_"&amp;$A$4,'Pnad-C'!$1:$1048576,H$4,0)*100,"-")</f>
        <v>22.303983569145203</v>
      </c>
      <c r="I19" s="123">
        <f>IFERROR(VLOOKUP($B19&amp;"_"&amp;$C19&amp;"_"&amp;$A$4,'Pnad-C'!$1:$1048576,I$4,0)*100,"-")</f>
        <v>14.566987752914429</v>
      </c>
      <c r="J19" s="123"/>
      <c r="K19" s="123">
        <f>IFERROR(VLOOKUP($B19&amp;"_"&amp;$C19&amp;"_"&amp;$A$5,'Pnad-C'!$1:$1048576,K$4,0)*100,"-")</f>
        <v>8.7855927646160126</v>
      </c>
      <c r="L19" s="123">
        <f>IFERROR(VLOOKUP($B19&amp;"_"&amp;$C19&amp;"_"&amp;$A$5,'Pnad-C'!$1:$1048576,L$4,0)*100,"-")</f>
        <v>23.390293121337891</v>
      </c>
      <c r="M19" s="123">
        <f>IFERROR(VLOOKUP($B19&amp;"_"&amp;$C19&amp;"_"&amp;$A$5,'Pnad-C'!$1:$1048576,M$4,0)*100,"-")</f>
        <v>36.678004264831543</v>
      </c>
      <c r="N19" s="123">
        <f>IFERROR(VLOOKUP($B19&amp;"_"&amp;$C19&amp;"_"&amp;$A$5,'Pnad-C'!$1:$1048576,N$4,0)*100,"-")</f>
        <v>19.450616836547852</v>
      </c>
      <c r="O19" s="123">
        <f>IFERROR(VLOOKUP($B19&amp;"_"&amp;$C19&amp;"_"&amp;$A$5,'Pnad-C'!$1:$1048576,O$4,0)*100,"-")</f>
        <v>11.695493757724762</v>
      </c>
    </row>
    <row r="20" spans="2:15" ht="15.75" x14ac:dyDescent="0.25">
      <c r="B20" s="10">
        <f>B19</f>
        <v>2014</v>
      </c>
      <c r="C20" s="152">
        <v>1</v>
      </c>
      <c r="D20" s="99" t="s">
        <v>3</v>
      </c>
      <c r="E20" s="125">
        <f>IFERROR(VLOOKUP($B20&amp;"_"&amp;$C20&amp;"_"&amp;$A$4,'Pnad-C'!$1:$1048576,E$4,0)*100,"-")</f>
        <v>7.6509758830070496</v>
      </c>
      <c r="F20" s="125">
        <f>IFERROR(VLOOKUP($B20&amp;"_"&amp;$C20&amp;"_"&amp;$A$4,'Pnad-C'!$1:$1048576,F$4,0)*100,"-")</f>
        <v>20.907820761203766</v>
      </c>
      <c r="G20" s="125">
        <f>IFERROR(VLOOKUP($B20&amp;"_"&amp;$C20&amp;"_"&amp;$A$4,'Pnad-C'!$1:$1048576,G$4,0)*100,"-")</f>
        <v>35.71280837059021</v>
      </c>
      <c r="H20" s="125">
        <f>IFERROR(VLOOKUP($B20&amp;"_"&amp;$C20&amp;"_"&amp;$A$4,'Pnad-C'!$1:$1048576,H$4,0)*100,"-")</f>
        <v>22.012121975421906</v>
      </c>
      <c r="I20" s="125">
        <f>IFERROR(VLOOKUP($B20&amp;"_"&amp;$C20&amp;"_"&amp;$A$4,'Pnad-C'!$1:$1048576,I$4,0)*100,"-")</f>
        <v>13.716273009777069</v>
      </c>
      <c r="J20" s="125"/>
      <c r="K20" s="125">
        <f>IFERROR(VLOOKUP($B20&amp;"_"&amp;$C20&amp;"_"&amp;$A$5,'Pnad-C'!$1:$1048576,K$4,0)*100,"-")</f>
        <v>8.8375397026538849</v>
      </c>
      <c r="L20" s="125">
        <f>IFERROR(VLOOKUP($B20&amp;"_"&amp;$C20&amp;"_"&amp;$A$5,'Pnad-C'!$1:$1048576,L$4,0)*100,"-")</f>
        <v>23.639415204524994</v>
      </c>
      <c r="M20" s="125">
        <f>IFERROR(VLOOKUP($B20&amp;"_"&amp;$C20&amp;"_"&amp;$A$5,'Pnad-C'!$1:$1048576,M$4,0)*100,"-")</f>
        <v>36.868575215339661</v>
      </c>
      <c r="N20" s="125">
        <f>IFERROR(VLOOKUP($B20&amp;"_"&amp;$C20&amp;"_"&amp;$A$5,'Pnad-C'!$1:$1048576,N$4,0)*100,"-")</f>
        <v>19.224338233470917</v>
      </c>
      <c r="O20" s="125">
        <f>IFERROR(VLOOKUP($B20&amp;"_"&amp;$C20&amp;"_"&amp;$A$5,'Pnad-C'!$1:$1048576,O$4,0)*100,"-")</f>
        <v>11.430130898952484</v>
      </c>
    </row>
    <row r="21" spans="2:15" ht="15.75" x14ac:dyDescent="0.25">
      <c r="B21" s="10">
        <f t="shared" ref="B21:B23" si="2">B20</f>
        <v>2014</v>
      </c>
      <c r="C21" s="152">
        <v>2</v>
      </c>
      <c r="D21" s="99" t="s">
        <v>4</v>
      </c>
      <c r="E21" s="125">
        <f>IFERROR(VLOOKUP($B21&amp;"_"&amp;$C21&amp;"_"&amp;$A$4,'Pnad-C'!$1:$1048576,E$4,0)*100,"-")</f>
        <v>7.5341060757637024</v>
      </c>
      <c r="F21" s="125">
        <f>IFERROR(VLOOKUP($B21&amp;"_"&amp;$C21&amp;"_"&amp;$A$4,'Pnad-C'!$1:$1048576,F$4,0)*100,"-")</f>
        <v>20.20421028137207</v>
      </c>
      <c r="G21" s="125">
        <f>IFERROR(VLOOKUP($B21&amp;"_"&amp;$C21&amp;"_"&amp;$A$4,'Pnad-C'!$1:$1048576,G$4,0)*100,"-")</f>
        <v>35.860109329223633</v>
      </c>
      <c r="H21" s="125">
        <f>IFERROR(VLOOKUP($B21&amp;"_"&amp;$C21&amp;"_"&amp;$A$4,'Pnad-C'!$1:$1048576,H$4,0)*100,"-")</f>
        <v>22.176426649093628</v>
      </c>
      <c r="I21" s="125">
        <f>IFERROR(VLOOKUP($B21&amp;"_"&amp;$C21&amp;"_"&amp;$A$4,'Pnad-C'!$1:$1048576,I$4,0)*100,"-")</f>
        <v>14.225146174430847</v>
      </c>
      <c r="J21" s="125"/>
      <c r="K21" s="125">
        <f>IFERROR(VLOOKUP($B21&amp;"_"&amp;$C21&amp;"_"&amp;$A$5,'Pnad-C'!$1:$1048576,K$4,0)*100,"-")</f>
        <v>8.7669022381305695</v>
      </c>
      <c r="L21" s="125">
        <f>IFERROR(VLOOKUP($B21&amp;"_"&amp;$C21&amp;"_"&amp;$A$5,'Pnad-C'!$1:$1048576,L$4,0)*100,"-")</f>
        <v>23.513750731945038</v>
      </c>
      <c r="M21" s="125">
        <f>IFERROR(VLOOKUP($B21&amp;"_"&amp;$C21&amp;"_"&amp;$A$5,'Pnad-C'!$1:$1048576,M$4,0)*100,"-")</f>
        <v>36.70744001865387</v>
      </c>
      <c r="N21" s="125">
        <f>IFERROR(VLOOKUP($B21&amp;"_"&amp;$C21&amp;"_"&amp;$A$5,'Pnad-C'!$1:$1048576,N$4,0)*100,"-")</f>
        <v>19.377915561199188</v>
      </c>
      <c r="O21" s="125">
        <f>IFERROR(VLOOKUP($B21&amp;"_"&amp;$C21&amp;"_"&amp;$A$5,'Pnad-C'!$1:$1048576,O$4,0)*100,"-")</f>
        <v>11.633990705013275</v>
      </c>
    </row>
    <row r="22" spans="2:15" ht="15.75" x14ac:dyDescent="0.25">
      <c r="B22" s="10">
        <f t="shared" si="2"/>
        <v>2014</v>
      </c>
      <c r="C22" s="152">
        <v>3</v>
      </c>
      <c r="D22" s="99" t="s">
        <v>5</v>
      </c>
      <c r="E22" s="125">
        <f>IFERROR(VLOOKUP($B22&amp;"_"&amp;$C22&amp;"_"&amp;$A$4,'Pnad-C'!$1:$1048576,E$4,0)*100,"-")</f>
        <v>7.2336956858634949</v>
      </c>
      <c r="F22" s="125">
        <f>IFERROR(VLOOKUP($B22&amp;"_"&amp;$C22&amp;"_"&amp;$A$4,'Pnad-C'!$1:$1048576,F$4,0)*100,"-")</f>
        <v>20.101435482501984</v>
      </c>
      <c r="G22" s="125">
        <f>IFERROR(VLOOKUP($B22&amp;"_"&amp;$C22&amp;"_"&amp;$A$4,'Pnad-C'!$1:$1048576,G$4,0)*100,"-")</f>
        <v>35.213610529899597</v>
      </c>
      <c r="H22" s="125">
        <f>IFERROR(VLOOKUP($B22&amp;"_"&amp;$C22&amp;"_"&amp;$A$4,'Pnad-C'!$1:$1048576,H$4,0)*100,"-")</f>
        <v>22.386632859706879</v>
      </c>
      <c r="I22" s="125">
        <f>IFERROR(VLOOKUP($B22&amp;"_"&amp;$C22&amp;"_"&amp;$A$4,'Pnad-C'!$1:$1048576,I$4,0)*100,"-")</f>
        <v>15.064622461795807</v>
      </c>
      <c r="J22" s="125"/>
      <c r="K22" s="125">
        <f>IFERROR(VLOOKUP($B22&amp;"_"&amp;$C22&amp;"_"&amp;$A$5,'Pnad-C'!$1:$1048576,K$4,0)*100,"-")</f>
        <v>8.7765589356422424</v>
      </c>
      <c r="L22" s="125">
        <f>IFERROR(VLOOKUP($B22&amp;"_"&amp;$C22&amp;"_"&amp;$A$5,'Pnad-C'!$1:$1048576,L$4,0)*100,"-")</f>
        <v>23.335537314414978</v>
      </c>
      <c r="M22" s="125">
        <f>IFERROR(VLOOKUP($B22&amp;"_"&amp;$C22&amp;"_"&amp;$A$5,'Pnad-C'!$1:$1048576,M$4,0)*100,"-")</f>
        <v>36.547058820724487</v>
      </c>
      <c r="N22" s="125">
        <f>IFERROR(VLOOKUP($B22&amp;"_"&amp;$C22&amp;"_"&amp;$A$5,'Pnad-C'!$1:$1048576,N$4,0)*100,"-")</f>
        <v>19.525353610515594</v>
      </c>
      <c r="O22" s="125">
        <f>IFERROR(VLOOKUP($B22&amp;"_"&amp;$C22&amp;"_"&amp;$A$5,'Pnad-C'!$1:$1048576,O$4,0)*100,"-")</f>
        <v>11.815493553876877</v>
      </c>
    </row>
    <row r="23" spans="2:15" ht="15.75" x14ac:dyDescent="0.25">
      <c r="B23" s="10">
        <f t="shared" si="2"/>
        <v>2014</v>
      </c>
      <c r="C23" s="152">
        <v>4</v>
      </c>
      <c r="D23" s="99" t="s">
        <v>6</v>
      </c>
      <c r="E23" s="125">
        <f>IFERROR(VLOOKUP($B23&amp;"_"&amp;$C23&amp;"_"&amp;$A$4,'Pnad-C'!$1:$1048576,E$4,0)*100,"-")</f>
        <v>7.1512892842292786</v>
      </c>
      <c r="F23" s="125">
        <f>IFERROR(VLOOKUP($B23&amp;"_"&amp;$C23&amp;"_"&amp;$A$4,'Pnad-C'!$1:$1048576,F$4,0)*100,"-")</f>
        <v>19.813144207000732</v>
      </c>
      <c r="G23" s="125">
        <f>IFERROR(VLOOKUP($B23&amp;"_"&amp;$C23&amp;"_"&amp;$A$4,'Pnad-C'!$1:$1048576,G$4,0)*100,"-")</f>
        <v>35.132902860641479</v>
      </c>
      <c r="H23" s="125">
        <f>IFERROR(VLOOKUP($B23&amp;"_"&amp;$C23&amp;"_"&amp;$A$4,'Pnad-C'!$1:$1048576,H$4,0)*100,"-")</f>
        <v>22.640752792358398</v>
      </c>
      <c r="I23" s="125">
        <f>IFERROR(VLOOKUP($B23&amp;"_"&amp;$C23&amp;"_"&amp;$A$4,'Pnad-C'!$1:$1048576,I$4,0)*100,"-")</f>
        <v>15.261910855770111</v>
      </c>
      <c r="J23" s="125"/>
      <c r="K23" s="125">
        <f>IFERROR(VLOOKUP($B23&amp;"_"&amp;$C23&amp;"_"&amp;$A$5,'Pnad-C'!$1:$1048576,K$4,0)*100,"-")</f>
        <v>8.7613709270954132</v>
      </c>
      <c r="L23" s="125">
        <f>IFERROR(VLOOKUP($B23&amp;"_"&amp;$C23&amp;"_"&amp;$A$5,'Pnad-C'!$1:$1048576,L$4,0)*100,"-")</f>
        <v>23.072472214698792</v>
      </c>
      <c r="M23" s="125">
        <f>IFERROR(VLOOKUP($B23&amp;"_"&amp;$C23&amp;"_"&amp;$A$5,'Pnad-C'!$1:$1048576,M$4,0)*100,"-")</f>
        <v>36.588937044143677</v>
      </c>
      <c r="N23" s="125">
        <f>IFERROR(VLOOKUP($B23&amp;"_"&amp;$C23&amp;"_"&amp;$A$5,'Pnad-C'!$1:$1048576,N$4,0)*100,"-")</f>
        <v>19.674861431121826</v>
      </c>
      <c r="O23" s="125">
        <f>IFERROR(VLOOKUP($B23&amp;"_"&amp;$C23&amp;"_"&amp;$A$5,'Pnad-C'!$1:$1048576,O$4,0)*100,"-")</f>
        <v>11.902358382940292</v>
      </c>
    </row>
    <row r="24" spans="2:15" ht="15.75" x14ac:dyDescent="0.25">
      <c r="B24" s="10">
        <f>D24</f>
        <v>2015</v>
      </c>
      <c r="C24" s="152">
        <v>0</v>
      </c>
      <c r="D24" s="98">
        <v>2015</v>
      </c>
      <c r="E24" s="123">
        <f>IFERROR(VLOOKUP($B24&amp;"_"&amp;$C24&amp;"_"&amp;$A$4,'Pnad-C'!$1:$1048576,E$4,0)*100,"-")</f>
        <v>6.6555827856063843</v>
      </c>
      <c r="F24" s="123">
        <f>IFERROR(VLOOKUP($B24&amp;"_"&amp;$C24&amp;"_"&amp;$A$4,'Pnad-C'!$1:$1048576,F$4,0)*100,"-")</f>
        <v>20.031553506851196</v>
      </c>
      <c r="G24" s="123">
        <f>IFERROR(VLOOKUP($B24&amp;"_"&amp;$C24&amp;"_"&amp;$A$4,'Pnad-C'!$1:$1048576,G$4,0)*100,"-")</f>
        <v>35.018822550773621</v>
      </c>
      <c r="H24" s="123">
        <f>IFERROR(VLOOKUP($B24&amp;"_"&amp;$C24&amp;"_"&amp;$A$4,'Pnad-C'!$1:$1048576,H$4,0)*100,"-")</f>
        <v>22.477713227272034</v>
      </c>
      <c r="I24" s="123">
        <f>IFERROR(VLOOKUP($B24&amp;"_"&amp;$C24&amp;"_"&amp;$A$4,'Pnad-C'!$1:$1048576,I$4,0)*100,"-")</f>
        <v>15.816327929496765</v>
      </c>
      <c r="J24" s="123"/>
      <c r="K24" s="123">
        <f>IFERROR(VLOOKUP($B24&amp;"_"&amp;$C24&amp;"_"&amp;$A$5,'Pnad-C'!$1:$1048576,K$4,0)*100,"-")</f>
        <v>8.5379630327224731</v>
      </c>
      <c r="L24" s="123">
        <f>IFERROR(VLOOKUP($B24&amp;"_"&amp;$C24&amp;"_"&amp;$A$5,'Pnad-C'!$1:$1048576,L$4,0)*100,"-")</f>
        <v>22.870297729969025</v>
      </c>
      <c r="M24" s="123">
        <f>IFERROR(VLOOKUP($B24&amp;"_"&amp;$C24&amp;"_"&amp;$A$5,'Pnad-C'!$1:$1048576,M$4,0)*100,"-")</f>
        <v>36.567279696464539</v>
      </c>
      <c r="N24" s="123">
        <f>IFERROR(VLOOKUP($B24&amp;"_"&amp;$C24&amp;"_"&amp;$A$5,'Pnad-C'!$1:$1048576,N$4,0)*100,"-")</f>
        <v>19.954876601696014</v>
      </c>
      <c r="O24" s="123">
        <f>IFERROR(VLOOKUP($B24&amp;"_"&amp;$C24&amp;"_"&amp;$A$5,'Pnad-C'!$1:$1048576,O$4,0)*100,"-")</f>
        <v>12.06958144903183</v>
      </c>
    </row>
    <row r="25" spans="2:15" ht="15.75" x14ac:dyDescent="0.25">
      <c r="B25" s="10">
        <f>B24</f>
        <v>2015</v>
      </c>
      <c r="C25" s="152">
        <v>1</v>
      </c>
      <c r="D25" s="99" t="s">
        <v>3</v>
      </c>
      <c r="E25" s="125">
        <f>IFERROR(VLOOKUP($B25&amp;"_"&amp;$C25&amp;"_"&amp;$A$4,'Pnad-C'!$1:$1048576,E$4,0)*100,"-")</f>
        <v>6.7994803190231323</v>
      </c>
      <c r="F25" s="125">
        <f>IFERROR(VLOOKUP($B25&amp;"_"&amp;$C25&amp;"_"&amp;$A$4,'Pnad-C'!$1:$1048576,F$4,0)*100,"-")</f>
        <v>19.837543368339539</v>
      </c>
      <c r="G25" s="125">
        <f>IFERROR(VLOOKUP($B25&amp;"_"&amp;$C25&amp;"_"&amp;$A$4,'Pnad-C'!$1:$1048576,G$4,0)*100,"-")</f>
        <v>35.161504149436951</v>
      </c>
      <c r="H25" s="125">
        <f>IFERROR(VLOOKUP($B25&amp;"_"&amp;$C25&amp;"_"&amp;$A$4,'Pnad-C'!$1:$1048576,H$4,0)*100,"-")</f>
        <v>22.37786203622818</v>
      </c>
      <c r="I25" s="125">
        <f>IFERROR(VLOOKUP($B25&amp;"_"&amp;$C25&amp;"_"&amp;$A$4,'Pnad-C'!$1:$1048576,I$4,0)*100,"-")</f>
        <v>15.823610126972198</v>
      </c>
      <c r="J25" s="125"/>
      <c r="K25" s="125">
        <f>IFERROR(VLOOKUP($B25&amp;"_"&amp;$C25&amp;"_"&amp;$A$5,'Pnad-C'!$1:$1048576,K$4,0)*100,"-")</f>
        <v>8.6158327758312225</v>
      </c>
      <c r="L25" s="125">
        <f>IFERROR(VLOOKUP($B25&amp;"_"&amp;$C25&amp;"_"&amp;$A$5,'Pnad-C'!$1:$1048576,L$4,0)*100,"-")</f>
        <v>22.98901379108429</v>
      </c>
      <c r="M25" s="125">
        <f>IFERROR(VLOOKUP($B25&amp;"_"&amp;$C25&amp;"_"&amp;$A$5,'Pnad-C'!$1:$1048576,M$4,0)*100,"-")</f>
        <v>36.556035280227661</v>
      </c>
      <c r="N25" s="125">
        <f>IFERROR(VLOOKUP($B25&amp;"_"&amp;$C25&amp;"_"&amp;$A$5,'Pnad-C'!$1:$1048576,N$4,0)*100,"-")</f>
        <v>19.8762446641922</v>
      </c>
      <c r="O25" s="125">
        <f>IFERROR(VLOOKUP($B25&amp;"_"&amp;$C25&amp;"_"&amp;$A$5,'Pnad-C'!$1:$1048576,O$4,0)*100,"-")</f>
        <v>11.962873488664627</v>
      </c>
    </row>
    <row r="26" spans="2:15" ht="15.75" x14ac:dyDescent="0.25">
      <c r="B26" s="10">
        <f t="shared" ref="B26:B28" si="3">B25</f>
        <v>2015</v>
      </c>
      <c r="C26" s="152">
        <v>2</v>
      </c>
      <c r="D26" s="99" t="s">
        <v>4</v>
      </c>
      <c r="E26" s="125">
        <f>IFERROR(VLOOKUP($B26&amp;"_"&amp;$C26&amp;"_"&amp;$A$4,'Pnad-C'!$1:$1048576,E$4,0)*100,"-")</f>
        <v>6.7318521440029144</v>
      </c>
      <c r="F26" s="125">
        <f>IFERROR(VLOOKUP($B26&amp;"_"&amp;$C26&amp;"_"&amp;$A$4,'Pnad-C'!$1:$1048576,F$4,0)*100,"-")</f>
        <v>19.645406305789948</v>
      </c>
      <c r="G26" s="125">
        <f>IFERROR(VLOOKUP($B26&amp;"_"&amp;$C26&amp;"_"&amp;$A$4,'Pnad-C'!$1:$1048576,G$4,0)*100,"-")</f>
        <v>35.265630483627319</v>
      </c>
      <c r="H26" s="125">
        <f>IFERROR(VLOOKUP($B26&amp;"_"&amp;$C26&amp;"_"&amp;$A$4,'Pnad-C'!$1:$1048576,H$4,0)*100,"-")</f>
        <v>22.263558208942413</v>
      </c>
      <c r="I26" s="125">
        <f>IFERROR(VLOOKUP($B26&amp;"_"&amp;$C26&amp;"_"&amp;$A$4,'Pnad-C'!$1:$1048576,I$4,0)*100,"-")</f>
        <v>16.093553602695465</v>
      </c>
      <c r="J26" s="125"/>
      <c r="K26" s="125">
        <f>IFERROR(VLOOKUP($B26&amp;"_"&amp;$C26&amp;"_"&amp;$A$5,'Pnad-C'!$1:$1048576,K$4,0)*100,"-")</f>
        <v>8.5442610085010529</v>
      </c>
      <c r="L26" s="125">
        <f>IFERROR(VLOOKUP($B26&amp;"_"&amp;$C26&amp;"_"&amp;$A$5,'Pnad-C'!$1:$1048576,L$4,0)*100,"-")</f>
        <v>22.887535393238068</v>
      </c>
      <c r="M26" s="125">
        <f>IFERROR(VLOOKUP($B26&amp;"_"&amp;$C26&amp;"_"&amp;$A$5,'Pnad-C'!$1:$1048576,M$4,0)*100,"-")</f>
        <v>36.636736989021301</v>
      </c>
      <c r="N26" s="125">
        <f>IFERROR(VLOOKUP($B26&amp;"_"&amp;$C26&amp;"_"&amp;$A$5,'Pnad-C'!$1:$1048576,N$4,0)*100,"-")</f>
        <v>19.87118124961853</v>
      </c>
      <c r="O26" s="125">
        <f>IFERROR(VLOOKUP($B26&amp;"_"&amp;$C26&amp;"_"&amp;$A$5,'Pnad-C'!$1:$1048576,O$4,0)*100,"-")</f>
        <v>12.060286849737167</v>
      </c>
    </row>
    <row r="27" spans="2:15" ht="15.75" x14ac:dyDescent="0.25">
      <c r="B27" s="10">
        <f t="shared" si="3"/>
        <v>2015</v>
      </c>
      <c r="C27" s="152">
        <v>3</v>
      </c>
      <c r="D27" s="99" t="s">
        <v>5</v>
      </c>
      <c r="E27" s="125">
        <f>IFERROR(VLOOKUP($B27&amp;"_"&amp;$C27&amp;"_"&amp;$A$4,'Pnad-C'!$1:$1048576,E$4,0)*100,"-")</f>
        <v>6.5069518983364105</v>
      </c>
      <c r="F27" s="125">
        <f>IFERROR(VLOOKUP($B27&amp;"_"&amp;$C27&amp;"_"&amp;$A$4,'Pnad-C'!$1:$1048576,F$4,0)*100,"-")</f>
        <v>20.186005532741547</v>
      </c>
      <c r="G27" s="125">
        <f>IFERROR(VLOOKUP($B27&amp;"_"&amp;$C27&amp;"_"&amp;$A$4,'Pnad-C'!$1:$1048576,G$4,0)*100,"-")</f>
        <v>34.984859824180603</v>
      </c>
      <c r="H27" s="125">
        <f>IFERROR(VLOOKUP($B27&amp;"_"&amp;$C27&amp;"_"&amp;$A$4,'Pnad-C'!$1:$1048576,H$4,0)*100,"-")</f>
        <v>22.562694549560547</v>
      </c>
      <c r="I27" s="125">
        <f>IFERROR(VLOOKUP($B27&amp;"_"&amp;$C27&amp;"_"&amp;$A$4,'Pnad-C'!$1:$1048576,I$4,0)*100,"-")</f>
        <v>15.759490430355072</v>
      </c>
      <c r="J27" s="125"/>
      <c r="K27" s="125">
        <f>IFERROR(VLOOKUP($B27&amp;"_"&amp;$C27&amp;"_"&amp;$A$5,'Pnad-C'!$1:$1048576,K$4,0)*100,"-")</f>
        <v>8.5217952728271484</v>
      </c>
      <c r="L27" s="125">
        <f>IFERROR(VLOOKUP($B27&amp;"_"&amp;$C27&amp;"_"&amp;$A$5,'Pnad-C'!$1:$1048576,L$4,0)*100,"-")</f>
        <v>22.771438956260681</v>
      </c>
      <c r="M27" s="125">
        <f>IFERROR(VLOOKUP($B27&amp;"_"&amp;$C27&amp;"_"&amp;$A$5,'Pnad-C'!$1:$1048576,M$4,0)*100,"-")</f>
        <v>36.574837565422058</v>
      </c>
      <c r="N27" s="125">
        <f>IFERROR(VLOOKUP($B27&amp;"_"&amp;$C27&amp;"_"&amp;$A$5,'Pnad-C'!$1:$1048576,N$4,0)*100,"-")</f>
        <v>19.995668530464172</v>
      </c>
      <c r="O27" s="125">
        <f>IFERROR(VLOOKUP($B27&amp;"_"&amp;$C27&amp;"_"&amp;$A$5,'Pnad-C'!$1:$1048576,O$4,0)*100,"-")</f>
        <v>12.136260420084</v>
      </c>
    </row>
    <row r="28" spans="2:15" ht="15.75" x14ac:dyDescent="0.25">
      <c r="B28" s="10">
        <f t="shared" si="3"/>
        <v>2015</v>
      </c>
      <c r="C28" s="152">
        <v>4</v>
      </c>
      <c r="D28" s="99" t="s">
        <v>6</v>
      </c>
      <c r="E28" s="125">
        <f>IFERROR(VLOOKUP($B28&amp;"_"&amp;$C28&amp;"_"&amp;$A$4,'Pnad-C'!$1:$1048576,E$4,0)*100,"-")</f>
        <v>6.5840475261211395</v>
      </c>
      <c r="F28" s="125">
        <f>IFERROR(VLOOKUP($B28&amp;"_"&amp;$C28&amp;"_"&amp;$A$4,'Pnad-C'!$1:$1048576,F$4,0)*100,"-")</f>
        <v>20.457260310649872</v>
      </c>
      <c r="G28" s="125">
        <f>IFERROR(VLOOKUP($B28&amp;"_"&amp;$C28&amp;"_"&amp;$A$4,'Pnad-C'!$1:$1048576,G$4,0)*100,"-")</f>
        <v>34.663292765617371</v>
      </c>
      <c r="H28" s="125">
        <f>IFERROR(VLOOKUP($B28&amp;"_"&amp;$C28&amp;"_"&amp;$A$4,'Pnad-C'!$1:$1048576,H$4,0)*100,"-")</f>
        <v>22.706741094589233</v>
      </c>
      <c r="I28" s="125">
        <f>IFERROR(VLOOKUP($B28&amp;"_"&amp;$C28&amp;"_"&amp;$A$4,'Pnad-C'!$1:$1048576,I$4,0)*100,"-")</f>
        <v>15.588657557964325</v>
      </c>
      <c r="J28" s="125"/>
      <c r="K28" s="125">
        <f>IFERROR(VLOOKUP($B28&amp;"_"&amp;$C28&amp;"_"&amp;$A$5,'Pnad-C'!$1:$1048576,K$4,0)*100,"-")</f>
        <v>8.4699638187885284</v>
      </c>
      <c r="L28" s="125">
        <f>IFERROR(VLOOKUP($B28&amp;"_"&amp;$C28&amp;"_"&amp;$A$5,'Pnad-C'!$1:$1048576,L$4,0)*100,"-")</f>
        <v>22.83320426940918</v>
      </c>
      <c r="M28" s="125">
        <f>IFERROR(VLOOKUP($B28&amp;"_"&amp;$C28&amp;"_"&amp;$A$5,'Pnad-C'!$1:$1048576,M$4,0)*100,"-")</f>
        <v>36.501511931419373</v>
      </c>
      <c r="N28" s="125">
        <f>IFERROR(VLOOKUP($B28&amp;"_"&amp;$C28&amp;"_"&amp;$A$5,'Pnad-C'!$1:$1048576,N$4,0)*100,"-")</f>
        <v>20.076413452625275</v>
      </c>
      <c r="O28" s="125">
        <f>IFERROR(VLOOKUP($B28&amp;"_"&amp;$C28&amp;"_"&amp;$A$5,'Pnad-C'!$1:$1048576,O$4,0)*100,"-")</f>
        <v>12.118905782699585</v>
      </c>
    </row>
    <row r="29" spans="2:15" ht="15.75" x14ac:dyDescent="0.25">
      <c r="B29" s="10">
        <f>D29</f>
        <v>2016</v>
      </c>
      <c r="C29" s="152">
        <v>0</v>
      </c>
      <c r="D29" s="98">
        <v>2016</v>
      </c>
      <c r="E29" s="123">
        <f>IFERROR(VLOOKUP($B29&amp;"_"&amp;$C29&amp;"_"&amp;$A$4,'Pnad-C'!$1:$1048576,E$4,0)*100,"-")</f>
        <v>6.4737409353256226</v>
      </c>
      <c r="F29" s="123">
        <f>IFERROR(VLOOKUP($B29&amp;"_"&amp;$C29&amp;"_"&amp;$A$4,'Pnad-C'!$1:$1048576,F$4,0)*100,"-")</f>
        <v>19.980283081531525</v>
      </c>
      <c r="G29" s="123">
        <f>IFERROR(VLOOKUP($B29&amp;"_"&amp;$C29&amp;"_"&amp;$A$4,'Pnad-C'!$1:$1048576,G$4,0)*100,"-")</f>
        <v>35.04275381565094</v>
      </c>
      <c r="H29" s="123">
        <f>IFERROR(VLOOKUP($B29&amp;"_"&amp;$C29&amp;"_"&amp;$A$4,'Pnad-C'!$1:$1048576,H$4,0)*100,"-")</f>
        <v>22.508828341960907</v>
      </c>
      <c r="I29" s="123">
        <f>IFERROR(VLOOKUP($B29&amp;"_"&amp;$C29&amp;"_"&amp;$A$4,'Pnad-C'!$1:$1048576,I$4,0)*100,"-")</f>
        <v>15.994393825531006</v>
      </c>
      <c r="J29" s="123"/>
      <c r="K29" s="123">
        <f>IFERROR(VLOOKUP($B29&amp;"_"&amp;$C29&amp;"_"&amp;$A$5,'Pnad-C'!$1:$1048576,K$4,0)*100,"-")</f>
        <v>8.404579758644104</v>
      </c>
      <c r="L29" s="123">
        <f>IFERROR(VLOOKUP($B29&amp;"_"&amp;$C29&amp;"_"&amp;$A$5,'Pnad-C'!$1:$1048576,L$4,0)*100,"-")</f>
        <v>22.66400158405304</v>
      </c>
      <c r="M29" s="123">
        <f>IFERROR(VLOOKUP($B29&amp;"_"&amp;$C29&amp;"_"&amp;$A$5,'Pnad-C'!$1:$1048576,M$4,0)*100,"-")</f>
        <v>36.503583192825317</v>
      </c>
      <c r="N29" s="123">
        <f>IFERROR(VLOOKUP($B29&amp;"_"&amp;$C29&amp;"_"&amp;$A$5,'Pnad-C'!$1:$1048576,N$4,0)*100,"-")</f>
        <v>20.186041295528412</v>
      </c>
      <c r="O29" s="123">
        <f>IFERROR(VLOOKUP($B29&amp;"_"&amp;$C29&amp;"_"&amp;$A$5,'Pnad-C'!$1:$1048576,O$4,0)*100,"-")</f>
        <v>12.241793423891068</v>
      </c>
    </row>
    <row r="30" spans="2:15" ht="16.5" thickBot="1" x14ac:dyDescent="0.3">
      <c r="B30" s="10">
        <f>B29</f>
        <v>2016</v>
      </c>
      <c r="C30" s="152">
        <v>1</v>
      </c>
      <c r="D30" s="99" t="s">
        <v>3</v>
      </c>
      <c r="E30" s="125">
        <f>IFERROR(VLOOKUP($B30&amp;"_"&amp;$C30&amp;"_"&amp;$A$4,'Pnad-C'!$1:$1048576,E$4,0)*100,"-")</f>
        <v>6.4737409353256226</v>
      </c>
      <c r="F30" s="125">
        <f>IFERROR(VLOOKUP($B30&amp;"_"&amp;$C30&amp;"_"&amp;$A$4,'Pnad-C'!$1:$1048576,F$4,0)*100,"-")</f>
        <v>19.980283081531525</v>
      </c>
      <c r="G30" s="125">
        <f>IFERROR(VLOOKUP($B30&amp;"_"&amp;$C30&amp;"_"&amp;$A$4,'Pnad-C'!$1:$1048576,G$4,0)*100,"-")</f>
        <v>35.04275381565094</v>
      </c>
      <c r="H30" s="125">
        <f>IFERROR(VLOOKUP($B30&amp;"_"&amp;$C30&amp;"_"&amp;$A$4,'Pnad-C'!$1:$1048576,H$4,0)*100,"-")</f>
        <v>22.508828341960907</v>
      </c>
      <c r="I30" s="125">
        <f>IFERROR(VLOOKUP($B30&amp;"_"&amp;$C30&amp;"_"&amp;$A$4,'Pnad-C'!$1:$1048576,I$4,0)*100,"-")</f>
        <v>15.994393825531006</v>
      </c>
      <c r="J30" s="125"/>
      <c r="K30" s="125">
        <f>IFERROR(VLOOKUP($B30&amp;"_"&amp;$C30&amp;"_"&amp;$A$5,'Pnad-C'!$1:$1048576,K$4,0)*100,"-")</f>
        <v>8.404579758644104</v>
      </c>
      <c r="L30" s="125">
        <f>IFERROR(VLOOKUP($B30&amp;"_"&amp;$C30&amp;"_"&amp;$A$5,'Pnad-C'!$1:$1048576,L$4,0)*100,"-")</f>
        <v>22.66400158405304</v>
      </c>
      <c r="M30" s="125">
        <f>IFERROR(VLOOKUP($B30&amp;"_"&amp;$C30&amp;"_"&amp;$A$5,'Pnad-C'!$1:$1048576,M$4,0)*100,"-")</f>
        <v>36.503583192825317</v>
      </c>
      <c r="N30" s="125">
        <f>IFERROR(VLOOKUP($B30&amp;"_"&amp;$C30&amp;"_"&amp;$A$5,'Pnad-C'!$1:$1048576,N$4,0)*100,"-")</f>
        <v>20.186041295528412</v>
      </c>
      <c r="O30" s="125">
        <f>IFERROR(VLOOKUP($B30&amp;"_"&amp;$C30&amp;"_"&amp;$A$5,'Pnad-C'!$1:$1048576,O$4,0)*100,"-")</f>
        <v>12.241793423891068</v>
      </c>
    </row>
    <row r="31" spans="2:15" ht="15" customHeight="1" thickTop="1" x14ac:dyDescent="0.25">
      <c r="C31" s="154"/>
      <c r="D31" s="15" t="s">
        <v>785</v>
      </c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2:15" x14ac:dyDescent="0.25">
      <c r="C32" s="154"/>
      <c r="D32" s="16" t="s">
        <v>2</v>
      </c>
    </row>
    <row r="33" spans="3:4" x14ac:dyDescent="0.25">
      <c r="C33" s="154"/>
      <c r="D33" s="159" t="s">
        <v>435</v>
      </c>
    </row>
    <row r="34" spans="3:4" x14ac:dyDescent="0.25">
      <c r="C34" s="154"/>
      <c r="D34" s="104" t="s">
        <v>436</v>
      </c>
    </row>
  </sheetData>
  <mergeCells count="5">
    <mergeCell ref="D5:O5"/>
    <mergeCell ref="D7:D8"/>
    <mergeCell ref="E7:I7"/>
    <mergeCell ref="J7:J8"/>
    <mergeCell ref="K7:O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2" width="2.140625" style="153" customWidth="1"/>
    <col min="3" max="3" width="2.14062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13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12.75" customHeight="1" x14ac:dyDescent="0.2">
      <c r="A4" s="147" t="str">
        <f>VLOOKUP(A$3,'Indicadores do boletim'!$D:$P,12,0)</f>
        <v>sum_ocup15m</v>
      </c>
      <c r="B4" s="145">
        <f>HLOOKUP($A$4,'Pnad-C'!$1:$1048576,2,0)</f>
        <v>13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43.5" customHeight="1" x14ac:dyDescent="0.25">
      <c r="A5" s="11"/>
      <c r="B5" s="148"/>
      <c r="C5" s="149"/>
      <c r="D5" s="371" t="str">
        <f>VLOOKUP(A3,'Indicadores do boletim'!$D:$N,3,0)&amp;" "&amp;VLOOKUP(A3,'Indicadores do boletim'!$D:$N,6,0)&amp;", "&amp;VLOOKUP(A3,'Indicadores do boletim'!$D:$N,7,0)</f>
        <v>Total de ocupados de 14 anos ou mais: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173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4">
        <f>IFERROR(VLOOKUP($B8&amp;"_"&amp;$C8&amp;"_"&amp;E$3,'Pnad-C'!$1:$1048576,$B$4,0),"-")</f>
        <v>89427377.150308371</v>
      </c>
      <c r="F8" s="124">
        <f>IFERROR(VLOOKUP($B8&amp;"_"&amp;$C8&amp;"_"&amp;F$3,'Pnad-C'!$1:$1048576,$B$4,0),"-")</f>
        <v>18912554.643640518</v>
      </c>
      <c r="G8" s="124">
        <f>IFERROR(VLOOKUP($B8&amp;"_"&amp;$C8&amp;"_"&amp;G$3,'Pnad-C'!$1:$1048576,$B$4,0),"-")</f>
        <v>5419763.8911972046</v>
      </c>
      <c r="H8" s="124">
        <f>IFERROR(VLOOKUP($B8&amp;"_"&amp;$C8&amp;"_"&amp;H$3,'Pnad-C'!$1:$1048576,$B$4,0),"-")</f>
        <v>2973189.1355934143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9">
        <f>IFERROR(VLOOKUP($B9&amp;"_"&amp;$C9&amp;"_"&amp;E$3,'Pnad-C'!$1:$1048576,$B$4,0),"-")</f>
        <v>88041319.213982582</v>
      </c>
      <c r="F9" s="129">
        <f>IFERROR(VLOOKUP($B9&amp;"_"&amp;$C9&amp;"_"&amp;F$3,'Pnad-C'!$1:$1048576,$B$4,0),"-")</f>
        <v>18583581.110931396</v>
      </c>
      <c r="G9" s="129">
        <f>IFERROR(VLOOKUP($B9&amp;"_"&amp;$C9&amp;"_"&amp;G$3,'Pnad-C'!$1:$1048576,$B$4,0),"-")</f>
        <v>5364546.8238525391</v>
      </c>
      <c r="H9" s="129">
        <f>IFERROR(VLOOKUP($B9&amp;"_"&amp;$C9&amp;"_"&amp;H$3,'Pnad-C'!$1:$1048576,$B$4,0),"-")</f>
        <v>2954428.9325561523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9">
        <f>IFERROR(VLOOKUP($B10&amp;"_"&amp;$C10&amp;"_"&amp;E$3,'Pnad-C'!$1:$1048576,$B$4,0),"-")</f>
        <v>89528039.400901794</v>
      </c>
      <c r="F10" s="129">
        <f>IFERROR(VLOOKUP($B10&amp;"_"&amp;$C10&amp;"_"&amp;F$3,'Pnad-C'!$1:$1048576,$B$4,0),"-")</f>
        <v>18873459.943473816</v>
      </c>
      <c r="G10" s="129">
        <f>IFERROR(VLOOKUP($B10&amp;"_"&amp;$C10&amp;"_"&amp;G$3,'Pnad-C'!$1:$1048576,$B$4,0),"-")</f>
        <v>5463558.292678833</v>
      </c>
      <c r="H10" s="129">
        <f>IFERROR(VLOOKUP($B10&amp;"_"&amp;$C10&amp;"_"&amp;H$3,'Pnad-C'!$1:$1048576,$B$4,0),"-")</f>
        <v>3006105.5229949951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9">
        <f>IFERROR(VLOOKUP($B11&amp;"_"&amp;$C11&amp;"_"&amp;E$3,'Pnad-C'!$1:$1048576,$B$4,0),"-")</f>
        <v>89990094.23163414</v>
      </c>
      <c r="F11" s="129">
        <f>IFERROR(VLOOKUP($B11&amp;"_"&amp;$C11&amp;"_"&amp;F$3,'Pnad-C'!$1:$1048576,$B$4,0),"-")</f>
        <v>19005843.447631836</v>
      </c>
      <c r="G11" s="129">
        <f>IFERROR(VLOOKUP($B11&amp;"_"&amp;$C11&amp;"_"&amp;G$3,'Pnad-C'!$1:$1048576,$B$4,0),"-")</f>
        <v>5405682.9646148682</v>
      </c>
      <c r="H11" s="129">
        <f>IFERROR(VLOOKUP($B11&amp;"_"&amp;$C11&amp;"_"&amp;H$3,'Pnad-C'!$1:$1048576,$B$4,0),"-")</f>
        <v>2967849.3460083008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9">
        <f>IFERROR(VLOOKUP($B12&amp;"_"&amp;$C12&amp;"_"&amp;E$3,'Pnad-C'!$1:$1048576,$B$4,0),"-")</f>
        <v>90150055.754714966</v>
      </c>
      <c r="F12" s="129">
        <f>IFERROR(VLOOKUP($B12&amp;"_"&amp;$C12&amp;"_"&amp;F$3,'Pnad-C'!$1:$1048576,$B$4,0),"-")</f>
        <v>19187334.072525024</v>
      </c>
      <c r="G12" s="129">
        <f>IFERROR(VLOOKUP($B12&amp;"_"&amp;$C12&amp;"_"&amp;G$3,'Pnad-C'!$1:$1048576,$B$4,0),"-")</f>
        <v>5445267.4836425781</v>
      </c>
      <c r="H12" s="129">
        <f>IFERROR(VLOOKUP($B12&amp;"_"&amp;$C12&amp;"_"&amp;H$3,'Pnad-C'!$1:$1048576,$B$4,0),"-")</f>
        <v>2964372.740814209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4">
        <f>IFERROR(VLOOKUP($B13&amp;"_"&amp;$C13&amp;"_"&amp;E$3,'Pnad-C'!$1:$1048576,$B$4,0),"-")</f>
        <v>90703495.478429556</v>
      </c>
      <c r="F13" s="124">
        <f>IFERROR(VLOOKUP($B13&amp;"_"&amp;$C13&amp;"_"&amp;F$3,'Pnad-C'!$1:$1048576,$B$4,0),"-")</f>
        <v>19307548.602737427</v>
      </c>
      <c r="G13" s="124">
        <f>IFERROR(VLOOKUP($B13&amp;"_"&amp;$C13&amp;"_"&amp;G$3,'Pnad-C'!$1:$1048576,$B$4,0),"-")</f>
        <v>5447483.7868747711</v>
      </c>
      <c r="H13" s="124">
        <f>IFERROR(VLOOKUP($B13&amp;"_"&amp;$C13&amp;"_"&amp;H$3,'Pnad-C'!$1:$1048576,$B$4,0),"-")</f>
        <v>2977015.0259361267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9">
        <f>IFERROR(VLOOKUP($B14&amp;"_"&amp;$C14&amp;"_"&amp;E$3,'Pnad-C'!$1:$1048576,$B$4,0),"-")</f>
        <v>89442615.225131989</v>
      </c>
      <c r="F14" s="129">
        <f>IFERROR(VLOOKUP($B14&amp;"_"&amp;$C14&amp;"_"&amp;F$3,'Pnad-C'!$1:$1048576,$B$4,0),"-")</f>
        <v>19193399.414573669</v>
      </c>
      <c r="G14" s="129">
        <f>IFERROR(VLOOKUP($B14&amp;"_"&amp;$C14&amp;"_"&amp;G$3,'Pnad-C'!$1:$1048576,$B$4,0),"-")</f>
        <v>5457134.9893264771</v>
      </c>
      <c r="H14" s="129">
        <f>IFERROR(VLOOKUP($B14&amp;"_"&amp;$C14&amp;"_"&amp;H$3,'Pnad-C'!$1:$1048576,$B$4,0),"-")</f>
        <v>2949398.3188171387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9">
        <f>IFERROR(VLOOKUP($B15&amp;"_"&amp;$C15&amp;"_"&amp;E$3,'Pnad-C'!$1:$1048576,$B$4,0),"-")</f>
        <v>90528865.594526291</v>
      </c>
      <c r="F15" s="129">
        <f>IFERROR(VLOOKUP($B15&amp;"_"&amp;$C15&amp;"_"&amp;F$3,'Pnad-C'!$1:$1048576,$B$4,0),"-")</f>
        <v>19318168.467292786</v>
      </c>
      <c r="G15" s="129">
        <f>IFERROR(VLOOKUP($B15&amp;"_"&amp;$C15&amp;"_"&amp;G$3,'Pnad-C'!$1:$1048576,$B$4,0),"-")</f>
        <v>5457588.5712356567</v>
      </c>
      <c r="H15" s="129">
        <f>IFERROR(VLOOKUP($B15&amp;"_"&amp;$C15&amp;"_"&amp;H$3,'Pnad-C'!$1:$1048576,$B$4,0),"-")</f>
        <v>2971600.0242767334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9">
        <f>IFERROR(VLOOKUP($B16&amp;"_"&amp;$C16&amp;"_"&amp;E$3,'Pnad-C'!$1:$1048576,$B$4,0),"-")</f>
        <v>91104896.214791298</v>
      </c>
      <c r="F16" s="129">
        <f>IFERROR(VLOOKUP($B16&amp;"_"&amp;$C16&amp;"_"&amp;F$3,'Pnad-C'!$1:$1048576,$B$4,0),"-")</f>
        <v>19376833.394569397</v>
      </c>
      <c r="G16" s="129">
        <f>IFERROR(VLOOKUP($B16&amp;"_"&amp;$C16&amp;"_"&amp;G$3,'Pnad-C'!$1:$1048576,$B$4,0),"-")</f>
        <v>5475981.5103378296</v>
      </c>
      <c r="H16" s="129">
        <f>IFERROR(VLOOKUP($B16&amp;"_"&amp;$C16&amp;"_"&amp;H$3,'Pnad-C'!$1:$1048576,$B$4,0),"-")</f>
        <v>3007949.2171478271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9">
        <f>IFERROR(VLOOKUP($B17&amp;"_"&amp;$C17&amp;"_"&amp;E$3,'Pnad-C'!$1:$1048576,$B$4,0),"-")</f>
        <v>91737604.879268646</v>
      </c>
      <c r="F17" s="129">
        <f>IFERROR(VLOOKUP($B17&amp;"_"&amp;$C17&amp;"_"&amp;F$3,'Pnad-C'!$1:$1048576,$B$4,0),"-")</f>
        <v>19341793.134513855</v>
      </c>
      <c r="G17" s="129">
        <f>IFERROR(VLOOKUP($B17&amp;"_"&amp;$C17&amp;"_"&amp;G$3,'Pnad-C'!$1:$1048576,$B$4,0),"-")</f>
        <v>5399230.0765991211</v>
      </c>
      <c r="H17" s="129">
        <f>IFERROR(VLOOKUP($B17&amp;"_"&amp;$C17&amp;"_"&amp;H$3,'Pnad-C'!$1:$1048576,$B$4,0),"-")</f>
        <v>2979112.5435028076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4">
        <f>IFERROR(VLOOKUP($B18&amp;"_"&amp;$C18&amp;"_"&amp;E$3,'Pnad-C'!$1:$1048576,$B$4,0),"-")</f>
        <v>92055272.943499029</v>
      </c>
      <c r="F18" s="124">
        <f>IFERROR(VLOOKUP($B18&amp;"_"&amp;$C18&amp;"_"&amp;F$3,'Pnad-C'!$1:$1048576,$B$4,0),"-")</f>
        <v>19311521.775922775</v>
      </c>
      <c r="G18" s="124">
        <f>IFERROR(VLOOKUP($B18&amp;"_"&amp;$C18&amp;"_"&amp;G$3,'Pnad-C'!$1:$1048576,$B$4,0),"-")</f>
        <v>5443529.19647789</v>
      </c>
      <c r="H18" s="124">
        <f>IFERROR(VLOOKUP($B18&amp;"_"&amp;$C18&amp;"_"&amp;H$3,'Pnad-C'!$1:$1048576,$B$4,0),"-")</f>
        <v>2995091.2238845825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9">
        <f>IFERROR(VLOOKUP($B19&amp;"_"&amp;$C19&amp;"_"&amp;E$3,'Pnad-C'!$1:$1048576,$B$4,0),"-")</f>
        <v>91251588.663896799</v>
      </c>
      <c r="F19" s="129">
        <f>IFERROR(VLOOKUP($B19&amp;"_"&amp;$C19&amp;"_"&amp;F$3,'Pnad-C'!$1:$1048576,$B$4,0),"-")</f>
        <v>19307263.702266693</v>
      </c>
      <c r="G19" s="129">
        <f>IFERROR(VLOOKUP($B19&amp;"_"&amp;$C19&amp;"_"&amp;G$3,'Pnad-C'!$1:$1048576,$B$4,0),"-")</f>
        <v>5449422.7745361328</v>
      </c>
      <c r="H19" s="129">
        <f>IFERROR(VLOOKUP($B19&amp;"_"&amp;$C19&amp;"_"&amp;H$3,'Pnad-C'!$1:$1048576,$B$4,0),"-")</f>
        <v>2986724.9817199707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9">
        <f>IFERROR(VLOOKUP($B20&amp;"_"&amp;$C20&amp;"_"&amp;E$3,'Pnad-C'!$1:$1048576,$B$4,0),"-")</f>
        <v>92029877.788333893</v>
      </c>
      <c r="F20" s="129">
        <f>IFERROR(VLOOKUP($B20&amp;"_"&amp;$C20&amp;"_"&amp;F$3,'Pnad-C'!$1:$1048576,$B$4,0),"-")</f>
        <v>19284745.06803894</v>
      </c>
      <c r="G20" s="129">
        <f>IFERROR(VLOOKUP($B20&amp;"_"&amp;$C20&amp;"_"&amp;G$3,'Pnad-C'!$1:$1048576,$B$4,0),"-")</f>
        <v>5437976.2339324951</v>
      </c>
      <c r="H20" s="129">
        <f>IFERROR(VLOOKUP($B20&amp;"_"&amp;$C20&amp;"_"&amp;H$3,'Pnad-C'!$1:$1048576,$B$4,0),"-")</f>
        <v>2983750.742980957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9">
        <f>IFERROR(VLOOKUP($B21&amp;"_"&amp;$C21&amp;"_"&amp;E$3,'Pnad-C'!$1:$1048576,$B$4,0),"-")</f>
        <v>92202368.071461201</v>
      </c>
      <c r="F21" s="129">
        <f>IFERROR(VLOOKUP($B21&amp;"_"&amp;$C21&amp;"_"&amp;F$3,'Pnad-C'!$1:$1048576,$B$4,0),"-")</f>
        <v>19287823.4504776</v>
      </c>
      <c r="G21" s="129">
        <f>IFERROR(VLOOKUP($B21&amp;"_"&amp;$C21&amp;"_"&amp;G$3,'Pnad-C'!$1:$1048576,$B$4,0),"-")</f>
        <v>5452978.4673309326</v>
      </c>
      <c r="H21" s="129">
        <f>IFERROR(VLOOKUP($B21&amp;"_"&amp;$C21&amp;"_"&amp;H$3,'Pnad-C'!$1:$1048576,$B$4,0),"-")</f>
        <v>3001688.2140960693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9">
        <f>IFERROR(VLOOKUP($B22&amp;"_"&amp;$C22&amp;"_"&amp;E$3,'Pnad-C'!$1:$1048576,$B$4,0),"-")</f>
        <v>92737257.250304222</v>
      </c>
      <c r="F22" s="129">
        <f>IFERROR(VLOOKUP($B22&amp;"_"&amp;$C22&amp;"_"&amp;F$3,'Pnad-C'!$1:$1048576,$B$4,0),"-")</f>
        <v>19366254.882907867</v>
      </c>
      <c r="G22" s="129">
        <f>IFERROR(VLOOKUP($B22&amp;"_"&amp;$C22&amp;"_"&amp;G$3,'Pnad-C'!$1:$1048576,$B$4,0),"-")</f>
        <v>5433739.3101119995</v>
      </c>
      <c r="H22" s="129">
        <f>IFERROR(VLOOKUP($B22&amp;"_"&amp;$C22&amp;"_"&amp;H$3,'Pnad-C'!$1:$1048576,$B$4,0),"-")</f>
        <v>3008200.956741333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4">
        <f>IFERROR(VLOOKUP($B23&amp;"_"&amp;$C23&amp;"_"&amp;E$3,'Pnad-C'!$1:$1048576,$B$4,0),"-")</f>
        <v>92090230.87051785</v>
      </c>
      <c r="F23" s="124">
        <f>IFERROR(VLOOKUP($B23&amp;"_"&amp;$C23&amp;"_"&amp;F$3,'Pnad-C'!$1:$1048576,$B$4,0),"-")</f>
        <v>19195362.005431652</v>
      </c>
      <c r="G23" s="124">
        <f>IFERROR(VLOOKUP($B23&amp;"_"&amp;$C23&amp;"_"&amp;G$3,'Pnad-C'!$1:$1048576,$B$4,0),"-")</f>
        <v>5457999.4922561646</v>
      </c>
      <c r="H23" s="124">
        <f>IFERROR(VLOOKUP($B23&amp;"_"&amp;$C23&amp;"_"&amp;H$3,'Pnad-C'!$1:$1048576,$B$4,0),"-")</f>
        <v>3010656.9725666046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9">
        <f>IFERROR(VLOOKUP($B24&amp;"_"&amp;$C24&amp;"_"&amp;E$3,'Pnad-C'!$1:$1048576,$B$4,0),"-")</f>
        <v>92023103.418334484</v>
      </c>
      <c r="F24" s="129">
        <f>IFERROR(VLOOKUP($B24&amp;"_"&amp;$C24&amp;"_"&amp;F$3,'Pnad-C'!$1:$1048576,$B$4,0),"-")</f>
        <v>19142952.59720993</v>
      </c>
      <c r="G24" s="129">
        <f>IFERROR(VLOOKUP($B24&amp;"_"&amp;$C24&amp;"_"&amp;G$3,'Pnad-C'!$1:$1048576,$B$4,0),"-")</f>
        <v>5408970.983745575</v>
      </c>
      <c r="H24" s="129">
        <f>IFERROR(VLOOKUP($B24&amp;"_"&amp;$C24&amp;"_"&amp;H$3,'Pnad-C'!$1:$1048576,$B$4,0),"-")</f>
        <v>2994890.6167449951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9">
        <f>IFERROR(VLOOKUP($B25&amp;"_"&amp;$C25&amp;"_"&amp;E$3,'Pnad-C'!$1:$1048576,$B$4,0),"-")</f>
        <v>92190500.019287109</v>
      </c>
      <c r="F25" s="129">
        <f>IFERROR(VLOOKUP($B25&amp;"_"&amp;$C25&amp;"_"&amp;F$3,'Pnad-C'!$1:$1048576,$B$4,0),"-")</f>
        <v>19331083.723274231</v>
      </c>
      <c r="G25" s="129">
        <f>IFERROR(VLOOKUP($B25&amp;"_"&amp;$C25&amp;"_"&amp;G$3,'Pnad-C'!$1:$1048576,$B$4,0),"-")</f>
        <v>5504869.1465644836</v>
      </c>
      <c r="H25" s="129">
        <f>IFERROR(VLOOKUP($B25&amp;"_"&amp;$C25&amp;"_"&amp;H$3,'Pnad-C'!$1:$1048576,$B$4,0),"-")</f>
        <v>3013665.5966720581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9">
        <f>IFERROR(VLOOKUP($B26&amp;"_"&amp;$C26&amp;"_"&amp;E$3,'Pnad-C'!$1:$1048576,$B$4,0),"-")</f>
        <v>92038069.735321045</v>
      </c>
      <c r="F26" s="129">
        <f>IFERROR(VLOOKUP($B26&amp;"_"&amp;$C26&amp;"_"&amp;F$3,'Pnad-C'!$1:$1048576,$B$4,0),"-")</f>
        <v>19179936.203365326</v>
      </c>
      <c r="G26" s="129">
        <f>IFERROR(VLOOKUP($B26&amp;"_"&amp;$C26&amp;"_"&amp;G$3,'Pnad-C'!$1:$1048576,$B$4,0),"-")</f>
        <v>5454958.4109344482</v>
      </c>
      <c r="H26" s="129">
        <f>IFERROR(VLOOKUP($B26&amp;"_"&amp;$C26&amp;"_"&amp;H$3,'Pnad-C'!$1:$1048576,$B$4,0),"-")</f>
        <v>3004810.8546600342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9">
        <f>IFERROR(VLOOKUP($B27&amp;"_"&amp;$C27&amp;"_"&amp;E$3,'Pnad-C'!$1:$1048576,$B$4,0),"-")</f>
        <v>92109250.309128761</v>
      </c>
      <c r="F27" s="129">
        <f>IFERROR(VLOOKUP($B27&amp;"_"&amp;$C27&amp;"_"&amp;F$3,'Pnad-C'!$1:$1048576,$B$4,0),"-")</f>
        <v>19127475.497877121</v>
      </c>
      <c r="G27" s="129">
        <f>IFERROR(VLOOKUP($B27&amp;"_"&amp;$C27&amp;"_"&amp;G$3,'Pnad-C'!$1:$1048576,$B$4,0),"-")</f>
        <v>5463199.4277801514</v>
      </c>
      <c r="H27" s="129">
        <f>IFERROR(VLOOKUP($B27&amp;"_"&amp;$C27&amp;"_"&amp;H$3,'Pnad-C'!$1:$1048576,$B$4,0),"-")</f>
        <v>3029260.8221893311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4">
        <f>IFERROR(VLOOKUP($B28&amp;"_"&amp;$C28&amp;"_"&amp;E$3,'Pnad-C'!$1:$1048576,$B$4,0),"-")</f>
        <v>90639074.038306236</v>
      </c>
      <c r="F28" s="124">
        <f>IFERROR(VLOOKUP($B28&amp;"_"&amp;$C28&amp;"_"&amp;F$3,'Pnad-C'!$1:$1048576,$B$4,0),"-")</f>
        <v>18945932.834756851</v>
      </c>
      <c r="G28" s="124">
        <f>IFERROR(VLOOKUP($B28&amp;"_"&amp;$C28&amp;"_"&amp;G$3,'Pnad-C'!$1:$1048576,$B$4,0),"-")</f>
        <v>5404758.3529815674</v>
      </c>
      <c r="H28" s="124">
        <f>IFERROR(VLOOKUP($B28&amp;"_"&amp;$C28&amp;"_"&amp;H$3,'Pnad-C'!$1:$1048576,$B$4,0),"-")</f>
        <v>2993839.8866729736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9">
        <f>IFERROR(VLOOKUP($B29&amp;"_"&amp;$C29&amp;"_"&amp;E$3,'Pnad-C'!$1:$1048576,$B$4,0),"-")</f>
        <v>90639074.038306236</v>
      </c>
      <c r="F29" s="129">
        <f>IFERROR(VLOOKUP($B29&amp;"_"&amp;$C29&amp;"_"&amp;F$3,'Pnad-C'!$1:$1048576,$B$4,0),"-")</f>
        <v>18945932.834756851</v>
      </c>
      <c r="G29" s="129">
        <f>IFERROR(VLOOKUP($B29&amp;"_"&amp;$C29&amp;"_"&amp;G$3,'Pnad-C'!$1:$1048576,$B$4,0),"-")</f>
        <v>5404758.3529815674</v>
      </c>
      <c r="H29" s="129">
        <f>IFERROR(VLOOKUP($B29&amp;"_"&amp;$C29&amp;"_"&amp;H$3,'Pnad-C'!$1:$1048576,$B$4,0),"-")</f>
        <v>2993839.8866729736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6" width="21.5703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3"/>
      <c r="F1" s="3"/>
    </row>
    <row r="2" spans="1:11" s="9" customFormat="1" ht="3" customHeight="1" x14ac:dyDescent="0.25">
      <c r="A2" s="142"/>
      <c r="B2" s="143"/>
      <c r="C2" s="142"/>
      <c r="D2" s="6"/>
      <c r="E2" s="7"/>
      <c r="F2" s="7"/>
    </row>
    <row r="3" spans="1:11" s="165" customFormat="1" ht="10.5" customHeight="1" x14ac:dyDescent="0.25">
      <c r="A3" s="161">
        <v>14</v>
      </c>
      <c r="B3" s="162"/>
      <c r="C3" s="163"/>
      <c r="D3" s="164"/>
      <c r="E3" s="163" t="s">
        <v>269</v>
      </c>
      <c r="F3" s="163" t="s">
        <v>270</v>
      </c>
      <c r="G3" s="163"/>
      <c r="H3" s="163"/>
      <c r="I3" s="163"/>
      <c r="J3" s="163"/>
      <c r="K3" s="163"/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71</v>
      </c>
      <c r="F4" s="163">
        <f>HLOOKUP(F$3,'Pnad-C'!$1:$1048576,2,0)</f>
        <v>70</v>
      </c>
      <c r="G4" s="167"/>
      <c r="H4" s="167"/>
      <c r="I4" s="167"/>
      <c r="J4" s="167"/>
      <c r="K4" s="167"/>
    </row>
    <row r="5" spans="1:11" s="12" customFormat="1" ht="62.25" customHeight="1" x14ac:dyDescent="0.25">
      <c r="A5" s="11"/>
      <c r="B5" s="148"/>
      <c r="C5" s="138"/>
      <c r="D5" s="371" t="str">
        <f>VLOOKUP(A3,'Indicadores do boletim'!$D:$N,3,0)</f>
        <v>Distribuição percentual dos ocupados de 14 anos ou mais por sexo: Região Metropolitana do Rio de Janeiro, 2012 a 2016</v>
      </c>
      <c r="E5" s="371"/>
      <c r="F5" s="371"/>
      <c r="G5" s="10"/>
    </row>
    <row r="6" spans="1:11" s="12" customFormat="1" ht="14.25" customHeight="1" thickBot="1" x14ac:dyDescent="0.25">
      <c r="A6" s="11"/>
      <c r="B6" s="150"/>
      <c r="C6" s="138"/>
      <c r="D6" s="13"/>
      <c r="E6" s="14"/>
      <c r="F6" s="107" t="s">
        <v>186</v>
      </c>
      <c r="G6" s="11"/>
    </row>
    <row r="7" spans="1:11" s="11" customFormat="1" ht="22.5" customHeight="1" thickTop="1" x14ac:dyDescent="0.25">
      <c r="A7" s="138"/>
      <c r="B7" s="151"/>
      <c r="C7" s="138"/>
      <c r="D7" s="96" t="s">
        <v>0</v>
      </c>
      <c r="E7" s="97" t="s">
        <v>167</v>
      </c>
      <c r="F7" s="97" t="s">
        <v>168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55.319124460220337</v>
      </c>
      <c r="F8" s="119">
        <f>IFERROR(VLOOKUP($B8&amp;"_"&amp;$C8&amp;"_"&amp;$A$4,'Pnad-C'!$1:$1048576,F$4,0)*100,"-")</f>
        <v>44.680875539779663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55.613410472869873</v>
      </c>
      <c r="F9" s="120">
        <f>IFERROR(VLOOKUP($B9&amp;"_"&amp;$C9&amp;"_"&amp;$A$4,'Pnad-C'!$1:$1048576,F$4,0)*100,"-")</f>
        <v>44.386589527130127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55.036479234695435</v>
      </c>
      <c r="F10" s="120">
        <f>IFERROR(VLOOKUP($B10&amp;"_"&amp;$C10&amp;"_"&amp;$A$4,'Pnad-C'!$1:$1048576,F$4,0)*100,"-")</f>
        <v>44.963517785072327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55.275225639343262</v>
      </c>
      <c r="F11" s="120">
        <f>IFERROR(VLOOKUP($B11&amp;"_"&amp;$C11&amp;"_"&amp;$A$4,'Pnad-C'!$1:$1048576,F$4,0)*100,"-")</f>
        <v>44.724777340888977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55.351376533508301</v>
      </c>
      <c r="F12" s="120">
        <f>IFERROR(VLOOKUP($B12&amp;"_"&amp;$C12&amp;"_"&amp;$A$4,'Pnad-C'!$1:$1048576,F$4,0)*100,"-")</f>
        <v>44.648623466491699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55.652868747711182</v>
      </c>
      <c r="F13" s="119">
        <f>IFERROR(VLOOKUP($B13&amp;"_"&amp;$C13&amp;"_"&amp;$A$4,'Pnad-C'!$1:$1048576,F$4,0)*100,"-")</f>
        <v>44.347131252288818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55.945402383804321</v>
      </c>
      <c r="F14" s="120">
        <f>IFERROR(VLOOKUP($B14&amp;"_"&amp;$C14&amp;"_"&amp;$A$4,'Pnad-C'!$1:$1048576,F$4,0)*100,"-")</f>
        <v>44.05459463596344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55.610191822052002</v>
      </c>
      <c r="F15" s="120">
        <f>IFERROR(VLOOKUP($B15&amp;"_"&amp;$C15&amp;"_"&amp;$A$4,'Pnad-C'!$1:$1048576,F$4,0)*100,"-")</f>
        <v>44.389805197715759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55.475252866744995</v>
      </c>
      <c r="F16" s="120">
        <f>IFERROR(VLOOKUP($B16&amp;"_"&amp;$C16&amp;"_"&amp;$A$4,'Pnad-C'!$1:$1048576,F$4,0)*100,"-")</f>
        <v>44.524747133255005</v>
      </c>
    </row>
    <row r="17" spans="2:6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55.580621957778931</v>
      </c>
      <c r="F17" s="120">
        <f>IFERROR(VLOOKUP($B17&amp;"_"&amp;$C17&amp;"_"&amp;$A$4,'Pnad-C'!$1:$1048576,F$4,0)*100,"-")</f>
        <v>44.419378042221069</v>
      </c>
    </row>
    <row r="18" spans="2:6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55.723124742507935</v>
      </c>
      <c r="F18" s="119">
        <f>IFERROR(VLOOKUP($B18&amp;"_"&amp;$C18&amp;"_"&amp;$A$4,'Pnad-C'!$1:$1048576,F$4,0)*100,"-")</f>
        <v>44.276878237724304</v>
      </c>
    </row>
    <row r="19" spans="2:6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55.503165721893311</v>
      </c>
      <c r="F19" s="120">
        <f>IFERROR(VLOOKUP($B19&amp;"_"&amp;$C19&amp;"_"&amp;$A$4,'Pnad-C'!$1:$1048576,F$4,0)*100,"-")</f>
        <v>44.496831297874451</v>
      </c>
    </row>
    <row r="20" spans="2:6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56.018298864364624</v>
      </c>
      <c r="F20" s="120">
        <f>IFERROR(VLOOKUP($B20&amp;"_"&amp;$C20&amp;"_"&amp;$A$4,'Pnad-C'!$1:$1048576,F$4,0)*100,"-")</f>
        <v>43.981704115867615</v>
      </c>
    </row>
    <row r="21" spans="2:6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55.771738290786743</v>
      </c>
      <c r="F21" s="120">
        <f>IFERROR(VLOOKUP($B21&amp;"_"&amp;$C21&amp;"_"&amp;$A$4,'Pnad-C'!$1:$1048576,F$4,0)*100,"-")</f>
        <v>44.228264689445496</v>
      </c>
    </row>
    <row r="22" spans="2:6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55.599290132522583</v>
      </c>
      <c r="F22" s="120">
        <f>IFERROR(VLOOKUP($B22&amp;"_"&amp;$C22&amp;"_"&amp;$A$4,'Pnad-C'!$1:$1048576,F$4,0)*100,"-")</f>
        <v>44.400709867477417</v>
      </c>
    </row>
    <row r="23" spans="2:6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55.635213851928711</v>
      </c>
      <c r="F23" s="119">
        <f>IFERROR(VLOOKUP($B23&amp;"_"&amp;$C23&amp;"_"&amp;$A$4,'Pnad-C'!$1:$1048576,F$4,0)*100,"-")</f>
        <v>44.36478316783905</v>
      </c>
    </row>
    <row r="24" spans="2:6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55.697435140609741</v>
      </c>
      <c r="F24" s="120">
        <f>IFERROR(VLOOKUP($B24&amp;"_"&amp;$C24&amp;"_"&amp;$A$4,'Pnad-C'!$1:$1048576,F$4,0)*100,"-")</f>
        <v>44.302567839622498</v>
      </c>
    </row>
    <row r="25" spans="2:6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55.660015344619751</v>
      </c>
      <c r="F25" s="120">
        <f>IFERROR(VLOOKUP($B25&amp;"_"&amp;$C25&amp;"_"&amp;$A$4,'Pnad-C'!$1:$1048576,F$4,0)*100,"-")</f>
        <v>44.33998167514801</v>
      </c>
    </row>
    <row r="26" spans="2:6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55.418646335601807</v>
      </c>
      <c r="F26" s="120">
        <f>IFERROR(VLOOKUP($B26&amp;"_"&amp;$C26&amp;"_"&amp;$A$4,'Pnad-C'!$1:$1048576,F$4,0)*100,"-")</f>
        <v>44.581350684165955</v>
      </c>
    </row>
    <row r="27" spans="2:6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55.764764547348022</v>
      </c>
      <c r="F27" s="120">
        <f>IFERROR(VLOOKUP($B27&amp;"_"&amp;$C27&amp;"_"&amp;$A$4,'Pnad-C'!$1:$1048576,F$4,0)*100,"-")</f>
        <v>44.235235452651978</v>
      </c>
    </row>
    <row r="28" spans="2:6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55.995655059814453</v>
      </c>
      <c r="F28" s="119">
        <f>IFERROR(VLOOKUP($B28&amp;"_"&amp;$C28&amp;"_"&amp;$A$4,'Pnad-C'!$1:$1048576,F$4,0)*100,"-")</f>
        <v>44.004344940185547</v>
      </c>
    </row>
    <row r="29" spans="2:6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55.995655059814453</v>
      </c>
      <c r="F29" s="120">
        <f>IFERROR(VLOOKUP($B29&amp;"_"&amp;$C29&amp;"_"&amp;$A$4,'Pnad-C'!$1:$1048576,F$4,0)*100,"-")</f>
        <v>44.004344940185547</v>
      </c>
    </row>
    <row r="30" spans="2:6" ht="27" customHeight="1" thickTop="1" x14ac:dyDescent="0.25">
      <c r="C30" s="154"/>
      <c r="D30" s="372" t="s">
        <v>785</v>
      </c>
      <c r="E30" s="372"/>
      <c r="F30" s="372"/>
    </row>
    <row r="31" spans="2:6" x14ac:dyDescent="0.25">
      <c r="C31" s="154"/>
      <c r="D31" s="16" t="s">
        <v>2</v>
      </c>
    </row>
    <row r="32" spans="2:6" x14ac:dyDescent="0.25">
      <c r="C32" s="154"/>
      <c r="D32" s="159" t="s">
        <v>435</v>
      </c>
    </row>
    <row r="33" spans="3:4" x14ac:dyDescent="0.25">
      <c r="C33" s="154"/>
      <c r="D33" s="104" t="s">
        <v>436</v>
      </c>
    </row>
  </sheetData>
  <mergeCells count="2">
    <mergeCell ref="D5:F5"/>
    <mergeCell ref="D30:F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</row>
    <row r="3" spans="1:10" s="165" customFormat="1" ht="10.5" customHeight="1" x14ac:dyDescent="0.25">
      <c r="A3" s="161">
        <v>16</v>
      </c>
      <c r="B3" s="162"/>
      <c r="C3" s="163"/>
      <c r="D3" s="164"/>
      <c r="E3" s="163" t="s">
        <v>273</v>
      </c>
      <c r="F3" s="163" t="s">
        <v>274</v>
      </c>
      <c r="G3" s="163" t="s">
        <v>275</v>
      </c>
      <c r="H3" s="163" t="s">
        <v>276</v>
      </c>
      <c r="I3" s="163" t="s">
        <v>277</v>
      </c>
      <c r="J3" s="163"/>
    </row>
    <row r="4" spans="1:10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72</v>
      </c>
      <c r="F4" s="163">
        <f>HLOOKUP(F$3,'Pnad-C'!$1:$1048576,2,0)</f>
        <v>73</v>
      </c>
      <c r="G4" s="163">
        <f>HLOOKUP(G$3,'Pnad-C'!$1:$1048576,2,0)</f>
        <v>74</v>
      </c>
      <c r="H4" s="163">
        <f>HLOOKUP(H$3,'Pnad-C'!$1:$1048576,2,0)</f>
        <v>75</v>
      </c>
      <c r="I4" s="163">
        <f>HLOOKUP(I$3,'Pnad-C'!$1:$1048576,2,0)</f>
        <v>76</v>
      </c>
      <c r="J4" s="167"/>
    </row>
    <row r="5" spans="1:10" s="12" customFormat="1" ht="43.5" customHeight="1" x14ac:dyDescent="0.25">
      <c r="A5" s="11"/>
      <c r="B5" s="148"/>
      <c r="C5" s="138"/>
      <c r="D5" s="371" t="str">
        <f>VLOOKUP(A3,'Indicadores do boletim'!$D:$N,3,0)</f>
        <v>Distribuição percentual dos ocupados de 14 anos ou mais por faixa etária: Região Metropolitana do Rio de Janeiro, 2012 a 2016</v>
      </c>
      <c r="E5" s="371"/>
      <c r="F5" s="371"/>
      <c r="G5" s="371"/>
      <c r="H5" s="371"/>
      <c r="I5" s="371"/>
    </row>
    <row r="6" spans="1:10" s="12" customFormat="1" ht="14.25" customHeight="1" thickBot="1" x14ac:dyDescent="0.3">
      <c r="A6" s="11"/>
      <c r="B6" s="150"/>
      <c r="C6" s="138"/>
      <c r="D6" s="13"/>
      <c r="E6" s="14"/>
      <c r="I6" s="102" t="s">
        <v>186</v>
      </c>
    </row>
    <row r="7" spans="1:10" s="11" customFormat="1" ht="22.5" customHeight="1" thickTop="1" x14ac:dyDescent="0.25">
      <c r="A7" s="138"/>
      <c r="B7" s="151"/>
      <c r="C7" s="138"/>
      <c r="D7" s="96" t="s">
        <v>0</v>
      </c>
      <c r="E7" s="97" t="s">
        <v>689</v>
      </c>
      <c r="F7" s="97" t="s">
        <v>188</v>
      </c>
      <c r="G7" s="97" t="s">
        <v>189</v>
      </c>
      <c r="H7" s="97" t="s">
        <v>190</v>
      </c>
      <c r="I7" s="97" t="s">
        <v>191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1.081467978656292</v>
      </c>
      <c r="F8" s="119">
        <f>IFERROR(VLOOKUP($B8&amp;"_"&amp;$C8&amp;"_"&amp;$A$4,'Pnad-C'!$1:$1048576,F$4,0)*100,"-")</f>
        <v>24.835121631622314</v>
      </c>
      <c r="G8" s="119">
        <f>IFERROR(VLOOKUP($B8&amp;"_"&amp;$C8&amp;"_"&amp;$A$4,'Pnad-C'!$1:$1048576,G$4,0)*100,"-")</f>
        <v>49.088278412818909</v>
      </c>
      <c r="H8" s="119">
        <f>IFERROR(VLOOKUP($B8&amp;"_"&amp;$C8&amp;"_"&amp;$A$4,'Pnad-C'!$1:$1048576,H$4,0)*100,"-")</f>
        <v>21.986214816570282</v>
      </c>
      <c r="I8" s="119">
        <f>IFERROR(VLOOKUP($B8&amp;"_"&amp;$C8&amp;"_"&amp;$A$4,'Pnad-C'!$1:$1048576,I$4,0)*100,"-")</f>
        <v>3.0089151114225388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1.1244965717196465</v>
      </c>
      <c r="F9" s="120">
        <f>IFERROR(VLOOKUP($B9&amp;"_"&amp;$C9&amp;"_"&amp;$A$4,'Pnad-C'!$1:$1048576,F$4,0)*100,"-")</f>
        <v>25.377720594406128</v>
      </c>
      <c r="G9" s="120">
        <f>IFERROR(VLOOKUP($B9&amp;"_"&amp;$C9&amp;"_"&amp;$A$4,'Pnad-C'!$1:$1048576,G$4,0)*100,"-")</f>
        <v>48.804759979248047</v>
      </c>
      <c r="H9" s="120">
        <f>IFERROR(VLOOKUP($B9&amp;"_"&amp;$C9&amp;"_"&amp;$A$4,'Pnad-C'!$1:$1048576,H$4,0)*100,"-")</f>
        <v>21.661193668842316</v>
      </c>
      <c r="I9" s="120">
        <f>IFERROR(VLOOKUP($B9&amp;"_"&amp;$C9&amp;"_"&amp;$A$4,'Pnad-C'!$1:$1048576,I$4,0)*100,"-")</f>
        <v>3.031826950609684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1.1054190807044506</v>
      </c>
      <c r="F10" s="120">
        <f>IFERROR(VLOOKUP($B10&amp;"_"&amp;$C10&amp;"_"&amp;$A$4,'Pnad-C'!$1:$1048576,F$4,0)*100,"-")</f>
        <v>24.646949768066406</v>
      </c>
      <c r="G10" s="120">
        <f>IFERROR(VLOOKUP($B10&amp;"_"&amp;$C10&amp;"_"&amp;$A$4,'Pnad-C'!$1:$1048576,G$4,0)*100,"-")</f>
        <v>49.516028165817261</v>
      </c>
      <c r="H10" s="120">
        <f>IFERROR(VLOOKUP($B10&amp;"_"&amp;$C10&amp;"_"&amp;$A$4,'Pnad-C'!$1:$1048576,H$4,0)*100,"-")</f>
        <v>21.741563081741333</v>
      </c>
      <c r="I10" s="120">
        <f>IFERROR(VLOOKUP($B10&amp;"_"&amp;$C10&amp;"_"&amp;$A$4,'Pnad-C'!$1:$1048576,I$4,0)*100,"-")</f>
        <v>2.9900390654802322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1.0766106657683849</v>
      </c>
      <c r="F11" s="120">
        <f>IFERROR(VLOOKUP($B11&amp;"_"&amp;$C11&amp;"_"&amp;$A$4,'Pnad-C'!$1:$1048576,F$4,0)*100,"-")</f>
        <v>24.61228221654892</v>
      </c>
      <c r="G11" s="120">
        <f>IFERROR(VLOOKUP($B11&amp;"_"&amp;$C11&amp;"_"&amp;$A$4,'Pnad-C'!$1:$1048576,G$4,0)*100,"-")</f>
        <v>49.302330613136292</v>
      </c>
      <c r="H11" s="120">
        <f>IFERROR(VLOOKUP($B11&amp;"_"&amp;$C11&amp;"_"&amp;$A$4,'Pnad-C'!$1:$1048576,H$4,0)*100,"-")</f>
        <v>21.958528459072113</v>
      </c>
      <c r="I11" s="120">
        <f>IFERROR(VLOOKUP($B11&amp;"_"&amp;$C11&amp;"_"&amp;$A$4,'Pnad-C'!$1:$1048576,I$4,0)*100,"-")</f>
        <v>3.0502468347549438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1.0193456895649433</v>
      </c>
      <c r="F12" s="120">
        <f>IFERROR(VLOOKUP($B12&amp;"_"&amp;$C12&amp;"_"&amp;$A$4,'Pnad-C'!$1:$1048576,F$4,0)*100,"-")</f>
        <v>24.703535437583923</v>
      </c>
      <c r="G12" s="120">
        <f>IFERROR(VLOOKUP($B12&amp;"_"&amp;$C12&amp;"_"&amp;$A$4,'Pnad-C'!$1:$1048576,G$4,0)*100,"-")</f>
        <v>48.729994893074036</v>
      </c>
      <c r="H12" s="120">
        <f>IFERROR(VLOOKUP($B12&amp;"_"&amp;$C12&amp;"_"&amp;$A$4,'Pnad-C'!$1:$1048576,H$4,0)*100,"-")</f>
        <v>22.583575546741486</v>
      </c>
      <c r="I12" s="120">
        <f>IFERROR(VLOOKUP($B12&amp;"_"&amp;$C12&amp;"_"&amp;$A$4,'Pnad-C'!$1:$1048576,I$4,0)*100,"-")</f>
        <v>2.9635472223162651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0.95453150570392609</v>
      </c>
      <c r="F13" s="119">
        <f>IFERROR(VLOOKUP($B13&amp;"_"&amp;$C13&amp;"_"&amp;$A$4,'Pnad-C'!$1:$1048576,F$4,0)*100,"-")</f>
        <v>23.838573694229126</v>
      </c>
      <c r="G13" s="119">
        <f>IFERROR(VLOOKUP($B13&amp;"_"&amp;$C13&amp;"_"&amp;$A$4,'Pnad-C'!$1:$1048576,G$4,0)*100,"-")</f>
        <v>50.129604339599609</v>
      </c>
      <c r="H13" s="119">
        <f>IFERROR(VLOOKUP($B13&amp;"_"&amp;$C13&amp;"_"&amp;$A$4,'Pnad-C'!$1:$1048576,H$4,0)*100,"-")</f>
        <v>22.037538886070251</v>
      </c>
      <c r="I13" s="119">
        <f>IFERROR(VLOOKUP($B13&amp;"_"&amp;$C13&amp;"_"&amp;$A$4,'Pnad-C'!$1:$1048576,I$4,0)*100,"-")</f>
        <v>3.039749339222908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0.9554767981171608</v>
      </c>
      <c r="F14" s="120">
        <f>IFERROR(VLOOKUP($B14&amp;"_"&amp;$C14&amp;"_"&amp;$A$4,'Pnad-C'!$1:$1048576,F$4,0)*100,"-")</f>
        <v>24.390421807765961</v>
      </c>
      <c r="G14" s="120">
        <f>IFERROR(VLOOKUP($B14&amp;"_"&amp;$C14&amp;"_"&amp;$A$4,'Pnad-C'!$1:$1048576,G$4,0)*100,"-")</f>
        <v>49.710708856582642</v>
      </c>
      <c r="H14" s="120">
        <f>IFERROR(VLOOKUP($B14&amp;"_"&amp;$C14&amp;"_"&amp;$A$4,'Pnad-C'!$1:$1048576,H$4,0)*100,"-")</f>
        <v>21.97587639093399</v>
      </c>
      <c r="I14" s="120">
        <f>IFERROR(VLOOKUP($B14&amp;"_"&amp;$C14&amp;"_"&amp;$A$4,'Pnad-C'!$1:$1048576,I$4,0)*100,"-")</f>
        <v>2.9675180092453957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1.0681787505745888</v>
      </c>
      <c r="F15" s="120">
        <f>IFERROR(VLOOKUP($B15&amp;"_"&amp;$C15&amp;"_"&amp;$A$4,'Pnad-C'!$1:$1048576,F$4,0)*100,"-")</f>
        <v>24.023252725601196</v>
      </c>
      <c r="G15" s="120">
        <f>IFERROR(VLOOKUP($B15&amp;"_"&amp;$C15&amp;"_"&amp;$A$4,'Pnad-C'!$1:$1048576,G$4,0)*100,"-")</f>
        <v>50.144577026367188</v>
      </c>
      <c r="H15" s="120">
        <f>IFERROR(VLOOKUP($B15&amp;"_"&amp;$C15&amp;"_"&amp;$A$4,'Pnad-C'!$1:$1048576,H$4,0)*100,"-")</f>
        <v>21.643184125423431</v>
      </c>
      <c r="I15" s="120">
        <f>IFERROR(VLOOKUP($B15&amp;"_"&amp;$C15&amp;"_"&amp;$A$4,'Pnad-C'!$1:$1048576,I$4,0)*100,"-")</f>
        <v>3.1208066269755363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0.8451530709862709</v>
      </c>
      <c r="F16" s="120">
        <f>IFERROR(VLOOKUP($B16&amp;"_"&amp;$C16&amp;"_"&amp;$A$4,'Pnad-C'!$1:$1048576,F$4,0)*100,"-")</f>
        <v>23.674368858337402</v>
      </c>
      <c r="G16" s="120">
        <f>IFERROR(VLOOKUP($B16&amp;"_"&amp;$C16&amp;"_"&amp;$A$4,'Pnad-C'!$1:$1048576,G$4,0)*100,"-")</f>
        <v>50.119102001190186</v>
      </c>
      <c r="H16" s="120">
        <f>IFERROR(VLOOKUP($B16&amp;"_"&amp;$C16&amp;"_"&amp;$A$4,'Pnad-C'!$1:$1048576,H$4,0)*100,"-")</f>
        <v>22.249867022037506</v>
      </c>
      <c r="I16" s="120">
        <f>IFERROR(VLOOKUP($B16&amp;"_"&amp;$C16&amp;"_"&amp;$A$4,'Pnad-C'!$1:$1048576,I$4,0)*100,"-")</f>
        <v>3.1115099787712097</v>
      </c>
    </row>
    <row r="17" spans="2:9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0.94931721687316895</v>
      </c>
      <c r="F17" s="120">
        <f>IFERROR(VLOOKUP($B17&amp;"_"&amp;$C17&amp;"_"&amp;$A$4,'Pnad-C'!$1:$1048576,F$4,0)*100,"-")</f>
        <v>23.266252875328064</v>
      </c>
      <c r="G17" s="120">
        <f>IFERROR(VLOOKUP($B17&amp;"_"&amp;$C17&amp;"_"&amp;$A$4,'Pnad-C'!$1:$1048576,G$4,0)*100,"-")</f>
        <v>50.5440354347229</v>
      </c>
      <c r="H17" s="120">
        <f>IFERROR(VLOOKUP($B17&amp;"_"&amp;$C17&amp;"_"&amp;$A$4,'Pnad-C'!$1:$1048576,H$4,0)*100,"-")</f>
        <v>22.281230986118317</v>
      </c>
      <c r="I17" s="120">
        <f>IFERROR(VLOOKUP($B17&amp;"_"&amp;$C17&amp;"_"&amp;$A$4,'Pnad-C'!$1:$1048576,I$4,0)*100,"-")</f>
        <v>2.9591629281640053</v>
      </c>
    </row>
    <row r="18" spans="2:9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0.83011966198682785</v>
      </c>
      <c r="F18" s="119">
        <f>IFERROR(VLOOKUP($B18&amp;"_"&amp;$C18&amp;"_"&amp;$A$4,'Pnad-C'!$1:$1048576,F$4,0)*100,"-")</f>
        <v>22.617718577384949</v>
      </c>
      <c r="G18" s="119">
        <f>IFERROR(VLOOKUP($B18&amp;"_"&amp;$C18&amp;"_"&amp;$A$4,'Pnad-C'!$1:$1048576,G$4,0)*100,"-")</f>
        <v>50.893968343734741</v>
      </c>
      <c r="H18" s="119">
        <f>IFERROR(VLOOKUP($B18&amp;"_"&amp;$C18&amp;"_"&amp;$A$4,'Pnad-C'!$1:$1048576,H$4,0)*100,"-")</f>
        <v>22.691023349761963</v>
      </c>
      <c r="I18" s="119">
        <f>IFERROR(VLOOKUP($B18&amp;"_"&amp;$C18&amp;"_"&amp;$A$4,'Pnad-C'!$1:$1048576,I$4,0)*100,"-")</f>
        <v>2.9671689495444298</v>
      </c>
    </row>
    <row r="19" spans="2:9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0.94670988619327545</v>
      </c>
      <c r="F19" s="120">
        <f>IFERROR(VLOOKUP($B19&amp;"_"&amp;$C19&amp;"_"&amp;$A$4,'Pnad-C'!$1:$1048576,F$4,0)*100,"-")</f>
        <v>23.430433869361877</v>
      </c>
      <c r="G19" s="120">
        <f>IFERROR(VLOOKUP($B19&amp;"_"&amp;$C19&amp;"_"&amp;$A$4,'Pnad-C'!$1:$1048576,G$4,0)*100,"-")</f>
        <v>50.934022665023804</v>
      </c>
      <c r="H19" s="120">
        <f>IFERROR(VLOOKUP($B19&amp;"_"&amp;$C19&amp;"_"&amp;$A$4,'Pnad-C'!$1:$1048576,H$4,0)*100,"-")</f>
        <v>21.961891651153564</v>
      </c>
      <c r="I19" s="120">
        <f>IFERROR(VLOOKUP($B19&amp;"_"&amp;$C19&amp;"_"&amp;$A$4,'Pnad-C'!$1:$1048576,I$4,0)*100,"-")</f>
        <v>2.7269424870610237</v>
      </c>
    </row>
    <row r="20" spans="2:9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0.93118483200669289</v>
      </c>
      <c r="F20" s="120">
        <f>IFERROR(VLOOKUP($B20&amp;"_"&amp;$C20&amp;"_"&amp;$A$4,'Pnad-C'!$1:$1048576,F$4,0)*100,"-")</f>
        <v>22.457054257392883</v>
      </c>
      <c r="G20" s="120">
        <f>IFERROR(VLOOKUP($B20&amp;"_"&amp;$C20&amp;"_"&amp;$A$4,'Pnad-C'!$1:$1048576,G$4,0)*100,"-")</f>
        <v>51.323145627975464</v>
      </c>
      <c r="H20" s="120">
        <f>IFERROR(VLOOKUP($B20&amp;"_"&amp;$C20&amp;"_"&amp;$A$4,'Pnad-C'!$1:$1048576,H$4,0)*100,"-")</f>
        <v>22.415885329246521</v>
      </c>
      <c r="I20" s="120">
        <f>IFERROR(VLOOKUP($B20&amp;"_"&amp;$C20&amp;"_"&amp;$A$4,'Pnad-C'!$1:$1048576,I$4,0)*100,"-")</f>
        <v>2.8727298602461815</v>
      </c>
    </row>
    <row r="21" spans="2:9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0.72126933373510838</v>
      </c>
      <c r="F21" s="120">
        <f>IFERROR(VLOOKUP($B21&amp;"_"&amp;$C21&amp;"_"&amp;$A$4,'Pnad-C'!$1:$1048576,F$4,0)*100,"-")</f>
        <v>22.3894402384758</v>
      </c>
      <c r="G21" s="120">
        <f>IFERROR(VLOOKUP($B21&amp;"_"&amp;$C21&amp;"_"&amp;$A$4,'Pnad-C'!$1:$1048576,G$4,0)*100,"-")</f>
        <v>50.968897342681885</v>
      </c>
      <c r="H21" s="120">
        <f>IFERROR(VLOOKUP($B21&amp;"_"&amp;$C21&amp;"_"&amp;$A$4,'Pnad-C'!$1:$1048576,H$4,0)*100,"-")</f>
        <v>22.894018888473511</v>
      </c>
      <c r="I21" s="120">
        <f>IFERROR(VLOOKUP($B21&amp;"_"&amp;$C21&amp;"_"&amp;$A$4,'Pnad-C'!$1:$1048576,I$4,0)*100,"-")</f>
        <v>3.0263748019933701</v>
      </c>
    </row>
    <row r="22" spans="2:9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0.72131478227674961</v>
      </c>
      <c r="F22" s="120">
        <f>IFERROR(VLOOKUP($B22&amp;"_"&amp;$C22&amp;"_"&amp;$A$4,'Pnad-C'!$1:$1048576,F$4,0)*100,"-")</f>
        <v>22.193944454193115</v>
      </c>
      <c r="G22" s="120">
        <f>IFERROR(VLOOKUP($B22&amp;"_"&amp;$C22&amp;"_"&amp;$A$4,'Pnad-C'!$1:$1048576,G$4,0)*100,"-")</f>
        <v>50.34981369972229</v>
      </c>
      <c r="H22" s="120">
        <f>IFERROR(VLOOKUP($B22&amp;"_"&amp;$C22&amp;"_"&amp;$A$4,'Pnad-C'!$1:$1048576,H$4,0)*100,"-")</f>
        <v>23.492297530174255</v>
      </c>
      <c r="I22" s="120">
        <f>IFERROR(VLOOKUP($B22&amp;"_"&amp;$C22&amp;"_"&amp;$A$4,'Pnad-C'!$1:$1048576,I$4,0)*100,"-")</f>
        <v>3.2426286488771439</v>
      </c>
    </row>
    <row r="23" spans="2:9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0.61468733474612236</v>
      </c>
      <c r="F23" s="119">
        <f>IFERROR(VLOOKUP($B23&amp;"_"&amp;$C23&amp;"_"&amp;$A$4,'Pnad-C'!$1:$1048576,F$4,0)*100,"-")</f>
        <v>21.792192757129669</v>
      </c>
      <c r="G23" s="119">
        <f>IFERROR(VLOOKUP($B23&amp;"_"&amp;$C23&amp;"_"&amp;$A$4,'Pnad-C'!$1:$1048576,G$4,0)*100,"-")</f>
        <v>50.461363792419434</v>
      </c>
      <c r="H23" s="119">
        <f>IFERROR(VLOOKUP($B23&amp;"_"&amp;$C23&amp;"_"&amp;$A$4,'Pnad-C'!$1:$1048576,H$4,0)*100,"-")</f>
        <v>23.836821317672729</v>
      </c>
      <c r="I23" s="119">
        <f>IFERROR(VLOOKUP($B23&amp;"_"&amp;$C23&amp;"_"&amp;$A$4,'Pnad-C'!$1:$1048576,I$4,0)*100,"-")</f>
        <v>3.2949343323707581</v>
      </c>
    </row>
    <row r="24" spans="2:9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0.64766318537294865</v>
      </c>
      <c r="F24" s="120">
        <f>IFERROR(VLOOKUP($B24&amp;"_"&amp;$C24&amp;"_"&amp;$A$4,'Pnad-C'!$1:$1048576,F$4,0)*100,"-")</f>
        <v>21.716833114624023</v>
      </c>
      <c r="G24" s="120">
        <f>IFERROR(VLOOKUP($B24&amp;"_"&amp;$C24&amp;"_"&amp;$A$4,'Pnad-C'!$1:$1048576,G$4,0)*100,"-")</f>
        <v>50.869524478912354</v>
      </c>
      <c r="H24" s="120">
        <f>IFERROR(VLOOKUP($B24&amp;"_"&amp;$C24&amp;"_"&amp;$A$4,'Pnad-C'!$1:$1048576,H$4,0)*100,"-")</f>
        <v>23.492991924285889</v>
      </c>
      <c r="I24" s="120">
        <f>IFERROR(VLOOKUP($B24&amp;"_"&amp;$C24&amp;"_"&amp;$A$4,'Pnad-C'!$1:$1048576,I$4,0)*100,"-")</f>
        <v>3.2729886472225189</v>
      </c>
    </row>
    <row r="25" spans="2:9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0.59459093026816845</v>
      </c>
      <c r="F25" s="120">
        <f>IFERROR(VLOOKUP($B25&amp;"_"&amp;$C25&amp;"_"&amp;$A$4,'Pnad-C'!$1:$1048576,F$4,0)*100,"-")</f>
        <v>21.299514174461365</v>
      </c>
      <c r="G25" s="120">
        <f>IFERROR(VLOOKUP($B25&amp;"_"&amp;$C25&amp;"_"&amp;$A$4,'Pnad-C'!$1:$1048576,G$4,0)*100,"-")</f>
        <v>51.186239719390869</v>
      </c>
      <c r="H25" s="120">
        <f>IFERROR(VLOOKUP($B25&amp;"_"&amp;$C25&amp;"_"&amp;$A$4,'Pnad-C'!$1:$1048576,H$4,0)*100,"-")</f>
        <v>23.544114828109741</v>
      </c>
      <c r="I25" s="120">
        <f>IFERROR(VLOOKUP($B25&amp;"_"&amp;$C25&amp;"_"&amp;$A$4,'Pnad-C'!$1:$1048576,I$4,0)*100,"-")</f>
        <v>3.3755380660295486</v>
      </c>
    </row>
    <row r="26" spans="2:9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0.56496141478419304</v>
      </c>
      <c r="F26" s="120">
        <f>IFERROR(VLOOKUP($B26&amp;"_"&amp;$C26&amp;"_"&amp;$A$4,'Pnad-C'!$1:$1048576,F$4,0)*100,"-")</f>
        <v>21.763437986373901</v>
      </c>
      <c r="G26" s="120">
        <f>IFERROR(VLOOKUP($B26&amp;"_"&amp;$C26&amp;"_"&amp;$A$4,'Pnad-C'!$1:$1048576,G$4,0)*100,"-")</f>
        <v>50.10412335395813</v>
      </c>
      <c r="H26" s="120">
        <f>IFERROR(VLOOKUP($B26&amp;"_"&amp;$C26&amp;"_"&amp;$A$4,'Pnad-C'!$1:$1048576,H$4,0)*100,"-")</f>
        <v>24.2155522108078</v>
      </c>
      <c r="I26" s="120">
        <f>IFERROR(VLOOKUP($B26&amp;"_"&amp;$C26&amp;"_"&amp;$A$4,'Pnad-C'!$1:$1048576,I$4,0)*100,"-")</f>
        <v>3.351924940943718</v>
      </c>
    </row>
    <row r="27" spans="2:9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0.65153390169143677</v>
      </c>
      <c r="F27" s="120">
        <f>IFERROR(VLOOKUP($B27&amp;"_"&amp;$C27&amp;"_"&amp;$A$4,'Pnad-C'!$1:$1048576,F$4,0)*100,"-")</f>
        <v>22.388987243175507</v>
      </c>
      <c r="G27" s="120">
        <f>IFERROR(VLOOKUP($B27&amp;"_"&amp;$C27&amp;"_"&amp;$A$4,'Pnad-C'!$1:$1048576,G$4,0)*100,"-")</f>
        <v>49.685570597648621</v>
      </c>
      <c r="H27" s="120">
        <f>IFERROR(VLOOKUP($B27&amp;"_"&amp;$C27&amp;"_"&amp;$A$4,'Pnad-C'!$1:$1048576,H$4,0)*100,"-")</f>
        <v>24.094623327255249</v>
      </c>
      <c r="I27" s="120">
        <f>IFERROR(VLOOKUP($B27&amp;"_"&amp;$C27&amp;"_"&amp;$A$4,'Pnad-C'!$1:$1048576,I$4,0)*100,"-")</f>
        <v>3.1792853027582169</v>
      </c>
    </row>
    <row r="28" spans="2:9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0.58450838550925255</v>
      </c>
      <c r="F28" s="119">
        <f>IFERROR(VLOOKUP($B28&amp;"_"&amp;$C28&amp;"_"&amp;$A$4,'Pnad-C'!$1:$1048576,F$4,0)*100,"-")</f>
        <v>21.074332296848297</v>
      </c>
      <c r="G28" s="119">
        <f>IFERROR(VLOOKUP($B28&amp;"_"&amp;$C28&amp;"_"&amp;$A$4,'Pnad-C'!$1:$1048576,G$4,0)*100,"-")</f>
        <v>50.79275369644165</v>
      </c>
      <c r="H28" s="119">
        <f>IFERROR(VLOOKUP($B28&amp;"_"&amp;$C28&amp;"_"&amp;$A$4,'Pnad-C'!$1:$1048576,H$4,0)*100,"-")</f>
        <v>24.064010381698608</v>
      </c>
      <c r="I28" s="119">
        <f>IFERROR(VLOOKUP($B28&amp;"_"&amp;$C28&amp;"_"&amp;$A$4,'Pnad-C'!$1:$1048576,I$4,0)*100,"-")</f>
        <v>3.4843932837247849</v>
      </c>
    </row>
    <row r="29" spans="2:9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0.58450838550925255</v>
      </c>
      <c r="F29" s="120">
        <f>IFERROR(VLOOKUP($B29&amp;"_"&amp;$C29&amp;"_"&amp;$A$4,'Pnad-C'!$1:$1048576,F$4,0)*100,"-")</f>
        <v>21.074332296848297</v>
      </c>
      <c r="G29" s="120">
        <f>IFERROR(VLOOKUP($B29&amp;"_"&amp;$C29&amp;"_"&amp;$A$4,'Pnad-C'!$1:$1048576,G$4,0)*100,"-")</f>
        <v>50.79275369644165</v>
      </c>
      <c r="H29" s="120">
        <f>IFERROR(VLOOKUP($B29&amp;"_"&amp;$C29&amp;"_"&amp;$A$4,'Pnad-C'!$1:$1048576,H$4,0)*100,"-")</f>
        <v>24.064010381698608</v>
      </c>
      <c r="I29" s="120">
        <f>IFERROR(VLOOKUP($B29&amp;"_"&amp;$C29&amp;"_"&amp;$A$4,'Pnad-C'!$1:$1048576,I$4,0)*100,"-")</f>
        <v>3.4843932837247849</v>
      </c>
    </row>
    <row r="30" spans="2:9" ht="15" customHeight="1" thickTop="1" x14ac:dyDescent="0.25">
      <c r="C30" s="154"/>
      <c r="D30" s="372" t="s">
        <v>785</v>
      </c>
      <c r="E30" s="372"/>
      <c r="F30" s="372"/>
      <c r="G30" s="372"/>
      <c r="H30" s="372"/>
      <c r="I30" s="372"/>
    </row>
    <row r="31" spans="2:9" x14ac:dyDescent="0.25">
      <c r="C31" s="154"/>
      <c r="D31" s="16" t="s">
        <v>2</v>
      </c>
    </row>
    <row r="32" spans="2:9" x14ac:dyDescent="0.25">
      <c r="C32" s="154"/>
      <c r="D32" s="159" t="s">
        <v>435</v>
      </c>
    </row>
    <row r="33" spans="3:4" x14ac:dyDescent="0.25">
      <c r="C33" s="154"/>
      <c r="D33" s="104" t="s">
        <v>436</v>
      </c>
    </row>
  </sheetData>
  <mergeCells count="2">
    <mergeCell ref="D5:I5"/>
    <mergeCell ref="D30:I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  <col min="10" max="10" width="18.14062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0" s="165" customFormat="1" ht="10.5" customHeight="1" x14ac:dyDescent="0.25">
      <c r="A3" s="161">
        <v>17</v>
      </c>
      <c r="B3" s="162"/>
      <c r="C3" s="163"/>
      <c r="D3" s="164"/>
      <c r="E3" s="163" t="s">
        <v>278</v>
      </c>
      <c r="F3" s="163" t="s">
        <v>279</v>
      </c>
      <c r="G3" s="163" t="s">
        <v>280</v>
      </c>
      <c r="H3" s="163" t="s">
        <v>281</v>
      </c>
      <c r="I3" s="163" t="s">
        <v>282</v>
      </c>
      <c r="J3" s="163" t="s">
        <v>283</v>
      </c>
    </row>
    <row r="4" spans="1:10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77</v>
      </c>
      <c r="F4" s="163">
        <f>HLOOKUP(F$3,'Pnad-C'!$1:$1048576,2,0)</f>
        <v>78</v>
      </c>
      <c r="G4" s="163">
        <f>HLOOKUP(G$3,'Pnad-C'!$1:$1048576,2,0)</f>
        <v>79</v>
      </c>
      <c r="H4" s="163">
        <f>HLOOKUP(H$3,'Pnad-C'!$1:$1048576,2,0)</f>
        <v>80</v>
      </c>
      <c r="I4" s="163">
        <f>HLOOKUP(I$3,'Pnad-C'!$1:$1048576,2,0)</f>
        <v>81</v>
      </c>
      <c r="J4" s="163">
        <f>HLOOKUP(J$3,'Pnad-C'!$1:$1048576,2,0)</f>
        <v>82</v>
      </c>
    </row>
    <row r="5" spans="1:10" s="12" customFormat="1" ht="43.5" customHeight="1" x14ac:dyDescent="0.25">
      <c r="A5" s="11"/>
      <c r="B5" s="148"/>
      <c r="C5" s="138"/>
      <c r="D5" s="371" t="str">
        <f>VLOOKUP(A3,'Indicadores do boletim'!$D:$N,3,0)</f>
        <v>Distribuição percentual dos ocupados de 14 anos ou mais por anos de estudo: Região Metropolitana do Rio de Janeiro, 2012 a 2016</v>
      </c>
      <c r="E5" s="371"/>
      <c r="F5" s="371"/>
      <c r="G5" s="371"/>
      <c r="H5" s="371"/>
      <c r="I5" s="371"/>
      <c r="J5" s="371"/>
    </row>
    <row r="6" spans="1:10" s="12" customFormat="1" ht="14.25" customHeight="1" thickBot="1" x14ac:dyDescent="0.3">
      <c r="A6" s="11"/>
      <c r="B6" s="150"/>
      <c r="C6" s="138"/>
      <c r="D6" s="13"/>
      <c r="E6" s="14"/>
      <c r="J6" s="102" t="s">
        <v>186</v>
      </c>
    </row>
    <row r="7" spans="1:10" s="11" customFormat="1" ht="23.25" customHeight="1" thickTop="1" x14ac:dyDescent="0.25">
      <c r="A7" s="138"/>
      <c r="B7" s="151"/>
      <c r="C7" s="138"/>
      <c r="D7" s="96" t="s">
        <v>0</v>
      </c>
      <c r="E7" s="97" t="s">
        <v>196</v>
      </c>
      <c r="F7" s="97" t="s">
        <v>202</v>
      </c>
      <c r="G7" s="97" t="s">
        <v>197</v>
      </c>
      <c r="H7" s="97" t="s">
        <v>198</v>
      </c>
      <c r="I7" s="97" t="s">
        <v>199</v>
      </c>
      <c r="J7" s="97" t="s">
        <v>200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2.4458508938550949</v>
      </c>
      <c r="F8" s="119">
        <f>IFERROR(VLOOKUP($B8&amp;"_"&amp;$C8&amp;"_"&amp;$A$4,'Pnad-C'!$1:$1048576,F$4,0)*100,"-")</f>
        <v>19.819462299346924</v>
      </c>
      <c r="G8" s="119">
        <f>IFERROR(VLOOKUP($B8&amp;"_"&amp;$C8&amp;"_"&amp;$A$4,'Pnad-C'!$1:$1048576,G$4,0)*100,"-")</f>
        <v>13.276448845863342</v>
      </c>
      <c r="H8" s="119">
        <f>IFERROR(VLOOKUP($B8&amp;"_"&amp;$C8&amp;"_"&amp;$A$4,'Pnad-C'!$1:$1048576,H$4,0)*100,"-")</f>
        <v>5.8089833706617355</v>
      </c>
      <c r="I8" s="119">
        <f>IFERROR(VLOOKUP($B8&amp;"_"&amp;$C8&amp;"_"&amp;$A$4,'Pnad-C'!$1:$1048576,I$4,0)*100,"-")</f>
        <v>34.488955140113831</v>
      </c>
      <c r="J8" s="119">
        <f>IFERROR(VLOOKUP($B8&amp;"_"&amp;$C8&amp;"_"&amp;$A$4,'Pnad-C'!$1:$1048576,J$4,0)*100,"-")</f>
        <v>24.160297214984894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2.4025237187743187</v>
      </c>
      <c r="F9" s="120">
        <f>IFERROR(VLOOKUP($B9&amp;"_"&amp;$C9&amp;"_"&amp;$A$4,'Pnad-C'!$1:$1048576,F$4,0)*100,"-")</f>
        <v>19.853030145168304</v>
      </c>
      <c r="G9" s="120">
        <f>IFERROR(VLOOKUP($B9&amp;"_"&amp;$C9&amp;"_"&amp;$A$4,'Pnad-C'!$1:$1048576,G$4,0)*100,"-")</f>
        <v>12.525551021099091</v>
      </c>
      <c r="H9" s="120">
        <f>IFERROR(VLOOKUP($B9&amp;"_"&amp;$C9&amp;"_"&amp;$A$4,'Pnad-C'!$1:$1048576,H$4,0)*100,"-")</f>
        <v>6.3154615461826324</v>
      </c>
      <c r="I9" s="120">
        <f>IFERROR(VLOOKUP($B9&amp;"_"&amp;$C9&amp;"_"&amp;$A$4,'Pnad-C'!$1:$1048576,I$4,0)*100,"-")</f>
        <v>34.132152795791626</v>
      </c>
      <c r="J9" s="120">
        <f>IFERROR(VLOOKUP($B9&amp;"_"&amp;$C9&amp;"_"&amp;$A$4,'Pnad-C'!$1:$1048576,J$4,0)*100,"-")</f>
        <v>24.771282076835632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2.403566986322403</v>
      </c>
      <c r="F10" s="120">
        <f>IFERROR(VLOOKUP($B10&amp;"_"&amp;$C10&amp;"_"&amp;$A$4,'Pnad-C'!$1:$1048576,F$4,0)*100,"-")</f>
        <v>19.640794396400452</v>
      </c>
      <c r="G10" s="120">
        <f>IFERROR(VLOOKUP($B10&amp;"_"&amp;$C10&amp;"_"&amp;$A$4,'Pnad-C'!$1:$1048576,G$4,0)*100,"-")</f>
        <v>13.011014461517334</v>
      </c>
      <c r="H10" s="120">
        <f>IFERROR(VLOOKUP($B10&amp;"_"&amp;$C10&amp;"_"&amp;$A$4,'Pnad-C'!$1:$1048576,H$4,0)*100,"-")</f>
        <v>6.1859793961048126</v>
      </c>
      <c r="I10" s="120">
        <f>IFERROR(VLOOKUP($B10&amp;"_"&amp;$C10&amp;"_"&amp;$A$4,'Pnad-C'!$1:$1048576,I$4,0)*100,"-")</f>
        <v>34.522947669029236</v>
      </c>
      <c r="J10" s="120">
        <f>IFERROR(VLOOKUP($B10&amp;"_"&amp;$C10&amp;"_"&amp;$A$4,'Pnad-C'!$1:$1048576,J$4,0)*100,"-")</f>
        <v>24.235695600509644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2.461337111890316</v>
      </c>
      <c r="F11" s="120">
        <f>IFERROR(VLOOKUP($B11&amp;"_"&amp;$C11&amp;"_"&amp;$A$4,'Pnad-C'!$1:$1048576,F$4,0)*100,"-")</f>
        <v>20.07271945476532</v>
      </c>
      <c r="G11" s="120">
        <f>IFERROR(VLOOKUP($B11&amp;"_"&amp;$C11&amp;"_"&amp;$A$4,'Pnad-C'!$1:$1048576,G$4,0)*100,"-")</f>
        <v>13.64520937204361</v>
      </c>
      <c r="H11" s="120">
        <f>IFERROR(VLOOKUP($B11&amp;"_"&amp;$C11&amp;"_"&amp;$A$4,'Pnad-C'!$1:$1048576,H$4,0)*100,"-")</f>
        <v>5.4374653846025467</v>
      </c>
      <c r="I11" s="120">
        <f>IFERROR(VLOOKUP($B11&amp;"_"&amp;$C11&amp;"_"&amp;$A$4,'Pnad-C'!$1:$1048576,I$4,0)*100,"-")</f>
        <v>34.298264980316162</v>
      </c>
      <c r="J11" s="120">
        <f>IFERROR(VLOOKUP($B11&amp;"_"&amp;$C11&amp;"_"&amp;$A$4,'Pnad-C'!$1:$1048576,J$4,0)*100,"-")</f>
        <v>24.085003137588501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2.515975758433342</v>
      </c>
      <c r="F12" s="120">
        <f>IFERROR(VLOOKUP($B12&amp;"_"&amp;$C12&amp;"_"&amp;$A$4,'Pnad-C'!$1:$1048576,F$4,0)*100,"-")</f>
        <v>19.711305201053619</v>
      </c>
      <c r="G12" s="120">
        <f>IFERROR(VLOOKUP($B12&amp;"_"&amp;$C12&amp;"_"&amp;$A$4,'Pnad-C'!$1:$1048576,G$4,0)*100,"-")</f>
        <v>13.924023509025574</v>
      </c>
      <c r="H12" s="120">
        <f>IFERROR(VLOOKUP($B12&amp;"_"&amp;$C12&amp;"_"&amp;$A$4,'Pnad-C'!$1:$1048576,H$4,0)*100,"-")</f>
        <v>5.2970271557569504</v>
      </c>
      <c r="I12" s="120">
        <f>IFERROR(VLOOKUP($B12&amp;"_"&amp;$C12&amp;"_"&amp;$A$4,'Pnad-C'!$1:$1048576,I$4,0)*100,"-")</f>
        <v>35.002458095550537</v>
      </c>
      <c r="J12" s="120">
        <f>IFERROR(VLOOKUP($B12&amp;"_"&amp;$C12&amp;"_"&amp;$A$4,'Pnad-C'!$1:$1048576,J$4,0)*100,"-")</f>
        <v>23.549209535121918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2.4716511368751526</v>
      </c>
      <c r="F13" s="119">
        <f>IFERROR(VLOOKUP($B13&amp;"_"&amp;$C13&amp;"_"&amp;$A$4,'Pnad-C'!$1:$1048576,F$4,0)*100,"-")</f>
        <v>18.949759006500244</v>
      </c>
      <c r="G13" s="119">
        <f>IFERROR(VLOOKUP($B13&amp;"_"&amp;$C13&amp;"_"&amp;$A$4,'Pnad-C'!$1:$1048576,G$4,0)*100,"-")</f>
        <v>13.206106424331665</v>
      </c>
      <c r="H13" s="119">
        <f>IFERROR(VLOOKUP($B13&amp;"_"&amp;$C13&amp;"_"&amp;$A$4,'Pnad-C'!$1:$1048576,H$4,0)*100,"-")</f>
        <v>5.4406598210334778</v>
      </c>
      <c r="I13" s="119">
        <f>IFERROR(VLOOKUP($B13&amp;"_"&amp;$C13&amp;"_"&amp;$A$4,'Pnad-C'!$1:$1048576,I$4,0)*100,"-")</f>
        <v>36.11602783203125</v>
      </c>
      <c r="J13" s="119">
        <f>IFERROR(VLOOKUP($B13&amp;"_"&amp;$C13&amp;"_"&amp;$A$4,'Pnad-C'!$1:$1048576,J$4,0)*100,"-")</f>
        <v>23.81579577922821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2.7469629421830177</v>
      </c>
      <c r="F14" s="120">
        <f>IFERROR(VLOOKUP($B14&amp;"_"&amp;$C14&amp;"_"&amp;$A$4,'Pnad-C'!$1:$1048576,F$4,0)*100,"-")</f>
        <v>18.986481428146362</v>
      </c>
      <c r="G14" s="120">
        <f>IFERROR(VLOOKUP($B14&amp;"_"&amp;$C14&amp;"_"&amp;$A$4,'Pnad-C'!$1:$1048576,G$4,0)*100,"-")</f>
        <v>13.496872782707214</v>
      </c>
      <c r="H14" s="120">
        <f>IFERROR(VLOOKUP($B14&amp;"_"&amp;$C14&amp;"_"&amp;$A$4,'Pnad-C'!$1:$1048576,H$4,0)*100,"-")</f>
        <v>5.2238039672374725</v>
      </c>
      <c r="I14" s="120">
        <f>IFERROR(VLOOKUP($B14&amp;"_"&amp;$C14&amp;"_"&amp;$A$4,'Pnad-C'!$1:$1048576,I$4,0)*100,"-")</f>
        <v>35.743263363838196</v>
      </c>
      <c r="J14" s="120">
        <f>IFERROR(VLOOKUP($B14&amp;"_"&amp;$C14&amp;"_"&amp;$A$4,'Pnad-C'!$1:$1048576,J$4,0)*100,"-")</f>
        <v>23.802615702152252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2.3792879655957222</v>
      </c>
      <c r="F15" s="120">
        <f>IFERROR(VLOOKUP($B15&amp;"_"&amp;$C15&amp;"_"&amp;$A$4,'Pnad-C'!$1:$1048576,F$4,0)*100,"-")</f>
        <v>19.321396946907043</v>
      </c>
      <c r="G15" s="120">
        <f>IFERROR(VLOOKUP($B15&amp;"_"&amp;$C15&amp;"_"&amp;$A$4,'Pnad-C'!$1:$1048576,G$4,0)*100,"-")</f>
        <v>13.365046679973602</v>
      </c>
      <c r="H15" s="120">
        <f>IFERROR(VLOOKUP($B15&amp;"_"&amp;$C15&amp;"_"&amp;$A$4,'Pnad-C'!$1:$1048576,H$4,0)*100,"-")</f>
        <v>5.5140309035778046</v>
      </c>
      <c r="I15" s="120">
        <f>IFERROR(VLOOKUP($B15&amp;"_"&amp;$C15&amp;"_"&amp;$A$4,'Pnad-C'!$1:$1048576,I$4,0)*100,"-")</f>
        <v>36.396390199661255</v>
      </c>
      <c r="J15" s="120">
        <f>IFERROR(VLOOKUP($B15&amp;"_"&amp;$C15&amp;"_"&amp;$A$4,'Pnad-C'!$1:$1048576,J$4,0)*100,"-")</f>
        <v>23.023849725723267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2.3184776306152344</v>
      </c>
      <c r="F16" s="120">
        <f>IFERROR(VLOOKUP($B16&amp;"_"&amp;$C16&amp;"_"&amp;$A$4,'Pnad-C'!$1:$1048576,F$4,0)*100,"-")</f>
        <v>19.001650810241699</v>
      </c>
      <c r="G16" s="120">
        <f>IFERROR(VLOOKUP($B16&amp;"_"&amp;$C16&amp;"_"&amp;$A$4,'Pnad-C'!$1:$1048576,G$4,0)*100,"-")</f>
        <v>12.908290326595306</v>
      </c>
      <c r="H16" s="120">
        <f>IFERROR(VLOOKUP($B16&amp;"_"&amp;$C16&amp;"_"&amp;$A$4,'Pnad-C'!$1:$1048576,H$4,0)*100,"-")</f>
        <v>5.7089153677225113</v>
      </c>
      <c r="I16" s="120">
        <f>IFERROR(VLOOKUP($B16&amp;"_"&amp;$C16&amp;"_"&amp;$A$4,'Pnad-C'!$1:$1048576,I$4,0)*100,"-")</f>
        <v>36.338075995445251</v>
      </c>
      <c r="J16" s="120">
        <f>IFERROR(VLOOKUP($B16&amp;"_"&amp;$C16&amp;"_"&amp;$A$4,'Pnad-C'!$1:$1048576,J$4,0)*100,"-")</f>
        <v>23.724588751792908</v>
      </c>
    </row>
    <row r="17" spans="2:10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2.441876195371151</v>
      </c>
      <c r="F17" s="120">
        <f>IFERROR(VLOOKUP($B17&amp;"_"&amp;$C17&amp;"_"&amp;$A$4,'Pnad-C'!$1:$1048576,F$4,0)*100,"-")</f>
        <v>18.489506840705872</v>
      </c>
      <c r="G17" s="120">
        <f>IFERROR(VLOOKUP($B17&amp;"_"&amp;$C17&amp;"_"&amp;$A$4,'Pnad-C'!$1:$1048576,G$4,0)*100,"-")</f>
        <v>13.054214417934418</v>
      </c>
      <c r="H17" s="120">
        <f>IFERROR(VLOOKUP($B17&amp;"_"&amp;$C17&amp;"_"&amp;$A$4,'Pnad-C'!$1:$1048576,H$4,0)*100,"-")</f>
        <v>5.3158890455961227</v>
      </c>
      <c r="I17" s="120">
        <f>IFERROR(VLOOKUP($B17&amp;"_"&amp;$C17&amp;"_"&amp;$A$4,'Pnad-C'!$1:$1048576,I$4,0)*100,"-")</f>
        <v>35.986384749412537</v>
      </c>
      <c r="J17" s="120">
        <f>IFERROR(VLOOKUP($B17&amp;"_"&amp;$C17&amp;"_"&amp;$A$4,'Pnad-C'!$1:$1048576,J$4,0)*100,"-")</f>
        <v>24.712128937244415</v>
      </c>
    </row>
    <row r="18" spans="2:10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1.9572984427213669</v>
      </c>
      <c r="F18" s="119">
        <f>IFERROR(VLOOKUP($B18&amp;"_"&amp;$C18&amp;"_"&amp;$A$4,'Pnad-C'!$1:$1048576,F$4,0)*100,"-")</f>
        <v>17.053589224815369</v>
      </c>
      <c r="G18" s="119">
        <f>IFERROR(VLOOKUP($B18&amp;"_"&amp;$C18&amp;"_"&amp;$A$4,'Pnad-C'!$1:$1048576,G$4,0)*100,"-")</f>
        <v>13.44488114118576</v>
      </c>
      <c r="H18" s="119">
        <f>IFERROR(VLOOKUP($B18&amp;"_"&amp;$C18&amp;"_"&amp;$A$4,'Pnad-C'!$1:$1048576,H$4,0)*100,"-")</f>
        <v>5.3507156670093536</v>
      </c>
      <c r="I18" s="119">
        <f>IFERROR(VLOOKUP($B18&amp;"_"&amp;$C18&amp;"_"&amp;$A$4,'Pnad-C'!$1:$1048576,I$4,0)*100,"-")</f>
        <v>37.311875820159912</v>
      </c>
      <c r="J18" s="119">
        <f>IFERROR(VLOOKUP($B18&amp;"_"&amp;$C18&amp;"_"&amp;$A$4,'Pnad-C'!$1:$1048576,J$4,0)*100,"-")</f>
        <v>24.881638586521149</v>
      </c>
    </row>
    <row r="19" spans="2:10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1.8562346696853638</v>
      </c>
      <c r="F19" s="120">
        <f>IFERROR(VLOOKUP($B19&amp;"_"&amp;$C19&amp;"_"&amp;$A$4,'Pnad-C'!$1:$1048576,F$4,0)*100,"-")</f>
        <v>17.684672772884369</v>
      </c>
      <c r="G19" s="120">
        <f>IFERROR(VLOOKUP($B19&amp;"_"&amp;$C19&amp;"_"&amp;$A$4,'Pnad-C'!$1:$1048576,G$4,0)*100,"-")</f>
        <v>13.101540505886078</v>
      </c>
      <c r="H19" s="120">
        <f>IFERROR(VLOOKUP($B19&amp;"_"&amp;$C19&amp;"_"&amp;$A$4,'Pnad-C'!$1:$1048576,H$4,0)*100,"-")</f>
        <v>5.5795580148696899</v>
      </c>
      <c r="I19" s="120">
        <f>IFERROR(VLOOKUP($B19&amp;"_"&amp;$C19&amp;"_"&amp;$A$4,'Pnad-C'!$1:$1048576,I$4,0)*100,"-")</f>
        <v>37.084558606147766</v>
      </c>
      <c r="J19" s="120">
        <f>IFERROR(VLOOKUP($B19&amp;"_"&amp;$C19&amp;"_"&amp;$A$4,'Pnad-C'!$1:$1048576,J$4,0)*100,"-")</f>
        <v>24.693435430526733</v>
      </c>
    </row>
    <row r="20" spans="2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2.144743874669075</v>
      </c>
      <c r="F20" s="120">
        <f>IFERROR(VLOOKUP($B20&amp;"_"&amp;$C20&amp;"_"&amp;$A$4,'Pnad-C'!$1:$1048576,F$4,0)*100,"-")</f>
        <v>17.339198291301727</v>
      </c>
      <c r="G20" s="120">
        <f>IFERROR(VLOOKUP($B20&amp;"_"&amp;$C20&amp;"_"&amp;$A$4,'Pnad-C'!$1:$1048576,G$4,0)*100,"-")</f>
        <v>13.640378415584564</v>
      </c>
      <c r="H20" s="120">
        <f>IFERROR(VLOOKUP($B20&amp;"_"&amp;$C20&amp;"_"&amp;$A$4,'Pnad-C'!$1:$1048576,H$4,0)*100,"-")</f>
        <v>5.2889317274093628</v>
      </c>
      <c r="I20" s="120">
        <f>IFERROR(VLOOKUP($B20&amp;"_"&amp;$C20&amp;"_"&amp;$A$4,'Pnad-C'!$1:$1048576,I$4,0)*100,"-")</f>
        <v>37.414205074310303</v>
      </c>
      <c r="J20" s="120">
        <f>IFERROR(VLOOKUP($B20&amp;"_"&amp;$C20&amp;"_"&amp;$A$4,'Pnad-C'!$1:$1048576,J$4,0)*100,"-")</f>
        <v>24.172541499137878</v>
      </c>
    </row>
    <row r="21" spans="2:10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1.8559759482741356</v>
      </c>
      <c r="F21" s="120">
        <f>IFERROR(VLOOKUP($B21&amp;"_"&amp;$C21&amp;"_"&amp;$A$4,'Pnad-C'!$1:$1048576,F$4,0)*100,"-")</f>
        <v>17.146505415439606</v>
      </c>
      <c r="G21" s="120">
        <f>IFERROR(VLOOKUP($B21&amp;"_"&amp;$C21&amp;"_"&amp;$A$4,'Pnad-C'!$1:$1048576,G$4,0)*100,"-")</f>
        <v>13.536939024925232</v>
      </c>
      <c r="H21" s="120">
        <f>IFERROR(VLOOKUP($B21&amp;"_"&amp;$C21&amp;"_"&amp;$A$4,'Pnad-C'!$1:$1048576,H$4,0)*100,"-")</f>
        <v>5.2223294973373413</v>
      </c>
      <c r="I21" s="120">
        <f>IFERROR(VLOOKUP($B21&amp;"_"&amp;$C21&amp;"_"&amp;$A$4,'Pnad-C'!$1:$1048576,I$4,0)*100,"-")</f>
        <v>37.246924638748169</v>
      </c>
      <c r="J21" s="120">
        <f>IFERROR(VLOOKUP($B21&amp;"_"&amp;$C21&amp;"_"&amp;$A$4,'Pnad-C'!$1:$1048576,J$4,0)*100,"-")</f>
        <v>24.991326034069061</v>
      </c>
    </row>
    <row r="22" spans="2:10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1.9722390919923782</v>
      </c>
      <c r="F22" s="120">
        <f>IFERROR(VLOOKUP($B22&amp;"_"&amp;$C22&amp;"_"&amp;$A$4,'Pnad-C'!$1:$1048576,F$4,0)*100,"-")</f>
        <v>16.043980419635773</v>
      </c>
      <c r="G22" s="120">
        <f>IFERROR(VLOOKUP($B22&amp;"_"&amp;$C22&amp;"_"&amp;$A$4,'Pnad-C'!$1:$1048576,G$4,0)*100,"-")</f>
        <v>13.500668108463287</v>
      </c>
      <c r="H22" s="120">
        <f>IFERROR(VLOOKUP($B22&amp;"_"&amp;$C22&amp;"_"&amp;$A$4,'Pnad-C'!$1:$1048576,H$4,0)*100,"-")</f>
        <v>5.3120434284210205</v>
      </c>
      <c r="I22" s="120">
        <f>IFERROR(VLOOKUP($B22&amp;"_"&amp;$C22&amp;"_"&amp;$A$4,'Pnad-C'!$1:$1048576,I$4,0)*100,"-")</f>
        <v>37.501817941665649</v>
      </c>
      <c r="J22" s="120">
        <f>IFERROR(VLOOKUP($B22&amp;"_"&amp;$C22&amp;"_"&amp;$A$4,'Pnad-C'!$1:$1048576,J$4,0)*100,"-")</f>
        <v>25.669252872467041</v>
      </c>
    </row>
    <row r="23" spans="2:10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2.8866294771432877</v>
      </c>
      <c r="F23" s="119">
        <f>IFERROR(VLOOKUP($B23&amp;"_"&amp;$C23&amp;"_"&amp;$A$4,'Pnad-C'!$1:$1048576,F$4,0)*100,"-")</f>
        <v>15.027496218681335</v>
      </c>
      <c r="G23" s="119">
        <f>IFERROR(VLOOKUP($B23&amp;"_"&amp;$C23&amp;"_"&amp;$A$4,'Pnad-C'!$1:$1048576,G$4,0)*100,"-")</f>
        <v>12.824064493179321</v>
      </c>
      <c r="H23" s="119">
        <f>IFERROR(VLOOKUP($B23&amp;"_"&amp;$C23&amp;"_"&amp;$A$4,'Pnad-C'!$1:$1048576,H$4,0)*100,"-")</f>
        <v>4.7737956047058105</v>
      </c>
      <c r="I23" s="119">
        <f>IFERROR(VLOOKUP($B23&amp;"_"&amp;$C23&amp;"_"&amp;$A$4,'Pnad-C'!$1:$1048576,I$4,0)*100,"-")</f>
        <v>38.019490242004395</v>
      </c>
      <c r="J23" s="119">
        <f>IFERROR(VLOOKUP($B23&amp;"_"&amp;$C23&amp;"_"&amp;$A$4,'Pnad-C'!$1:$1048576,J$4,0)*100,"-")</f>
        <v>26.468521356582642</v>
      </c>
    </row>
    <row r="24" spans="2:10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2.170557901263237</v>
      </c>
      <c r="F24" s="120">
        <f>IFERROR(VLOOKUP($B24&amp;"_"&amp;$C24&amp;"_"&amp;$A$4,'Pnad-C'!$1:$1048576,F$4,0)*100,"-")</f>
        <v>15.569667518138885</v>
      </c>
      <c r="G24" s="120">
        <f>IFERROR(VLOOKUP($B24&amp;"_"&amp;$C24&amp;"_"&amp;$A$4,'Pnad-C'!$1:$1048576,G$4,0)*100,"-")</f>
        <v>14.038039743900299</v>
      </c>
      <c r="H24" s="120">
        <f>IFERROR(VLOOKUP($B24&amp;"_"&amp;$C24&amp;"_"&amp;$A$4,'Pnad-C'!$1:$1048576,H$4,0)*100,"-")</f>
        <v>4.9335502088069916</v>
      </c>
      <c r="I24" s="120">
        <f>IFERROR(VLOOKUP($B24&amp;"_"&amp;$C24&amp;"_"&amp;$A$4,'Pnad-C'!$1:$1048576,I$4,0)*100,"-")</f>
        <v>37.338525056838989</v>
      </c>
      <c r="J24" s="120">
        <f>IFERROR(VLOOKUP($B24&amp;"_"&amp;$C24&amp;"_"&amp;$A$4,'Pnad-C'!$1:$1048576,J$4,0)*100,"-")</f>
        <v>25.949659943580627</v>
      </c>
    </row>
    <row r="25" spans="2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1.7335671931505203</v>
      </c>
      <c r="F25" s="120">
        <f>IFERROR(VLOOKUP($B25&amp;"_"&amp;$C25&amp;"_"&amp;$A$4,'Pnad-C'!$1:$1048576,F$4,0)*100,"-")</f>
        <v>15.747211873531342</v>
      </c>
      <c r="G25" s="120">
        <f>IFERROR(VLOOKUP($B25&amp;"_"&amp;$C25&amp;"_"&amp;$A$4,'Pnad-C'!$1:$1048576,G$4,0)*100,"-")</f>
        <v>13.142679631710052</v>
      </c>
      <c r="H25" s="120">
        <f>IFERROR(VLOOKUP($B25&amp;"_"&amp;$C25&amp;"_"&amp;$A$4,'Pnad-C'!$1:$1048576,H$4,0)*100,"-")</f>
        <v>4.9240253865718842</v>
      </c>
      <c r="I25" s="120">
        <f>IFERROR(VLOOKUP($B25&amp;"_"&amp;$C25&amp;"_"&amp;$A$4,'Pnad-C'!$1:$1048576,I$4,0)*100,"-")</f>
        <v>37.841537594795227</v>
      </c>
      <c r="J25" s="120">
        <f>IFERROR(VLOOKUP($B25&amp;"_"&amp;$C25&amp;"_"&amp;$A$4,'Pnad-C'!$1:$1048576,J$4,0)*100,"-")</f>
        <v>26.610979437828064</v>
      </c>
    </row>
    <row r="26" spans="2:10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1.8835930153727531</v>
      </c>
      <c r="F26" s="120">
        <f>IFERROR(VLOOKUP($B26&amp;"_"&amp;$C26&amp;"_"&amp;$A$4,'Pnad-C'!$1:$1048576,F$4,0)*100,"-")</f>
        <v>15.361139178276062</v>
      </c>
      <c r="G26" s="120">
        <f>IFERROR(VLOOKUP($B26&amp;"_"&amp;$C26&amp;"_"&amp;$A$4,'Pnad-C'!$1:$1048576,G$4,0)*100,"-")</f>
        <v>12.724176049232483</v>
      </c>
      <c r="H26" s="120">
        <f>IFERROR(VLOOKUP($B26&amp;"_"&amp;$C26&amp;"_"&amp;$A$4,'Pnad-C'!$1:$1048576,H$4,0)*100,"-")</f>
        <v>4.8753589391708374</v>
      </c>
      <c r="I26" s="120">
        <f>IFERROR(VLOOKUP($B26&amp;"_"&amp;$C26&amp;"_"&amp;$A$4,'Pnad-C'!$1:$1048576,I$4,0)*100,"-")</f>
        <v>37.813118100166321</v>
      </c>
      <c r="J26" s="120">
        <f>IFERROR(VLOOKUP($B26&amp;"_"&amp;$C26&amp;"_"&amp;$A$4,'Pnad-C'!$1:$1048576,J$4,0)*100,"-")</f>
        <v>27.342614531517029</v>
      </c>
    </row>
    <row r="27" spans="2:10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5.7587999850511551</v>
      </c>
      <c r="F27" s="120">
        <f>IFERROR(VLOOKUP($B27&amp;"_"&amp;$C27&amp;"_"&amp;$A$4,'Pnad-C'!$1:$1048576,F$4,0)*100,"-")</f>
        <v>13.431967794895172</v>
      </c>
      <c r="G27" s="120">
        <f>IFERROR(VLOOKUP($B27&amp;"_"&amp;$C27&amp;"_"&amp;$A$4,'Pnad-C'!$1:$1048576,G$4,0)*100,"-")</f>
        <v>11.391365528106689</v>
      </c>
      <c r="H27" s="120">
        <f>IFERROR(VLOOKUP($B27&amp;"_"&amp;$C27&amp;"_"&amp;$A$4,'Pnad-C'!$1:$1048576,H$4,0)*100,"-")</f>
        <v>4.3622482568025589</v>
      </c>
      <c r="I27" s="120">
        <f>IFERROR(VLOOKUP($B27&amp;"_"&amp;$C27&amp;"_"&amp;$A$4,'Pnad-C'!$1:$1048576,I$4,0)*100,"-")</f>
        <v>39.084780216217041</v>
      </c>
      <c r="J27" s="120">
        <f>IFERROR(VLOOKUP($B27&amp;"_"&amp;$C27&amp;"_"&amp;$A$4,'Pnad-C'!$1:$1048576,J$4,0)*100,"-")</f>
        <v>25.970837473869324</v>
      </c>
    </row>
    <row r="28" spans="2:10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4.9825802445411682</v>
      </c>
      <c r="F28" s="119">
        <f>IFERROR(VLOOKUP($B28&amp;"_"&amp;$C28&amp;"_"&amp;$A$4,'Pnad-C'!$1:$1048576,F$4,0)*100,"-")</f>
        <v>13.636714220046997</v>
      </c>
      <c r="G28" s="119">
        <f>IFERROR(VLOOKUP($B28&amp;"_"&amp;$C28&amp;"_"&amp;$A$4,'Pnad-C'!$1:$1048576,G$4,0)*100,"-")</f>
        <v>11.536550521850586</v>
      </c>
      <c r="H28" s="119">
        <f>IFERROR(VLOOKUP($B28&amp;"_"&amp;$C28&amp;"_"&amp;$A$4,'Pnad-C'!$1:$1048576,H$4,0)*100,"-")</f>
        <v>3.912508487701416</v>
      </c>
      <c r="I28" s="119">
        <f>IFERROR(VLOOKUP($B28&amp;"_"&amp;$C28&amp;"_"&amp;$A$4,'Pnad-C'!$1:$1048576,I$4,0)*100,"-")</f>
        <v>38.355311751365662</v>
      </c>
      <c r="J28" s="119">
        <f>IFERROR(VLOOKUP($B28&amp;"_"&amp;$C28&amp;"_"&amp;$A$4,'Pnad-C'!$1:$1048576,J$4,0)*100,"-")</f>
        <v>27.576336264610291</v>
      </c>
    </row>
    <row r="29" spans="2:10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4.9825802445411682</v>
      </c>
      <c r="F29" s="120">
        <f>IFERROR(VLOOKUP($B29&amp;"_"&amp;$C29&amp;"_"&amp;$A$4,'Pnad-C'!$1:$1048576,F$4,0)*100,"-")</f>
        <v>13.636714220046997</v>
      </c>
      <c r="G29" s="120">
        <f>IFERROR(VLOOKUP($B29&amp;"_"&amp;$C29&amp;"_"&amp;$A$4,'Pnad-C'!$1:$1048576,G$4,0)*100,"-")</f>
        <v>11.536550521850586</v>
      </c>
      <c r="H29" s="120">
        <f>IFERROR(VLOOKUP($B29&amp;"_"&amp;$C29&amp;"_"&amp;$A$4,'Pnad-C'!$1:$1048576,H$4,0)*100,"-")</f>
        <v>3.912508487701416</v>
      </c>
      <c r="I29" s="120">
        <f>IFERROR(VLOOKUP($B29&amp;"_"&amp;$C29&amp;"_"&amp;$A$4,'Pnad-C'!$1:$1048576,I$4,0)*100,"-")</f>
        <v>38.355311751365662</v>
      </c>
      <c r="J29" s="120">
        <f>IFERROR(VLOOKUP($B29&amp;"_"&amp;$C29&amp;"_"&amp;$A$4,'Pnad-C'!$1:$1048576,J$4,0)*100,"-")</f>
        <v>27.576336264610291</v>
      </c>
    </row>
    <row r="30" spans="2:10" ht="15" customHeight="1" thickTop="1" x14ac:dyDescent="0.25">
      <c r="C30" s="154"/>
      <c r="D30" s="15" t="s">
        <v>785</v>
      </c>
      <c r="E30" s="15"/>
      <c r="F30" s="15"/>
      <c r="G30" s="15"/>
      <c r="H30" s="126"/>
      <c r="I30" s="126"/>
      <c r="J30" s="126"/>
    </row>
    <row r="31" spans="2:10" x14ac:dyDescent="0.25">
      <c r="C31" s="154"/>
      <c r="D31" s="16" t="s">
        <v>2</v>
      </c>
    </row>
    <row r="32" spans="2:10" x14ac:dyDescent="0.25">
      <c r="C32" s="154"/>
      <c r="D32" s="159" t="s">
        <v>435</v>
      </c>
    </row>
    <row r="33" spans="3:4" x14ac:dyDescent="0.25">
      <c r="C33" s="154"/>
      <c r="D33" s="104" t="s">
        <v>436</v>
      </c>
    </row>
  </sheetData>
  <mergeCells count="1">
    <mergeCell ref="D5:J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  <col min="10" max="11" width="18.1406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</row>
    <row r="2" spans="1:11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</row>
    <row r="3" spans="1:11" s="165" customFormat="1" ht="10.5" customHeight="1" x14ac:dyDescent="0.25">
      <c r="A3" s="161">
        <v>18</v>
      </c>
      <c r="B3" s="162"/>
      <c r="C3" s="163"/>
      <c r="D3" s="164"/>
      <c r="E3" s="163" t="s">
        <v>284</v>
      </c>
      <c r="F3" s="163" t="s">
        <v>285</v>
      </c>
      <c r="G3" s="163" t="s">
        <v>286</v>
      </c>
      <c r="H3" s="163" t="s">
        <v>287</v>
      </c>
      <c r="I3" s="163" t="s">
        <v>288</v>
      </c>
      <c r="J3" s="163" t="s">
        <v>289</v>
      </c>
      <c r="K3" s="163" t="s">
        <v>290</v>
      </c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83</v>
      </c>
      <c r="F4" s="163">
        <f>HLOOKUP(F$3,'Pnad-C'!$1:$1048576,2,0)</f>
        <v>84</v>
      </c>
      <c r="G4" s="163">
        <f>HLOOKUP(G$3,'Pnad-C'!$1:$1048576,2,0)</f>
        <v>85</v>
      </c>
      <c r="H4" s="163">
        <f>HLOOKUP(H$3,'Pnad-C'!$1:$1048576,2,0)</f>
        <v>86</v>
      </c>
      <c r="I4" s="163">
        <f>HLOOKUP(I$3,'Pnad-C'!$1:$1048576,2,0)</f>
        <v>87</v>
      </c>
      <c r="J4" s="163">
        <f>HLOOKUP(J$3,'Pnad-C'!$1:$1048576,2,0)</f>
        <v>88</v>
      </c>
      <c r="K4" s="163">
        <f>HLOOKUP(K$3,'Pnad-C'!$1:$1048576,2,0)</f>
        <v>89</v>
      </c>
    </row>
    <row r="5" spans="1:11" s="12" customFormat="1" ht="43.5" customHeight="1" x14ac:dyDescent="0.25">
      <c r="A5" s="11"/>
      <c r="B5" s="148"/>
      <c r="C5" s="138"/>
      <c r="D5" s="371" t="str">
        <f>VLOOKUP(A3,'Indicadores do boletim'!$D:$N,3,0)&amp;""</f>
        <v>Distribuição percentual dos ocupados de 14 anos ou mais por setor de atividades: Região Metropolitana do Rio de Janeiro, 2012 a 2016</v>
      </c>
      <c r="E5" s="371"/>
      <c r="F5" s="371"/>
      <c r="G5" s="371"/>
      <c r="H5" s="371"/>
      <c r="I5" s="371"/>
      <c r="J5" s="371"/>
      <c r="K5" s="371"/>
    </row>
    <row r="6" spans="1:11" s="12" customFormat="1" ht="14.25" customHeight="1" thickBot="1" x14ac:dyDescent="0.3">
      <c r="A6" s="11"/>
      <c r="B6" s="150"/>
      <c r="C6" s="138"/>
      <c r="D6" s="13"/>
      <c r="E6" s="14"/>
      <c r="K6" s="102" t="s">
        <v>186</v>
      </c>
    </row>
    <row r="7" spans="1:11" s="11" customFormat="1" ht="23.25" customHeight="1" thickTop="1" x14ac:dyDescent="0.25">
      <c r="A7" s="138"/>
      <c r="B7" s="151"/>
      <c r="C7" s="138"/>
      <c r="D7" s="96" t="s">
        <v>0</v>
      </c>
      <c r="E7" s="97" t="s">
        <v>206</v>
      </c>
      <c r="F7" s="97" t="s">
        <v>207</v>
      </c>
      <c r="G7" s="97" t="s">
        <v>208</v>
      </c>
      <c r="H7" s="97" t="s">
        <v>209</v>
      </c>
      <c r="I7" s="97" t="s">
        <v>210</v>
      </c>
      <c r="J7" s="97" t="s">
        <v>211</v>
      </c>
      <c r="K7" s="97" t="s">
        <v>212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0.52801072597503662</v>
      </c>
      <c r="F8" s="119">
        <f>IFERROR(VLOOKUP($B8&amp;"_"&amp;$C8&amp;"_"&amp;$A$4,'Pnad-C'!$1:$1048576,F$4,0)*100,"-")</f>
        <v>10.568411648273468</v>
      </c>
      <c r="G8" s="119">
        <f>IFERROR(VLOOKUP($B8&amp;"_"&amp;$C8&amp;"_"&amp;$A$4,'Pnad-C'!$1:$1048576,G$4,0)*100,"-")</f>
        <v>8.9774996042251587</v>
      </c>
      <c r="H8" s="119">
        <f>IFERROR(VLOOKUP($B8&amp;"_"&amp;$C8&amp;"_"&amp;$A$4,'Pnad-C'!$1:$1048576,H$4,0)*100,"-")</f>
        <v>18.504366278648376</v>
      </c>
      <c r="I8" s="119">
        <f>IFERROR(VLOOKUP($B8&amp;"_"&amp;$C8&amp;"_"&amp;$A$4,'Pnad-C'!$1:$1048576,I$4,0)*100,"-")</f>
        <v>55.079340934753418</v>
      </c>
      <c r="J8" s="119">
        <f>IFERROR(VLOOKUP($B8&amp;"_"&amp;$C8&amp;"_"&amp;$A$4,'Pnad-C'!$1:$1048576,J$4,0)*100,"-")</f>
        <v>6.2920883297920227</v>
      </c>
      <c r="K8" s="119">
        <f>IFERROR(VLOOKUP($B8&amp;"_"&amp;$C8&amp;"_"&amp;$A$4,'Pnad-C'!$1:$1048576,K$4,0)*100,"-")</f>
        <v>5.0281255971640348E-2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0.50097242929041386</v>
      </c>
      <c r="F9" s="120">
        <f>IFERROR(VLOOKUP($B9&amp;"_"&amp;$C9&amp;"_"&amp;$A$4,'Pnad-C'!$1:$1048576,F$4,0)*100,"-")</f>
        <v>10.750065743923187</v>
      </c>
      <c r="G9" s="120">
        <f>IFERROR(VLOOKUP($B9&amp;"_"&amp;$C9&amp;"_"&amp;$A$4,'Pnad-C'!$1:$1048576,G$4,0)*100,"-")</f>
        <v>8.2191795110702515</v>
      </c>
      <c r="H9" s="120">
        <f>IFERROR(VLOOKUP($B9&amp;"_"&amp;$C9&amp;"_"&amp;$A$4,'Pnad-C'!$1:$1048576,H$4,0)*100,"-")</f>
        <v>18.2565838098526</v>
      </c>
      <c r="I9" s="120">
        <f>IFERROR(VLOOKUP($B9&amp;"_"&amp;$C9&amp;"_"&amp;$A$4,'Pnad-C'!$1:$1048576,I$4,0)*100,"-")</f>
        <v>55.671441555023193</v>
      </c>
      <c r="J9" s="120">
        <f>IFERROR(VLOOKUP($B9&amp;"_"&amp;$C9&amp;"_"&amp;$A$4,'Pnad-C'!$1:$1048576,J$4,0)*100,"-")</f>
        <v>6.6017575562000275</v>
      </c>
      <c r="K9" s="120">
        <f>IFERROR(VLOOKUP($B9&amp;"_"&amp;$C9&amp;"_"&amp;$A$4,'Pnad-C'!$1:$1048576,K$4,0)*100,"-")</f>
        <v>0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0.47259624116122723</v>
      </c>
      <c r="F10" s="120">
        <f>IFERROR(VLOOKUP($B10&amp;"_"&amp;$C10&amp;"_"&amp;$A$4,'Pnad-C'!$1:$1048576,F$4,0)*100,"-")</f>
        <v>10.363314300775528</v>
      </c>
      <c r="G10" s="120">
        <f>IFERROR(VLOOKUP($B10&amp;"_"&amp;$C10&amp;"_"&amp;$A$4,'Pnad-C'!$1:$1048576,G$4,0)*100,"-")</f>
        <v>8.8539935648441315</v>
      </c>
      <c r="H10" s="120">
        <f>IFERROR(VLOOKUP($B10&amp;"_"&amp;$C10&amp;"_"&amp;$A$4,'Pnad-C'!$1:$1048576,H$4,0)*100,"-")</f>
        <v>18.905274569988251</v>
      </c>
      <c r="I10" s="120">
        <f>IFERROR(VLOOKUP($B10&amp;"_"&amp;$C10&amp;"_"&amp;$A$4,'Pnad-C'!$1:$1048576,I$4,0)*100,"-")</f>
        <v>55.00372052192688</v>
      </c>
      <c r="J10" s="120">
        <f>IFERROR(VLOOKUP($B10&amp;"_"&amp;$C10&amp;"_"&amp;$A$4,'Pnad-C'!$1:$1048576,J$4,0)*100,"-")</f>
        <v>6.3677385449409485</v>
      </c>
      <c r="K10" s="120">
        <f>IFERROR(VLOOKUP($B10&amp;"_"&amp;$C10&amp;"_"&amp;$A$4,'Pnad-C'!$1:$1048576,K$4,0)*100,"-")</f>
        <v>3.3360696397721767E-2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0.49456176348030567</v>
      </c>
      <c r="F11" s="120">
        <f>IFERROR(VLOOKUP($B11&amp;"_"&amp;$C11&amp;"_"&amp;$A$4,'Pnad-C'!$1:$1048576,F$4,0)*100,"-")</f>
        <v>10.481234639883041</v>
      </c>
      <c r="G11" s="120">
        <f>IFERROR(VLOOKUP($B11&amp;"_"&amp;$C11&amp;"_"&amp;$A$4,'Pnad-C'!$1:$1048576,G$4,0)*100,"-")</f>
        <v>9.5492444932460785</v>
      </c>
      <c r="H11" s="120">
        <f>IFERROR(VLOOKUP($B11&amp;"_"&amp;$C11&amp;"_"&amp;$A$4,'Pnad-C'!$1:$1048576,H$4,0)*100,"-")</f>
        <v>18.261606991291046</v>
      </c>
      <c r="I11" s="120">
        <f>IFERROR(VLOOKUP($B11&amp;"_"&amp;$C11&amp;"_"&amp;$A$4,'Pnad-C'!$1:$1048576,I$4,0)*100,"-")</f>
        <v>54.894101619720459</v>
      </c>
      <c r="J11" s="120">
        <f>IFERROR(VLOOKUP($B11&amp;"_"&amp;$C11&amp;"_"&amp;$A$4,'Pnad-C'!$1:$1048576,J$4,0)*100,"-")</f>
        <v>6.2295164912939072</v>
      </c>
      <c r="K11" s="120">
        <f>IFERROR(VLOOKUP($B11&amp;"_"&amp;$C11&amp;"_"&amp;$A$4,'Pnad-C'!$1:$1048576,K$4,0)*100,"-")</f>
        <v>8.9734926586970687E-2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0.64391237683594227</v>
      </c>
      <c r="F12" s="120">
        <f>IFERROR(VLOOKUP($B12&amp;"_"&amp;$C12&amp;"_"&amp;$A$4,'Pnad-C'!$1:$1048576,F$4,0)*100,"-")</f>
        <v>10.679031163454056</v>
      </c>
      <c r="G12" s="120">
        <f>IFERROR(VLOOKUP($B12&amp;"_"&amp;$C12&amp;"_"&amp;$A$4,'Pnad-C'!$1:$1048576,G$4,0)*100,"-")</f>
        <v>9.2875823378562927</v>
      </c>
      <c r="H12" s="120">
        <f>IFERROR(VLOOKUP($B12&amp;"_"&amp;$C12&amp;"_"&amp;$A$4,'Pnad-C'!$1:$1048576,H$4,0)*100,"-")</f>
        <v>18.593999743461609</v>
      </c>
      <c r="I12" s="120">
        <f>IFERROR(VLOOKUP($B12&amp;"_"&amp;$C12&amp;"_"&amp;$A$4,'Pnad-C'!$1:$1048576,I$4,0)*100,"-")</f>
        <v>54.748106002807617</v>
      </c>
      <c r="J12" s="120">
        <f>IFERROR(VLOOKUP($B12&amp;"_"&amp;$C12&amp;"_"&amp;$A$4,'Pnad-C'!$1:$1048576,J$4,0)*100,"-")</f>
        <v>5.9693407267332077</v>
      </c>
      <c r="K12" s="120">
        <f>IFERROR(VLOOKUP($B12&amp;"_"&amp;$C12&amp;"_"&amp;$A$4,'Pnad-C'!$1:$1048576,K$4,0)*100,"-")</f>
        <v>7.8029400901868939E-2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0.4785630851984024</v>
      </c>
      <c r="F13" s="119">
        <f>IFERROR(VLOOKUP($B13&amp;"_"&amp;$C13&amp;"_"&amp;$A$4,'Pnad-C'!$1:$1048576,F$4,0)*100,"-")</f>
        <v>10.4842409491539</v>
      </c>
      <c r="G13" s="119">
        <f>IFERROR(VLOOKUP($B13&amp;"_"&amp;$C13&amp;"_"&amp;$A$4,'Pnad-C'!$1:$1048576,G$4,0)*100,"-")</f>
        <v>9.4780787825584412</v>
      </c>
      <c r="H13" s="119">
        <f>IFERROR(VLOOKUP($B13&amp;"_"&amp;$C13&amp;"_"&amp;$A$4,'Pnad-C'!$1:$1048576,H$4,0)*100,"-")</f>
        <v>18.061129748821259</v>
      </c>
      <c r="I13" s="119">
        <f>IFERROR(VLOOKUP($B13&amp;"_"&amp;$C13&amp;"_"&amp;$A$4,'Pnad-C'!$1:$1048576,I$4,0)*100,"-")</f>
        <v>55.284976959228516</v>
      </c>
      <c r="J13" s="119">
        <f>IFERROR(VLOOKUP($B13&amp;"_"&amp;$C13&amp;"_"&amp;$A$4,'Pnad-C'!$1:$1048576,J$4,0)*100,"-")</f>
        <v>6.1211630702018738</v>
      </c>
      <c r="K13" s="119">
        <f>IFERROR(VLOOKUP($B13&amp;"_"&amp;$C13&amp;"_"&amp;$A$4,'Pnad-C'!$1:$1048576,K$4,0)*100,"-")</f>
        <v>9.185069939121604E-2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0.56473924778401852</v>
      </c>
      <c r="F14" s="120">
        <f>IFERROR(VLOOKUP($B14&amp;"_"&amp;$C14&amp;"_"&amp;$A$4,'Pnad-C'!$1:$1048576,F$4,0)*100,"-")</f>
        <v>10.66470593214035</v>
      </c>
      <c r="G14" s="120">
        <f>IFERROR(VLOOKUP($B14&amp;"_"&amp;$C14&amp;"_"&amp;$A$4,'Pnad-C'!$1:$1048576,G$4,0)*100,"-")</f>
        <v>9.3699432909488678</v>
      </c>
      <c r="H14" s="120">
        <f>IFERROR(VLOOKUP($B14&amp;"_"&amp;$C14&amp;"_"&amp;$A$4,'Pnad-C'!$1:$1048576,H$4,0)*100,"-")</f>
        <v>18.408438563346863</v>
      </c>
      <c r="I14" s="120">
        <f>IFERROR(VLOOKUP($B14&amp;"_"&amp;$C14&amp;"_"&amp;$A$4,'Pnad-C'!$1:$1048576,I$4,0)*100,"-")</f>
        <v>54.970818758010864</v>
      </c>
      <c r="J14" s="120">
        <f>IFERROR(VLOOKUP($B14&amp;"_"&amp;$C14&amp;"_"&amp;$A$4,'Pnad-C'!$1:$1048576,J$4,0)*100,"-")</f>
        <v>5.974872037768364</v>
      </c>
      <c r="K14" s="120">
        <f>IFERROR(VLOOKUP($B14&amp;"_"&amp;$C14&amp;"_"&amp;$A$4,'Pnad-C'!$1:$1048576,K$4,0)*100,"-")</f>
        <v>4.6480452874675393E-2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0.44472096487879753</v>
      </c>
      <c r="F15" s="120">
        <f>IFERROR(VLOOKUP($B15&amp;"_"&amp;$C15&amp;"_"&amp;$A$4,'Pnad-C'!$1:$1048576,F$4,0)*100,"-")</f>
        <v>10.562290251255035</v>
      </c>
      <c r="G15" s="120">
        <f>IFERROR(VLOOKUP($B15&amp;"_"&amp;$C15&amp;"_"&amp;$A$4,'Pnad-C'!$1:$1048576,G$4,0)*100,"-")</f>
        <v>9.4455502927303314</v>
      </c>
      <c r="H15" s="120">
        <f>IFERROR(VLOOKUP($B15&amp;"_"&amp;$C15&amp;"_"&amp;$A$4,'Pnad-C'!$1:$1048576,H$4,0)*100,"-")</f>
        <v>17.90153980255127</v>
      </c>
      <c r="I15" s="120">
        <f>IFERROR(VLOOKUP($B15&amp;"_"&amp;$C15&amp;"_"&amp;$A$4,'Pnad-C'!$1:$1048576,I$4,0)*100,"-")</f>
        <v>55.590254068374634</v>
      </c>
      <c r="J15" s="120">
        <f>IFERROR(VLOOKUP($B15&amp;"_"&amp;$C15&amp;"_"&amp;$A$4,'Pnad-C'!$1:$1048576,J$4,0)*100,"-")</f>
        <v>5.928463488817215</v>
      </c>
      <c r="K15" s="120">
        <f>IFERROR(VLOOKUP($B15&amp;"_"&amp;$C15&amp;"_"&amp;$A$4,'Pnad-C'!$1:$1048576,K$4,0)*100,"-")</f>
        <v>0.12718182988464832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0.42641251347959042</v>
      </c>
      <c r="F16" s="120">
        <f>IFERROR(VLOOKUP($B16&amp;"_"&amp;$C16&amp;"_"&amp;$A$4,'Pnad-C'!$1:$1048576,F$4,0)*100,"-")</f>
        <v>10.11299267411232</v>
      </c>
      <c r="G16" s="120">
        <f>IFERROR(VLOOKUP($B16&amp;"_"&amp;$C16&amp;"_"&amp;$A$4,'Pnad-C'!$1:$1048576,G$4,0)*100,"-")</f>
        <v>9.7186349332332611</v>
      </c>
      <c r="H16" s="120">
        <f>IFERROR(VLOOKUP($B16&amp;"_"&amp;$C16&amp;"_"&amp;$A$4,'Pnad-C'!$1:$1048576,H$4,0)*100,"-")</f>
        <v>17.996940016746521</v>
      </c>
      <c r="I16" s="120">
        <f>IFERROR(VLOOKUP($B16&amp;"_"&amp;$C16&amp;"_"&amp;$A$4,'Pnad-C'!$1:$1048576,I$4,0)*100,"-")</f>
        <v>55.375379323959351</v>
      </c>
      <c r="J16" s="120">
        <f>IFERROR(VLOOKUP($B16&amp;"_"&amp;$C16&amp;"_"&amp;$A$4,'Pnad-C'!$1:$1048576,J$4,0)*100,"-")</f>
        <v>6.2523007392883301</v>
      </c>
      <c r="K16" s="120">
        <f>IFERROR(VLOOKUP($B16&amp;"_"&amp;$C16&amp;"_"&amp;$A$4,'Pnad-C'!$1:$1048576,K$4,0)*100,"-")</f>
        <v>0.11733929859474301</v>
      </c>
    </row>
    <row r="17" spans="2:11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0.47837956808507442</v>
      </c>
      <c r="F17" s="120">
        <f>IFERROR(VLOOKUP($B17&amp;"_"&amp;$C17&amp;"_"&amp;$A$4,'Pnad-C'!$1:$1048576,F$4,0)*100,"-")</f>
        <v>10.596973448991776</v>
      </c>
      <c r="G17" s="120">
        <f>IFERROR(VLOOKUP($B17&amp;"_"&amp;$C17&amp;"_"&amp;$A$4,'Pnad-C'!$1:$1048576,G$4,0)*100,"-")</f>
        <v>9.3781858682632446</v>
      </c>
      <c r="H17" s="120">
        <f>IFERROR(VLOOKUP($B17&amp;"_"&amp;$C17&amp;"_"&amp;$A$4,'Pnad-C'!$1:$1048576,H$4,0)*100,"-")</f>
        <v>17.937599122524261</v>
      </c>
      <c r="I17" s="120">
        <f>IFERROR(VLOOKUP($B17&amp;"_"&amp;$C17&amp;"_"&amp;$A$4,'Pnad-C'!$1:$1048576,I$4,0)*100,"-")</f>
        <v>55.203443765640259</v>
      </c>
      <c r="J17" s="120">
        <f>IFERROR(VLOOKUP($B17&amp;"_"&amp;$C17&amp;"_"&amp;$A$4,'Pnad-C'!$1:$1048576,J$4,0)*100,"-")</f>
        <v>6.3290156424045563</v>
      </c>
      <c r="K17" s="120">
        <f>IFERROR(VLOOKUP($B17&amp;"_"&amp;$C17&amp;"_"&amp;$A$4,'Pnad-C'!$1:$1048576,K$4,0)*100,"-")</f>
        <v>7.6401204569265246E-2</v>
      </c>
    </row>
    <row r="18" spans="2:11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0.34323164727538824</v>
      </c>
      <c r="F18" s="119">
        <f>IFERROR(VLOOKUP($B18&amp;"_"&amp;$C18&amp;"_"&amp;$A$4,'Pnad-C'!$1:$1048576,F$4,0)*100,"-")</f>
        <v>10.044044256210327</v>
      </c>
      <c r="G18" s="119">
        <f>IFERROR(VLOOKUP($B18&amp;"_"&amp;$C18&amp;"_"&amp;$A$4,'Pnad-C'!$1:$1048576,G$4,0)*100,"-")</f>
        <v>8.5774980485439301</v>
      </c>
      <c r="H18" s="119">
        <f>IFERROR(VLOOKUP($B18&amp;"_"&amp;$C18&amp;"_"&amp;$A$4,'Pnad-C'!$1:$1048576,H$4,0)*100,"-")</f>
        <v>18.74019056558609</v>
      </c>
      <c r="I18" s="119">
        <f>IFERROR(VLOOKUP($B18&amp;"_"&amp;$C18&amp;"_"&amp;$A$4,'Pnad-C'!$1:$1048576,I$4,0)*100,"-")</f>
        <v>55.847346782684326</v>
      </c>
      <c r="J18" s="119">
        <f>IFERROR(VLOOKUP($B18&amp;"_"&amp;$C18&amp;"_"&amp;$A$4,'Pnad-C'!$1:$1048576,J$4,0)*100,"-")</f>
        <v>6.3846968114376068</v>
      </c>
      <c r="K18" s="119">
        <f>IFERROR(VLOOKUP($B18&amp;"_"&amp;$C18&amp;"_"&amp;$A$4,'Pnad-C'!$1:$1048576,K$4,0)*100,"-")</f>
        <v>6.2991486629471183E-2</v>
      </c>
    </row>
    <row r="19" spans="2:11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0.41629155166447163</v>
      </c>
      <c r="F19" s="120">
        <f>IFERROR(VLOOKUP($B19&amp;"_"&amp;$C19&amp;"_"&amp;$A$4,'Pnad-C'!$1:$1048576,F$4,0)*100,"-")</f>
        <v>10.134606808423996</v>
      </c>
      <c r="G19" s="120">
        <f>IFERROR(VLOOKUP($B19&amp;"_"&amp;$C19&amp;"_"&amp;$A$4,'Pnad-C'!$1:$1048576,G$4,0)*100,"-")</f>
        <v>9.5522969961166382</v>
      </c>
      <c r="H19" s="120">
        <f>IFERROR(VLOOKUP($B19&amp;"_"&amp;$C19&amp;"_"&amp;$A$4,'Pnad-C'!$1:$1048576,H$4,0)*100,"-")</f>
        <v>18.363320827484131</v>
      </c>
      <c r="I19" s="120">
        <f>IFERROR(VLOOKUP($B19&amp;"_"&amp;$C19&amp;"_"&amp;$A$4,'Pnad-C'!$1:$1048576,I$4,0)*100,"-")</f>
        <v>55.054378509521484</v>
      </c>
      <c r="J19" s="120">
        <f>IFERROR(VLOOKUP($B19&amp;"_"&amp;$C19&amp;"_"&amp;$A$4,'Pnad-C'!$1:$1048576,J$4,0)*100,"-")</f>
        <v>6.4676053822040558</v>
      </c>
      <c r="K19" s="120">
        <f>IFERROR(VLOOKUP($B19&amp;"_"&amp;$C19&amp;"_"&amp;$A$4,'Pnad-C'!$1:$1048576,K$4,0)*100,"-")</f>
        <v>1.1500978143885732E-2</v>
      </c>
    </row>
    <row r="20" spans="2:11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0.33438603859394789</v>
      </c>
      <c r="F20" s="120">
        <f>IFERROR(VLOOKUP($B20&amp;"_"&amp;$C20&amp;"_"&amp;$A$4,'Pnad-C'!$1:$1048576,F$4,0)*100,"-")</f>
        <v>10.142789036035538</v>
      </c>
      <c r="G20" s="120">
        <f>IFERROR(VLOOKUP($B20&amp;"_"&amp;$C20&amp;"_"&amp;$A$4,'Pnad-C'!$1:$1048576,G$4,0)*100,"-")</f>
        <v>8.8578343391418457</v>
      </c>
      <c r="H20" s="120">
        <f>IFERROR(VLOOKUP($B20&amp;"_"&amp;$C20&amp;"_"&amp;$A$4,'Pnad-C'!$1:$1048576,H$4,0)*100,"-")</f>
        <v>19.007904827594757</v>
      </c>
      <c r="I20" s="120">
        <f>IFERROR(VLOOKUP($B20&amp;"_"&amp;$C20&amp;"_"&amp;$A$4,'Pnad-C'!$1:$1048576,I$4,0)*100,"-")</f>
        <v>55.302375555038452</v>
      </c>
      <c r="J20" s="120">
        <f>IFERROR(VLOOKUP($B20&amp;"_"&amp;$C20&amp;"_"&amp;$A$4,'Pnad-C'!$1:$1048576,J$4,0)*100,"-")</f>
        <v>6.2850490212440491</v>
      </c>
      <c r="K20" s="120">
        <f>IFERROR(VLOOKUP($B20&amp;"_"&amp;$C20&amp;"_"&amp;$A$4,'Pnad-C'!$1:$1048576,K$4,0)*100,"-")</f>
        <v>6.9663231261074543E-2</v>
      </c>
    </row>
    <row r="21" spans="2:11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0.35966970026493073</v>
      </c>
      <c r="F21" s="120">
        <f>IFERROR(VLOOKUP($B21&amp;"_"&amp;$C21&amp;"_"&amp;$A$4,'Pnad-C'!$1:$1048576,F$4,0)*100,"-")</f>
        <v>10.041370242834091</v>
      </c>
      <c r="G21" s="120">
        <f>IFERROR(VLOOKUP($B21&amp;"_"&amp;$C21&amp;"_"&amp;$A$4,'Pnad-C'!$1:$1048576,G$4,0)*100,"-")</f>
        <v>8.2453548908233643</v>
      </c>
      <c r="H21" s="120">
        <f>IFERROR(VLOOKUP($B21&amp;"_"&amp;$C21&amp;"_"&amp;$A$4,'Pnad-C'!$1:$1048576,H$4,0)*100,"-")</f>
        <v>18.725478649139404</v>
      </c>
      <c r="I21" s="120">
        <f>IFERROR(VLOOKUP($B21&amp;"_"&amp;$C21&amp;"_"&amp;$A$4,'Pnad-C'!$1:$1048576,I$4,0)*100,"-")</f>
        <v>56.253409385681152</v>
      </c>
      <c r="J21" s="120">
        <f>IFERROR(VLOOKUP($B21&amp;"_"&amp;$C21&amp;"_"&amp;$A$4,'Pnad-C'!$1:$1048576,J$4,0)*100,"-")</f>
        <v>6.3382379710674286</v>
      </c>
      <c r="K21" s="120">
        <f>IFERROR(VLOOKUP($B21&amp;"_"&amp;$C21&amp;"_"&amp;$A$4,'Pnad-C'!$1:$1048576,K$4,0)*100,"-")</f>
        <v>3.6480574635788798E-2</v>
      </c>
    </row>
    <row r="22" spans="2:11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0.26257932186126709</v>
      </c>
      <c r="F22" s="120">
        <f>IFERROR(VLOOKUP($B22&amp;"_"&amp;$C22&amp;"_"&amp;$A$4,'Pnad-C'!$1:$1048576,F$4,0)*100,"-")</f>
        <v>9.8574109375476837</v>
      </c>
      <c r="G22" s="120">
        <f>IFERROR(VLOOKUP($B22&amp;"_"&amp;$C22&amp;"_"&amp;$A$4,'Pnad-C'!$1:$1048576,G$4,0)*100,"-")</f>
        <v>7.6545052230358124</v>
      </c>
      <c r="H22" s="120">
        <f>IFERROR(VLOOKUP($B22&amp;"_"&amp;$C22&amp;"_"&amp;$A$4,'Pnad-C'!$1:$1048576,H$4,0)*100,"-")</f>
        <v>18.864059448242188</v>
      </c>
      <c r="I22" s="120">
        <f>IFERROR(VLOOKUP($B22&amp;"_"&amp;$C22&amp;"_"&amp;$A$4,'Pnad-C'!$1:$1048576,I$4,0)*100,"-")</f>
        <v>56.779229640960693</v>
      </c>
      <c r="J22" s="120">
        <f>IFERROR(VLOOKUP($B22&amp;"_"&amp;$C22&amp;"_"&amp;$A$4,'Pnad-C'!$1:$1048576,J$4,0)*100,"-")</f>
        <v>6.4478956162929535</v>
      </c>
      <c r="K22" s="120">
        <f>IFERROR(VLOOKUP($B22&amp;"_"&amp;$C22&amp;"_"&amp;$A$4,'Pnad-C'!$1:$1048576,K$4,0)*100,"-")</f>
        <v>0.13432116247713566</v>
      </c>
    </row>
    <row r="23" spans="2:11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0.35963645204901695</v>
      </c>
      <c r="F23" s="119">
        <f>IFERROR(VLOOKUP($B23&amp;"_"&amp;$C23&amp;"_"&amp;$A$4,'Pnad-C'!$1:$1048576,F$4,0)*100,"-")</f>
        <v>9.3137338757514954</v>
      </c>
      <c r="G23" s="119">
        <f>IFERROR(VLOOKUP($B23&amp;"_"&amp;$C23&amp;"_"&amp;$A$4,'Pnad-C'!$1:$1048576,G$4,0)*100,"-")</f>
        <v>8.2598142325878143</v>
      </c>
      <c r="H23" s="119">
        <f>IFERROR(VLOOKUP($B23&amp;"_"&amp;$C23&amp;"_"&amp;$A$4,'Pnad-C'!$1:$1048576,H$4,0)*100,"-")</f>
        <v>18.737095594406128</v>
      </c>
      <c r="I23" s="119">
        <f>IFERROR(VLOOKUP($B23&amp;"_"&amp;$C23&amp;"_"&amp;$A$4,'Pnad-C'!$1:$1048576,I$4,0)*100,"-")</f>
        <v>57.129335403442383</v>
      </c>
      <c r="J23" s="119">
        <f>IFERROR(VLOOKUP($B23&amp;"_"&amp;$C23&amp;"_"&amp;$A$4,'Pnad-C'!$1:$1048576,J$4,0)*100,"-")</f>
        <v>6.1665721237659454</v>
      </c>
      <c r="K23" s="119">
        <f>IFERROR(VLOOKUP($B23&amp;"_"&amp;$C23&amp;"_"&amp;$A$4,'Pnad-C'!$1:$1048576,K$4,0)*100,"-")</f>
        <v>3.3812050241976976E-2</v>
      </c>
    </row>
    <row r="24" spans="2:11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0.29755423311144114</v>
      </c>
      <c r="F24" s="120">
        <f>IFERROR(VLOOKUP($B24&amp;"_"&amp;$C24&amp;"_"&amp;$A$4,'Pnad-C'!$1:$1048576,F$4,0)*100,"-")</f>
        <v>9.3325480818748474</v>
      </c>
      <c r="G24" s="120">
        <f>IFERROR(VLOOKUP($B24&amp;"_"&amp;$C24&amp;"_"&amp;$A$4,'Pnad-C'!$1:$1048576,G$4,0)*100,"-")</f>
        <v>8.6569361388683319</v>
      </c>
      <c r="H24" s="120">
        <f>IFERROR(VLOOKUP($B24&amp;"_"&amp;$C24&amp;"_"&amp;$A$4,'Pnad-C'!$1:$1048576,H$4,0)*100,"-")</f>
        <v>18.918789923191071</v>
      </c>
      <c r="I24" s="120">
        <f>IFERROR(VLOOKUP($B24&amp;"_"&amp;$C24&amp;"_"&amp;$A$4,'Pnad-C'!$1:$1048576,I$4,0)*100,"-")</f>
        <v>56.776905059814453</v>
      </c>
      <c r="J24" s="120">
        <f>IFERROR(VLOOKUP($B24&amp;"_"&amp;$C24&amp;"_"&amp;$A$4,'Pnad-C'!$1:$1048576,J$4,0)*100,"-")</f>
        <v>5.9896938502788544</v>
      </c>
      <c r="K24" s="120">
        <f>IFERROR(VLOOKUP($B24&amp;"_"&amp;$C24&amp;"_"&amp;$A$4,'Pnad-C'!$1:$1048576,K$4,0)*100,"-")</f>
        <v>2.7571202372200787E-2</v>
      </c>
    </row>
    <row r="25" spans="2:11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0.31673870980739594</v>
      </c>
      <c r="F25" s="120">
        <f>IFERROR(VLOOKUP($B25&amp;"_"&amp;$C25&amp;"_"&amp;$A$4,'Pnad-C'!$1:$1048576,F$4,0)*100,"-")</f>
        <v>9.8876386880874634</v>
      </c>
      <c r="G25" s="120">
        <f>IFERROR(VLOOKUP($B25&amp;"_"&amp;$C25&amp;"_"&amp;$A$4,'Pnad-C'!$1:$1048576,G$4,0)*100,"-")</f>
        <v>7.3253579437732697</v>
      </c>
      <c r="H25" s="120">
        <f>IFERROR(VLOOKUP($B25&amp;"_"&amp;$C25&amp;"_"&amp;$A$4,'Pnad-C'!$1:$1048576,H$4,0)*100,"-")</f>
        <v>18.73602569103241</v>
      </c>
      <c r="I25" s="120">
        <f>IFERROR(VLOOKUP($B25&amp;"_"&amp;$C25&amp;"_"&amp;$A$4,'Pnad-C'!$1:$1048576,I$4,0)*100,"-")</f>
        <v>57.744294404983521</v>
      </c>
      <c r="J25" s="120">
        <f>IFERROR(VLOOKUP($B25&amp;"_"&amp;$C25&amp;"_"&amp;$A$4,'Pnad-C'!$1:$1048576,J$4,0)*100,"-")</f>
        <v>5.9462353587150574</v>
      </c>
      <c r="K25" s="120">
        <f>IFERROR(VLOOKUP($B25&amp;"_"&amp;$C25&amp;"_"&amp;$A$4,'Pnad-C'!$1:$1048576,K$4,0)*100,"-")</f>
        <v>4.3711584294214845E-2</v>
      </c>
    </row>
    <row r="26" spans="2:11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0.3061145544052124</v>
      </c>
      <c r="F26" s="120">
        <f>IFERROR(VLOOKUP($B26&amp;"_"&amp;$C26&amp;"_"&amp;$A$4,'Pnad-C'!$1:$1048576,F$4,0)*100,"-")</f>
        <v>9.2077575623989105</v>
      </c>
      <c r="G26" s="120">
        <f>IFERROR(VLOOKUP($B26&amp;"_"&amp;$C26&amp;"_"&amp;$A$4,'Pnad-C'!$1:$1048576,G$4,0)*100,"-")</f>
        <v>7.3071084916591644</v>
      </c>
      <c r="H26" s="120">
        <f>IFERROR(VLOOKUP($B26&amp;"_"&amp;$C26&amp;"_"&amp;$A$4,'Pnad-C'!$1:$1048576,H$4,0)*100,"-")</f>
        <v>18.464198708534241</v>
      </c>
      <c r="I26" s="120">
        <f>IFERROR(VLOOKUP($B26&amp;"_"&amp;$C26&amp;"_"&amp;$A$4,'Pnad-C'!$1:$1048576,I$4,0)*100,"-")</f>
        <v>58.244025707244873</v>
      </c>
      <c r="J26" s="120">
        <f>IFERROR(VLOOKUP($B26&amp;"_"&amp;$C26&amp;"_"&amp;$A$4,'Pnad-C'!$1:$1048576,J$4,0)*100,"-")</f>
        <v>6.4636722207069397</v>
      </c>
      <c r="K26" s="120">
        <f>IFERROR(VLOOKUP($B26&amp;"_"&amp;$C26&amp;"_"&amp;$A$4,'Pnad-C'!$1:$1048576,K$4,0)*100,"-")</f>
        <v>7.1193957410287112E-3</v>
      </c>
    </row>
    <row r="27" spans="2:11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0.51813828758895397</v>
      </c>
      <c r="F27" s="120">
        <f>IFERROR(VLOOKUP($B27&amp;"_"&amp;$C27&amp;"_"&amp;$A$4,'Pnad-C'!$1:$1048576,F$4,0)*100,"-")</f>
        <v>8.8269919157028198</v>
      </c>
      <c r="G27" s="120">
        <f>IFERROR(VLOOKUP($B27&amp;"_"&amp;$C27&amp;"_"&amp;$A$4,'Pnad-C'!$1:$1048576,G$4,0)*100,"-")</f>
        <v>9.7498536109924316</v>
      </c>
      <c r="H27" s="120">
        <f>IFERROR(VLOOKUP($B27&amp;"_"&amp;$C27&amp;"_"&amp;$A$4,'Pnad-C'!$1:$1048576,H$4,0)*100,"-")</f>
        <v>18.829365074634552</v>
      </c>
      <c r="I27" s="120">
        <f>IFERROR(VLOOKUP($B27&amp;"_"&amp;$C27&amp;"_"&amp;$A$4,'Pnad-C'!$1:$1048576,I$4,0)*100,"-")</f>
        <v>55.752116441726685</v>
      </c>
      <c r="J27" s="120">
        <f>IFERROR(VLOOKUP($B27&amp;"_"&amp;$C27&amp;"_"&amp;$A$4,'Pnad-C'!$1:$1048576,J$4,0)*100,"-")</f>
        <v>6.26668781042099</v>
      </c>
      <c r="K27" s="120">
        <f>IFERROR(VLOOKUP($B27&amp;"_"&amp;$C27&amp;"_"&amp;$A$4,'Pnad-C'!$1:$1048576,K$4,0)*100,"-")</f>
        <v>5.6846014922484756E-2</v>
      </c>
    </row>
    <row r="28" spans="2:11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0.53538265638053417</v>
      </c>
      <c r="F28" s="119">
        <f>IFERROR(VLOOKUP($B28&amp;"_"&amp;$C28&amp;"_"&amp;$A$4,'Pnad-C'!$1:$1048576,F$4,0)*100,"-")</f>
        <v>8.9629411697387695</v>
      </c>
      <c r="G28" s="119">
        <f>IFERROR(VLOOKUP($B28&amp;"_"&amp;$C28&amp;"_"&amp;$A$4,'Pnad-C'!$1:$1048576,G$4,0)*100,"-")</f>
        <v>9.6542336046695709</v>
      </c>
      <c r="H28" s="119">
        <f>IFERROR(VLOOKUP($B28&amp;"_"&amp;$C28&amp;"_"&amp;$A$4,'Pnad-C'!$1:$1048576,H$4,0)*100,"-")</f>
        <v>18.132407963275909</v>
      </c>
      <c r="I28" s="119">
        <f>IFERROR(VLOOKUP($B28&amp;"_"&amp;$C28&amp;"_"&amp;$A$4,'Pnad-C'!$1:$1048576,I$4,0)*100,"-")</f>
        <v>56.573003530502319</v>
      </c>
      <c r="J28" s="119">
        <f>IFERROR(VLOOKUP($B28&amp;"_"&amp;$C28&amp;"_"&amp;$A$4,'Pnad-C'!$1:$1048576,J$4,0)*100,"-")</f>
        <v>6.1420317739248276</v>
      </c>
      <c r="K28" s="119">
        <f>IFERROR(VLOOKUP($B28&amp;"_"&amp;$C28&amp;"_"&amp;$A$4,'Pnad-C'!$1:$1048576,K$4,0)*100,"-")</f>
        <v>0</v>
      </c>
    </row>
    <row r="29" spans="2:11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0.53538265638053417</v>
      </c>
      <c r="F29" s="120">
        <f>IFERROR(VLOOKUP($B29&amp;"_"&amp;$C29&amp;"_"&amp;$A$4,'Pnad-C'!$1:$1048576,F$4,0)*100,"-")</f>
        <v>8.9629411697387695</v>
      </c>
      <c r="G29" s="120">
        <f>IFERROR(VLOOKUP($B29&amp;"_"&amp;$C29&amp;"_"&amp;$A$4,'Pnad-C'!$1:$1048576,G$4,0)*100,"-")</f>
        <v>9.6542336046695709</v>
      </c>
      <c r="H29" s="120">
        <f>IFERROR(VLOOKUP($B29&amp;"_"&amp;$C29&amp;"_"&amp;$A$4,'Pnad-C'!$1:$1048576,H$4,0)*100,"-")</f>
        <v>18.132407963275909</v>
      </c>
      <c r="I29" s="120">
        <f>IFERROR(VLOOKUP($B29&amp;"_"&amp;$C29&amp;"_"&amp;$A$4,'Pnad-C'!$1:$1048576,I$4,0)*100,"-")</f>
        <v>56.573003530502319</v>
      </c>
      <c r="J29" s="120">
        <f>IFERROR(VLOOKUP($B29&amp;"_"&amp;$C29&amp;"_"&amp;$A$4,'Pnad-C'!$1:$1048576,J$4,0)*100,"-")</f>
        <v>6.1420317739248276</v>
      </c>
      <c r="K29" s="120">
        <f>IFERROR(VLOOKUP($B29&amp;"_"&amp;$C29&amp;"_"&amp;$A$4,'Pnad-C'!$1:$1048576,K$4,0)*100,"-")</f>
        <v>0</v>
      </c>
    </row>
    <row r="30" spans="2:11" ht="15" customHeight="1" thickTop="1" x14ac:dyDescent="0.25">
      <c r="C30" s="154"/>
      <c r="D30" s="15" t="s">
        <v>785</v>
      </c>
      <c r="E30" s="15"/>
      <c r="F30" s="15"/>
      <c r="G30" s="15"/>
      <c r="H30" s="17"/>
      <c r="I30" s="17"/>
      <c r="J30" s="17"/>
      <c r="K30" s="17"/>
    </row>
    <row r="31" spans="2:11" x14ac:dyDescent="0.25">
      <c r="C31" s="154"/>
      <c r="D31" s="16" t="s">
        <v>2</v>
      </c>
    </row>
    <row r="32" spans="2:11" x14ac:dyDescent="0.25">
      <c r="C32" s="154"/>
      <c r="D32" s="159" t="s">
        <v>435</v>
      </c>
    </row>
    <row r="33" spans="3:11" x14ac:dyDescent="0.25">
      <c r="C33" s="154"/>
      <c r="D33" s="104" t="s">
        <v>436</v>
      </c>
    </row>
    <row r="34" spans="3:11" ht="19.5" customHeight="1" x14ac:dyDescent="0.25">
      <c r="D34" s="379" t="s">
        <v>691</v>
      </c>
      <c r="E34" s="379"/>
      <c r="F34" s="379"/>
      <c r="G34" s="379"/>
      <c r="H34" s="379"/>
      <c r="I34" s="379"/>
      <c r="J34" s="379"/>
      <c r="K34" s="379"/>
    </row>
  </sheetData>
  <mergeCells count="2">
    <mergeCell ref="D5:K5"/>
    <mergeCell ref="D34:K3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showGridLines="0" workbookViewId="0">
      <pane ySplit="8" topLeftCell="A9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6" width="10.140625" style="135" customWidth="1"/>
    <col min="7" max="10" width="12.7109375" style="135" customWidth="1"/>
    <col min="11" max="11" width="9.5703125" style="135" customWidth="1"/>
    <col min="12" max="13" width="10.7109375" style="135" customWidth="1"/>
    <col min="14" max="14" width="12.28515625" style="135" customWidth="1"/>
  </cols>
  <sheetData>
    <row r="1" spans="1:14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</row>
    <row r="3" spans="1:14" s="165" customFormat="1" ht="10.5" customHeight="1" x14ac:dyDescent="0.25">
      <c r="A3" s="161">
        <v>19</v>
      </c>
      <c r="B3" s="162"/>
      <c r="C3" s="163"/>
      <c r="D3" s="164"/>
      <c r="E3" s="163" t="s">
        <v>291</v>
      </c>
      <c r="F3" s="163" t="s">
        <v>292</v>
      </c>
      <c r="G3" s="163" t="s">
        <v>293</v>
      </c>
      <c r="H3" s="163" t="s">
        <v>294</v>
      </c>
      <c r="I3" s="163" t="s">
        <v>295</v>
      </c>
      <c r="J3" s="163" t="s">
        <v>296</v>
      </c>
      <c r="K3" s="163" t="s">
        <v>297</v>
      </c>
      <c r="L3" s="163" t="s">
        <v>298</v>
      </c>
      <c r="M3" s="163" t="s">
        <v>438</v>
      </c>
      <c r="N3" s="163" t="s">
        <v>437</v>
      </c>
    </row>
    <row r="4" spans="1:14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90</v>
      </c>
      <c r="F4" s="163">
        <f>HLOOKUP(F$3,'Pnad-C'!$1:$1048576,2,0)</f>
        <v>91</v>
      </c>
      <c r="G4" s="163">
        <f>HLOOKUP(G$3,'Pnad-C'!$1:$1048576,2,0)</f>
        <v>92</v>
      </c>
      <c r="H4" s="163">
        <f>HLOOKUP(H$3,'Pnad-C'!$1:$1048576,2,0)</f>
        <v>93</v>
      </c>
      <c r="I4" s="163">
        <f>HLOOKUP(I$3,'Pnad-C'!$1:$1048576,2,0)</f>
        <v>94</v>
      </c>
      <c r="J4" s="163">
        <f>HLOOKUP(J$3,'Pnad-C'!$1:$1048576,2,0)</f>
        <v>95</v>
      </c>
      <c r="K4" s="163">
        <f>HLOOKUP(K$3,'Pnad-C'!$1:$1048576,2,0)</f>
        <v>97</v>
      </c>
      <c r="L4" s="163">
        <f>HLOOKUP(L$3,'Pnad-C'!$1:$1048576,2,0)</f>
        <v>96</v>
      </c>
      <c r="M4" s="163">
        <f>HLOOKUP(M$3,'Pnad-C'!$1:$1048576,2,0)</f>
        <v>28</v>
      </c>
      <c r="N4" s="163">
        <f>HLOOKUP(N$3,'Pnad-C'!$1:$1048576,2,0)</f>
        <v>27</v>
      </c>
    </row>
    <row r="5" spans="1:14" s="12" customFormat="1" ht="43.5" customHeight="1" x14ac:dyDescent="0.25">
      <c r="A5" s="11"/>
      <c r="B5" s="148"/>
      <c r="C5" s="138"/>
      <c r="D5" s="371" t="str">
        <f>VLOOKUP(A3,'Indicadores do boletim'!$D:$N,3,0)&amp;""</f>
        <v>Distribuição percentual dos ocupados de 14 anos ou mais por posição na ocupação: Região Metropolitana do Rio de Janeiro, 2012 a 2016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</row>
    <row r="6" spans="1:14" s="12" customFormat="1" ht="14.25" customHeight="1" thickBot="1" x14ac:dyDescent="0.3">
      <c r="A6" s="11"/>
      <c r="B6" s="150"/>
      <c r="C6" s="138"/>
      <c r="D6" s="13"/>
      <c r="E6" s="14"/>
      <c r="F6" s="132"/>
      <c r="G6" s="132"/>
      <c r="H6" s="132"/>
      <c r="I6" s="132"/>
      <c r="J6" s="132"/>
      <c r="K6" s="132"/>
      <c r="L6" s="132"/>
      <c r="M6" s="132"/>
      <c r="N6" s="102" t="s">
        <v>186</v>
      </c>
    </row>
    <row r="7" spans="1:14" s="11" customFormat="1" ht="23.25" customHeight="1" thickTop="1" x14ac:dyDescent="0.25">
      <c r="A7" s="138"/>
      <c r="B7" s="151"/>
      <c r="C7" s="138"/>
      <c r="D7" s="374" t="s">
        <v>0</v>
      </c>
      <c r="E7" s="381" t="s">
        <v>219</v>
      </c>
      <c r="F7" s="381"/>
      <c r="G7" s="380" t="s">
        <v>220</v>
      </c>
      <c r="H7" s="386"/>
      <c r="I7" s="380" t="s">
        <v>299</v>
      </c>
      <c r="J7" s="381"/>
      <c r="K7" s="382" t="s">
        <v>221</v>
      </c>
      <c r="L7" s="384" t="s">
        <v>222</v>
      </c>
      <c r="M7" s="384" t="s">
        <v>434</v>
      </c>
      <c r="N7" s="384" t="s">
        <v>223</v>
      </c>
    </row>
    <row r="8" spans="1:14" s="11" customFormat="1" ht="28.5" customHeight="1" x14ac:dyDescent="0.25">
      <c r="A8" s="138"/>
      <c r="B8" s="151"/>
      <c r="C8" s="138"/>
      <c r="D8" s="375"/>
      <c r="E8" s="114" t="s">
        <v>224</v>
      </c>
      <c r="F8" s="114" t="s">
        <v>225</v>
      </c>
      <c r="G8" s="115" t="s">
        <v>224</v>
      </c>
      <c r="H8" s="109" t="s">
        <v>225</v>
      </c>
      <c r="I8" s="114" t="s">
        <v>224</v>
      </c>
      <c r="J8" s="114" t="s">
        <v>225</v>
      </c>
      <c r="K8" s="383"/>
      <c r="L8" s="385"/>
      <c r="M8" s="385"/>
      <c r="N8" s="385"/>
    </row>
    <row r="9" spans="1:14" ht="15.75" x14ac:dyDescent="0.25">
      <c r="B9" s="10">
        <f>D9</f>
        <v>2012</v>
      </c>
      <c r="C9" s="152">
        <v>0</v>
      </c>
      <c r="D9" s="98">
        <v>2012</v>
      </c>
      <c r="E9" s="119">
        <f>IFERROR(VLOOKUP($B9&amp;"_"&amp;$C9&amp;"_"&amp;$A$4,'Pnad-C'!$1:$1048576,E$4,0)*100,"-")</f>
        <v>3.3871743828058243</v>
      </c>
      <c r="F9" s="119">
        <f>IFERROR(VLOOKUP($B9&amp;"_"&amp;$C9&amp;"_"&amp;$A$4,'Pnad-C'!$1:$1048576,F$4,0)*100,"-")</f>
        <v>5.0773151218891144</v>
      </c>
      <c r="G9" s="119">
        <f>IFERROR(VLOOKUP($B9&amp;"_"&amp;$C9&amp;"_"&amp;$A$4,'Pnad-C'!$1:$1048576,G$4,0)*100,"-")</f>
        <v>46.82440459728241</v>
      </c>
      <c r="H9" s="119">
        <f>IFERROR(VLOOKUP($B9&amp;"_"&amp;$C9&amp;"_"&amp;$A$4,'Pnad-C'!$1:$1048576,H$4,0)*100,"-")</f>
        <v>8.8498272001743317</v>
      </c>
      <c r="I9" s="119">
        <f>IFERROR(VLOOKUP($B9&amp;"_"&amp;$C9&amp;"_"&amp;$A$4,'Pnad-C'!$1:$1048576,I$4,0)*100,"-")</f>
        <v>1.4885727316141129</v>
      </c>
      <c r="J9" s="119">
        <f>IFERROR(VLOOKUP($B9&amp;"_"&amp;$C9&amp;"_"&amp;$A$4,'Pnad-C'!$1:$1048576,J$4,0)*100,"-")</f>
        <v>1.1265582405030727</v>
      </c>
      <c r="K9" s="119">
        <f>IFERROR(VLOOKUP($B9&amp;"_"&amp;$C9&amp;"_"&amp;$A$4,'Pnad-C'!$1:$1048576,K$4,0)*100,"-")</f>
        <v>21.035735309123993</v>
      </c>
      <c r="L9" s="119">
        <f>IFERROR(VLOOKUP($B9&amp;"_"&amp;$C9&amp;"_"&amp;$A$4,'Pnad-C'!$1:$1048576,L$4,0)*100,"-")</f>
        <v>2.6931978762149811</v>
      </c>
      <c r="M9" s="119">
        <f>IFERROR(VLOOKUP($B9&amp;"_"&amp;$C9&amp;"_"&amp;$A$4,'Pnad-C'!$1:$1048576,M$4,0)*100,"-")</f>
        <v>9.2999085783958435</v>
      </c>
      <c r="N9" s="119">
        <f>IFERROR(VLOOKUP($B9&amp;"_"&amp;$C9&amp;"_"&amp;$A$4,'Pnad-C'!$1:$1048576,N$4,0)*100,"-")</f>
        <v>0.21730524022132158</v>
      </c>
    </row>
    <row r="10" spans="1:14" ht="15.75" x14ac:dyDescent="0.25">
      <c r="B10" s="10">
        <f>B9</f>
        <v>2012</v>
      </c>
      <c r="C10" s="152">
        <v>1</v>
      </c>
      <c r="D10" s="99" t="s">
        <v>3</v>
      </c>
      <c r="E10" s="120">
        <f>IFERROR(VLOOKUP($B10&amp;"_"&amp;$C10&amp;"_"&amp;$A$4,'Pnad-C'!$1:$1048576,E$4,0)*100,"-")</f>
        <v>3.1217131763696671</v>
      </c>
      <c r="F10" s="120">
        <f>IFERROR(VLOOKUP($B10&amp;"_"&amp;$C10&amp;"_"&amp;$A$4,'Pnad-C'!$1:$1048576,F$4,0)*100,"-")</f>
        <v>4.970933124423027</v>
      </c>
      <c r="G10" s="120">
        <f>IFERROR(VLOOKUP($B10&amp;"_"&amp;$C10&amp;"_"&amp;$A$4,'Pnad-C'!$1:$1048576,G$4,0)*100,"-")</f>
        <v>45.799833536148071</v>
      </c>
      <c r="H10" s="120">
        <f>IFERROR(VLOOKUP($B10&amp;"_"&amp;$C10&amp;"_"&amp;$A$4,'Pnad-C'!$1:$1048576,H$4,0)*100,"-")</f>
        <v>10.042255371809006</v>
      </c>
      <c r="I10" s="120">
        <f>IFERROR(VLOOKUP($B10&amp;"_"&amp;$C10&amp;"_"&amp;$A$4,'Pnad-C'!$1:$1048576,I$4,0)*100,"-")</f>
        <v>1.5186264179646969</v>
      </c>
      <c r="J10" s="120">
        <f>IFERROR(VLOOKUP($B10&amp;"_"&amp;$C10&amp;"_"&amp;$A$4,'Pnad-C'!$1:$1048576,J$4,0)*100,"-")</f>
        <v>1.1809813790023327</v>
      </c>
      <c r="K10" s="120">
        <f>IFERROR(VLOOKUP($B10&amp;"_"&amp;$C10&amp;"_"&amp;$A$4,'Pnad-C'!$1:$1048576,K$4,0)*100,"-")</f>
        <v>20.647689700126648</v>
      </c>
      <c r="L10" s="120">
        <f>IFERROR(VLOOKUP($B10&amp;"_"&amp;$C10&amp;"_"&amp;$A$4,'Pnad-C'!$1:$1048576,L$4,0)*100,"-")</f>
        <v>2.7735468000173569</v>
      </c>
      <c r="M10" s="120">
        <f>IFERROR(VLOOKUP($B10&amp;"_"&amp;$C10&amp;"_"&amp;$A$4,'Pnad-C'!$1:$1048576,M$4,0)*100,"-")</f>
        <v>9.740804135799408</v>
      </c>
      <c r="N10" s="120">
        <f>IFERROR(VLOOKUP($B10&amp;"_"&amp;$C10&amp;"_"&amp;$A$4,'Pnad-C'!$1:$1048576,N$4,0)*100,"-")</f>
        <v>0.20361726637929678</v>
      </c>
    </row>
    <row r="11" spans="1:14" ht="15.75" x14ac:dyDescent="0.25">
      <c r="B11" s="10">
        <f t="shared" ref="B11:B13" si="0">B10</f>
        <v>2012</v>
      </c>
      <c r="C11" s="152">
        <v>2</v>
      </c>
      <c r="D11" s="99" t="s">
        <v>4</v>
      </c>
      <c r="E11" s="120">
        <f>IFERROR(VLOOKUP($B11&amp;"_"&amp;$C11&amp;"_"&amp;$A$4,'Pnad-C'!$1:$1048576,E$4,0)*100,"-")</f>
        <v>3.5496227443218231</v>
      </c>
      <c r="F11" s="120">
        <f>IFERROR(VLOOKUP($B11&amp;"_"&amp;$C11&amp;"_"&amp;$A$4,'Pnad-C'!$1:$1048576,F$4,0)*100,"-")</f>
        <v>5.1888197660446167</v>
      </c>
      <c r="G11" s="120">
        <f>IFERROR(VLOOKUP($B11&amp;"_"&amp;$C11&amp;"_"&amp;$A$4,'Pnad-C'!$1:$1048576,G$4,0)*100,"-")</f>
        <v>46.573680639266968</v>
      </c>
      <c r="H11" s="120">
        <f>IFERROR(VLOOKUP($B11&amp;"_"&amp;$C11&amp;"_"&amp;$A$4,'Pnad-C'!$1:$1048576,H$4,0)*100,"-")</f>
        <v>8.8049329817295074</v>
      </c>
      <c r="I11" s="120">
        <f>IFERROR(VLOOKUP($B11&amp;"_"&amp;$C11&amp;"_"&amp;$A$4,'Pnad-C'!$1:$1048576,I$4,0)*100,"-")</f>
        <v>1.6669292002916336</v>
      </c>
      <c r="J11" s="120">
        <f>IFERROR(VLOOKUP($B11&amp;"_"&amp;$C11&amp;"_"&amp;$A$4,'Pnad-C'!$1:$1048576,J$4,0)*100,"-")</f>
        <v>1.1018984951078892</v>
      </c>
      <c r="K11" s="120">
        <f>IFERROR(VLOOKUP($B11&amp;"_"&amp;$C11&amp;"_"&amp;$A$4,'Pnad-C'!$1:$1048576,K$4,0)*100,"-")</f>
        <v>20.682287216186523</v>
      </c>
      <c r="L11" s="120">
        <f>IFERROR(VLOOKUP($B11&amp;"_"&amp;$C11&amp;"_"&amp;$A$4,'Pnad-C'!$1:$1048576,L$4,0)*100,"-")</f>
        <v>2.8697829693555832</v>
      </c>
      <c r="M11" s="120">
        <f>IFERROR(VLOOKUP($B11&amp;"_"&amp;$C11&amp;"_"&amp;$A$4,'Pnad-C'!$1:$1048576,M$4,0)*100,"-")</f>
        <v>9.3197479844093323</v>
      </c>
      <c r="N11" s="120">
        <f>IFERROR(VLOOKUP($B11&amp;"_"&amp;$C11&amp;"_"&amp;$A$4,'Pnad-C'!$1:$1048576,N$4,0)*100,"-")</f>
        <v>0.24229616392403841</v>
      </c>
    </row>
    <row r="12" spans="1:14" ht="15.75" x14ac:dyDescent="0.25">
      <c r="B12" s="10">
        <f t="shared" si="0"/>
        <v>2012</v>
      </c>
      <c r="C12" s="152">
        <v>3</v>
      </c>
      <c r="D12" s="99" t="s">
        <v>5</v>
      </c>
      <c r="E12" s="120">
        <f>IFERROR(VLOOKUP($B12&amp;"_"&amp;$C12&amp;"_"&amp;$A$4,'Pnad-C'!$1:$1048576,E$4,0)*100,"-")</f>
        <v>3.3275935798883438</v>
      </c>
      <c r="F12" s="120">
        <f>IFERROR(VLOOKUP($B12&amp;"_"&amp;$C12&amp;"_"&amp;$A$4,'Pnad-C'!$1:$1048576,F$4,0)*100,"-")</f>
        <v>5.1411803811788559</v>
      </c>
      <c r="G12" s="120">
        <f>IFERROR(VLOOKUP($B12&amp;"_"&amp;$C12&amp;"_"&amp;$A$4,'Pnad-C'!$1:$1048576,G$4,0)*100,"-")</f>
        <v>47.166576981544495</v>
      </c>
      <c r="H12" s="120">
        <f>IFERROR(VLOOKUP($B12&amp;"_"&amp;$C12&amp;"_"&amp;$A$4,'Pnad-C'!$1:$1048576,H$4,0)*100,"-")</f>
        <v>8.3708561956882477</v>
      </c>
      <c r="I12" s="120">
        <f>IFERROR(VLOOKUP($B12&amp;"_"&amp;$C12&amp;"_"&amp;$A$4,'Pnad-C'!$1:$1048576,I$4,0)*100,"-")</f>
        <v>1.4278920367360115</v>
      </c>
      <c r="J12" s="120">
        <f>IFERROR(VLOOKUP($B12&amp;"_"&amp;$C12&amp;"_"&amp;$A$4,'Pnad-C'!$1:$1048576,J$4,0)*100,"-")</f>
        <v>1.1565710417926311</v>
      </c>
      <c r="K12" s="120">
        <f>IFERROR(VLOOKUP($B12&amp;"_"&amp;$C12&amp;"_"&amp;$A$4,'Pnad-C'!$1:$1048576,K$4,0)*100,"-")</f>
        <v>21.668478846549988</v>
      </c>
      <c r="L12" s="120">
        <f>IFERROR(VLOOKUP($B12&amp;"_"&amp;$C12&amp;"_"&amp;$A$4,'Pnad-C'!$1:$1048576,L$4,0)*100,"-")</f>
        <v>2.512265183031559</v>
      </c>
      <c r="M12" s="120">
        <f>IFERROR(VLOOKUP($B12&amp;"_"&amp;$C12&amp;"_"&amp;$A$4,'Pnad-C'!$1:$1048576,M$4,0)*100,"-")</f>
        <v>9.0039201080799103</v>
      </c>
      <c r="N12" s="120">
        <f>IFERROR(VLOOKUP($B12&amp;"_"&amp;$C12&amp;"_"&amp;$A$4,'Pnad-C'!$1:$1048576,N$4,0)*100,"-")</f>
        <v>0.22466520313173532</v>
      </c>
    </row>
    <row r="13" spans="1:14" ht="15.75" x14ac:dyDescent="0.25">
      <c r="B13" s="10">
        <f t="shared" si="0"/>
        <v>2012</v>
      </c>
      <c r="C13" s="152">
        <v>4</v>
      </c>
      <c r="D13" s="99" t="s">
        <v>6</v>
      </c>
      <c r="E13" s="120">
        <f>IFERROR(VLOOKUP($B13&amp;"_"&amp;$C13&amp;"_"&amp;$A$4,'Pnad-C'!$1:$1048576,E$4,0)*100,"-")</f>
        <v>3.5497680306434631</v>
      </c>
      <c r="F13" s="120">
        <f>IFERROR(VLOOKUP($B13&amp;"_"&amp;$C13&amp;"_"&amp;$A$4,'Pnad-C'!$1:$1048576,F$4,0)*100,"-")</f>
        <v>5.0083279609680176</v>
      </c>
      <c r="G13" s="120">
        <f>IFERROR(VLOOKUP($B13&amp;"_"&amp;$C13&amp;"_"&amp;$A$4,'Pnad-C'!$1:$1048576,G$4,0)*100,"-")</f>
        <v>47.757530212402344</v>
      </c>
      <c r="H13" s="120">
        <f>IFERROR(VLOOKUP($B13&amp;"_"&amp;$C13&amp;"_"&amp;$A$4,'Pnad-C'!$1:$1048576,H$4,0)*100,"-")</f>
        <v>8.1812642514705658</v>
      </c>
      <c r="I13" s="120">
        <f>IFERROR(VLOOKUP($B13&amp;"_"&amp;$C13&amp;"_"&amp;$A$4,'Pnad-C'!$1:$1048576,I$4,0)*100,"-")</f>
        <v>1.3408433645963669</v>
      </c>
      <c r="J13" s="120">
        <f>IFERROR(VLOOKUP($B13&amp;"_"&amp;$C13&amp;"_"&amp;$A$4,'Pnad-C'!$1:$1048576,J$4,0)*100,"-")</f>
        <v>1.0667819529771805</v>
      </c>
      <c r="K13" s="120">
        <f>IFERROR(VLOOKUP($B13&amp;"_"&amp;$C13&amp;"_"&amp;$A$4,'Pnad-C'!$1:$1048576,K$4,0)*100,"-")</f>
        <v>21.144483983516693</v>
      </c>
      <c r="L13" s="120">
        <f>IFERROR(VLOOKUP($B13&amp;"_"&amp;$C13&amp;"_"&amp;$A$4,'Pnad-C'!$1:$1048576,L$4,0)*100,"-")</f>
        <v>2.6171965524554253</v>
      </c>
      <c r="M13" s="120">
        <f>IFERROR(VLOOKUP($B13&amp;"_"&amp;$C13&amp;"_"&amp;$A$4,'Pnad-C'!$1:$1048576,M$4,0)*100,"-")</f>
        <v>9.1351620852947235</v>
      </c>
      <c r="N13" s="120">
        <f>IFERROR(VLOOKUP($B13&amp;"_"&amp;$C13&amp;"_"&amp;$A$4,'Pnad-C'!$1:$1048576,N$4,0)*100,"-")</f>
        <v>0.19864232745021582</v>
      </c>
    </row>
    <row r="14" spans="1:14" ht="15.75" x14ac:dyDescent="0.25">
      <c r="B14" s="10">
        <f>D14</f>
        <v>2013</v>
      </c>
      <c r="C14" s="152">
        <v>0</v>
      </c>
      <c r="D14" s="98">
        <v>2013</v>
      </c>
      <c r="E14" s="119">
        <f>IFERROR(VLOOKUP($B14&amp;"_"&amp;$C14&amp;"_"&amp;$A$4,'Pnad-C'!$1:$1048576,E$4,0)*100,"-")</f>
        <v>3.0100079253315926</v>
      </c>
      <c r="F14" s="119">
        <f>IFERROR(VLOOKUP($B14&amp;"_"&amp;$C14&amp;"_"&amp;$A$4,'Pnad-C'!$1:$1048576,F$4,0)*100,"-")</f>
        <v>4.890165850520134</v>
      </c>
      <c r="G14" s="119">
        <f>IFERROR(VLOOKUP($B14&amp;"_"&amp;$C14&amp;"_"&amp;$A$4,'Pnad-C'!$1:$1048576,G$4,0)*100,"-")</f>
        <v>48.010098934173584</v>
      </c>
      <c r="H14" s="119">
        <f>IFERROR(VLOOKUP($B14&amp;"_"&amp;$C14&amp;"_"&amp;$A$4,'Pnad-C'!$1:$1048576,H$4,0)*100,"-")</f>
        <v>8.5027754306793213</v>
      </c>
      <c r="I14" s="119">
        <f>IFERROR(VLOOKUP($B14&amp;"_"&amp;$C14&amp;"_"&amp;$A$4,'Pnad-C'!$1:$1048576,I$4,0)*100,"-")</f>
        <v>1.4254710637032986</v>
      </c>
      <c r="J14" s="119">
        <f>IFERROR(VLOOKUP($B14&amp;"_"&amp;$C14&amp;"_"&amp;$A$4,'Pnad-C'!$1:$1048576,J$4,0)*100,"-")</f>
        <v>0.8817511610686779</v>
      </c>
      <c r="K14" s="119">
        <f>IFERROR(VLOOKUP($B14&amp;"_"&amp;$C14&amp;"_"&amp;$A$4,'Pnad-C'!$1:$1048576,K$4,0)*100,"-")</f>
        <v>21.219924092292786</v>
      </c>
      <c r="L14" s="119">
        <f>IFERROR(VLOOKUP($B14&amp;"_"&amp;$C14&amp;"_"&amp;$A$4,'Pnad-C'!$1:$1048576,L$4,0)*100,"-")</f>
        <v>2.516942098736763</v>
      </c>
      <c r="M14" s="119">
        <f>IFERROR(VLOOKUP($B14&amp;"_"&amp;$C14&amp;"_"&amp;$A$4,'Pnad-C'!$1:$1048576,M$4,0)*100,"-")</f>
        <v>9.3297004699707031</v>
      </c>
      <c r="N14" s="119">
        <f>IFERROR(VLOOKUP($B14&amp;"_"&amp;$C14&amp;"_"&amp;$A$4,'Pnad-C'!$1:$1048576,N$4,0)*100,"-")</f>
        <v>0.2131615299731493</v>
      </c>
    </row>
    <row r="15" spans="1:14" ht="15.75" x14ac:dyDescent="0.25">
      <c r="B15" s="10">
        <f>B14</f>
        <v>2013</v>
      </c>
      <c r="C15" s="152">
        <v>1</v>
      </c>
      <c r="D15" s="99" t="s">
        <v>3</v>
      </c>
      <c r="E15" s="120">
        <f>IFERROR(VLOOKUP($B15&amp;"_"&amp;$C15&amp;"_"&amp;$A$4,'Pnad-C'!$1:$1048576,E$4,0)*100,"-")</f>
        <v>3.0371062457561493</v>
      </c>
      <c r="F15" s="120">
        <f>IFERROR(VLOOKUP($B15&amp;"_"&amp;$C15&amp;"_"&amp;$A$4,'Pnad-C'!$1:$1048576,F$4,0)*100,"-")</f>
        <v>4.9282129853963852</v>
      </c>
      <c r="G15" s="120">
        <f>IFERROR(VLOOKUP($B15&amp;"_"&amp;$C15&amp;"_"&amp;$A$4,'Pnad-C'!$1:$1048576,G$4,0)*100,"-")</f>
        <v>47.942793369293213</v>
      </c>
      <c r="H15" s="120">
        <f>IFERROR(VLOOKUP($B15&amp;"_"&amp;$C15&amp;"_"&amp;$A$4,'Pnad-C'!$1:$1048576,H$4,0)*100,"-")</f>
        <v>8.6533032357692719</v>
      </c>
      <c r="I15" s="120">
        <f>IFERROR(VLOOKUP($B15&amp;"_"&amp;$C15&amp;"_"&amp;$A$4,'Pnad-C'!$1:$1048576,I$4,0)*100,"-")</f>
        <v>1.2882153503596783</v>
      </c>
      <c r="J15" s="120">
        <f>IFERROR(VLOOKUP($B15&amp;"_"&amp;$C15&amp;"_"&amp;$A$4,'Pnad-C'!$1:$1048576,J$4,0)*100,"-")</f>
        <v>1.0021425783634186</v>
      </c>
      <c r="K15" s="120">
        <f>IFERROR(VLOOKUP($B15&amp;"_"&amp;$C15&amp;"_"&amp;$A$4,'Pnad-C'!$1:$1048576,K$4,0)*100,"-")</f>
        <v>21.111290156841278</v>
      </c>
      <c r="L15" s="120">
        <f>IFERROR(VLOOKUP($B15&amp;"_"&amp;$C15&amp;"_"&amp;$A$4,'Pnad-C'!$1:$1048576,L$4,0)*100,"-")</f>
        <v>2.3826373741030693</v>
      </c>
      <c r="M15" s="120">
        <f>IFERROR(VLOOKUP($B15&amp;"_"&amp;$C15&amp;"_"&amp;$A$4,'Pnad-C'!$1:$1048576,M$4,0)*100,"-")</f>
        <v>9.4661563634872437</v>
      </c>
      <c r="N15" s="120">
        <f>IFERROR(VLOOKUP($B15&amp;"_"&amp;$C15&amp;"_"&amp;$A$4,'Pnad-C'!$1:$1048576,N$4,0)*100,"-")</f>
        <v>0.18814284121617675</v>
      </c>
    </row>
    <row r="16" spans="1:14" ht="15.75" x14ac:dyDescent="0.25">
      <c r="B16" s="10">
        <f t="shared" ref="B16:B18" si="1">B15</f>
        <v>2013</v>
      </c>
      <c r="C16" s="152">
        <v>2</v>
      </c>
      <c r="D16" s="99" t="s">
        <v>4</v>
      </c>
      <c r="E16" s="120">
        <f>IFERROR(VLOOKUP($B16&amp;"_"&amp;$C16&amp;"_"&amp;$A$4,'Pnad-C'!$1:$1048576,E$4,0)*100,"-")</f>
        <v>2.971113845705986</v>
      </c>
      <c r="F16" s="120">
        <f>IFERROR(VLOOKUP($B16&amp;"_"&amp;$C16&amp;"_"&amp;$A$4,'Pnad-C'!$1:$1048576,F$4,0)*100,"-")</f>
        <v>4.9897950142621994</v>
      </c>
      <c r="G16" s="120">
        <f>IFERROR(VLOOKUP($B16&amp;"_"&amp;$C16&amp;"_"&amp;$A$4,'Pnad-C'!$1:$1048576,G$4,0)*100,"-")</f>
        <v>48.127606511116028</v>
      </c>
      <c r="H16" s="120">
        <f>IFERROR(VLOOKUP($B16&amp;"_"&amp;$C16&amp;"_"&amp;$A$4,'Pnad-C'!$1:$1048576,H$4,0)*100,"-")</f>
        <v>8.930031955242157</v>
      </c>
      <c r="I16" s="120">
        <f>IFERROR(VLOOKUP($B16&amp;"_"&amp;$C16&amp;"_"&amp;$A$4,'Pnad-C'!$1:$1048576,I$4,0)*100,"-")</f>
        <v>1.4106054790318012</v>
      </c>
      <c r="J16" s="120">
        <f>IFERROR(VLOOKUP($B16&amp;"_"&amp;$C16&amp;"_"&amp;$A$4,'Pnad-C'!$1:$1048576,J$4,0)*100,"-")</f>
        <v>0.85060456767678261</v>
      </c>
      <c r="K16" s="120">
        <f>IFERROR(VLOOKUP($B16&amp;"_"&amp;$C16&amp;"_"&amp;$A$4,'Pnad-C'!$1:$1048576,K$4,0)*100,"-")</f>
        <v>21.400320529937744</v>
      </c>
      <c r="L16" s="120">
        <f>IFERROR(VLOOKUP($B16&amp;"_"&amp;$C16&amp;"_"&amp;$A$4,'Pnad-C'!$1:$1048576,L$4,0)*100,"-")</f>
        <v>2.2904254496097565</v>
      </c>
      <c r="M16" s="120">
        <f>IFERROR(VLOOKUP($B16&amp;"_"&amp;$C16&amp;"_"&amp;$A$4,'Pnad-C'!$1:$1048576,M$4,0)*100,"-")</f>
        <v>8.7793059647083282</v>
      </c>
      <c r="N16" s="120">
        <f>IFERROR(VLOOKUP($B16&amp;"_"&amp;$C16&amp;"_"&amp;$A$4,'Pnad-C'!$1:$1048576,N$4,0)*100,"-")</f>
        <v>0.25018912274390459</v>
      </c>
    </row>
    <row r="17" spans="2:14" ht="15.75" x14ac:dyDescent="0.25">
      <c r="B17" s="10">
        <f t="shared" si="1"/>
        <v>2013</v>
      </c>
      <c r="C17" s="152">
        <v>3</v>
      </c>
      <c r="D17" s="99" t="s">
        <v>5</v>
      </c>
      <c r="E17" s="120">
        <f>IFERROR(VLOOKUP($B17&amp;"_"&amp;$C17&amp;"_"&amp;$A$4,'Pnad-C'!$1:$1048576,E$4,0)*100,"-")</f>
        <v>2.9797792434692383</v>
      </c>
      <c r="F17" s="120">
        <f>IFERROR(VLOOKUP($B17&amp;"_"&amp;$C17&amp;"_"&amp;$A$4,'Pnad-C'!$1:$1048576,F$4,0)*100,"-")</f>
        <v>4.905899241566658</v>
      </c>
      <c r="G17" s="120">
        <f>IFERROR(VLOOKUP($B17&amp;"_"&amp;$C17&amp;"_"&amp;$A$4,'Pnad-C'!$1:$1048576,G$4,0)*100,"-")</f>
        <v>47.811898589134216</v>
      </c>
      <c r="H17" s="120">
        <f>IFERROR(VLOOKUP($B17&amp;"_"&amp;$C17&amp;"_"&amp;$A$4,'Pnad-C'!$1:$1048576,H$4,0)*100,"-")</f>
        <v>8.200179785490036</v>
      </c>
      <c r="I17" s="120">
        <f>IFERROR(VLOOKUP($B17&amp;"_"&amp;$C17&amp;"_"&amp;$A$4,'Pnad-C'!$1:$1048576,I$4,0)*100,"-")</f>
        <v>1.5735682100057602</v>
      </c>
      <c r="J17" s="120">
        <f>IFERROR(VLOOKUP($B17&amp;"_"&amp;$C17&amp;"_"&amp;$A$4,'Pnad-C'!$1:$1048576,J$4,0)*100,"-")</f>
        <v>0.94123901799321175</v>
      </c>
      <c r="K17" s="120">
        <f>IFERROR(VLOOKUP($B17&amp;"_"&amp;$C17&amp;"_"&amp;$A$4,'Pnad-C'!$1:$1048576,K$4,0)*100,"-")</f>
        <v>21.481406688690186</v>
      </c>
      <c r="L17" s="120">
        <f>IFERROR(VLOOKUP($B17&amp;"_"&amp;$C17&amp;"_"&amp;$A$4,'Pnad-C'!$1:$1048576,L$4,0)*100,"-")</f>
        <v>2.5477530434727669</v>
      </c>
      <c r="M17" s="120">
        <f>IFERROR(VLOOKUP($B17&amp;"_"&amp;$C17&amp;"_"&amp;$A$4,'Pnad-C'!$1:$1048576,M$4,0)*100,"-")</f>
        <v>9.4234853982925415</v>
      </c>
      <c r="N17" s="120">
        <f>IFERROR(VLOOKUP($B17&amp;"_"&amp;$C17&amp;"_"&amp;$A$4,'Pnad-C'!$1:$1048576,N$4,0)*100,"-")</f>
        <v>0.13479138724505901</v>
      </c>
    </row>
    <row r="18" spans="2:14" ht="15.75" x14ac:dyDescent="0.25">
      <c r="B18" s="10">
        <f t="shared" si="1"/>
        <v>2013</v>
      </c>
      <c r="C18" s="152">
        <v>4</v>
      </c>
      <c r="D18" s="99" t="s">
        <v>6</v>
      </c>
      <c r="E18" s="120">
        <f>IFERROR(VLOOKUP($B18&amp;"_"&amp;$C18&amp;"_"&amp;$A$4,'Pnad-C'!$1:$1048576,E$4,0)*100,"-")</f>
        <v>3.0520321801304817</v>
      </c>
      <c r="F18" s="120">
        <f>IFERROR(VLOOKUP($B18&amp;"_"&amp;$C18&amp;"_"&amp;$A$4,'Pnad-C'!$1:$1048576,F$4,0)*100,"-")</f>
        <v>4.7367561608552933</v>
      </c>
      <c r="G18" s="120">
        <f>IFERROR(VLOOKUP($B18&amp;"_"&amp;$C18&amp;"_"&amp;$A$4,'Pnad-C'!$1:$1048576,G$4,0)*100,"-")</f>
        <v>48.158100247383118</v>
      </c>
      <c r="H18" s="120">
        <f>IFERROR(VLOOKUP($B18&amp;"_"&amp;$C18&amp;"_"&amp;$A$4,'Pnad-C'!$1:$1048576,H$4,0)*100,"-")</f>
        <v>8.2275860011577606</v>
      </c>
      <c r="I18" s="120">
        <f>IFERROR(VLOOKUP($B18&amp;"_"&amp;$C18&amp;"_"&amp;$A$4,'Pnad-C'!$1:$1048576,I$4,0)*100,"-")</f>
        <v>1.4294951222836971</v>
      </c>
      <c r="J18" s="120">
        <f>IFERROR(VLOOKUP($B18&amp;"_"&amp;$C18&amp;"_"&amp;$A$4,'Pnad-C'!$1:$1048576,J$4,0)*100,"-")</f>
        <v>0.73301838710904121</v>
      </c>
      <c r="K18" s="120">
        <f>IFERROR(VLOOKUP($B18&amp;"_"&amp;$C18&amp;"_"&amp;$A$4,'Pnad-C'!$1:$1048576,K$4,0)*100,"-")</f>
        <v>20.886680483818054</v>
      </c>
      <c r="L18" s="120">
        <f>IFERROR(VLOOKUP($B18&amp;"_"&amp;$C18&amp;"_"&amp;$A$4,'Pnad-C'!$1:$1048576,L$4,0)*100,"-")</f>
        <v>2.8469521552324295</v>
      </c>
      <c r="M18" s="120">
        <f>IFERROR(VLOOKUP($B18&amp;"_"&amp;$C18&amp;"_"&amp;$A$4,'Pnad-C'!$1:$1048576,M$4,0)*100,"-")</f>
        <v>9.6498548984527588</v>
      </c>
      <c r="N18" s="120">
        <f>IFERROR(VLOOKUP($B18&amp;"_"&amp;$C18&amp;"_"&amp;$A$4,'Pnad-C'!$1:$1048576,N$4,0)*100,"-")</f>
        <v>0.27952278032898903</v>
      </c>
    </row>
    <row r="19" spans="2:14" ht="15.75" x14ac:dyDescent="0.25">
      <c r="B19" s="10">
        <f>D19</f>
        <v>2014</v>
      </c>
      <c r="C19" s="152">
        <v>0</v>
      </c>
      <c r="D19" s="98">
        <v>2014</v>
      </c>
      <c r="E19" s="119">
        <f>IFERROR(VLOOKUP($B19&amp;"_"&amp;$C19&amp;"_"&amp;$A$4,'Pnad-C'!$1:$1048576,E$4,0)*100,"-")</f>
        <v>3.0201878398656845</v>
      </c>
      <c r="F19" s="119">
        <f>IFERROR(VLOOKUP($B19&amp;"_"&amp;$C19&amp;"_"&amp;$A$4,'Pnad-C'!$1:$1048576,F$4,0)*100,"-")</f>
        <v>4.6987704932689667</v>
      </c>
      <c r="G19" s="119">
        <f>IFERROR(VLOOKUP($B19&amp;"_"&amp;$C19&amp;"_"&amp;$A$4,'Pnad-C'!$1:$1048576,G$4,0)*100,"-")</f>
        <v>48.469716310501099</v>
      </c>
      <c r="H19" s="119">
        <f>IFERROR(VLOOKUP($B19&amp;"_"&amp;$C19&amp;"_"&amp;$A$4,'Pnad-C'!$1:$1048576,H$4,0)*100,"-")</f>
        <v>7.0244297385215759</v>
      </c>
      <c r="I19" s="119">
        <f>IFERROR(VLOOKUP($B19&amp;"_"&amp;$C19&amp;"_"&amp;$A$4,'Pnad-C'!$1:$1048576,I$4,0)*100,"-")</f>
        <v>1.3125537894666195</v>
      </c>
      <c r="J19" s="119">
        <f>IFERROR(VLOOKUP($B19&amp;"_"&amp;$C19&amp;"_"&amp;$A$4,'Pnad-C'!$1:$1048576,J$4,0)*100,"-")</f>
        <v>0.81868190318346024</v>
      </c>
      <c r="K19" s="119">
        <f>IFERROR(VLOOKUP($B19&amp;"_"&amp;$C19&amp;"_"&amp;$A$4,'Pnad-C'!$1:$1048576,K$4,0)*100,"-")</f>
        <v>21.558737754821777</v>
      </c>
      <c r="L19" s="119">
        <f>IFERROR(VLOOKUP($B19&amp;"_"&amp;$C19&amp;"_"&amp;$A$4,'Pnad-C'!$1:$1048576,L$4,0)*100,"-")</f>
        <v>2.8254931792616844</v>
      </c>
      <c r="M19" s="119">
        <f>IFERROR(VLOOKUP($B19&amp;"_"&amp;$C19&amp;"_"&amp;$A$4,'Pnad-C'!$1:$1048576,M$4,0)*100,"-")</f>
        <v>10.016989707946777</v>
      </c>
      <c r="N19" s="119">
        <f>IFERROR(VLOOKUP($B19&amp;"_"&amp;$C19&amp;"_"&amp;$A$4,'Pnad-C'!$1:$1048576,N$4,0)*100,"-")</f>
        <v>0.25444086641073227</v>
      </c>
    </row>
    <row r="20" spans="2:14" ht="15.75" x14ac:dyDescent="0.25">
      <c r="B20" s="10">
        <f>B19</f>
        <v>2014</v>
      </c>
      <c r="C20" s="152">
        <v>1</v>
      </c>
      <c r="D20" s="99" t="s">
        <v>3</v>
      </c>
      <c r="E20" s="120">
        <f>IFERROR(VLOOKUP($B20&amp;"_"&amp;$C20&amp;"_"&amp;$A$4,'Pnad-C'!$1:$1048576,E$4,0)*100,"-")</f>
        <v>3.0042149126529694</v>
      </c>
      <c r="F20" s="120">
        <f>IFERROR(VLOOKUP($B20&amp;"_"&amp;$C20&amp;"_"&amp;$A$4,'Pnad-C'!$1:$1048576,F$4,0)*100,"-")</f>
        <v>4.8235047608613968</v>
      </c>
      <c r="G20" s="120">
        <f>IFERROR(VLOOKUP($B20&amp;"_"&amp;$C20&amp;"_"&amp;$A$4,'Pnad-C'!$1:$1048576,G$4,0)*100,"-")</f>
        <v>48.289462924003601</v>
      </c>
      <c r="H20" s="120">
        <f>IFERROR(VLOOKUP($B20&amp;"_"&amp;$C20&amp;"_"&amp;$A$4,'Pnad-C'!$1:$1048576,H$4,0)*100,"-")</f>
        <v>7.5890995562076569</v>
      </c>
      <c r="I20" s="120">
        <f>IFERROR(VLOOKUP($B20&amp;"_"&amp;$C20&amp;"_"&amp;$A$4,'Pnad-C'!$1:$1048576,I$4,0)*100,"-")</f>
        <v>1.5654915943741798</v>
      </c>
      <c r="J20" s="120">
        <f>IFERROR(VLOOKUP($B20&amp;"_"&amp;$C20&amp;"_"&amp;$A$4,'Pnad-C'!$1:$1048576,J$4,0)*100,"-")</f>
        <v>0.76319505460560322</v>
      </c>
      <c r="K20" s="120">
        <f>IFERROR(VLOOKUP($B20&amp;"_"&amp;$C20&amp;"_"&amp;$A$4,'Pnad-C'!$1:$1048576,K$4,0)*100,"-")</f>
        <v>21.057364344596863</v>
      </c>
      <c r="L20" s="120">
        <f>IFERROR(VLOOKUP($B20&amp;"_"&amp;$C20&amp;"_"&amp;$A$4,'Pnad-C'!$1:$1048576,L$4,0)*100,"-")</f>
        <v>2.5193238630890846</v>
      </c>
      <c r="M20" s="120">
        <f>IFERROR(VLOOKUP($B20&amp;"_"&amp;$C20&amp;"_"&amp;$A$4,'Pnad-C'!$1:$1048576,M$4,0)*100,"-")</f>
        <v>10.125306993722916</v>
      </c>
      <c r="N20" s="120">
        <f>IFERROR(VLOOKUP($B20&amp;"_"&amp;$C20&amp;"_"&amp;$A$4,'Pnad-C'!$1:$1048576,N$4,0)*100,"-")</f>
        <v>0.26303729973733425</v>
      </c>
    </row>
    <row r="21" spans="2:14" ht="15.75" x14ac:dyDescent="0.25">
      <c r="B21" s="10">
        <f t="shared" ref="B21:B23" si="2">B20</f>
        <v>2014</v>
      </c>
      <c r="C21" s="152">
        <v>2</v>
      </c>
      <c r="D21" s="99" t="s">
        <v>4</v>
      </c>
      <c r="E21" s="120">
        <f>IFERROR(VLOOKUP($B21&amp;"_"&amp;$C21&amp;"_"&amp;$A$4,'Pnad-C'!$1:$1048576,E$4,0)*100,"-")</f>
        <v>2.9178740456700325</v>
      </c>
      <c r="F21" s="120">
        <f>IFERROR(VLOOKUP($B21&amp;"_"&amp;$C21&amp;"_"&amp;$A$4,'Pnad-C'!$1:$1048576,F$4,0)*100,"-")</f>
        <v>4.7379694879055023</v>
      </c>
      <c r="G21" s="120">
        <f>IFERROR(VLOOKUP($B21&amp;"_"&amp;$C21&amp;"_"&amp;$A$4,'Pnad-C'!$1:$1048576,G$4,0)*100,"-")</f>
        <v>49.187743663787842</v>
      </c>
      <c r="H21" s="120">
        <f>IFERROR(VLOOKUP($B21&amp;"_"&amp;$C21&amp;"_"&amp;$A$4,'Pnad-C'!$1:$1048576,H$4,0)*100,"-")</f>
        <v>7.1023561060428619</v>
      </c>
      <c r="I21" s="120">
        <f>IFERROR(VLOOKUP($B21&amp;"_"&amp;$C21&amp;"_"&amp;$A$4,'Pnad-C'!$1:$1048576,I$4,0)*100,"-")</f>
        <v>1.3374087400734425</v>
      </c>
      <c r="J21" s="120">
        <f>IFERROR(VLOOKUP($B21&amp;"_"&amp;$C21&amp;"_"&amp;$A$4,'Pnad-C'!$1:$1048576,J$4,0)*100,"-")</f>
        <v>0.73127732612192631</v>
      </c>
      <c r="K21" s="120">
        <f>IFERROR(VLOOKUP($B21&amp;"_"&amp;$C21&amp;"_"&amp;$A$4,'Pnad-C'!$1:$1048576,K$4,0)*100,"-")</f>
        <v>21.168592572212219</v>
      </c>
      <c r="L21" s="120">
        <f>IFERROR(VLOOKUP($B21&amp;"_"&amp;$C21&amp;"_"&amp;$A$4,'Pnad-C'!$1:$1048576,L$4,0)*100,"-")</f>
        <v>2.8243442997336388</v>
      </c>
      <c r="M21" s="120">
        <f>IFERROR(VLOOKUP($B21&amp;"_"&amp;$C21&amp;"_"&amp;$A$4,'Pnad-C'!$1:$1048576,M$4,0)*100,"-")</f>
        <v>9.7360901534557343</v>
      </c>
      <c r="N21" s="120">
        <f>IFERROR(VLOOKUP($B21&amp;"_"&amp;$C21&amp;"_"&amp;$A$4,'Pnad-C'!$1:$1048576,N$4,0)*100,"-")</f>
        <v>0.25634544435888529</v>
      </c>
    </row>
    <row r="22" spans="2:14" ht="15.75" x14ac:dyDescent="0.25">
      <c r="B22" s="10">
        <f t="shared" si="2"/>
        <v>2014</v>
      </c>
      <c r="C22" s="152">
        <v>3</v>
      </c>
      <c r="D22" s="99" t="s">
        <v>5</v>
      </c>
      <c r="E22" s="120">
        <f>IFERROR(VLOOKUP($B22&amp;"_"&amp;$C22&amp;"_"&amp;$A$4,'Pnad-C'!$1:$1048576,E$4,0)*100,"-")</f>
        <v>3.2877653837203979</v>
      </c>
      <c r="F22" s="120">
        <f>IFERROR(VLOOKUP($B22&amp;"_"&amp;$C22&amp;"_"&amp;$A$4,'Pnad-C'!$1:$1048576,F$4,0)*100,"-")</f>
        <v>4.6496797353029251</v>
      </c>
      <c r="G22" s="120">
        <f>IFERROR(VLOOKUP($B22&amp;"_"&amp;$C22&amp;"_"&amp;$A$4,'Pnad-C'!$1:$1048576,G$4,0)*100,"-")</f>
        <v>48.314303159713745</v>
      </c>
      <c r="H22" s="120">
        <f>IFERROR(VLOOKUP($B22&amp;"_"&amp;$C22&amp;"_"&amp;$A$4,'Pnad-C'!$1:$1048576,H$4,0)*100,"-")</f>
        <v>6.4814470708370209</v>
      </c>
      <c r="I22" s="120">
        <f>IFERROR(VLOOKUP($B22&amp;"_"&amp;$C22&amp;"_"&amp;$A$4,'Pnad-C'!$1:$1048576,I$4,0)*100,"-")</f>
        <v>1.1426256038248539</v>
      </c>
      <c r="J22" s="120">
        <f>IFERROR(VLOOKUP($B22&amp;"_"&amp;$C22&amp;"_"&amp;$A$4,'Pnad-C'!$1:$1048576,J$4,0)*100,"-")</f>
        <v>0.87121892720460892</v>
      </c>
      <c r="K22" s="120">
        <f>IFERROR(VLOOKUP($B22&amp;"_"&amp;$C22&amp;"_"&amp;$A$4,'Pnad-C'!$1:$1048576,K$4,0)*100,"-")</f>
        <v>22.325579822063446</v>
      </c>
      <c r="L22" s="120">
        <f>IFERROR(VLOOKUP($B22&amp;"_"&amp;$C22&amp;"_"&amp;$A$4,'Pnad-C'!$1:$1048576,L$4,0)*100,"-")</f>
        <v>2.677437849342823</v>
      </c>
      <c r="M22" s="120">
        <f>IFERROR(VLOOKUP($B22&amp;"_"&amp;$C22&amp;"_"&amp;$A$4,'Pnad-C'!$1:$1048576,M$4,0)*100,"-")</f>
        <v>10.026790201663971</v>
      </c>
      <c r="N22" s="120">
        <f>IFERROR(VLOOKUP($B22&amp;"_"&amp;$C22&amp;"_"&amp;$A$4,'Pnad-C'!$1:$1048576,N$4,0)*100,"-")</f>
        <v>0.22315059322863817</v>
      </c>
    </row>
    <row r="23" spans="2:14" ht="15.75" x14ac:dyDescent="0.25">
      <c r="B23" s="10">
        <f t="shared" si="2"/>
        <v>2014</v>
      </c>
      <c r="C23" s="152">
        <v>4</v>
      </c>
      <c r="D23" s="99" t="s">
        <v>6</v>
      </c>
      <c r="E23" s="120">
        <f>IFERROR(VLOOKUP($B23&amp;"_"&amp;$C23&amp;"_"&amp;$A$4,'Pnad-C'!$1:$1048576,E$4,0)*100,"-")</f>
        <v>2.8708968311548233</v>
      </c>
      <c r="F23" s="120">
        <f>IFERROR(VLOOKUP($B23&amp;"_"&amp;$C23&amp;"_"&amp;$A$4,'Pnad-C'!$1:$1048576,F$4,0)*100,"-")</f>
        <v>4.5839272439479828</v>
      </c>
      <c r="G23" s="120">
        <f>IFERROR(VLOOKUP($B23&amp;"_"&amp;$C23&amp;"_"&amp;$A$4,'Pnad-C'!$1:$1048576,G$4,0)*100,"-")</f>
        <v>48.087349534034729</v>
      </c>
      <c r="H23" s="120">
        <f>IFERROR(VLOOKUP($B23&amp;"_"&amp;$C23&amp;"_"&amp;$A$4,'Pnad-C'!$1:$1048576,H$4,0)*100,"-")</f>
        <v>6.9248147308826447</v>
      </c>
      <c r="I23" s="120">
        <f>IFERROR(VLOOKUP($B23&amp;"_"&amp;$C23&amp;"_"&amp;$A$4,'Pnad-C'!$1:$1048576,I$4,0)*100,"-")</f>
        <v>1.2046892195940018</v>
      </c>
      <c r="J23" s="120">
        <f>IFERROR(VLOOKUP($B23&amp;"_"&amp;$C23&amp;"_"&amp;$A$4,'Pnad-C'!$1:$1048576,J$4,0)*100,"-")</f>
        <v>0.90903639793395996</v>
      </c>
      <c r="K23" s="120">
        <f>IFERROR(VLOOKUP($B23&amp;"_"&amp;$C23&amp;"_"&amp;$A$4,'Pnad-C'!$1:$1048576,K$4,0)*100,"-")</f>
        <v>21.68341726064682</v>
      </c>
      <c r="L23" s="120">
        <f>IFERROR(VLOOKUP($B23&amp;"_"&amp;$C23&amp;"_"&amp;$A$4,'Pnad-C'!$1:$1048576,L$4,0)*100,"-")</f>
        <v>3.2808668911457062</v>
      </c>
      <c r="M23" s="120">
        <f>IFERROR(VLOOKUP($B23&amp;"_"&amp;$C23&amp;"_"&amp;$A$4,'Pnad-C'!$1:$1048576,M$4,0)*100,"-")</f>
        <v>10.179772228002548</v>
      </c>
      <c r="N23" s="120">
        <f>IFERROR(VLOOKUP($B23&amp;"_"&amp;$C23&amp;"_"&amp;$A$4,'Pnad-C'!$1:$1048576,N$4,0)*100,"-")</f>
        <v>0.27523008175194263</v>
      </c>
    </row>
    <row r="24" spans="2:14" ht="15.75" x14ac:dyDescent="0.25">
      <c r="B24" s="10">
        <f>D24</f>
        <v>2015</v>
      </c>
      <c r="C24" s="152">
        <v>0</v>
      </c>
      <c r="D24" s="98">
        <v>2015</v>
      </c>
      <c r="E24" s="119">
        <f>IFERROR(VLOOKUP($B24&amp;"_"&amp;$C24&amp;"_"&amp;$A$4,'Pnad-C'!$1:$1048576,E$4,0)*100,"-")</f>
        <v>3.0508993193507195</v>
      </c>
      <c r="F24" s="119">
        <f>IFERROR(VLOOKUP($B24&amp;"_"&amp;$C24&amp;"_"&amp;$A$4,'Pnad-C'!$1:$1048576,F$4,0)*100,"-")</f>
        <v>4.5897748321294785</v>
      </c>
      <c r="G24" s="119">
        <f>IFERROR(VLOOKUP($B24&amp;"_"&amp;$C24&amp;"_"&amp;$A$4,'Pnad-C'!$1:$1048576,G$4,0)*100,"-")</f>
        <v>47.937166690826416</v>
      </c>
      <c r="H24" s="119">
        <f>IFERROR(VLOOKUP($B24&amp;"_"&amp;$C24&amp;"_"&amp;$A$4,'Pnad-C'!$1:$1048576,H$4,0)*100,"-")</f>
        <v>6.7977398633956909</v>
      </c>
      <c r="I24" s="119">
        <f>IFERROR(VLOOKUP($B24&amp;"_"&amp;$C24&amp;"_"&amp;$A$4,'Pnad-C'!$1:$1048576,I$4,0)*100,"-")</f>
        <v>1.2725631706416607</v>
      </c>
      <c r="J24" s="119">
        <f>IFERROR(VLOOKUP($B24&amp;"_"&amp;$C24&amp;"_"&amp;$A$4,'Pnad-C'!$1:$1048576,J$4,0)*100,"-")</f>
        <v>0.93116313219070435</v>
      </c>
      <c r="K24" s="119">
        <f>IFERROR(VLOOKUP($B24&amp;"_"&amp;$C24&amp;"_"&amp;$A$4,'Pnad-C'!$1:$1048576,K$4,0)*100,"-")</f>
        <v>22.299249470233917</v>
      </c>
      <c r="L24" s="119">
        <f>IFERROR(VLOOKUP($B24&amp;"_"&amp;$C24&amp;"_"&amp;$A$4,'Pnad-C'!$1:$1048576,L$4,0)*100,"-")</f>
        <v>2.885994128882885</v>
      </c>
      <c r="M24" s="119">
        <f>IFERROR(VLOOKUP($B24&amp;"_"&amp;$C24&amp;"_"&amp;$A$4,'Pnad-C'!$1:$1048576,M$4,0)*100,"-")</f>
        <v>9.9127739667892456</v>
      </c>
      <c r="N24" s="119">
        <f>IFERROR(VLOOKUP($B24&amp;"_"&amp;$C24&amp;"_"&amp;$A$4,'Pnad-C'!$1:$1048576,N$4,0)*100,"-")</f>
        <v>0.32267668284475803</v>
      </c>
    </row>
    <row r="25" spans="2:14" ht="15.75" x14ac:dyDescent="0.25">
      <c r="B25" s="10">
        <f>B24</f>
        <v>2015</v>
      </c>
      <c r="C25" s="152">
        <v>1</v>
      </c>
      <c r="D25" s="99" t="s">
        <v>3</v>
      </c>
      <c r="E25" s="120">
        <f>IFERROR(VLOOKUP($B25&amp;"_"&amp;$C25&amp;"_"&amp;$A$4,'Pnad-C'!$1:$1048576,E$4,0)*100,"-")</f>
        <v>3.1531300395727158</v>
      </c>
      <c r="F25" s="120">
        <f>IFERROR(VLOOKUP($B25&amp;"_"&amp;$C25&amp;"_"&amp;$A$4,'Pnad-C'!$1:$1048576,F$4,0)*100,"-")</f>
        <v>4.5482579618692398</v>
      </c>
      <c r="G25" s="120">
        <f>IFERROR(VLOOKUP($B25&amp;"_"&amp;$C25&amp;"_"&amp;$A$4,'Pnad-C'!$1:$1048576,G$4,0)*100,"-")</f>
        <v>48.489692807197571</v>
      </c>
      <c r="H25" s="120">
        <f>IFERROR(VLOOKUP($B25&amp;"_"&amp;$C25&amp;"_"&amp;$A$4,'Pnad-C'!$1:$1048576,H$4,0)*100,"-")</f>
        <v>6.2493439763784409</v>
      </c>
      <c r="I25" s="120">
        <f>IFERROR(VLOOKUP($B25&amp;"_"&amp;$C25&amp;"_"&amp;$A$4,'Pnad-C'!$1:$1048576,I$4,0)*100,"-")</f>
        <v>1.2084548361599445</v>
      </c>
      <c r="J25" s="120">
        <f>IFERROR(VLOOKUP($B25&amp;"_"&amp;$C25&amp;"_"&amp;$A$4,'Pnad-C'!$1:$1048576,J$4,0)*100,"-")</f>
        <v>0.90985260903835297</v>
      </c>
      <c r="K25" s="120">
        <f>IFERROR(VLOOKUP($B25&amp;"_"&amp;$C25&amp;"_"&amp;$A$4,'Pnad-C'!$1:$1048576,K$4,0)*100,"-")</f>
        <v>22.112981975078583</v>
      </c>
      <c r="L25" s="120">
        <f>IFERROR(VLOOKUP($B25&amp;"_"&amp;$C25&amp;"_"&amp;$A$4,'Pnad-C'!$1:$1048576,L$4,0)*100,"-")</f>
        <v>3.1167581677436829</v>
      </c>
      <c r="M25" s="120">
        <f>IFERROR(VLOOKUP($B25&amp;"_"&amp;$C25&amp;"_"&amp;$A$4,'Pnad-C'!$1:$1048576,M$4,0)*100,"-")</f>
        <v>9.8842993378639221</v>
      </c>
      <c r="N25" s="120">
        <f>IFERROR(VLOOKUP($B25&amp;"_"&amp;$C25&amp;"_"&amp;$A$4,'Pnad-C'!$1:$1048576,N$4,0)*100,"-")</f>
        <v>0.32722977921366692</v>
      </c>
    </row>
    <row r="26" spans="2:14" ht="15.75" x14ac:dyDescent="0.25">
      <c r="B26" s="10">
        <f t="shared" ref="B26:B28" si="3">B25</f>
        <v>2015</v>
      </c>
      <c r="C26" s="152">
        <v>2</v>
      </c>
      <c r="D26" s="99" t="s">
        <v>4</v>
      </c>
      <c r="E26" s="120">
        <f>IFERROR(VLOOKUP($B26&amp;"_"&amp;$C26&amp;"_"&amp;$A$4,'Pnad-C'!$1:$1048576,E$4,0)*100,"-")</f>
        <v>2.9776386916637421</v>
      </c>
      <c r="F26" s="120">
        <f>IFERROR(VLOOKUP($B26&amp;"_"&amp;$C26&amp;"_"&amp;$A$4,'Pnad-C'!$1:$1048576,F$4,0)*100,"-")</f>
        <v>4.6124216169118881</v>
      </c>
      <c r="G26" s="120">
        <f>IFERROR(VLOOKUP($B26&amp;"_"&amp;$C26&amp;"_"&amp;$A$4,'Pnad-C'!$1:$1048576,G$4,0)*100,"-")</f>
        <v>48.271319270133972</v>
      </c>
      <c r="H26" s="120">
        <f>IFERROR(VLOOKUP($B26&amp;"_"&amp;$C26&amp;"_"&amp;$A$4,'Pnad-C'!$1:$1048576,H$4,0)*100,"-")</f>
        <v>6.8621069192886353</v>
      </c>
      <c r="I26" s="120">
        <f>IFERROR(VLOOKUP($B26&amp;"_"&amp;$C26&amp;"_"&amp;$A$4,'Pnad-C'!$1:$1048576,I$4,0)*100,"-")</f>
        <v>1.2188563123345375</v>
      </c>
      <c r="J26" s="120">
        <f>IFERROR(VLOOKUP($B26&amp;"_"&amp;$C26&amp;"_"&amp;$A$4,'Pnad-C'!$1:$1048576,J$4,0)*100,"-")</f>
        <v>0.92082321643829346</v>
      </c>
      <c r="K26" s="120">
        <f>IFERROR(VLOOKUP($B26&amp;"_"&amp;$C26&amp;"_"&amp;$A$4,'Pnad-C'!$1:$1048576,K$4,0)*100,"-")</f>
        <v>22.099454700946808</v>
      </c>
      <c r="L26" s="120">
        <f>IFERROR(VLOOKUP($B26&amp;"_"&amp;$C26&amp;"_"&amp;$A$4,'Pnad-C'!$1:$1048576,L$4,0)*100,"-")</f>
        <v>2.9781658202409744</v>
      </c>
      <c r="M26" s="120">
        <f>IFERROR(VLOOKUP($B26&amp;"_"&amp;$C26&amp;"_"&amp;$A$4,'Pnad-C'!$1:$1048576,M$4,0)*100,"-")</f>
        <v>9.7027912735939026</v>
      </c>
      <c r="N26" s="120">
        <f>IFERROR(VLOOKUP($B26&amp;"_"&amp;$C26&amp;"_"&amp;$A$4,'Pnad-C'!$1:$1048576,N$4,0)*100,"-")</f>
        <v>0.35642271395772696</v>
      </c>
    </row>
    <row r="27" spans="2:14" ht="15.75" x14ac:dyDescent="0.25">
      <c r="B27" s="10">
        <f t="shared" si="3"/>
        <v>2015</v>
      </c>
      <c r="C27" s="152">
        <v>3</v>
      </c>
      <c r="D27" s="99" t="s">
        <v>5</v>
      </c>
      <c r="E27" s="120">
        <f>IFERROR(VLOOKUP($B27&amp;"_"&amp;$C27&amp;"_"&amp;$A$4,'Pnad-C'!$1:$1048576,E$4,0)*100,"-")</f>
        <v>2.8897339478135109</v>
      </c>
      <c r="F27" s="120">
        <f>IFERROR(VLOOKUP($B27&amp;"_"&amp;$C27&amp;"_"&amp;$A$4,'Pnad-C'!$1:$1048576,F$4,0)*100,"-")</f>
        <v>4.9124099314212799</v>
      </c>
      <c r="G27" s="120">
        <f>IFERROR(VLOOKUP($B27&amp;"_"&amp;$C27&amp;"_"&amp;$A$4,'Pnad-C'!$1:$1048576,G$4,0)*100,"-")</f>
        <v>47.276398539543152</v>
      </c>
      <c r="H27" s="120">
        <f>IFERROR(VLOOKUP($B27&amp;"_"&amp;$C27&amp;"_"&amp;$A$4,'Pnad-C'!$1:$1048576,H$4,0)*100,"-")</f>
        <v>6.9771096110343933</v>
      </c>
      <c r="I27" s="120">
        <f>IFERROR(VLOOKUP($B27&amp;"_"&amp;$C27&amp;"_"&amp;$A$4,'Pnad-C'!$1:$1048576,I$4,0)*100,"-")</f>
        <v>1.3992082327604294</v>
      </c>
      <c r="J27" s="120">
        <f>IFERROR(VLOOKUP($B27&amp;"_"&amp;$C27&amp;"_"&amp;$A$4,'Pnad-C'!$1:$1048576,J$4,0)*100,"-")</f>
        <v>0.95870019868016243</v>
      </c>
      <c r="K27" s="120">
        <f>IFERROR(VLOOKUP($B27&amp;"_"&amp;$C27&amp;"_"&amp;$A$4,'Pnad-C'!$1:$1048576,K$4,0)*100,"-")</f>
        <v>22.193953394889832</v>
      </c>
      <c r="L27" s="120">
        <f>IFERROR(VLOOKUP($B27&amp;"_"&amp;$C27&amp;"_"&amp;$A$4,'Pnad-C'!$1:$1048576,L$4,0)*100,"-")</f>
        <v>2.9108578339219093</v>
      </c>
      <c r="M27" s="120">
        <f>IFERROR(VLOOKUP($B27&amp;"_"&amp;$C27&amp;"_"&amp;$A$4,'Pnad-C'!$1:$1048576,M$4,0)*100,"-")</f>
        <v>10.20263284444809</v>
      </c>
      <c r="N27" s="120">
        <f>IFERROR(VLOOKUP($B27&amp;"_"&amp;$C27&amp;"_"&amp;$A$4,'Pnad-C'!$1:$1048576,N$4,0)*100,"-")</f>
        <v>0.27899416163563728</v>
      </c>
    </row>
    <row r="28" spans="2:14" ht="15.75" x14ac:dyDescent="0.25">
      <c r="B28" s="10">
        <f t="shared" si="3"/>
        <v>2015</v>
      </c>
      <c r="C28" s="152">
        <v>4</v>
      </c>
      <c r="D28" s="99" t="s">
        <v>6</v>
      </c>
      <c r="E28" s="120">
        <f>IFERROR(VLOOKUP($B28&amp;"_"&amp;$C28&amp;"_"&amp;$A$4,'Pnad-C'!$1:$1048576,E$4,0)*100,"-")</f>
        <v>3.1830944120883942</v>
      </c>
      <c r="F28" s="120">
        <f>IFERROR(VLOOKUP($B28&amp;"_"&amp;$C28&amp;"_"&amp;$A$4,'Pnad-C'!$1:$1048576,F$4,0)*100,"-")</f>
        <v>4.286009818315506</v>
      </c>
      <c r="G28" s="120">
        <f>IFERROR(VLOOKUP($B28&amp;"_"&amp;$C28&amp;"_"&amp;$A$4,'Pnad-C'!$1:$1048576,G$4,0)*100,"-")</f>
        <v>47.711250185966492</v>
      </c>
      <c r="H28" s="120">
        <f>IFERROR(VLOOKUP($B28&amp;"_"&amp;$C28&amp;"_"&amp;$A$4,'Pnad-C'!$1:$1048576,H$4,0)*100,"-")</f>
        <v>7.1023993194103241</v>
      </c>
      <c r="I28" s="120">
        <f>IFERROR(VLOOKUP($B28&amp;"_"&amp;$C28&amp;"_"&amp;$A$4,'Pnad-C'!$1:$1048576,I$4,0)*100,"-")</f>
        <v>1.2637333013117313</v>
      </c>
      <c r="J28" s="120">
        <f>IFERROR(VLOOKUP($B28&amp;"_"&amp;$C28&amp;"_"&amp;$A$4,'Pnad-C'!$1:$1048576,J$4,0)*100,"-")</f>
        <v>0.93527650460600853</v>
      </c>
      <c r="K28" s="120">
        <f>IFERROR(VLOOKUP($B28&amp;"_"&amp;$C28&amp;"_"&amp;$A$4,'Pnad-C'!$1:$1048576,K$4,0)*100,"-")</f>
        <v>22.790609300136566</v>
      </c>
      <c r="L28" s="120">
        <f>IFERROR(VLOOKUP($B28&amp;"_"&amp;$C28&amp;"_"&amp;$A$4,'Pnad-C'!$1:$1048576,L$4,0)*100,"-")</f>
        <v>2.5381946936249733</v>
      </c>
      <c r="M28" s="120">
        <f>IFERROR(VLOOKUP($B28&amp;"_"&amp;$C28&amp;"_"&amp;$A$4,'Pnad-C'!$1:$1048576,M$4,0)*100,"-")</f>
        <v>9.8613724112510681</v>
      </c>
      <c r="N28" s="120">
        <f>IFERROR(VLOOKUP($B28&amp;"_"&amp;$C28&amp;"_"&amp;$A$4,'Pnad-C'!$1:$1048576,N$4,0)*100,"-")</f>
        <v>0.32806003000587225</v>
      </c>
    </row>
    <row r="29" spans="2:14" ht="15.75" x14ac:dyDescent="0.25">
      <c r="B29" s="10">
        <f>D29</f>
        <v>2016</v>
      </c>
      <c r="C29" s="152">
        <v>0</v>
      </c>
      <c r="D29" s="98">
        <v>2016</v>
      </c>
      <c r="E29" s="119">
        <f>IFERROR(VLOOKUP($B29&amp;"_"&amp;$C29&amp;"_"&amp;$A$4,'Pnad-C'!$1:$1048576,E$4,0)*100,"-")</f>
        <v>3.2432083040475845</v>
      </c>
      <c r="F29" s="119">
        <f>IFERROR(VLOOKUP($B29&amp;"_"&amp;$C29&amp;"_"&amp;$A$4,'Pnad-C'!$1:$1048576,F$4,0)*100,"-")</f>
        <v>4.7770153731107712</v>
      </c>
      <c r="G29" s="119">
        <f>IFERROR(VLOOKUP($B29&amp;"_"&amp;$C29&amp;"_"&amp;$A$4,'Pnad-C'!$1:$1048576,G$4,0)*100,"-")</f>
        <v>46.709820628166199</v>
      </c>
      <c r="H29" s="119">
        <f>IFERROR(VLOOKUP($B29&amp;"_"&amp;$C29&amp;"_"&amp;$A$4,'Pnad-C'!$1:$1048576,H$4,0)*100,"-")</f>
        <v>6.7472405731678009</v>
      </c>
      <c r="I29" s="119">
        <f>IFERROR(VLOOKUP($B29&amp;"_"&amp;$C29&amp;"_"&amp;$A$4,'Pnad-C'!$1:$1048576,I$4,0)*100,"-")</f>
        <v>1.1673338711261749</v>
      </c>
      <c r="J29" s="119">
        <f>IFERROR(VLOOKUP($B29&amp;"_"&amp;$C29&amp;"_"&amp;$A$4,'Pnad-C'!$1:$1048576,J$4,0)*100,"-")</f>
        <v>0.86295278742909431</v>
      </c>
      <c r="K29" s="119">
        <f>IFERROR(VLOOKUP($B29&amp;"_"&amp;$C29&amp;"_"&amp;$A$4,'Pnad-C'!$1:$1048576,K$4,0)*100,"-")</f>
        <v>23.608119785785675</v>
      </c>
      <c r="L29" s="119">
        <f>IFERROR(VLOOKUP($B29&amp;"_"&amp;$C29&amp;"_"&amp;$A$4,'Pnad-C'!$1:$1048576,L$4,0)*100,"-")</f>
        <v>2.6115715503692627</v>
      </c>
      <c r="M29" s="119">
        <f>IFERROR(VLOOKUP($B29&amp;"_"&amp;$C29&amp;"_"&amp;$A$4,'Pnad-C'!$1:$1048576,M$4,0)*100,"-")</f>
        <v>10.007379949092865</v>
      </c>
      <c r="N29" s="119">
        <f>IFERROR(VLOOKUP($B29&amp;"_"&amp;$C29&amp;"_"&amp;$A$4,'Pnad-C'!$1:$1048576,N$4,0)*100,"-")</f>
        <v>0.26535876095294952</v>
      </c>
    </row>
    <row r="30" spans="2:14" ht="16.5" thickBot="1" x14ac:dyDescent="0.3">
      <c r="B30" s="10">
        <f>B29</f>
        <v>2016</v>
      </c>
      <c r="C30" s="152">
        <v>1</v>
      </c>
      <c r="D30" s="99" t="s">
        <v>3</v>
      </c>
      <c r="E30" s="120">
        <f>IFERROR(VLOOKUP($B30&amp;"_"&amp;$C30&amp;"_"&amp;$A$4,'Pnad-C'!$1:$1048576,E$4,0)*100,"-")</f>
        <v>3.2432083040475845</v>
      </c>
      <c r="F30" s="120">
        <f>IFERROR(VLOOKUP($B30&amp;"_"&amp;$C30&amp;"_"&amp;$A$4,'Pnad-C'!$1:$1048576,F$4,0)*100,"-")</f>
        <v>4.7770153731107712</v>
      </c>
      <c r="G30" s="120">
        <f>IFERROR(VLOOKUP($B30&amp;"_"&amp;$C30&amp;"_"&amp;$A$4,'Pnad-C'!$1:$1048576,G$4,0)*100,"-")</f>
        <v>46.709820628166199</v>
      </c>
      <c r="H30" s="120">
        <f>IFERROR(VLOOKUP($B30&amp;"_"&amp;$C30&amp;"_"&amp;$A$4,'Pnad-C'!$1:$1048576,H$4,0)*100,"-")</f>
        <v>6.7472405731678009</v>
      </c>
      <c r="I30" s="120">
        <f>IFERROR(VLOOKUP($B30&amp;"_"&amp;$C30&amp;"_"&amp;$A$4,'Pnad-C'!$1:$1048576,I$4,0)*100,"-")</f>
        <v>1.1673338711261749</v>
      </c>
      <c r="J30" s="120">
        <f>IFERROR(VLOOKUP($B30&amp;"_"&amp;$C30&amp;"_"&amp;$A$4,'Pnad-C'!$1:$1048576,J$4,0)*100,"-")</f>
        <v>0.86295278742909431</v>
      </c>
      <c r="K30" s="120">
        <f>IFERROR(VLOOKUP($B30&amp;"_"&amp;$C30&amp;"_"&amp;$A$4,'Pnad-C'!$1:$1048576,K$4,0)*100,"-")</f>
        <v>23.608119785785675</v>
      </c>
      <c r="L30" s="120">
        <f>IFERROR(VLOOKUP($B30&amp;"_"&amp;$C30&amp;"_"&amp;$A$4,'Pnad-C'!$1:$1048576,L$4,0)*100,"-")</f>
        <v>2.6115715503692627</v>
      </c>
      <c r="M30" s="120">
        <f>IFERROR(VLOOKUP($B30&amp;"_"&amp;$C30&amp;"_"&amp;$A$4,'Pnad-C'!$1:$1048576,M$4,0)*100,"-")</f>
        <v>10.007379949092865</v>
      </c>
      <c r="N30" s="120">
        <f>IFERROR(VLOOKUP($B30&amp;"_"&amp;$C30&amp;"_"&amp;$A$4,'Pnad-C'!$1:$1048576,N$4,0)*100,"-")</f>
        <v>0.26535876095294952</v>
      </c>
    </row>
    <row r="31" spans="2:14" ht="15" customHeight="1" thickTop="1" x14ac:dyDescent="0.25">
      <c r="C31" s="154"/>
      <c r="D31" s="15" t="s">
        <v>785</v>
      </c>
      <c r="E31" s="133"/>
      <c r="F31" s="133"/>
      <c r="G31" s="133"/>
      <c r="H31" s="134"/>
      <c r="I31" s="134"/>
      <c r="J31" s="134"/>
      <c r="K31" s="134"/>
      <c r="L31" s="134"/>
      <c r="M31" s="134"/>
      <c r="N31" s="134"/>
    </row>
    <row r="32" spans="2:14" x14ac:dyDescent="0.25">
      <c r="C32" s="154"/>
      <c r="D32" s="160" t="s">
        <v>2</v>
      </c>
    </row>
    <row r="33" spans="3:4" x14ac:dyDescent="0.25">
      <c r="C33" s="154"/>
      <c r="D33" s="159" t="s">
        <v>435</v>
      </c>
    </row>
    <row r="34" spans="3:4" x14ac:dyDescent="0.25">
      <c r="C34" s="154"/>
      <c r="D34" s="104" t="s">
        <v>436</v>
      </c>
    </row>
  </sheetData>
  <mergeCells count="9">
    <mergeCell ref="D5:N5"/>
    <mergeCell ref="I7:J7"/>
    <mergeCell ref="K7:K8"/>
    <mergeCell ref="L7:L8"/>
    <mergeCell ref="N7:N8"/>
    <mergeCell ref="D7:D8"/>
    <mergeCell ref="E7:F7"/>
    <mergeCell ref="G7:H7"/>
    <mergeCell ref="M7:M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6" width="17.42578125" customWidth="1"/>
    <col min="7" max="8" width="18.140625" customWidth="1"/>
  </cols>
  <sheetData>
    <row r="1" spans="1:8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</row>
    <row r="2" spans="1:8" s="9" customFormat="1" ht="3" customHeight="1" x14ac:dyDescent="0.25">
      <c r="A2" s="142"/>
      <c r="B2" s="143"/>
      <c r="C2" s="142"/>
      <c r="D2" s="6"/>
      <c r="E2" s="7"/>
      <c r="F2" s="7"/>
      <c r="G2" s="7"/>
      <c r="H2" s="7"/>
    </row>
    <row r="3" spans="1:8" s="165" customFormat="1" ht="10.5" customHeight="1" x14ac:dyDescent="0.25">
      <c r="A3" s="161">
        <v>20</v>
      </c>
      <c r="B3" s="162"/>
      <c r="C3" s="163"/>
      <c r="D3" s="164"/>
      <c r="E3" s="163" t="s">
        <v>300</v>
      </c>
      <c r="F3" s="163" t="s">
        <v>301</v>
      </c>
      <c r="G3" s="163" t="s">
        <v>302</v>
      </c>
      <c r="H3" s="163" t="s">
        <v>303</v>
      </c>
    </row>
    <row r="4" spans="1:8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98</v>
      </c>
      <c r="F4" s="163">
        <f>HLOOKUP(F$3,'Pnad-C'!$1:$1048576,2,0)</f>
        <v>99</v>
      </c>
      <c r="G4" s="163">
        <f>HLOOKUP(G$3,'Pnad-C'!$1:$1048576,2,0)</f>
        <v>100</v>
      </c>
      <c r="H4" s="163">
        <f>HLOOKUP(H$3,'Pnad-C'!$1:$1048576,2,0)</f>
        <v>101</v>
      </c>
    </row>
    <row r="5" spans="1:8" s="12" customFormat="1" ht="43.5" customHeight="1" x14ac:dyDescent="0.25">
      <c r="A5" s="11"/>
      <c r="B5" s="148"/>
      <c r="C5" s="138"/>
      <c r="D5" s="371" t="str">
        <f>VLOOKUP(A3,'Indicadores do boletim'!$D:$N,3,0)&amp;""</f>
        <v>Distribuição percentual dos ocupados de 14 anos ou mais por relação com o chefe do domicílio: Região Metropolitana do Rio de Janeiro, 2012 a 2016</v>
      </c>
      <c r="E5" s="371"/>
      <c r="F5" s="371"/>
      <c r="G5" s="371"/>
      <c r="H5" s="371"/>
    </row>
    <row r="6" spans="1:8" s="12" customFormat="1" ht="14.25" customHeight="1" thickBot="1" x14ac:dyDescent="0.3">
      <c r="A6" s="11"/>
      <c r="B6" s="150"/>
      <c r="C6" s="138"/>
      <c r="D6" s="13"/>
      <c r="E6" s="14"/>
      <c r="H6" s="102" t="s">
        <v>186</v>
      </c>
    </row>
    <row r="7" spans="1:8" s="11" customFormat="1" ht="23.25" customHeight="1" thickTop="1" x14ac:dyDescent="0.25">
      <c r="A7" s="138"/>
      <c r="B7" s="151"/>
      <c r="C7" s="138"/>
      <c r="D7" s="96" t="s">
        <v>0</v>
      </c>
      <c r="E7" s="97" t="s">
        <v>226</v>
      </c>
      <c r="F7" s="97" t="s">
        <v>227</v>
      </c>
      <c r="G7" s="97" t="s">
        <v>228</v>
      </c>
      <c r="H7" s="97" t="s">
        <v>229</v>
      </c>
    </row>
    <row r="8" spans="1:8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48.640161752700806</v>
      </c>
      <c r="F8" s="119">
        <f>IFERROR(VLOOKUP($B8&amp;"_"&amp;$C8&amp;"_"&amp;$A$4,'Pnad-C'!$1:$1048576,F$4,0)*100,"-")</f>
        <v>22.376120090484619</v>
      </c>
      <c r="G8" s="119">
        <f>IFERROR(VLOOKUP($B8&amp;"_"&amp;$C8&amp;"_"&amp;$A$4,'Pnad-C'!$1:$1048576,G$4,0)*100,"-")</f>
        <v>22.159510850906372</v>
      </c>
      <c r="H8" s="119">
        <f>IFERROR(VLOOKUP($B8&amp;"_"&amp;$C8&amp;"_"&amp;$A$4,'Pnad-C'!$1:$1048576,H$4,0)*100,"-")</f>
        <v>6.8242073059082031</v>
      </c>
    </row>
    <row r="9" spans="1:8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48.001870512962341</v>
      </c>
      <c r="F9" s="120">
        <f>IFERROR(VLOOKUP($B9&amp;"_"&amp;$C9&amp;"_"&amp;$A$4,'Pnad-C'!$1:$1048576,F$4,0)*100,"-")</f>
        <v>22.211700677871704</v>
      </c>
      <c r="G9" s="120">
        <f>IFERROR(VLOOKUP($B9&amp;"_"&amp;$C9&amp;"_"&amp;$A$4,'Pnad-C'!$1:$1048576,G$4,0)*100,"-")</f>
        <v>22.7290078997612</v>
      </c>
      <c r="H9" s="120">
        <f>IFERROR(VLOOKUP($B9&amp;"_"&amp;$C9&amp;"_"&amp;$A$4,'Pnad-C'!$1:$1048576,H$4,0)*100,"-")</f>
        <v>7.0574201643466949</v>
      </c>
    </row>
    <row r="10" spans="1:8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48.595792055130005</v>
      </c>
      <c r="F10" s="120">
        <f>IFERROR(VLOOKUP($B10&amp;"_"&amp;$C10&amp;"_"&amp;$A$4,'Pnad-C'!$1:$1048576,F$4,0)*100,"-")</f>
        <v>22.451937198638916</v>
      </c>
      <c r="G10" s="120">
        <f>IFERROR(VLOOKUP($B10&amp;"_"&amp;$C10&amp;"_"&amp;$A$4,'Pnad-C'!$1:$1048576,G$4,0)*100,"-")</f>
        <v>22.027398645877838</v>
      </c>
      <c r="H10" s="120">
        <f>IFERROR(VLOOKUP($B10&amp;"_"&amp;$C10&amp;"_"&amp;$A$4,'Pnad-C'!$1:$1048576,H$4,0)*100,"-")</f>
        <v>6.924872100353241</v>
      </c>
    </row>
    <row r="11" spans="1:8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48.794341087341309</v>
      </c>
      <c r="F11" s="120">
        <f>IFERROR(VLOOKUP($B11&amp;"_"&amp;$C11&amp;"_"&amp;$A$4,'Pnad-C'!$1:$1048576,F$4,0)*100,"-")</f>
        <v>22.406557202339172</v>
      </c>
      <c r="G11" s="120">
        <f>IFERROR(VLOOKUP($B11&amp;"_"&amp;$C11&amp;"_"&amp;$A$4,'Pnad-C'!$1:$1048576,G$4,0)*100,"-")</f>
        <v>22.141456604003906</v>
      </c>
      <c r="H11" s="120">
        <f>IFERROR(VLOOKUP($B11&amp;"_"&amp;$C11&amp;"_"&amp;$A$4,'Pnad-C'!$1:$1048576,H$4,0)*100,"-")</f>
        <v>6.6576436161994934</v>
      </c>
    </row>
    <row r="12" spans="1:8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49.16863739490509</v>
      </c>
      <c r="F12" s="120">
        <f>IFERROR(VLOOKUP($B12&amp;"_"&amp;$C12&amp;"_"&amp;$A$4,'Pnad-C'!$1:$1048576,F$4,0)*100,"-")</f>
        <v>22.434288263320923</v>
      </c>
      <c r="G12" s="120">
        <f>IFERROR(VLOOKUP($B12&amp;"_"&amp;$C12&amp;"_"&amp;$A$4,'Pnad-C'!$1:$1048576,G$4,0)*100,"-")</f>
        <v>21.740180253982544</v>
      </c>
      <c r="H12" s="120">
        <f>IFERROR(VLOOKUP($B12&amp;"_"&amp;$C12&amp;"_"&amp;$A$4,'Pnad-C'!$1:$1048576,H$4,0)*100,"-")</f>
        <v>6.6568940877914429</v>
      </c>
    </row>
    <row r="13" spans="1:8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49.232053756713867</v>
      </c>
      <c r="F13" s="119">
        <f>IFERROR(VLOOKUP($B13&amp;"_"&amp;$C13&amp;"_"&amp;$A$4,'Pnad-C'!$1:$1048576,F$4,0)*100,"-")</f>
        <v>22.71144688129425</v>
      </c>
      <c r="G13" s="119">
        <f>IFERROR(VLOOKUP($B13&amp;"_"&amp;$C13&amp;"_"&amp;$A$4,'Pnad-C'!$1:$1048576,G$4,0)*100,"-")</f>
        <v>21.517536044120789</v>
      </c>
      <c r="H13" s="119">
        <f>IFERROR(VLOOKUP($B13&amp;"_"&amp;$C13&amp;"_"&amp;$A$4,'Pnad-C'!$1:$1048576,H$4,0)*100,"-")</f>
        <v>6.5389648079872131</v>
      </c>
    </row>
    <row r="14" spans="1:8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49.282044172286987</v>
      </c>
      <c r="F14" s="120">
        <f>IFERROR(VLOOKUP($B14&amp;"_"&amp;$C14&amp;"_"&amp;$A$4,'Pnad-C'!$1:$1048576,F$4,0)*100,"-")</f>
        <v>22.895471751689911</v>
      </c>
      <c r="G14" s="120">
        <f>IFERROR(VLOOKUP($B14&amp;"_"&amp;$C14&amp;"_"&amp;$A$4,'Pnad-C'!$1:$1048576,G$4,0)*100,"-")</f>
        <v>21.401797235012054</v>
      </c>
      <c r="H14" s="120">
        <f>IFERROR(VLOOKUP($B14&amp;"_"&amp;$C14&amp;"_"&amp;$A$4,'Pnad-C'!$1:$1048576,H$4,0)*100,"-")</f>
        <v>6.4206875860691071</v>
      </c>
    </row>
    <row r="15" spans="1:8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48.530474305152893</v>
      </c>
      <c r="F15" s="120">
        <f>IFERROR(VLOOKUP($B15&amp;"_"&amp;$C15&amp;"_"&amp;$A$4,'Pnad-C'!$1:$1048576,F$4,0)*100,"-")</f>
        <v>22.758708894252777</v>
      </c>
      <c r="G15" s="120">
        <f>IFERROR(VLOOKUP($B15&amp;"_"&amp;$C15&amp;"_"&amp;$A$4,'Pnad-C'!$1:$1048576,G$4,0)*100,"-")</f>
        <v>21.920512616634369</v>
      </c>
      <c r="H15" s="120">
        <f>IFERROR(VLOOKUP($B15&amp;"_"&amp;$C15&amp;"_"&amp;$A$4,'Pnad-C'!$1:$1048576,H$4,0)*100,"-")</f>
        <v>6.7903056740760803</v>
      </c>
    </row>
    <row r="16" spans="1:8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49.436992406845093</v>
      </c>
      <c r="F16" s="120">
        <f>IFERROR(VLOOKUP($B16&amp;"_"&amp;$C16&amp;"_"&amp;$A$4,'Pnad-C'!$1:$1048576,F$4,0)*100,"-")</f>
        <v>22.567956149578094</v>
      </c>
      <c r="G16" s="120">
        <f>IFERROR(VLOOKUP($B16&amp;"_"&amp;$C16&amp;"_"&amp;$A$4,'Pnad-C'!$1:$1048576,G$4,0)*100,"-")</f>
        <v>21.387431025505066</v>
      </c>
      <c r="H16" s="120">
        <f>IFERROR(VLOOKUP($B16&amp;"_"&amp;$C16&amp;"_"&amp;$A$4,'Pnad-C'!$1:$1048576,H$4,0)*100,"-")</f>
        <v>6.6076219081878662</v>
      </c>
    </row>
    <row r="17" spans="2:8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49.678704142570496</v>
      </c>
      <c r="F17" s="120">
        <f>IFERROR(VLOOKUP($B17&amp;"_"&amp;$C17&amp;"_"&amp;$A$4,'Pnad-C'!$1:$1048576,F$4,0)*100,"-")</f>
        <v>22.623647749423981</v>
      </c>
      <c r="G17" s="120">
        <f>IFERROR(VLOOKUP($B17&amp;"_"&amp;$C17&amp;"_"&amp;$A$4,'Pnad-C'!$1:$1048576,G$4,0)*100,"-")</f>
        <v>21.360404789447784</v>
      </c>
      <c r="H17" s="120">
        <f>IFERROR(VLOOKUP($B17&amp;"_"&amp;$C17&amp;"_"&amp;$A$4,'Pnad-C'!$1:$1048576,H$4,0)*100,"-")</f>
        <v>6.3372455537319183</v>
      </c>
    </row>
    <row r="18" spans="2:8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50.746995210647583</v>
      </c>
      <c r="F18" s="119">
        <f>IFERROR(VLOOKUP($B18&amp;"_"&amp;$C18&amp;"_"&amp;$A$4,'Pnad-C'!$1:$1048576,F$4,0)*100,"-")</f>
        <v>22.964195907115936</v>
      </c>
      <c r="G18" s="119">
        <f>IFERROR(VLOOKUP($B18&amp;"_"&amp;$C18&amp;"_"&amp;$A$4,'Pnad-C'!$1:$1048576,G$4,0)*100,"-")</f>
        <v>20.298875868320465</v>
      </c>
      <c r="H18" s="119">
        <f>IFERROR(VLOOKUP($B18&amp;"_"&amp;$C18&amp;"_"&amp;$A$4,'Pnad-C'!$1:$1048576,H$4,0)*100,"-")</f>
        <v>5.9899326413869858</v>
      </c>
    </row>
    <row r="19" spans="2:8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50.318598747253418</v>
      </c>
      <c r="F19" s="120">
        <f>IFERROR(VLOOKUP($B19&amp;"_"&amp;$C19&amp;"_"&amp;$A$4,'Pnad-C'!$1:$1048576,F$4,0)*100,"-")</f>
        <v>22.627042233943939</v>
      </c>
      <c r="G19" s="120">
        <f>IFERROR(VLOOKUP($B19&amp;"_"&amp;$C19&amp;"_"&amp;$A$4,'Pnad-C'!$1:$1048576,G$4,0)*100,"-")</f>
        <v>21.010346710681915</v>
      </c>
      <c r="H19" s="120">
        <f>IFERROR(VLOOKUP($B19&amp;"_"&amp;$C19&amp;"_"&amp;$A$4,'Pnad-C'!$1:$1048576,H$4,0)*100,"-")</f>
        <v>6.0440126806497574</v>
      </c>
    </row>
    <row r="20" spans="2:8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50.726866722106934</v>
      </c>
      <c r="F20" s="120">
        <f>IFERROR(VLOOKUP($B20&amp;"_"&amp;$C20&amp;"_"&amp;$A$4,'Pnad-C'!$1:$1048576,F$4,0)*100,"-")</f>
        <v>23.065216839313507</v>
      </c>
      <c r="G20" s="120">
        <f>IFERROR(VLOOKUP($B20&amp;"_"&amp;$C20&amp;"_"&amp;$A$4,'Pnad-C'!$1:$1048576,G$4,0)*100,"-")</f>
        <v>20.400556921958923</v>
      </c>
      <c r="H20" s="120">
        <f>IFERROR(VLOOKUP($B20&amp;"_"&amp;$C20&amp;"_"&amp;$A$4,'Pnad-C'!$1:$1048576,H$4,0)*100,"-")</f>
        <v>5.8073624968528748</v>
      </c>
    </row>
    <row r="21" spans="2:8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50.784766674041748</v>
      </c>
      <c r="F21" s="120">
        <f>IFERROR(VLOOKUP($B21&amp;"_"&amp;$C21&amp;"_"&amp;$A$4,'Pnad-C'!$1:$1048576,F$4,0)*100,"-")</f>
        <v>23.138236999511719</v>
      </c>
      <c r="G21" s="120">
        <f>IFERROR(VLOOKUP($B21&amp;"_"&amp;$C21&amp;"_"&amp;$A$4,'Pnad-C'!$1:$1048576,G$4,0)*100,"-")</f>
        <v>19.969405233860016</v>
      </c>
      <c r="H21" s="120">
        <f>IFERROR(VLOOKUP($B21&amp;"_"&amp;$C21&amp;"_"&amp;$A$4,'Pnad-C'!$1:$1048576,H$4,0)*100,"-")</f>
        <v>6.1075892299413681</v>
      </c>
    </row>
    <row r="22" spans="2:8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51.157748699188232</v>
      </c>
      <c r="F22" s="120">
        <f>IFERROR(VLOOKUP($B22&amp;"_"&amp;$C22&amp;"_"&amp;$A$4,'Pnad-C'!$1:$1048576,F$4,0)*100,"-")</f>
        <v>23.026289045810699</v>
      </c>
      <c r="G22" s="120">
        <f>IFERROR(VLOOKUP($B22&amp;"_"&amp;$C22&amp;"_"&amp;$A$4,'Pnad-C'!$1:$1048576,G$4,0)*100,"-")</f>
        <v>19.815196096897125</v>
      </c>
      <c r="H22" s="120">
        <f>IFERROR(VLOOKUP($B22&amp;"_"&amp;$C22&amp;"_"&amp;$A$4,'Pnad-C'!$1:$1048576,H$4,0)*100,"-")</f>
        <v>6.0007661581039429</v>
      </c>
    </row>
    <row r="23" spans="2:8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50.898909568786621</v>
      </c>
      <c r="F23" s="119">
        <f>IFERROR(VLOOKUP($B23&amp;"_"&amp;$C23&amp;"_"&amp;$A$4,'Pnad-C'!$1:$1048576,F$4,0)*100,"-")</f>
        <v>22.983478009700775</v>
      </c>
      <c r="G23" s="119">
        <f>IFERROR(VLOOKUP($B23&amp;"_"&amp;$C23&amp;"_"&amp;$A$4,'Pnad-C'!$1:$1048576,G$4,0)*100,"-")</f>
        <v>19.974200427532196</v>
      </c>
      <c r="H23" s="119">
        <f>IFERROR(VLOOKUP($B23&amp;"_"&amp;$C23&amp;"_"&amp;$A$4,'Pnad-C'!$1:$1048576,H$4,0)*100,"-")</f>
        <v>6.1434138566255569</v>
      </c>
    </row>
    <row r="24" spans="2:8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50.902462005615234</v>
      </c>
      <c r="F24" s="120">
        <f>IFERROR(VLOOKUP($B24&amp;"_"&amp;$C24&amp;"_"&amp;$A$4,'Pnad-C'!$1:$1048576,F$4,0)*100,"-")</f>
        <v>22.969365119934082</v>
      </c>
      <c r="G24" s="120">
        <f>IFERROR(VLOOKUP($B24&amp;"_"&amp;$C24&amp;"_"&amp;$A$4,'Pnad-C'!$1:$1048576,G$4,0)*100,"-")</f>
        <v>20.173652470111847</v>
      </c>
      <c r="H24" s="120">
        <f>IFERROR(VLOOKUP($B24&amp;"_"&amp;$C24&amp;"_"&amp;$A$4,'Pnad-C'!$1:$1048576,H$4,0)*100,"-")</f>
        <v>5.9545177966356277</v>
      </c>
    </row>
    <row r="25" spans="2:8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51.063114404678345</v>
      </c>
      <c r="F25" s="120">
        <f>IFERROR(VLOOKUP($B25&amp;"_"&amp;$C25&amp;"_"&amp;$A$4,'Pnad-C'!$1:$1048576,F$4,0)*100,"-")</f>
        <v>23.085758090019226</v>
      </c>
      <c r="G25" s="120">
        <f>IFERROR(VLOOKUP($B25&amp;"_"&amp;$C25&amp;"_"&amp;$A$4,'Pnad-C'!$1:$1048576,G$4,0)*100,"-")</f>
        <v>19.966557621955872</v>
      </c>
      <c r="H25" s="120">
        <f>IFERROR(VLOOKUP($B25&amp;"_"&amp;$C25&amp;"_"&amp;$A$4,'Pnad-C'!$1:$1048576,H$4,0)*100,"-")</f>
        <v>5.8845721185207367</v>
      </c>
    </row>
    <row r="26" spans="2:8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51.293438673019409</v>
      </c>
      <c r="F26" s="120">
        <f>IFERROR(VLOOKUP($B26&amp;"_"&amp;$C26&amp;"_"&amp;$A$4,'Pnad-C'!$1:$1048576,F$4,0)*100,"-")</f>
        <v>22.661137580871582</v>
      </c>
      <c r="G26" s="120">
        <f>IFERROR(VLOOKUP($B26&amp;"_"&amp;$C26&amp;"_"&amp;$A$4,'Pnad-C'!$1:$1048576,G$4,0)*100,"-")</f>
        <v>19.882345199584961</v>
      </c>
      <c r="H26" s="120">
        <f>IFERROR(VLOOKUP($B26&amp;"_"&amp;$C26&amp;"_"&amp;$A$4,'Pnad-C'!$1:$1048576,H$4,0)*100,"-")</f>
        <v>6.1630811542272568</v>
      </c>
    </row>
    <row r="27" spans="2:8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50.336617231369019</v>
      </c>
      <c r="F27" s="120">
        <f>IFERROR(VLOOKUP($B27&amp;"_"&amp;$C27&amp;"_"&amp;$A$4,'Pnad-C'!$1:$1048576,F$4,0)*100,"-")</f>
        <v>23.217649757862091</v>
      </c>
      <c r="G27" s="120">
        <f>IFERROR(VLOOKUP($B27&amp;"_"&amp;$C27&amp;"_"&amp;$A$4,'Pnad-C'!$1:$1048576,G$4,0)*100,"-")</f>
        <v>19.874247908592224</v>
      </c>
      <c r="H27" s="120">
        <f>IFERROR(VLOOKUP($B27&amp;"_"&amp;$C27&amp;"_"&amp;$A$4,'Pnad-C'!$1:$1048576,H$4,0)*100,"-")</f>
        <v>6.5714843571186066</v>
      </c>
    </row>
    <row r="28" spans="2:8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49.696481227874756</v>
      </c>
      <c r="F28" s="119">
        <f>IFERROR(VLOOKUP($B28&amp;"_"&amp;$C28&amp;"_"&amp;$A$4,'Pnad-C'!$1:$1048576,F$4,0)*100,"-")</f>
        <v>24.59653913974762</v>
      </c>
      <c r="G28" s="119">
        <f>IFERROR(VLOOKUP($B28&amp;"_"&amp;$C28&amp;"_"&amp;$A$4,'Pnad-C'!$1:$1048576,G$4,0)*100,"-")</f>
        <v>19.109351933002472</v>
      </c>
      <c r="H28" s="119">
        <f>IFERROR(VLOOKUP($B28&amp;"_"&amp;$C28&amp;"_"&amp;$A$4,'Pnad-C'!$1:$1048576,H$4,0)*100,"-")</f>
        <v>6.5976262092590332</v>
      </c>
    </row>
    <row r="29" spans="2:8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49.696481227874756</v>
      </c>
      <c r="F29" s="120">
        <f>IFERROR(VLOOKUP($B29&amp;"_"&amp;$C29&amp;"_"&amp;$A$4,'Pnad-C'!$1:$1048576,F$4,0)*100,"-")</f>
        <v>24.59653913974762</v>
      </c>
      <c r="G29" s="120">
        <f>IFERROR(VLOOKUP($B29&amp;"_"&amp;$C29&amp;"_"&amp;$A$4,'Pnad-C'!$1:$1048576,G$4,0)*100,"-")</f>
        <v>19.109351933002472</v>
      </c>
      <c r="H29" s="120">
        <f>IFERROR(VLOOKUP($B29&amp;"_"&amp;$C29&amp;"_"&amp;$A$4,'Pnad-C'!$1:$1048576,H$4,0)*100,"-")</f>
        <v>6.5976262092590332</v>
      </c>
    </row>
    <row r="30" spans="2:8" ht="15" customHeight="1" thickTop="1" x14ac:dyDescent="0.25">
      <c r="C30" s="154"/>
      <c r="D30" s="15" t="s">
        <v>785</v>
      </c>
      <c r="E30" s="15"/>
      <c r="F30" s="15"/>
      <c r="G30" s="17"/>
      <c r="H30" s="17"/>
    </row>
    <row r="31" spans="2:8" x14ac:dyDescent="0.25">
      <c r="C31" s="154"/>
      <c r="D31" s="16" t="s">
        <v>2</v>
      </c>
    </row>
    <row r="32" spans="2:8" x14ac:dyDescent="0.25">
      <c r="C32" s="154"/>
      <c r="D32" s="159" t="s">
        <v>435</v>
      </c>
    </row>
    <row r="33" spans="3:4" x14ac:dyDescent="0.25">
      <c r="C33" s="154"/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2" width="2.140625" style="153" customWidth="1"/>
    <col min="3" max="3" width="2.14062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1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sum_pea</v>
      </c>
      <c r="B4" s="145">
        <f>HLOOKUP($A$4,'Pnad-C'!$1:$1048576,2,0)</f>
        <v>10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43.5" customHeight="1" x14ac:dyDescent="0.25">
      <c r="A5" s="11"/>
      <c r="B5" s="148"/>
      <c r="C5" s="149"/>
      <c r="D5" s="371" t="str">
        <f>VLOOKUP(A3,'Indicadores do boletim'!$D:$N,3,0)&amp;" "&amp;VLOOKUP(A3,'Indicadores do boletim'!$D:$N,6,0)&amp;", "&amp;VLOOKUP(A3,'Indicadores do boletim'!$D:$N,7,0)</f>
        <v>Total da população economicamente ativa (PEA):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173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4">
        <f>IFERROR(VLOOKUP($B8&amp;"_"&amp;$C8&amp;"_"&amp;E$3,'Pnad-C'!$1:$1048576,$B$4,0),"-")</f>
        <v>96596116.385901928</v>
      </c>
      <c r="F8" s="124">
        <f>IFERROR(VLOOKUP($B8&amp;"_"&amp;$C8&amp;"_"&amp;F$3,'Pnad-C'!$1:$1048576,$B$4,0),"-")</f>
        <v>20475730.219083786</v>
      </c>
      <c r="G8" s="124">
        <f>IFERROR(VLOOKUP($B8&amp;"_"&amp;$C8&amp;"_"&amp;G$3,'Pnad-C'!$1:$1048576,$B$4,0),"-")</f>
        <v>5858450.6873645782</v>
      </c>
      <c r="H8" s="124">
        <f>IFERROR(VLOOKUP($B8&amp;"_"&amp;$C8&amp;"_"&amp;H$3,'Pnad-C'!$1:$1048576,$B$4,0),"-")</f>
        <v>3197689.1246070862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9">
        <f>IFERROR(VLOOKUP($B9&amp;"_"&amp;$C9&amp;"_"&amp;E$3,'Pnad-C'!$1:$1048576,$B$4,0),"-")</f>
        <v>95643567.86207962</v>
      </c>
      <c r="F9" s="129">
        <f>IFERROR(VLOOKUP($B9&amp;"_"&amp;$C9&amp;"_"&amp;F$3,'Pnad-C'!$1:$1048576,$B$4,0),"-")</f>
        <v>20237493.687049866</v>
      </c>
      <c r="G9" s="129">
        <f>IFERROR(VLOOKUP($B9&amp;"_"&amp;$C9&amp;"_"&amp;G$3,'Pnad-C'!$1:$1048576,$B$4,0),"-")</f>
        <v>5868180.3371963501</v>
      </c>
      <c r="H9" s="129">
        <f>IFERROR(VLOOKUP($B9&amp;"_"&amp;$C9&amp;"_"&amp;H$3,'Pnad-C'!$1:$1048576,$B$4,0),"-")</f>
        <v>3214154.7414703369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9">
        <f>IFERROR(VLOOKUP($B10&amp;"_"&amp;$C10&amp;"_"&amp;E$3,'Pnad-C'!$1:$1048576,$B$4,0),"-")</f>
        <v>96844018.851800919</v>
      </c>
      <c r="F10" s="129">
        <f>IFERROR(VLOOKUP($B10&amp;"_"&amp;$C10&amp;"_"&amp;F$3,'Pnad-C'!$1:$1048576,$B$4,0),"-")</f>
        <v>20477863.982597351</v>
      </c>
      <c r="G10" s="129">
        <f>IFERROR(VLOOKUP($B10&amp;"_"&amp;$C10&amp;"_"&amp;G$3,'Pnad-C'!$1:$1048576,$B$4,0),"-")</f>
        <v>5881095.0469741821</v>
      </c>
      <c r="H10" s="129">
        <f>IFERROR(VLOOKUP($B10&amp;"_"&amp;$C10&amp;"_"&amp;H$3,'Pnad-C'!$1:$1048576,$B$4,0),"-")</f>
        <v>3229735.6036682129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9">
        <f>IFERROR(VLOOKUP($B11&amp;"_"&amp;$C11&amp;"_"&amp;E$3,'Pnad-C'!$1:$1048576,$B$4,0),"-")</f>
        <v>96937991.68487072</v>
      </c>
      <c r="F11" s="129">
        <f>IFERROR(VLOOKUP($B11&amp;"_"&amp;$C11&amp;"_"&amp;F$3,'Pnad-C'!$1:$1048576,$B$4,0),"-")</f>
        <v>20553190.442489624</v>
      </c>
      <c r="G11" s="129">
        <f>IFERROR(VLOOKUP($B11&amp;"_"&amp;$C11&amp;"_"&amp;G$3,'Pnad-C'!$1:$1048576,$B$4,0),"-")</f>
        <v>5838331.1991653442</v>
      </c>
      <c r="H11" s="129">
        <f>IFERROR(VLOOKUP($B11&amp;"_"&amp;$C11&amp;"_"&amp;H$3,'Pnad-C'!$1:$1048576,$B$4,0),"-")</f>
        <v>3179213.4652099609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9">
        <f>IFERROR(VLOOKUP($B12&amp;"_"&amp;$C12&amp;"_"&amp;E$3,'Pnad-C'!$1:$1048576,$B$4,0),"-")</f>
        <v>96958887.144856453</v>
      </c>
      <c r="F12" s="129">
        <f>IFERROR(VLOOKUP($B12&amp;"_"&amp;$C12&amp;"_"&amp;F$3,'Pnad-C'!$1:$1048576,$B$4,0),"-")</f>
        <v>20634372.764198303</v>
      </c>
      <c r="G12" s="129">
        <f>IFERROR(VLOOKUP($B12&amp;"_"&amp;$C12&amp;"_"&amp;G$3,'Pnad-C'!$1:$1048576,$B$4,0),"-")</f>
        <v>5846196.1661224365</v>
      </c>
      <c r="H12" s="129">
        <f>IFERROR(VLOOKUP($B12&amp;"_"&amp;$C12&amp;"_"&amp;H$3,'Pnad-C'!$1:$1048576,$B$4,0),"-")</f>
        <v>3167652.688079834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4">
        <f>IFERROR(VLOOKUP($B13&amp;"_"&amp;$C13&amp;"_"&amp;E$3,'Pnad-C'!$1:$1048576,$B$4,0),"-")</f>
        <v>97732608.407105207</v>
      </c>
      <c r="F13" s="124">
        <f>IFERROR(VLOOKUP($B13&amp;"_"&amp;$C13&amp;"_"&amp;F$3,'Pnad-C'!$1:$1048576,$B$4,0),"-")</f>
        <v>20857350.989879608</v>
      </c>
      <c r="G13" s="124">
        <f>IFERROR(VLOOKUP($B13&amp;"_"&amp;$C13&amp;"_"&amp;G$3,'Pnad-C'!$1:$1048576,$B$4,0),"-")</f>
        <v>5826060.7076320648</v>
      </c>
      <c r="H13" s="124">
        <f>IFERROR(VLOOKUP($B13&amp;"_"&amp;$C13&amp;"_"&amp;H$3,'Pnad-C'!$1:$1048576,$B$4,0),"-")</f>
        <v>3163582.5875053406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9">
        <f>IFERROR(VLOOKUP($B14&amp;"_"&amp;$C14&amp;"_"&amp;E$3,'Pnad-C'!$1:$1048576,$B$4,0),"-")</f>
        <v>97197206.051528931</v>
      </c>
      <c r="F14" s="129">
        <f>IFERROR(VLOOKUP($B14&amp;"_"&amp;$C14&amp;"_"&amp;F$3,'Pnad-C'!$1:$1048576,$B$4,0),"-")</f>
        <v>20803803.793167114</v>
      </c>
      <c r="G14" s="129">
        <f>IFERROR(VLOOKUP($B14&amp;"_"&amp;$C14&amp;"_"&amp;G$3,'Pnad-C'!$1:$1048576,$B$4,0),"-")</f>
        <v>5872170.2277603149</v>
      </c>
      <c r="H14" s="129">
        <f>IFERROR(VLOOKUP($B14&amp;"_"&amp;$C14&amp;"_"&amp;H$3,'Pnad-C'!$1:$1048576,$B$4,0),"-")</f>
        <v>3151790.3020935059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9">
        <f>IFERROR(VLOOKUP($B15&amp;"_"&amp;$C15&amp;"_"&amp;E$3,'Pnad-C'!$1:$1048576,$B$4,0),"-")</f>
        <v>97828785.178136826</v>
      </c>
      <c r="F15" s="129">
        <f>IFERROR(VLOOKUP($B15&amp;"_"&amp;$C15&amp;"_"&amp;F$3,'Pnad-C'!$1:$1048576,$B$4,0),"-")</f>
        <v>20879758.484634399</v>
      </c>
      <c r="G15" s="129">
        <f>IFERROR(VLOOKUP($B15&amp;"_"&amp;$C15&amp;"_"&amp;G$3,'Pnad-C'!$1:$1048576,$B$4,0),"-")</f>
        <v>5825883.8168334961</v>
      </c>
      <c r="H15" s="129">
        <f>IFERROR(VLOOKUP($B15&amp;"_"&amp;$C15&amp;"_"&amp;H$3,'Pnad-C'!$1:$1048576,$B$4,0),"-")</f>
        <v>3158941.0649414063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9">
        <f>IFERROR(VLOOKUP($B16&amp;"_"&amp;$C16&amp;"_"&amp;E$3,'Pnad-C'!$1:$1048576,$B$4,0),"-")</f>
        <v>97970841.725893021</v>
      </c>
      <c r="F16" s="129">
        <f>IFERROR(VLOOKUP($B16&amp;"_"&amp;$C16&amp;"_"&amp;F$3,'Pnad-C'!$1:$1048576,$B$4,0),"-")</f>
        <v>20988216.376976013</v>
      </c>
      <c r="G16" s="129">
        <f>IFERROR(VLOOKUP($B16&amp;"_"&amp;$C16&amp;"_"&amp;G$3,'Pnad-C'!$1:$1048576,$B$4,0),"-")</f>
        <v>5864076.631439209</v>
      </c>
      <c r="H16" s="129">
        <f>IFERROR(VLOOKUP($B16&amp;"_"&amp;$C16&amp;"_"&amp;H$3,'Pnad-C'!$1:$1048576,$B$4,0),"-")</f>
        <v>3194359.4502868652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9">
        <f>IFERROR(VLOOKUP($B17&amp;"_"&amp;$C17&amp;"_"&amp;E$3,'Pnad-C'!$1:$1048576,$B$4,0),"-")</f>
        <v>97933600.672862053</v>
      </c>
      <c r="F17" s="129">
        <f>IFERROR(VLOOKUP($B17&amp;"_"&amp;$C17&amp;"_"&amp;F$3,'Pnad-C'!$1:$1048576,$B$4,0),"-")</f>
        <v>20757625.304740906</v>
      </c>
      <c r="G17" s="129">
        <f>IFERROR(VLOOKUP($B17&amp;"_"&amp;$C17&amp;"_"&amp;G$3,'Pnad-C'!$1:$1048576,$B$4,0),"-")</f>
        <v>5742112.1544952393</v>
      </c>
      <c r="H17" s="129">
        <f>IFERROR(VLOOKUP($B17&amp;"_"&amp;$C17&amp;"_"&amp;H$3,'Pnad-C'!$1:$1048576,$B$4,0),"-")</f>
        <v>3149239.532699585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4">
        <f>IFERROR(VLOOKUP($B18&amp;"_"&amp;$C18&amp;"_"&amp;E$3,'Pnad-C'!$1:$1048576,$B$4,0),"-")</f>
        <v>98854884.160409987</v>
      </c>
      <c r="F18" s="124">
        <f>IFERROR(VLOOKUP($B18&amp;"_"&amp;$C18&amp;"_"&amp;F$3,'Pnad-C'!$1:$1048576,$B$4,0),"-")</f>
        <v>20812705.365098953</v>
      </c>
      <c r="G18" s="124">
        <f>IFERROR(VLOOKUP($B18&amp;"_"&amp;$C18&amp;"_"&amp;G$3,'Pnad-C'!$1:$1048576,$B$4,0),"-")</f>
        <v>5803804.3376922607</v>
      </c>
      <c r="H18" s="124">
        <f>IFERROR(VLOOKUP($B18&amp;"_"&amp;$C18&amp;"_"&amp;H$3,'Pnad-C'!$1:$1048576,$B$4,0),"-")</f>
        <v>3151445.6427078247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9">
        <f>IFERROR(VLOOKUP($B19&amp;"_"&amp;$C19&amp;"_"&amp;E$3,'Pnad-C'!$1:$1048576,$B$4,0),"-")</f>
        <v>98300165.510428667</v>
      </c>
      <c r="F19" s="129">
        <f>IFERROR(VLOOKUP($B19&amp;"_"&amp;$C19&amp;"_"&amp;F$3,'Pnad-C'!$1:$1048576,$B$4,0),"-")</f>
        <v>20806573.261039734</v>
      </c>
      <c r="G19" s="129">
        <f>IFERROR(VLOOKUP($B19&amp;"_"&amp;$C19&amp;"_"&amp;G$3,'Pnad-C'!$1:$1048576,$B$4,0),"-")</f>
        <v>5834730.6659469604</v>
      </c>
      <c r="H19" s="129">
        <f>IFERROR(VLOOKUP($B19&amp;"_"&amp;$C19&amp;"_"&amp;H$3,'Pnad-C'!$1:$1048576,$B$4,0),"-")</f>
        <v>3156655.4183044434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9">
        <f>IFERROR(VLOOKUP($B20&amp;"_"&amp;$C20&amp;"_"&amp;E$3,'Pnad-C'!$1:$1048576,$B$4,0),"-")</f>
        <v>98819080.924875259</v>
      </c>
      <c r="F20" s="129">
        <f>IFERROR(VLOOKUP($B20&amp;"_"&amp;$C20&amp;"_"&amp;F$3,'Pnad-C'!$1:$1048576,$B$4,0),"-")</f>
        <v>20866773.299919128</v>
      </c>
      <c r="G20" s="129">
        <f>IFERROR(VLOOKUP($B20&amp;"_"&amp;$C20&amp;"_"&amp;G$3,'Pnad-C'!$1:$1048576,$B$4,0),"-")</f>
        <v>5806624.2794570923</v>
      </c>
      <c r="H20" s="129">
        <f>IFERROR(VLOOKUP($B20&amp;"_"&amp;$C20&amp;"_"&amp;H$3,'Pnad-C'!$1:$1048576,$B$4,0),"-")</f>
        <v>3148882.8712768555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9">
        <f>IFERROR(VLOOKUP($B21&amp;"_"&amp;$C21&amp;"_"&amp;E$3,'Pnad-C'!$1:$1048576,$B$4,0),"-")</f>
        <v>98973878.829866886</v>
      </c>
      <c r="F21" s="129">
        <f>IFERROR(VLOOKUP($B21&amp;"_"&amp;$C21&amp;"_"&amp;F$3,'Pnad-C'!$1:$1048576,$B$4,0),"-")</f>
        <v>20823267.747161865</v>
      </c>
      <c r="G21" s="129">
        <f>IFERROR(VLOOKUP($B21&amp;"_"&amp;$C21&amp;"_"&amp;G$3,'Pnad-C'!$1:$1048576,$B$4,0),"-")</f>
        <v>5813473.1173095703</v>
      </c>
      <c r="H21" s="129">
        <f>IFERROR(VLOOKUP($B21&amp;"_"&amp;$C21&amp;"_"&amp;H$3,'Pnad-C'!$1:$1048576,$B$4,0),"-")</f>
        <v>3154070.9445037842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9">
        <f>IFERROR(VLOOKUP($B22&amp;"_"&amp;$C22&amp;"_"&amp;E$3,'Pnad-C'!$1:$1048576,$B$4,0),"-")</f>
        <v>99326411.376469135</v>
      </c>
      <c r="F22" s="129">
        <f>IFERROR(VLOOKUP($B22&amp;"_"&amp;$C22&amp;"_"&amp;F$3,'Pnad-C'!$1:$1048576,$B$4,0),"-")</f>
        <v>20754207.152275085</v>
      </c>
      <c r="G22" s="129">
        <f>IFERROR(VLOOKUP($B22&amp;"_"&amp;$C22&amp;"_"&amp;G$3,'Pnad-C'!$1:$1048576,$B$4,0),"-")</f>
        <v>5760389.2880554199</v>
      </c>
      <c r="H22" s="129">
        <f>IFERROR(VLOOKUP($B22&amp;"_"&amp;$C22&amp;"_"&amp;H$3,'Pnad-C'!$1:$1048576,$B$4,0),"-")</f>
        <v>3146173.3367462158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4">
        <f>IFERROR(VLOOKUP($B23&amp;"_"&amp;$C23&amp;"_"&amp;E$3,'Pnad-C'!$1:$1048576,$B$4,0),"-")</f>
        <v>100727282.40719831</v>
      </c>
      <c r="F23" s="124">
        <f>IFERROR(VLOOKUP($B23&amp;"_"&amp;$C23&amp;"_"&amp;F$3,'Pnad-C'!$1:$1048576,$B$4,0),"-")</f>
        <v>21078362.860062122</v>
      </c>
      <c r="G23" s="124">
        <f>IFERROR(VLOOKUP($B23&amp;"_"&amp;$C23&amp;"_"&amp;G$3,'Pnad-C'!$1:$1048576,$B$4,0),"-")</f>
        <v>5867983.4265069962</v>
      </c>
      <c r="H23" s="124">
        <f>IFERROR(VLOOKUP($B23&amp;"_"&amp;$C23&amp;"_"&amp;H$3,'Pnad-C'!$1:$1048576,$B$4,0),"-")</f>
        <v>3160884.4445266724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9">
        <f>IFERROR(VLOOKUP($B24&amp;"_"&amp;$C24&amp;"_"&amp;E$3,'Pnad-C'!$1:$1048576,$B$4,0),"-")</f>
        <v>99956641.148926258</v>
      </c>
      <c r="F24" s="129">
        <f>IFERROR(VLOOKUP($B24&amp;"_"&amp;$C24&amp;"_"&amp;F$3,'Pnad-C'!$1:$1048576,$B$4,0),"-")</f>
        <v>20835132.337554932</v>
      </c>
      <c r="G24" s="129">
        <f>IFERROR(VLOOKUP($B24&amp;"_"&amp;$C24&amp;"_"&amp;G$3,'Pnad-C'!$1:$1048576,$B$4,0),"-")</f>
        <v>5757050.5240592957</v>
      </c>
      <c r="H24" s="129">
        <f>IFERROR(VLOOKUP($B24&amp;"_"&amp;$C24&amp;"_"&amp;H$3,'Pnad-C'!$1:$1048576,$B$4,0),"-")</f>
        <v>3134522.7545013428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9">
        <f>IFERROR(VLOOKUP($B25&amp;"_"&amp;$C25&amp;"_"&amp;E$3,'Pnad-C'!$1:$1048576,$B$4,0),"-")</f>
        <v>100565659.86560535</v>
      </c>
      <c r="F25" s="129">
        <f>IFERROR(VLOOKUP($B25&amp;"_"&amp;$C25&amp;"_"&amp;F$3,'Pnad-C'!$1:$1048576,$B$4,0),"-")</f>
        <v>21125268.113170624</v>
      </c>
      <c r="G25" s="129">
        <f>IFERROR(VLOOKUP($B25&amp;"_"&amp;$C25&amp;"_"&amp;G$3,'Pnad-C'!$1:$1048576,$B$4,0),"-")</f>
        <v>5886536.6619796753</v>
      </c>
      <c r="H25" s="129">
        <f>IFERROR(VLOOKUP($B25&amp;"_"&amp;$C25&amp;"_"&amp;H$3,'Pnad-C'!$1:$1048576,$B$4,0),"-")</f>
        <v>3145426.6886901855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9">
        <f>IFERROR(VLOOKUP($B26&amp;"_"&amp;$C26&amp;"_"&amp;E$3,'Pnad-C'!$1:$1048576,$B$4,0),"-")</f>
        <v>101068850.81867123</v>
      </c>
      <c r="F26" s="129">
        <f>IFERROR(VLOOKUP($B26&amp;"_"&amp;$C26&amp;"_"&amp;F$3,'Pnad-C'!$1:$1048576,$B$4,0),"-")</f>
        <v>21123224.282989502</v>
      </c>
      <c r="G26" s="129">
        <f>IFERROR(VLOOKUP($B26&amp;"_"&amp;$C26&amp;"_"&amp;G$3,'Pnad-C'!$1:$1048576,$B$4,0),"-")</f>
        <v>5904656.9930725098</v>
      </c>
      <c r="H26" s="129">
        <f>IFERROR(VLOOKUP($B26&amp;"_"&amp;$C26&amp;"_"&amp;H$3,'Pnad-C'!$1:$1048576,$B$4,0),"-")</f>
        <v>3166617.1645965576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9">
        <f>IFERROR(VLOOKUP($B27&amp;"_"&amp;$C27&amp;"_"&amp;E$3,'Pnad-C'!$1:$1048576,$B$4,0),"-")</f>
        <v>101317977.7955904</v>
      </c>
      <c r="F27" s="129">
        <f>IFERROR(VLOOKUP($B27&amp;"_"&amp;$C27&amp;"_"&amp;F$3,'Pnad-C'!$1:$1048576,$B$4,0),"-")</f>
        <v>21229826.706533432</v>
      </c>
      <c r="G27" s="129">
        <f>IFERROR(VLOOKUP($B27&amp;"_"&amp;$C27&amp;"_"&amp;G$3,'Pnad-C'!$1:$1048576,$B$4,0),"-")</f>
        <v>5923689.5269165039</v>
      </c>
      <c r="H27" s="129">
        <f>IFERROR(VLOOKUP($B27&amp;"_"&amp;$C27&amp;"_"&amp;H$3,'Pnad-C'!$1:$1048576,$B$4,0),"-")</f>
        <v>3196971.1703186035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4">
        <f>IFERROR(VLOOKUP($B28&amp;"_"&amp;$C28&amp;"_"&amp;E$3,'Pnad-C'!$1:$1048576,$B$4,0),"-")</f>
        <v>101728040.30033207</v>
      </c>
      <c r="F28" s="124">
        <f>IFERROR(VLOOKUP($B28&amp;"_"&amp;$C28&amp;"_"&amp;F$3,'Pnad-C'!$1:$1048576,$B$4,0),"-")</f>
        <v>21476804.894609451</v>
      </c>
      <c r="G28" s="124">
        <f>IFERROR(VLOOKUP($B28&amp;"_"&amp;$C28&amp;"_"&amp;G$3,'Pnad-C'!$1:$1048576,$B$4,0),"-")</f>
        <v>5955112.0242080688</v>
      </c>
      <c r="H28" s="124">
        <f>IFERROR(VLOOKUP($B28&amp;"_"&amp;$C28&amp;"_"&amp;H$3,'Pnad-C'!$1:$1048576,$B$4,0),"-")</f>
        <v>3210008.9313049316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9">
        <f>IFERROR(VLOOKUP($B29&amp;"_"&amp;$C29&amp;"_"&amp;E$3,'Pnad-C'!$1:$1048576,$B$4,0),"-")</f>
        <v>101728040.30033207</v>
      </c>
      <c r="F29" s="129">
        <f>IFERROR(VLOOKUP($B29&amp;"_"&amp;$C29&amp;"_"&amp;F$3,'Pnad-C'!$1:$1048576,$B$4,0),"-")</f>
        <v>21476804.894609451</v>
      </c>
      <c r="G29" s="129">
        <f>IFERROR(VLOOKUP($B29&amp;"_"&amp;$C29&amp;"_"&amp;G$3,'Pnad-C'!$1:$1048576,$B$4,0),"-")</f>
        <v>5955112.0242080688</v>
      </c>
      <c r="H29" s="129">
        <f>IFERROR(VLOOKUP($B29&amp;"_"&amp;$C29&amp;"_"&amp;H$3,'Pnad-C'!$1:$1048576,$B$4,0),"-")</f>
        <v>3210008.9313049316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customFormat="1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ignoredErrors>
    <ignoredError sqref="B18:B23 B28:B29 B1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pane ySplit="8" topLeftCell="A9" activePane="bottomLeft" state="frozen"/>
      <selection activeCell="B84" sqref="B84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9" width="10.28515625" customWidth="1"/>
    <col min="10" max="10" width="1.28515625" customWidth="1"/>
    <col min="11" max="15" width="10.28515625" customWidth="1"/>
  </cols>
  <sheetData>
    <row r="1" spans="1:1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s="165" customFormat="1" ht="6" customHeight="1" x14ac:dyDescent="0.25">
      <c r="A3" s="161" t="s">
        <v>656</v>
      </c>
      <c r="B3" s="162"/>
      <c r="C3" s="163"/>
      <c r="D3" s="164"/>
      <c r="E3" s="163" t="s">
        <v>273</v>
      </c>
      <c r="F3" s="163" t="s">
        <v>274</v>
      </c>
      <c r="G3" s="163" t="s">
        <v>275</v>
      </c>
      <c r="H3" s="163" t="s">
        <v>276</v>
      </c>
      <c r="I3" s="163" t="s">
        <v>277</v>
      </c>
      <c r="J3" s="163"/>
      <c r="K3" s="163" t="s">
        <v>273</v>
      </c>
      <c r="L3" s="163" t="s">
        <v>274</v>
      </c>
      <c r="M3" s="163" t="s">
        <v>275</v>
      </c>
      <c r="N3" s="163" t="s">
        <v>276</v>
      </c>
      <c r="O3" s="163" t="s">
        <v>277</v>
      </c>
    </row>
    <row r="4" spans="1:15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72</v>
      </c>
      <c r="F4" s="163">
        <f>HLOOKUP(F$3,'Pnad-C'!$1:$1048576,2,0)</f>
        <v>73</v>
      </c>
      <c r="G4" s="163">
        <f>HLOOKUP(G$3,'Pnad-C'!$1:$1048576,2,0)</f>
        <v>74</v>
      </c>
      <c r="H4" s="163">
        <f>HLOOKUP(H$3,'Pnad-C'!$1:$1048576,2,0)</f>
        <v>75</v>
      </c>
      <c r="I4" s="163">
        <f>HLOOKUP(I$3,'Pnad-C'!$1:$1048576,2,0)</f>
        <v>76</v>
      </c>
      <c r="J4" s="163"/>
      <c r="K4" s="163">
        <f>HLOOKUP(K$3,'Pnad-C'!$1:$1048576,2,0)</f>
        <v>72</v>
      </c>
      <c r="L4" s="163">
        <f>HLOOKUP(L$3,'Pnad-C'!$1:$1048576,2,0)</f>
        <v>73</v>
      </c>
      <c r="M4" s="163">
        <f>HLOOKUP(M$3,'Pnad-C'!$1:$1048576,2,0)</f>
        <v>74</v>
      </c>
      <c r="N4" s="163">
        <f>HLOOKUP(N$3,'Pnad-C'!$1:$1048576,2,0)</f>
        <v>75</v>
      </c>
      <c r="O4" s="163">
        <f>HLOOKUP(O$3,'Pnad-C'!$1:$1048576,2,0)</f>
        <v>76</v>
      </c>
    </row>
    <row r="5" spans="1:15" s="12" customFormat="1" ht="45" customHeight="1" x14ac:dyDescent="0.25">
      <c r="A5" s="11" t="s">
        <v>170</v>
      </c>
      <c r="B5" s="148"/>
      <c r="C5" s="138"/>
      <c r="D5" s="371" t="str">
        <f>VLOOKUP(A3,'Indicadores do boletim'!$D:$N,3,0)</f>
        <v>Distribuição percentual dos ocupados de 14 anos ou mais por faixa etária: Região Metropolitana do Rio de Janeiro e Brasil, 2012 a 2016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</row>
    <row r="6" spans="1:15" s="12" customFormat="1" ht="9.75" customHeight="1" thickBot="1" x14ac:dyDescent="0.3">
      <c r="A6" s="11"/>
      <c r="B6" s="150"/>
      <c r="C6" s="138"/>
      <c r="D6" s="13"/>
      <c r="E6" s="112"/>
      <c r="I6" s="102"/>
      <c r="J6" s="102"/>
      <c r="K6" s="112"/>
      <c r="O6" s="102" t="s">
        <v>186</v>
      </c>
    </row>
    <row r="7" spans="1:15" s="12" customFormat="1" ht="16.5" customHeight="1" thickTop="1" x14ac:dyDescent="0.25">
      <c r="A7" s="11"/>
      <c r="B7" s="150"/>
      <c r="C7" s="138"/>
      <c r="D7" s="374" t="s">
        <v>0</v>
      </c>
      <c r="E7" s="376" t="s">
        <v>169</v>
      </c>
      <c r="F7" s="376"/>
      <c r="G7" s="376"/>
      <c r="H7" s="376"/>
      <c r="I7" s="376"/>
      <c r="J7" s="377"/>
      <c r="K7" s="376" t="s">
        <v>7</v>
      </c>
      <c r="L7" s="376"/>
      <c r="M7" s="376"/>
      <c r="N7" s="376"/>
      <c r="O7" s="376"/>
    </row>
    <row r="8" spans="1:15" s="11" customFormat="1" ht="33" customHeight="1" x14ac:dyDescent="0.25">
      <c r="A8" s="138"/>
      <c r="B8" s="151"/>
      <c r="C8" s="138"/>
      <c r="D8" s="375"/>
      <c r="E8" s="218" t="s">
        <v>689</v>
      </c>
      <c r="F8" s="218" t="s">
        <v>188</v>
      </c>
      <c r="G8" s="218" t="s">
        <v>189</v>
      </c>
      <c r="H8" s="218" t="s">
        <v>190</v>
      </c>
      <c r="I8" s="218" t="s">
        <v>191</v>
      </c>
      <c r="J8" s="378"/>
      <c r="K8" s="218" t="s">
        <v>689</v>
      </c>
      <c r="L8" s="218" t="s">
        <v>188</v>
      </c>
      <c r="M8" s="218" t="s">
        <v>189</v>
      </c>
      <c r="N8" s="218" t="s">
        <v>190</v>
      </c>
      <c r="O8" s="218" t="s">
        <v>191</v>
      </c>
    </row>
    <row r="9" spans="1:15" ht="15.75" x14ac:dyDescent="0.25">
      <c r="B9" s="10">
        <f>D9</f>
        <v>2012</v>
      </c>
      <c r="C9" s="152">
        <v>0</v>
      </c>
      <c r="D9" s="98">
        <v>2012</v>
      </c>
      <c r="E9" s="119">
        <f>IFERROR(VLOOKUP($B9&amp;"_"&amp;$C9&amp;"_"&amp;$A$4,'Pnad-C'!$1:$1048576,E$4,0)*100,"-")</f>
        <v>1.081467978656292</v>
      </c>
      <c r="F9" s="119">
        <f>IFERROR(VLOOKUP($B9&amp;"_"&amp;$C9&amp;"_"&amp;$A$4,'Pnad-C'!$1:$1048576,F$4,0)*100,"-")</f>
        <v>24.835121631622314</v>
      </c>
      <c r="G9" s="119">
        <f>IFERROR(VLOOKUP($B9&amp;"_"&amp;$C9&amp;"_"&amp;$A$4,'Pnad-C'!$1:$1048576,G$4,0)*100,"-")</f>
        <v>49.088278412818909</v>
      </c>
      <c r="H9" s="119">
        <f>IFERROR(VLOOKUP($B9&amp;"_"&amp;$C9&amp;"_"&amp;$A$4,'Pnad-C'!$1:$1048576,H$4,0)*100,"-")</f>
        <v>21.986214816570282</v>
      </c>
      <c r="I9" s="119">
        <f>IFERROR(VLOOKUP($B9&amp;"_"&amp;$C9&amp;"_"&amp;$A$4,'Pnad-C'!$1:$1048576,I$4,0)*100,"-")</f>
        <v>3.0089151114225388</v>
      </c>
      <c r="J9" s="119"/>
      <c r="K9" s="119">
        <f>IFERROR(VLOOKUP($B9&amp;"_"&amp;$C9&amp;"_"&amp;$A$5,'Pnad-C'!$1:$1048576,K$4,0)*100,"-")</f>
        <v>2.9440237209200859</v>
      </c>
      <c r="L9" s="119">
        <f>IFERROR(VLOOKUP($B9&amp;"_"&amp;$C9&amp;"_"&amp;$A$5,'Pnad-C'!$1:$1048576,L$4,0)*100,"-")</f>
        <v>27.826255559921265</v>
      </c>
      <c r="M9" s="119">
        <f>IFERROR(VLOOKUP($B9&amp;"_"&amp;$C9&amp;"_"&amp;$A$5,'Pnad-C'!$1:$1048576,M$4,0)*100,"-")</f>
        <v>48.150929808616638</v>
      </c>
      <c r="N9" s="119">
        <f>IFERROR(VLOOKUP($B9&amp;"_"&amp;$C9&amp;"_"&amp;$A$5,'Pnad-C'!$1:$1048576,N$4,0)*100,"-")</f>
        <v>18.240994215011597</v>
      </c>
      <c r="O9" s="119">
        <f>IFERROR(VLOOKUP($B9&amp;"_"&amp;$C9&amp;"_"&amp;$A$5,'Pnad-C'!$1:$1048576,O$4,0)*100,"-")</f>
        <v>2.8377978131175041</v>
      </c>
    </row>
    <row r="10" spans="1:15" ht="15.75" x14ac:dyDescent="0.25">
      <c r="B10" s="10">
        <f>B9</f>
        <v>2012</v>
      </c>
      <c r="C10" s="152">
        <v>1</v>
      </c>
      <c r="D10" s="99" t="s">
        <v>3</v>
      </c>
      <c r="E10" s="120">
        <f>IFERROR(VLOOKUP($B10&amp;"_"&amp;$C10&amp;"_"&amp;$A$4,'Pnad-C'!$1:$1048576,E$4,0)*100,"-")</f>
        <v>1.1244965717196465</v>
      </c>
      <c r="F10" s="120">
        <f>IFERROR(VLOOKUP($B10&amp;"_"&amp;$C10&amp;"_"&amp;$A$4,'Pnad-C'!$1:$1048576,F$4,0)*100,"-")</f>
        <v>25.377720594406128</v>
      </c>
      <c r="G10" s="120">
        <f>IFERROR(VLOOKUP($B10&amp;"_"&amp;$C10&amp;"_"&amp;$A$4,'Pnad-C'!$1:$1048576,G$4,0)*100,"-")</f>
        <v>48.804759979248047</v>
      </c>
      <c r="H10" s="120">
        <f>IFERROR(VLOOKUP($B10&amp;"_"&amp;$C10&amp;"_"&amp;$A$4,'Pnad-C'!$1:$1048576,H$4,0)*100,"-")</f>
        <v>21.661193668842316</v>
      </c>
      <c r="I10" s="120">
        <f>IFERROR(VLOOKUP($B10&amp;"_"&amp;$C10&amp;"_"&amp;$A$4,'Pnad-C'!$1:$1048576,I$4,0)*100,"-")</f>
        <v>3.031826950609684</v>
      </c>
      <c r="J10" s="120"/>
      <c r="K10" s="120">
        <f>IFERROR(VLOOKUP($B10&amp;"_"&amp;$C10&amp;"_"&amp;$A$5,'Pnad-C'!$1:$1048576,K$4,0)*100,"-")</f>
        <v>3.0377203598618507</v>
      </c>
      <c r="L10" s="120">
        <f>IFERROR(VLOOKUP($B10&amp;"_"&amp;$C10&amp;"_"&amp;$A$5,'Pnad-C'!$1:$1048576,L$4,0)*100,"-")</f>
        <v>28.041630983352661</v>
      </c>
      <c r="M10" s="120">
        <f>IFERROR(VLOOKUP($B10&amp;"_"&amp;$C10&amp;"_"&amp;$A$5,'Pnad-C'!$1:$1048576,M$4,0)*100,"-")</f>
        <v>48.001348972320557</v>
      </c>
      <c r="N10" s="120">
        <f>IFERROR(VLOOKUP($B10&amp;"_"&amp;$C10&amp;"_"&amp;$A$5,'Pnad-C'!$1:$1048576,N$4,0)*100,"-")</f>
        <v>18.045222759246826</v>
      </c>
      <c r="O10" s="120">
        <f>IFERROR(VLOOKUP($B10&amp;"_"&amp;$C10&amp;"_"&amp;$A$5,'Pnad-C'!$1:$1048576,O$4,0)*100,"-")</f>
        <v>2.8740784153342247</v>
      </c>
    </row>
    <row r="11" spans="1:15" ht="15.75" x14ac:dyDescent="0.25">
      <c r="B11" s="10">
        <f t="shared" ref="B11:B13" si="0">B10</f>
        <v>2012</v>
      </c>
      <c r="C11" s="152">
        <v>2</v>
      </c>
      <c r="D11" s="99" t="s">
        <v>4</v>
      </c>
      <c r="E11" s="120">
        <f>IFERROR(VLOOKUP($B11&amp;"_"&amp;$C11&amp;"_"&amp;$A$4,'Pnad-C'!$1:$1048576,E$4,0)*100,"-")</f>
        <v>1.1054190807044506</v>
      </c>
      <c r="F11" s="120">
        <f>IFERROR(VLOOKUP($B11&amp;"_"&amp;$C11&amp;"_"&amp;$A$4,'Pnad-C'!$1:$1048576,F$4,0)*100,"-")</f>
        <v>24.646949768066406</v>
      </c>
      <c r="G11" s="120">
        <f>IFERROR(VLOOKUP($B11&amp;"_"&amp;$C11&amp;"_"&amp;$A$4,'Pnad-C'!$1:$1048576,G$4,0)*100,"-")</f>
        <v>49.516028165817261</v>
      </c>
      <c r="H11" s="120">
        <f>IFERROR(VLOOKUP($B11&amp;"_"&amp;$C11&amp;"_"&amp;$A$4,'Pnad-C'!$1:$1048576,H$4,0)*100,"-")</f>
        <v>21.741563081741333</v>
      </c>
      <c r="I11" s="120">
        <f>IFERROR(VLOOKUP($B11&amp;"_"&amp;$C11&amp;"_"&amp;$A$4,'Pnad-C'!$1:$1048576,I$4,0)*100,"-")</f>
        <v>2.9900390654802322</v>
      </c>
      <c r="J11" s="120"/>
      <c r="K11" s="120">
        <f>IFERROR(VLOOKUP($B11&amp;"_"&amp;$C11&amp;"_"&amp;$A$5,'Pnad-C'!$1:$1048576,K$4,0)*100,"-")</f>
        <v>3.0209198594093323</v>
      </c>
      <c r="L11" s="120">
        <f>IFERROR(VLOOKUP($B11&amp;"_"&amp;$C11&amp;"_"&amp;$A$5,'Pnad-C'!$1:$1048576,L$4,0)*100,"-")</f>
        <v>27.970343828201294</v>
      </c>
      <c r="M11" s="120">
        <f>IFERROR(VLOOKUP($B11&amp;"_"&amp;$C11&amp;"_"&amp;$A$5,'Pnad-C'!$1:$1048576,M$4,0)*100,"-")</f>
        <v>48.019483685493469</v>
      </c>
      <c r="N11" s="120">
        <f>IFERROR(VLOOKUP($B11&amp;"_"&amp;$C11&amp;"_"&amp;$A$5,'Pnad-C'!$1:$1048576,N$4,0)*100,"-")</f>
        <v>18.21369081735611</v>
      </c>
      <c r="O11" s="120">
        <f>IFERROR(VLOOKUP($B11&amp;"_"&amp;$C11&amp;"_"&amp;$A$5,'Pnad-C'!$1:$1048576,O$4,0)*100,"-")</f>
        <v>2.7755612507462502</v>
      </c>
    </row>
    <row r="12" spans="1:15" ht="15.75" x14ac:dyDescent="0.25">
      <c r="B12" s="10">
        <f t="shared" si="0"/>
        <v>2012</v>
      </c>
      <c r="C12" s="152">
        <v>3</v>
      </c>
      <c r="D12" s="99" t="s">
        <v>5</v>
      </c>
      <c r="E12" s="120">
        <f>IFERROR(VLOOKUP($B12&amp;"_"&amp;$C12&amp;"_"&amp;$A$4,'Pnad-C'!$1:$1048576,E$4,0)*100,"-")</f>
        <v>1.0766106657683849</v>
      </c>
      <c r="F12" s="120">
        <f>IFERROR(VLOOKUP($B12&amp;"_"&amp;$C12&amp;"_"&amp;$A$4,'Pnad-C'!$1:$1048576,F$4,0)*100,"-")</f>
        <v>24.61228221654892</v>
      </c>
      <c r="G12" s="120">
        <f>IFERROR(VLOOKUP($B12&amp;"_"&amp;$C12&amp;"_"&amp;$A$4,'Pnad-C'!$1:$1048576,G$4,0)*100,"-")</f>
        <v>49.302330613136292</v>
      </c>
      <c r="H12" s="120">
        <f>IFERROR(VLOOKUP($B12&amp;"_"&amp;$C12&amp;"_"&amp;$A$4,'Pnad-C'!$1:$1048576,H$4,0)*100,"-")</f>
        <v>21.958528459072113</v>
      </c>
      <c r="I12" s="120">
        <f>IFERROR(VLOOKUP($B12&amp;"_"&amp;$C12&amp;"_"&amp;$A$4,'Pnad-C'!$1:$1048576,I$4,0)*100,"-")</f>
        <v>3.0502468347549438</v>
      </c>
      <c r="J12" s="120"/>
      <c r="K12" s="120">
        <f>IFERROR(VLOOKUP($B12&amp;"_"&amp;$C12&amp;"_"&amp;$A$5,'Pnad-C'!$1:$1048576,K$4,0)*100,"-")</f>
        <v>2.9138166457414627</v>
      </c>
      <c r="L12" s="120">
        <f>IFERROR(VLOOKUP($B12&amp;"_"&amp;$C12&amp;"_"&amp;$A$5,'Pnad-C'!$1:$1048576,L$4,0)*100,"-")</f>
        <v>27.821734547615051</v>
      </c>
      <c r="M12" s="120">
        <f>IFERROR(VLOOKUP($B12&amp;"_"&amp;$C12&amp;"_"&amp;$A$5,'Pnad-C'!$1:$1048576,M$4,0)*100,"-")</f>
        <v>48.226353526115417</v>
      </c>
      <c r="N12" s="120">
        <f>IFERROR(VLOOKUP($B12&amp;"_"&amp;$C12&amp;"_"&amp;$A$5,'Pnad-C'!$1:$1048576,N$4,0)*100,"-")</f>
        <v>18.215000629425049</v>
      </c>
      <c r="O12" s="120">
        <f>IFERROR(VLOOKUP($B12&amp;"_"&amp;$C12&amp;"_"&amp;$A$5,'Pnad-C'!$1:$1048576,O$4,0)*100,"-")</f>
        <v>2.8230953961610794</v>
      </c>
    </row>
    <row r="13" spans="1:15" ht="15.75" x14ac:dyDescent="0.25">
      <c r="B13" s="10">
        <f t="shared" si="0"/>
        <v>2012</v>
      </c>
      <c r="C13" s="152">
        <v>4</v>
      </c>
      <c r="D13" s="99" t="s">
        <v>6</v>
      </c>
      <c r="E13" s="120">
        <f>IFERROR(VLOOKUP($B13&amp;"_"&amp;$C13&amp;"_"&amp;$A$4,'Pnad-C'!$1:$1048576,E$4,0)*100,"-")</f>
        <v>1.0193456895649433</v>
      </c>
      <c r="F13" s="120">
        <f>IFERROR(VLOOKUP($B13&amp;"_"&amp;$C13&amp;"_"&amp;$A$4,'Pnad-C'!$1:$1048576,F$4,0)*100,"-")</f>
        <v>24.703535437583923</v>
      </c>
      <c r="G13" s="120">
        <f>IFERROR(VLOOKUP($B13&amp;"_"&amp;$C13&amp;"_"&amp;$A$4,'Pnad-C'!$1:$1048576,G$4,0)*100,"-")</f>
        <v>48.729994893074036</v>
      </c>
      <c r="H13" s="120">
        <f>IFERROR(VLOOKUP($B13&amp;"_"&amp;$C13&amp;"_"&amp;$A$4,'Pnad-C'!$1:$1048576,H$4,0)*100,"-")</f>
        <v>22.583575546741486</v>
      </c>
      <c r="I13" s="120">
        <f>IFERROR(VLOOKUP($B13&amp;"_"&amp;$C13&amp;"_"&amp;$A$4,'Pnad-C'!$1:$1048576,I$4,0)*100,"-")</f>
        <v>2.9635472223162651</v>
      </c>
      <c r="J13" s="120"/>
      <c r="K13" s="120">
        <f>IFERROR(VLOOKUP($B13&amp;"_"&amp;$C13&amp;"_"&amp;$A$5,'Pnad-C'!$1:$1048576,K$4,0)*100,"-")</f>
        <v>2.8036380186676979</v>
      </c>
      <c r="L13" s="120">
        <f>IFERROR(VLOOKUP($B13&amp;"_"&amp;$C13&amp;"_"&amp;$A$5,'Pnad-C'!$1:$1048576,L$4,0)*100,"-")</f>
        <v>27.471309900283813</v>
      </c>
      <c r="M13" s="120">
        <f>IFERROR(VLOOKUP($B13&amp;"_"&amp;$C13&amp;"_"&amp;$A$5,'Pnad-C'!$1:$1048576,M$4,0)*100,"-")</f>
        <v>48.356530070304871</v>
      </c>
      <c r="N13" s="120">
        <f>IFERROR(VLOOKUP($B13&amp;"_"&amp;$C13&amp;"_"&amp;$A$5,'Pnad-C'!$1:$1048576,N$4,0)*100,"-")</f>
        <v>18.490065634250641</v>
      </c>
      <c r="O13" s="120">
        <f>IFERROR(VLOOKUP($B13&amp;"_"&amp;$C13&amp;"_"&amp;$A$5,'Pnad-C'!$1:$1048576,O$4,0)*100,"-")</f>
        <v>2.8784563764929771</v>
      </c>
    </row>
    <row r="14" spans="1:15" ht="15.75" x14ac:dyDescent="0.25">
      <c r="B14" s="10">
        <f>D14</f>
        <v>2013</v>
      </c>
      <c r="C14" s="152">
        <v>0</v>
      </c>
      <c r="D14" s="98">
        <v>2013</v>
      </c>
      <c r="E14" s="119">
        <f>IFERROR(VLOOKUP($B14&amp;"_"&amp;$C14&amp;"_"&amp;$A$4,'Pnad-C'!$1:$1048576,E$4,0)*100,"-")</f>
        <v>0.95453150570392609</v>
      </c>
      <c r="F14" s="119">
        <f>IFERROR(VLOOKUP($B14&amp;"_"&amp;$C14&amp;"_"&amp;$A$4,'Pnad-C'!$1:$1048576,F$4,0)*100,"-")</f>
        <v>23.838573694229126</v>
      </c>
      <c r="G14" s="119">
        <f>IFERROR(VLOOKUP($B14&amp;"_"&amp;$C14&amp;"_"&amp;$A$4,'Pnad-C'!$1:$1048576,G$4,0)*100,"-")</f>
        <v>50.129604339599609</v>
      </c>
      <c r="H14" s="119">
        <f>IFERROR(VLOOKUP($B14&amp;"_"&amp;$C14&amp;"_"&amp;$A$4,'Pnad-C'!$1:$1048576,H$4,0)*100,"-")</f>
        <v>22.037538886070251</v>
      </c>
      <c r="I14" s="119">
        <f>IFERROR(VLOOKUP($B14&amp;"_"&amp;$C14&amp;"_"&amp;$A$4,'Pnad-C'!$1:$1048576,I$4,0)*100,"-")</f>
        <v>3.039749339222908</v>
      </c>
      <c r="J14" s="119"/>
      <c r="K14" s="119">
        <f>IFERROR(VLOOKUP($B14&amp;"_"&amp;$C14&amp;"_"&amp;$A$5,'Pnad-C'!$1:$1048576,K$4,0)*100,"-")</f>
        <v>2.6305502280592918</v>
      </c>
      <c r="L14" s="119">
        <f>IFERROR(VLOOKUP($B14&amp;"_"&amp;$C14&amp;"_"&amp;$A$5,'Pnad-C'!$1:$1048576,L$4,0)*100,"-")</f>
        <v>27.013927698135376</v>
      </c>
      <c r="M14" s="119">
        <f>IFERROR(VLOOKUP($B14&amp;"_"&amp;$C14&amp;"_"&amp;$A$5,'Pnad-C'!$1:$1048576,M$4,0)*100,"-")</f>
        <v>48.746287822723389</v>
      </c>
      <c r="N14" s="119">
        <f>IFERROR(VLOOKUP($B14&amp;"_"&amp;$C14&amp;"_"&amp;$A$5,'Pnad-C'!$1:$1048576,N$4,0)*100,"-")</f>
        <v>18.729177117347717</v>
      </c>
      <c r="O14" s="119">
        <f>IFERROR(VLOOKUP($B14&amp;"_"&amp;$C14&amp;"_"&amp;$A$5,'Pnad-C'!$1:$1048576,O$4,0)*100,"-")</f>
        <v>2.8800597414374352</v>
      </c>
    </row>
    <row r="15" spans="1:15" ht="15.75" x14ac:dyDescent="0.25">
      <c r="B15" s="10">
        <f>B14</f>
        <v>2013</v>
      </c>
      <c r="C15" s="152">
        <v>1</v>
      </c>
      <c r="D15" s="99" t="s">
        <v>3</v>
      </c>
      <c r="E15" s="120">
        <f>IFERROR(VLOOKUP($B15&amp;"_"&amp;$C15&amp;"_"&amp;$A$4,'Pnad-C'!$1:$1048576,E$4,0)*100,"-")</f>
        <v>0.9554767981171608</v>
      </c>
      <c r="F15" s="120">
        <f>IFERROR(VLOOKUP($B15&amp;"_"&amp;$C15&amp;"_"&amp;$A$4,'Pnad-C'!$1:$1048576,F$4,0)*100,"-")</f>
        <v>24.390421807765961</v>
      </c>
      <c r="G15" s="120">
        <f>IFERROR(VLOOKUP($B15&amp;"_"&amp;$C15&amp;"_"&amp;$A$4,'Pnad-C'!$1:$1048576,G$4,0)*100,"-")</f>
        <v>49.710708856582642</v>
      </c>
      <c r="H15" s="120">
        <f>IFERROR(VLOOKUP($B15&amp;"_"&amp;$C15&amp;"_"&amp;$A$4,'Pnad-C'!$1:$1048576,H$4,0)*100,"-")</f>
        <v>21.97587639093399</v>
      </c>
      <c r="I15" s="120">
        <f>IFERROR(VLOOKUP($B15&amp;"_"&amp;$C15&amp;"_"&amp;$A$4,'Pnad-C'!$1:$1048576,I$4,0)*100,"-")</f>
        <v>2.9675180092453957</v>
      </c>
      <c r="J15" s="120"/>
      <c r="K15" s="120">
        <f>IFERROR(VLOOKUP($B15&amp;"_"&amp;$C15&amp;"_"&amp;$A$5,'Pnad-C'!$1:$1048576,K$4,0)*100,"-")</f>
        <v>2.8108607977628708</v>
      </c>
      <c r="L15" s="120">
        <f>IFERROR(VLOOKUP($B15&amp;"_"&amp;$C15&amp;"_"&amp;$A$5,'Pnad-C'!$1:$1048576,L$4,0)*100,"-")</f>
        <v>27.091223001480103</v>
      </c>
      <c r="M15" s="120">
        <f>IFERROR(VLOOKUP($B15&amp;"_"&amp;$C15&amp;"_"&amp;$A$5,'Pnad-C'!$1:$1048576,M$4,0)*100,"-")</f>
        <v>48.588484525680542</v>
      </c>
      <c r="N15" s="120">
        <f>IFERROR(VLOOKUP($B15&amp;"_"&amp;$C15&amp;"_"&amp;$A$5,'Pnad-C'!$1:$1048576,N$4,0)*100,"-")</f>
        <v>18.615742027759552</v>
      </c>
      <c r="O15" s="120">
        <f>IFERROR(VLOOKUP($B15&amp;"_"&amp;$C15&amp;"_"&amp;$A$5,'Pnad-C'!$1:$1048576,O$4,0)*100,"-")</f>
        <v>2.8936916962265968</v>
      </c>
    </row>
    <row r="16" spans="1:15" ht="15.75" x14ac:dyDescent="0.25">
      <c r="B16" s="10">
        <f t="shared" ref="B16:B18" si="1">B15</f>
        <v>2013</v>
      </c>
      <c r="C16" s="152">
        <v>2</v>
      </c>
      <c r="D16" s="99" t="s">
        <v>4</v>
      </c>
      <c r="E16" s="120">
        <f>IFERROR(VLOOKUP($B16&amp;"_"&amp;$C16&amp;"_"&amp;$A$4,'Pnad-C'!$1:$1048576,E$4,0)*100,"-")</f>
        <v>1.0681787505745888</v>
      </c>
      <c r="F16" s="120">
        <f>IFERROR(VLOOKUP($B16&amp;"_"&amp;$C16&amp;"_"&amp;$A$4,'Pnad-C'!$1:$1048576,F$4,0)*100,"-")</f>
        <v>24.023252725601196</v>
      </c>
      <c r="G16" s="120">
        <f>IFERROR(VLOOKUP($B16&amp;"_"&amp;$C16&amp;"_"&amp;$A$4,'Pnad-C'!$1:$1048576,G$4,0)*100,"-")</f>
        <v>50.144577026367188</v>
      </c>
      <c r="H16" s="120">
        <f>IFERROR(VLOOKUP($B16&amp;"_"&amp;$C16&amp;"_"&amp;$A$4,'Pnad-C'!$1:$1048576,H$4,0)*100,"-")</f>
        <v>21.643184125423431</v>
      </c>
      <c r="I16" s="120">
        <f>IFERROR(VLOOKUP($B16&amp;"_"&amp;$C16&amp;"_"&amp;$A$4,'Pnad-C'!$1:$1048576,I$4,0)*100,"-")</f>
        <v>3.1208066269755363</v>
      </c>
      <c r="J16" s="120"/>
      <c r="K16" s="120">
        <f>IFERROR(VLOOKUP($B16&amp;"_"&amp;$C16&amp;"_"&amp;$A$5,'Pnad-C'!$1:$1048576,K$4,0)*100,"-")</f>
        <v>2.6834616437554359</v>
      </c>
      <c r="L16" s="120">
        <f>IFERROR(VLOOKUP($B16&amp;"_"&amp;$C16&amp;"_"&amp;$A$5,'Pnad-C'!$1:$1048576,L$4,0)*100,"-")</f>
        <v>26.98226273059845</v>
      </c>
      <c r="M16" s="120">
        <f>IFERROR(VLOOKUP($B16&amp;"_"&amp;$C16&amp;"_"&amp;$A$5,'Pnad-C'!$1:$1048576,M$4,0)*100,"-")</f>
        <v>48.796734213829041</v>
      </c>
      <c r="N16" s="120">
        <f>IFERROR(VLOOKUP($B16&amp;"_"&amp;$C16&amp;"_"&amp;$A$5,'Pnad-C'!$1:$1048576,N$4,0)*100,"-")</f>
        <v>18.634605407714844</v>
      </c>
      <c r="O16" s="120">
        <f>IFERROR(VLOOKUP($B16&amp;"_"&amp;$C16&amp;"_"&amp;$A$5,'Pnad-C'!$1:$1048576,O$4,0)*100,"-")</f>
        <v>2.902936190366745</v>
      </c>
    </row>
    <row r="17" spans="2:15" ht="15.75" x14ac:dyDescent="0.25">
      <c r="B17" s="10">
        <f t="shared" si="1"/>
        <v>2013</v>
      </c>
      <c r="C17" s="152">
        <v>3</v>
      </c>
      <c r="D17" s="99" t="s">
        <v>5</v>
      </c>
      <c r="E17" s="120">
        <f>IFERROR(VLOOKUP($B17&amp;"_"&amp;$C17&amp;"_"&amp;$A$4,'Pnad-C'!$1:$1048576,E$4,0)*100,"-")</f>
        <v>0.8451530709862709</v>
      </c>
      <c r="F17" s="120">
        <f>IFERROR(VLOOKUP($B17&amp;"_"&amp;$C17&amp;"_"&amp;$A$4,'Pnad-C'!$1:$1048576,F$4,0)*100,"-")</f>
        <v>23.674368858337402</v>
      </c>
      <c r="G17" s="120">
        <f>IFERROR(VLOOKUP($B17&amp;"_"&amp;$C17&amp;"_"&amp;$A$4,'Pnad-C'!$1:$1048576,G$4,0)*100,"-")</f>
        <v>50.119102001190186</v>
      </c>
      <c r="H17" s="120">
        <f>IFERROR(VLOOKUP($B17&amp;"_"&amp;$C17&amp;"_"&amp;$A$4,'Pnad-C'!$1:$1048576,H$4,0)*100,"-")</f>
        <v>22.249867022037506</v>
      </c>
      <c r="I17" s="120">
        <f>IFERROR(VLOOKUP($B17&amp;"_"&amp;$C17&amp;"_"&amp;$A$4,'Pnad-C'!$1:$1048576,I$4,0)*100,"-")</f>
        <v>3.1115099787712097</v>
      </c>
      <c r="J17" s="120"/>
      <c r="K17" s="120">
        <f>IFERROR(VLOOKUP($B17&amp;"_"&amp;$C17&amp;"_"&amp;$A$5,'Pnad-C'!$1:$1048576,K$4,0)*100,"-")</f>
        <v>2.5727273896336555</v>
      </c>
      <c r="L17" s="120">
        <f>IFERROR(VLOOKUP($B17&amp;"_"&amp;$C17&amp;"_"&amp;$A$5,'Pnad-C'!$1:$1048576,L$4,0)*100,"-")</f>
        <v>27.043977379798889</v>
      </c>
      <c r="M17" s="120">
        <f>IFERROR(VLOOKUP($B17&amp;"_"&amp;$C17&amp;"_"&amp;$A$5,'Pnad-C'!$1:$1048576,M$4,0)*100,"-")</f>
        <v>48.835548758506775</v>
      </c>
      <c r="N17" s="120">
        <f>IFERROR(VLOOKUP($B17&amp;"_"&amp;$C17&amp;"_"&amp;$A$5,'Pnad-C'!$1:$1048576,N$4,0)*100,"-")</f>
        <v>18.723994493484497</v>
      </c>
      <c r="O17" s="120">
        <f>IFERROR(VLOOKUP($B17&amp;"_"&amp;$C17&amp;"_"&amp;$A$5,'Pnad-C'!$1:$1048576,O$4,0)*100,"-")</f>
        <v>2.823752723634243</v>
      </c>
    </row>
    <row r="18" spans="2:15" ht="15.75" x14ac:dyDescent="0.25">
      <c r="B18" s="10">
        <f t="shared" si="1"/>
        <v>2013</v>
      </c>
      <c r="C18" s="152">
        <v>4</v>
      </c>
      <c r="D18" s="99" t="s">
        <v>6</v>
      </c>
      <c r="E18" s="120">
        <f>IFERROR(VLOOKUP($B18&amp;"_"&amp;$C18&amp;"_"&amp;$A$4,'Pnad-C'!$1:$1048576,E$4,0)*100,"-")</f>
        <v>0.94931721687316895</v>
      </c>
      <c r="F18" s="120">
        <f>IFERROR(VLOOKUP($B18&amp;"_"&amp;$C18&amp;"_"&amp;$A$4,'Pnad-C'!$1:$1048576,F$4,0)*100,"-")</f>
        <v>23.266252875328064</v>
      </c>
      <c r="G18" s="120">
        <f>IFERROR(VLOOKUP($B18&amp;"_"&amp;$C18&amp;"_"&amp;$A$4,'Pnad-C'!$1:$1048576,G$4,0)*100,"-")</f>
        <v>50.5440354347229</v>
      </c>
      <c r="H18" s="120">
        <f>IFERROR(VLOOKUP($B18&amp;"_"&amp;$C18&amp;"_"&amp;$A$4,'Pnad-C'!$1:$1048576,H$4,0)*100,"-")</f>
        <v>22.281230986118317</v>
      </c>
      <c r="I18" s="120">
        <f>IFERROR(VLOOKUP($B18&amp;"_"&amp;$C18&amp;"_"&amp;$A$4,'Pnad-C'!$1:$1048576,I$4,0)*100,"-")</f>
        <v>2.9591629281640053</v>
      </c>
      <c r="J18" s="120"/>
      <c r="K18" s="120">
        <f>IFERROR(VLOOKUP($B18&amp;"_"&amp;$C18&amp;"_"&amp;$A$5,'Pnad-C'!$1:$1048576,K$4,0)*100,"-")</f>
        <v>2.4551510810852051</v>
      </c>
      <c r="L18" s="120">
        <f>IFERROR(VLOOKUP($B18&amp;"_"&amp;$C18&amp;"_"&amp;$A$5,'Pnad-C'!$1:$1048576,L$4,0)*100,"-")</f>
        <v>26.938241720199585</v>
      </c>
      <c r="M18" s="120">
        <f>IFERROR(VLOOKUP($B18&amp;"_"&amp;$C18&amp;"_"&amp;$A$5,'Pnad-C'!$1:$1048576,M$4,0)*100,"-")</f>
        <v>48.764386773109436</v>
      </c>
      <c r="N18" s="120">
        <f>IFERROR(VLOOKUP($B18&amp;"_"&amp;$C18&amp;"_"&amp;$A$5,'Pnad-C'!$1:$1048576,N$4,0)*100,"-")</f>
        <v>18.942363560199738</v>
      </c>
      <c r="O18" s="120">
        <f>IFERROR(VLOOKUP($B18&amp;"_"&amp;$C18&amp;"_"&amp;$A$5,'Pnad-C'!$1:$1048576,O$4,0)*100,"-")</f>
        <v>2.8998583555221558</v>
      </c>
    </row>
    <row r="19" spans="2:15" ht="15.75" x14ac:dyDescent="0.25">
      <c r="B19" s="10">
        <f>D19</f>
        <v>2014</v>
      </c>
      <c r="C19" s="152">
        <v>0</v>
      </c>
      <c r="D19" s="98">
        <v>2014</v>
      </c>
      <c r="E19" s="119">
        <f>IFERROR(VLOOKUP($B19&amp;"_"&amp;$C19&amp;"_"&amp;$A$4,'Pnad-C'!$1:$1048576,E$4,0)*100,"-")</f>
        <v>0.83011966198682785</v>
      </c>
      <c r="F19" s="119">
        <f>IFERROR(VLOOKUP($B19&amp;"_"&amp;$C19&amp;"_"&amp;$A$4,'Pnad-C'!$1:$1048576,F$4,0)*100,"-")</f>
        <v>22.617718577384949</v>
      </c>
      <c r="G19" s="119">
        <f>IFERROR(VLOOKUP($B19&amp;"_"&amp;$C19&amp;"_"&amp;$A$4,'Pnad-C'!$1:$1048576,G$4,0)*100,"-")</f>
        <v>50.893968343734741</v>
      </c>
      <c r="H19" s="119">
        <f>IFERROR(VLOOKUP($B19&amp;"_"&amp;$C19&amp;"_"&amp;$A$4,'Pnad-C'!$1:$1048576,H$4,0)*100,"-")</f>
        <v>22.691023349761963</v>
      </c>
      <c r="I19" s="119">
        <f>IFERROR(VLOOKUP($B19&amp;"_"&amp;$C19&amp;"_"&amp;$A$4,'Pnad-C'!$1:$1048576,I$4,0)*100,"-")</f>
        <v>2.9671689495444298</v>
      </c>
      <c r="J19" s="119"/>
      <c r="K19" s="119">
        <f>IFERROR(VLOOKUP($B19&amp;"_"&amp;$C19&amp;"_"&amp;$A$5,'Pnad-C'!$1:$1048576,K$4,0)*100,"-")</f>
        <v>2.436777763068676</v>
      </c>
      <c r="L19" s="119">
        <f>IFERROR(VLOOKUP($B19&amp;"_"&amp;$C19&amp;"_"&amp;$A$5,'Pnad-C'!$1:$1048576,L$4,0)*100,"-")</f>
        <v>26.355656981468201</v>
      </c>
      <c r="M19" s="119">
        <f>IFERROR(VLOOKUP($B19&amp;"_"&amp;$C19&amp;"_"&amp;$A$5,'Pnad-C'!$1:$1048576,M$4,0)*100,"-")</f>
        <v>49.212783575057983</v>
      </c>
      <c r="N19" s="119">
        <f>IFERROR(VLOOKUP($B19&amp;"_"&amp;$C19&amp;"_"&amp;$A$5,'Pnad-C'!$1:$1048576,N$4,0)*100,"-")</f>
        <v>19.144542515277863</v>
      </c>
      <c r="O19" s="119">
        <f>IFERROR(VLOOKUP($B19&amp;"_"&amp;$C19&amp;"_"&amp;$A$5,'Pnad-C'!$1:$1048576,O$4,0)*100,"-")</f>
        <v>2.8502391651272774</v>
      </c>
    </row>
    <row r="20" spans="2:15" ht="15.75" x14ac:dyDescent="0.25">
      <c r="B20" s="10">
        <f>B19</f>
        <v>2014</v>
      </c>
      <c r="C20" s="152">
        <v>1</v>
      </c>
      <c r="D20" s="99" t="s">
        <v>3</v>
      </c>
      <c r="E20" s="120">
        <f>IFERROR(VLOOKUP($B20&amp;"_"&amp;$C20&amp;"_"&amp;$A$4,'Pnad-C'!$1:$1048576,E$4,0)*100,"-")</f>
        <v>0.94670988619327545</v>
      </c>
      <c r="F20" s="120">
        <f>IFERROR(VLOOKUP($B20&amp;"_"&amp;$C20&amp;"_"&amp;$A$4,'Pnad-C'!$1:$1048576,F$4,0)*100,"-")</f>
        <v>23.430433869361877</v>
      </c>
      <c r="G20" s="120">
        <f>IFERROR(VLOOKUP($B20&amp;"_"&amp;$C20&amp;"_"&amp;$A$4,'Pnad-C'!$1:$1048576,G$4,0)*100,"-")</f>
        <v>50.934022665023804</v>
      </c>
      <c r="H20" s="120">
        <f>IFERROR(VLOOKUP($B20&amp;"_"&amp;$C20&amp;"_"&amp;$A$4,'Pnad-C'!$1:$1048576,H$4,0)*100,"-")</f>
        <v>21.961891651153564</v>
      </c>
      <c r="I20" s="120">
        <f>IFERROR(VLOOKUP($B20&amp;"_"&amp;$C20&amp;"_"&amp;$A$4,'Pnad-C'!$1:$1048576,I$4,0)*100,"-")</f>
        <v>2.7269424870610237</v>
      </c>
      <c r="J20" s="120"/>
      <c r="K20" s="120">
        <f>IFERROR(VLOOKUP($B20&amp;"_"&amp;$C20&amp;"_"&amp;$A$5,'Pnad-C'!$1:$1048576,K$4,0)*100,"-")</f>
        <v>2.598082646727562</v>
      </c>
      <c r="L20" s="120">
        <f>IFERROR(VLOOKUP($B20&amp;"_"&amp;$C20&amp;"_"&amp;$A$5,'Pnad-C'!$1:$1048576,L$4,0)*100,"-")</f>
        <v>26.543021202087402</v>
      </c>
      <c r="M20" s="120">
        <f>IFERROR(VLOOKUP($B20&amp;"_"&amp;$C20&amp;"_"&amp;$A$5,'Pnad-C'!$1:$1048576,M$4,0)*100,"-")</f>
        <v>49.253344535827637</v>
      </c>
      <c r="N20" s="120">
        <f>IFERROR(VLOOKUP($B20&amp;"_"&amp;$C20&amp;"_"&amp;$A$5,'Pnad-C'!$1:$1048576,N$4,0)*100,"-")</f>
        <v>18.82718950510025</v>
      </c>
      <c r="O20" s="120">
        <f>IFERROR(VLOOKUP($B20&amp;"_"&amp;$C20&amp;"_"&amp;$A$5,'Pnad-C'!$1:$1048576,O$4,0)*100,"-")</f>
        <v>2.7783619239926338</v>
      </c>
    </row>
    <row r="21" spans="2:15" ht="15.75" x14ac:dyDescent="0.25">
      <c r="B21" s="10">
        <f t="shared" ref="B21:B23" si="2">B20</f>
        <v>2014</v>
      </c>
      <c r="C21" s="152">
        <v>2</v>
      </c>
      <c r="D21" s="99" t="s">
        <v>4</v>
      </c>
      <c r="E21" s="120">
        <f>IFERROR(VLOOKUP($B21&amp;"_"&amp;$C21&amp;"_"&amp;$A$4,'Pnad-C'!$1:$1048576,E$4,0)*100,"-")</f>
        <v>0.93118483200669289</v>
      </c>
      <c r="F21" s="120">
        <f>IFERROR(VLOOKUP($B21&amp;"_"&amp;$C21&amp;"_"&amp;$A$4,'Pnad-C'!$1:$1048576,F$4,0)*100,"-")</f>
        <v>22.457054257392883</v>
      </c>
      <c r="G21" s="120">
        <f>IFERROR(VLOOKUP($B21&amp;"_"&amp;$C21&amp;"_"&amp;$A$4,'Pnad-C'!$1:$1048576,G$4,0)*100,"-")</f>
        <v>51.323145627975464</v>
      </c>
      <c r="H21" s="120">
        <f>IFERROR(VLOOKUP($B21&amp;"_"&amp;$C21&amp;"_"&amp;$A$4,'Pnad-C'!$1:$1048576,H$4,0)*100,"-")</f>
        <v>22.415885329246521</v>
      </c>
      <c r="I21" s="120">
        <f>IFERROR(VLOOKUP($B21&amp;"_"&amp;$C21&amp;"_"&amp;$A$4,'Pnad-C'!$1:$1048576,I$4,0)*100,"-")</f>
        <v>2.8727298602461815</v>
      </c>
      <c r="J21" s="120"/>
      <c r="K21" s="120">
        <f>IFERROR(VLOOKUP($B21&amp;"_"&amp;$C21&amp;"_"&amp;$A$5,'Pnad-C'!$1:$1048576,K$4,0)*100,"-")</f>
        <v>2.4858104065060616</v>
      </c>
      <c r="L21" s="120">
        <f>IFERROR(VLOOKUP($B21&amp;"_"&amp;$C21&amp;"_"&amp;$A$5,'Pnad-C'!$1:$1048576,L$4,0)*100,"-")</f>
        <v>26.49693489074707</v>
      </c>
      <c r="M21" s="120">
        <f>IFERROR(VLOOKUP($B21&amp;"_"&amp;$C21&amp;"_"&amp;$A$5,'Pnad-C'!$1:$1048576,M$4,0)*100,"-")</f>
        <v>49.148979783058167</v>
      </c>
      <c r="N21" s="120">
        <f>IFERROR(VLOOKUP($B21&amp;"_"&amp;$C21&amp;"_"&amp;$A$5,'Pnad-C'!$1:$1048576,N$4,0)*100,"-")</f>
        <v>19.028858840465546</v>
      </c>
      <c r="O21" s="120">
        <f>IFERROR(VLOOKUP($B21&amp;"_"&amp;$C21&amp;"_"&amp;$A$5,'Pnad-C'!$1:$1048576,O$4,0)*100,"-")</f>
        <v>2.8394157066941261</v>
      </c>
    </row>
    <row r="22" spans="2:15" ht="15.75" x14ac:dyDescent="0.25">
      <c r="B22" s="10">
        <f t="shared" si="2"/>
        <v>2014</v>
      </c>
      <c r="C22" s="152">
        <v>3</v>
      </c>
      <c r="D22" s="99" t="s">
        <v>5</v>
      </c>
      <c r="E22" s="120">
        <f>IFERROR(VLOOKUP($B22&amp;"_"&amp;$C22&amp;"_"&amp;$A$4,'Pnad-C'!$1:$1048576,E$4,0)*100,"-")</f>
        <v>0.72126933373510838</v>
      </c>
      <c r="F22" s="120">
        <f>IFERROR(VLOOKUP($B22&amp;"_"&amp;$C22&amp;"_"&amp;$A$4,'Pnad-C'!$1:$1048576,F$4,0)*100,"-")</f>
        <v>22.3894402384758</v>
      </c>
      <c r="G22" s="120">
        <f>IFERROR(VLOOKUP($B22&amp;"_"&amp;$C22&amp;"_"&amp;$A$4,'Pnad-C'!$1:$1048576,G$4,0)*100,"-")</f>
        <v>50.968897342681885</v>
      </c>
      <c r="H22" s="120">
        <f>IFERROR(VLOOKUP($B22&amp;"_"&amp;$C22&amp;"_"&amp;$A$4,'Pnad-C'!$1:$1048576,H$4,0)*100,"-")</f>
        <v>22.894018888473511</v>
      </c>
      <c r="I22" s="120">
        <f>IFERROR(VLOOKUP($B22&amp;"_"&amp;$C22&amp;"_"&amp;$A$4,'Pnad-C'!$1:$1048576,I$4,0)*100,"-")</f>
        <v>3.0263748019933701</v>
      </c>
      <c r="J22" s="120"/>
      <c r="K22" s="120">
        <f>IFERROR(VLOOKUP($B22&amp;"_"&amp;$C22&amp;"_"&amp;$A$5,'Pnad-C'!$1:$1048576,K$4,0)*100,"-")</f>
        <v>2.3612134158611298</v>
      </c>
      <c r="L22" s="120">
        <f>IFERROR(VLOOKUP($B22&amp;"_"&amp;$C22&amp;"_"&amp;$A$5,'Pnad-C'!$1:$1048576,L$4,0)*100,"-")</f>
        <v>26.338022947311401</v>
      </c>
      <c r="M22" s="120">
        <f>IFERROR(VLOOKUP($B22&amp;"_"&amp;$C22&amp;"_"&amp;$A$5,'Pnad-C'!$1:$1048576,M$4,0)*100,"-")</f>
        <v>49.175643920898438</v>
      </c>
      <c r="N22" s="120">
        <f>IFERROR(VLOOKUP($B22&amp;"_"&amp;$C22&amp;"_"&amp;$A$5,'Pnad-C'!$1:$1048576,N$4,0)*100,"-")</f>
        <v>19.26828920841217</v>
      </c>
      <c r="O22" s="120">
        <f>IFERROR(VLOOKUP($B22&amp;"_"&amp;$C22&amp;"_"&amp;$A$5,'Pnad-C'!$1:$1048576,O$4,0)*100,"-")</f>
        <v>2.8568295761942863</v>
      </c>
    </row>
    <row r="23" spans="2:15" ht="15.75" x14ac:dyDescent="0.25">
      <c r="B23" s="10">
        <f t="shared" si="2"/>
        <v>2014</v>
      </c>
      <c r="C23" s="152">
        <v>4</v>
      </c>
      <c r="D23" s="99" t="s">
        <v>6</v>
      </c>
      <c r="E23" s="120">
        <f>IFERROR(VLOOKUP($B23&amp;"_"&amp;$C23&amp;"_"&amp;$A$4,'Pnad-C'!$1:$1048576,E$4,0)*100,"-")</f>
        <v>0.72131478227674961</v>
      </c>
      <c r="F23" s="120">
        <f>IFERROR(VLOOKUP($B23&amp;"_"&amp;$C23&amp;"_"&amp;$A$4,'Pnad-C'!$1:$1048576,F$4,0)*100,"-")</f>
        <v>22.193944454193115</v>
      </c>
      <c r="G23" s="120">
        <f>IFERROR(VLOOKUP($B23&amp;"_"&amp;$C23&amp;"_"&amp;$A$4,'Pnad-C'!$1:$1048576,G$4,0)*100,"-")</f>
        <v>50.34981369972229</v>
      </c>
      <c r="H23" s="120">
        <f>IFERROR(VLOOKUP($B23&amp;"_"&amp;$C23&amp;"_"&amp;$A$4,'Pnad-C'!$1:$1048576,H$4,0)*100,"-")</f>
        <v>23.492297530174255</v>
      </c>
      <c r="I23" s="120">
        <f>IFERROR(VLOOKUP($B23&amp;"_"&amp;$C23&amp;"_"&amp;$A$4,'Pnad-C'!$1:$1048576,I$4,0)*100,"-")</f>
        <v>3.2426286488771439</v>
      </c>
      <c r="J23" s="120"/>
      <c r="K23" s="120">
        <f>IFERROR(VLOOKUP($B23&amp;"_"&amp;$C23&amp;"_"&amp;$A$5,'Pnad-C'!$1:$1048576,K$4,0)*100,"-")</f>
        <v>2.3020047694444656</v>
      </c>
      <c r="L23" s="120">
        <f>IFERROR(VLOOKUP($B23&amp;"_"&amp;$C23&amp;"_"&amp;$A$5,'Pnad-C'!$1:$1048576,L$4,0)*100,"-")</f>
        <v>26.044651865959167</v>
      </c>
      <c r="M23" s="120">
        <f>IFERROR(VLOOKUP($B23&amp;"_"&amp;$C23&amp;"_"&amp;$A$5,'Pnad-C'!$1:$1048576,M$4,0)*100,"-")</f>
        <v>49.273160099983215</v>
      </c>
      <c r="N23" s="120">
        <f>IFERROR(VLOOKUP($B23&amp;"_"&amp;$C23&amp;"_"&amp;$A$5,'Pnad-C'!$1:$1048576,N$4,0)*100,"-")</f>
        <v>19.453833997249603</v>
      </c>
      <c r="O23" s="120">
        <f>IFERROR(VLOOKUP($B23&amp;"_"&amp;$C23&amp;"_"&amp;$A$5,'Pnad-C'!$1:$1048576,O$4,0)*100,"-")</f>
        <v>2.9263494536280632</v>
      </c>
    </row>
    <row r="24" spans="2:15" ht="15.75" x14ac:dyDescent="0.25">
      <c r="B24" s="10">
        <f>D24</f>
        <v>2015</v>
      </c>
      <c r="C24" s="152">
        <v>0</v>
      </c>
      <c r="D24" s="98">
        <v>2015</v>
      </c>
      <c r="E24" s="119">
        <f>IFERROR(VLOOKUP($B24&amp;"_"&amp;$C24&amp;"_"&amp;$A$4,'Pnad-C'!$1:$1048576,E$4,0)*100,"-")</f>
        <v>0.61468733474612236</v>
      </c>
      <c r="F24" s="119">
        <f>IFERROR(VLOOKUP($B24&amp;"_"&amp;$C24&amp;"_"&amp;$A$4,'Pnad-C'!$1:$1048576,F$4,0)*100,"-")</f>
        <v>21.792192757129669</v>
      </c>
      <c r="G24" s="119">
        <f>IFERROR(VLOOKUP($B24&amp;"_"&amp;$C24&amp;"_"&amp;$A$4,'Pnad-C'!$1:$1048576,G$4,0)*100,"-")</f>
        <v>50.461363792419434</v>
      </c>
      <c r="H24" s="119">
        <f>IFERROR(VLOOKUP($B24&amp;"_"&amp;$C24&amp;"_"&amp;$A$4,'Pnad-C'!$1:$1048576,H$4,0)*100,"-")</f>
        <v>23.836821317672729</v>
      </c>
      <c r="I24" s="119">
        <f>IFERROR(VLOOKUP($B24&amp;"_"&amp;$C24&amp;"_"&amp;$A$4,'Pnad-C'!$1:$1048576,I$4,0)*100,"-")</f>
        <v>3.2949343323707581</v>
      </c>
      <c r="J24" s="119"/>
      <c r="K24" s="119">
        <f>IFERROR(VLOOKUP($B24&amp;"_"&amp;$C24&amp;"_"&amp;$A$5,'Pnad-C'!$1:$1048576,K$4,0)*100,"-")</f>
        <v>2.2502174600958824</v>
      </c>
      <c r="L24" s="119">
        <f>IFERROR(VLOOKUP($B24&amp;"_"&amp;$C24&amp;"_"&amp;$A$5,'Pnad-C'!$1:$1048576,L$4,0)*100,"-")</f>
        <v>25.327730178833008</v>
      </c>
      <c r="M24" s="119">
        <f>IFERROR(VLOOKUP($B24&amp;"_"&amp;$C24&amp;"_"&amp;$A$5,'Pnad-C'!$1:$1048576,M$4,0)*100,"-")</f>
        <v>49.415844678878784</v>
      </c>
      <c r="N24" s="119">
        <f>IFERROR(VLOOKUP($B24&amp;"_"&amp;$C24&amp;"_"&amp;$A$5,'Pnad-C'!$1:$1048576,N$4,0)*100,"-")</f>
        <v>19.990140199661255</v>
      </c>
      <c r="O24" s="119">
        <f>IFERROR(VLOOKUP($B24&amp;"_"&amp;$C24&amp;"_"&amp;$A$5,'Pnad-C'!$1:$1048576,O$4,0)*100,"-")</f>
        <v>3.0160687863826752</v>
      </c>
    </row>
    <row r="25" spans="2:15" ht="15.75" x14ac:dyDescent="0.25">
      <c r="B25" s="10">
        <f>B24</f>
        <v>2015</v>
      </c>
      <c r="C25" s="152">
        <v>1</v>
      </c>
      <c r="D25" s="99" t="s">
        <v>3</v>
      </c>
      <c r="E25" s="120">
        <f>IFERROR(VLOOKUP($B25&amp;"_"&amp;$C25&amp;"_"&amp;$A$4,'Pnad-C'!$1:$1048576,E$4,0)*100,"-")</f>
        <v>0.64766318537294865</v>
      </c>
      <c r="F25" s="120">
        <f>IFERROR(VLOOKUP($B25&amp;"_"&amp;$C25&amp;"_"&amp;$A$4,'Pnad-C'!$1:$1048576,F$4,0)*100,"-")</f>
        <v>21.716833114624023</v>
      </c>
      <c r="G25" s="120">
        <f>IFERROR(VLOOKUP($B25&amp;"_"&amp;$C25&amp;"_"&amp;$A$4,'Pnad-C'!$1:$1048576,G$4,0)*100,"-")</f>
        <v>50.869524478912354</v>
      </c>
      <c r="H25" s="120">
        <f>IFERROR(VLOOKUP($B25&amp;"_"&amp;$C25&amp;"_"&amp;$A$4,'Pnad-C'!$1:$1048576,H$4,0)*100,"-")</f>
        <v>23.492991924285889</v>
      </c>
      <c r="I25" s="120">
        <f>IFERROR(VLOOKUP($B25&amp;"_"&amp;$C25&amp;"_"&amp;$A$4,'Pnad-C'!$1:$1048576,I$4,0)*100,"-")</f>
        <v>3.2729886472225189</v>
      </c>
      <c r="J25" s="120"/>
      <c r="K25" s="120">
        <f>IFERROR(VLOOKUP($B25&amp;"_"&amp;$C25&amp;"_"&amp;$A$5,'Pnad-C'!$1:$1048576,K$4,0)*100,"-")</f>
        <v>2.3617831990122795</v>
      </c>
      <c r="L25" s="120">
        <f>IFERROR(VLOOKUP($B25&amp;"_"&amp;$C25&amp;"_"&amp;$A$5,'Pnad-C'!$1:$1048576,L$4,0)*100,"-")</f>
        <v>25.692969560623169</v>
      </c>
      <c r="M25" s="120">
        <f>IFERROR(VLOOKUP($B25&amp;"_"&amp;$C25&amp;"_"&amp;$A$5,'Pnad-C'!$1:$1048576,M$4,0)*100,"-")</f>
        <v>49.18542206287384</v>
      </c>
      <c r="N25" s="120">
        <f>IFERROR(VLOOKUP($B25&amp;"_"&amp;$C25&amp;"_"&amp;$A$5,'Pnad-C'!$1:$1048576,N$4,0)*100,"-")</f>
        <v>19.791421294212341</v>
      </c>
      <c r="O25" s="120">
        <f>IFERROR(VLOOKUP($B25&amp;"_"&amp;$C25&amp;"_"&amp;$A$5,'Pnad-C'!$1:$1048576,O$4,0)*100,"-")</f>
        <v>2.9684046283364296</v>
      </c>
    </row>
    <row r="26" spans="2:15" ht="15.75" x14ac:dyDescent="0.25">
      <c r="B26" s="10">
        <f t="shared" ref="B26:B28" si="3">B25</f>
        <v>2015</v>
      </c>
      <c r="C26" s="152">
        <v>2</v>
      </c>
      <c r="D26" s="99" t="s">
        <v>4</v>
      </c>
      <c r="E26" s="120">
        <f>IFERROR(VLOOKUP($B26&amp;"_"&amp;$C26&amp;"_"&amp;$A$4,'Pnad-C'!$1:$1048576,E$4,0)*100,"-")</f>
        <v>0.59459093026816845</v>
      </c>
      <c r="F26" s="120">
        <f>IFERROR(VLOOKUP($B26&amp;"_"&amp;$C26&amp;"_"&amp;$A$4,'Pnad-C'!$1:$1048576,F$4,0)*100,"-")</f>
        <v>21.299514174461365</v>
      </c>
      <c r="G26" s="120">
        <f>IFERROR(VLOOKUP($B26&amp;"_"&amp;$C26&amp;"_"&amp;$A$4,'Pnad-C'!$1:$1048576,G$4,0)*100,"-")</f>
        <v>51.186239719390869</v>
      </c>
      <c r="H26" s="120">
        <f>IFERROR(VLOOKUP($B26&amp;"_"&amp;$C26&amp;"_"&amp;$A$4,'Pnad-C'!$1:$1048576,H$4,0)*100,"-")</f>
        <v>23.544114828109741</v>
      </c>
      <c r="I26" s="120">
        <f>IFERROR(VLOOKUP($B26&amp;"_"&amp;$C26&amp;"_"&amp;$A$4,'Pnad-C'!$1:$1048576,I$4,0)*100,"-")</f>
        <v>3.3755380660295486</v>
      </c>
      <c r="J26" s="120"/>
      <c r="K26" s="120">
        <f>IFERROR(VLOOKUP($B26&amp;"_"&amp;$C26&amp;"_"&amp;$A$5,'Pnad-C'!$1:$1048576,K$4,0)*100,"-")</f>
        <v>2.3223480209708214</v>
      </c>
      <c r="L26" s="120">
        <f>IFERROR(VLOOKUP($B26&amp;"_"&amp;$C26&amp;"_"&amp;$A$5,'Pnad-C'!$1:$1048576,L$4,0)*100,"-")</f>
        <v>25.351810455322266</v>
      </c>
      <c r="M26" s="120">
        <f>IFERROR(VLOOKUP($B26&amp;"_"&amp;$C26&amp;"_"&amp;$A$5,'Pnad-C'!$1:$1048576,M$4,0)*100,"-")</f>
        <v>49.501746892929077</v>
      </c>
      <c r="N26" s="120">
        <f>IFERROR(VLOOKUP($B26&amp;"_"&amp;$C26&amp;"_"&amp;$A$5,'Pnad-C'!$1:$1048576,N$4,0)*100,"-")</f>
        <v>19.771730899810791</v>
      </c>
      <c r="O26" s="120">
        <f>IFERROR(VLOOKUP($B26&amp;"_"&amp;$C26&amp;"_"&amp;$A$5,'Pnad-C'!$1:$1048576,O$4,0)*100,"-")</f>
        <v>3.0523624271154404</v>
      </c>
    </row>
    <row r="27" spans="2:15" ht="15.75" x14ac:dyDescent="0.25">
      <c r="B27" s="10">
        <f t="shared" si="3"/>
        <v>2015</v>
      </c>
      <c r="C27" s="152">
        <v>3</v>
      </c>
      <c r="D27" s="99" t="s">
        <v>5</v>
      </c>
      <c r="E27" s="120">
        <f>IFERROR(VLOOKUP($B27&amp;"_"&amp;$C27&amp;"_"&amp;$A$4,'Pnad-C'!$1:$1048576,E$4,0)*100,"-")</f>
        <v>0.56496141478419304</v>
      </c>
      <c r="F27" s="120">
        <f>IFERROR(VLOOKUP($B27&amp;"_"&amp;$C27&amp;"_"&amp;$A$4,'Pnad-C'!$1:$1048576,F$4,0)*100,"-")</f>
        <v>21.763437986373901</v>
      </c>
      <c r="G27" s="120">
        <f>IFERROR(VLOOKUP($B27&amp;"_"&amp;$C27&amp;"_"&amp;$A$4,'Pnad-C'!$1:$1048576,G$4,0)*100,"-")</f>
        <v>50.10412335395813</v>
      </c>
      <c r="H27" s="120">
        <f>IFERROR(VLOOKUP($B27&amp;"_"&amp;$C27&amp;"_"&amp;$A$4,'Pnad-C'!$1:$1048576,H$4,0)*100,"-")</f>
        <v>24.2155522108078</v>
      </c>
      <c r="I27" s="120">
        <f>IFERROR(VLOOKUP($B27&amp;"_"&amp;$C27&amp;"_"&amp;$A$4,'Pnad-C'!$1:$1048576,I$4,0)*100,"-")</f>
        <v>3.351924940943718</v>
      </c>
      <c r="J27" s="120"/>
      <c r="K27" s="120">
        <f>IFERROR(VLOOKUP($B27&amp;"_"&amp;$C27&amp;"_"&amp;$A$5,'Pnad-C'!$1:$1048576,K$4,0)*100,"-")</f>
        <v>2.2233588621020317</v>
      </c>
      <c r="L27" s="120">
        <f>IFERROR(VLOOKUP($B27&amp;"_"&amp;$C27&amp;"_"&amp;$A$5,'Pnad-C'!$1:$1048576,L$4,0)*100,"-")</f>
        <v>25.066676735877991</v>
      </c>
      <c r="M27" s="120">
        <f>IFERROR(VLOOKUP($B27&amp;"_"&amp;$C27&amp;"_"&amp;$A$5,'Pnad-C'!$1:$1048576,M$4,0)*100,"-")</f>
        <v>49.505496025085449</v>
      </c>
      <c r="N27" s="120">
        <f>IFERROR(VLOOKUP($B27&amp;"_"&amp;$C27&amp;"_"&amp;$A$5,'Pnad-C'!$1:$1048576,N$4,0)*100,"-")</f>
        <v>20.131543278694153</v>
      </c>
      <c r="O27" s="120">
        <f>IFERROR(VLOOKUP($B27&amp;"_"&amp;$C27&amp;"_"&amp;$A$5,'Pnad-C'!$1:$1048576,O$4,0)*100,"-")</f>
        <v>3.0729250982403755</v>
      </c>
    </row>
    <row r="28" spans="2:15" ht="15.75" x14ac:dyDescent="0.25">
      <c r="B28" s="10">
        <f t="shared" si="3"/>
        <v>2015</v>
      </c>
      <c r="C28" s="152">
        <v>4</v>
      </c>
      <c r="D28" s="99" t="s">
        <v>6</v>
      </c>
      <c r="E28" s="120">
        <f>IFERROR(VLOOKUP($B28&amp;"_"&amp;$C28&amp;"_"&amp;$A$4,'Pnad-C'!$1:$1048576,E$4,0)*100,"-")</f>
        <v>0.65153390169143677</v>
      </c>
      <c r="F28" s="120">
        <f>IFERROR(VLOOKUP($B28&amp;"_"&amp;$C28&amp;"_"&amp;$A$4,'Pnad-C'!$1:$1048576,F$4,0)*100,"-")</f>
        <v>22.388987243175507</v>
      </c>
      <c r="G28" s="120">
        <f>IFERROR(VLOOKUP($B28&amp;"_"&amp;$C28&amp;"_"&amp;$A$4,'Pnad-C'!$1:$1048576,G$4,0)*100,"-")</f>
        <v>49.685570597648621</v>
      </c>
      <c r="H28" s="120">
        <f>IFERROR(VLOOKUP($B28&amp;"_"&amp;$C28&amp;"_"&amp;$A$4,'Pnad-C'!$1:$1048576,H$4,0)*100,"-")</f>
        <v>24.094623327255249</v>
      </c>
      <c r="I28" s="120">
        <f>IFERROR(VLOOKUP($B28&amp;"_"&amp;$C28&amp;"_"&amp;$A$4,'Pnad-C'!$1:$1048576,I$4,0)*100,"-")</f>
        <v>3.1792853027582169</v>
      </c>
      <c r="J28" s="120"/>
      <c r="K28" s="120">
        <f>IFERROR(VLOOKUP($B28&amp;"_"&amp;$C28&amp;"_"&amp;$A$5,'Pnad-C'!$1:$1048576,K$4,0)*100,"-")</f>
        <v>2.0933795720338821</v>
      </c>
      <c r="L28" s="120">
        <f>IFERROR(VLOOKUP($B28&amp;"_"&amp;$C28&amp;"_"&amp;$A$5,'Pnad-C'!$1:$1048576,L$4,0)*100,"-")</f>
        <v>25.199458003044128</v>
      </c>
      <c r="M28" s="120">
        <f>IFERROR(VLOOKUP($B28&amp;"_"&amp;$C28&amp;"_"&amp;$A$5,'Pnad-C'!$1:$1048576,M$4,0)*100,"-")</f>
        <v>49.470716714859009</v>
      </c>
      <c r="N28" s="120">
        <f>IFERROR(VLOOKUP($B28&amp;"_"&amp;$C28&amp;"_"&amp;$A$5,'Pnad-C'!$1:$1048576,N$4,0)*100,"-")</f>
        <v>20.265862345695496</v>
      </c>
      <c r="O28" s="120">
        <f>IFERROR(VLOOKUP($B28&amp;"_"&amp;$C28&amp;"_"&amp;$A$5,'Pnad-C'!$1:$1048576,O$4,0)*100,"-")</f>
        <v>2.9705828055739403</v>
      </c>
    </row>
    <row r="29" spans="2:15" ht="15.75" x14ac:dyDescent="0.25">
      <c r="B29" s="10">
        <f>D29</f>
        <v>2016</v>
      </c>
      <c r="C29" s="152">
        <v>0</v>
      </c>
      <c r="D29" s="98">
        <v>2016</v>
      </c>
      <c r="E29" s="119">
        <f>IFERROR(VLOOKUP($B29&amp;"_"&amp;$C29&amp;"_"&amp;$A$4,'Pnad-C'!$1:$1048576,E$4,0)*100,"-")</f>
        <v>0.58450838550925255</v>
      </c>
      <c r="F29" s="119">
        <f>IFERROR(VLOOKUP($B29&amp;"_"&amp;$C29&amp;"_"&amp;$A$4,'Pnad-C'!$1:$1048576,F$4,0)*100,"-")</f>
        <v>21.074332296848297</v>
      </c>
      <c r="G29" s="119">
        <f>IFERROR(VLOOKUP($B29&amp;"_"&amp;$C29&amp;"_"&amp;$A$4,'Pnad-C'!$1:$1048576,G$4,0)*100,"-")</f>
        <v>50.79275369644165</v>
      </c>
      <c r="H29" s="119">
        <f>IFERROR(VLOOKUP($B29&amp;"_"&amp;$C29&amp;"_"&amp;$A$4,'Pnad-C'!$1:$1048576,H$4,0)*100,"-")</f>
        <v>24.064010381698608</v>
      </c>
      <c r="I29" s="119">
        <f>IFERROR(VLOOKUP($B29&amp;"_"&amp;$C29&amp;"_"&amp;$A$4,'Pnad-C'!$1:$1048576,I$4,0)*100,"-")</f>
        <v>3.4843932837247849</v>
      </c>
      <c r="J29" s="119"/>
      <c r="K29" s="119">
        <f>IFERROR(VLOOKUP($B29&amp;"_"&amp;$C29&amp;"_"&amp;$A$5,'Pnad-C'!$1:$1048576,K$4,0)*100,"-")</f>
        <v>2.0001055672764778</v>
      </c>
      <c r="L29" s="119">
        <f>IFERROR(VLOOKUP($B29&amp;"_"&amp;$C29&amp;"_"&amp;$A$5,'Pnad-C'!$1:$1048576,L$4,0)*100,"-")</f>
        <v>24.611939489841461</v>
      </c>
      <c r="M29" s="119">
        <f>IFERROR(VLOOKUP($B29&amp;"_"&amp;$C29&amp;"_"&amp;$A$5,'Pnad-C'!$1:$1048576,M$4,0)*100,"-")</f>
        <v>49.774998426437378</v>
      </c>
      <c r="N29" s="119">
        <f>IFERROR(VLOOKUP($B29&amp;"_"&amp;$C29&amp;"_"&amp;$A$5,'Pnad-C'!$1:$1048576,N$4,0)*100,"-")</f>
        <v>20.532065629959106</v>
      </c>
      <c r="O29" s="119">
        <f>IFERROR(VLOOKUP($B29&amp;"_"&amp;$C29&amp;"_"&amp;$A$5,'Pnad-C'!$1:$1048576,O$4,0)*100,"-")</f>
        <v>3.0808916315436363</v>
      </c>
    </row>
    <row r="30" spans="2:15" ht="16.5" thickBot="1" x14ac:dyDescent="0.3">
      <c r="B30" s="10">
        <f>B29</f>
        <v>2016</v>
      </c>
      <c r="C30" s="152">
        <v>1</v>
      </c>
      <c r="D30" s="99" t="s">
        <v>3</v>
      </c>
      <c r="E30" s="120">
        <f>IFERROR(VLOOKUP($B30&amp;"_"&amp;$C30&amp;"_"&amp;$A$4,'Pnad-C'!$1:$1048576,E$4,0)*100,"-")</f>
        <v>0.58450838550925255</v>
      </c>
      <c r="F30" s="120">
        <f>IFERROR(VLOOKUP($B30&amp;"_"&amp;$C30&amp;"_"&amp;$A$4,'Pnad-C'!$1:$1048576,F$4,0)*100,"-")</f>
        <v>21.074332296848297</v>
      </c>
      <c r="G30" s="120">
        <f>IFERROR(VLOOKUP($B30&amp;"_"&amp;$C30&amp;"_"&amp;$A$4,'Pnad-C'!$1:$1048576,G$4,0)*100,"-")</f>
        <v>50.79275369644165</v>
      </c>
      <c r="H30" s="120">
        <f>IFERROR(VLOOKUP($B30&amp;"_"&amp;$C30&amp;"_"&amp;$A$4,'Pnad-C'!$1:$1048576,H$4,0)*100,"-")</f>
        <v>24.064010381698608</v>
      </c>
      <c r="I30" s="120">
        <f>IFERROR(VLOOKUP($B30&amp;"_"&amp;$C30&amp;"_"&amp;$A$4,'Pnad-C'!$1:$1048576,I$4,0)*100,"-")</f>
        <v>3.4843932837247849</v>
      </c>
      <c r="J30" s="120"/>
      <c r="K30" s="120">
        <f>IFERROR(VLOOKUP($B30&amp;"_"&amp;$C30&amp;"_"&amp;$A$5,'Pnad-C'!$1:$1048576,K$4,0)*100,"-")</f>
        <v>2.0001055672764778</v>
      </c>
      <c r="L30" s="120">
        <f>IFERROR(VLOOKUP($B30&amp;"_"&amp;$C30&amp;"_"&amp;$A$5,'Pnad-C'!$1:$1048576,L$4,0)*100,"-")</f>
        <v>24.611939489841461</v>
      </c>
      <c r="M30" s="120">
        <f>IFERROR(VLOOKUP($B30&amp;"_"&amp;$C30&amp;"_"&amp;$A$5,'Pnad-C'!$1:$1048576,M$4,0)*100,"-")</f>
        <v>49.774998426437378</v>
      </c>
      <c r="N30" s="120">
        <f>IFERROR(VLOOKUP($B30&amp;"_"&amp;$C30&amp;"_"&amp;$A$5,'Pnad-C'!$1:$1048576,N$4,0)*100,"-")</f>
        <v>20.532065629959106</v>
      </c>
      <c r="O30" s="120">
        <f>IFERROR(VLOOKUP($B30&amp;"_"&amp;$C30&amp;"_"&amp;$A$5,'Pnad-C'!$1:$1048576,O$4,0)*100,"-")</f>
        <v>3.0808916315436363</v>
      </c>
    </row>
    <row r="31" spans="2:15" ht="15" customHeight="1" thickTop="1" x14ac:dyDescent="0.25">
      <c r="C31" s="154"/>
      <c r="D31" s="15" t="s">
        <v>785</v>
      </c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2:15" x14ac:dyDescent="0.25">
      <c r="C32" s="154"/>
      <c r="D32" s="16" t="s">
        <v>2</v>
      </c>
    </row>
    <row r="33" spans="3:4" x14ac:dyDescent="0.25">
      <c r="C33" s="154"/>
      <c r="D33" s="159" t="s">
        <v>435</v>
      </c>
    </row>
    <row r="34" spans="3:4" x14ac:dyDescent="0.25">
      <c r="C34" s="154"/>
      <c r="D34" s="104" t="s">
        <v>436</v>
      </c>
    </row>
  </sheetData>
  <mergeCells count="5">
    <mergeCell ref="D7:D8"/>
    <mergeCell ref="E7:I7"/>
    <mergeCell ref="J7:J8"/>
    <mergeCell ref="K7:O7"/>
    <mergeCell ref="D5:O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showGridLines="0" workbookViewId="0">
      <pane xSplit="4" ySplit="8" topLeftCell="E9" activePane="bottomRight" state="frozen"/>
      <selection activeCell="B84" sqref="B84"/>
      <selection pane="topRight" activeCell="B84" sqref="B84"/>
      <selection pane="bottomLeft" activeCell="B84" sqref="B84"/>
      <selection pane="bottomRight" activeCell="B84" sqref="B84"/>
    </sheetView>
  </sheetViews>
  <sheetFormatPr defaultRowHeight="15" x14ac:dyDescent="0.25"/>
  <cols>
    <col min="1" max="3" width="0.85546875" style="153" customWidth="1"/>
    <col min="4" max="4" width="23.28515625" customWidth="1"/>
    <col min="5" max="9" width="12" customWidth="1"/>
    <col min="10" max="10" width="13.85546875" customWidth="1"/>
    <col min="11" max="11" width="1.5703125" customWidth="1"/>
    <col min="12" max="16" width="12" customWidth="1"/>
    <col min="17" max="17" width="13.85546875" customWidth="1"/>
  </cols>
  <sheetData>
    <row r="1" spans="1:17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7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s="165" customFormat="1" ht="10.5" customHeight="1" x14ac:dyDescent="0.25">
      <c r="A3" s="161" t="s">
        <v>657</v>
      </c>
      <c r="B3" s="162"/>
      <c r="C3" s="163"/>
      <c r="D3" s="164"/>
      <c r="E3" s="163" t="s">
        <v>278</v>
      </c>
      <c r="F3" s="163" t="s">
        <v>279</v>
      </c>
      <c r="G3" s="163" t="s">
        <v>280</v>
      </c>
      <c r="H3" s="163" t="s">
        <v>281</v>
      </c>
      <c r="I3" s="163" t="s">
        <v>282</v>
      </c>
      <c r="J3" s="163" t="s">
        <v>283</v>
      </c>
      <c r="K3" s="163"/>
      <c r="L3" s="163" t="s">
        <v>278</v>
      </c>
      <c r="M3" s="163" t="s">
        <v>279</v>
      </c>
      <c r="N3" s="163" t="s">
        <v>280</v>
      </c>
      <c r="O3" s="163" t="s">
        <v>281</v>
      </c>
      <c r="P3" s="163" t="s">
        <v>282</v>
      </c>
      <c r="Q3" s="163" t="s">
        <v>283</v>
      </c>
    </row>
    <row r="4" spans="1:17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77</v>
      </c>
      <c r="F4" s="163">
        <f>HLOOKUP(F$3,'Pnad-C'!$1:$1048576,2,0)</f>
        <v>78</v>
      </c>
      <c r="G4" s="163">
        <f>HLOOKUP(G$3,'Pnad-C'!$1:$1048576,2,0)</f>
        <v>79</v>
      </c>
      <c r="H4" s="163">
        <f>HLOOKUP(H$3,'Pnad-C'!$1:$1048576,2,0)</f>
        <v>80</v>
      </c>
      <c r="I4" s="163">
        <f>HLOOKUP(I$3,'Pnad-C'!$1:$1048576,2,0)</f>
        <v>81</v>
      </c>
      <c r="J4" s="163">
        <f>HLOOKUP(J$3,'Pnad-C'!$1:$1048576,2,0)</f>
        <v>82</v>
      </c>
      <c r="K4" s="163"/>
      <c r="L4" s="163">
        <f>HLOOKUP(L$3,'Pnad-C'!$1:$1048576,2,0)</f>
        <v>77</v>
      </c>
      <c r="M4" s="163">
        <f>HLOOKUP(M$3,'Pnad-C'!$1:$1048576,2,0)</f>
        <v>78</v>
      </c>
      <c r="N4" s="163">
        <f>HLOOKUP(N$3,'Pnad-C'!$1:$1048576,2,0)</f>
        <v>79</v>
      </c>
      <c r="O4" s="163">
        <f>HLOOKUP(O$3,'Pnad-C'!$1:$1048576,2,0)</f>
        <v>80</v>
      </c>
      <c r="P4" s="163">
        <f>HLOOKUP(P$3,'Pnad-C'!$1:$1048576,2,0)</f>
        <v>81</v>
      </c>
      <c r="Q4" s="163">
        <f>HLOOKUP(Q$3,'Pnad-C'!$1:$1048576,2,0)</f>
        <v>82</v>
      </c>
    </row>
    <row r="5" spans="1:17" s="12" customFormat="1" ht="33" customHeight="1" x14ac:dyDescent="0.25">
      <c r="A5" s="11" t="s">
        <v>170</v>
      </c>
      <c r="B5" s="148"/>
      <c r="C5" s="138"/>
      <c r="D5" s="371" t="str">
        <f>VLOOKUP(A3,'Indicadores do boletim'!$D:$N,3,0)</f>
        <v>Distribuição percentual dos ocupados de 14 anos ou mais por grau de instrução: Região Metropolitana do Rio de Janeiro e Brasil, 2012 a 2016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87"/>
      <c r="Q5" s="387"/>
    </row>
    <row r="6" spans="1:17" s="12" customFormat="1" ht="14.25" customHeight="1" thickBot="1" x14ac:dyDescent="0.3">
      <c r="A6" s="11"/>
      <c r="B6" s="150"/>
      <c r="C6" s="138"/>
      <c r="D6" s="13"/>
      <c r="E6" s="112"/>
      <c r="J6" s="102"/>
      <c r="K6" s="102"/>
      <c r="L6" s="112"/>
      <c r="Q6" s="102" t="s">
        <v>186</v>
      </c>
    </row>
    <row r="7" spans="1:17" s="12" customFormat="1" ht="16.5" customHeight="1" thickTop="1" x14ac:dyDescent="0.25">
      <c r="A7" s="11"/>
      <c r="B7" s="150"/>
      <c r="C7" s="138"/>
      <c r="D7" s="374" t="s">
        <v>0</v>
      </c>
      <c r="E7" s="376" t="s">
        <v>169</v>
      </c>
      <c r="F7" s="376"/>
      <c r="G7" s="376"/>
      <c r="H7" s="376"/>
      <c r="I7" s="376"/>
      <c r="J7" s="376"/>
      <c r="K7" s="377"/>
      <c r="L7" s="376" t="s">
        <v>7</v>
      </c>
      <c r="M7" s="376"/>
      <c r="N7" s="376"/>
      <c r="O7" s="376"/>
      <c r="P7" s="376"/>
      <c r="Q7" s="376"/>
    </row>
    <row r="8" spans="1:17" s="11" customFormat="1" ht="31.5" customHeight="1" x14ac:dyDescent="0.25">
      <c r="A8" s="138"/>
      <c r="B8" s="151"/>
      <c r="C8" s="138"/>
      <c r="D8" s="375"/>
      <c r="E8" s="218" t="s">
        <v>196</v>
      </c>
      <c r="F8" s="218" t="s">
        <v>202</v>
      </c>
      <c r="G8" s="218" t="s">
        <v>197</v>
      </c>
      <c r="H8" s="218" t="s">
        <v>198</v>
      </c>
      <c r="I8" s="218" t="s">
        <v>199</v>
      </c>
      <c r="J8" s="218" t="s">
        <v>200</v>
      </c>
      <c r="K8" s="378"/>
      <c r="L8" s="218" t="s">
        <v>196</v>
      </c>
      <c r="M8" s="218" t="s">
        <v>202</v>
      </c>
      <c r="N8" s="218" t="s">
        <v>197</v>
      </c>
      <c r="O8" s="218" t="s">
        <v>198</v>
      </c>
      <c r="P8" s="218" t="s">
        <v>199</v>
      </c>
      <c r="Q8" s="218" t="s">
        <v>200</v>
      </c>
    </row>
    <row r="9" spans="1:17" ht="15.75" x14ac:dyDescent="0.25">
      <c r="B9" s="10">
        <f>D9</f>
        <v>2012</v>
      </c>
      <c r="C9" s="152">
        <v>0</v>
      </c>
      <c r="D9" s="98">
        <v>2012</v>
      </c>
      <c r="E9" s="119">
        <f>IFERROR(VLOOKUP($B9&amp;"_"&amp;$C9&amp;"_"&amp;$A$4,'Pnad-C'!$1:$1048576,E$4,0)*100,"-")</f>
        <v>2.4458508938550949</v>
      </c>
      <c r="F9" s="119">
        <f>IFERROR(VLOOKUP($B9&amp;"_"&amp;$C9&amp;"_"&amp;$A$4,'Pnad-C'!$1:$1048576,F$4,0)*100,"-")</f>
        <v>19.819462299346924</v>
      </c>
      <c r="G9" s="119">
        <f>IFERROR(VLOOKUP($B9&amp;"_"&amp;$C9&amp;"_"&amp;$A$4,'Pnad-C'!$1:$1048576,G$4,0)*100,"-")</f>
        <v>13.276448845863342</v>
      </c>
      <c r="H9" s="119">
        <f>IFERROR(VLOOKUP($B9&amp;"_"&amp;$C9&amp;"_"&amp;$A$4,'Pnad-C'!$1:$1048576,H$4,0)*100,"-")</f>
        <v>5.8089833706617355</v>
      </c>
      <c r="I9" s="119">
        <f>IFERROR(VLOOKUP($B9&amp;"_"&amp;$C9&amp;"_"&amp;$A$4,'Pnad-C'!$1:$1048576,I$4,0)*100,"-")</f>
        <v>34.488955140113831</v>
      </c>
      <c r="J9" s="119">
        <f>IFERROR(VLOOKUP($B9&amp;"_"&amp;$C9&amp;"_"&amp;$A$4,'Pnad-C'!$1:$1048576,J$4,0)*100,"-")</f>
        <v>24.160297214984894</v>
      </c>
      <c r="K9" s="119"/>
      <c r="L9" s="119">
        <f>IFERROR(VLOOKUP($B9&amp;"_"&amp;$C9&amp;"_"&amp;$A$5,'Pnad-C'!$1:$1048576,L$4,0)*100,"-")</f>
        <v>6.0071494430303574</v>
      </c>
      <c r="M9" s="119">
        <f>IFERROR(VLOOKUP($B9&amp;"_"&amp;$C9&amp;"_"&amp;$A$5,'Pnad-C'!$1:$1048576,M$4,0)*100,"-")</f>
        <v>27.395576238632202</v>
      </c>
      <c r="N9" s="119">
        <f>IFERROR(VLOOKUP($B9&amp;"_"&amp;$C9&amp;"_"&amp;$A$5,'Pnad-C'!$1:$1048576,N$4,0)*100,"-")</f>
        <v>10.817521065473557</v>
      </c>
      <c r="O9" s="119">
        <f>IFERROR(VLOOKUP($B9&amp;"_"&amp;$C9&amp;"_"&amp;$A$5,'Pnad-C'!$1:$1048576,O$4,0)*100,"-")</f>
        <v>6.4454525709152222</v>
      </c>
      <c r="P9" s="119">
        <f>IFERROR(VLOOKUP($B9&amp;"_"&amp;$C9&amp;"_"&amp;$A$5,'Pnad-C'!$1:$1048576,P$4,0)*100,"-")</f>
        <v>29.775455594062805</v>
      </c>
      <c r="Q9" s="119">
        <f>IFERROR(VLOOKUP($B9&amp;"_"&amp;$C9&amp;"_"&amp;$A$5,'Pnad-C'!$1:$1048576,Q$4,0)*100,"-")</f>
        <v>19.558843970298767</v>
      </c>
    </row>
    <row r="10" spans="1:17" ht="15.75" x14ac:dyDescent="0.25">
      <c r="B10" s="10">
        <f>B9</f>
        <v>2012</v>
      </c>
      <c r="C10" s="152">
        <v>1</v>
      </c>
      <c r="D10" s="99" t="s">
        <v>3</v>
      </c>
      <c r="E10" s="120">
        <f>IFERROR(VLOOKUP($B10&amp;"_"&amp;$C10&amp;"_"&amp;$A$4,'Pnad-C'!$1:$1048576,E$4,0)*100,"-")</f>
        <v>2.4025237187743187</v>
      </c>
      <c r="F10" s="120">
        <f>IFERROR(VLOOKUP($B10&amp;"_"&amp;$C10&amp;"_"&amp;$A$4,'Pnad-C'!$1:$1048576,F$4,0)*100,"-")</f>
        <v>19.853030145168304</v>
      </c>
      <c r="G10" s="120">
        <f>IFERROR(VLOOKUP($B10&amp;"_"&amp;$C10&amp;"_"&amp;$A$4,'Pnad-C'!$1:$1048576,G$4,0)*100,"-")</f>
        <v>12.525551021099091</v>
      </c>
      <c r="H10" s="120">
        <f>IFERROR(VLOOKUP($B10&amp;"_"&amp;$C10&amp;"_"&amp;$A$4,'Pnad-C'!$1:$1048576,H$4,0)*100,"-")</f>
        <v>6.3154615461826324</v>
      </c>
      <c r="I10" s="120">
        <f>IFERROR(VLOOKUP($B10&amp;"_"&amp;$C10&amp;"_"&amp;$A$4,'Pnad-C'!$1:$1048576,I$4,0)*100,"-")</f>
        <v>34.132152795791626</v>
      </c>
      <c r="J10" s="120">
        <f>IFERROR(VLOOKUP($B10&amp;"_"&amp;$C10&amp;"_"&amp;$A$4,'Pnad-C'!$1:$1048576,J$4,0)*100,"-")</f>
        <v>24.771282076835632</v>
      </c>
      <c r="K10" s="120"/>
      <c r="L10" s="120">
        <f>IFERROR(VLOOKUP($B10&amp;"_"&amp;$C10&amp;"_"&amp;$A$5,'Pnad-C'!$1:$1048576,L$4,0)*100,"-")</f>
        <v>6.7443445324897766</v>
      </c>
      <c r="M10" s="120">
        <f>IFERROR(VLOOKUP($B10&amp;"_"&amp;$C10&amp;"_"&amp;$A$5,'Pnad-C'!$1:$1048576,M$4,0)*100,"-")</f>
        <v>27.034476399421692</v>
      </c>
      <c r="N10" s="120">
        <f>IFERROR(VLOOKUP($B10&amp;"_"&amp;$C10&amp;"_"&amp;$A$5,'Pnad-C'!$1:$1048576,N$4,0)*100,"-")</f>
        <v>10.81816628575325</v>
      </c>
      <c r="O10" s="120">
        <f>IFERROR(VLOOKUP($B10&amp;"_"&amp;$C10&amp;"_"&amp;$A$5,'Pnad-C'!$1:$1048576,O$4,0)*100,"-")</f>
        <v>6.4674094319343567</v>
      </c>
      <c r="P10" s="120">
        <f>IFERROR(VLOOKUP($B10&amp;"_"&amp;$C10&amp;"_"&amp;$A$5,'Pnad-C'!$1:$1048576,P$4,0)*100,"-")</f>
        <v>29.544809460639954</v>
      </c>
      <c r="Q10" s="120">
        <f>IFERROR(VLOOKUP($B10&amp;"_"&amp;$C10&amp;"_"&amp;$A$5,'Pnad-C'!$1:$1048576,Q$4,0)*100,"-")</f>
        <v>19.390793144702911</v>
      </c>
    </row>
    <row r="11" spans="1:17" ht="15.75" x14ac:dyDescent="0.25">
      <c r="B11" s="10">
        <f t="shared" ref="B11:B13" si="0">B10</f>
        <v>2012</v>
      </c>
      <c r="C11" s="152">
        <v>2</v>
      </c>
      <c r="D11" s="99" t="s">
        <v>4</v>
      </c>
      <c r="E11" s="120">
        <f>IFERROR(VLOOKUP($B11&amp;"_"&amp;$C11&amp;"_"&amp;$A$4,'Pnad-C'!$1:$1048576,E$4,0)*100,"-")</f>
        <v>2.403566986322403</v>
      </c>
      <c r="F11" s="120">
        <f>IFERROR(VLOOKUP($B11&amp;"_"&amp;$C11&amp;"_"&amp;$A$4,'Pnad-C'!$1:$1048576,F$4,0)*100,"-")</f>
        <v>19.640794396400452</v>
      </c>
      <c r="G11" s="120">
        <f>IFERROR(VLOOKUP($B11&amp;"_"&amp;$C11&amp;"_"&amp;$A$4,'Pnad-C'!$1:$1048576,G$4,0)*100,"-")</f>
        <v>13.011014461517334</v>
      </c>
      <c r="H11" s="120">
        <f>IFERROR(VLOOKUP($B11&amp;"_"&amp;$C11&amp;"_"&amp;$A$4,'Pnad-C'!$1:$1048576,H$4,0)*100,"-")</f>
        <v>6.1859793961048126</v>
      </c>
      <c r="I11" s="120">
        <f>IFERROR(VLOOKUP($B11&amp;"_"&amp;$C11&amp;"_"&amp;$A$4,'Pnad-C'!$1:$1048576,I$4,0)*100,"-")</f>
        <v>34.522947669029236</v>
      </c>
      <c r="J11" s="120">
        <f>IFERROR(VLOOKUP($B11&amp;"_"&amp;$C11&amp;"_"&amp;$A$4,'Pnad-C'!$1:$1048576,J$4,0)*100,"-")</f>
        <v>24.235695600509644</v>
      </c>
      <c r="K11" s="120"/>
      <c r="L11" s="120">
        <f>IFERROR(VLOOKUP($B11&amp;"_"&amp;$C11&amp;"_"&amp;$A$5,'Pnad-C'!$1:$1048576,L$4,0)*100,"-")</f>
        <v>6.1827655881643295</v>
      </c>
      <c r="M11" s="120">
        <f>IFERROR(VLOOKUP($B11&amp;"_"&amp;$C11&amp;"_"&amp;$A$5,'Pnad-C'!$1:$1048576,M$4,0)*100,"-")</f>
        <v>27.40023136138916</v>
      </c>
      <c r="N11" s="120">
        <f>IFERROR(VLOOKUP($B11&amp;"_"&amp;$C11&amp;"_"&amp;$A$5,'Pnad-C'!$1:$1048576,N$4,0)*100,"-")</f>
        <v>10.777285695075989</v>
      </c>
      <c r="O11" s="120">
        <f>IFERROR(VLOOKUP($B11&amp;"_"&amp;$C11&amp;"_"&amp;$A$5,'Pnad-C'!$1:$1048576,O$4,0)*100,"-")</f>
        <v>6.5187208354473114</v>
      </c>
      <c r="P11" s="120">
        <f>IFERROR(VLOOKUP($B11&amp;"_"&amp;$C11&amp;"_"&amp;$A$5,'Pnad-C'!$1:$1048576,P$4,0)*100,"-")</f>
        <v>29.653975367546082</v>
      </c>
      <c r="Q11" s="120">
        <f>IFERROR(VLOOKUP($B11&amp;"_"&amp;$C11&amp;"_"&amp;$A$5,'Pnad-C'!$1:$1048576,Q$4,0)*100,"-")</f>
        <v>19.467020034790039</v>
      </c>
    </row>
    <row r="12" spans="1:17" ht="15.75" x14ac:dyDescent="0.25">
      <c r="B12" s="10">
        <f t="shared" si="0"/>
        <v>2012</v>
      </c>
      <c r="C12" s="152">
        <v>3</v>
      </c>
      <c r="D12" s="99" t="s">
        <v>5</v>
      </c>
      <c r="E12" s="120">
        <f>IFERROR(VLOOKUP($B12&amp;"_"&amp;$C12&amp;"_"&amp;$A$4,'Pnad-C'!$1:$1048576,E$4,0)*100,"-")</f>
        <v>2.461337111890316</v>
      </c>
      <c r="F12" s="120">
        <f>IFERROR(VLOOKUP($B12&amp;"_"&amp;$C12&amp;"_"&amp;$A$4,'Pnad-C'!$1:$1048576,F$4,0)*100,"-")</f>
        <v>20.07271945476532</v>
      </c>
      <c r="G12" s="120">
        <f>IFERROR(VLOOKUP($B12&amp;"_"&amp;$C12&amp;"_"&amp;$A$4,'Pnad-C'!$1:$1048576,G$4,0)*100,"-")</f>
        <v>13.64520937204361</v>
      </c>
      <c r="H12" s="120">
        <f>IFERROR(VLOOKUP($B12&amp;"_"&amp;$C12&amp;"_"&amp;$A$4,'Pnad-C'!$1:$1048576,H$4,0)*100,"-")</f>
        <v>5.4374653846025467</v>
      </c>
      <c r="I12" s="120">
        <f>IFERROR(VLOOKUP($B12&amp;"_"&amp;$C12&amp;"_"&amp;$A$4,'Pnad-C'!$1:$1048576,I$4,0)*100,"-")</f>
        <v>34.298264980316162</v>
      </c>
      <c r="J12" s="120">
        <f>IFERROR(VLOOKUP($B12&amp;"_"&amp;$C12&amp;"_"&amp;$A$4,'Pnad-C'!$1:$1048576,J$4,0)*100,"-")</f>
        <v>24.085003137588501</v>
      </c>
      <c r="K12" s="120"/>
      <c r="L12" s="120">
        <f>IFERROR(VLOOKUP($B12&amp;"_"&amp;$C12&amp;"_"&amp;$A$5,'Pnad-C'!$1:$1048576,L$4,0)*100,"-")</f>
        <v>5.7023510336875916</v>
      </c>
      <c r="M12" s="120">
        <f>IFERROR(VLOOKUP($B12&amp;"_"&amp;$C12&amp;"_"&amp;$A$5,'Pnad-C'!$1:$1048576,M$4,0)*100,"-")</f>
        <v>27.458035945892334</v>
      </c>
      <c r="N12" s="120">
        <f>IFERROR(VLOOKUP($B12&amp;"_"&amp;$C12&amp;"_"&amp;$A$5,'Pnad-C'!$1:$1048576,N$4,0)*100,"-")</f>
        <v>10.858084261417389</v>
      </c>
      <c r="O12" s="120">
        <f>IFERROR(VLOOKUP($B12&amp;"_"&amp;$C12&amp;"_"&amp;$A$5,'Pnad-C'!$1:$1048576,O$4,0)*100,"-")</f>
        <v>6.4675413072109222</v>
      </c>
      <c r="P12" s="120">
        <f>IFERROR(VLOOKUP($B12&amp;"_"&amp;$C12&amp;"_"&amp;$A$5,'Pnad-C'!$1:$1048576,P$4,0)*100,"-")</f>
        <v>29.811292886734009</v>
      </c>
      <c r="Q12" s="120">
        <f>IFERROR(VLOOKUP($B12&amp;"_"&amp;$C12&amp;"_"&amp;$A$5,'Pnad-C'!$1:$1048576,Q$4,0)*100,"-")</f>
        <v>19.702695310115814</v>
      </c>
    </row>
    <row r="13" spans="1:17" ht="15.75" x14ac:dyDescent="0.25">
      <c r="B13" s="10">
        <f t="shared" si="0"/>
        <v>2012</v>
      </c>
      <c r="C13" s="152">
        <v>4</v>
      </c>
      <c r="D13" s="99" t="s">
        <v>6</v>
      </c>
      <c r="E13" s="120">
        <f>IFERROR(VLOOKUP($B13&amp;"_"&amp;$C13&amp;"_"&amp;$A$4,'Pnad-C'!$1:$1048576,E$4,0)*100,"-")</f>
        <v>2.515975758433342</v>
      </c>
      <c r="F13" s="120">
        <f>IFERROR(VLOOKUP($B13&amp;"_"&amp;$C13&amp;"_"&amp;$A$4,'Pnad-C'!$1:$1048576,F$4,0)*100,"-")</f>
        <v>19.711305201053619</v>
      </c>
      <c r="G13" s="120">
        <f>IFERROR(VLOOKUP($B13&amp;"_"&amp;$C13&amp;"_"&amp;$A$4,'Pnad-C'!$1:$1048576,G$4,0)*100,"-")</f>
        <v>13.924023509025574</v>
      </c>
      <c r="H13" s="120">
        <f>IFERROR(VLOOKUP($B13&amp;"_"&amp;$C13&amp;"_"&amp;$A$4,'Pnad-C'!$1:$1048576,H$4,0)*100,"-")</f>
        <v>5.2970271557569504</v>
      </c>
      <c r="I13" s="120">
        <f>IFERROR(VLOOKUP($B13&amp;"_"&amp;$C13&amp;"_"&amp;$A$4,'Pnad-C'!$1:$1048576,I$4,0)*100,"-")</f>
        <v>35.002458095550537</v>
      </c>
      <c r="J13" s="120">
        <f>IFERROR(VLOOKUP($B13&amp;"_"&amp;$C13&amp;"_"&amp;$A$4,'Pnad-C'!$1:$1048576,J$4,0)*100,"-")</f>
        <v>23.549209535121918</v>
      </c>
      <c r="K13" s="120"/>
      <c r="L13" s="120">
        <f>IFERROR(VLOOKUP($B13&amp;"_"&amp;$C13&amp;"_"&amp;$A$5,'Pnad-C'!$1:$1048576,L$4,0)*100,"-")</f>
        <v>5.3991369903087616</v>
      </c>
      <c r="M13" s="120">
        <f>IFERROR(VLOOKUP($B13&amp;"_"&amp;$C13&amp;"_"&amp;$A$5,'Pnad-C'!$1:$1048576,M$4,0)*100,"-")</f>
        <v>27.689564228057861</v>
      </c>
      <c r="N13" s="120">
        <f>IFERROR(VLOOKUP($B13&amp;"_"&amp;$C13&amp;"_"&amp;$A$5,'Pnad-C'!$1:$1048576,N$4,0)*100,"-")</f>
        <v>10.816548019647598</v>
      </c>
      <c r="O13" s="120">
        <f>IFERROR(VLOOKUP($B13&amp;"_"&amp;$C13&amp;"_"&amp;$A$5,'Pnad-C'!$1:$1048576,O$4,0)*100,"-")</f>
        <v>6.3281379640102386</v>
      </c>
      <c r="P13" s="120">
        <f>IFERROR(VLOOKUP($B13&amp;"_"&amp;$C13&amp;"_"&amp;$A$5,'Pnad-C'!$1:$1048576,P$4,0)*100,"-")</f>
        <v>30.091747641563416</v>
      </c>
      <c r="Q13" s="120">
        <f>IFERROR(VLOOKUP($B13&amp;"_"&amp;$C13&amp;"_"&amp;$A$5,'Pnad-C'!$1:$1048576,Q$4,0)*100,"-")</f>
        <v>19.674864411354065</v>
      </c>
    </row>
    <row r="14" spans="1:17" ht="15.75" x14ac:dyDescent="0.25">
      <c r="B14" s="10">
        <f>D14</f>
        <v>2013</v>
      </c>
      <c r="C14" s="152">
        <v>0</v>
      </c>
      <c r="D14" s="98">
        <v>2013</v>
      </c>
      <c r="E14" s="119">
        <f>IFERROR(VLOOKUP($B14&amp;"_"&amp;$C14&amp;"_"&amp;$A$4,'Pnad-C'!$1:$1048576,E$4,0)*100,"-")</f>
        <v>2.4716511368751526</v>
      </c>
      <c r="F14" s="119">
        <f>IFERROR(VLOOKUP($B14&amp;"_"&amp;$C14&amp;"_"&amp;$A$4,'Pnad-C'!$1:$1048576,F$4,0)*100,"-")</f>
        <v>18.949759006500244</v>
      </c>
      <c r="G14" s="119">
        <f>IFERROR(VLOOKUP($B14&amp;"_"&amp;$C14&amp;"_"&amp;$A$4,'Pnad-C'!$1:$1048576,G$4,0)*100,"-")</f>
        <v>13.206106424331665</v>
      </c>
      <c r="H14" s="119">
        <f>IFERROR(VLOOKUP($B14&amp;"_"&amp;$C14&amp;"_"&amp;$A$4,'Pnad-C'!$1:$1048576,H$4,0)*100,"-")</f>
        <v>5.4406598210334778</v>
      </c>
      <c r="I14" s="119">
        <f>IFERROR(VLOOKUP($B14&amp;"_"&amp;$C14&amp;"_"&amp;$A$4,'Pnad-C'!$1:$1048576,I$4,0)*100,"-")</f>
        <v>36.11602783203125</v>
      </c>
      <c r="J14" s="119">
        <f>IFERROR(VLOOKUP($B14&amp;"_"&amp;$C14&amp;"_"&amp;$A$4,'Pnad-C'!$1:$1048576,J$4,0)*100,"-")</f>
        <v>23.81579577922821</v>
      </c>
      <c r="K14" s="119"/>
      <c r="L14" s="119">
        <f>IFERROR(VLOOKUP($B14&amp;"_"&amp;$C14&amp;"_"&amp;$A$5,'Pnad-C'!$1:$1048576,L$4,0)*100,"-")</f>
        <v>5.4389603435993195</v>
      </c>
      <c r="M14" s="119">
        <f>IFERROR(VLOOKUP($B14&amp;"_"&amp;$C14&amp;"_"&amp;$A$5,'Pnad-C'!$1:$1048576,M$4,0)*100,"-")</f>
        <v>26.655170321464539</v>
      </c>
      <c r="N14" s="119">
        <f>IFERROR(VLOOKUP($B14&amp;"_"&amp;$C14&amp;"_"&amp;$A$5,'Pnad-C'!$1:$1048576,N$4,0)*100,"-")</f>
        <v>10.816697776317596</v>
      </c>
      <c r="O14" s="119">
        <f>IFERROR(VLOOKUP($B14&amp;"_"&amp;$C14&amp;"_"&amp;$A$5,'Pnad-C'!$1:$1048576,O$4,0)*100,"-")</f>
        <v>6.2845490872859955</v>
      </c>
      <c r="P14" s="119">
        <f>IFERROR(VLOOKUP($B14&amp;"_"&amp;$C14&amp;"_"&amp;$A$5,'Pnad-C'!$1:$1048576,P$4,0)*100,"-")</f>
        <v>30.714866518974304</v>
      </c>
      <c r="Q14" s="119">
        <f>IFERROR(VLOOKUP($B14&amp;"_"&amp;$C14&amp;"_"&amp;$A$5,'Pnad-C'!$1:$1048576,Q$4,0)*100,"-")</f>
        <v>20.089754462242126</v>
      </c>
    </row>
    <row r="15" spans="1:17" ht="15.75" x14ac:dyDescent="0.25">
      <c r="B15" s="10">
        <f>B14</f>
        <v>2013</v>
      </c>
      <c r="C15" s="152">
        <v>1</v>
      </c>
      <c r="D15" s="99" t="s">
        <v>3</v>
      </c>
      <c r="E15" s="120">
        <f>IFERROR(VLOOKUP($B15&amp;"_"&amp;$C15&amp;"_"&amp;$A$4,'Pnad-C'!$1:$1048576,E$4,0)*100,"-")</f>
        <v>2.7469629421830177</v>
      </c>
      <c r="F15" s="120">
        <f>IFERROR(VLOOKUP($B15&amp;"_"&amp;$C15&amp;"_"&amp;$A$4,'Pnad-C'!$1:$1048576,F$4,0)*100,"-")</f>
        <v>18.986481428146362</v>
      </c>
      <c r="G15" s="120">
        <f>IFERROR(VLOOKUP($B15&amp;"_"&amp;$C15&amp;"_"&amp;$A$4,'Pnad-C'!$1:$1048576,G$4,0)*100,"-")</f>
        <v>13.496872782707214</v>
      </c>
      <c r="H15" s="120">
        <f>IFERROR(VLOOKUP($B15&amp;"_"&amp;$C15&amp;"_"&amp;$A$4,'Pnad-C'!$1:$1048576,H$4,0)*100,"-")</f>
        <v>5.2238039672374725</v>
      </c>
      <c r="I15" s="120">
        <f>IFERROR(VLOOKUP($B15&amp;"_"&amp;$C15&amp;"_"&amp;$A$4,'Pnad-C'!$1:$1048576,I$4,0)*100,"-")</f>
        <v>35.743263363838196</v>
      </c>
      <c r="J15" s="120">
        <f>IFERROR(VLOOKUP($B15&amp;"_"&amp;$C15&amp;"_"&amp;$A$4,'Pnad-C'!$1:$1048576,J$4,0)*100,"-")</f>
        <v>23.802615702152252</v>
      </c>
      <c r="K15" s="120"/>
      <c r="L15" s="120">
        <f>IFERROR(VLOOKUP($B15&amp;"_"&amp;$C15&amp;"_"&amp;$A$5,'Pnad-C'!$1:$1048576,L$4,0)*100,"-")</f>
        <v>5.4056849330663681</v>
      </c>
      <c r="M15" s="120">
        <f>IFERROR(VLOOKUP($B15&amp;"_"&amp;$C15&amp;"_"&amp;$A$5,'Pnad-C'!$1:$1048576,M$4,0)*100,"-")</f>
        <v>27.010196447372437</v>
      </c>
      <c r="N15" s="120">
        <f>IFERROR(VLOOKUP($B15&amp;"_"&amp;$C15&amp;"_"&amp;$A$5,'Pnad-C'!$1:$1048576,N$4,0)*100,"-")</f>
        <v>10.795513540506363</v>
      </c>
      <c r="O15" s="120">
        <f>IFERROR(VLOOKUP($B15&amp;"_"&amp;$C15&amp;"_"&amp;$A$5,'Pnad-C'!$1:$1048576,O$4,0)*100,"-")</f>
        <v>6.1080481857061386</v>
      </c>
      <c r="P15" s="120">
        <f>IFERROR(VLOOKUP($B15&amp;"_"&amp;$C15&amp;"_"&amp;$A$5,'Pnad-C'!$1:$1048576,P$4,0)*100,"-")</f>
        <v>30.579525232315063</v>
      </c>
      <c r="Q15" s="120">
        <f>IFERROR(VLOOKUP($B15&amp;"_"&amp;$C15&amp;"_"&amp;$A$5,'Pnad-C'!$1:$1048576,Q$4,0)*100,"-")</f>
        <v>20.10103166103363</v>
      </c>
    </row>
    <row r="16" spans="1:17" ht="15.75" x14ac:dyDescent="0.25">
      <c r="B16" s="10">
        <f t="shared" ref="B16:B18" si="1">B15</f>
        <v>2013</v>
      </c>
      <c r="C16" s="152">
        <v>2</v>
      </c>
      <c r="D16" s="99" t="s">
        <v>4</v>
      </c>
      <c r="E16" s="120">
        <f>IFERROR(VLOOKUP($B16&amp;"_"&amp;$C16&amp;"_"&amp;$A$4,'Pnad-C'!$1:$1048576,E$4,0)*100,"-")</f>
        <v>2.3792879655957222</v>
      </c>
      <c r="F16" s="120">
        <f>IFERROR(VLOOKUP($B16&amp;"_"&amp;$C16&amp;"_"&amp;$A$4,'Pnad-C'!$1:$1048576,F$4,0)*100,"-")</f>
        <v>19.321396946907043</v>
      </c>
      <c r="G16" s="120">
        <f>IFERROR(VLOOKUP($B16&amp;"_"&amp;$C16&amp;"_"&amp;$A$4,'Pnad-C'!$1:$1048576,G$4,0)*100,"-")</f>
        <v>13.365046679973602</v>
      </c>
      <c r="H16" s="120">
        <f>IFERROR(VLOOKUP($B16&amp;"_"&amp;$C16&amp;"_"&amp;$A$4,'Pnad-C'!$1:$1048576,H$4,0)*100,"-")</f>
        <v>5.5140309035778046</v>
      </c>
      <c r="I16" s="120">
        <f>IFERROR(VLOOKUP($B16&amp;"_"&amp;$C16&amp;"_"&amp;$A$4,'Pnad-C'!$1:$1048576,I$4,0)*100,"-")</f>
        <v>36.396390199661255</v>
      </c>
      <c r="J16" s="120">
        <f>IFERROR(VLOOKUP($B16&amp;"_"&amp;$C16&amp;"_"&amp;$A$4,'Pnad-C'!$1:$1048576,J$4,0)*100,"-")</f>
        <v>23.023849725723267</v>
      </c>
      <c r="K16" s="120"/>
      <c r="L16" s="120">
        <f>IFERROR(VLOOKUP($B16&amp;"_"&amp;$C16&amp;"_"&amp;$A$5,'Pnad-C'!$1:$1048576,L$4,0)*100,"-")</f>
        <v>5.4195351898670197</v>
      </c>
      <c r="M16" s="120">
        <f>IFERROR(VLOOKUP($B16&amp;"_"&amp;$C16&amp;"_"&amp;$A$5,'Pnad-C'!$1:$1048576,M$4,0)*100,"-")</f>
        <v>26.868724822998047</v>
      </c>
      <c r="N16" s="120">
        <f>IFERROR(VLOOKUP($B16&amp;"_"&amp;$C16&amp;"_"&amp;$A$5,'Pnad-C'!$1:$1048576,N$4,0)*100,"-")</f>
        <v>10.608459264039993</v>
      </c>
      <c r="O16" s="120">
        <f>IFERROR(VLOOKUP($B16&amp;"_"&amp;$C16&amp;"_"&amp;$A$5,'Pnad-C'!$1:$1048576,O$4,0)*100,"-")</f>
        <v>6.3057973980903625</v>
      </c>
      <c r="P16" s="120">
        <f>IFERROR(VLOOKUP($B16&amp;"_"&amp;$C16&amp;"_"&amp;$A$5,'Pnad-C'!$1:$1048576,P$4,0)*100,"-")</f>
        <v>30.708122253417969</v>
      </c>
      <c r="Q16" s="120">
        <f>IFERROR(VLOOKUP($B16&amp;"_"&amp;$C16&amp;"_"&amp;$A$5,'Pnad-C'!$1:$1048576,Q$4,0)*100,"-")</f>
        <v>20.089362561702728</v>
      </c>
    </row>
    <row r="17" spans="2:17" ht="15.75" x14ac:dyDescent="0.25">
      <c r="B17" s="10">
        <f t="shared" si="1"/>
        <v>2013</v>
      </c>
      <c r="C17" s="152">
        <v>3</v>
      </c>
      <c r="D17" s="99" t="s">
        <v>5</v>
      </c>
      <c r="E17" s="120">
        <f>IFERROR(VLOOKUP($B17&amp;"_"&amp;$C17&amp;"_"&amp;$A$4,'Pnad-C'!$1:$1048576,E$4,0)*100,"-")</f>
        <v>2.3184776306152344</v>
      </c>
      <c r="F17" s="120">
        <f>IFERROR(VLOOKUP($B17&amp;"_"&amp;$C17&amp;"_"&amp;$A$4,'Pnad-C'!$1:$1048576,F$4,0)*100,"-")</f>
        <v>19.001650810241699</v>
      </c>
      <c r="G17" s="120">
        <f>IFERROR(VLOOKUP($B17&amp;"_"&amp;$C17&amp;"_"&amp;$A$4,'Pnad-C'!$1:$1048576,G$4,0)*100,"-")</f>
        <v>12.908290326595306</v>
      </c>
      <c r="H17" s="120">
        <f>IFERROR(VLOOKUP($B17&amp;"_"&amp;$C17&amp;"_"&amp;$A$4,'Pnad-C'!$1:$1048576,H$4,0)*100,"-")</f>
        <v>5.7089153677225113</v>
      </c>
      <c r="I17" s="120">
        <f>IFERROR(VLOOKUP($B17&amp;"_"&amp;$C17&amp;"_"&amp;$A$4,'Pnad-C'!$1:$1048576,I$4,0)*100,"-")</f>
        <v>36.338075995445251</v>
      </c>
      <c r="J17" s="120">
        <f>IFERROR(VLOOKUP($B17&amp;"_"&amp;$C17&amp;"_"&amp;$A$4,'Pnad-C'!$1:$1048576,J$4,0)*100,"-")</f>
        <v>23.724588751792908</v>
      </c>
      <c r="K17" s="120"/>
      <c r="L17" s="120">
        <f>IFERROR(VLOOKUP($B17&amp;"_"&amp;$C17&amp;"_"&amp;$A$5,'Pnad-C'!$1:$1048576,L$4,0)*100,"-")</f>
        <v>5.4856281727552414</v>
      </c>
      <c r="M17" s="120">
        <f>IFERROR(VLOOKUP($B17&amp;"_"&amp;$C17&amp;"_"&amp;$A$5,'Pnad-C'!$1:$1048576,M$4,0)*100,"-")</f>
        <v>26.447305083274841</v>
      </c>
      <c r="N17" s="120">
        <f>IFERROR(VLOOKUP($B17&amp;"_"&amp;$C17&amp;"_"&amp;$A$5,'Pnad-C'!$1:$1048576,N$4,0)*100,"-")</f>
        <v>10.890766233205795</v>
      </c>
      <c r="O17" s="120">
        <f>IFERROR(VLOOKUP($B17&amp;"_"&amp;$C17&amp;"_"&amp;$A$5,'Pnad-C'!$1:$1048576,O$4,0)*100,"-")</f>
        <v>6.37173131108284</v>
      </c>
      <c r="P17" s="120">
        <f>IFERROR(VLOOKUP($B17&amp;"_"&amp;$C17&amp;"_"&amp;$A$5,'Pnad-C'!$1:$1048576,P$4,0)*100,"-")</f>
        <v>30.706039071083069</v>
      </c>
      <c r="Q17" s="120">
        <f>IFERROR(VLOOKUP($B17&amp;"_"&amp;$C17&amp;"_"&amp;$A$5,'Pnad-C'!$1:$1048576,Q$4,0)*100,"-")</f>
        <v>20.098531246185303</v>
      </c>
    </row>
    <row r="18" spans="2:17" ht="15.75" x14ac:dyDescent="0.25">
      <c r="B18" s="10">
        <f t="shared" si="1"/>
        <v>2013</v>
      </c>
      <c r="C18" s="152">
        <v>4</v>
      </c>
      <c r="D18" s="99" t="s">
        <v>6</v>
      </c>
      <c r="E18" s="120">
        <f>IFERROR(VLOOKUP($B18&amp;"_"&amp;$C18&amp;"_"&amp;$A$4,'Pnad-C'!$1:$1048576,E$4,0)*100,"-")</f>
        <v>2.441876195371151</v>
      </c>
      <c r="F18" s="120">
        <f>IFERROR(VLOOKUP($B18&amp;"_"&amp;$C18&amp;"_"&amp;$A$4,'Pnad-C'!$1:$1048576,F$4,0)*100,"-")</f>
        <v>18.489506840705872</v>
      </c>
      <c r="G18" s="120">
        <f>IFERROR(VLOOKUP($B18&amp;"_"&amp;$C18&amp;"_"&amp;$A$4,'Pnad-C'!$1:$1048576,G$4,0)*100,"-")</f>
        <v>13.054214417934418</v>
      </c>
      <c r="H18" s="120">
        <f>IFERROR(VLOOKUP($B18&amp;"_"&amp;$C18&amp;"_"&amp;$A$4,'Pnad-C'!$1:$1048576,H$4,0)*100,"-")</f>
        <v>5.3158890455961227</v>
      </c>
      <c r="I18" s="120">
        <f>IFERROR(VLOOKUP($B18&amp;"_"&amp;$C18&amp;"_"&amp;$A$4,'Pnad-C'!$1:$1048576,I$4,0)*100,"-")</f>
        <v>35.986384749412537</v>
      </c>
      <c r="J18" s="120">
        <f>IFERROR(VLOOKUP($B18&amp;"_"&amp;$C18&amp;"_"&amp;$A$4,'Pnad-C'!$1:$1048576,J$4,0)*100,"-")</f>
        <v>24.712128937244415</v>
      </c>
      <c r="K18" s="120"/>
      <c r="L18" s="120">
        <f>IFERROR(VLOOKUP($B18&amp;"_"&amp;$C18&amp;"_"&amp;$A$5,'Pnad-C'!$1:$1048576,L$4,0)*100,"-")</f>
        <v>5.4449938237667084</v>
      </c>
      <c r="M18" s="120">
        <f>IFERROR(VLOOKUP($B18&amp;"_"&amp;$C18&amp;"_"&amp;$A$5,'Pnad-C'!$1:$1048576,M$4,0)*100,"-")</f>
        <v>26.29445493221283</v>
      </c>
      <c r="N18" s="120">
        <f>IFERROR(VLOOKUP($B18&amp;"_"&amp;$C18&amp;"_"&amp;$A$5,'Pnad-C'!$1:$1048576,N$4,0)*100,"-")</f>
        <v>10.972053557634354</v>
      </c>
      <c r="O18" s="120">
        <f>IFERROR(VLOOKUP($B18&amp;"_"&amp;$C18&amp;"_"&amp;$A$5,'Pnad-C'!$1:$1048576,O$4,0)*100,"-")</f>
        <v>6.3526198267936707</v>
      </c>
      <c r="P18" s="120">
        <f>IFERROR(VLOOKUP($B18&amp;"_"&amp;$C18&amp;"_"&amp;$A$5,'Pnad-C'!$1:$1048576,P$4,0)*100,"-")</f>
        <v>30.865782499313354</v>
      </c>
      <c r="Q18" s="120">
        <f>IFERROR(VLOOKUP($B18&amp;"_"&amp;$C18&amp;"_"&amp;$A$5,'Pnad-C'!$1:$1048576,Q$4,0)*100,"-")</f>
        <v>20.070093870162964</v>
      </c>
    </row>
    <row r="19" spans="2:17" ht="15.75" x14ac:dyDescent="0.25">
      <c r="B19" s="10">
        <f>D19</f>
        <v>2014</v>
      </c>
      <c r="C19" s="152">
        <v>0</v>
      </c>
      <c r="D19" s="98">
        <v>2014</v>
      </c>
      <c r="E19" s="119">
        <f>IFERROR(VLOOKUP($B19&amp;"_"&amp;$C19&amp;"_"&amp;$A$4,'Pnad-C'!$1:$1048576,E$4,0)*100,"-")</f>
        <v>1.9572984427213669</v>
      </c>
      <c r="F19" s="119">
        <f>IFERROR(VLOOKUP($B19&amp;"_"&amp;$C19&amp;"_"&amp;$A$4,'Pnad-C'!$1:$1048576,F$4,0)*100,"-")</f>
        <v>17.053589224815369</v>
      </c>
      <c r="G19" s="119">
        <f>IFERROR(VLOOKUP($B19&amp;"_"&amp;$C19&amp;"_"&amp;$A$4,'Pnad-C'!$1:$1048576,G$4,0)*100,"-")</f>
        <v>13.44488114118576</v>
      </c>
      <c r="H19" s="119">
        <f>IFERROR(VLOOKUP($B19&amp;"_"&amp;$C19&amp;"_"&amp;$A$4,'Pnad-C'!$1:$1048576,H$4,0)*100,"-")</f>
        <v>5.3507156670093536</v>
      </c>
      <c r="I19" s="119">
        <f>IFERROR(VLOOKUP($B19&amp;"_"&amp;$C19&amp;"_"&amp;$A$4,'Pnad-C'!$1:$1048576,I$4,0)*100,"-")</f>
        <v>37.311875820159912</v>
      </c>
      <c r="J19" s="119">
        <f>IFERROR(VLOOKUP($B19&amp;"_"&amp;$C19&amp;"_"&amp;$A$4,'Pnad-C'!$1:$1048576,J$4,0)*100,"-")</f>
        <v>24.881638586521149</v>
      </c>
      <c r="K19" s="119"/>
      <c r="L19" s="119">
        <f>IFERROR(VLOOKUP($B19&amp;"_"&amp;$C19&amp;"_"&amp;$A$5,'Pnad-C'!$1:$1048576,L$4,0)*100,"-")</f>
        <v>5.0320103764533997</v>
      </c>
      <c r="M19" s="119">
        <f>IFERROR(VLOOKUP($B19&amp;"_"&amp;$C19&amp;"_"&amp;$A$5,'Pnad-C'!$1:$1048576,M$4,0)*100,"-")</f>
        <v>25.502264499664307</v>
      </c>
      <c r="N19" s="119">
        <f>IFERROR(VLOOKUP($B19&amp;"_"&amp;$C19&amp;"_"&amp;$A$5,'Pnad-C'!$1:$1048576,N$4,0)*100,"-")</f>
        <v>10.83884984254837</v>
      </c>
      <c r="O19" s="119">
        <f>IFERROR(VLOOKUP($B19&amp;"_"&amp;$C19&amp;"_"&amp;$A$5,'Pnad-C'!$1:$1048576,O$4,0)*100,"-")</f>
        <v>6.3609138131141663</v>
      </c>
      <c r="P19" s="119">
        <f>IFERROR(VLOOKUP($B19&amp;"_"&amp;$C19&amp;"_"&amp;$A$5,'Pnad-C'!$1:$1048576,P$4,0)*100,"-")</f>
        <v>31.309497356414795</v>
      </c>
      <c r="Q19" s="119">
        <f>IFERROR(VLOOKUP($B19&amp;"_"&amp;$C19&amp;"_"&amp;$A$5,'Pnad-C'!$1:$1048576,Q$4,0)*100,"-")</f>
        <v>20.956464111804962</v>
      </c>
    </row>
    <row r="20" spans="2:17" ht="15.75" x14ac:dyDescent="0.25">
      <c r="B20" s="10">
        <f>B19</f>
        <v>2014</v>
      </c>
      <c r="C20" s="152">
        <v>1</v>
      </c>
      <c r="D20" s="99" t="s">
        <v>3</v>
      </c>
      <c r="E20" s="120">
        <f>IFERROR(VLOOKUP($B20&amp;"_"&amp;$C20&amp;"_"&amp;$A$4,'Pnad-C'!$1:$1048576,E$4,0)*100,"-")</f>
        <v>1.8562346696853638</v>
      </c>
      <c r="F20" s="120">
        <f>IFERROR(VLOOKUP($B20&amp;"_"&amp;$C20&amp;"_"&amp;$A$4,'Pnad-C'!$1:$1048576,F$4,0)*100,"-")</f>
        <v>17.684672772884369</v>
      </c>
      <c r="G20" s="120">
        <f>IFERROR(VLOOKUP($B20&amp;"_"&amp;$C20&amp;"_"&amp;$A$4,'Pnad-C'!$1:$1048576,G$4,0)*100,"-")</f>
        <v>13.101540505886078</v>
      </c>
      <c r="H20" s="120">
        <f>IFERROR(VLOOKUP($B20&amp;"_"&amp;$C20&amp;"_"&amp;$A$4,'Pnad-C'!$1:$1048576,H$4,0)*100,"-")</f>
        <v>5.5795580148696899</v>
      </c>
      <c r="I20" s="120">
        <f>IFERROR(VLOOKUP($B20&amp;"_"&amp;$C20&amp;"_"&amp;$A$4,'Pnad-C'!$1:$1048576,I$4,0)*100,"-")</f>
        <v>37.084558606147766</v>
      </c>
      <c r="J20" s="120">
        <f>IFERROR(VLOOKUP($B20&amp;"_"&amp;$C20&amp;"_"&amp;$A$4,'Pnad-C'!$1:$1048576,J$4,0)*100,"-")</f>
        <v>24.693435430526733</v>
      </c>
      <c r="K20" s="120"/>
      <c r="L20" s="120">
        <f>IFERROR(VLOOKUP($B20&amp;"_"&amp;$C20&amp;"_"&amp;$A$5,'Pnad-C'!$1:$1048576,L$4,0)*100,"-")</f>
        <v>5.1905866712331772</v>
      </c>
      <c r="M20" s="120">
        <f>IFERROR(VLOOKUP($B20&amp;"_"&amp;$C20&amp;"_"&amp;$A$5,'Pnad-C'!$1:$1048576,M$4,0)*100,"-")</f>
        <v>25.610259175300598</v>
      </c>
      <c r="N20" s="120">
        <f>IFERROR(VLOOKUP($B20&amp;"_"&amp;$C20&amp;"_"&amp;$A$5,'Pnad-C'!$1:$1048576,N$4,0)*100,"-")</f>
        <v>10.861590504646301</v>
      </c>
      <c r="O20" s="120">
        <f>IFERROR(VLOOKUP($B20&amp;"_"&amp;$C20&amp;"_"&amp;$A$5,'Pnad-C'!$1:$1048576,O$4,0)*100,"-")</f>
        <v>6.364855170249939</v>
      </c>
      <c r="P20" s="120">
        <f>IFERROR(VLOOKUP($B20&amp;"_"&amp;$C20&amp;"_"&amp;$A$5,'Pnad-C'!$1:$1048576,P$4,0)*100,"-")</f>
        <v>31.318750977516174</v>
      </c>
      <c r="Q20" s="120">
        <f>IFERROR(VLOOKUP($B20&amp;"_"&amp;$C20&amp;"_"&amp;$A$5,'Pnad-C'!$1:$1048576,Q$4,0)*100,"-")</f>
        <v>20.65395712852478</v>
      </c>
    </row>
    <row r="21" spans="2:17" ht="15.75" x14ac:dyDescent="0.25">
      <c r="B21" s="10">
        <f t="shared" ref="B21:B23" si="2">B20</f>
        <v>2014</v>
      </c>
      <c r="C21" s="152">
        <v>2</v>
      </c>
      <c r="D21" s="99" t="s">
        <v>4</v>
      </c>
      <c r="E21" s="120">
        <f>IFERROR(VLOOKUP($B21&amp;"_"&amp;$C21&amp;"_"&amp;$A$4,'Pnad-C'!$1:$1048576,E$4,0)*100,"-")</f>
        <v>2.144743874669075</v>
      </c>
      <c r="F21" s="120">
        <f>IFERROR(VLOOKUP($B21&amp;"_"&amp;$C21&amp;"_"&amp;$A$4,'Pnad-C'!$1:$1048576,F$4,0)*100,"-")</f>
        <v>17.339198291301727</v>
      </c>
      <c r="G21" s="120">
        <f>IFERROR(VLOOKUP($B21&amp;"_"&amp;$C21&amp;"_"&amp;$A$4,'Pnad-C'!$1:$1048576,G$4,0)*100,"-")</f>
        <v>13.640378415584564</v>
      </c>
      <c r="H21" s="120">
        <f>IFERROR(VLOOKUP($B21&amp;"_"&amp;$C21&amp;"_"&amp;$A$4,'Pnad-C'!$1:$1048576,H$4,0)*100,"-")</f>
        <v>5.2889317274093628</v>
      </c>
      <c r="I21" s="120">
        <f>IFERROR(VLOOKUP($B21&amp;"_"&amp;$C21&amp;"_"&amp;$A$4,'Pnad-C'!$1:$1048576,I$4,0)*100,"-")</f>
        <v>37.414205074310303</v>
      </c>
      <c r="J21" s="120">
        <f>IFERROR(VLOOKUP($B21&amp;"_"&amp;$C21&amp;"_"&amp;$A$4,'Pnad-C'!$1:$1048576,J$4,0)*100,"-")</f>
        <v>24.172541499137878</v>
      </c>
      <c r="K21" s="120"/>
      <c r="L21" s="120">
        <f>IFERROR(VLOOKUP($B21&amp;"_"&amp;$C21&amp;"_"&amp;$A$5,'Pnad-C'!$1:$1048576,L$4,0)*100,"-")</f>
        <v>5.1132440567016602</v>
      </c>
      <c r="M21" s="120">
        <f>IFERROR(VLOOKUP($B21&amp;"_"&amp;$C21&amp;"_"&amp;$A$5,'Pnad-C'!$1:$1048576,M$4,0)*100,"-")</f>
        <v>25.34240186214447</v>
      </c>
      <c r="N21" s="120">
        <f>IFERROR(VLOOKUP($B21&amp;"_"&amp;$C21&amp;"_"&amp;$A$5,'Pnad-C'!$1:$1048576,N$4,0)*100,"-")</f>
        <v>10.859241336584091</v>
      </c>
      <c r="O21" s="120">
        <f>IFERROR(VLOOKUP($B21&amp;"_"&amp;$C21&amp;"_"&amp;$A$5,'Pnad-C'!$1:$1048576,O$4,0)*100,"-")</f>
        <v>6.3050724565982819</v>
      </c>
      <c r="P21" s="120">
        <f>IFERROR(VLOOKUP($B21&amp;"_"&amp;$C21&amp;"_"&amp;$A$5,'Pnad-C'!$1:$1048576,P$4,0)*100,"-")</f>
        <v>31.545063853263855</v>
      </c>
      <c r="Q21" s="120">
        <f>IFERROR(VLOOKUP($B21&amp;"_"&amp;$C21&amp;"_"&amp;$A$5,'Pnad-C'!$1:$1048576,Q$4,0)*100,"-")</f>
        <v>20.834974944591522</v>
      </c>
    </row>
    <row r="22" spans="2:17" ht="15.75" x14ac:dyDescent="0.25">
      <c r="B22" s="10">
        <f t="shared" si="2"/>
        <v>2014</v>
      </c>
      <c r="C22" s="152">
        <v>3</v>
      </c>
      <c r="D22" s="99" t="s">
        <v>5</v>
      </c>
      <c r="E22" s="120">
        <f>IFERROR(VLOOKUP($B22&amp;"_"&amp;$C22&amp;"_"&amp;$A$4,'Pnad-C'!$1:$1048576,E$4,0)*100,"-")</f>
        <v>1.8559759482741356</v>
      </c>
      <c r="F22" s="120">
        <f>IFERROR(VLOOKUP($B22&amp;"_"&amp;$C22&amp;"_"&amp;$A$4,'Pnad-C'!$1:$1048576,F$4,0)*100,"-")</f>
        <v>17.146505415439606</v>
      </c>
      <c r="G22" s="120">
        <f>IFERROR(VLOOKUP($B22&amp;"_"&amp;$C22&amp;"_"&amp;$A$4,'Pnad-C'!$1:$1048576,G$4,0)*100,"-")</f>
        <v>13.536939024925232</v>
      </c>
      <c r="H22" s="120">
        <f>IFERROR(VLOOKUP($B22&amp;"_"&amp;$C22&amp;"_"&amp;$A$4,'Pnad-C'!$1:$1048576,H$4,0)*100,"-")</f>
        <v>5.2223294973373413</v>
      </c>
      <c r="I22" s="120">
        <f>IFERROR(VLOOKUP($B22&amp;"_"&amp;$C22&amp;"_"&amp;$A$4,'Pnad-C'!$1:$1048576,I$4,0)*100,"-")</f>
        <v>37.246924638748169</v>
      </c>
      <c r="J22" s="120">
        <f>IFERROR(VLOOKUP($B22&amp;"_"&amp;$C22&amp;"_"&amp;$A$4,'Pnad-C'!$1:$1048576,J$4,0)*100,"-")</f>
        <v>24.991326034069061</v>
      </c>
      <c r="K22" s="120"/>
      <c r="L22" s="120">
        <f>IFERROR(VLOOKUP($B22&amp;"_"&amp;$C22&amp;"_"&amp;$A$5,'Pnad-C'!$1:$1048576,L$4,0)*100,"-")</f>
        <v>4.9712497740983963</v>
      </c>
      <c r="M22" s="120">
        <f>IFERROR(VLOOKUP($B22&amp;"_"&amp;$C22&amp;"_"&amp;$A$5,'Pnad-C'!$1:$1048576,M$4,0)*100,"-")</f>
        <v>25.534901022911072</v>
      </c>
      <c r="N22" s="120">
        <f>IFERROR(VLOOKUP($B22&amp;"_"&amp;$C22&amp;"_"&amp;$A$5,'Pnad-C'!$1:$1048576,N$4,0)*100,"-")</f>
        <v>10.829895734786987</v>
      </c>
      <c r="O22" s="120">
        <f>IFERROR(VLOOKUP($B22&amp;"_"&amp;$C22&amp;"_"&amp;$A$5,'Pnad-C'!$1:$1048576,O$4,0)*100,"-")</f>
        <v>6.431405246257782</v>
      </c>
      <c r="P22" s="120">
        <f>IFERROR(VLOOKUP($B22&amp;"_"&amp;$C22&amp;"_"&amp;$A$5,'Pnad-C'!$1:$1048576,P$4,0)*100,"-")</f>
        <v>31.219705939292908</v>
      </c>
      <c r="Q22" s="120">
        <f>IFERROR(VLOOKUP($B22&amp;"_"&amp;$C22&amp;"_"&amp;$A$5,'Pnad-C'!$1:$1048576,Q$4,0)*100,"-")</f>
        <v>21.012844145298004</v>
      </c>
    </row>
    <row r="23" spans="2:17" ht="15.75" x14ac:dyDescent="0.25">
      <c r="B23" s="10">
        <f t="shared" si="2"/>
        <v>2014</v>
      </c>
      <c r="C23" s="152">
        <v>4</v>
      </c>
      <c r="D23" s="99" t="s">
        <v>6</v>
      </c>
      <c r="E23" s="120">
        <f>IFERROR(VLOOKUP($B23&amp;"_"&amp;$C23&amp;"_"&amp;$A$4,'Pnad-C'!$1:$1048576,E$4,0)*100,"-")</f>
        <v>1.9722390919923782</v>
      </c>
      <c r="F23" s="120">
        <f>IFERROR(VLOOKUP($B23&amp;"_"&amp;$C23&amp;"_"&amp;$A$4,'Pnad-C'!$1:$1048576,F$4,0)*100,"-")</f>
        <v>16.043980419635773</v>
      </c>
      <c r="G23" s="120">
        <f>IFERROR(VLOOKUP($B23&amp;"_"&amp;$C23&amp;"_"&amp;$A$4,'Pnad-C'!$1:$1048576,G$4,0)*100,"-")</f>
        <v>13.500668108463287</v>
      </c>
      <c r="H23" s="120">
        <f>IFERROR(VLOOKUP($B23&amp;"_"&amp;$C23&amp;"_"&amp;$A$4,'Pnad-C'!$1:$1048576,H$4,0)*100,"-")</f>
        <v>5.3120434284210205</v>
      </c>
      <c r="I23" s="120">
        <f>IFERROR(VLOOKUP($B23&amp;"_"&amp;$C23&amp;"_"&amp;$A$4,'Pnad-C'!$1:$1048576,I$4,0)*100,"-")</f>
        <v>37.501817941665649</v>
      </c>
      <c r="J23" s="120">
        <f>IFERROR(VLOOKUP($B23&amp;"_"&amp;$C23&amp;"_"&amp;$A$4,'Pnad-C'!$1:$1048576,J$4,0)*100,"-")</f>
        <v>25.669252872467041</v>
      </c>
      <c r="K23" s="120"/>
      <c r="L23" s="120">
        <f>IFERROR(VLOOKUP($B23&amp;"_"&amp;$C23&amp;"_"&amp;$A$5,'Pnad-C'!$1:$1048576,L$4,0)*100,"-")</f>
        <v>4.852961003780365</v>
      </c>
      <c r="M23" s="120">
        <f>IFERROR(VLOOKUP($B23&amp;"_"&amp;$C23&amp;"_"&amp;$A$5,'Pnad-C'!$1:$1048576,M$4,0)*100,"-")</f>
        <v>25.521501898765564</v>
      </c>
      <c r="N23" s="120">
        <f>IFERROR(VLOOKUP($B23&amp;"_"&amp;$C23&amp;"_"&amp;$A$5,'Pnad-C'!$1:$1048576,N$4,0)*100,"-")</f>
        <v>10.804672539234161</v>
      </c>
      <c r="O23" s="120">
        <f>IFERROR(VLOOKUP($B23&amp;"_"&amp;$C23&amp;"_"&amp;$A$5,'Pnad-C'!$1:$1048576,O$4,0)*100,"-")</f>
        <v>6.3423216342926025</v>
      </c>
      <c r="P23" s="120">
        <f>IFERROR(VLOOKUP($B23&amp;"_"&amp;$C23&amp;"_"&amp;$A$5,'Pnad-C'!$1:$1048576,P$4,0)*100,"-")</f>
        <v>31.154465675354004</v>
      </c>
      <c r="Q23" s="120">
        <f>IFERROR(VLOOKUP($B23&amp;"_"&amp;$C23&amp;"_"&amp;$A$5,'Pnad-C'!$1:$1048576,Q$4,0)*100,"-")</f>
        <v>21.324078738689423</v>
      </c>
    </row>
    <row r="24" spans="2:17" ht="15.75" x14ac:dyDescent="0.25">
      <c r="B24" s="10">
        <f>D24</f>
        <v>2015</v>
      </c>
      <c r="C24" s="152">
        <v>0</v>
      </c>
      <c r="D24" s="98">
        <v>2015</v>
      </c>
      <c r="E24" s="119">
        <f>IFERROR(VLOOKUP($B24&amp;"_"&amp;$C24&amp;"_"&amp;$A$4,'Pnad-C'!$1:$1048576,E$4,0)*100,"-")</f>
        <v>2.8866294771432877</v>
      </c>
      <c r="F24" s="119">
        <f>IFERROR(VLOOKUP($B24&amp;"_"&amp;$C24&amp;"_"&amp;$A$4,'Pnad-C'!$1:$1048576,F$4,0)*100,"-")</f>
        <v>15.027496218681335</v>
      </c>
      <c r="G24" s="119">
        <f>IFERROR(VLOOKUP($B24&amp;"_"&amp;$C24&amp;"_"&amp;$A$4,'Pnad-C'!$1:$1048576,G$4,0)*100,"-")</f>
        <v>12.824064493179321</v>
      </c>
      <c r="H24" s="119">
        <f>IFERROR(VLOOKUP($B24&amp;"_"&amp;$C24&amp;"_"&amp;$A$4,'Pnad-C'!$1:$1048576,H$4,0)*100,"-")</f>
        <v>4.7737956047058105</v>
      </c>
      <c r="I24" s="119">
        <f>IFERROR(VLOOKUP($B24&amp;"_"&amp;$C24&amp;"_"&amp;$A$4,'Pnad-C'!$1:$1048576,I$4,0)*100,"-")</f>
        <v>38.019490242004395</v>
      </c>
      <c r="J24" s="119">
        <f>IFERROR(VLOOKUP($B24&amp;"_"&amp;$C24&amp;"_"&amp;$A$4,'Pnad-C'!$1:$1048576,J$4,0)*100,"-")</f>
        <v>26.468521356582642</v>
      </c>
      <c r="K24" s="119"/>
      <c r="L24" s="119">
        <f>IFERROR(VLOOKUP($B24&amp;"_"&amp;$C24&amp;"_"&amp;$A$5,'Pnad-C'!$1:$1048576,L$4,0)*100,"-")</f>
        <v>5.6032087653875351</v>
      </c>
      <c r="M24" s="119">
        <f>IFERROR(VLOOKUP($B24&amp;"_"&amp;$C24&amp;"_"&amp;$A$5,'Pnad-C'!$1:$1048576,M$4,0)*100,"-")</f>
        <v>24.278518557548523</v>
      </c>
      <c r="N24" s="119">
        <f>IFERROR(VLOOKUP($B24&amp;"_"&amp;$C24&amp;"_"&amp;$A$5,'Pnad-C'!$1:$1048576,N$4,0)*100,"-")</f>
        <v>10.467749834060669</v>
      </c>
      <c r="O24" s="119">
        <f>IFERROR(VLOOKUP($B24&amp;"_"&amp;$C24&amp;"_"&amp;$A$5,'Pnad-C'!$1:$1048576,O$4,0)*100,"-")</f>
        <v>6.0793831944465637</v>
      </c>
      <c r="P24" s="119">
        <f>IFERROR(VLOOKUP($B24&amp;"_"&amp;$C24&amp;"_"&amp;$A$5,'Pnad-C'!$1:$1048576,P$4,0)*100,"-")</f>
        <v>31.270092725753784</v>
      </c>
      <c r="Q24" s="119">
        <f>IFERROR(VLOOKUP($B24&amp;"_"&amp;$C24&amp;"_"&amp;$A$5,'Pnad-C'!$1:$1048576,Q$4,0)*100,"-")</f>
        <v>22.301048040390015</v>
      </c>
    </row>
    <row r="25" spans="2:17" ht="15.75" x14ac:dyDescent="0.25">
      <c r="B25" s="10">
        <f>B24</f>
        <v>2015</v>
      </c>
      <c r="C25" s="152">
        <v>1</v>
      </c>
      <c r="D25" s="99" t="s">
        <v>3</v>
      </c>
      <c r="E25" s="120">
        <f>IFERROR(VLOOKUP($B25&amp;"_"&amp;$C25&amp;"_"&amp;$A$4,'Pnad-C'!$1:$1048576,E$4,0)*100,"-")</f>
        <v>2.170557901263237</v>
      </c>
      <c r="F25" s="120">
        <f>IFERROR(VLOOKUP($B25&amp;"_"&amp;$C25&amp;"_"&amp;$A$4,'Pnad-C'!$1:$1048576,F$4,0)*100,"-")</f>
        <v>15.569667518138885</v>
      </c>
      <c r="G25" s="120">
        <f>IFERROR(VLOOKUP($B25&amp;"_"&amp;$C25&amp;"_"&amp;$A$4,'Pnad-C'!$1:$1048576,G$4,0)*100,"-")</f>
        <v>14.038039743900299</v>
      </c>
      <c r="H25" s="120">
        <f>IFERROR(VLOOKUP($B25&amp;"_"&amp;$C25&amp;"_"&amp;$A$4,'Pnad-C'!$1:$1048576,H$4,0)*100,"-")</f>
        <v>4.9335502088069916</v>
      </c>
      <c r="I25" s="120">
        <f>IFERROR(VLOOKUP($B25&amp;"_"&amp;$C25&amp;"_"&amp;$A$4,'Pnad-C'!$1:$1048576,I$4,0)*100,"-")</f>
        <v>37.338525056838989</v>
      </c>
      <c r="J25" s="120">
        <f>IFERROR(VLOOKUP($B25&amp;"_"&amp;$C25&amp;"_"&amp;$A$4,'Pnad-C'!$1:$1048576,J$4,0)*100,"-")</f>
        <v>25.949659943580627</v>
      </c>
      <c r="K25" s="120"/>
      <c r="L25" s="120">
        <f>IFERROR(VLOOKUP($B25&amp;"_"&amp;$C25&amp;"_"&amp;$A$5,'Pnad-C'!$1:$1048576,L$4,0)*100,"-")</f>
        <v>4.6756323426961899</v>
      </c>
      <c r="M25" s="120">
        <f>IFERROR(VLOOKUP($B25&amp;"_"&amp;$C25&amp;"_"&amp;$A$5,'Pnad-C'!$1:$1048576,M$4,0)*100,"-")</f>
        <v>25.429624319076538</v>
      </c>
      <c r="N25" s="120">
        <f>IFERROR(VLOOKUP($B25&amp;"_"&amp;$C25&amp;"_"&amp;$A$5,'Pnad-C'!$1:$1048576,N$4,0)*100,"-")</f>
        <v>10.707744956016541</v>
      </c>
      <c r="O25" s="120">
        <f>IFERROR(VLOOKUP($B25&amp;"_"&amp;$C25&amp;"_"&amp;$A$5,'Pnad-C'!$1:$1048576,O$4,0)*100,"-")</f>
        <v>6.0915898531675339</v>
      </c>
      <c r="P25" s="120">
        <f>IFERROR(VLOOKUP($B25&amp;"_"&amp;$C25&amp;"_"&amp;$A$5,'Pnad-C'!$1:$1048576,P$4,0)*100,"-")</f>
        <v>31.068822741508484</v>
      </c>
      <c r="Q25" s="120">
        <f>IFERROR(VLOOKUP($B25&amp;"_"&amp;$C25&amp;"_"&amp;$A$5,'Pnad-C'!$1:$1048576,Q$4,0)*100,"-")</f>
        <v>22.026585042476654</v>
      </c>
    </row>
    <row r="26" spans="2:17" ht="15.75" x14ac:dyDescent="0.25">
      <c r="B26" s="10">
        <f t="shared" ref="B26:B28" si="3">B25</f>
        <v>2015</v>
      </c>
      <c r="C26" s="152">
        <v>2</v>
      </c>
      <c r="D26" s="99" t="s">
        <v>4</v>
      </c>
      <c r="E26" s="120">
        <f>IFERROR(VLOOKUP($B26&amp;"_"&amp;$C26&amp;"_"&amp;$A$4,'Pnad-C'!$1:$1048576,E$4,0)*100,"-")</f>
        <v>1.7335671931505203</v>
      </c>
      <c r="F26" s="120">
        <f>IFERROR(VLOOKUP($B26&amp;"_"&amp;$C26&amp;"_"&amp;$A$4,'Pnad-C'!$1:$1048576,F$4,0)*100,"-")</f>
        <v>15.747211873531342</v>
      </c>
      <c r="G26" s="120">
        <f>IFERROR(VLOOKUP($B26&amp;"_"&amp;$C26&amp;"_"&amp;$A$4,'Pnad-C'!$1:$1048576,G$4,0)*100,"-")</f>
        <v>13.142679631710052</v>
      </c>
      <c r="H26" s="120">
        <f>IFERROR(VLOOKUP($B26&amp;"_"&amp;$C26&amp;"_"&amp;$A$4,'Pnad-C'!$1:$1048576,H$4,0)*100,"-")</f>
        <v>4.9240253865718842</v>
      </c>
      <c r="I26" s="120">
        <f>IFERROR(VLOOKUP($B26&amp;"_"&amp;$C26&amp;"_"&amp;$A$4,'Pnad-C'!$1:$1048576,I$4,0)*100,"-")</f>
        <v>37.841537594795227</v>
      </c>
      <c r="J26" s="120">
        <f>IFERROR(VLOOKUP($B26&amp;"_"&amp;$C26&amp;"_"&amp;$A$4,'Pnad-C'!$1:$1048576,J$4,0)*100,"-")</f>
        <v>26.610979437828064</v>
      </c>
      <c r="K26" s="120"/>
      <c r="L26" s="120">
        <f>IFERROR(VLOOKUP($B26&amp;"_"&amp;$C26&amp;"_"&amp;$A$5,'Pnad-C'!$1:$1048576,L$4,0)*100,"-")</f>
        <v>4.5776903629302979</v>
      </c>
      <c r="M26" s="120">
        <f>IFERROR(VLOOKUP($B26&amp;"_"&amp;$C26&amp;"_"&amp;$A$5,'Pnad-C'!$1:$1048576,M$4,0)*100,"-")</f>
        <v>25.223016738891602</v>
      </c>
      <c r="N26" s="120">
        <f>IFERROR(VLOOKUP($B26&amp;"_"&amp;$C26&amp;"_"&amp;$A$5,'Pnad-C'!$1:$1048576,N$4,0)*100,"-")</f>
        <v>10.547075420618057</v>
      </c>
      <c r="O26" s="120">
        <f>IFERROR(VLOOKUP($B26&amp;"_"&amp;$C26&amp;"_"&amp;$A$5,'Pnad-C'!$1:$1048576,O$4,0)*100,"-")</f>
        <v>6.3469983637332916</v>
      </c>
      <c r="P26" s="120">
        <f>IFERROR(VLOOKUP($B26&amp;"_"&amp;$C26&amp;"_"&amp;$A$5,'Pnad-C'!$1:$1048576,P$4,0)*100,"-")</f>
        <v>30.980968475341797</v>
      </c>
      <c r="Q26" s="120">
        <f>IFERROR(VLOOKUP($B26&amp;"_"&amp;$C26&amp;"_"&amp;$A$5,'Pnad-C'!$1:$1048576,Q$4,0)*100,"-")</f>
        <v>22.324252128601074</v>
      </c>
    </row>
    <row r="27" spans="2:17" ht="15.75" x14ac:dyDescent="0.25">
      <c r="B27" s="10">
        <f t="shared" si="3"/>
        <v>2015</v>
      </c>
      <c r="C27" s="152">
        <v>3</v>
      </c>
      <c r="D27" s="99" t="s">
        <v>5</v>
      </c>
      <c r="E27" s="120">
        <f>IFERROR(VLOOKUP($B27&amp;"_"&amp;$C27&amp;"_"&amp;$A$4,'Pnad-C'!$1:$1048576,E$4,0)*100,"-")</f>
        <v>1.8835930153727531</v>
      </c>
      <c r="F27" s="120">
        <f>IFERROR(VLOOKUP($B27&amp;"_"&amp;$C27&amp;"_"&amp;$A$4,'Pnad-C'!$1:$1048576,F$4,0)*100,"-")</f>
        <v>15.361139178276062</v>
      </c>
      <c r="G27" s="120">
        <f>IFERROR(VLOOKUP($B27&amp;"_"&amp;$C27&amp;"_"&amp;$A$4,'Pnad-C'!$1:$1048576,G$4,0)*100,"-")</f>
        <v>12.724176049232483</v>
      </c>
      <c r="H27" s="120">
        <f>IFERROR(VLOOKUP($B27&amp;"_"&amp;$C27&amp;"_"&amp;$A$4,'Pnad-C'!$1:$1048576,H$4,0)*100,"-")</f>
        <v>4.8753589391708374</v>
      </c>
      <c r="I27" s="120">
        <f>IFERROR(VLOOKUP($B27&amp;"_"&amp;$C27&amp;"_"&amp;$A$4,'Pnad-C'!$1:$1048576,I$4,0)*100,"-")</f>
        <v>37.813118100166321</v>
      </c>
      <c r="J27" s="120">
        <f>IFERROR(VLOOKUP($B27&amp;"_"&amp;$C27&amp;"_"&amp;$A$4,'Pnad-C'!$1:$1048576,J$4,0)*100,"-")</f>
        <v>27.342614531517029</v>
      </c>
      <c r="K27" s="120"/>
      <c r="L27" s="120">
        <f>IFERROR(VLOOKUP($B27&amp;"_"&amp;$C27&amp;"_"&amp;$A$5,'Pnad-C'!$1:$1048576,L$4,0)*100,"-")</f>
        <v>4.6186391264200211</v>
      </c>
      <c r="M27" s="120">
        <f>IFERROR(VLOOKUP($B27&amp;"_"&amp;$C27&amp;"_"&amp;$A$5,'Pnad-C'!$1:$1048576,M$4,0)*100,"-")</f>
        <v>24.930010735988617</v>
      </c>
      <c r="N27" s="120">
        <f>IFERROR(VLOOKUP($B27&amp;"_"&amp;$C27&amp;"_"&amp;$A$5,'Pnad-C'!$1:$1048576,N$4,0)*100,"-")</f>
        <v>10.455929487943649</v>
      </c>
      <c r="O27" s="120">
        <f>IFERROR(VLOOKUP($B27&amp;"_"&amp;$C27&amp;"_"&amp;$A$5,'Pnad-C'!$1:$1048576,O$4,0)*100,"-")</f>
        <v>6.2066260725259781</v>
      </c>
      <c r="P27" s="120">
        <f>IFERROR(VLOOKUP($B27&amp;"_"&amp;$C27&amp;"_"&amp;$A$5,'Pnad-C'!$1:$1048576,P$4,0)*100,"-")</f>
        <v>31.102725863456726</v>
      </c>
      <c r="Q27" s="120">
        <f>IFERROR(VLOOKUP($B27&amp;"_"&amp;$C27&amp;"_"&amp;$A$5,'Pnad-C'!$1:$1048576,Q$4,0)*100,"-")</f>
        <v>22.686068713665009</v>
      </c>
    </row>
    <row r="28" spans="2:17" ht="15.75" x14ac:dyDescent="0.25">
      <c r="B28" s="10">
        <f t="shared" si="3"/>
        <v>2015</v>
      </c>
      <c r="C28" s="152">
        <v>4</v>
      </c>
      <c r="D28" s="99" t="s">
        <v>6</v>
      </c>
      <c r="E28" s="120">
        <f>IFERROR(VLOOKUP($B28&amp;"_"&amp;$C28&amp;"_"&amp;$A$4,'Pnad-C'!$1:$1048576,E$4,0)*100,"-")</f>
        <v>5.7587999850511551</v>
      </c>
      <c r="F28" s="120">
        <f>IFERROR(VLOOKUP($B28&amp;"_"&amp;$C28&amp;"_"&amp;$A$4,'Pnad-C'!$1:$1048576,F$4,0)*100,"-")</f>
        <v>13.431967794895172</v>
      </c>
      <c r="G28" s="120">
        <f>IFERROR(VLOOKUP($B28&amp;"_"&amp;$C28&amp;"_"&amp;$A$4,'Pnad-C'!$1:$1048576,G$4,0)*100,"-")</f>
        <v>11.391365528106689</v>
      </c>
      <c r="H28" s="120">
        <f>IFERROR(VLOOKUP($B28&amp;"_"&amp;$C28&amp;"_"&amp;$A$4,'Pnad-C'!$1:$1048576,H$4,0)*100,"-")</f>
        <v>4.3622482568025589</v>
      </c>
      <c r="I28" s="120">
        <f>IFERROR(VLOOKUP($B28&amp;"_"&amp;$C28&amp;"_"&amp;$A$4,'Pnad-C'!$1:$1048576,I$4,0)*100,"-")</f>
        <v>39.084780216217041</v>
      </c>
      <c r="J28" s="120">
        <f>IFERROR(VLOOKUP($B28&amp;"_"&amp;$C28&amp;"_"&amp;$A$4,'Pnad-C'!$1:$1048576,J$4,0)*100,"-")</f>
        <v>25.970837473869324</v>
      </c>
      <c r="K28" s="120"/>
      <c r="L28" s="120">
        <f>IFERROR(VLOOKUP($B28&amp;"_"&amp;$C28&amp;"_"&amp;$A$5,'Pnad-C'!$1:$1048576,L$4,0)*100,"-")</f>
        <v>8.5408732295036316</v>
      </c>
      <c r="M28" s="120">
        <f>IFERROR(VLOOKUP($B28&amp;"_"&amp;$C28&amp;"_"&amp;$A$5,'Pnad-C'!$1:$1048576,M$4,0)*100,"-")</f>
        <v>21.531419456005096</v>
      </c>
      <c r="N28" s="120">
        <f>IFERROR(VLOOKUP($B28&amp;"_"&amp;$C28&amp;"_"&amp;$A$5,'Pnad-C'!$1:$1048576,N$4,0)*100,"-")</f>
        <v>10.160249471664429</v>
      </c>
      <c r="O28" s="120">
        <f>IFERROR(VLOOKUP($B28&amp;"_"&amp;$C28&amp;"_"&amp;$A$5,'Pnad-C'!$1:$1048576,O$4,0)*100,"-")</f>
        <v>5.672319233417511</v>
      </c>
      <c r="P28" s="120">
        <f>IFERROR(VLOOKUP($B28&amp;"_"&amp;$C28&amp;"_"&amp;$A$5,'Pnad-C'!$1:$1048576,P$4,0)*100,"-")</f>
        <v>31.927850842475891</v>
      </c>
      <c r="Q28" s="120">
        <f>IFERROR(VLOOKUP($B28&amp;"_"&amp;$C28&amp;"_"&amp;$A$5,'Pnad-C'!$1:$1048576,Q$4,0)*100,"-")</f>
        <v>22.167287766933441</v>
      </c>
    </row>
    <row r="29" spans="2:17" ht="15.75" x14ac:dyDescent="0.25">
      <c r="B29" s="10">
        <f>D29</f>
        <v>2016</v>
      </c>
      <c r="C29" s="152">
        <v>0</v>
      </c>
      <c r="D29" s="98">
        <v>2016</v>
      </c>
      <c r="E29" s="119">
        <f>IFERROR(VLOOKUP($B29&amp;"_"&amp;$C29&amp;"_"&amp;$A$4,'Pnad-C'!$1:$1048576,E$4,0)*100,"-")</f>
        <v>4.9825802445411682</v>
      </c>
      <c r="F29" s="119">
        <f>IFERROR(VLOOKUP($B29&amp;"_"&amp;$C29&amp;"_"&amp;$A$4,'Pnad-C'!$1:$1048576,F$4,0)*100,"-")</f>
        <v>13.636714220046997</v>
      </c>
      <c r="G29" s="119">
        <f>IFERROR(VLOOKUP($B29&amp;"_"&amp;$C29&amp;"_"&amp;$A$4,'Pnad-C'!$1:$1048576,G$4,0)*100,"-")</f>
        <v>11.536550521850586</v>
      </c>
      <c r="H29" s="119">
        <f>IFERROR(VLOOKUP($B29&amp;"_"&amp;$C29&amp;"_"&amp;$A$4,'Pnad-C'!$1:$1048576,H$4,0)*100,"-")</f>
        <v>3.912508487701416</v>
      </c>
      <c r="I29" s="119">
        <f>IFERROR(VLOOKUP($B29&amp;"_"&amp;$C29&amp;"_"&amp;$A$4,'Pnad-C'!$1:$1048576,I$4,0)*100,"-")</f>
        <v>38.355311751365662</v>
      </c>
      <c r="J29" s="119">
        <f>IFERROR(VLOOKUP($B29&amp;"_"&amp;$C29&amp;"_"&amp;$A$4,'Pnad-C'!$1:$1048576,J$4,0)*100,"-")</f>
        <v>27.576336264610291</v>
      </c>
      <c r="K29" s="119"/>
      <c r="L29" s="119">
        <f>IFERROR(VLOOKUP($B29&amp;"_"&amp;$C29&amp;"_"&amp;$A$5,'Pnad-C'!$1:$1048576,L$4,0)*100,"-")</f>
        <v>7.275303453207016</v>
      </c>
      <c r="M29" s="119">
        <f>IFERROR(VLOOKUP($B29&amp;"_"&amp;$C29&amp;"_"&amp;$A$5,'Pnad-C'!$1:$1048576,M$4,0)*100,"-")</f>
        <v>22.003936767578125</v>
      </c>
      <c r="N29" s="119">
        <f>IFERROR(VLOOKUP($B29&amp;"_"&amp;$C29&amp;"_"&amp;$A$5,'Pnad-C'!$1:$1048576,N$4,0)*100,"-")</f>
        <v>10.119108110666275</v>
      </c>
      <c r="O29" s="119">
        <f>IFERROR(VLOOKUP($B29&amp;"_"&amp;$C29&amp;"_"&amp;$A$5,'Pnad-C'!$1:$1048576,O$4,0)*100,"-")</f>
        <v>5.5939458310604095</v>
      </c>
      <c r="P29" s="119">
        <f>IFERROR(VLOOKUP($B29&amp;"_"&amp;$C29&amp;"_"&amp;$A$5,'Pnad-C'!$1:$1048576,P$4,0)*100,"-")</f>
        <v>31.952956318855286</v>
      </c>
      <c r="Q29" s="119">
        <f>IFERROR(VLOOKUP($B29&amp;"_"&amp;$C29&amp;"_"&amp;$A$5,'Pnad-C'!$1:$1048576,Q$4,0)*100,"-")</f>
        <v>23.05474728345871</v>
      </c>
    </row>
    <row r="30" spans="2:17" ht="16.5" thickBot="1" x14ac:dyDescent="0.3">
      <c r="B30" s="10">
        <f>B29</f>
        <v>2016</v>
      </c>
      <c r="C30" s="152">
        <v>1</v>
      </c>
      <c r="D30" s="99" t="s">
        <v>3</v>
      </c>
      <c r="E30" s="120">
        <f>IFERROR(VLOOKUP($B30&amp;"_"&amp;$C30&amp;"_"&amp;$A$4,'Pnad-C'!$1:$1048576,E$4,0)*100,"-")</f>
        <v>4.9825802445411682</v>
      </c>
      <c r="F30" s="120">
        <f>IFERROR(VLOOKUP($B30&amp;"_"&amp;$C30&amp;"_"&amp;$A$4,'Pnad-C'!$1:$1048576,F$4,0)*100,"-")</f>
        <v>13.636714220046997</v>
      </c>
      <c r="G30" s="120">
        <f>IFERROR(VLOOKUP($B30&amp;"_"&amp;$C30&amp;"_"&amp;$A$4,'Pnad-C'!$1:$1048576,G$4,0)*100,"-")</f>
        <v>11.536550521850586</v>
      </c>
      <c r="H30" s="120">
        <f>IFERROR(VLOOKUP($B30&amp;"_"&amp;$C30&amp;"_"&amp;$A$4,'Pnad-C'!$1:$1048576,H$4,0)*100,"-")</f>
        <v>3.912508487701416</v>
      </c>
      <c r="I30" s="120">
        <f>IFERROR(VLOOKUP($B30&amp;"_"&amp;$C30&amp;"_"&amp;$A$4,'Pnad-C'!$1:$1048576,I$4,0)*100,"-")</f>
        <v>38.355311751365662</v>
      </c>
      <c r="J30" s="120">
        <f>IFERROR(VLOOKUP($B30&amp;"_"&amp;$C30&amp;"_"&amp;$A$4,'Pnad-C'!$1:$1048576,J$4,0)*100,"-")</f>
        <v>27.576336264610291</v>
      </c>
      <c r="K30" s="120"/>
      <c r="L30" s="120">
        <f>IFERROR(VLOOKUP($B30&amp;"_"&amp;$C30&amp;"_"&amp;$A$5,'Pnad-C'!$1:$1048576,L$4,0)*100,"-")</f>
        <v>7.275303453207016</v>
      </c>
      <c r="M30" s="120">
        <f>IFERROR(VLOOKUP($B30&amp;"_"&amp;$C30&amp;"_"&amp;$A$5,'Pnad-C'!$1:$1048576,M$4,0)*100,"-")</f>
        <v>22.003936767578125</v>
      </c>
      <c r="N30" s="120">
        <f>IFERROR(VLOOKUP($B30&amp;"_"&amp;$C30&amp;"_"&amp;$A$5,'Pnad-C'!$1:$1048576,N$4,0)*100,"-")</f>
        <v>10.119108110666275</v>
      </c>
      <c r="O30" s="120">
        <f>IFERROR(VLOOKUP($B30&amp;"_"&amp;$C30&amp;"_"&amp;$A$5,'Pnad-C'!$1:$1048576,O$4,0)*100,"-")</f>
        <v>5.5939458310604095</v>
      </c>
      <c r="P30" s="120">
        <f>IFERROR(VLOOKUP($B30&amp;"_"&amp;$C30&amp;"_"&amp;$A$5,'Pnad-C'!$1:$1048576,P$4,0)*100,"-")</f>
        <v>31.952956318855286</v>
      </c>
      <c r="Q30" s="120">
        <f>IFERROR(VLOOKUP($B30&amp;"_"&amp;$C30&amp;"_"&amp;$A$5,'Pnad-C'!$1:$1048576,Q$4,0)*100,"-")</f>
        <v>23.05474728345871</v>
      </c>
    </row>
    <row r="31" spans="2:17" ht="15" customHeight="1" thickTop="1" x14ac:dyDescent="0.25">
      <c r="C31" s="154"/>
      <c r="D31" s="15" t="s">
        <v>785</v>
      </c>
      <c r="E31" s="15"/>
      <c r="F31" s="15"/>
      <c r="G31" s="15"/>
      <c r="H31" s="126"/>
      <c r="I31" s="126"/>
      <c r="J31" s="126"/>
      <c r="K31" s="15"/>
      <c r="L31" s="15"/>
      <c r="M31" s="15"/>
      <c r="N31" s="15"/>
      <c r="O31" s="126"/>
      <c r="P31" s="126"/>
      <c r="Q31" s="126"/>
    </row>
    <row r="32" spans="2:17" x14ac:dyDescent="0.25">
      <c r="C32" s="154"/>
      <c r="D32" s="16" t="s">
        <v>2</v>
      </c>
    </row>
    <row r="33" spans="3:4" x14ac:dyDescent="0.25">
      <c r="C33" s="154"/>
      <c r="D33" s="159" t="s">
        <v>435</v>
      </c>
    </row>
    <row r="34" spans="3:4" x14ac:dyDescent="0.25">
      <c r="C34" s="154"/>
      <c r="D34" s="104" t="s">
        <v>436</v>
      </c>
    </row>
  </sheetData>
  <mergeCells count="5">
    <mergeCell ref="L7:Q7"/>
    <mergeCell ref="D5:Q5"/>
    <mergeCell ref="E7:J7"/>
    <mergeCell ref="D7:D8"/>
    <mergeCell ref="K7:K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showGridLines="0" workbookViewId="0">
      <pane ySplit="8" topLeftCell="A9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2" style="153" customWidth="1"/>
    <col min="4" max="4" width="23.28515625" customWidth="1"/>
    <col min="5" max="9" width="10.140625" customWidth="1"/>
    <col min="10" max="10" width="12.7109375" customWidth="1"/>
    <col min="11" max="11" width="10.140625" customWidth="1"/>
    <col min="12" max="12" width="1.5703125" customWidth="1"/>
    <col min="13" max="17" width="10.140625" customWidth="1"/>
    <col min="18" max="18" width="12.7109375" customWidth="1"/>
    <col min="19" max="19" width="10.140625" customWidth="1"/>
  </cols>
  <sheetData>
    <row r="1" spans="1:19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s="165" customFormat="1" ht="6.75" customHeight="1" x14ac:dyDescent="0.25">
      <c r="A3" s="161" t="s">
        <v>658</v>
      </c>
      <c r="B3" s="162"/>
      <c r="C3" s="163"/>
      <c r="D3" s="164"/>
      <c r="E3" s="163" t="s">
        <v>284</v>
      </c>
      <c r="F3" s="163" t="s">
        <v>285</v>
      </c>
      <c r="G3" s="163" t="s">
        <v>286</v>
      </c>
      <c r="H3" s="163" t="s">
        <v>287</v>
      </c>
      <c r="I3" s="163" t="s">
        <v>288</v>
      </c>
      <c r="J3" s="163" t="s">
        <v>289</v>
      </c>
      <c r="K3" s="163" t="s">
        <v>290</v>
      </c>
      <c r="L3" s="163"/>
      <c r="M3" s="163" t="s">
        <v>284</v>
      </c>
      <c r="N3" s="163" t="s">
        <v>285</v>
      </c>
      <c r="O3" s="163" t="s">
        <v>286</v>
      </c>
      <c r="P3" s="163" t="s">
        <v>287</v>
      </c>
      <c r="Q3" s="163" t="s">
        <v>288</v>
      </c>
      <c r="R3" s="163" t="s">
        <v>289</v>
      </c>
      <c r="S3" s="163" t="s">
        <v>290</v>
      </c>
    </row>
    <row r="4" spans="1:19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83</v>
      </c>
      <c r="F4" s="163">
        <f>HLOOKUP(F$3,'Pnad-C'!$1:$1048576,2,0)</f>
        <v>84</v>
      </c>
      <c r="G4" s="163">
        <f>HLOOKUP(G$3,'Pnad-C'!$1:$1048576,2,0)</f>
        <v>85</v>
      </c>
      <c r="H4" s="163">
        <f>HLOOKUP(H$3,'Pnad-C'!$1:$1048576,2,0)</f>
        <v>86</v>
      </c>
      <c r="I4" s="163">
        <f>HLOOKUP(I$3,'Pnad-C'!$1:$1048576,2,0)</f>
        <v>87</v>
      </c>
      <c r="J4" s="163">
        <f>HLOOKUP(J$3,'Pnad-C'!$1:$1048576,2,0)</f>
        <v>88</v>
      </c>
      <c r="K4" s="163">
        <f>HLOOKUP(K$3,'Pnad-C'!$1:$1048576,2,0)</f>
        <v>89</v>
      </c>
      <c r="L4" s="163"/>
      <c r="M4" s="163">
        <f>HLOOKUP(M$3,'Pnad-C'!$1:$1048576,2,0)</f>
        <v>83</v>
      </c>
      <c r="N4" s="163">
        <f>HLOOKUP(N$3,'Pnad-C'!$1:$1048576,2,0)</f>
        <v>84</v>
      </c>
      <c r="O4" s="163">
        <f>HLOOKUP(O$3,'Pnad-C'!$1:$1048576,2,0)</f>
        <v>85</v>
      </c>
      <c r="P4" s="163">
        <f>HLOOKUP(P$3,'Pnad-C'!$1:$1048576,2,0)</f>
        <v>86</v>
      </c>
      <c r="Q4" s="163">
        <f>HLOOKUP(Q$3,'Pnad-C'!$1:$1048576,2,0)</f>
        <v>87</v>
      </c>
      <c r="R4" s="163">
        <f>HLOOKUP(R$3,'Pnad-C'!$1:$1048576,2,0)</f>
        <v>88</v>
      </c>
      <c r="S4" s="163">
        <f>HLOOKUP(S$3,'Pnad-C'!$1:$1048576,2,0)</f>
        <v>89</v>
      </c>
    </row>
    <row r="5" spans="1:19" s="12" customFormat="1" ht="35.25" customHeight="1" x14ac:dyDescent="0.25">
      <c r="A5" s="11" t="s">
        <v>170</v>
      </c>
      <c r="B5" s="148"/>
      <c r="C5" s="138"/>
      <c r="D5" s="371" t="str">
        <f>VLOOKUP(A3,'Indicadores do boletim'!$D:$N,3,0)&amp;""</f>
        <v>Distribuição percentual dos ocupados de 14 anos ou mais por setor de atividade: Região Metropolitana do Rio de Janeiro e Brasil, 2012 a 2016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87"/>
      <c r="Q5" s="387"/>
      <c r="R5" s="387"/>
      <c r="S5" s="387"/>
    </row>
    <row r="6" spans="1:19" s="12" customFormat="1" ht="14.25" customHeight="1" thickBot="1" x14ac:dyDescent="0.3">
      <c r="A6" s="11"/>
      <c r="B6" s="150"/>
      <c r="C6" s="138"/>
      <c r="D6" s="13"/>
      <c r="E6" s="112"/>
      <c r="K6" s="102"/>
      <c r="L6" s="102"/>
      <c r="M6" s="112"/>
      <c r="S6" s="102" t="s">
        <v>186</v>
      </c>
    </row>
    <row r="7" spans="1:19" s="12" customFormat="1" ht="16.5" customHeight="1" thickTop="1" x14ac:dyDescent="0.25">
      <c r="A7" s="11"/>
      <c r="B7" s="150"/>
      <c r="C7" s="138"/>
      <c r="D7" s="374" t="s">
        <v>0</v>
      </c>
      <c r="E7" s="376" t="s">
        <v>169</v>
      </c>
      <c r="F7" s="376"/>
      <c r="G7" s="376"/>
      <c r="H7" s="376"/>
      <c r="I7" s="376"/>
      <c r="J7" s="376"/>
      <c r="K7" s="376"/>
      <c r="L7" s="377"/>
      <c r="M7" s="376" t="s">
        <v>7</v>
      </c>
      <c r="N7" s="376"/>
      <c r="O7" s="376"/>
      <c r="P7" s="376"/>
      <c r="Q7" s="376"/>
      <c r="R7" s="376"/>
      <c r="S7" s="376"/>
    </row>
    <row r="8" spans="1:19" s="11" customFormat="1" ht="27" customHeight="1" x14ac:dyDescent="0.25">
      <c r="A8" s="138"/>
      <c r="B8" s="151"/>
      <c r="C8" s="138"/>
      <c r="D8" s="375"/>
      <c r="E8" s="218" t="s">
        <v>206</v>
      </c>
      <c r="F8" s="218" t="s">
        <v>207</v>
      </c>
      <c r="G8" s="218" t="s">
        <v>208</v>
      </c>
      <c r="H8" s="218" t="s">
        <v>209</v>
      </c>
      <c r="I8" s="218" t="s">
        <v>210</v>
      </c>
      <c r="J8" s="218" t="s">
        <v>211</v>
      </c>
      <c r="K8" s="218" t="s">
        <v>212</v>
      </c>
      <c r="L8" s="378"/>
      <c r="M8" s="218" t="s">
        <v>206</v>
      </c>
      <c r="N8" s="218" t="s">
        <v>207</v>
      </c>
      <c r="O8" s="218" t="s">
        <v>208</v>
      </c>
      <c r="P8" s="218" t="s">
        <v>209</v>
      </c>
      <c r="Q8" s="218" t="s">
        <v>210</v>
      </c>
      <c r="R8" s="218" t="s">
        <v>211</v>
      </c>
      <c r="S8" s="218" t="s">
        <v>212</v>
      </c>
    </row>
    <row r="9" spans="1:19" ht="15.75" x14ac:dyDescent="0.25">
      <c r="B9" s="10">
        <f>D9</f>
        <v>2012</v>
      </c>
      <c r="C9" s="152">
        <v>0</v>
      </c>
      <c r="D9" s="98">
        <v>2012</v>
      </c>
      <c r="E9" s="119">
        <f>IFERROR(VLOOKUP($B9&amp;"_"&amp;$C9&amp;"_"&amp;$A$4,'Pnad-C'!$1:$1048576,E$4,0)*100,"-")</f>
        <v>0.52801072597503662</v>
      </c>
      <c r="F9" s="119">
        <f>IFERROR(VLOOKUP($B9&amp;"_"&amp;$C9&amp;"_"&amp;$A$4,'Pnad-C'!$1:$1048576,F$4,0)*100,"-")</f>
        <v>10.568411648273468</v>
      </c>
      <c r="G9" s="119">
        <f>IFERROR(VLOOKUP($B9&amp;"_"&amp;$C9&amp;"_"&amp;$A$4,'Pnad-C'!$1:$1048576,G$4,0)*100,"-")</f>
        <v>8.9774996042251587</v>
      </c>
      <c r="H9" s="119">
        <f>IFERROR(VLOOKUP($B9&amp;"_"&amp;$C9&amp;"_"&amp;$A$4,'Pnad-C'!$1:$1048576,H$4,0)*100,"-")</f>
        <v>18.504366278648376</v>
      </c>
      <c r="I9" s="119">
        <f>IFERROR(VLOOKUP($B9&amp;"_"&amp;$C9&amp;"_"&amp;$A$4,'Pnad-C'!$1:$1048576,I$4,0)*100,"-")</f>
        <v>55.079340934753418</v>
      </c>
      <c r="J9" s="119">
        <f>IFERROR(VLOOKUP($B9&amp;"_"&amp;$C9&amp;"_"&amp;$A$4,'Pnad-C'!$1:$1048576,J$4,0)*100,"-")</f>
        <v>6.2920883297920227</v>
      </c>
      <c r="K9" s="119">
        <f>IFERROR(VLOOKUP($B9&amp;"_"&amp;$C9&amp;"_"&amp;$A$4,'Pnad-C'!$1:$1048576,K$4,0)*100,"-")</f>
        <v>5.0281255971640348E-2</v>
      </c>
      <c r="L9" s="119"/>
      <c r="M9" s="119">
        <f>IFERROR(VLOOKUP($B9&amp;"_"&amp;$C9&amp;"_"&amp;$A$5,'Pnad-C'!$1:$1048576,M$4,0)*100,"-")</f>
        <v>11.543051898479462</v>
      </c>
      <c r="N9" s="119">
        <f>IFERROR(VLOOKUP($B9&amp;"_"&amp;$C9&amp;"_"&amp;$A$5,'Pnad-C'!$1:$1048576,N$4,0)*100,"-")</f>
        <v>14.620064198970795</v>
      </c>
      <c r="O9" s="119">
        <f>IFERROR(VLOOKUP($B9&amp;"_"&amp;$C9&amp;"_"&amp;$A$5,'Pnad-C'!$1:$1048576,O$4,0)*100,"-")</f>
        <v>8.3610475063323975</v>
      </c>
      <c r="P9" s="119">
        <f>IFERROR(VLOOKUP($B9&amp;"_"&amp;$C9&amp;"_"&amp;$A$5,'Pnad-C'!$1:$1048576,P$4,0)*100,"-")</f>
        <v>18.548208475112915</v>
      </c>
      <c r="Q9" s="119">
        <f>IFERROR(VLOOKUP($B9&amp;"_"&amp;$C9&amp;"_"&amp;$A$5,'Pnad-C'!$1:$1048576,Q$4,0)*100,"-")</f>
        <v>40.30667245388031</v>
      </c>
      <c r="R9" s="119">
        <f>IFERROR(VLOOKUP($B9&amp;"_"&amp;$C9&amp;"_"&amp;$A$5,'Pnad-C'!$1:$1048576,R$4,0)*100,"-")</f>
        <v>6.5865747630596161</v>
      </c>
      <c r="S9" s="119">
        <f>IFERROR(VLOOKUP($B9&amp;"_"&amp;$C9&amp;"_"&amp;$A$5,'Pnad-C'!$1:$1048576,S$4,0)*100,"-")</f>
        <v>3.4381364821456373E-2</v>
      </c>
    </row>
    <row r="10" spans="1:19" ht="15.75" x14ac:dyDescent="0.25">
      <c r="B10" s="10">
        <f>B9</f>
        <v>2012</v>
      </c>
      <c r="C10" s="152">
        <v>1</v>
      </c>
      <c r="D10" s="99" t="s">
        <v>3</v>
      </c>
      <c r="E10" s="120">
        <f>IFERROR(VLOOKUP($B10&amp;"_"&amp;$C10&amp;"_"&amp;$A$4,'Pnad-C'!$1:$1048576,E$4,0)*100,"-")</f>
        <v>0.50097242929041386</v>
      </c>
      <c r="F10" s="120">
        <f>IFERROR(VLOOKUP($B10&amp;"_"&amp;$C10&amp;"_"&amp;$A$4,'Pnad-C'!$1:$1048576,F$4,0)*100,"-")</f>
        <v>10.750065743923187</v>
      </c>
      <c r="G10" s="120">
        <f>IFERROR(VLOOKUP($B10&amp;"_"&amp;$C10&amp;"_"&amp;$A$4,'Pnad-C'!$1:$1048576,G$4,0)*100,"-")</f>
        <v>8.2191795110702515</v>
      </c>
      <c r="H10" s="120">
        <f>IFERROR(VLOOKUP($B10&amp;"_"&amp;$C10&amp;"_"&amp;$A$4,'Pnad-C'!$1:$1048576,H$4,0)*100,"-")</f>
        <v>18.2565838098526</v>
      </c>
      <c r="I10" s="120">
        <f>IFERROR(VLOOKUP($B10&amp;"_"&amp;$C10&amp;"_"&amp;$A$4,'Pnad-C'!$1:$1048576,I$4,0)*100,"-")</f>
        <v>55.671441555023193</v>
      </c>
      <c r="J10" s="120">
        <f>IFERROR(VLOOKUP($B10&amp;"_"&amp;$C10&amp;"_"&amp;$A$4,'Pnad-C'!$1:$1048576,J$4,0)*100,"-")</f>
        <v>6.6017575562000275</v>
      </c>
      <c r="K10" s="120">
        <f>IFERROR(VLOOKUP($B10&amp;"_"&amp;$C10&amp;"_"&amp;$A$4,'Pnad-C'!$1:$1048576,K$4,0)*100,"-")</f>
        <v>0</v>
      </c>
      <c r="L10" s="120"/>
      <c r="M10" s="120">
        <f>IFERROR(VLOOKUP($B10&amp;"_"&amp;$C10&amp;"_"&amp;$A$5,'Pnad-C'!$1:$1048576,M$4,0)*100,"-")</f>
        <v>11.707280576229095</v>
      </c>
      <c r="N10" s="120">
        <f>IFERROR(VLOOKUP($B10&amp;"_"&amp;$C10&amp;"_"&amp;$A$5,'Pnad-C'!$1:$1048576,N$4,0)*100,"-")</f>
        <v>14.652672410011292</v>
      </c>
      <c r="O10" s="120">
        <f>IFERROR(VLOOKUP($B10&amp;"_"&amp;$C10&amp;"_"&amp;$A$5,'Pnad-C'!$1:$1048576,O$4,0)*100,"-")</f>
        <v>8.0383129417896271</v>
      </c>
      <c r="P10" s="120">
        <f>IFERROR(VLOOKUP($B10&amp;"_"&amp;$C10&amp;"_"&amp;$A$5,'Pnad-C'!$1:$1048576,P$4,0)*100,"-")</f>
        <v>18.669191002845764</v>
      </c>
      <c r="Q10" s="120">
        <f>IFERROR(VLOOKUP($B10&amp;"_"&amp;$C10&amp;"_"&amp;$A$5,'Pnad-C'!$1:$1048576,Q$4,0)*100,"-")</f>
        <v>40.442100167274475</v>
      </c>
      <c r="R10" s="120">
        <f>IFERROR(VLOOKUP($B10&amp;"_"&amp;$C10&amp;"_"&amp;$A$5,'Pnad-C'!$1:$1048576,R$4,0)*100,"-")</f>
        <v>6.4472198486328125</v>
      </c>
      <c r="S10" s="120">
        <f>IFERROR(VLOOKUP($B10&amp;"_"&amp;$C10&amp;"_"&amp;$A$5,'Pnad-C'!$1:$1048576,S$4,0)*100,"-")</f>
        <v>4.3223830289207399E-2</v>
      </c>
    </row>
    <row r="11" spans="1:19" ht="15.75" x14ac:dyDescent="0.25">
      <c r="B11" s="10">
        <f t="shared" ref="B11:B13" si="0">B10</f>
        <v>2012</v>
      </c>
      <c r="C11" s="152">
        <v>2</v>
      </c>
      <c r="D11" s="99" t="s">
        <v>4</v>
      </c>
      <c r="E11" s="120">
        <f>IFERROR(VLOOKUP($B11&amp;"_"&amp;$C11&amp;"_"&amp;$A$4,'Pnad-C'!$1:$1048576,E$4,0)*100,"-")</f>
        <v>0.47259624116122723</v>
      </c>
      <c r="F11" s="120">
        <f>IFERROR(VLOOKUP($B11&amp;"_"&amp;$C11&amp;"_"&amp;$A$4,'Pnad-C'!$1:$1048576,F$4,0)*100,"-")</f>
        <v>10.363314300775528</v>
      </c>
      <c r="G11" s="120">
        <f>IFERROR(VLOOKUP($B11&amp;"_"&amp;$C11&amp;"_"&amp;$A$4,'Pnad-C'!$1:$1048576,G$4,0)*100,"-")</f>
        <v>8.8539935648441315</v>
      </c>
      <c r="H11" s="120">
        <f>IFERROR(VLOOKUP($B11&amp;"_"&amp;$C11&amp;"_"&amp;$A$4,'Pnad-C'!$1:$1048576,H$4,0)*100,"-")</f>
        <v>18.905274569988251</v>
      </c>
      <c r="I11" s="120">
        <f>IFERROR(VLOOKUP($B11&amp;"_"&amp;$C11&amp;"_"&amp;$A$4,'Pnad-C'!$1:$1048576,I$4,0)*100,"-")</f>
        <v>55.00372052192688</v>
      </c>
      <c r="J11" s="120">
        <f>IFERROR(VLOOKUP($B11&amp;"_"&amp;$C11&amp;"_"&amp;$A$4,'Pnad-C'!$1:$1048576,J$4,0)*100,"-")</f>
        <v>6.3677385449409485</v>
      </c>
      <c r="K11" s="120">
        <f>IFERROR(VLOOKUP($B11&amp;"_"&amp;$C11&amp;"_"&amp;$A$4,'Pnad-C'!$1:$1048576,K$4,0)*100,"-")</f>
        <v>3.3360696397721767E-2</v>
      </c>
      <c r="L11" s="120"/>
      <c r="M11" s="120">
        <f>IFERROR(VLOOKUP($B11&amp;"_"&amp;$C11&amp;"_"&amp;$A$5,'Pnad-C'!$1:$1048576,M$4,0)*100,"-")</f>
        <v>11.742459982633591</v>
      </c>
      <c r="N11" s="120">
        <f>IFERROR(VLOOKUP($B11&amp;"_"&amp;$C11&amp;"_"&amp;$A$5,'Pnad-C'!$1:$1048576,N$4,0)*100,"-")</f>
        <v>14.720231294631958</v>
      </c>
      <c r="O11" s="120">
        <f>IFERROR(VLOOKUP($B11&amp;"_"&amp;$C11&amp;"_"&amp;$A$5,'Pnad-C'!$1:$1048576,O$4,0)*100,"-")</f>
        <v>8.2717619836330414</v>
      </c>
      <c r="P11" s="120">
        <f>IFERROR(VLOOKUP($B11&amp;"_"&amp;$C11&amp;"_"&amp;$A$5,'Pnad-C'!$1:$1048576,P$4,0)*100,"-")</f>
        <v>18.510021269321442</v>
      </c>
      <c r="Q11" s="120">
        <f>IFERROR(VLOOKUP($B11&amp;"_"&amp;$C11&amp;"_"&amp;$A$5,'Pnad-C'!$1:$1048576,Q$4,0)*100,"-")</f>
        <v>40.001031756401062</v>
      </c>
      <c r="R11" s="120">
        <f>IFERROR(VLOOKUP($B11&amp;"_"&amp;$C11&amp;"_"&amp;$A$5,'Pnad-C'!$1:$1048576,R$4,0)*100,"-")</f>
        <v>6.7090809345245361</v>
      </c>
      <c r="S11" s="120">
        <f>IFERROR(VLOOKUP($B11&amp;"_"&amp;$C11&amp;"_"&amp;$A$5,'Pnad-C'!$1:$1048576,S$4,0)*100,"-")</f>
        <v>4.5414065243676305E-2</v>
      </c>
    </row>
    <row r="12" spans="1:19" ht="15.75" x14ac:dyDescent="0.25">
      <c r="B12" s="10">
        <f t="shared" si="0"/>
        <v>2012</v>
      </c>
      <c r="C12" s="152">
        <v>3</v>
      </c>
      <c r="D12" s="99" t="s">
        <v>5</v>
      </c>
      <c r="E12" s="120">
        <f>IFERROR(VLOOKUP($B12&amp;"_"&amp;$C12&amp;"_"&amp;$A$4,'Pnad-C'!$1:$1048576,E$4,0)*100,"-")</f>
        <v>0.49456176348030567</v>
      </c>
      <c r="F12" s="120">
        <f>IFERROR(VLOOKUP($B12&amp;"_"&amp;$C12&amp;"_"&amp;$A$4,'Pnad-C'!$1:$1048576,F$4,0)*100,"-")</f>
        <v>10.481234639883041</v>
      </c>
      <c r="G12" s="120">
        <f>IFERROR(VLOOKUP($B12&amp;"_"&amp;$C12&amp;"_"&amp;$A$4,'Pnad-C'!$1:$1048576,G$4,0)*100,"-")</f>
        <v>9.5492444932460785</v>
      </c>
      <c r="H12" s="120">
        <f>IFERROR(VLOOKUP($B12&amp;"_"&amp;$C12&amp;"_"&amp;$A$4,'Pnad-C'!$1:$1048576,H$4,0)*100,"-")</f>
        <v>18.261606991291046</v>
      </c>
      <c r="I12" s="120">
        <f>IFERROR(VLOOKUP($B12&amp;"_"&amp;$C12&amp;"_"&amp;$A$4,'Pnad-C'!$1:$1048576,I$4,0)*100,"-")</f>
        <v>54.894101619720459</v>
      </c>
      <c r="J12" s="120">
        <f>IFERROR(VLOOKUP($B12&amp;"_"&amp;$C12&amp;"_"&amp;$A$4,'Pnad-C'!$1:$1048576,J$4,0)*100,"-")</f>
        <v>6.2295164912939072</v>
      </c>
      <c r="K12" s="120">
        <f>IFERROR(VLOOKUP($B12&amp;"_"&amp;$C12&amp;"_"&amp;$A$4,'Pnad-C'!$1:$1048576,K$4,0)*100,"-")</f>
        <v>8.9734926586970687E-2</v>
      </c>
      <c r="L12" s="120"/>
      <c r="M12" s="120">
        <f>IFERROR(VLOOKUP($B12&amp;"_"&amp;$C12&amp;"_"&amp;$A$5,'Pnad-C'!$1:$1048576,M$4,0)*100,"-")</f>
        <v>11.471284925937653</v>
      </c>
      <c r="N12" s="120">
        <f>IFERROR(VLOOKUP($B12&amp;"_"&amp;$C12&amp;"_"&amp;$A$5,'Pnad-C'!$1:$1048576,N$4,0)*100,"-")</f>
        <v>14.576689898967743</v>
      </c>
      <c r="O12" s="120">
        <f>IFERROR(VLOOKUP($B12&amp;"_"&amp;$C12&amp;"_"&amp;$A$5,'Pnad-C'!$1:$1048576,O$4,0)*100,"-")</f>
        <v>8.4757350385189056</v>
      </c>
      <c r="P12" s="120">
        <f>IFERROR(VLOOKUP($B12&amp;"_"&amp;$C12&amp;"_"&amp;$A$5,'Pnad-C'!$1:$1048576,P$4,0)*100,"-")</f>
        <v>18.305088579654694</v>
      </c>
      <c r="Q12" s="120">
        <f>IFERROR(VLOOKUP($B12&amp;"_"&amp;$C12&amp;"_"&amp;$A$5,'Pnad-C'!$1:$1048576,Q$4,0)*100,"-")</f>
        <v>40.445685386657715</v>
      </c>
      <c r="R12" s="120">
        <f>IFERROR(VLOOKUP($B12&amp;"_"&amp;$C12&amp;"_"&amp;$A$5,'Pnad-C'!$1:$1048576,R$4,0)*100,"-")</f>
        <v>6.6923052072525024</v>
      </c>
      <c r="S12" s="120">
        <f>IFERROR(VLOOKUP($B12&amp;"_"&amp;$C12&amp;"_"&amp;$A$5,'Pnad-C'!$1:$1048576,S$4,0)*100,"-")</f>
        <v>3.3210721448995173E-2</v>
      </c>
    </row>
    <row r="13" spans="1:19" ht="15.75" x14ac:dyDescent="0.25">
      <c r="B13" s="10">
        <f t="shared" si="0"/>
        <v>2012</v>
      </c>
      <c r="C13" s="152">
        <v>4</v>
      </c>
      <c r="D13" s="99" t="s">
        <v>6</v>
      </c>
      <c r="E13" s="120">
        <f>IFERROR(VLOOKUP($B13&amp;"_"&amp;$C13&amp;"_"&amp;$A$4,'Pnad-C'!$1:$1048576,E$4,0)*100,"-")</f>
        <v>0.64391237683594227</v>
      </c>
      <c r="F13" s="120">
        <f>IFERROR(VLOOKUP($B13&amp;"_"&amp;$C13&amp;"_"&amp;$A$4,'Pnad-C'!$1:$1048576,F$4,0)*100,"-")</f>
        <v>10.679031163454056</v>
      </c>
      <c r="G13" s="120">
        <f>IFERROR(VLOOKUP($B13&amp;"_"&amp;$C13&amp;"_"&amp;$A$4,'Pnad-C'!$1:$1048576,G$4,0)*100,"-")</f>
        <v>9.2875823378562927</v>
      </c>
      <c r="H13" s="120">
        <f>IFERROR(VLOOKUP($B13&amp;"_"&amp;$C13&amp;"_"&amp;$A$4,'Pnad-C'!$1:$1048576,H$4,0)*100,"-")</f>
        <v>18.593999743461609</v>
      </c>
      <c r="I13" s="120">
        <f>IFERROR(VLOOKUP($B13&amp;"_"&amp;$C13&amp;"_"&amp;$A$4,'Pnad-C'!$1:$1048576,I$4,0)*100,"-")</f>
        <v>54.748106002807617</v>
      </c>
      <c r="J13" s="120">
        <f>IFERROR(VLOOKUP($B13&amp;"_"&amp;$C13&amp;"_"&amp;$A$4,'Pnad-C'!$1:$1048576,J$4,0)*100,"-")</f>
        <v>5.9693407267332077</v>
      </c>
      <c r="K13" s="120">
        <f>IFERROR(VLOOKUP($B13&amp;"_"&amp;$C13&amp;"_"&amp;$A$4,'Pnad-C'!$1:$1048576,K$4,0)*100,"-")</f>
        <v>7.8029400901868939E-2</v>
      </c>
      <c r="L13" s="120"/>
      <c r="M13" s="120">
        <f>IFERROR(VLOOKUP($B13&amp;"_"&amp;$C13&amp;"_"&amp;$A$5,'Pnad-C'!$1:$1048576,M$4,0)*100,"-")</f>
        <v>11.251182854175568</v>
      </c>
      <c r="N13" s="120">
        <f>IFERROR(VLOOKUP($B13&amp;"_"&amp;$C13&amp;"_"&amp;$A$5,'Pnad-C'!$1:$1048576,N$4,0)*100,"-")</f>
        <v>14.530661702156067</v>
      </c>
      <c r="O13" s="120">
        <f>IFERROR(VLOOKUP($B13&amp;"_"&amp;$C13&amp;"_"&amp;$A$5,'Pnad-C'!$1:$1048576,O$4,0)*100,"-")</f>
        <v>8.6583815515041351</v>
      </c>
      <c r="P13" s="120">
        <f>IFERROR(VLOOKUP($B13&amp;"_"&amp;$C13&amp;"_"&amp;$A$5,'Pnad-C'!$1:$1048576,P$4,0)*100,"-")</f>
        <v>18.70853453874588</v>
      </c>
      <c r="Q13" s="120">
        <f>IFERROR(VLOOKUP($B13&amp;"_"&amp;$C13&amp;"_"&amp;$A$5,'Pnad-C'!$1:$1048576,Q$4,0)*100,"-")</f>
        <v>40.33786952495575</v>
      </c>
      <c r="R13" s="120">
        <f>IFERROR(VLOOKUP($B13&amp;"_"&amp;$C13&amp;"_"&amp;$A$5,'Pnad-C'!$1:$1048576,R$4,0)*100,"-")</f>
        <v>6.4976930618286133</v>
      </c>
      <c r="S13" s="120">
        <f>IFERROR(VLOOKUP($B13&amp;"_"&amp;$C13&amp;"_"&amp;$A$5,'Pnad-C'!$1:$1048576,S$4,0)*100,"-")</f>
        <v>1.5676840848755091E-2</v>
      </c>
    </row>
    <row r="14" spans="1:19" ht="15.75" x14ac:dyDescent="0.25">
      <c r="B14" s="10">
        <f>D14</f>
        <v>2013</v>
      </c>
      <c r="C14" s="152">
        <v>0</v>
      </c>
      <c r="D14" s="98">
        <v>2013</v>
      </c>
      <c r="E14" s="119">
        <f>IFERROR(VLOOKUP($B14&amp;"_"&amp;$C14&amp;"_"&amp;$A$4,'Pnad-C'!$1:$1048576,E$4,0)*100,"-")</f>
        <v>0.4785630851984024</v>
      </c>
      <c r="F14" s="119">
        <f>IFERROR(VLOOKUP($B14&amp;"_"&amp;$C14&amp;"_"&amp;$A$4,'Pnad-C'!$1:$1048576,F$4,0)*100,"-")</f>
        <v>10.4842409491539</v>
      </c>
      <c r="G14" s="119">
        <f>IFERROR(VLOOKUP($B14&amp;"_"&amp;$C14&amp;"_"&amp;$A$4,'Pnad-C'!$1:$1048576,G$4,0)*100,"-")</f>
        <v>9.4780787825584412</v>
      </c>
      <c r="H14" s="119">
        <f>IFERROR(VLOOKUP($B14&amp;"_"&amp;$C14&amp;"_"&amp;$A$4,'Pnad-C'!$1:$1048576,H$4,0)*100,"-")</f>
        <v>18.061129748821259</v>
      </c>
      <c r="I14" s="119">
        <f>IFERROR(VLOOKUP($B14&amp;"_"&amp;$C14&amp;"_"&amp;$A$4,'Pnad-C'!$1:$1048576,I$4,0)*100,"-")</f>
        <v>55.284976959228516</v>
      </c>
      <c r="J14" s="119">
        <f>IFERROR(VLOOKUP($B14&amp;"_"&amp;$C14&amp;"_"&amp;$A$4,'Pnad-C'!$1:$1048576,J$4,0)*100,"-")</f>
        <v>6.1211630702018738</v>
      </c>
      <c r="K14" s="119">
        <f>IFERROR(VLOOKUP($B14&amp;"_"&amp;$C14&amp;"_"&amp;$A$4,'Pnad-C'!$1:$1048576,K$4,0)*100,"-")</f>
        <v>9.185069939121604E-2</v>
      </c>
      <c r="L14" s="119"/>
      <c r="M14" s="119">
        <f>IFERROR(VLOOKUP($B14&amp;"_"&amp;$C14&amp;"_"&amp;$A$5,'Pnad-C'!$1:$1048576,M$4,0)*100,"-")</f>
        <v>11.245507746934891</v>
      </c>
      <c r="N14" s="119">
        <f>IFERROR(VLOOKUP($B14&amp;"_"&amp;$C14&amp;"_"&amp;$A$5,'Pnad-C'!$1:$1048576,N$4,0)*100,"-")</f>
        <v>14.228945970535278</v>
      </c>
      <c r="O14" s="119">
        <f>IFERROR(VLOOKUP($B14&amp;"_"&amp;$C14&amp;"_"&amp;$A$5,'Pnad-C'!$1:$1048576,O$4,0)*100,"-")</f>
        <v>8.6868599057197571</v>
      </c>
      <c r="P14" s="119">
        <f>IFERROR(VLOOKUP($B14&amp;"_"&amp;$C14&amp;"_"&amp;$A$5,'Pnad-C'!$1:$1048576,P$4,0)*100,"-")</f>
        <v>18.86635422706604</v>
      </c>
      <c r="Q14" s="119">
        <f>IFERROR(VLOOKUP($B14&amp;"_"&amp;$C14&amp;"_"&amp;$A$5,'Pnad-C'!$1:$1048576,Q$4,0)*100,"-")</f>
        <v>40.494459867477417</v>
      </c>
      <c r="R14" s="119">
        <f>IFERROR(VLOOKUP($B14&amp;"_"&amp;$C14&amp;"_"&amp;$A$5,'Pnad-C'!$1:$1048576,R$4,0)*100,"-")</f>
        <v>6.4651660621166229</v>
      </c>
      <c r="S14" s="119">
        <f>IFERROR(VLOOKUP($B14&amp;"_"&amp;$C14&amp;"_"&amp;$A$5,'Pnad-C'!$1:$1048576,S$4,0)*100,"-")</f>
        <v>1.2707131099887192E-2</v>
      </c>
    </row>
    <row r="15" spans="1:19" ht="15.75" x14ac:dyDescent="0.25">
      <c r="B15" s="10">
        <f>B14</f>
        <v>2013</v>
      </c>
      <c r="C15" s="152">
        <v>1</v>
      </c>
      <c r="D15" s="99" t="s">
        <v>3</v>
      </c>
      <c r="E15" s="120">
        <f>IFERROR(VLOOKUP($B15&amp;"_"&amp;$C15&amp;"_"&amp;$A$4,'Pnad-C'!$1:$1048576,E$4,0)*100,"-")</f>
        <v>0.56473924778401852</v>
      </c>
      <c r="F15" s="120">
        <f>IFERROR(VLOOKUP($B15&amp;"_"&amp;$C15&amp;"_"&amp;$A$4,'Pnad-C'!$1:$1048576,F$4,0)*100,"-")</f>
        <v>10.66470593214035</v>
      </c>
      <c r="G15" s="120">
        <f>IFERROR(VLOOKUP($B15&amp;"_"&amp;$C15&amp;"_"&amp;$A$4,'Pnad-C'!$1:$1048576,G$4,0)*100,"-")</f>
        <v>9.3699432909488678</v>
      </c>
      <c r="H15" s="120">
        <f>IFERROR(VLOOKUP($B15&amp;"_"&amp;$C15&amp;"_"&amp;$A$4,'Pnad-C'!$1:$1048576,H$4,0)*100,"-")</f>
        <v>18.408438563346863</v>
      </c>
      <c r="I15" s="120">
        <f>IFERROR(VLOOKUP($B15&amp;"_"&amp;$C15&amp;"_"&amp;$A$4,'Pnad-C'!$1:$1048576,I$4,0)*100,"-")</f>
        <v>54.970818758010864</v>
      </c>
      <c r="J15" s="120">
        <f>IFERROR(VLOOKUP($B15&amp;"_"&amp;$C15&amp;"_"&amp;$A$4,'Pnad-C'!$1:$1048576,J$4,0)*100,"-")</f>
        <v>5.974872037768364</v>
      </c>
      <c r="K15" s="120">
        <f>IFERROR(VLOOKUP($B15&amp;"_"&amp;$C15&amp;"_"&amp;$A$4,'Pnad-C'!$1:$1048576,K$4,0)*100,"-")</f>
        <v>4.6480452874675393E-2</v>
      </c>
      <c r="L15" s="120"/>
      <c r="M15" s="120">
        <f>IFERROR(VLOOKUP($B15&amp;"_"&amp;$C15&amp;"_"&amp;$A$5,'Pnad-C'!$1:$1048576,M$4,0)*100,"-")</f>
        <v>11.200692504644394</v>
      </c>
      <c r="N15" s="120">
        <f>IFERROR(VLOOKUP($B15&amp;"_"&amp;$C15&amp;"_"&amp;$A$5,'Pnad-C'!$1:$1048576,N$4,0)*100,"-")</f>
        <v>14.470671117305756</v>
      </c>
      <c r="O15" s="120">
        <f>IFERROR(VLOOKUP($B15&amp;"_"&amp;$C15&amp;"_"&amp;$A$5,'Pnad-C'!$1:$1048576,O$4,0)*100,"-")</f>
        <v>8.507256954908371</v>
      </c>
      <c r="P15" s="120">
        <f>IFERROR(VLOOKUP($B15&amp;"_"&amp;$C15&amp;"_"&amp;$A$5,'Pnad-C'!$1:$1048576,P$4,0)*100,"-")</f>
        <v>18.840111792087555</v>
      </c>
      <c r="Q15" s="120">
        <f>IFERROR(VLOOKUP($B15&amp;"_"&amp;$C15&amp;"_"&amp;$A$5,'Pnad-C'!$1:$1048576,Q$4,0)*100,"-")</f>
        <v>40.441584587097168</v>
      </c>
      <c r="R15" s="120">
        <f>IFERROR(VLOOKUP($B15&amp;"_"&amp;$C15&amp;"_"&amp;$A$5,'Pnad-C'!$1:$1048576,R$4,0)*100,"-")</f>
        <v>6.5317392349243164</v>
      </c>
      <c r="S15" s="120">
        <f>IFERROR(VLOOKUP($B15&amp;"_"&amp;$C15&amp;"_"&amp;$A$5,'Pnad-C'!$1:$1048576,S$4,0)*100,"-")</f>
        <v>7.9440971603617072E-3</v>
      </c>
    </row>
    <row r="16" spans="1:19" ht="15.75" x14ac:dyDescent="0.25">
      <c r="B16" s="10">
        <f t="shared" ref="B16:B18" si="1">B15</f>
        <v>2013</v>
      </c>
      <c r="C16" s="152">
        <v>2</v>
      </c>
      <c r="D16" s="99" t="s">
        <v>4</v>
      </c>
      <c r="E16" s="120">
        <f>IFERROR(VLOOKUP($B16&amp;"_"&amp;$C16&amp;"_"&amp;$A$4,'Pnad-C'!$1:$1048576,E$4,0)*100,"-")</f>
        <v>0.44472096487879753</v>
      </c>
      <c r="F16" s="120">
        <f>IFERROR(VLOOKUP($B16&amp;"_"&amp;$C16&amp;"_"&amp;$A$4,'Pnad-C'!$1:$1048576,F$4,0)*100,"-")</f>
        <v>10.562290251255035</v>
      </c>
      <c r="G16" s="120">
        <f>IFERROR(VLOOKUP($B16&amp;"_"&amp;$C16&amp;"_"&amp;$A$4,'Pnad-C'!$1:$1048576,G$4,0)*100,"-")</f>
        <v>9.4455502927303314</v>
      </c>
      <c r="H16" s="120">
        <f>IFERROR(VLOOKUP($B16&amp;"_"&amp;$C16&amp;"_"&amp;$A$4,'Pnad-C'!$1:$1048576,H$4,0)*100,"-")</f>
        <v>17.90153980255127</v>
      </c>
      <c r="I16" s="120">
        <f>IFERROR(VLOOKUP($B16&amp;"_"&amp;$C16&amp;"_"&amp;$A$4,'Pnad-C'!$1:$1048576,I$4,0)*100,"-")</f>
        <v>55.590254068374634</v>
      </c>
      <c r="J16" s="120">
        <f>IFERROR(VLOOKUP($B16&amp;"_"&amp;$C16&amp;"_"&amp;$A$4,'Pnad-C'!$1:$1048576,J$4,0)*100,"-")</f>
        <v>5.928463488817215</v>
      </c>
      <c r="K16" s="120">
        <f>IFERROR(VLOOKUP($B16&amp;"_"&amp;$C16&amp;"_"&amp;$A$4,'Pnad-C'!$1:$1048576,K$4,0)*100,"-")</f>
        <v>0.12718182988464832</v>
      </c>
      <c r="L16" s="120"/>
      <c r="M16" s="120">
        <f>IFERROR(VLOOKUP($B16&amp;"_"&amp;$C16&amp;"_"&amp;$A$5,'Pnad-C'!$1:$1048576,M$4,0)*100,"-")</f>
        <v>11.344621330499649</v>
      </c>
      <c r="N16" s="120">
        <f>IFERROR(VLOOKUP($B16&amp;"_"&amp;$C16&amp;"_"&amp;$A$5,'Pnad-C'!$1:$1048576,N$4,0)*100,"-")</f>
        <v>14.37387615442276</v>
      </c>
      <c r="O16" s="120">
        <f>IFERROR(VLOOKUP($B16&amp;"_"&amp;$C16&amp;"_"&amp;$A$5,'Pnad-C'!$1:$1048576,O$4,0)*100,"-")</f>
        <v>8.6170367896556854</v>
      </c>
      <c r="P16" s="120">
        <f>IFERROR(VLOOKUP($B16&amp;"_"&amp;$C16&amp;"_"&amp;$A$5,'Pnad-C'!$1:$1048576,P$4,0)*100,"-")</f>
        <v>18.652282655239105</v>
      </c>
      <c r="Q16" s="120">
        <f>IFERROR(VLOOKUP($B16&amp;"_"&amp;$C16&amp;"_"&amp;$A$5,'Pnad-C'!$1:$1048576,Q$4,0)*100,"-")</f>
        <v>40.462669730186462</v>
      </c>
      <c r="R16" s="120">
        <f>IFERROR(VLOOKUP($B16&amp;"_"&amp;$C16&amp;"_"&amp;$A$5,'Pnad-C'!$1:$1048576,R$4,0)*100,"-")</f>
        <v>6.5374083817005157</v>
      </c>
      <c r="S16" s="120">
        <f>IFERROR(VLOOKUP($B16&amp;"_"&amp;$C16&amp;"_"&amp;$A$5,'Pnad-C'!$1:$1048576,S$4,0)*100,"-")</f>
        <v>1.2105688074370846E-2</v>
      </c>
    </row>
    <row r="17" spans="2:19" ht="15.75" x14ac:dyDescent="0.25">
      <c r="B17" s="10">
        <f t="shared" si="1"/>
        <v>2013</v>
      </c>
      <c r="C17" s="152">
        <v>3</v>
      </c>
      <c r="D17" s="99" t="s">
        <v>5</v>
      </c>
      <c r="E17" s="120">
        <f>IFERROR(VLOOKUP($B17&amp;"_"&amp;$C17&amp;"_"&amp;$A$4,'Pnad-C'!$1:$1048576,E$4,0)*100,"-")</f>
        <v>0.42641251347959042</v>
      </c>
      <c r="F17" s="120">
        <f>IFERROR(VLOOKUP($B17&amp;"_"&amp;$C17&amp;"_"&amp;$A$4,'Pnad-C'!$1:$1048576,F$4,0)*100,"-")</f>
        <v>10.11299267411232</v>
      </c>
      <c r="G17" s="120">
        <f>IFERROR(VLOOKUP($B17&amp;"_"&amp;$C17&amp;"_"&amp;$A$4,'Pnad-C'!$1:$1048576,G$4,0)*100,"-")</f>
        <v>9.7186349332332611</v>
      </c>
      <c r="H17" s="120">
        <f>IFERROR(VLOOKUP($B17&amp;"_"&amp;$C17&amp;"_"&amp;$A$4,'Pnad-C'!$1:$1048576,H$4,0)*100,"-")</f>
        <v>17.996940016746521</v>
      </c>
      <c r="I17" s="120">
        <f>IFERROR(VLOOKUP($B17&amp;"_"&amp;$C17&amp;"_"&amp;$A$4,'Pnad-C'!$1:$1048576,I$4,0)*100,"-")</f>
        <v>55.375379323959351</v>
      </c>
      <c r="J17" s="120">
        <f>IFERROR(VLOOKUP($B17&amp;"_"&amp;$C17&amp;"_"&amp;$A$4,'Pnad-C'!$1:$1048576,J$4,0)*100,"-")</f>
        <v>6.2523007392883301</v>
      </c>
      <c r="K17" s="120">
        <f>IFERROR(VLOOKUP($B17&amp;"_"&amp;$C17&amp;"_"&amp;$A$4,'Pnad-C'!$1:$1048576,K$4,0)*100,"-")</f>
        <v>0.11733929859474301</v>
      </c>
      <c r="L17" s="120"/>
      <c r="M17" s="120">
        <f>IFERROR(VLOOKUP($B17&amp;"_"&amp;$C17&amp;"_"&amp;$A$5,'Pnad-C'!$1:$1048576,M$4,0)*100,"-")</f>
        <v>11.215870082378387</v>
      </c>
      <c r="N17" s="120">
        <f>IFERROR(VLOOKUP($B17&amp;"_"&amp;$C17&amp;"_"&amp;$A$5,'Pnad-C'!$1:$1048576,N$4,0)*100,"-")</f>
        <v>14.032922685146332</v>
      </c>
      <c r="O17" s="120">
        <f>IFERROR(VLOOKUP($B17&amp;"_"&amp;$C17&amp;"_"&amp;$A$5,'Pnad-C'!$1:$1048576,O$4,0)*100,"-")</f>
        <v>8.7898775935173035</v>
      </c>
      <c r="P17" s="120">
        <f>IFERROR(VLOOKUP($B17&amp;"_"&amp;$C17&amp;"_"&amp;$A$5,'Pnad-C'!$1:$1048576,P$4,0)*100,"-")</f>
        <v>18.927086889743805</v>
      </c>
      <c r="Q17" s="120">
        <f>IFERROR(VLOOKUP($B17&amp;"_"&amp;$C17&amp;"_"&amp;$A$5,'Pnad-C'!$1:$1048576,Q$4,0)*100,"-")</f>
        <v>40.570485591888428</v>
      </c>
      <c r="R17" s="120">
        <f>IFERROR(VLOOKUP($B17&amp;"_"&amp;$C17&amp;"_"&amp;$A$5,'Pnad-C'!$1:$1048576,R$4,0)*100,"-")</f>
        <v>6.4484655857086182</v>
      </c>
      <c r="S17" s="120">
        <f>IFERROR(VLOOKUP($B17&amp;"_"&amp;$C17&amp;"_"&amp;$A$5,'Pnad-C'!$1:$1048576,S$4,0)*100,"-")</f>
        <v>1.5292968600988388E-2</v>
      </c>
    </row>
    <row r="18" spans="2:19" ht="15.75" x14ac:dyDescent="0.25">
      <c r="B18" s="10">
        <f t="shared" si="1"/>
        <v>2013</v>
      </c>
      <c r="C18" s="152">
        <v>4</v>
      </c>
      <c r="D18" s="99" t="s">
        <v>6</v>
      </c>
      <c r="E18" s="120">
        <f>IFERROR(VLOOKUP($B18&amp;"_"&amp;$C18&amp;"_"&amp;$A$4,'Pnad-C'!$1:$1048576,E$4,0)*100,"-")</f>
        <v>0.47837956808507442</v>
      </c>
      <c r="F18" s="120">
        <f>IFERROR(VLOOKUP($B18&amp;"_"&amp;$C18&amp;"_"&amp;$A$4,'Pnad-C'!$1:$1048576,F$4,0)*100,"-")</f>
        <v>10.596973448991776</v>
      </c>
      <c r="G18" s="120">
        <f>IFERROR(VLOOKUP($B18&amp;"_"&amp;$C18&amp;"_"&amp;$A$4,'Pnad-C'!$1:$1048576,G$4,0)*100,"-")</f>
        <v>9.3781858682632446</v>
      </c>
      <c r="H18" s="120">
        <f>IFERROR(VLOOKUP($B18&amp;"_"&amp;$C18&amp;"_"&amp;$A$4,'Pnad-C'!$1:$1048576,H$4,0)*100,"-")</f>
        <v>17.937599122524261</v>
      </c>
      <c r="I18" s="120">
        <f>IFERROR(VLOOKUP($B18&amp;"_"&amp;$C18&amp;"_"&amp;$A$4,'Pnad-C'!$1:$1048576,I$4,0)*100,"-")</f>
        <v>55.203443765640259</v>
      </c>
      <c r="J18" s="120">
        <f>IFERROR(VLOOKUP($B18&amp;"_"&amp;$C18&amp;"_"&amp;$A$4,'Pnad-C'!$1:$1048576,J$4,0)*100,"-")</f>
        <v>6.3290156424045563</v>
      </c>
      <c r="K18" s="120">
        <f>IFERROR(VLOOKUP($B18&amp;"_"&amp;$C18&amp;"_"&amp;$A$4,'Pnad-C'!$1:$1048576,K$4,0)*100,"-")</f>
        <v>7.6401204569265246E-2</v>
      </c>
      <c r="L18" s="120"/>
      <c r="M18" s="120">
        <f>IFERROR(VLOOKUP($B18&amp;"_"&amp;$C18&amp;"_"&amp;$A$5,'Pnad-C'!$1:$1048576,M$4,0)*100,"-")</f>
        <v>11.220846325159073</v>
      </c>
      <c r="N18" s="120">
        <f>IFERROR(VLOOKUP($B18&amp;"_"&amp;$C18&amp;"_"&amp;$A$5,'Pnad-C'!$1:$1048576,N$4,0)*100,"-")</f>
        <v>14.038312435150146</v>
      </c>
      <c r="O18" s="120">
        <f>IFERROR(VLOOKUP($B18&amp;"_"&amp;$C18&amp;"_"&amp;$A$5,'Pnad-C'!$1:$1048576,O$4,0)*100,"-")</f>
        <v>8.8332697749137878</v>
      </c>
      <c r="P18" s="120">
        <f>IFERROR(VLOOKUP($B18&amp;"_"&amp;$C18&amp;"_"&amp;$A$5,'Pnad-C'!$1:$1048576,P$4,0)*100,"-")</f>
        <v>19.045934081077576</v>
      </c>
      <c r="Q18" s="120">
        <f>IFERROR(VLOOKUP($B18&amp;"_"&amp;$C18&amp;"_"&amp;$A$5,'Pnad-C'!$1:$1048576,Q$4,0)*100,"-")</f>
        <v>40.50309956073761</v>
      </c>
      <c r="R18" s="120">
        <f>IFERROR(VLOOKUP($B18&amp;"_"&amp;$C18&amp;"_"&amp;$A$5,'Pnad-C'!$1:$1048576,R$4,0)*100,"-")</f>
        <v>6.3430510461330414</v>
      </c>
      <c r="S18" s="120">
        <f>IFERROR(VLOOKUP($B18&amp;"_"&amp;$C18&amp;"_"&amp;$A$5,'Pnad-C'!$1:$1048576,S$4,0)*100,"-")</f>
        <v>1.5485771291423589E-2</v>
      </c>
    </row>
    <row r="19" spans="2:19" ht="15.75" x14ac:dyDescent="0.25">
      <c r="B19" s="10">
        <f>D19</f>
        <v>2014</v>
      </c>
      <c r="C19" s="152">
        <v>0</v>
      </c>
      <c r="D19" s="98">
        <v>2014</v>
      </c>
      <c r="E19" s="119">
        <f>IFERROR(VLOOKUP($B19&amp;"_"&amp;$C19&amp;"_"&amp;$A$4,'Pnad-C'!$1:$1048576,E$4,0)*100,"-")</f>
        <v>0.34323164727538824</v>
      </c>
      <c r="F19" s="119">
        <f>IFERROR(VLOOKUP($B19&amp;"_"&amp;$C19&amp;"_"&amp;$A$4,'Pnad-C'!$1:$1048576,F$4,0)*100,"-")</f>
        <v>10.044044256210327</v>
      </c>
      <c r="G19" s="119">
        <f>IFERROR(VLOOKUP($B19&amp;"_"&amp;$C19&amp;"_"&amp;$A$4,'Pnad-C'!$1:$1048576,G$4,0)*100,"-")</f>
        <v>8.5774980485439301</v>
      </c>
      <c r="H19" s="119">
        <f>IFERROR(VLOOKUP($B19&amp;"_"&amp;$C19&amp;"_"&amp;$A$4,'Pnad-C'!$1:$1048576,H$4,0)*100,"-")</f>
        <v>18.74019056558609</v>
      </c>
      <c r="I19" s="119">
        <f>IFERROR(VLOOKUP($B19&amp;"_"&amp;$C19&amp;"_"&amp;$A$4,'Pnad-C'!$1:$1048576,I$4,0)*100,"-")</f>
        <v>55.847346782684326</v>
      </c>
      <c r="J19" s="119">
        <f>IFERROR(VLOOKUP($B19&amp;"_"&amp;$C19&amp;"_"&amp;$A$4,'Pnad-C'!$1:$1048576,J$4,0)*100,"-")</f>
        <v>6.3846968114376068</v>
      </c>
      <c r="K19" s="119">
        <f>IFERROR(VLOOKUP($B19&amp;"_"&amp;$C19&amp;"_"&amp;$A$4,'Pnad-C'!$1:$1048576,K$4,0)*100,"-")</f>
        <v>6.2991486629471183E-2</v>
      </c>
      <c r="L19" s="119"/>
      <c r="M19" s="119">
        <f>IFERROR(VLOOKUP($B19&amp;"_"&amp;$C19&amp;"_"&amp;$A$5,'Pnad-C'!$1:$1048576,M$4,0)*100,"-")</f>
        <v>10.412538051605225</v>
      </c>
      <c r="N19" s="119">
        <f>IFERROR(VLOOKUP($B19&amp;"_"&amp;$C19&amp;"_"&amp;$A$5,'Pnad-C'!$1:$1048576,N$4,0)*100,"-")</f>
        <v>14.378993213176727</v>
      </c>
      <c r="O19" s="119">
        <f>IFERROR(VLOOKUP($B19&amp;"_"&amp;$C19&amp;"_"&amp;$A$5,'Pnad-C'!$1:$1048576,O$4,0)*100,"-")</f>
        <v>8.4814772009849548</v>
      </c>
      <c r="P19" s="119">
        <f>IFERROR(VLOOKUP($B19&amp;"_"&amp;$C19&amp;"_"&amp;$A$5,'Pnad-C'!$1:$1048576,P$4,0)*100,"-")</f>
        <v>18.905450403690338</v>
      </c>
      <c r="Q19" s="119">
        <f>IFERROR(VLOOKUP($B19&amp;"_"&amp;$C19&amp;"_"&amp;$A$5,'Pnad-C'!$1:$1048576,Q$4,0)*100,"-")</f>
        <v>41.503897309303284</v>
      </c>
      <c r="R19" s="119">
        <f>IFERROR(VLOOKUP($B19&amp;"_"&amp;$C19&amp;"_"&amp;$A$5,'Pnad-C'!$1:$1048576,R$4,0)*100,"-")</f>
        <v>6.2981903553009033</v>
      </c>
      <c r="S19" s="119">
        <f>IFERROR(VLOOKUP($B19&amp;"_"&amp;$C19&amp;"_"&amp;$A$5,'Pnad-C'!$1:$1048576,S$4,0)*100,"-")</f>
        <v>1.9454138237051666E-2</v>
      </c>
    </row>
    <row r="20" spans="2:19" ht="15.75" x14ac:dyDescent="0.25">
      <c r="B20" s="10">
        <f>B19</f>
        <v>2014</v>
      </c>
      <c r="C20" s="152">
        <v>1</v>
      </c>
      <c r="D20" s="99" t="s">
        <v>3</v>
      </c>
      <c r="E20" s="120">
        <f>IFERROR(VLOOKUP($B20&amp;"_"&amp;$C20&amp;"_"&amp;$A$4,'Pnad-C'!$1:$1048576,E$4,0)*100,"-")</f>
        <v>0.41629155166447163</v>
      </c>
      <c r="F20" s="120">
        <f>IFERROR(VLOOKUP($B20&amp;"_"&amp;$C20&amp;"_"&amp;$A$4,'Pnad-C'!$1:$1048576,F$4,0)*100,"-")</f>
        <v>10.134606808423996</v>
      </c>
      <c r="G20" s="120">
        <f>IFERROR(VLOOKUP($B20&amp;"_"&amp;$C20&amp;"_"&amp;$A$4,'Pnad-C'!$1:$1048576,G$4,0)*100,"-")</f>
        <v>9.5522969961166382</v>
      </c>
      <c r="H20" s="120">
        <f>IFERROR(VLOOKUP($B20&amp;"_"&amp;$C20&amp;"_"&amp;$A$4,'Pnad-C'!$1:$1048576,H$4,0)*100,"-")</f>
        <v>18.363320827484131</v>
      </c>
      <c r="I20" s="120">
        <f>IFERROR(VLOOKUP($B20&amp;"_"&amp;$C20&amp;"_"&amp;$A$4,'Pnad-C'!$1:$1048576,I$4,0)*100,"-")</f>
        <v>55.054378509521484</v>
      </c>
      <c r="J20" s="120">
        <f>IFERROR(VLOOKUP($B20&amp;"_"&amp;$C20&amp;"_"&amp;$A$4,'Pnad-C'!$1:$1048576,J$4,0)*100,"-")</f>
        <v>6.4676053822040558</v>
      </c>
      <c r="K20" s="120">
        <f>IFERROR(VLOOKUP($B20&amp;"_"&amp;$C20&amp;"_"&amp;$A$4,'Pnad-C'!$1:$1048576,K$4,0)*100,"-")</f>
        <v>1.1500978143885732E-2</v>
      </c>
      <c r="L20" s="120"/>
      <c r="M20" s="120">
        <f>IFERROR(VLOOKUP($B20&amp;"_"&amp;$C20&amp;"_"&amp;$A$5,'Pnad-C'!$1:$1048576,M$4,0)*100,"-")</f>
        <v>10.554174333810806</v>
      </c>
      <c r="N20" s="120">
        <f>IFERROR(VLOOKUP($B20&amp;"_"&amp;$C20&amp;"_"&amp;$A$5,'Pnad-C'!$1:$1048576,N$4,0)*100,"-")</f>
        <v>14.243672788143158</v>
      </c>
      <c r="O20" s="120">
        <f>IFERROR(VLOOKUP($B20&amp;"_"&amp;$C20&amp;"_"&amp;$A$5,'Pnad-C'!$1:$1048576,O$4,0)*100,"-")</f>
        <v>8.8094316422939301</v>
      </c>
      <c r="P20" s="120">
        <f>IFERROR(VLOOKUP($B20&amp;"_"&amp;$C20&amp;"_"&amp;$A$5,'Pnad-C'!$1:$1048576,P$4,0)*100,"-")</f>
        <v>19.154192507266998</v>
      </c>
      <c r="Q20" s="120">
        <f>IFERROR(VLOOKUP($B20&amp;"_"&amp;$C20&amp;"_"&amp;$A$5,'Pnad-C'!$1:$1048576,Q$4,0)*100,"-")</f>
        <v>40.826690196990967</v>
      </c>
      <c r="R20" s="120">
        <f>IFERROR(VLOOKUP($B20&amp;"_"&amp;$C20&amp;"_"&amp;$A$5,'Pnad-C'!$1:$1048576,R$4,0)*100,"-")</f>
        <v>6.3912108540534973</v>
      </c>
      <c r="S20" s="120">
        <f>IFERROR(VLOOKUP($B20&amp;"_"&amp;$C20&amp;"_"&amp;$A$5,'Pnad-C'!$1:$1048576,S$4,0)*100,"-")</f>
        <v>2.0628368656616658E-2</v>
      </c>
    </row>
    <row r="21" spans="2:19" ht="15.75" x14ac:dyDescent="0.25">
      <c r="B21" s="10">
        <f t="shared" ref="B21:B23" si="2">B20</f>
        <v>2014</v>
      </c>
      <c r="C21" s="152">
        <v>2</v>
      </c>
      <c r="D21" s="99" t="s">
        <v>4</v>
      </c>
      <c r="E21" s="120">
        <f>IFERROR(VLOOKUP($B21&amp;"_"&amp;$C21&amp;"_"&amp;$A$4,'Pnad-C'!$1:$1048576,E$4,0)*100,"-")</f>
        <v>0.33438603859394789</v>
      </c>
      <c r="F21" s="120">
        <f>IFERROR(VLOOKUP($B21&amp;"_"&amp;$C21&amp;"_"&amp;$A$4,'Pnad-C'!$1:$1048576,F$4,0)*100,"-")</f>
        <v>10.142789036035538</v>
      </c>
      <c r="G21" s="120">
        <f>IFERROR(VLOOKUP($B21&amp;"_"&amp;$C21&amp;"_"&amp;$A$4,'Pnad-C'!$1:$1048576,G$4,0)*100,"-")</f>
        <v>8.8578343391418457</v>
      </c>
      <c r="H21" s="120">
        <f>IFERROR(VLOOKUP($B21&amp;"_"&amp;$C21&amp;"_"&amp;$A$4,'Pnad-C'!$1:$1048576,H$4,0)*100,"-")</f>
        <v>19.007904827594757</v>
      </c>
      <c r="I21" s="120">
        <f>IFERROR(VLOOKUP($B21&amp;"_"&amp;$C21&amp;"_"&amp;$A$4,'Pnad-C'!$1:$1048576,I$4,0)*100,"-")</f>
        <v>55.302375555038452</v>
      </c>
      <c r="J21" s="120">
        <f>IFERROR(VLOOKUP($B21&amp;"_"&amp;$C21&amp;"_"&amp;$A$4,'Pnad-C'!$1:$1048576,J$4,0)*100,"-")</f>
        <v>6.2850490212440491</v>
      </c>
      <c r="K21" s="120">
        <f>IFERROR(VLOOKUP($B21&amp;"_"&amp;$C21&amp;"_"&amp;$A$4,'Pnad-C'!$1:$1048576,K$4,0)*100,"-")</f>
        <v>6.9663231261074543E-2</v>
      </c>
      <c r="L21" s="120"/>
      <c r="M21" s="120">
        <f>IFERROR(VLOOKUP($B21&amp;"_"&amp;$C21&amp;"_"&amp;$A$5,'Pnad-C'!$1:$1048576,M$4,0)*100,"-")</f>
        <v>10.601136833429337</v>
      </c>
      <c r="N21" s="120">
        <f>IFERROR(VLOOKUP($B21&amp;"_"&amp;$C21&amp;"_"&amp;$A$5,'Pnad-C'!$1:$1048576,N$4,0)*100,"-")</f>
        <v>14.282973110675812</v>
      </c>
      <c r="O21" s="120">
        <f>IFERROR(VLOOKUP($B21&amp;"_"&amp;$C21&amp;"_"&amp;$A$5,'Pnad-C'!$1:$1048576,O$4,0)*100,"-")</f>
        <v>8.4860622882843018</v>
      </c>
      <c r="P21" s="120">
        <f>IFERROR(VLOOKUP($B21&amp;"_"&amp;$C21&amp;"_"&amp;$A$5,'Pnad-C'!$1:$1048576,P$4,0)*100,"-")</f>
        <v>18.9045250415802</v>
      </c>
      <c r="Q21" s="120">
        <f>IFERROR(VLOOKUP($B21&amp;"_"&amp;$C21&amp;"_"&amp;$A$5,'Pnad-C'!$1:$1048576,Q$4,0)*100,"-")</f>
        <v>41.203764081001282</v>
      </c>
      <c r="R21" s="120">
        <f>IFERROR(VLOOKUP($B21&amp;"_"&amp;$C21&amp;"_"&amp;$A$5,'Pnad-C'!$1:$1048576,R$4,0)*100,"-")</f>
        <v>6.5011613070964813</v>
      </c>
      <c r="S21" s="120">
        <f>IFERROR(VLOOKUP($B21&amp;"_"&amp;$C21&amp;"_"&amp;$A$5,'Pnad-C'!$1:$1048576,S$4,0)*100,"-")</f>
        <v>2.037628146354109E-2</v>
      </c>
    </row>
    <row r="22" spans="2:19" ht="15.75" x14ac:dyDescent="0.25">
      <c r="B22" s="10">
        <f t="shared" si="2"/>
        <v>2014</v>
      </c>
      <c r="C22" s="152">
        <v>3</v>
      </c>
      <c r="D22" s="99" t="s">
        <v>5</v>
      </c>
      <c r="E22" s="120">
        <f>IFERROR(VLOOKUP($B22&amp;"_"&amp;$C22&amp;"_"&amp;$A$4,'Pnad-C'!$1:$1048576,E$4,0)*100,"-")</f>
        <v>0.35966970026493073</v>
      </c>
      <c r="F22" s="120">
        <f>IFERROR(VLOOKUP($B22&amp;"_"&amp;$C22&amp;"_"&amp;$A$4,'Pnad-C'!$1:$1048576,F$4,0)*100,"-")</f>
        <v>10.041370242834091</v>
      </c>
      <c r="G22" s="120">
        <f>IFERROR(VLOOKUP($B22&amp;"_"&amp;$C22&amp;"_"&amp;$A$4,'Pnad-C'!$1:$1048576,G$4,0)*100,"-")</f>
        <v>8.2453548908233643</v>
      </c>
      <c r="H22" s="120">
        <f>IFERROR(VLOOKUP($B22&amp;"_"&amp;$C22&amp;"_"&amp;$A$4,'Pnad-C'!$1:$1048576,H$4,0)*100,"-")</f>
        <v>18.725478649139404</v>
      </c>
      <c r="I22" s="120">
        <f>IFERROR(VLOOKUP($B22&amp;"_"&amp;$C22&amp;"_"&amp;$A$4,'Pnad-C'!$1:$1048576,I$4,0)*100,"-")</f>
        <v>56.253409385681152</v>
      </c>
      <c r="J22" s="120">
        <f>IFERROR(VLOOKUP($B22&amp;"_"&amp;$C22&amp;"_"&amp;$A$4,'Pnad-C'!$1:$1048576,J$4,0)*100,"-")</f>
        <v>6.3382379710674286</v>
      </c>
      <c r="K22" s="120">
        <f>IFERROR(VLOOKUP($B22&amp;"_"&amp;$C22&amp;"_"&amp;$A$4,'Pnad-C'!$1:$1048576,K$4,0)*100,"-")</f>
        <v>3.6480574635788798E-2</v>
      </c>
      <c r="L22" s="120"/>
      <c r="M22" s="120">
        <f>IFERROR(VLOOKUP($B22&amp;"_"&amp;$C22&amp;"_"&amp;$A$5,'Pnad-C'!$1:$1048576,M$4,0)*100,"-")</f>
        <v>10.384010523557663</v>
      </c>
      <c r="N22" s="120">
        <f>IFERROR(VLOOKUP($B22&amp;"_"&amp;$C22&amp;"_"&amp;$A$5,'Pnad-C'!$1:$1048576,N$4,0)*100,"-")</f>
        <v>14.522960782051086</v>
      </c>
      <c r="O22" s="120">
        <f>IFERROR(VLOOKUP($B22&amp;"_"&amp;$C22&amp;"_"&amp;$A$5,'Pnad-C'!$1:$1048576,O$4,0)*100,"-")</f>
        <v>8.2520723342895508</v>
      </c>
      <c r="P22" s="120">
        <f>IFERROR(VLOOKUP($B22&amp;"_"&amp;$C22&amp;"_"&amp;$A$5,'Pnad-C'!$1:$1048576,P$4,0)*100,"-")</f>
        <v>18.678790330886841</v>
      </c>
      <c r="Q22" s="120">
        <f>IFERROR(VLOOKUP($B22&amp;"_"&amp;$C22&amp;"_"&amp;$A$5,'Pnad-C'!$1:$1048576,Q$4,0)*100,"-")</f>
        <v>41.697254776954651</v>
      </c>
      <c r="R22" s="120">
        <f>IFERROR(VLOOKUP($B22&amp;"_"&amp;$C22&amp;"_"&amp;$A$5,'Pnad-C'!$1:$1048576,R$4,0)*100,"-")</f>
        <v>6.4509466290473938</v>
      </c>
      <c r="S22" s="120">
        <f>IFERROR(VLOOKUP($B22&amp;"_"&amp;$C22&amp;"_"&amp;$A$5,'Pnad-C'!$1:$1048576,S$4,0)*100,"-")</f>
        <v>1.3965026300866157E-2</v>
      </c>
    </row>
    <row r="23" spans="2:19" ht="15.75" x14ac:dyDescent="0.25">
      <c r="B23" s="10">
        <f t="shared" si="2"/>
        <v>2014</v>
      </c>
      <c r="C23" s="152">
        <v>4</v>
      </c>
      <c r="D23" s="99" t="s">
        <v>6</v>
      </c>
      <c r="E23" s="120">
        <f>IFERROR(VLOOKUP($B23&amp;"_"&amp;$C23&amp;"_"&amp;$A$4,'Pnad-C'!$1:$1048576,E$4,0)*100,"-")</f>
        <v>0.26257932186126709</v>
      </c>
      <c r="F23" s="120">
        <f>IFERROR(VLOOKUP($B23&amp;"_"&amp;$C23&amp;"_"&amp;$A$4,'Pnad-C'!$1:$1048576,F$4,0)*100,"-")</f>
        <v>9.8574109375476837</v>
      </c>
      <c r="G23" s="120">
        <f>IFERROR(VLOOKUP($B23&amp;"_"&amp;$C23&amp;"_"&amp;$A$4,'Pnad-C'!$1:$1048576,G$4,0)*100,"-")</f>
        <v>7.6545052230358124</v>
      </c>
      <c r="H23" s="120">
        <f>IFERROR(VLOOKUP($B23&amp;"_"&amp;$C23&amp;"_"&amp;$A$4,'Pnad-C'!$1:$1048576,H$4,0)*100,"-")</f>
        <v>18.864059448242188</v>
      </c>
      <c r="I23" s="120">
        <f>IFERROR(VLOOKUP($B23&amp;"_"&amp;$C23&amp;"_"&amp;$A$4,'Pnad-C'!$1:$1048576,I$4,0)*100,"-")</f>
        <v>56.779229640960693</v>
      </c>
      <c r="J23" s="120">
        <f>IFERROR(VLOOKUP($B23&amp;"_"&amp;$C23&amp;"_"&amp;$A$4,'Pnad-C'!$1:$1048576,J$4,0)*100,"-")</f>
        <v>6.4478956162929535</v>
      </c>
      <c r="K23" s="120">
        <f>IFERROR(VLOOKUP($B23&amp;"_"&amp;$C23&amp;"_"&amp;$A$4,'Pnad-C'!$1:$1048576,K$4,0)*100,"-")</f>
        <v>0.13432116247713566</v>
      </c>
      <c r="L23" s="120"/>
      <c r="M23" s="120">
        <f>IFERROR(VLOOKUP($B23&amp;"_"&amp;$C23&amp;"_"&amp;$A$5,'Pnad-C'!$1:$1048576,M$4,0)*100,"-")</f>
        <v>10.110829025506973</v>
      </c>
      <c r="N23" s="120">
        <f>IFERROR(VLOOKUP($B23&amp;"_"&amp;$C23&amp;"_"&amp;$A$5,'Pnad-C'!$1:$1048576,N$4,0)*100,"-")</f>
        <v>14.466364681720734</v>
      </c>
      <c r="O23" s="120">
        <f>IFERROR(VLOOKUP($B23&amp;"_"&amp;$C23&amp;"_"&amp;$A$5,'Pnad-C'!$1:$1048576,O$4,0)*100,"-")</f>
        <v>8.3783432841300964</v>
      </c>
      <c r="P23" s="120">
        <f>IFERROR(VLOOKUP($B23&amp;"_"&amp;$C23&amp;"_"&amp;$A$5,'Pnad-C'!$1:$1048576,P$4,0)*100,"-")</f>
        <v>18.884293735027313</v>
      </c>
      <c r="Q23" s="120">
        <f>IFERROR(VLOOKUP($B23&amp;"_"&amp;$C23&amp;"_"&amp;$A$5,'Pnad-C'!$1:$1048576,Q$4,0)*100,"-")</f>
        <v>42.287877202033997</v>
      </c>
      <c r="R23" s="120">
        <f>IFERROR(VLOOKUP($B23&amp;"_"&amp;$C23&amp;"_"&amp;$A$5,'Pnad-C'!$1:$1048576,R$4,0)*100,"-")</f>
        <v>5.849442258477211</v>
      </c>
      <c r="S23" s="120">
        <f>IFERROR(VLOOKUP($B23&amp;"_"&amp;$C23&amp;"_"&amp;$A$5,'Pnad-C'!$1:$1048576,S$4,0)*100,"-")</f>
        <v>2.2846877982374281E-2</v>
      </c>
    </row>
    <row r="24" spans="2:19" ht="15.75" x14ac:dyDescent="0.25">
      <c r="B24" s="10">
        <f>D24</f>
        <v>2015</v>
      </c>
      <c r="C24" s="152">
        <v>0</v>
      </c>
      <c r="D24" s="98">
        <v>2015</v>
      </c>
      <c r="E24" s="119">
        <f>IFERROR(VLOOKUP($B24&amp;"_"&amp;$C24&amp;"_"&amp;$A$4,'Pnad-C'!$1:$1048576,E$4,0)*100,"-")</f>
        <v>0.35963645204901695</v>
      </c>
      <c r="F24" s="119">
        <f>IFERROR(VLOOKUP($B24&amp;"_"&amp;$C24&amp;"_"&amp;$A$4,'Pnad-C'!$1:$1048576,F$4,0)*100,"-")</f>
        <v>9.3137338757514954</v>
      </c>
      <c r="G24" s="119">
        <f>IFERROR(VLOOKUP($B24&amp;"_"&amp;$C24&amp;"_"&amp;$A$4,'Pnad-C'!$1:$1048576,G$4,0)*100,"-")</f>
        <v>8.2598142325878143</v>
      </c>
      <c r="H24" s="119">
        <f>IFERROR(VLOOKUP($B24&amp;"_"&amp;$C24&amp;"_"&amp;$A$4,'Pnad-C'!$1:$1048576,H$4,0)*100,"-")</f>
        <v>18.737095594406128</v>
      </c>
      <c r="I24" s="119">
        <f>IFERROR(VLOOKUP($B24&amp;"_"&amp;$C24&amp;"_"&amp;$A$4,'Pnad-C'!$1:$1048576,I$4,0)*100,"-")</f>
        <v>57.129335403442383</v>
      </c>
      <c r="J24" s="119">
        <f>IFERROR(VLOOKUP($B24&amp;"_"&amp;$C24&amp;"_"&amp;$A$4,'Pnad-C'!$1:$1048576,J$4,0)*100,"-")</f>
        <v>6.1665721237659454</v>
      </c>
      <c r="K24" s="119">
        <f>IFERROR(VLOOKUP($B24&amp;"_"&amp;$C24&amp;"_"&amp;$A$4,'Pnad-C'!$1:$1048576,K$4,0)*100,"-")</f>
        <v>3.3812050241976976E-2</v>
      </c>
      <c r="L24" s="119"/>
      <c r="M24" s="119">
        <f>IFERROR(VLOOKUP($B24&amp;"_"&amp;$C24&amp;"_"&amp;$A$5,'Pnad-C'!$1:$1048576,M$4,0)*100,"-")</f>
        <v>10.271032154560089</v>
      </c>
      <c r="N24" s="119">
        <f>IFERROR(VLOOKUP($B24&amp;"_"&amp;$C24&amp;"_"&amp;$A$5,'Pnad-C'!$1:$1048576,N$4,0)*100,"-")</f>
        <v>14.000688493251801</v>
      </c>
      <c r="O24" s="119">
        <f>IFERROR(VLOOKUP($B24&amp;"_"&amp;$C24&amp;"_"&amp;$A$5,'Pnad-C'!$1:$1048576,O$4,0)*100,"-")</f>
        <v>8.1504359841346741</v>
      </c>
      <c r="P24" s="119">
        <f>IFERROR(VLOOKUP($B24&amp;"_"&amp;$C24&amp;"_"&amp;$A$5,'Pnad-C'!$1:$1048576,P$4,0)*100,"-")</f>
        <v>19.080780446529388</v>
      </c>
      <c r="Q24" s="119">
        <f>IFERROR(VLOOKUP($B24&amp;"_"&amp;$C24&amp;"_"&amp;$A$5,'Pnad-C'!$1:$1048576,Q$4,0)*100,"-")</f>
        <v>42.735990881919861</v>
      </c>
      <c r="R24" s="119">
        <f>IFERROR(VLOOKUP($B24&amp;"_"&amp;$C24&amp;"_"&amp;$A$5,'Pnad-C'!$1:$1048576,R$4,0)*100,"-")</f>
        <v>5.7488448917865753</v>
      </c>
      <c r="S24" s="119">
        <f>IFERROR(VLOOKUP($B24&amp;"_"&amp;$C24&amp;"_"&amp;$A$5,'Pnad-C'!$1:$1048576,S$4,0)*100,"-")</f>
        <v>1.2225913815200329E-2</v>
      </c>
    </row>
    <row r="25" spans="2:19" ht="15.75" x14ac:dyDescent="0.25">
      <c r="B25" s="10">
        <f>B24</f>
        <v>2015</v>
      </c>
      <c r="C25" s="152">
        <v>1</v>
      </c>
      <c r="D25" s="99" t="s">
        <v>3</v>
      </c>
      <c r="E25" s="120">
        <f>IFERROR(VLOOKUP($B25&amp;"_"&amp;$C25&amp;"_"&amp;$A$4,'Pnad-C'!$1:$1048576,E$4,0)*100,"-")</f>
        <v>0.29755423311144114</v>
      </c>
      <c r="F25" s="120">
        <f>IFERROR(VLOOKUP($B25&amp;"_"&amp;$C25&amp;"_"&amp;$A$4,'Pnad-C'!$1:$1048576,F$4,0)*100,"-")</f>
        <v>9.3325480818748474</v>
      </c>
      <c r="G25" s="120">
        <f>IFERROR(VLOOKUP($B25&amp;"_"&amp;$C25&amp;"_"&amp;$A$4,'Pnad-C'!$1:$1048576,G$4,0)*100,"-")</f>
        <v>8.6569361388683319</v>
      </c>
      <c r="H25" s="120">
        <f>IFERROR(VLOOKUP($B25&amp;"_"&amp;$C25&amp;"_"&amp;$A$4,'Pnad-C'!$1:$1048576,H$4,0)*100,"-")</f>
        <v>18.918789923191071</v>
      </c>
      <c r="I25" s="120">
        <f>IFERROR(VLOOKUP($B25&amp;"_"&amp;$C25&amp;"_"&amp;$A$4,'Pnad-C'!$1:$1048576,I$4,0)*100,"-")</f>
        <v>56.776905059814453</v>
      </c>
      <c r="J25" s="120">
        <f>IFERROR(VLOOKUP($B25&amp;"_"&amp;$C25&amp;"_"&amp;$A$4,'Pnad-C'!$1:$1048576,J$4,0)*100,"-")</f>
        <v>5.9896938502788544</v>
      </c>
      <c r="K25" s="120">
        <f>IFERROR(VLOOKUP($B25&amp;"_"&amp;$C25&amp;"_"&amp;$A$4,'Pnad-C'!$1:$1048576,K$4,0)*100,"-")</f>
        <v>2.7571202372200787E-2</v>
      </c>
      <c r="L25" s="120"/>
      <c r="M25" s="120">
        <f>IFERROR(VLOOKUP($B25&amp;"_"&amp;$C25&amp;"_"&amp;$A$5,'Pnad-C'!$1:$1048576,M$4,0)*100,"-")</f>
        <v>10.375384986400604</v>
      </c>
      <c r="N25" s="120">
        <f>IFERROR(VLOOKUP($B25&amp;"_"&amp;$C25&amp;"_"&amp;$A$5,'Pnad-C'!$1:$1048576,N$4,0)*100,"-")</f>
        <v>14.389559626579285</v>
      </c>
      <c r="O25" s="120">
        <f>IFERROR(VLOOKUP($B25&amp;"_"&amp;$C25&amp;"_"&amp;$A$5,'Pnad-C'!$1:$1048576,O$4,0)*100,"-")</f>
        <v>8.3080559968948364</v>
      </c>
      <c r="P25" s="120">
        <f>IFERROR(VLOOKUP($B25&amp;"_"&amp;$C25&amp;"_"&amp;$A$5,'Pnad-C'!$1:$1048576,P$4,0)*100,"-")</f>
        <v>18.950176239013672</v>
      </c>
      <c r="Q25" s="120">
        <f>IFERROR(VLOOKUP($B25&amp;"_"&amp;$C25&amp;"_"&amp;$A$5,'Pnad-C'!$1:$1048576,Q$4,0)*100,"-")</f>
        <v>42.203998565673828</v>
      </c>
      <c r="R25" s="120">
        <f>IFERROR(VLOOKUP($B25&amp;"_"&amp;$C25&amp;"_"&amp;$A$5,'Pnad-C'!$1:$1048576,R$4,0)*100,"-")</f>
        <v>5.7654161006212234</v>
      </c>
      <c r="S25" s="120">
        <f>IFERROR(VLOOKUP($B25&amp;"_"&amp;$C25&amp;"_"&amp;$A$5,'Pnad-C'!$1:$1048576,S$4,0)*100,"-")</f>
        <v>7.4075767770409584E-3</v>
      </c>
    </row>
    <row r="26" spans="2:19" ht="15.75" x14ac:dyDescent="0.25">
      <c r="B26" s="10">
        <f t="shared" ref="B26:B28" si="3">B25</f>
        <v>2015</v>
      </c>
      <c r="C26" s="152">
        <v>2</v>
      </c>
      <c r="D26" s="99" t="s">
        <v>4</v>
      </c>
      <c r="E26" s="120">
        <f>IFERROR(VLOOKUP($B26&amp;"_"&amp;$C26&amp;"_"&amp;$A$4,'Pnad-C'!$1:$1048576,E$4,0)*100,"-")</f>
        <v>0.31673870980739594</v>
      </c>
      <c r="F26" s="120">
        <f>IFERROR(VLOOKUP($B26&amp;"_"&amp;$C26&amp;"_"&amp;$A$4,'Pnad-C'!$1:$1048576,F$4,0)*100,"-")</f>
        <v>9.8876386880874634</v>
      </c>
      <c r="G26" s="120">
        <f>IFERROR(VLOOKUP($B26&amp;"_"&amp;$C26&amp;"_"&amp;$A$4,'Pnad-C'!$1:$1048576,G$4,0)*100,"-")</f>
        <v>7.3253579437732697</v>
      </c>
      <c r="H26" s="120">
        <f>IFERROR(VLOOKUP($B26&amp;"_"&amp;$C26&amp;"_"&amp;$A$4,'Pnad-C'!$1:$1048576,H$4,0)*100,"-")</f>
        <v>18.73602569103241</v>
      </c>
      <c r="I26" s="120">
        <f>IFERROR(VLOOKUP($B26&amp;"_"&amp;$C26&amp;"_"&amp;$A$4,'Pnad-C'!$1:$1048576,I$4,0)*100,"-")</f>
        <v>57.744294404983521</v>
      </c>
      <c r="J26" s="120">
        <f>IFERROR(VLOOKUP($B26&amp;"_"&amp;$C26&amp;"_"&amp;$A$4,'Pnad-C'!$1:$1048576,J$4,0)*100,"-")</f>
        <v>5.9462353587150574</v>
      </c>
      <c r="K26" s="120">
        <f>IFERROR(VLOOKUP($B26&amp;"_"&amp;$C26&amp;"_"&amp;$A$4,'Pnad-C'!$1:$1048576,K$4,0)*100,"-")</f>
        <v>4.3711584294214845E-2</v>
      </c>
      <c r="L26" s="120"/>
      <c r="M26" s="120">
        <f>IFERROR(VLOOKUP($B26&amp;"_"&amp;$C26&amp;"_"&amp;$A$5,'Pnad-C'!$1:$1048576,M$4,0)*100,"-")</f>
        <v>10.362523049116135</v>
      </c>
      <c r="N26" s="120">
        <f>IFERROR(VLOOKUP($B26&amp;"_"&amp;$C26&amp;"_"&amp;$A$5,'Pnad-C'!$1:$1048576,N$4,0)*100,"-")</f>
        <v>14.208745956420898</v>
      </c>
      <c r="O26" s="120">
        <f>IFERROR(VLOOKUP($B26&amp;"_"&amp;$C26&amp;"_"&amp;$A$5,'Pnad-C'!$1:$1048576,O$4,0)*100,"-")</f>
        <v>7.7412061393260956</v>
      </c>
      <c r="P26" s="120">
        <f>IFERROR(VLOOKUP($B26&amp;"_"&amp;$C26&amp;"_"&amp;$A$5,'Pnad-C'!$1:$1048576,P$4,0)*100,"-")</f>
        <v>19.060017168521881</v>
      </c>
      <c r="Q26" s="120">
        <f>IFERROR(VLOOKUP($B26&amp;"_"&amp;$C26&amp;"_"&amp;$A$5,'Pnad-C'!$1:$1048576,Q$4,0)*100,"-")</f>
        <v>42.870756983757019</v>
      </c>
      <c r="R26" s="120">
        <f>IFERROR(VLOOKUP($B26&amp;"_"&amp;$C26&amp;"_"&amp;$A$5,'Pnad-C'!$1:$1048576,R$4,0)*100,"-")</f>
        <v>5.7464715093374252</v>
      </c>
      <c r="S26" s="120">
        <f>IFERROR(VLOOKUP($B26&amp;"_"&amp;$C26&amp;"_"&amp;$A$5,'Pnad-C'!$1:$1048576,S$4,0)*100,"-")</f>
        <v>1.0279248090228066E-2</v>
      </c>
    </row>
    <row r="27" spans="2:19" ht="15.75" x14ac:dyDescent="0.25">
      <c r="B27" s="10">
        <f t="shared" si="3"/>
        <v>2015</v>
      </c>
      <c r="C27" s="152">
        <v>3</v>
      </c>
      <c r="D27" s="99" t="s">
        <v>5</v>
      </c>
      <c r="E27" s="120">
        <f>IFERROR(VLOOKUP($B27&amp;"_"&amp;$C27&amp;"_"&amp;$A$4,'Pnad-C'!$1:$1048576,E$4,0)*100,"-")</f>
        <v>0.3061145544052124</v>
      </c>
      <c r="F27" s="120">
        <f>IFERROR(VLOOKUP($B27&amp;"_"&amp;$C27&amp;"_"&amp;$A$4,'Pnad-C'!$1:$1048576,F$4,0)*100,"-")</f>
        <v>9.2077575623989105</v>
      </c>
      <c r="G27" s="120">
        <f>IFERROR(VLOOKUP($B27&amp;"_"&amp;$C27&amp;"_"&amp;$A$4,'Pnad-C'!$1:$1048576,G$4,0)*100,"-")</f>
        <v>7.3071084916591644</v>
      </c>
      <c r="H27" s="120">
        <f>IFERROR(VLOOKUP($B27&amp;"_"&amp;$C27&amp;"_"&amp;$A$4,'Pnad-C'!$1:$1048576,H$4,0)*100,"-")</f>
        <v>18.464198708534241</v>
      </c>
      <c r="I27" s="120">
        <f>IFERROR(VLOOKUP($B27&amp;"_"&amp;$C27&amp;"_"&amp;$A$4,'Pnad-C'!$1:$1048576,I$4,0)*100,"-")</f>
        <v>58.244025707244873</v>
      </c>
      <c r="J27" s="120">
        <f>IFERROR(VLOOKUP($B27&amp;"_"&amp;$C27&amp;"_"&amp;$A$4,'Pnad-C'!$1:$1048576,J$4,0)*100,"-")</f>
        <v>6.4636722207069397</v>
      </c>
      <c r="K27" s="120">
        <f>IFERROR(VLOOKUP($B27&amp;"_"&amp;$C27&amp;"_"&amp;$A$4,'Pnad-C'!$1:$1048576,K$4,0)*100,"-")</f>
        <v>7.1193957410287112E-3</v>
      </c>
      <c r="L27" s="120"/>
      <c r="M27" s="120">
        <f>IFERROR(VLOOKUP($B27&amp;"_"&amp;$C27&amp;"_"&amp;$A$5,'Pnad-C'!$1:$1048576,M$4,0)*100,"-")</f>
        <v>10.260753333568573</v>
      </c>
      <c r="N27" s="120">
        <f>IFERROR(VLOOKUP($B27&amp;"_"&amp;$C27&amp;"_"&amp;$A$5,'Pnad-C'!$1:$1048576,N$4,0)*100,"-")</f>
        <v>13.987305760383606</v>
      </c>
      <c r="O27" s="120">
        <f>IFERROR(VLOOKUP($B27&amp;"_"&amp;$C27&amp;"_"&amp;$A$5,'Pnad-C'!$1:$1048576,O$4,0)*100,"-")</f>
        <v>7.9423360526561737</v>
      </c>
      <c r="P27" s="120">
        <f>IFERROR(VLOOKUP($B27&amp;"_"&amp;$C27&amp;"_"&amp;$A$5,'Pnad-C'!$1:$1048576,P$4,0)*100,"-")</f>
        <v>19.102582335472107</v>
      </c>
      <c r="Q27" s="120">
        <f>IFERROR(VLOOKUP($B27&amp;"_"&amp;$C27&amp;"_"&amp;$A$5,'Pnad-C'!$1:$1048576,Q$4,0)*100,"-")</f>
        <v>42.866051197052002</v>
      </c>
      <c r="R27" s="120">
        <f>IFERROR(VLOOKUP($B27&amp;"_"&amp;$C27&amp;"_"&amp;$A$5,'Pnad-C'!$1:$1048576,R$4,0)*100,"-")</f>
        <v>5.8324456214904785</v>
      </c>
      <c r="S27" s="120">
        <f>IFERROR(VLOOKUP($B27&amp;"_"&amp;$C27&amp;"_"&amp;$A$5,'Pnad-C'!$1:$1048576,S$4,0)*100,"-")</f>
        <v>8.5275452875066549E-3</v>
      </c>
    </row>
    <row r="28" spans="2:19" ht="15.75" x14ac:dyDescent="0.25">
      <c r="B28" s="10">
        <f t="shared" si="3"/>
        <v>2015</v>
      </c>
      <c r="C28" s="152">
        <v>4</v>
      </c>
      <c r="D28" s="99" t="s">
        <v>6</v>
      </c>
      <c r="E28" s="120">
        <f>IFERROR(VLOOKUP($B28&amp;"_"&amp;$C28&amp;"_"&amp;$A$4,'Pnad-C'!$1:$1048576,E$4,0)*100,"-")</f>
        <v>0.51813828758895397</v>
      </c>
      <c r="F28" s="120">
        <f>IFERROR(VLOOKUP($B28&amp;"_"&amp;$C28&amp;"_"&amp;$A$4,'Pnad-C'!$1:$1048576,F$4,0)*100,"-")</f>
        <v>8.8269919157028198</v>
      </c>
      <c r="G28" s="120">
        <f>IFERROR(VLOOKUP($B28&amp;"_"&amp;$C28&amp;"_"&amp;$A$4,'Pnad-C'!$1:$1048576,G$4,0)*100,"-")</f>
        <v>9.7498536109924316</v>
      </c>
      <c r="H28" s="120">
        <f>IFERROR(VLOOKUP($B28&amp;"_"&amp;$C28&amp;"_"&amp;$A$4,'Pnad-C'!$1:$1048576,H$4,0)*100,"-")</f>
        <v>18.829365074634552</v>
      </c>
      <c r="I28" s="120">
        <f>IFERROR(VLOOKUP($B28&amp;"_"&amp;$C28&amp;"_"&amp;$A$4,'Pnad-C'!$1:$1048576,I$4,0)*100,"-")</f>
        <v>55.752116441726685</v>
      </c>
      <c r="J28" s="120">
        <f>IFERROR(VLOOKUP($B28&amp;"_"&amp;$C28&amp;"_"&amp;$A$4,'Pnad-C'!$1:$1048576,J$4,0)*100,"-")</f>
        <v>6.26668781042099</v>
      </c>
      <c r="K28" s="120">
        <f>IFERROR(VLOOKUP($B28&amp;"_"&amp;$C28&amp;"_"&amp;$A$4,'Pnad-C'!$1:$1048576,K$4,0)*100,"-")</f>
        <v>5.6846014922484756E-2</v>
      </c>
      <c r="L28" s="120"/>
      <c r="M28" s="120">
        <f>IFERROR(VLOOKUP($B28&amp;"_"&amp;$C28&amp;"_"&amp;$A$5,'Pnad-C'!$1:$1048576,M$4,0)*100,"-")</f>
        <v>10.085468739271164</v>
      </c>
      <c r="N28" s="120">
        <f>IFERROR(VLOOKUP($B28&amp;"_"&amp;$C28&amp;"_"&amp;$A$5,'Pnad-C'!$1:$1048576,N$4,0)*100,"-")</f>
        <v>13.417144119739532</v>
      </c>
      <c r="O28" s="120">
        <f>IFERROR(VLOOKUP($B28&amp;"_"&amp;$C28&amp;"_"&amp;$A$5,'Pnad-C'!$1:$1048576,O$4,0)*100,"-")</f>
        <v>8.6101464927196503</v>
      </c>
      <c r="P28" s="120">
        <f>IFERROR(VLOOKUP($B28&amp;"_"&amp;$C28&amp;"_"&amp;$A$5,'Pnad-C'!$1:$1048576,P$4,0)*100,"-")</f>
        <v>19.210347533226013</v>
      </c>
      <c r="Q28" s="120">
        <f>IFERROR(VLOOKUP($B28&amp;"_"&amp;$C28&amp;"_"&amp;$A$5,'Pnad-C'!$1:$1048576,Q$4,0)*100,"-")</f>
        <v>43.003156781196594</v>
      </c>
      <c r="R28" s="120">
        <f>IFERROR(VLOOKUP($B28&amp;"_"&amp;$C28&amp;"_"&amp;$A$5,'Pnad-C'!$1:$1048576,R$4,0)*100,"-")</f>
        <v>5.6510467082262039</v>
      </c>
      <c r="S28" s="120">
        <f>IFERROR(VLOOKUP($B28&amp;"_"&amp;$C28&amp;"_"&amp;$A$5,'Pnad-C'!$1:$1048576,S$4,0)*100,"-")</f>
        <v>2.2689286561217159E-2</v>
      </c>
    </row>
    <row r="29" spans="2:19" ht="15.75" x14ac:dyDescent="0.25">
      <c r="B29" s="10">
        <f>D29</f>
        <v>2016</v>
      </c>
      <c r="C29" s="152">
        <v>0</v>
      </c>
      <c r="D29" s="98">
        <v>2016</v>
      </c>
      <c r="E29" s="119">
        <f>IFERROR(VLOOKUP($B29&amp;"_"&amp;$C29&amp;"_"&amp;$A$4,'Pnad-C'!$1:$1048576,E$4,0)*100,"-")</f>
        <v>0.53538265638053417</v>
      </c>
      <c r="F29" s="119">
        <f>IFERROR(VLOOKUP($B29&amp;"_"&amp;$C29&amp;"_"&amp;$A$4,'Pnad-C'!$1:$1048576,F$4,0)*100,"-")</f>
        <v>8.9629411697387695</v>
      </c>
      <c r="G29" s="119">
        <f>IFERROR(VLOOKUP($B29&amp;"_"&amp;$C29&amp;"_"&amp;$A$4,'Pnad-C'!$1:$1048576,G$4,0)*100,"-")</f>
        <v>9.6542336046695709</v>
      </c>
      <c r="H29" s="119">
        <f>IFERROR(VLOOKUP($B29&amp;"_"&amp;$C29&amp;"_"&amp;$A$4,'Pnad-C'!$1:$1048576,H$4,0)*100,"-")</f>
        <v>18.132407963275909</v>
      </c>
      <c r="I29" s="119">
        <f>IFERROR(VLOOKUP($B29&amp;"_"&amp;$C29&amp;"_"&amp;$A$4,'Pnad-C'!$1:$1048576,I$4,0)*100,"-")</f>
        <v>56.573003530502319</v>
      </c>
      <c r="J29" s="119">
        <f>IFERROR(VLOOKUP($B29&amp;"_"&amp;$C29&amp;"_"&amp;$A$4,'Pnad-C'!$1:$1048576,J$4,0)*100,"-")</f>
        <v>6.1420317739248276</v>
      </c>
      <c r="K29" s="119">
        <f>IFERROR(VLOOKUP($B29&amp;"_"&amp;$C29&amp;"_"&amp;$A$4,'Pnad-C'!$1:$1048576,K$4,0)*100,"-")</f>
        <v>0</v>
      </c>
      <c r="L29" s="119"/>
      <c r="M29" s="119">
        <f>IFERROR(VLOOKUP($B29&amp;"_"&amp;$C29&amp;"_"&amp;$A$5,'Pnad-C'!$1:$1048576,M$4,0)*100,"-")</f>
        <v>10.415105521678925</v>
      </c>
      <c r="N29" s="119">
        <f>IFERROR(VLOOKUP($B29&amp;"_"&amp;$C29&amp;"_"&amp;$A$5,'Pnad-C'!$1:$1048576,N$4,0)*100,"-")</f>
        <v>12.932081520557404</v>
      </c>
      <c r="O29" s="119">
        <f>IFERROR(VLOOKUP($B29&amp;"_"&amp;$C29&amp;"_"&amp;$A$5,'Pnad-C'!$1:$1048576,O$4,0)*100,"-")</f>
        <v>8.3347104489803314</v>
      </c>
      <c r="P29" s="119">
        <f>IFERROR(VLOOKUP($B29&amp;"_"&amp;$C29&amp;"_"&amp;$A$5,'Pnad-C'!$1:$1048576,P$4,0)*100,"-")</f>
        <v>19.248677790164948</v>
      </c>
      <c r="Q29" s="119">
        <f>IFERROR(VLOOKUP($B29&amp;"_"&amp;$C29&amp;"_"&amp;$A$5,'Pnad-C'!$1:$1048576,Q$4,0)*100,"-")</f>
        <v>43.435582518577576</v>
      </c>
      <c r="R29" s="119">
        <f>IFERROR(VLOOKUP($B29&amp;"_"&amp;$C29&amp;"_"&amp;$A$5,'Pnad-C'!$1:$1048576,R$4,0)*100,"-")</f>
        <v>5.6234952062368393</v>
      </c>
      <c r="S29" s="119">
        <f>IFERROR(VLOOKUP($B29&amp;"_"&amp;$C29&amp;"_"&amp;$A$5,'Pnad-C'!$1:$1048576,S$4,0)*100,"-")</f>
        <v>1.0347151692258194E-2</v>
      </c>
    </row>
    <row r="30" spans="2:19" ht="16.5" thickBot="1" x14ac:dyDescent="0.3">
      <c r="B30" s="10">
        <f>B29</f>
        <v>2016</v>
      </c>
      <c r="C30" s="152">
        <v>1</v>
      </c>
      <c r="D30" s="99" t="s">
        <v>3</v>
      </c>
      <c r="E30" s="120">
        <f>IFERROR(VLOOKUP($B30&amp;"_"&amp;$C30&amp;"_"&amp;$A$4,'Pnad-C'!$1:$1048576,E$4,0)*100,"-")</f>
        <v>0.53538265638053417</v>
      </c>
      <c r="F30" s="120">
        <f>IFERROR(VLOOKUP($B30&amp;"_"&amp;$C30&amp;"_"&amp;$A$4,'Pnad-C'!$1:$1048576,F$4,0)*100,"-")</f>
        <v>8.9629411697387695</v>
      </c>
      <c r="G30" s="120">
        <f>IFERROR(VLOOKUP($B30&amp;"_"&amp;$C30&amp;"_"&amp;$A$4,'Pnad-C'!$1:$1048576,G$4,0)*100,"-")</f>
        <v>9.6542336046695709</v>
      </c>
      <c r="H30" s="120">
        <f>IFERROR(VLOOKUP($B30&amp;"_"&amp;$C30&amp;"_"&amp;$A$4,'Pnad-C'!$1:$1048576,H$4,0)*100,"-")</f>
        <v>18.132407963275909</v>
      </c>
      <c r="I30" s="120">
        <f>IFERROR(VLOOKUP($B30&amp;"_"&amp;$C30&amp;"_"&amp;$A$4,'Pnad-C'!$1:$1048576,I$4,0)*100,"-")</f>
        <v>56.573003530502319</v>
      </c>
      <c r="J30" s="120">
        <f>IFERROR(VLOOKUP($B30&amp;"_"&amp;$C30&amp;"_"&amp;$A$4,'Pnad-C'!$1:$1048576,J$4,0)*100,"-")</f>
        <v>6.1420317739248276</v>
      </c>
      <c r="K30" s="120">
        <f>IFERROR(VLOOKUP($B30&amp;"_"&amp;$C30&amp;"_"&amp;$A$4,'Pnad-C'!$1:$1048576,K$4,0)*100,"-")</f>
        <v>0</v>
      </c>
      <c r="L30" s="120"/>
      <c r="M30" s="120">
        <f>IFERROR(VLOOKUP($B30&amp;"_"&amp;$C30&amp;"_"&amp;$A$5,'Pnad-C'!$1:$1048576,M$4,0)*100,"-")</f>
        <v>10.415105521678925</v>
      </c>
      <c r="N30" s="120">
        <f>IFERROR(VLOOKUP($B30&amp;"_"&amp;$C30&amp;"_"&amp;$A$5,'Pnad-C'!$1:$1048576,N$4,0)*100,"-")</f>
        <v>12.932081520557404</v>
      </c>
      <c r="O30" s="120">
        <f>IFERROR(VLOOKUP($B30&amp;"_"&amp;$C30&amp;"_"&amp;$A$5,'Pnad-C'!$1:$1048576,O$4,0)*100,"-")</f>
        <v>8.3347104489803314</v>
      </c>
      <c r="P30" s="120">
        <f>IFERROR(VLOOKUP($B30&amp;"_"&amp;$C30&amp;"_"&amp;$A$5,'Pnad-C'!$1:$1048576,P$4,0)*100,"-")</f>
        <v>19.248677790164948</v>
      </c>
      <c r="Q30" s="120">
        <f>IFERROR(VLOOKUP($B30&amp;"_"&amp;$C30&amp;"_"&amp;$A$5,'Pnad-C'!$1:$1048576,Q$4,0)*100,"-")</f>
        <v>43.435582518577576</v>
      </c>
      <c r="R30" s="120">
        <f>IFERROR(VLOOKUP($B30&amp;"_"&amp;$C30&amp;"_"&amp;$A$5,'Pnad-C'!$1:$1048576,R$4,0)*100,"-")</f>
        <v>5.6234952062368393</v>
      </c>
      <c r="S30" s="120">
        <f>IFERROR(VLOOKUP($B30&amp;"_"&amp;$C30&amp;"_"&amp;$A$5,'Pnad-C'!$1:$1048576,S$4,0)*100,"-")</f>
        <v>1.0347151692258194E-2</v>
      </c>
    </row>
    <row r="31" spans="2:19" ht="15" customHeight="1" thickTop="1" x14ac:dyDescent="0.25">
      <c r="C31" s="154"/>
      <c r="D31" s="15" t="s">
        <v>785</v>
      </c>
      <c r="E31" s="15"/>
      <c r="F31" s="15"/>
      <c r="G31" s="15"/>
      <c r="H31" s="17"/>
      <c r="I31" s="17"/>
      <c r="J31" s="17"/>
      <c r="K31" s="17"/>
      <c r="L31" s="15"/>
      <c r="M31" s="15"/>
      <c r="N31" s="15"/>
      <c r="O31" s="15"/>
      <c r="P31" s="17"/>
      <c r="Q31" s="17"/>
      <c r="R31" s="17"/>
      <c r="S31" s="17"/>
    </row>
    <row r="32" spans="2:19" x14ac:dyDescent="0.25">
      <c r="C32" s="154"/>
      <c r="D32" s="16" t="s">
        <v>2</v>
      </c>
    </row>
    <row r="33" spans="3:19" x14ac:dyDescent="0.25">
      <c r="C33" s="154"/>
      <c r="D33" s="159" t="s">
        <v>435</v>
      </c>
    </row>
    <row r="34" spans="3:19" x14ac:dyDescent="0.25">
      <c r="C34" s="154"/>
      <c r="D34" s="104" t="s">
        <v>436</v>
      </c>
    </row>
    <row r="35" spans="3:19" ht="23.25" customHeight="1" x14ac:dyDescent="0.25">
      <c r="D35" s="379" t="s">
        <v>691</v>
      </c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79"/>
    </row>
  </sheetData>
  <mergeCells count="6">
    <mergeCell ref="D35:S35"/>
    <mergeCell ref="M7:S7"/>
    <mergeCell ref="D5:S5"/>
    <mergeCell ref="D7:D8"/>
    <mergeCell ref="E7:K7"/>
    <mergeCell ref="L7:L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"/>
  <sheetViews>
    <sheetView showGridLines="0" workbookViewId="0">
      <pane xSplit="4" ySplit="9" topLeftCell="E10" activePane="bottomRight" state="frozen"/>
      <selection activeCell="B84" sqref="B84"/>
      <selection pane="topRight" activeCell="B84" sqref="B84"/>
      <selection pane="bottomLeft" activeCell="B84" sqref="B84"/>
      <selection pane="bottomRight" activeCell="B84" sqref="B84"/>
    </sheetView>
  </sheetViews>
  <sheetFormatPr defaultRowHeight="15" x14ac:dyDescent="0.25"/>
  <cols>
    <col min="1" max="3" width="1.28515625" style="153" customWidth="1"/>
    <col min="4" max="4" width="23.28515625" customWidth="1"/>
    <col min="5" max="6" width="10.140625" style="135" customWidth="1"/>
    <col min="7" max="10" width="12.7109375" style="135" customWidth="1"/>
    <col min="11" max="11" width="9.5703125" style="135" customWidth="1"/>
    <col min="12" max="13" width="10.7109375" style="135" customWidth="1"/>
    <col min="14" max="14" width="12.28515625" style="135" customWidth="1"/>
    <col min="15" max="15" width="1.42578125" style="135" customWidth="1"/>
    <col min="16" max="17" width="10.140625" style="135" customWidth="1"/>
    <col min="18" max="21" width="12.7109375" style="135" customWidth="1"/>
    <col min="22" max="22" width="9.5703125" style="135" customWidth="1"/>
    <col min="23" max="24" width="10.7109375" style="135" customWidth="1"/>
    <col min="25" max="25" width="12.28515625" style="135" customWidth="1"/>
  </cols>
  <sheetData>
    <row r="1" spans="1:2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s="165" customFormat="1" ht="7.5" customHeight="1" x14ac:dyDescent="0.25">
      <c r="A3" s="161" t="s">
        <v>659</v>
      </c>
      <c r="B3" s="162"/>
      <c r="C3" s="163"/>
      <c r="D3" s="164"/>
      <c r="E3" s="163" t="s">
        <v>291</v>
      </c>
      <c r="F3" s="163" t="s">
        <v>292</v>
      </c>
      <c r="G3" s="163" t="s">
        <v>293</v>
      </c>
      <c r="H3" s="163" t="s">
        <v>294</v>
      </c>
      <c r="I3" s="163" t="s">
        <v>295</v>
      </c>
      <c r="J3" s="163" t="s">
        <v>296</v>
      </c>
      <c r="K3" s="163" t="s">
        <v>297</v>
      </c>
      <c r="L3" s="163" t="s">
        <v>298</v>
      </c>
      <c r="M3" s="163" t="s">
        <v>438</v>
      </c>
      <c r="N3" s="163" t="s">
        <v>437</v>
      </c>
      <c r="O3" s="163"/>
      <c r="P3" s="163" t="s">
        <v>291</v>
      </c>
      <c r="Q3" s="163" t="s">
        <v>292</v>
      </c>
      <c r="R3" s="163" t="s">
        <v>293</v>
      </c>
      <c r="S3" s="163" t="s">
        <v>294</v>
      </c>
      <c r="T3" s="163" t="s">
        <v>295</v>
      </c>
      <c r="U3" s="163" t="s">
        <v>296</v>
      </c>
      <c r="V3" s="163" t="s">
        <v>297</v>
      </c>
      <c r="W3" s="163" t="s">
        <v>298</v>
      </c>
      <c r="X3" s="163" t="s">
        <v>438</v>
      </c>
      <c r="Y3" s="163" t="s">
        <v>437</v>
      </c>
    </row>
    <row r="4" spans="1:25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90</v>
      </c>
      <c r="F4" s="163">
        <f>HLOOKUP(F$3,'Pnad-C'!$1:$1048576,2,0)</f>
        <v>91</v>
      </c>
      <c r="G4" s="163">
        <f>HLOOKUP(G$3,'Pnad-C'!$1:$1048576,2,0)</f>
        <v>92</v>
      </c>
      <c r="H4" s="163">
        <f>HLOOKUP(H$3,'Pnad-C'!$1:$1048576,2,0)</f>
        <v>93</v>
      </c>
      <c r="I4" s="163">
        <f>HLOOKUP(I$3,'Pnad-C'!$1:$1048576,2,0)</f>
        <v>94</v>
      </c>
      <c r="J4" s="163">
        <f>HLOOKUP(J$3,'Pnad-C'!$1:$1048576,2,0)</f>
        <v>95</v>
      </c>
      <c r="K4" s="163">
        <f>HLOOKUP(K$3,'Pnad-C'!$1:$1048576,2,0)</f>
        <v>97</v>
      </c>
      <c r="L4" s="163">
        <f>HLOOKUP(L$3,'Pnad-C'!$1:$1048576,2,0)</f>
        <v>96</v>
      </c>
      <c r="M4" s="163">
        <f>HLOOKUP(M$3,'Pnad-C'!$1:$1048576,2,0)</f>
        <v>28</v>
      </c>
      <c r="N4" s="163">
        <f>HLOOKUP(N$3,'Pnad-C'!$1:$1048576,2,0)</f>
        <v>27</v>
      </c>
      <c r="O4" s="163"/>
      <c r="P4" s="163">
        <f>HLOOKUP(P$3,'Pnad-C'!$1:$1048576,2,0)</f>
        <v>90</v>
      </c>
      <c r="Q4" s="163">
        <f>HLOOKUP(Q$3,'Pnad-C'!$1:$1048576,2,0)</f>
        <v>91</v>
      </c>
      <c r="R4" s="163">
        <f>HLOOKUP(R$3,'Pnad-C'!$1:$1048576,2,0)</f>
        <v>92</v>
      </c>
      <c r="S4" s="163">
        <f>HLOOKUP(S$3,'Pnad-C'!$1:$1048576,2,0)</f>
        <v>93</v>
      </c>
      <c r="T4" s="163">
        <f>HLOOKUP(T$3,'Pnad-C'!$1:$1048576,2,0)</f>
        <v>94</v>
      </c>
      <c r="U4" s="163">
        <f>HLOOKUP(U$3,'Pnad-C'!$1:$1048576,2,0)</f>
        <v>95</v>
      </c>
      <c r="V4" s="163">
        <f>HLOOKUP(V$3,'Pnad-C'!$1:$1048576,2,0)</f>
        <v>97</v>
      </c>
      <c r="W4" s="163">
        <f>HLOOKUP(W$3,'Pnad-C'!$1:$1048576,2,0)</f>
        <v>96</v>
      </c>
      <c r="X4" s="163">
        <f>HLOOKUP(X$3,'Pnad-C'!$1:$1048576,2,0)</f>
        <v>28</v>
      </c>
      <c r="Y4" s="163">
        <f>HLOOKUP(Y$3,'Pnad-C'!$1:$1048576,2,0)</f>
        <v>27</v>
      </c>
    </row>
    <row r="5" spans="1:25" s="12" customFormat="1" ht="26.25" customHeight="1" x14ac:dyDescent="0.25">
      <c r="A5" s="11" t="s">
        <v>170</v>
      </c>
      <c r="B5" s="148"/>
      <c r="C5" s="138"/>
      <c r="D5" s="371" t="str">
        <f>VLOOKUP(A3,'Indicadores do boletim'!$D:$N,3,0)&amp;""</f>
        <v>Distribuição percentual dos ocupados de 14 anos ou mais por posição na ocupação: Região Metropolitana do Rio de Janeiro e Brasil, 2012 a 2016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87"/>
      <c r="Q5" s="387"/>
      <c r="R5" s="387"/>
      <c r="S5" s="387"/>
      <c r="T5" s="387"/>
      <c r="U5" s="387"/>
      <c r="V5" s="387"/>
      <c r="W5" s="387"/>
      <c r="X5" s="387"/>
      <c r="Y5" s="387"/>
    </row>
    <row r="6" spans="1:25" s="12" customFormat="1" ht="12" customHeight="1" thickBot="1" x14ac:dyDescent="0.3">
      <c r="A6" s="11"/>
      <c r="B6" s="150"/>
      <c r="C6" s="138"/>
      <c r="D6" s="13"/>
      <c r="E6" s="112"/>
      <c r="F6" s="132"/>
      <c r="G6" s="132"/>
      <c r="H6" s="132"/>
      <c r="I6" s="132"/>
      <c r="J6" s="132"/>
      <c r="K6" s="132"/>
      <c r="L6" s="132"/>
      <c r="M6" s="132"/>
      <c r="N6" s="102"/>
      <c r="O6" s="102"/>
      <c r="P6" s="112"/>
      <c r="Q6" s="132"/>
      <c r="R6" s="132"/>
      <c r="S6" s="132"/>
      <c r="T6" s="132"/>
      <c r="U6" s="132"/>
      <c r="V6" s="132"/>
      <c r="W6" s="132"/>
      <c r="X6" s="132"/>
      <c r="Y6" s="102" t="s">
        <v>186</v>
      </c>
    </row>
    <row r="7" spans="1:25" s="12" customFormat="1" ht="18" customHeight="1" thickTop="1" x14ac:dyDescent="0.25">
      <c r="A7" s="11"/>
      <c r="B7" s="150"/>
      <c r="C7" s="138"/>
      <c r="D7" s="374" t="s">
        <v>0</v>
      </c>
      <c r="E7" s="376" t="s">
        <v>169</v>
      </c>
      <c r="F7" s="376"/>
      <c r="G7" s="376"/>
      <c r="H7" s="376"/>
      <c r="I7" s="376"/>
      <c r="J7" s="376"/>
      <c r="K7" s="376"/>
      <c r="L7" s="376"/>
      <c r="M7" s="376"/>
      <c r="N7" s="376"/>
      <c r="O7" s="377"/>
      <c r="P7" s="376" t="s">
        <v>7</v>
      </c>
      <c r="Q7" s="376"/>
      <c r="R7" s="376"/>
      <c r="S7" s="376"/>
      <c r="T7" s="376"/>
      <c r="U7" s="376"/>
      <c r="V7" s="376"/>
      <c r="W7" s="376"/>
      <c r="X7" s="376"/>
      <c r="Y7" s="376"/>
    </row>
    <row r="8" spans="1:25" s="11" customFormat="1" ht="17.25" customHeight="1" x14ac:dyDescent="0.25">
      <c r="A8" s="138"/>
      <c r="B8" s="151"/>
      <c r="C8" s="138"/>
      <c r="D8" s="390"/>
      <c r="E8" s="392" t="s">
        <v>219</v>
      </c>
      <c r="F8" s="392"/>
      <c r="G8" s="393" t="s">
        <v>220</v>
      </c>
      <c r="H8" s="394"/>
      <c r="I8" s="393" t="s">
        <v>299</v>
      </c>
      <c r="J8" s="392"/>
      <c r="K8" s="389" t="s">
        <v>221</v>
      </c>
      <c r="L8" s="388" t="s">
        <v>222</v>
      </c>
      <c r="M8" s="388" t="s">
        <v>434</v>
      </c>
      <c r="N8" s="388" t="s">
        <v>223</v>
      </c>
      <c r="O8" s="391"/>
      <c r="P8" s="392" t="s">
        <v>219</v>
      </c>
      <c r="Q8" s="392"/>
      <c r="R8" s="393" t="s">
        <v>220</v>
      </c>
      <c r="S8" s="394"/>
      <c r="T8" s="393" t="s">
        <v>299</v>
      </c>
      <c r="U8" s="392"/>
      <c r="V8" s="389" t="s">
        <v>221</v>
      </c>
      <c r="W8" s="388" t="s">
        <v>222</v>
      </c>
      <c r="X8" s="388" t="s">
        <v>434</v>
      </c>
      <c r="Y8" s="388" t="s">
        <v>223</v>
      </c>
    </row>
    <row r="9" spans="1:25" s="11" customFormat="1" ht="28.5" customHeight="1" x14ac:dyDescent="0.25">
      <c r="A9" s="138"/>
      <c r="B9" s="151"/>
      <c r="C9" s="138"/>
      <c r="D9" s="375"/>
      <c r="E9" s="218" t="s">
        <v>224</v>
      </c>
      <c r="F9" s="218" t="s">
        <v>225</v>
      </c>
      <c r="G9" s="217" t="s">
        <v>224</v>
      </c>
      <c r="H9" s="109" t="s">
        <v>225</v>
      </c>
      <c r="I9" s="218" t="s">
        <v>224</v>
      </c>
      <c r="J9" s="218" t="s">
        <v>225</v>
      </c>
      <c r="K9" s="383"/>
      <c r="L9" s="385"/>
      <c r="M9" s="385"/>
      <c r="N9" s="385"/>
      <c r="O9" s="378"/>
      <c r="P9" s="218" t="s">
        <v>224</v>
      </c>
      <c r="Q9" s="218" t="s">
        <v>225</v>
      </c>
      <c r="R9" s="217" t="s">
        <v>224</v>
      </c>
      <c r="S9" s="109" t="s">
        <v>225</v>
      </c>
      <c r="T9" s="218" t="s">
        <v>224</v>
      </c>
      <c r="U9" s="218" t="s">
        <v>225</v>
      </c>
      <c r="V9" s="383"/>
      <c r="W9" s="385"/>
      <c r="X9" s="385"/>
      <c r="Y9" s="385"/>
    </row>
    <row r="10" spans="1:25" ht="15.75" x14ac:dyDescent="0.25">
      <c r="B10" s="10">
        <f>D10</f>
        <v>2012</v>
      </c>
      <c r="C10" s="152">
        <v>0</v>
      </c>
      <c r="D10" s="98">
        <v>2012</v>
      </c>
      <c r="E10" s="119">
        <f>IFERROR(VLOOKUP($B10&amp;"_"&amp;$C10&amp;"_"&amp;$A$4,'Pnad-C'!$1:$1048576,E$4,0)*100,"-")</f>
        <v>3.3871743828058243</v>
      </c>
      <c r="F10" s="119">
        <f>IFERROR(VLOOKUP($B10&amp;"_"&amp;$C10&amp;"_"&amp;$A$4,'Pnad-C'!$1:$1048576,F$4,0)*100,"-")</f>
        <v>5.0773151218891144</v>
      </c>
      <c r="G10" s="119">
        <f>IFERROR(VLOOKUP($B10&amp;"_"&amp;$C10&amp;"_"&amp;$A$4,'Pnad-C'!$1:$1048576,G$4,0)*100,"-")</f>
        <v>46.82440459728241</v>
      </c>
      <c r="H10" s="119">
        <f>IFERROR(VLOOKUP($B10&amp;"_"&amp;$C10&amp;"_"&amp;$A$4,'Pnad-C'!$1:$1048576,H$4,0)*100,"-")</f>
        <v>8.8498272001743317</v>
      </c>
      <c r="I10" s="119">
        <f>IFERROR(VLOOKUP($B10&amp;"_"&amp;$C10&amp;"_"&amp;$A$4,'Pnad-C'!$1:$1048576,I$4,0)*100,"-")</f>
        <v>1.4885727316141129</v>
      </c>
      <c r="J10" s="119">
        <f>IFERROR(VLOOKUP($B10&amp;"_"&amp;$C10&amp;"_"&amp;$A$4,'Pnad-C'!$1:$1048576,J$4,0)*100,"-")</f>
        <v>1.1265582405030727</v>
      </c>
      <c r="K10" s="119">
        <f>IFERROR(VLOOKUP($B10&amp;"_"&amp;$C10&amp;"_"&amp;$A$4,'Pnad-C'!$1:$1048576,K$4,0)*100,"-")</f>
        <v>21.035735309123993</v>
      </c>
      <c r="L10" s="119">
        <f>IFERROR(VLOOKUP($B10&amp;"_"&amp;$C10&amp;"_"&amp;$A$4,'Pnad-C'!$1:$1048576,L$4,0)*100,"-")</f>
        <v>2.6931978762149811</v>
      </c>
      <c r="M10" s="119">
        <f>IFERROR(VLOOKUP($B10&amp;"_"&amp;$C10&amp;"_"&amp;$A$4,'Pnad-C'!$1:$1048576,M$4,0)*100,"-")</f>
        <v>9.2999085783958435</v>
      </c>
      <c r="N10" s="119">
        <f>IFERROR(VLOOKUP($B10&amp;"_"&amp;$C10&amp;"_"&amp;$A$4,'Pnad-C'!$1:$1048576,N$4,0)*100,"-")</f>
        <v>0.21730524022132158</v>
      </c>
      <c r="O10" s="119"/>
      <c r="P10" s="119">
        <f>IFERROR(VLOOKUP($B10&amp;"_"&amp;$C10&amp;"_"&amp;$A$5,'Pnad-C'!$1:$1048576,P$4,0)*100,"-")</f>
        <v>2.1599661558866501</v>
      </c>
      <c r="Q10" s="119">
        <f>IFERROR(VLOOKUP($B10&amp;"_"&amp;$C10&amp;"_"&amp;$A$5,'Pnad-C'!$1:$1048576,Q$4,0)*100,"-")</f>
        <v>4.6925224363803864</v>
      </c>
      <c r="R10" s="119">
        <f>IFERROR(VLOOKUP($B10&amp;"_"&amp;$C10&amp;"_"&amp;$A$5,'Pnad-C'!$1:$1048576,R$4,0)*100,"-")</f>
        <v>38.361015915870667</v>
      </c>
      <c r="S10" s="119">
        <f>IFERROR(VLOOKUP($B10&amp;"_"&amp;$C10&amp;"_"&amp;$A$5,'Pnad-C'!$1:$1048576,S$4,0)*100,"-")</f>
        <v>12.365885078907013</v>
      </c>
      <c r="T10" s="119">
        <f>IFERROR(VLOOKUP($B10&amp;"_"&amp;$C10&amp;"_"&amp;$A$5,'Pnad-C'!$1:$1048576,T$4,0)*100,"-")</f>
        <v>1.5989009290933609</v>
      </c>
      <c r="U10" s="119">
        <f>IFERROR(VLOOKUP($B10&amp;"_"&amp;$C10&amp;"_"&amp;$A$5,'Pnad-C'!$1:$1048576,U$4,0)*100,"-")</f>
        <v>2.3926284164190292</v>
      </c>
      <c r="V10" s="119">
        <f>IFERROR(VLOOKUP($B10&amp;"_"&amp;$C10&amp;"_"&amp;$A$5,'Pnad-C'!$1:$1048576,V$4,0)*100,"-")</f>
        <v>22.861634194850922</v>
      </c>
      <c r="W10" s="119">
        <f>IFERROR(VLOOKUP($B10&amp;"_"&amp;$C10&amp;"_"&amp;$A$5,'Pnad-C'!$1:$1048576,W$4,0)*100,"-")</f>
        <v>3.9760272949934006</v>
      </c>
      <c r="X10" s="119">
        <f>IFERROR(VLOOKUP($B10&amp;"_"&amp;$C10&amp;"_"&amp;$A$5,'Pnad-C'!$1:$1048576,X$4,0)*100,"-")</f>
        <v>8.5017986595630646</v>
      </c>
      <c r="Y10" s="119">
        <f>IFERROR(VLOOKUP($B10&amp;"_"&amp;$C10&amp;"_"&amp;$A$5,'Pnad-C'!$1:$1048576,Y$4,0)*100,"-")</f>
        <v>3.0896216630935669</v>
      </c>
    </row>
    <row r="11" spans="1:25" ht="15.75" x14ac:dyDescent="0.25">
      <c r="B11" s="10">
        <f>B10</f>
        <v>2012</v>
      </c>
      <c r="C11" s="152">
        <v>1</v>
      </c>
      <c r="D11" s="99" t="s">
        <v>3</v>
      </c>
      <c r="E11" s="120">
        <f>IFERROR(VLOOKUP($B11&amp;"_"&amp;$C11&amp;"_"&amp;$A$4,'Pnad-C'!$1:$1048576,E$4,0)*100,"-")</f>
        <v>3.1217131763696671</v>
      </c>
      <c r="F11" s="120">
        <f>IFERROR(VLOOKUP($B11&amp;"_"&amp;$C11&amp;"_"&amp;$A$4,'Pnad-C'!$1:$1048576,F$4,0)*100,"-")</f>
        <v>4.970933124423027</v>
      </c>
      <c r="G11" s="120">
        <f>IFERROR(VLOOKUP($B11&amp;"_"&amp;$C11&amp;"_"&amp;$A$4,'Pnad-C'!$1:$1048576,G$4,0)*100,"-")</f>
        <v>45.799833536148071</v>
      </c>
      <c r="H11" s="120">
        <f>IFERROR(VLOOKUP($B11&amp;"_"&amp;$C11&amp;"_"&amp;$A$4,'Pnad-C'!$1:$1048576,H$4,0)*100,"-")</f>
        <v>10.042255371809006</v>
      </c>
      <c r="I11" s="120">
        <f>IFERROR(VLOOKUP($B11&amp;"_"&amp;$C11&amp;"_"&amp;$A$4,'Pnad-C'!$1:$1048576,I$4,0)*100,"-")</f>
        <v>1.5186264179646969</v>
      </c>
      <c r="J11" s="120">
        <f>IFERROR(VLOOKUP($B11&amp;"_"&amp;$C11&amp;"_"&amp;$A$4,'Pnad-C'!$1:$1048576,J$4,0)*100,"-")</f>
        <v>1.1809813790023327</v>
      </c>
      <c r="K11" s="120">
        <f>IFERROR(VLOOKUP($B11&amp;"_"&amp;$C11&amp;"_"&amp;$A$4,'Pnad-C'!$1:$1048576,K$4,0)*100,"-")</f>
        <v>20.647689700126648</v>
      </c>
      <c r="L11" s="120">
        <f>IFERROR(VLOOKUP($B11&amp;"_"&amp;$C11&amp;"_"&amp;$A$4,'Pnad-C'!$1:$1048576,L$4,0)*100,"-")</f>
        <v>2.7735468000173569</v>
      </c>
      <c r="M11" s="120">
        <f>IFERROR(VLOOKUP($B11&amp;"_"&amp;$C11&amp;"_"&amp;$A$4,'Pnad-C'!$1:$1048576,M$4,0)*100,"-")</f>
        <v>9.740804135799408</v>
      </c>
      <c r="N11" s="120">
        <f>IFERROR(VLOOKUP($B11&amp;"_"&amp;$C11&amp;"_"&amp;$A$4,'Pnad-C'!$1:$1048576,N$4,0)*100,"-")</f>
        <v>0.20361726637929678</v>
      </c>
      <c r="O11" s="120"/>
      <c r="P11" s="120">
        <f>IFERROR(VLOOKUP($B11&amp;"_"&amp;$C11&amp;"_"&amp;$A$5,'Pnad-C'!$1:$1048576,P$4,0)*100,"-")</f>
        <v>2.2088894620537758</v>
      </c>
      <c r="Q11" s="120">
        <f>IFERROR(VLOOKUP($B11&amp;"_"&amp;$C11&amp;"_"&amp;$A$5,'Pnad-C'!$1:$1048576,Q$4,0)*100,"-")</f>
        <v>4.7091223299503326</v>
      </c>
      <c r="R11" s="120">
        <f>IFERROR(VLOOKUP($B11&amp;"_"&amp;$C11&amp;"_"&amp;$A$5,'Pnad-C'!$1:$1048576,R$4,0)*100,"-")</f>
        <v>38.097402453422546</v>
      </c>
      <c r="S11" s="120">
        <f>IFERROR(VLOOKUP($B11&amp;"_"&amp;$C11&amp;"_"&amp;$A$5,'Pnad-C'!$1:$1048576,S$4,0)*100,"-")</f>
        <v>12.494378536939621</v>
      </c>
      <c r="T11" s="120">
        <f>IFERROR(VLOOKUP($B11&amp;"_"&amp;$C11&amp;"_"&amp;$A$5,'Pnad-C'!$1:$1048576,T$4,0)*100,"-")</f>
        <v>1.661207526922226</v>
      </c>
      <c r="U11" s="120">
        <f>IFERROR(VLOOKUP($B11&amp;"_"&amp;$C11&amp;"_"&amp;$A$5,'Pnad-C'!$1:$1048576,U$4,0)*100,"-")</f>
        <v>2.3520797491073608</v>
      </c>
      <c r="V11" s="120">
        <f>IFERROR(VLOOKUP($B11&amp;"_"&amp;$C11&amp;"_"&amp;$A$5,'Pnad-C'!$1:$1048576,V$4,0)*100,"-")</f>
        <v>23.389908671379089</v>
      </c>
      <c r="W11" s="120">
        <f>IFERROR(VLOOKUP($B11&amp;"_"&amp;$C11&amp;"_"&amp;$A$5,'Pnad-C'!$1:$1048576,W$4,0)*100,"-")</f>
        <v>3.8963943719863892</v>
      </c>
      <c r="X11" s="120">
        <f>IFERROR(VLOOKUP($B11&amp;"_"&amp;$C11&amp;"_"&amp;$A$5,'Pnad-C'!$1:$1048576,X$4,0)*100,"-")</f>
        <v>8.456585556268692</v>
      </c>
      <c r="Y11" s="120">
        <f>IFERROR(VLOOKUP($B11&amp;"_"&amp;$C11&amp;"_"&amp;$A$5,'Pnad-C'!$1:$1048576,Y$4,0)*100,"-")</f>
        <v>2.734030969440937</v>
      </c>
    </row>
    <row r="12" spans="1:25" ht="15.75" x14ac:dyDescent="0.25">
      <c r="B12" s="10">
        <f t="shared" ref="B12:B14" si="0">B11</f>
        <v>2012</v>
      </c>
      <c r="C12" s="152">
        <v>2</v>
      </c>
      <c r="D12" s="99" t="s">
        <v>4</v>
      </c>
      <c r="E12" s="120">
        <f>IFERROR(VLOOKUP($B12&amp;"_"&amp;$C12&amp;"_"&amp;$A$4,'Pnad-C'!$1:$1048576,E$4,0)*100,"-")</f>
        <v>3.5496227443218231</v>
      </c>
      <c r="F12" s="120">
        <f>IFERROR(VLOOKUP($B12&amp;"_"&amp;$C12&amp;"_"&amp;$A$4,'Pnad-C'!$1:$1048576,F$4,0)*100,"-")</f>
        <v>5.1888197660446167</v>
      </c>
      <c r="G12" s="120">
        <f>IFERROR(VLOOKUP($B12&amp;"_"&amp;$C12&amp;"_"&amp;$A$4,'Pnad-C'!$1:$1048576,G$4,0)*100,"-")</f>
        <v>46.573680639266968</v>
      </c>
      <c r="H12" s="120">
        <f>IFERROR(VLOOKUP($B12&amp;"_"&amp;$C12&amp;"_"&amp;$A$4,'Pnad-C'!$1:$1048576,H$4,0)*100,"-")</f>
        <v>8.8049329817295074</v>
      </c>
      <c r="I12" s="120">
        <f>IFERROR(VLOOKUP($B12&amp;"_"&amp;$C12&amp;"_"&amp;$A$4,'Pnad-C'!$1:$1048576,I$4,0)*100,"-")</f>
        <v>1.6669292002916336</v>
      </c>
      <c r="J12" s="120">
        <f>IFERROR(VLOOKUP($B12&amp;"_"&amp;$C12&amp;"_"&amp;$A$4,'Pnad-C'!$1:$1048576,J$4,0)*100,"-")</f>
        <v>1.1018984951078892</v>
      </c>
      <c r="K12" s="120">
        <f>IFERROR(VLOOKUP($B12&amp;"_"&amp;$C12&amp;"_"&amp;$A$4,'Pnad-C'!$1:$1048576,K$4,0)*100,"-")</f>
        <v>20.682287216186523</v>
      </c>
      <c r="L12" s="120">
        <f>IFERROR(VLOOKUP($B12&amp;"_"&amp;$C12&amp;"_"&amp;$A$4,'Pnad-C'!$1:$1048576,L$4,0)*100,"-")</f>
        <v>2.8697829693555832</v>
      </c>
      <c r="M12" s="120">
        <f>IFERROR(VLOOKUP($B12&amp;"_"&amp;$C12&amp;"_"&amp;$A$4,'Pnad-C'!$1:$1048576,M$4,0)*100,"-")</f>
        <v>9.3197479844093323</v>
      </c>
      <c r="N12" s="120">
        <f>IFERROR(VLOOKUP($B12&amp;"_"&amp;$C12&amp;"_"&amp;$A$4,'Pnad-C'!$1:$1048576,N$4,0)*100,"-")</f>
        <v>0.24229616392403841</v>
      </c>
      <c r="O12" s="120"/>
      <c r="P12" s="120">
        <f>IFERROR(VLOOKUP($B12&amp;"_"&amp;$C12&amp;"_"&amp;$A$5,'Pnad-C'!$1:$1048576,P$4,0)*100,"-")</f>
        <v>2.1575694903731346</v>
      </c>
      <c r="Q12" s="120">
        <f>IFERROR(VLOOKUP($B12&amp;"_"&amp;$C12&amp;"_"&amp;$A$5,'Pnad-C'!$1:$1048576,Q$4,0)*100,"-")</f>
        <v>4.6980399638414383</v>
      </c>
      <c r="R12" s="120">
        <f>IFERROR(VLOOKUP($B12&amp;"_"&amp;$C12&amp;"_"&amp;$A$5,'Pnad-C'!$1:$1048576,R$4,0)*100,"-")</f>
        <v>38.236516714096069</v>
      </c>
      <c r="S12" s="120">
        <f>IFERROR(VLOOKUP($B12&amp;"_"&amp;$C12&amp;"_"&amp;$A$5,'Pnad-C'!$1:$1048576,S$4,0)*100,"-")</f>
        <v>12.384799122810364</v>
      </c>
      <c r="T12" s="120">
        <f>IFERROR(VLOOKUP($B12&amp;"_"&amp;$C12&amp;"_"&amp;$A$5,'Pnad-C'!$1:$1048576,T$4,0)*100,"-")</f>
        <v>1.6537467017769814</v>
      </c>
      <c r="U12" s="120">
        <f>IFERROR(VLOOKUP($B12&amp;"_"&amp;$C12&amp;"_"&amp;$A$5,'Pnad-C'!$1:$1048576,U$4,0)*100,"-")</f>
        <v>2.4105098098516464</v>
      </c>
      <c r="V12" s="120">
        <f>IFERROR(VLOOKUP($B12&amp;"_"&amp;$C12&amp;"_"&amp;$A$5,'Pnad-C'!$1:$1048576,V$4,0)*100,"-")</f>
        <v>22.704209387302399</v>
      </c>
      <c r="W12" s="120">
        <f>IFERROR(VLOOKUP($B12&amp;"_"&amp;$C12&amp;"_"&amp;$A$5,'Pnad-C'!$1:$1048576,W$4,0)*100,"-")</f>
        <v>3.9487071335315704</v>
      </c>
      <c r="X12" s="120">
        <f>IFERROR(VLOOKUP($B12&amp;"_"&amp;$C12&amp;"_"&amp;$A$5,'Pnad-C'!$1:$1048576,X$4,0)*100,"-")</f>
        <v>8.4867514669895172</v>
      </c>
      <c r="Y12" s="120">
        <f>IFERROR(VLOOKUP($B12&amp;"_"&amp;$C12&amp;"_"&amp;$A$5,'Pnad-C'!$1:$1048576,Y$4,0)*100,"-")</f>
        <v>3.3191502094268799</v>
      </c>
    </row>
    <row r="13" spans="1:25" ht="15.75" x14ac:dyDescent="0.25">
      <c r="B13" s="10">
        <f t="shared" si="0"/>
        <v>2012</v>
      </c>
      <c r="C13" s="152">
        <v>3</v>
      </c>
      <c r="D13" s="99" t="s">
        <v>5</v>
      </c>
      <c r="E13" s="120">
        <f>IFERROR(VLOOKUP($B13&amp;"_"&amp;$C13&amp;"_"&amp;$A$4,'Pnad-C'!$1:$1048576,E$4,0)*100,"-")</f>
        <v>3.3275935798883438</v>
      </c>
      <c r="F13" s="120">
        <f>IFERROR(VLOOKUP($B13&amp;"_"&amp;$C13&amp;"_"&amp;$A$4,'Pnad-C'!$1:$1048576,F$4,0)*100,"-")</f>
        <v>5.1411803811788559</v>
      </c>
      <c r="G13" s="120">
        <f>IFERROR(VLOOKUP($B13&amp;"_"&amp;$C13&amp;"_"&amp;$A$4,'Pnad-C'!$1:$1048576,G$4,0)*100,"-")</f>
        <v>47.166576981544495</v>
      </c>
      <c r="H13" s="120">
        <f>IFERROR(VLOOKUP($B13&amp;"_"&amp;$C13&amp;"_"&amp;$A$4,'Pnad-C'!$1:$1048576,H$4,0)*100,"-")</f>
        <v>8.3708561956882477</v>
      </c>
      <c r="I13" s="120">
        <f>IFERROR(VLOOKUP($B13&amp;"_"&amp;$C13&amp;"_"&amp;$A$4,'Pnad-C'!$1:$1048576,I$4,0)*100,"-")</f>
        <v>1.4278920367360115</v>
      </c>
      <c r="J13" s="120">
        <f>IFERROR(VLOOKUP($B13&amp;"_"&amp;$C13&amp;"_"&amp;$A$4,'Pnad-C'!$1:$1048576,J$4,0)*100,"-")</f>
        <v>1.1565710417926311</v>
      </c>
      <c r="K13" s="120">
        <f>IFERROR(VLOOKUP($B13&amp;"_"&amp;$C13&amp;"_"&amp;$A$4,'Pnad-C'!$1:$1048576,K$4,0)*100,"-")</f>
        <v>21.668478846549988</v>
      </c>
      <c r="L13" s="120">
        <f>IFERROR(VLOOKUP($B13&amp;"_"&amp;$C13&amp;"_"&amp;$A$4,'Pnad-C'!$1:$1048576,L$4,0)*100,"-")</f>
        <v>2.512265183031559</v>
      </c>
      <c r="M13" s="120">
        <f>IFERROR(VLOOKUP($B13&amp;"_"&amp;$C13&amp;"_"&amp;$A$4,'Pnad-C'!$1:$1048576,M$4,0)*100,"-")</f>
        <v>9.0039201080799103</v>
      </c>
      <c r="N13" s="120">
        <f>IFERROR(VLOOKUP($B13&amp;"_"&amp;$C13&amp;"_"&amp;$A$4,'Pnad-C'!$1:$1048576,N$4,0)*100,"-")</f>
        <v>0.22466520313173532</v>
      </c>
      <c r="O13" s="120"/>
      <c r="P13" s="120">
        <f>IFERROR(VLOOKUP($B13&amp;"_"&amp;$C13&amp;"_"&amp;$A$5,'Pnad-C'!$1:$1048576,P$4,0)*100,"-")</f>
        <v>2.1313229575753212</v>
      </c>
      <c r="Q13" s="120">
        <f>IFERROR(VLOOKUP($B13&amp;"_"&amp;$C13&amp;"_"&amp;$A$5,'Pnad-C'!$1:$1048576,Q$4,0)*100,"-")</f>
        <v>4.6785321086645126</v>
      </c>
      <c r="R13" s="120">
        <f>IFERROR(VLOOKUP($B13&amp;"_"&amp;$C13&amp;"_"&amp;$A$5,'Pnad-C'!$1:$1048576,R$4,0)*100,"-")</f>
        <v>38.393265008926392</v>
      </c>
      <c r="S13" s="120">
        <f>IFERROR(VLOOKUP($B13&amp;"_"&amp;$C13&amp;"_"&amp;$A$5,'Pnad-C'!$1:$1048576,S$4,0)*100,"-")</f>
        <v>12.486609071493149</v>
      </c>
      <c r="T13" s="120">
        <f>IFERROR(VLOOKUP($B13&amp;"_"&amp;$C13&amp;"_"&amp;$A$5,'Pnad-C'!$1:$1048576,T$4,0)*100,"-")</f>
        <v>1.5429288148880005</v>
      </c>
      <c r="U13" s="120">
        <f>IFERROR(VLOOKUP($B13&amp;"_"&amp;$C13&amp;"_"&amp;$A$5,'Pnad-C'!$1:$1048576,U$4,0)*100,"-")</f>
        <v>2.472212165594101</v>
      </c>
      <c r="V13" s="120">
        <f>IFERROR(VLOOKUP($B13&amp;"_"&amp;$C13&amp;"_"&amp;$A$5,'Pnad-C'!$1:$1048576,V$4,0)*100,"-")</f>
        <v>22.501453757286072</v>
      </c>
      <c r="W13" s="120">
        <f>IFERROR(VLOOKUP($B13&amp;"_"&amp;$C13&amp;"_"&amp;$A$5,'Pnad-C'!$1:$1048576,W$4,0)*100,"-")</f>
        <v>3.9825208485126495</v>
      </c>
      <c r="X13" s="120">
        <f>IFERROR(VLOOKUP($B13&amp;"_"&amp;$C13&amp;"_"&amp;$A$5,'Pnad-C'!$1:$1048576,X$4,0)*100,"-")</f>
        <v>8.6216814815998077</v>
      </c>
      <c r="Y13" s="120">
        <f>IFERROR(VLOOKUP($B13&amp;"_"&amp;$C13&amp;"_"&amp;$A$5,'Pnad-C'!$1:$1048576,Y$4,0)*100,"-")</f>
        <v>3.18947434425354</v>
      </c>
    </row>
    <row r="14" spans="1:25" ht="15.75" x14ac:dyDescent="0.25">
      <c r="B14" s="10">
        <f t="shared" si="0"/>
        <v>2012</v>
      </c>
      <c r="C14" s="152">
        <v>4</v>
      </c>
      <c r="D14" s="99" t="s">
        <v>6</v>
      </c>
      <c r="E14" s="120">
        <f>IFERROR(VLOOKUP($B14&amp;"_"&amp;$C14&amp;"_"&amp;$A$4,'Pnad-C'!$1:$1048576,E$4,0)*100,"-")</f>
        <v>3.5497680306434631</v>
      </c>
      <c r="F14" s="120">
        <f>IFERROR(VLOOKUP($B14&amp;"_"&amp;$C14&amp;"_"&amp;$A$4,'Pnad-C'!$1:$1048576,F$4,0)*100,"-")</f>
        <v>5.0083279609680176</v>
      </c>
      <c r="G14" s="120">
        <f>IFERROR(VLOOKUP($B14&amp;"_"&amp;$C14&amp;"_"&amp;$A$4,'Pnad-C'!$1:$1048576,G$4,0)*100,"-")</f>
        <v>47.757530212402344</v>
      </c>
      <c r="H14" s="120">
        <f>IFERROR(VLOOKUP($B14&amp;"_"&amp;$C14&amp;"_"&amp;$A$4,'Pnad-C'!$1:$1048576,H$4,0)*100,"-")</f>
        <v>8.1812642514705658</v>
      </c>
      <c r="I14" s="120">
        <f>IFERROR(VLOOKUP($B14&amp;"_"&amp;$C14&amp;"_"&amp;$A$4,'Pnad-C'!$1:$1048576,I$4,0)*100,"-")</f>
        <v>1.3408433645963669</v>
      </c>
      <c r="J14" s="120">
        <f>IFERROR(VLOOKUP($B14&amp;"_"&amp;$C14&amp;"_"&amp;$A$4,'Pnad-C'!$1:$1048576,J$4,0)*100,"-")</f>
        <v>1.0667819529771805</v>
      </c>
      <c r="K14" s="120">
        <f>IFERROR(VLOOKUP($B14&amp;"_"&amp;$C14&amp;"_"&amp;$A$4,'Pnad-C'!$1:$1048576,K$4,0)*100,"-")</f>
        <v>21.144483983516693</v>
      </c>
      <c r="L14" s="120">
        <f>IFERROR(VLOOKUP($B14&amp;"_"&amp;$C14&amp;"_"&amp;$A$4,'Pnad-C'!$1:$1048576,L$4,0)*100,"-")</f>
        <v>2.6171965524554253</v>
      </c>
      <c r="M14" s="120">
        <f>IFERROR(VLOOKUP($B14&amp;"_"&amp;$C14&amp;"_"&amp;$A$4,'Pnad-C'!$1:$1048576,M$4,0)*100,"-")</f>
        <v>9.1351620852947235</v>
      </c>
      <c r="N14" s="120">
        <f>IFERROR(VLOOKUP($B14&amp;"_"&amp;$C14&amp;"_"&amp;$A$4,'Pnad-C'!$1:$1048576,N$4,0)*100,"-")</f>
        <v>0.19864232745021582</v>
      </c>
      <c r="O14" s="120"/>
      <c r="P14" s="120">
        <f>IFERROR(VLOOKUP($B14&amp;"_"&amp;$C14&amp;"_"&amp;$A$5,'Pnad-C'!$1:$1048576,P$4,0)*100,"-")</f>
        <v>2.1420825272798538</v>
      </c>
      <c r="Q14" s="120">
        <f>IFERROR(VLOOKUP($B14&amp;"_"&amp;$C14&amp;"_"&amp;$A$5,'Pnad-C'!$1:$1048576,Q$4,0)*100,"-")</f>
        <v>4.684394970536232</v>
      </c>
      <c r="R14" s="120">
        <f>IFERROR(VLOOKUP($B14&amp;"_"&amp;$C14&amp;"_"&amp;$A$5,'Pnad-C'!$1:$1048576,R$4,0)*100,"-")</f>
        <v>38.71687650680542</v>
      </c>
      <c r="S14" s="120">
        <f>IFERROR(VLOOKUP($B14&amp;"_"&amp;$C14&amp;"_"&amp;$A$5,'Pnad-C'!$1:$1048576,S$4,0)*100,"-")</f>
        <v>12.097752839326859</v>
      </c>
      <c r="T14" s="120">
        <f>IFERROR(VLOOKUP($B14&amp;"_"&amp;$C14&amp;"_"&amp;$A$5,'Pnad-C'!$1:$1048576,T$4,0)*100,"-")</f>
        <v>1.5377209521830082</v>
      </c>
      <c r="U14" s="120">
        <f>IFERROR(VLOOKUP($B14&amp;"_"&amp;$C14&amp;"_"&amp;$A$5,'Pnad-C'!$1:$1048576,U$4,0)*100,"-")</f>
        <v>2.3357123136520386</v>
      </c>
      <c r="V14" s="120">
        <f>IFERROR(VLOOKUP($B14&amp;"_"&amp;$C14&amp;"_"&amp;$A$5,'Pnad-C'!$1:$1048576,V$4,0)*100,"-")</f>
        <v>22.850963473320007</v>
      </c>
      <c r="W14" s="120">
        <f>IFERROR(VLOOKUP($B14&amp;"_"&amp;$C14&amp;"_"&amp;$A$5,'Pnad-C'!$1:$1048576,W$4,0)*100,"-")</f>
        <v>4.0764868259429932</v>
      </c>
      <c r="X14" s="120">
        <f>IFERROR(VLOOKUP($B14&amp;"_"&amp;$C14&amp;"_"&amp;$A$5,'Pnad-C'!$1:$1048576,X$4,0)*100,"-")</f>
        <v>8.442176878452301</v>
      </c>
      <c r="Y14" s="120">
        <f>IFERROR(VLOOKUP($B14&amp;"_"&amp;$C14&amp;"_"&amp;$A$5,'Pnad-C'!$1:$1048576,Y$4,0)*100,"-")</f>
        <v>3.1158315017819405</v>
      </c>
    </row>
    <row r="15" spans="1:25" ht="15.75" x14ac:dyDescent="0.25">
      <c r="B15" s="10">
        <f>D15</f>
        <v>2013</v>
      </c>
      <c r="C15" s="152">
        <v>0</v>
      </c>
      <c r="D15" s="98">
        <v>2013</v>
      </c>
      <c r="E15" s="119">
        <f>IFERROR(VLOOKUP($B15&amp;"_"&amp;$C15&amp;"_"&amp;$A$4,'Pnad-C'!$1:$1048576,E$4,0)*100,"-")</f>
        <v>3.0100079253315926</v>
      </c>
      <c r="F15" s="119">
        <f>IFERROR(VLOOKUP($B15&amp;"_"&amp;$C15&amp;"_"&amp;$A$4,'Pnad-C'!$1:$1048576,F$4,0)*100,"-")</f>
        <v>4.890165850520134</v>
      </c>
      <c r="G15" s="119">
        <f>IFERROR(VLOOKUP($B15&amp;"_"&amp;$C15&amp;"_"&amp;$A$4,'Pnad-C'!$1:$1048576,G$4,0)*100,"-")</f>
        <v>48.010098934173584</v>
      </c>
      <c r="H15" s="119">
        <f>IFERROR(VLOOKUP($B15&amp;"_"&amp;$C15&amp;"_"&amp;$A$4,'Pnad-C'!$1:$1048576,H$4,0)*100,"-")</f>
        <v>8.5027754306793213</v>
      </c>
      <c r="I15" s="119">
        <f>IFERROR(VLOOKUP($B15&amp;"_"&amp;$C15&amp;"_"&amp;$A$4,'Pnad-C'!$1:$1048576,I$4,0)*100,"-")</f>
        <v>1.4254710637032986</v>
      </c>
      <c r="J15" s="119">
        <f>IFERROR(VLOOKUP($B15&amp;"_"&amp;$C15&amp;"_"&amp;$A$4,'Pnad-C'!$1:$1048576,J$4,0)*100,"-")</f>
        <v>0.8817511610686779</v>
      </c>
      <c r="K15" s="119">
        <f>IFERROR(VLOOKUP($B15&amp;"_"&amp;$C15&amp;"_"&amp;$A$4,'Pnad-C'!$1:$1048576,K$4,0)*100,"-")</f>
        <v>21.219924092292786</v>
      </c>
      <c r="L15" s="119">
        <f>IFERROR(VLOOKUP($B15&amp;"_"&amp;$C15&amp;"_"&amp;$A$4,'Pnad-C'!$1:$1048576,L$4,0)*100,"-")</f>
        <v>2.516942098736763</v>
      </c>
      <c r="M15" s="119">
        <f>IFERROR(VLOOKUP($B15&amp;"_"&amp;$C15&amp;"_"&amp;$A$4,'Pnad-C'!$1:$1048576,M$4,0)*100,"-")</f>
        <v>9.3297004699707031</v>
      </c>
      <c r="N15" s="119">
        <f>IFERROR(VLOOKUP($B15&amp;"_"&amp;$C15&amp;"_"&amp;$A$4,'Pnad-C'!$1:$1048576,N$4,0)*100,"-")</f>
        <v>0.2131615299731493</v>
      </c>
      <c r="O15" s="119"/>
      <c r="P15" s="119">
        <f>IFERROR(VLOOKUP($B15&amp;"_"&amp;$C15&amp;"_"&amp;$A$5,'Pnad-C'!$1:$1048576,P$4,0)*100,"-")</f>
        <v>2.0384650677442551</v>
      </c>
      <c r="Q15" s="119">
        <f>IFERROR(VLOOKUP($B15&amp;"_"&amp;$C15&amp;"_"&amp;$A$5,'Pnad-C'!$1:$1048576,Q$4,0)*100,"-")</f>
        <v>4.5551758259534836</v>
      </c>
      <c r="R15" s="119">
        <f>IFERROR(VLOOKUP($B15&amp;"_"&amp;$C15&amp;"_"&amp;$A$5,'Pnad-C'!$1:$1048576,R$4,0)*100,"-")</f>
        <v>38.972729444503784</v>
      </c>
      <c r="S15" s="119">
        <f>IFERROR(VLOOKUP($B15&amp;"_"&amp;$C15&amp;"_"&amp;$A$5,'Pnad-C'!$1:$1048576,S$4,0)*100,"-")</f>
        <v>11.924619972705841</v>
      </c>
      <c r="T15" s="119">
        <f>IFERROR(VLOOKUP($B15&amp;"_"&amp;$C15&amp;"_"&amp;$A$5,'Pnad-C'!$1:$1048576,T$4,0)*100,"-")</f>
        <v>1.4993363991379738</v>
      </c>
      <c r="U15" s="119">
        <f>IFERROR(VLOOKUP($B15&amp;"_"&amp;$C15&amp;"_"&amp;$A$5,'Pnad-C'!$1:$1048576,U$4,0)*100,"-")</f>
        <v>2.3707333952188492</v>
      </c>
      <c r="V15" s="119">
        <f>IFERROR(VLOOKUP($B15&amp;"_"&amp;$C15&amp;"_"&amp;$A$5,'Pnad-C'!$1:$1048576,V$4,0)*100,"-")</f>
        <v>23.031562566757202</v>
      </c>
      <c r="W15" s="119">
        <f>IFERROR(VLOOKUP($B15&amp;"_"&amp;$C15&amp;"_"&amp;$A$5,'Pnad-C'!$1:$1048576,W$4,0)*100,"-")</f>
        <v>4.1123341768980026</v>
      </c>
      <c r="X15" s="119">
        <f>IFERROR(VLOOKUP($B15&amp;"_"&amp;$C15&amp;"_"&amp;$A$5,'Pnad-C'!$1:$1048576,X$4,0)*100,"-")</f>
        <v>8.4491916000843048</v>
      </c>
      <c r="Y15" s="119">
        <f>IFERROR(VLOOKUP($B15&amp;"_"&amp;$C15&amp;"_"&amp;$A$5,'Pnad-C'!$1:$1048576,Y$4,0)*100,"-")</f>
        <v>3.0458500608801842</v>
      </c>
    </row>
    <row r="16" spans="1:25" ht="15.75" x14ac:dyDescent="0.25">
      <c r="B16" s="10">
        <f>B15</f>
        <v>2013</v>
      </c>
      <c r="C16" s="152">
        <v>1</v>
      </c>
      <c r="D16" s="99" t="s">
        <v>3</v>
      </c>
      <c r="E16" s="120">
        <f>IFERROR(VLOOKUP($B16&amp;"_"&amp;$C16&amp;"_"&amp;$A$4,'Pnad-C'!$1:$1048576,E$4,0)*100,"-")</f>
        <v>3.0371062457561493</v>
      </c>
      <c r="F16" s="120">
        <f>IFERROR(VLOOKUP($B16&amp;"_"&amp;$C16&amp;"_"&amp;$A$4,'Pnad-C'!$1:$1048576,F$4,0)*100,"-")</f>
        <v>4.9282129853963852</v>
      </c>
      <c r="G16" s="120">
        <f>IFERROR(VLOOKUP($B16&amp;"_"&amp;$C16&amp;"_"&amp;$A$4,'Pnad-C'!$1:$1048576,G$4,0)*100,"-")</f>
        <v>47.942793369293213</v>
      </c>
      <c r="H16" s="120">
        <f>IFERROR(VLOOKUP($B16&amp;"_"&amp;$C16&amp;"_"&amp;$A$4,'Pnad-C'!$1:$1048576,H$4,0)*100,"-")</f>
        <v>8.6533032357692719</v>
      </c>
      <c r="I16" s="120">
        <f>IFERROR(VLOOKUP($B16&amp;"_"&amp;$C16&amp;"_"&amp;$A$4,'Pnad-C'!$1:$1048576,I$4,0)*100,"-")</f>
        <v>1.2882153503596783</v>
      </c>
      <c r="J16" s="120">
        <f>IFERROR(VLOOKUP($B16&amp;"_"&amp;$C16&amp;"_"&amp;$A$4,'Pnad-C'!$1:$1048576,J$4,0)*100,"-")</f>
        <v>1.0021425783634186</v>
      </c>
      <c r="K16" s="120">
        <f>IFERROR(VLOOKUP($B16&amp;"_"&amp;$C16&amp;"_"&amp;$A$4,'Pnad-C'!$1:$1048576,K$4,0)*100,"-")</f>
        <v>21.111290156841278</v>
      </c>
      <c r="L16" s="120">
        <f>IFERROR(VLOOKUP($B16&amp;"_"&amp;$C16&amp;"_"&amp;$A$4,'Pnad-C'!$1:$1048576,L$4,0)*100,"-")</f>
        <v>2.3826373741030693</v>
      </c>
      <c r="M16" s="120">
        <f>IFERROR(VLOOKUP($B16&amp;"_"&amp;$C16&amp;"_"&amp;$A$4,'Pnad-C'!$1:$1048576,M$4,0)*100,"-")</f>
        <v>9.4661563634872437</v>
      </c>
      <c r="N16" s="120">
        <f>IFERROR(VLOOKUP($B16&amp;"_"&amp;$C16&amp;"_"&amp;$A$4,'Pnad-C'!$1:$1048576,N$4,0)*100,"-")</f>
        <v>0.18814284121617675</v>
      </c>
      <c r="O16" s="120"/>
      <c r="P16" s="120">
        <f>IFERROR(VLOOKUP($B16&amp;"_"&amp;$C16&amp;"_"&amp;$A$5,'Pnad-C'!$1:$1048576,P$4,0)*100,"-")</f>
        <v>2.1577037870883942</v>
      </c>
      <c r="Q16" s="120">
        <f>IFERROR(VLOOKUP($B16&amp;"_"&amp;$C16&amp;"_"&amp;$A$5,'Pnad-C'!$1:$1048576,Q$4,0)*100,"-")</f>
        <v>4.6382885426282883</v>
      </c>
      <c r="R16" s="120">
        <f>IFERROR(VLOOKUP($B16&amp;"_"&amp;$C16&amp;"_"&amp;$A$5,'Pnad-C'!$1:$1048576,R$4,0)*100,"-")</f>
        <v>38.731685280799866</v>
      </c>
      <c r="S16" s="120">
        <f>IFERROR(VLOOKUP($B16&amp;"_"&amp;$C16&amp;"_"&amp;$A$5,'Pnad-C'!$1:$1048576,S$4,0)*100,"-")</f>
        <v>12.14069128036499</v>
      </c>
      <c r="T16" s="120">
        <f>IFERROR(VLOOKUP($B16&amp;"_"&amp;$C16&amp;"_"&amp;$A$5,'Pnad-C'!$1:$1048576,T$4,0)*100,"-")</f>
        <v>1.5381347388029099</v>
      </c>
      <c r="U16" s="120">
        <f>IFERROR(VLOOKUP($B16&amp;"_"&amp;$C16&amp;"_"&amp;$A$5,'Pnad-C'!$1:$1048576,U$4,0)*100,"-")</f>
        <v>2.1469604223966599</v>
      </c>
      <c r="V16" s="120">
        <f>IFERROR(VLOOKUP($B16&amp;"_"&amp;$C16&amp;"_"&amp;$A$5,'Pnad-C'!$1:$1048576,V$4,0)*100,"-")</f>
        <v>22.937028110027313</v>
      </c>
      <c r="W16" s="120">
        <f>IFERROR(VLOOKUP($B16&amp;"_"&amp;$C16&amp;"_"&amp;$A$5,'Pnad-C'!$1:$1048576,W$4,0)*100,"-")</f>
        <v>4.0924623608589172</v>
      </c>
      <c r="X16" s="120">
        <f>IFERROR(VLOOKUP($B16&amp;"_"&amp;$C16&amp;"_"&amp;$A$5,'Pnad-C'!$1:$1048576,X$4,0)*100,"-")</f>
        <v>8.4750935435295105</v>
      </c>
      <c r="Y16" s="120">
        <f>IFERROR(VLOOKUP($B16&amp;"_"&amp;$C16&amp;"_"&amp;$A$5,'Pnad-C'!$1:$1048576,Y$4,0)*100,"-")</f>
        <v>3.1419504433870316</v>
      </c>
    </row>
    <row r="17" spans="2:25" ht="15.75" x14ac:dyDescent="0.25">
      <c r="B17" s="10">
        <f t="shared" ref="B17:B19" si="1">B16</f>
        <v>2013</v>
      </c>
      <c r="C17" s="152">
        <v>2</v>
      </c>
      <c r="D17" s="99" t="s">
        <v>4</v>
      </c>
      <c r="E17" s="120">
        <f>IFERROR(VLOOKUP($B17&amp;"_"&amp;$C17&amp;"_"&amp;$A$4,'Pnad-C'!$1:$1048576,E$4,0)*100,"-")</f>
        <v>2.971113845705986</v>
      </c>
      <c r="F17" s="120">
        <f>IFERROR(VLOOKUP($B17&amp;"_"&amp;$C17&amp;"_"&amp;$A$4,'Pnad-C'!$1:$1048576,F$4,0)*100,"-")</f>
        <v>4.9897950142621994</v>
      </c>
      <c r="G17" s="120">
        <f>IFERROR(VLOOKUP($B17&amp;"_"&amp;$C17&amp;"_"&amp;$A$4,'Pnad-C'!$1:$1048576,G$4,0)*100,"-")</f>
        <v>48.127606511116028</v>
      </c>
      <c r="H17" s="120">
        <f>IFERROR(VLOOKUP($B17&amp;"_"&amp;$C17&amp;"_"&amp;$A$4,'Pnad-C'!$1:$1048576,H$4,0)*100,"-")</f>
        <v>8.930031955242157</v>
      </c>
      <c r="I17" s="120">
        <f>IFERROR(VLOOKUP($B17&amp;"_"&amp;$C17&amp;"_"&amp;$A$4,'Pnad-C'!$1:$1048576,I$4,0)*100,"-")</f>
        <v>1.4106054790318012</v>
      </c>
      <c r="J17" s="120">
        <f>IFERROR(VLOOKUP($B17&amp;"_"&amp;$C17&amp;"_"&amp;$A$4,'Pnad-C'!$1:$1048576,J$4,0)*100,"-")</f>
        <v>0.85060456767678261</v>
      </c>
      <c r="K17" s="120">
        <f>IFERROR(VLOOKUP($B17&amp;"_"&amp;$C17&amp;"_"&amp;$A$4,'Pnad-C'!$1:$1048576,K$4,0)*100,"-")</f>
        <v>21.400320529937744</v>
      </c>
      <c r="L17" s="120">
        <f>IFERROR(VLOOKUP($B17&amp;"_"&amp;$C17&amp;"_"&amp;$A$4,'Pnad-C'!$1:$1048576,L$4,0)*100,"-")</f>
        <v>2.2904254496097565</v>
      </c>
      <c r="M17" s="120">
        <f>IFERROR(VLOOKUP($B17&amp;"_"&amp;$C17&amp;"_"&amp;$A$4,'Pnad-C'!$1:$1048576,M$4,0)*100,"-")</f>
        <v>8.7793059647083282</v>
      </c>
      <c r="N17" s="120">
        <f>IFERROR(VLOOKUP($B17&amp;"_"&amp;$C17&amp;"_"&amp;$A$4,'Pnad-C'!$1:$1048576,N$4,0)*100,"-")</f>
        <v>0.25018912274390459</v>
      </c>
      <c r="O17" s="120"/>
      <c r="P17" s="120">
        <f>IFERROR(VLOOKUP($B17&amp;"_"&amp;$C17&amp;"_"&amp;$A$5,'Pnad-C'!$1:$1048576,P$4,0)*100,"-")</f>
        <v>2.022414468228817</v>
      </c>
      <c r="Q17" s="120">
        <f>IFERROR(VLOOKUP($B17&amp;"_"&amp;$C17&amp;"_"&amp;$A$5,'Pnad-C'!$1:$1048576,Q$4,0)*100,"-")</f>
        <v>4.5513588935136795</v>
      </c>
      <c r="R17" s="120">
        <f>IFERROR(VLOOKUP($B17&amp;"_"&amp;$C17&amp;"_"&amp;$A$5,'Pnad-C'!$1:$1048576,R$4,0)*100,"-")</f>
        <v>38.751170039176941</v>
      </c>
      <c r="S17" s="120">
        <f>IFERROR(VLOOKUP($B17&amp;"_"&amp;$C17&amp;"_"&amp;$A$5,'Pnad-C'!$1:$1048576,S$4,0)*100,"-")</f>
        <v>11.967507004737854</v>
      </c>
      <c r="T17" s="120">
        <f>IFERROR(VLOOKUP($B17&amp;"_"&amp;$C17&amp;"_"&amp;$A$5,'Pnad-C'!$1:$1048576,T$4,0)*100,"-")</f>
        <v>1.5440523624420166</v>
      </c>
      <c r="U17" s="120">
        <f>IFERROR(VLOOKUP($B17&amp;"_"&amp;$C17&amp;"_"&amp;$A$5,'Pnad-C'!$1:$1048576,U$4,0)*100,"-")</f>
        <v>2.4186993017792702</v>
      </c>
      <c r="V17" s="120">
        <f>IFERROR(VLOOKUP($B17&amp;"_"&amp;$C17&amp;"_"&amp;$A$5,'Pnad-C'!$1:$1048576,V$4,0)*100,"-")</f>
        <v>23.01371693611145</v>
      </c>
      <c r="W17" s="120">
        <f>IFERROR(VLOOKUP($B17&amp;"_"&amp;$C17&amp;"_"&amp;$A$5,'Pnad-C'!$1:$1048576,W$4,0)*100,"-")</f>
        <v>4.1284222155809402</v>
      </c>
      <c r="X17" s="120">
        <f>IFERROR(VLOOKUP($B17&amp;"_"&amp;$C17&amp;"_"&amp;$A$5,'Pnad-C'!$1:$1048576,X$4,0)*100,"-")</f>
        <v>8.4799326956272125</v>
      </c>
      <c r="Y17" s="120">
        <f>IFERROR(VLOOKUP($B17&amp;"_"&amp;$C17&amp;"_"&amp;$A$5,'Pnad-C'!$1:$1048576,Y$4,0)*100,"-")</f>
        <v>3.122725710272789</v>
      </c>
    </row>
    <row r="18" spans="2:25" ht="15.75" x14ac:dyDescent="0.25">
      <c r="B18" s="10">
        <f t="shared" si="1"/>
        <v>2013</v>
      </c>
      <c r="C18" s="152">
        <v>3</v>
      </c>
      <c r="D18" s="99" t="s">
        <v>5</v>
      </c>
      <c r="E18" s="120">
        <f>IFERROR(VLOOKUP($B18&amp;"_"&amp;$C18&amp;"_"&amp;$A$4,'Pnad-C'!$1:$1048576,E$4,0)*100,"-")</f>
        <v>2.9797792434692383</v>
      </c>
      <c r="F18" s="120">
        <f>IFERROR(VLOOKUP($B18&amp;"_"&amp;$C18&amp;"_"&amp;$A$4,'Pnad-C'!$1:$1048576,F$4,0)*100,"-")</f>
        <v>4.905899241566658</v>
      </c>
      <c r="G18" s="120">
        <f>IFERROR(VLOOKUP($B18&amp;"_"&amp;$C18&amp;"_"&amp;$A$4,'Pnad-C'!$1:$1048576,G$4,0)*100,"-")</f>
        <v>47.811898589134216</v>
      </c>
      <c r="H18" s="120">
        <f>IFERROR(VLOOKUP($B18&amp;"_"&amp;$C18&amp;"_"&amp;$A$4,'Pnad-C'!$1:$1048576,H$4,0)*100,"-")</f>
        <v>8.200179785490036</v>
      </c>
      <c r="I18" s="120">
        <f>IFERROR(VLOOKUP($B18&amp;"_"&amp;$C18&amp;"_"&amp;$A$4,'Pnad-C'!$1:$1048576,I$4,0)*100,"-")</f>
        <v>1.5735682100057602</v>
      </c>
      <c r="J18" s="120">
        <f>IFERROR(VLOOKUP($B18&amp;"_"&amp;$C18&amp;"_"&amp;$A$4,'Pnad-C'!$1:$1048576,J$4,0)*100,"-")</f>
        <v>0.94123901799321175</v>
      </c>
      <c r="K18" s="120">
        <f>IFERROR(VLOOKUP($B18&amp;"_"&amp;$C18&amp;"_"&amp;$A$4,'Pnad-C'!$1:$1048576,K$4,0)*100,"-")</f>
        <v>21.481406688690186</v>
      </c>
      <c r="L18" s="120">
        <f>IFERROR(VLOOKUP($B18&amp;"_"&amp;$C18&amp;"_"&amp;$A$4,'Pnad-C'!$1:$1048576,L$4,0)*100,"-")</f>
        <v>2.5477530434727669</v>
      </c>
      <c r="M18" s="120">
        <f>IFERROR(VLOOKUP($B18&amp;"_"&amp;$C18&amp;"_"&amp;$A$4,'Pnad-C'!$1:$1048576,M$4,0)*100,"-")</f>
        <v>9.4234853982925415</v>
      </c>
      <c r="N18" s="120">
        <f>IFERROR(VLOOKUP($B18&amp;"_"&amp;$C18&amp;"_"&amp;$A$4,'Pnad-C'!$1:$1048576,N$4,0)*100,"-")</f>
        <v>0.13479138724505901</v>
      </c>
      <c r="O18" s="120"/>
      <c r="P18" s="120">
        <f>IFERROR(VLOOKUP($B18&amp;"_"&amp;$C18&amp;"_"&amp;$A$5,'Pnad-C'!$1:$1048576,P$4,0)*100,"-")</f>
        <v>1.9514365121722221</v>
      </c>
      <c r="Q18" s="120">
        <f>IFERROR(VLOOKUP($B18&amp;"_"&amp;$C18&amp;"_"&amp;$A$5,'Pnad-C'!$1:$1048576,Q$4,0)*100,"-")</f>
        <v>4.5609429478645325</v>
      </c>
      <c r="R18" s="120">
        <f>IFERROR(VLOOKUP($B18&amp;"_"&amp;$C18&amp;"_"&amp;$A$5,'Pnad-C'!$1:$1048576,R$4,0)*100,"-")</f>
        <v>39.112940430641174</v>
      </c>
      <c r="S18" s="120">
        <f>IFERROR(VLOOKUP($B18&amp;"_"&amp;$C18&amp;"_"&amp;$A$5,'Pnad-C'!$1:$1048576,S$4,0)*100,"-")</f>
        <v>11.953192949295044</v>
      </c>
      <c r="T18" s="120">
        <f>IFERROR(VLOOKUP($B18&amp;"_"&amp;$C18&amp;"_"&amp;$A$5,'Pnad-C'!$1:$1048576,T$4,0)*100,"-")</f>
        <v>1.4694816432893276</v>
      </c>
      <c r="U18" s="120">
        <f>IFERROR(VLOOKUP($B18&amp;"_"&amp;$C18&amp;"_"&amp;$A$5,'Pnad-C'!$1:$1048576,U$4,0)*100,"-")</f>
        <v>2.4586068466305733</v>
      </c>
      <c r="V18" s="120">
        <f>IFERROR(VLOOKUP($B18&amp;"_"&amp;$C18&amp;"_"&amp;$A$5,'Pnad-C'!$1:$1048576,V$4,0)*100,"-")</f>
        <v>22.985224425792694</v>
      </c>
      <c r="W18" s="120">
        <f>IFERROR(VLOOKUP($B18&amp;"_"&amp;$C18&amp;"_"&amp;$A$5,'Pnad-C'!$1:$1048576,W$4,0)*100,"-")</f>
        <v>4.0832515805959702</v>
      </c>
      <c r="X18" s="120">
        <f>IFERROR(VLOOKUP($B18&amp;"_"&amp;$C18&amp;"_"&amp;$A$5,'Pnad-C'!$1:$1048576,X$4,0)*100,"-")</f>
        <v>8.5029184818267822</v>
      </c>
      <c r="Y18" s="120">
        <f>IFERROR(VLOOKUP($B18&amp;"_"&amp;$C18&amp;"_"&amp;$A$5,'Pnad-C'!$1:$1048576,Y$4,0)*100,"-")</f>
        <v>2.9220052063465118</v>
      </c>
    </row>
    <row r="19" spans="2:25" ht="15.75" x14ac:dyDescent="0.25">
      <c r="B19" s="10">
        <f t="shared" si="1"/>
        <v>2013</v>
      </c>
      <c r="C19" s="152">
        <v>4</v>
      </c>
      <c r="D19" s="99" t="s">
        <v>6</v>
      </c>
      <c r="E19" s="120">
        <f>IFERROR(VLOOKUP($B19&amp;"_"&amp;$C19&amp;"_"&amp;$A$4,'Pnad-C'!$1:$1048576,E$4,0)*100,"-")</f>
        <v>3.0520321801304817</v>
      </c>
      <c r="F19" s="120">
        <f>IFERROR(VLOOKUP($B19&amp;"_"&amp;$C19&amp;"_"&amp;$A$4,'Pnad-C'!$1:$1048576,F$4,0)*100,"-")</f>
        <v>4.7367561608552933</v>
      </c>
      <c r="G19" s="120">
        <f>IFERROR(VLOOKUP($B19&amp;"_"&amp;$C19&amp;"_"&amp;$A$4,'Pnad-C'!$1:$1048576,G$4,0)*100,"-")</f>
        <v>48.158100247383118</v>
      </c>
      <c r="H19" s="120">
        <f>IFERROR(VLOOKUP($B19&amp;"_"&amp;$C19&amp;"_"&amp;$A$4,'Pnad-C'!$1:$1048576,H$4,0)*100,"-")</f>
        <v>8.2275860011577606</v>
      </c>
      <c r="I19" s="120">
        <f>IFERROR(VLOOKUP($B19&amp;"_"&amp;$C19&amp;"_"&amp;$A$4,'Pnad-C'!$1:$1048576,I$4,0)*100,"-")</f>
        <v>1.4294951222836971</v>
      </c>
      <c r="J19" s="120">
        <f>IFERROR(VLOOKUP($B19&amp;"_"&amp;$C19&amp;"_"&amp;$A$4,'Pnad-C'!$1:$1048576,J$4,0)*100,"-")</f>
        <v>0.73301838710904121</v>
      </c>
      <c r="K19" s="120">
        <f>IFERROR(VLOOKUP($B19&amp;"_"&amp;$C19&amp;"_"&amp;$A$4,'Pnad-C'!$1:$1048576,K$4,0)*100,"-")</f>
        <v>20.886680483818054</v>
      </c>
      <c r="L19" s="120">
        <f>IFERROR(VLOOKUP($B19&amp;"_"&amp;$C19&amp;"_"&amp;$A$4,'Pnad-C'!$1:$1048576,L$4,0)*100,"-")</f>
        <v>2.8469521552324295</v>
      </c>
      <c r="M19" s="120">
        <f>IFERROR(VLOOKUP($B19&amp;"_"&amp;$C19&amp;"_"&amp;$A$4,'Pnad-C'!$1:$1048576,M$4,0)*100,"-")</f>
        <v>9.6498548984527588</v>
      </c>
      <c r="N19" s="120">
        <f>IFERROR(VLOOKUP($B19&amp;"_"&amp;$C19&amp;"_"&amp;$A$4,'Pnad-C'!$1:$1048576,N$4,0)*100,"-")</f>
        <v>0.27952278032898903</v>
      </c>
      <c r="O19" s="120"/>
      <c r="P19" s="120">
        <f>IFERROR(VLOOKUP($B19&amp;"_"&amp;$C19&amp;"_"&amp;$A$5,'Pnad-C'!$1:$1048576,P$4,0)*100,"-")</f>
        <v>2.0223051309585571</v>
      </c>
      <c r="Q19" s="120">
        <f>IFERROR(VLOOKUP($B19&amp;"_"&amp;$C19&amp;"_"&amp;$A$5,'Pnad-C'!$1:$1048576,Q$4,0)*100,"-")</f>
        <v>4.4701132923364639</v>
      </c>
      <c r="R19" s="120">
        <f>IFERROR(VLOOKUP($B19&amp;"_"&amp;$C19&amp;"_"&amp;$A$5,'Pnad-C'!$1:$1048576,R$4,0)*100,"-")</f>
        <v>39.295127987861633</v>
      </c>
      <c r="S19" s="120">
        <f>IFERROR(VLOOKUP($B19&amp;"_"&amp;$C19&amp;"_"&amp;$A$5,'Pnad-C'!$1:$1048576,S$4,0)*100,"-")</f>
        <v>11.637089401483536</v>
      </c>
      <c r="T19" s="120">
        <f>IFERROR(VLOOKUP($B19&amp;"_"&amp;$C19&amp;"_"&amp;$A$5,'Pnad-C'!$1:$1048576,T$4,0)*100,"-")</f>
        <v>1.4456766657531261</v>
      </c>
      <c r="U19" s="120">
        <f>IFERROR(VLOOKUP($B19&amp;"_"&amp;$C19&amp;"_"&amp;$A$5,'Pnad-C'!$1:$1048576,U$4,0)*100,"-")</f>
        <v>2.4586673825979233</v>
      </c>
      <c r="V19" s="120">
        <f>IFERROR(VLOOKUP($B19&amp;"_"&amp;$C19&amp;"_"&amp;$A$5,'Pnad-C'!$1:$1048576,V$4,0)*100,"-")</f>
        <v>23.190279304981232</v>
      </c>
      <c r="W19" s="120">
        <f>IFERROR(VLOOKUP($B19&amp;"_"&amp;$C19&amp;"_"&amp;$A$5,'Pnad-C'!$1:$1048576,W$4,0)*100,"-")</f>
        <v>4.1452009230852127</v>
      </c>
      <c r="X19" s="120">
        <f>IFERROR(VLOOKUP($B19&amp;"_"&amp;$C19&amp;"_"&amp;$A$5,'Pnad-C'!$1:$1048576,X$4,0)*100,"-")</f>
        <v>8.3388209342956543</v>
      </c>
      <c r="Y19" s="120">
        <f>IFERROR(VLOOKUP($B19&amp;"_"&amp;$C19&amp;"_"&amp;$A$5,'Pnad-C'!$1:$1048576,Y$4,0)*100,"-")</f>
        <v>2.9967190697789192</v>
      </c>
    </row>
    <row r="20" spans="2:25" ht="15.75" x14ac:dyDescent="0.25">
      <c r="B20" s="10">
        <f>D20</f>
        <v>2014</v>
      </c>
      <c r="C20" s="152">
        <v>0</v>
      </c>
      <c r="D20" s="98">
        <v>2014</v>
      </c>
      <c r="E20" s="119">
        <f>IFERROR(VLOOKUP($B20&amp;"_"&amp;$C20&amp;"_"&amp;$A$4,'Pnad-C'!$1:$1048576,E$4,0)*100,"-")</f>
        <v>3.0201878398656845</v>
      </c>
      <c r="F20" s="119">
        <f>IFERROR(VLOOKUP($B20&amp;"_"&amp;$C20&amp;"_"&amp;$A$4,'Pnad-C'!$1:$1048576,F$4,0)*100,"-")</f>
        <v>4.6987704932689667</v>
      </c>
      <c r="G20" s="119">
        <f>IFERROR(VLOOKUP($B20&amp;"_"&amp;$C20&amp;"_"&amp;$A$4,'Pnad-C'!$1:$1048576,G$4,0)*100,"-")</f>
        <v>48.469716310501099</v>
      </c>
      <c r="H20" s="119">
        <f>IFERROR(VLOOKUP($B20&amp;"_"&amp;$C20&amp;"_"&amp;$A$4,'Pnad-C'!$1:$1048576,H$4,0)*100,"-")</f>
        <v>7.0244297385215759</v>
      </c>
      <c r="I20" s="119">
        <f>IFERROR(VLOOKUP($B20&amp;"_"&amp;$C20&amp;"_"&amp;$A$4,'Pnad-C'!$1:$1048576,I$4,0)*100,"-")</f>
        <v>1.3125537894666195</v>
      </c>
      <c r="J20" s="119">
        <f>IFERROR(VLOOKUP($B20&amp;"_"&amp;$C20&amp;"_"&amp;$A$4,'Pnad-C'!$1:$1048576,J$4,0)*100,"-")</f>
        <v>0.81868190318346024</v>
      </c>
      <c r="K20" s="119">
        <f>IFERROR(VLOOKUP($B20&amp;"_"&amp;$C20&amp;"_"&amp;$A$4,'Pnad-C'!$1:$1048576,K$4,0)*100,"-")</f>
        <v>21.558737754821777</v>
      </c>
      <c r="L20" s="119">
        <f>IFERROR(VLOOKUP($B20&amp;"_"&amp;$C20&amp;"_"&amp;$A$4,'Pnad-C'!$1:$1048576,L$4,0)*100,"-")</f>
        <v>2.8254931792616844</v>
      </c>
      <c r="M20" s="119">
        <f>IFERROR(VLOOKUP($B20&amp;"_"&amp;$C20&amp;"_"&amp;$A$4,'Pnad-C'!$1:$1048576,M$4,0)*100,"-")</f>
        <v>10.016989707946777</v>
      </c>
      <c r="N20" s="119">
        <f>IFERROR(VLOOKUP($B20&amp;"_"&amp;$C20&amp;"_"&amp;$A$4,'Pnad-C'!$1:$1048576,N$4,0)*100,"-")</f>
        <v>0.25444086641073227</v>
      </c>
      <c r="O20" s="119"/>
      <c r="P20" s="119">
        <f>IFERROR(VLOOKUP($B20&amp;"_"&amp;$C20&amp;"_"&amp;$A$5,'Pnad-C'!$1:$1048576,P$4,0)*100,"-")</f>
        <v>2.0639028400182724</v>
      </c>
      <c r="Q20" s="119">
        <f>IFERROR(VLOOKUP($B20&amp;"_"&amp;$C20&amp;"_"&amp;$A$5,'Pnad-C'!$1:$1048576,Q$4,0)*100,"-")</f>
        <v>4.4171199202537537</v>
      </c>
      <c r="R20" s="119">
        <f>IFERROR(VLOOKUP($B20&amp;"_"&amp;$C20&amp;"_"&amp;$A$5,'Pnad-C'!$1:$1048576,R$4,0)*100,"-")</f>
        <v>39.769288897514343</v>
      </c>
      <c r="S20" s="119">
        <f>IFERROR(VLOOKUP($B20&amp;"_"&amp;$C20&amp;"_"&amp;$A$5,'Pnad-C'!$1:$1048576,S$4,0)*100,"-")</f>
        <v>11.256110668182373</v>
      </c>
      <c r="T20" s="119">
        <f>IFERROR(VLOOKUP($B20&amp;"_"&amp;$C20&amp;"_"&amp;$A$5,'Pnad-C'!$1:$1048576,T$4,0)*100,"-")</f>
        <v>1.4553358778357506</v>
      </c>
      <c r="U20" s="119">
        <f>IFERROR(VLOOKUP($B20&amp;"_"&amp;$C20&amp;"_"&amp;$A$5,'Pnad-C'!$1:$1048576,U$4,0)*100,"-")</f>
        <v>2.427358366549015</v>
      </c>
      <c r="V20" s="119">
        <f>IFERROR(VLOOKUP($B20&amp;"_"&amp;$C20&amp;"_"&amp;$A$5,'Pnad-C'!$1:$1048576,V$4,0)*100,"-")</f>
        <v>23.133222758769989</v>
      </c>
      <c r="W20" s="119">
        <f>IFERROR(VLOOKUP($B20&amp;"_"&amp;$C20&amp;"_"&amp;$A$5,'Pnad-C'!$1:$1048576,W$4,0)*100,"-")</f>
        <v>4.1131049394607544</v>
      </c>
      <c r="X20" s="119">
        <f>IFERROR(VLOOKUP($B20&amp;"_"&amp;$C20&amp;"_"&amp;$A$5,'Pnad-C'!$1:$1048576,X$4,0)*100,"-")</f>
        <v>8.5413962602615356</v>
      </c>
      <c r="Y20" s="119">
        <f>IFERROR(VLOOKUP($B20&amp;"_"&amp;$C20&amp;"_"&amp;$A$5,'Pnad-C'!$1:$1048576,Y$4,0)*100,"-")</f>
        <v>2.8231590986251831</v>
      </c>
    </row>
    <row r="21" spans="2:25" ht="15.75" x14ac:dyDescent="0.25">
      <c r="B21" s="10">
        <f>B20</f>
        <v>2014</v>
      </c>
      <c r="C21" s="152">
        <v>1</v>
      </c>
      <c r="D21" s="99" t="s">
        <v>3</v>
      </c>
      <c r="E21" s="120">
        <f>IFERROR(VLOOKUP($B21&amp;"_"&amp;$C21&amp;"_"&amp;$A$4,'Pnad-C'!$1:$1048576,E$4,0)*100,"-")</f>
        <v>3.0042149126529694</v>
      </c>
      <c r="F21" s="120">
        <f>IFERROR(VLOOKUP($B21&amp;"_"&amp;$C21&amp;"_"&amp;$A$4,'Pnad-C'!$1:$1048576,F$4,0)*100,"-")</f>
        <v>4.8235047608613968</v>
      </c>
      <c r="G21" s="120">
        <f>IFERROR(VLOOKUP($B21&amp;"_"&amp;$C21&amp;"_"&amp;$A$4,'Pnad-C'!$1:$1048576,G$4,0)*100,"-")</f>
        <v>48.289462924003601</v>
      </c>
      <c r="H21" s="120">
        <f>IFERROR(VLOOKUP($B21&amp;"_"&amp;$C21&amp;"_"&amp;$A$4,'Pnad-C'!$1:$1048576,H$4,0)*100,"-")</f>
        <v>7.5890995562076569</v>
      </c>
      <c r="I21" s="120">
        <f>IFERROR(VLOOKUP($B21&amp;"_"&amp;$C21&amp;"_"&amp;$A$4,'Pnad-C'!$1:$1048576,I$4,0)*100,"-")</f>
        <v>1.5654915943741798</v>
      </c>
      <c r="J21" s="120">
        <f>IFERROR(VLOOKUP($B21&amp;"_"&amp;$C21&amp;"_"&amp;$A$4,'Pnad-C'!$1:$1048576,J$4,0)*100,"-")</f>
        <v>0.76319505460560322</v>
      </c>
      <c r="K21" s="120">
        <f>IFERROR(VLOOKUP($B21&amp;"_"&amp;$C21&amp;"_"&amp;$A$4,'Pnad-C'!$1:$1048576,K$4,0)*100,"-")</f>
        <v>21.057364344596863</v>
      </c>
      <c r="L21" s="120">
        <f>IFERROR(VLOOKUP($B21&amp;"_"&amp;$C21&amp;"_"&amp;$A$4,'Pnad-C'!$1:$1048576,L$4,0)*100,"-")</f>
        <v>2.5193238630890846</v>
      </c>
      <c r="M21" s="120">
        <f>IFERROR(VLOOKUP($B21&amp;"_"&amp;$C21&amp;"_"&amp;$A$4,'Pnad-C'!$1:$1048576,M$4,0)*100,"-")</f>
        <v>10.125306993722916</v>
      </c>
      <c r="N21" s="120">
        <f>IFERROR(VLOOKUP($B21&amp;"_"&amp;$C21&amp;"_"&amp;$A$4,'Pnad-C'!$1:$1048576,N$4,0)*100,"-")</f>
        <v>0.26303729973733425</v>
      </c>
      <c r="O21" s="120"/>
      <c r="P21" s="120">
        <f>IFERROR(VLOOKUP($B21&amp;"_"&amp;$C21&amp;"_"&amp;$A$5,'Pnad-C'!$1:$1048576,P$4,0)*100,"-")</f>
        <v>2.0438464358448982</v>
      </c>
      <c r="Q21" s="120">
        <f>IFERROR(VLOOKUP($B21&amp;"_"&amp;$C21&amp;"_"&amp;$A$5,'Pnad-C'!$1:$1048576,Q$4,0)*100,"-")</f>
        <v>4.4538572430610657</v>
      </c>
      <c r="R21" s="120">
        <f>IFERROR(VLOOKUP($B21&amp;"_"&amp;$C21&amp;"_"&amp;$A$5,'Pnad-C'!$1:$1048576,R$4,0)*100,"-")</f>
        <v>39.888846874237061</v>
      </c>
      <c r="S21" s="120">
        <f>IFERROR(VLOOKUP($B21&amp;"_"&amp;$C21&amp;"_"&amp;$A$5,'Pnad-C'!$1:$1048576,S$4,0)*100,"-")</f>
        <v>11.456043273210526</v>
      </c>
      <c r="T21" s="120">
        <f>IFERROR(VLOOKUP($B21&amp;"_"&amp;$C21&amp;"_"&amp;$A$5,'Pnad-C'!$1:$1048576,T$4,0)*100,"-")</f>
        <v>1.4474989846348763</v>
      </c>
      <c r="U21" s="120">
        <f>IFERROR(VLOOKUP($B21&amp;"_"&amp;$C21&amp;"_"&amp;$A$5,'Pnad-C'!$1:$1048576,U$4,0)*100,"-")</f>
        <v>2.2883402183651924</v>
      </c>
      <c r="V21" s="120">
        <f>IFERROR(VLOOKUP($B21&amp;"_"&amp;$C21&amp;"_"&amp;$A$5,'Pnad-C'!$1:$1048576,V$4,0)*100,"-")</f>
        <v>22.909305989742279</v>
      </c>
      <c r="W21" s="120">
        <f>IFERROR(VLOOKUP($B21&amp;"_"&amp;$C21&amp;"_"&amp;$A$5,'Pnad-C'!$1:$1048576,W$4,0)*100,"-")</f>
        <v>4.072856530547142</v>
      </c>
      <c r="X21" s="120">
        <f>IFERROR(VLOOKUP($B21&amp;"_"&amp;$C21&amp;"_"&amp;$A$5,'Pnad-C'!$1:$1048576,X$4,0)*100,"-")</f>
        <v>8.5336022078990936</v>
      </c>
      <c r="Y21" s="120">
        <f>IFERROR(VLOOKUP($B21&amp;"_"&amp;$C21&amp;"_"&amp;$A$5,'Pnad-C'!$1:$1048576,Y$4,0)*100,"-")</f>
        <v>2.9058016836643219</v>
      </c>
    </row>
    <row r="22" spans="2:25" ht="15.75" x14ac:dyDescent="0.25">
      <c r="B22" s="10">
        <f t="shared" ref="B22:B24" si="2">B21</f>
        <v>2014</v>
      </c>
      <c r="C22" s="152">
        <v>2</v>
      </c>
      <c r="D22" s="99" t="s">
        <v>4</v>
      </c>
      <c r="E22" s="120">
        <f>IFERROR(VLOOKUP($B22&amp;"_"&amp;$C22&amp;"_"&amp;$A$4,'Pnad-C'!$1:$1048576,E$4,0)*100,"-")</f>
        <v>2.9178740456700325</v>
      </c>
      <c r="F22" s="120">
        <f>IFERROR(VLOOKUP($B22&amp;"_"&amp;$C22&amp;"_"&amp;$A$4,'Pnad-C'!$1:$1048576,F$4,0)*100,"-")</f>
        <v>4.7379694879055023</v>
      </c>
      <c r="G22" s="120">
        <f>IFERROR(VLOOKUP($B22&amp;"_"&amp;$C22&amp;"_"&amp;$A$4,'Pnad-C'!$1:$1048576,G$4,0)*100,"-")</f>
        <v>49.187743663787842</v>
      </c>
      <c r="H22" s="120">
        <f>IFERROR(VLOOKUP($B22&amp;"_"&amp;$C22&amp;"_"&amp;$A$4,'Pnad-C'!$1:$1048576,H$4,0)*100,"-")</f>
        <v>7.1023561060428619</v>
      </c>
      <c r="I22" s="120">
        <f>IFERROR(VLOOKUP($B22&amp;"_"&amp;$C22&amp;"_"&amp;$A$4,'Pnad-C'!$1:$1048576,I$4,0)*100,"-")</f>
        <v>1.3374087400734425</v>
      </c>
      <c r="J22" s="120">
        <f>IFERROR(VLOOKUP($B22&amp;"_"&amp;$C22&amp;"_"&amp;$A$4,'Pnad-C'!$1:$1048576,J$4,0)*100,"-")</f>
        <v>0.73127732612192631</v>
      </c>
      <c r="K22" s="120">
        <f>IFERROR(VLOOKUP($B22&amp;"_"&amp;$C22&amp;"_"&amp;$A$4,'Pnad-C'!$1:$1048576,K$4,0)*100,"-")</f>
        <v>21.168592572212219</v>
      </c>
      <c r="L22" s="120">
        <f>IFERROR(VLOOKUP($B22&amp;"_"&amp;$C22&amp;"_"&amp;$A$4,'Pnad-C'!$1:$1048576,L$4,0)*100,"-")</f>
        <v>2.8243442997336388</v>
      </c>
      <c r="M22" s="120">
        <f>IFERROR(VLOOKUP($B22&amp;"_"&amp;$C22&amp;"_"&amp;$A$4,'Pnad-C'!$1:$1048576,M$4,0)*100,"-")</f>
        <v>9.7360901534557343</v>
      </c>
      <c r="N22" s="120">
        <f>IFERROR(VLOOKUP($B22&amp;"_"&amp;$C22&amp;"_"&amp;$A$4,'Pnad-C'!$1:$1048576,N$4,0)*100,"-")</f>
        <v>0.25634544435888529</v>
      </c>
      <c r="O22" s="120"/>
      <c r="P22" s="120">
        <f>IFERROR(VLOOKUP($B22&amp;"_"&amp;$C22&amp;"_"&amp;$A$5,'Pnad-C'!$1:$1048576,P$4,0)*100,"-")</f>
        <v>2.066132053732872</v>
      </c>
      <c r="Q22" s="120">
        <f>IFERROR(VLOOKUP($B22&amp;"_"&amp;$C22&amp;"_"&amp;$A$5,'Pnad-C'!$1:$1048576,Q$4,0)*100,"-")</f>
        <v>4.4545590877532959</v>
      </c>
      <c r="R22" s="120">
        <f>IFERROR(VLOOKUP($B22&amp;"_"&amp;$C22&amp;"_"&amp;$A$5,'Pnad-C'!$1:$1048576,R$4,0)*100,"-")</f>
        <v>40.073657035827637</v>
      </c>
      <c r="S22" s="120">
        <f>IFERROR(VLOOKUP($B22&amp;"_"&amp;$C22&amp;"_"&amp;$A$5,'Pnad-C'!$1:$1048576,S$4,0)*100,"-")</f>
        <v>11.204175651073456</v>
      </c>
      <c r="T22" s="120">
        <f>IFERROR(VLOOKUP($B22&amp;"_"&amp;$C22&amp;"_"&amp;$A$5,'Pnad-C'!$1:$1048576,T$4,0)*100,"-")</f>
        <v>1.4155900105834007</v>
      </c>
      <c r="U22" s="120">
        <f>IFERROR(VLOOKUP($B22&amp;"_"&amp;$C22&amp;"_"&amp;$A$5,'Pnad-C'!$1:$1048576,U$4,0)*100,"-")</f>
        <v>2.4187549948692322</v>
      </c>
      <c r="V22" s="120">
        <f>IFERROR(VLOOKUP($B22&amp;"_"&amp;$C22&amp;"_"&amp;$A$5,'Pnad-C'!$1:$1048576,V$4,0)*100,"-")</f>
        <v>22.899928689002991</v>
      </c>
      <c r="W22" s="120">
        <f>IFERROR(VLOOKUP($B22&amp;"_"&amp;$C22&amp;"_"&amp;$A$5,'Pnad-C'!$1:$1048576,W$4,0)*100,"-")</f>
        <v>4.0543731302022934</v>
      </c>
      <c r="X22" s="120">
        <f>IFERROR(VLOOKUP($B22&amp;"_"&amp;$C22&amp;"_"&amp;$A$5,'Pnad-C'!$1:$1048576,X$4,0)*100,"-")</f>
        <v>8.5405148565769196</v>
      </c>
      <c r="Y22" s="120">
        <f>IFERROR(VLOOKUP($B22&amp;"_"&amp;$C22&amp;"_"&amp;$A$5,'Pnad-C'!$1:$1048576,Y$4,0)*100,"-")</f>
        <v>2.8723137453198433</v>
      </c>
    </row>
    <row r="23" spans="2:25" ht="15.75" x14ac:dyDescent="0.25">
      <c r="B23" s="10">
        <f t="shared" si="2"/>
        <v>2014</v>
      </c>
      <c r="C23" s="152">
        <v>3</v>
      </c>
      <c r="D23" s="99" t="s">
        <v>5</v>
      </c>
      <c r="E23" s="120">
        <f>IFERROR(VLOOKUP($B23&amp;"_"&amp;$C23&amp;"_"&amp;$A$4,'Pnad-C'!$1:$1048576,E$4,0)*100,"-")</f>
        <v>3.2877653837203979</v>
      </c>
      <c r="F23" s="120">
        <f>IFERROR(VLOOKUP($B23&amp;"_"&amp;$C23&amp;"_"&amp;$A$4,'Pnad-C'!$1:$1048576,F$4,0)*100,"-")</f>
        <v>4.6496797353029251</v>
      </c>
      <c r="G23" s="120">
        <f>IFERROR(VLOOKUP($B23&amp;"_"&amp;$C23&amp;"_"&amp;$A$4,'Pnad-C'!$1:$1048576,G$4,0)*100,"-")</f>
        <v>48.314303159713745</v>
      </c>
      <c r="H23" s="120">
        <f>IFERROR(VLOOKUP($B23&amp;"_"&amp;$C23&amp;"_"&amp;$A$4,'Pnad-C'!$1:$1048576,H$4,0)*100,"-")</f>
        <v>6.4814470708370209</v>
      </c>
      <c r="I23" s="120">
        <f>IFERROR(VLOOKUP($B23&amp;"_"&amp;$C23&amp;"_"&amp;$A$4,'Pnad-C'!$1:$1048576,I$4,0)*100,"-")</f>
        <v>1.1426256038248539</v>
      </c>
      <c r="J23" s="120">
        <f>IFERROR(VLOOKUP($B23&amp;"_"&amp;$C23&amp;"_"&amp;$A$4,'Pnad-C'!$1:$1048576,J$4,0)*100,"-")</f>
        <v>0.87121892720460892</v>
      </c>
      <c r="K23" s="120">
        <f>IFERROR(VLOOKUP($B23&amp;"_"&amp;$C23&amp;"_"&amp;$A$4,'Pnad-C'!$1:$1048576,K$4,0)*100,"-")</f>
        <v>22.325579822063446</v>
      </c>
      <c r="L23" s="120">
        <f>IFERROR(VLOOKUP($B23&amp;"_"&amp;$C23&amp;"_"&amp;$A$4,'Pnad-C'!$1:$1048576,L$4,0)*100,"-")</f>
        <v>2.677437849342823</v>
      </c>
      <c r="M23" s="120">
        <f>IFERROR(VLOOKUP($B23&amp;"_"&amp;$C23&amp;"_"&amp;$A$4,'Pnad-C'!$1:$1048576,M$4,0)*100,"-")</f>
        <v>10.026790201663971</v>
      </c>
      <c r="N23" s="120">
        <f>IFERROR(VLOOKUP($B23&amp;"_"&amp;$C23&amp;"_"&amp;$A$4,'Pnad-C'!$1:$1048576,N$4,0)*100,"-")</f>
        <v>0.22315059322863817</v>
      </c>
      <c r="O23" s="120"/>
      <c r="P23" s="120">
        <f>IFERROR(VLOOKUP($B23&amp;"_"&amp;$C23&amp;"_"&amp;$A$5,'Pnad-C'!$1:$1048576,P$4,0)*100,"-")</f>
        <v>2.073993906378746</v>
      </c>
      <c r="Q23" s="120">
        <f>IFERROR(VLOOKUP($B23&amp;"_"&amp;$C23&amp;"_"&amp;$A$5,'Pnad-C'!$1:$1048576,Q$4,0)*100,"-")</f>
        <v>4.3999388813972473</v>
      </c>
      <c r="R23" s="120">
        <f>IFERROR(VLOOKUP($B23&amp;"_"&amp;$C23&amp;"_"&amp;$A$5,'Pnad-C'!$1:$1048576,R$4,0)*100,"-")</f>
        <v>39.752665162086487</v>
      </c>
      <c r="S23" s="120">
        <f>IFERROR(VLOOKUP($B23&amp;"_"&amp;$C23&amp;"_"&amp;$A$5,'Pnad-C'!$1:$1048576,S$4,0)*100,"-")</f>
        <v>11.102694272994995</v>
      </c>
      <c r="T23" s="120">
        <f>IFERROR(VLOOKUP($B23&amp;"_"&amp;$C23&amp;"_"&amp;$A$5,'Pnad-C'!$1:$1048576,T$4,0)*100,"-")</f>
        <v>1.4691777527332306</v>
      </c>
      <c r="U23" s="120">
        <f>IFERROR(VLOOKUP($B23&amp;"_"&amp;$C23&amp;"_"&amp;$A$5,'Pnad-C'!$1:$1048576,U$4,0)*100,"-")</f>
        <v>2.5154320523142815</v>
      </c>
      <c r="V23" s="120">
        <f>IFERROR(VLOOKUP($B23&amp;"_"&amp;$C23&amp;"_"&amp;$A$5,'Pnad-C'!$1:$1048576,V$4,0)*100,"-")</f>
        <v>23.278434574604034</v>
      </c>
      <c r="W23" s="120">
        <f>IFERROR(VLOOKUP($B23&amp;"_"&amp;$C23&amp;"_"&amp;$A$5,'Pnad-C'!$1:$1048576,W$4,0)*100,"-")</f>
        <v>4.0759861469268799</v>
      </c>
      <c r="X23" s="120">
        <f>IFERROR(VLOOKUP($B23&amp;"_"&amp;$C23&amp;"_"&amp;$A$5,'Pnad-C'!$1:$1048576,X$4,0)*100,"-")</f>
        <v>8.5517756640911102</v>
      </c>
      <c r="Y23" s="120">
        <f>IFERROR(VLOOKUP($B23&amp;"_"&amp;$C23&amp;"_"&amp;$A$5,'Pnad-C'!$1:$1048576,Y$4,0)*100,"-")</f>
        <v>2.7799012139439583</v>
      </c>
    </row>
    <row r="24" spans="2:25" ht="15.75" x14ac:dyDescent="0.25">
      <c r="B24" s="10">
        <f t="shared" si="2"/>
        <v>2014</v>
      </c>
      <c r="C24" s="152">
        <v>4</v>
      </c>
      <c r="D24" s="99" t="s">
        <v>6</v>
      </c>
      <c r="E24" s="120">
        <f>IFERROR(VLOOKUP($B24&amp;"_"&amp;$C24&amp;"_"&amp;$A$4,'Pnad-C'!$1:$1048576,E$4,0)*100,"-")</f>
        <v>2.8708968311548233</v>
      </c>
      <c r="F24" s="120">
        <f>IFERROR(VLOOKUP($B24&amp;"_"&amp;$C24&amp;"_"&amp;$A$4,'Pnad-C'!$1:$1048576,F$4,0)*100,"-")</f>
        <v>4.5839272439479828</v>
      </c>
      <c r="G24" s="120">
        <f>IFERROR(VLOOKUP($B24&amp;"_"&amp;$C24&amp;"_"&amp;$A$4,'Pnad-C'!$1:$1048576,G$4,0)*100,"-")</f>
        <v>48.087349534034729</v>
      </c>
      <c r="H24" s="120">
        <f>IFERROR(VLOOKUP($B24&amp;"_"&amp;$C24&amp;"_"&amp;$A$4,'Pnad-C'!$1:$1048576,H$4,0)*100,"-")</f>
        <v>6.9248147308826447</v>
      </c>
      <c r="I24" s="120">
        <f>IFERROR(VLOOKUP($B24&amp;"_"&amp;$C24&amp;"_"&amp;$A$4,'Pnad-C'!$1:$1048576,I$4,0)*100,"-")</f>
        <v>1.2046892195940018</v>
      </c>
      <c r="J24" s="120">
        <f>IFERROR(VLOOKUP($B24&amp;"_"&amp;$C24&amp;"_"&amp;$A$4,'Pnad-C'!$1:$1048576,J$4,0)*100,"-")</f>
        <v>0.90903639793395996</v>
      </c>
      <c r="K24" s="120">
        <f>IFERROR(VLOOKUP($B24&amp;"_"&amp;$C24&amp;"_"&amp;$A$4,'Pnad-C'!$1:$1048576,K$4,0)*100,"-")</f>
        <v>21.68341726064682</v>
      </c>
      <c r="L24" s="120">
        <f>IFERROR(VLOOKUP($B24&amp;"_"&amp;$C24&amp;"_"&amp;$A$4,'Pnad-C'!$1:$1048576,L$4,0)*100,"-")</f>
        <v>3.2808668911457062</v>
      </c>
      <c r="M24" s="120">
        <f>IFERROR(VLOOKUP($B24&amp;"_"&amp;$C24&amp;"_"&amp;$A$4,'Pnad-C'!$1:$1048576,M$4,0)*100,"-")</f>
        <v>10.179772228002548</v>
      </c>
      <c r="N24" s="120">
        <f>IFERROR(VLOOKUP($B24&amp;"_"&amp;$C24&amp;"_"&amp;$A$4,'Pnad-C'!$1:$1048576,N$4,0)*100,"-")</f>
        <v>0.27523008175194263</v>
      </c>
      <c r="O24" s="120"/>
      <c r="P24" s="120">
        <f>IFERROR(VLOOKUP($B24&amp;"_"&amp;$C24&amp;"_"&amp;$A$5,'Pnad-C'!$1:$1048576,P$4,0)*100,"-")</f>
        <v>2.0716393366456032</v>
      </c>
      <c r="Q24" s="120">
        <f>IFERROR(VLOOKUP($B24&amp;"_"&amp;$C24&amp;"_"&amp;$A$5,'Pnad-C'!$1:$1048576,Q$4,0)*100,"-")</f>
        <v>4.3601240962743759</v>
      </c>
      <c r="R24" s="120">
        <f>IFERROR(VLOOKUP($B24&amp;"_"&amp;$C24&amp;"_"&amp;$A$5,'Pnad-C'!$1:$1048576,R$4,0)*100,"-")</f>
        <v>39.361986517906189</v>
      </c>
      <c r="S24" s="120">
        <f>IFERROR(VLOOKUP($B24&amp;"_"&amp;$C24&amp;"_"&amp;$A$5,'Pnad-C'!$1:$1048576,S$4,0)*100,"-")</f>
        <v>11.261527985334396</v>
      </c>
      <c r="T24" s="120">
        <f>IFERROR(VLOOKUP($B24&amp;"_"&amp;$C24&amp;"_"&amp;$A$5,'Pnad-C'!$1:$1048576,T$4,0)*100,"-")</f>
        <v>1.4890765771269798</v>
      </c>
      <c r="U24" s="120">
        <f>IFERROR(VLOOKUP($B24&amp;"_"&amp;$C24&amp;"_"&amp;$A$5,'Pnad-C'!$1:$1048576,U$4,0)*100,"-")</f>
        <v>2.486906386911869</v>
      </c>
      <c r="V24" s="120">
        <f>IFERROR(VLOOKUP($B24&amp;"_"&amp;$C24&amp;"_"&amp;$A$5,'Pnad-C'!$1:$1048576,V$4,0)*100,"-")</f>
        <v>23.445221781730652</v>
      </c>
      <c r="W24" s="120">
        <f>IFERROR(VLOOKUP($B24&amp;"_"&amp;$C24&amp;"_"&amp;$A$5,'Pnad-C'!$1:$1048576,W$4,0)*100,"-")</f>
        <v>4.2492043226957321</v>
      </c>
      <c r="X24" s="120">
        <f>IFERROR(VLOOKUP($B24&amp;"_"&amp;$C24&amp;"_"&amp;$A$5,'Pnad-C'!$1:$1048576,X$4,0)*100,"-")</f>
        <v>8.5396915674209595</v>
      </c>
      <c r="Y24" s="120">
        <f>IFERROR(VLOOKUP($B24&amp;"_"&amp;$C24&amp;"_"&amp;$A$5,'Pnad-C'!$1:$1048576,Y$4,0)*100,"-")</f>
        <v>2.7346199378371239</v>
      </c>
    </row>
    <row r="25" spans="2:25" ht="15.75" x14ac:dyDescent="0.25">
      <c r="B25" s="10">
        <f>D25</f>
        <v>2015</v>
      </c>
      <c r="C25" s="152">
        <v>0</v>
      </c>
      <c r="D25" s="98">
        <v>2015</v>
      </c>
      <c r="E25" s="119">
        <f>IFERROR(VLOOKUP($B25&amp;"_"&amp;$C25&amp;"_"&amp;$A$4,'Pnad-C'!$1:$1048576,E$4,0)*100,"-")</f>
        <v>3.0508993193507195</v>
      </c>
      <c r="F25" s="119">
        <f>IFERROR(VLOOKUP($B25&amp;"_"&amp;$C25&amp;"_"&amp;$A$4,'Pnad-C'!$1:$1048576,F$4,0)*100,"-")</f>
        <v>4.5897748321294785</v>
      </c>
      <c r="G25" s="119">
        <f>IFERROR(VLOOKUP($B25&amp;"_"&amp;$C25&amp;"_"&amp;$A$4,'Pnad-C'!$1:$1048576,G$4,0)*100,"-")</f>
        <v>47.937166690826416</v>
      </c>
      <c r="H25" s="119">
        <f>IFERROR(VLOOKUP($B25&amp;"_"&amp;$C25&amp;"_"&amp;$A$4,'Pnad-C'!$1:$1048576,H$4,0)*100,"-")</f>
        <v>6.7977398633956909</v>
      </c>
      <c r="I25" s="119">
        <f>IFERROR(VLOOKUP($B25&amp;"_"&amp;$C25&amp;"_"&amp;$A$4,'Pnad-C'!$1:$1048576,I$4,0)*100,"-")</f>
        <v>1.2725631706416607</v>
      </c>
      <c r="J25" s="119">
        <f>IFERROR(VLOOKUP($B25&amp;"_"&amp;$C25&amp;"_"&amp;$A$4,'Pnad-C'!$1:$1048576,J$4,0)*100,"-")</f>
        <v>0.93116313219070435</v>
      </c>
      <c r="K25" s="119">
        <f>IFERROR(VLOOKUP($B25&amp;"_"&amp;$C25&amp;"_"&amp;$A$4,'Pnad-C'!$1:$1048576,K$4,0)*100,"-")</f>
        <v>22.299249470233917</v>
      </c>
      <c r="L25" s="119">
        <f>IFERROR(VLOOKUP($B25&amp;"_"&amp;$C25&amp;"_"&amp;$A$4,'Pnad-C'!$1:$1048576,L$4,0)*100,"-")</f>
        <v>2.885994128882885</v>
      </c>
      <c r="M25" s="119">
        <f>IFERROR(VLOOKUP($B25&amp;"_"&amp;$C25&amp;"_"&amp;$A$4,'Pnad-C'!$1:$1048576,M$4,0)*100,"-")</f>
        <v>9.9127739667892456</v>
      </c>
      <c r="N25" s="119">
        <f>IFERROR(VLOOKUP($B25&amp;"_"&amp;$C25&amp;"_"&amp;$A$4,'Pnad-C'!$1:$1048576,N$4,0)*100,"-")</f>
        <v>0.32267668284475803</v>
      </c>
      <c r="O25" s="119"/>
      <c r="P25" s="119">
        <f>IFERROR(VLOOKUP($B25&amp;"_"&amp;$C25&amp;"_"&amp;$A$5,'Pnad-C'!$1:$1048576,P$4,0)*100,"-")</f>
        <v>2.1279536187648773</v>
      </c>
      <c r="Q25" s="119">
        <f>IFERROR(VLOOKUP($B25&amp;"_"&amp;$C25&amp;"_"&amp;$A$5,'Pnad-C'!$1:$1048576,Q$4,0)*100,"-")</f>
        <v>4.4687829911708832</v>
      </c>
      <c r="R25" s="119">
        <f>IFERROR(VLOOKUP($B25&amp;"_"&amp;$C25&amp;"_"&amp;$A$5,'Pnad-C'!$1:$1048576,R$4,0)*100,"-")</f>
        <v>38.76006007194519</v>
      </c>
      <c r="S25" s="119">
        <f>IFERROR(VLOOKUP($B25&amp;"_"&amp;$C25&amp;"_"&amp;$A$5,'Pnad-C'!$1:$1048576,S$4,0)*100,"-")</f>
        <v>10.931201279163361</v>
      </c>
      <c r="T25" s="119">
        <f>IFERROR(VLOOKUP($B25&amp;"_"&amp;$C25&amp;"_"&amp;$A$5,'Pnad-C'!$1:$1048576,T$4,0)*100,"-")</f>
        <v>1.3917717151343822</v>
      </c>
      <c r="U25" s="119">
        <f>IFERROR(VLOOKUP($B25&amp;"_"&amp;$C25&amp;"_"&amp;$A$5,'Pnad-C'!$1:$1048576,U$4,0)*100,"-")</f>
        <v>2.4404462426900864</v>
      </c>
      <c r="V25" s="119">
        <f>IFERROR(VLOOKUP($B25&amp;"_"&amp;$C25&amp;"_"&amp;$A$5,'Pnad-C'!$1:$1048576,V$4,0)*100,"-")</f>
        <v>24.149405956268311</v>
      </c>
      <c r="W25" s="119">
        <f>IFERROR(VLOOKUP($B25&amp;"_"&amp;$C25&amp;"_"&amp;$A$5,'Pnad-C'!$1:$1048576,W$4,0)*100,"-")</f>
        <v>4.3667655438184738</v>
      </c>
      <c r="X25" s="119">
        <f>IFERROR(VLOOKUP($B25&amp;"_"&amp;$C25&amp;"_"&amp;$A$5,'Pnad-C'!$1:$1048576,X$4,0)*100,"-")</f>
        <v>8.56609046459198</v>
      </c>
      <c r="Y25" s="119">
        <f>IFERROR(VLOOKUP($B25&amp;"_"&amp;$C25&amp;"_"&amp;$A$5,'Pnad-C'!$1:$1048576,Y$4,0)*100,"-")</f>
        <v>2.7975212782621384</v>
      </c>
    </row>
    <row r="26" spans="2:25" ht="15.75" x14ac:dyDescent="0.25">
      <c r="B26" s="10">
        <f>B25</f>
        <v>2015</v>
      </c>
      <c r="C26" s="152">
        <v>1</v>
      </c>
      <c r="D26" s="99" t="s">
        <v>3</v>
      </c>
      <c r="E26" s="120">
        <f>IFERROR(VLOOKUP($B26&amp;"_"&amp;$C26&amp;"_"&amp;$A$4,'Pnad-C'!$1:$1048576,E$4,0)*100,"-")</f>
        <v>3.1531300395727158</v>
      </c>
      <c r="F26" s="120">
        <f>IFERROR(VLOOKUP($B26&amp;"_"&amp;$C26&amp;"_"&amp;$A$4,'Pnad-C'!$1:$1048576,F$4,0)*100,"-")</f>
        <v>4.5482579618692398</v>
      </c>
      <c r="G26" s="120">
        <f>IFERROR(VLOOKUP($B26&amp;"_"&amp;$C26&amp;"_"&amp;$A$4,'Pnad-C'!$1:$1048576,G$4,0)*100,"-")</f>
        <v>48.489692807197571</v>
      </c>
      <c r="H26" s="120">
        <f>IFERROR(VLOOKUP($B26&amp;"_"&amp;$C26&amp;"_"&amp;$A$4,'Pnad-C'!$1:$1048576,H$4,0)*100,"-")</f>
        <v>6.2493439763784409</v>
      </c>
      <c r="I26" s="120">
        <f>IFERROR(VLOOKUP($B26&amp;"_"&amp;$C26&amp;"_"&amp;$A$4,'Pnad-C'!$1:$1048576,I$4,0)*100,"-")</f>
        <v>1.2084548361599445</v>
      </c>
      <c r="J26" s="120">
        <f>IFERROR(VLOOKUP($B26&amp;"_"&amp;$C26&amp;"_"&amp;$A$4,'Pnad-C'!$1:$1048576,J$4,0)*100,"-")</f>
        <v>0.90985260903835297</v>
      </c>
      <c r="K26" s="120">
        <f>IFERROR(VLOOKUP($B26&amp;"_"&amp;$C26&amp;"_"&amp;$A$4,'Pnad-C'!$1:$1048576,K$4,0)*100,"-")</f>
        <v>22.112981975078583</v>
      </c>
      <c r="L26" s="120">
        <f>IFERROR(VLOOKUP($B26&amp;"_"&amp;$C26&amp;"_"&amp;$A$4,'Pnad-C'!$1:$1048576,L$4,0)*100,"-")</f>
        <v>3.1167581677436829</v>
      </c>
      <c r="M26" s="120">
        <f>IFERROR(VLOOKUP($B26&amp;"_"&amp;$C26&amp;"_"&amp;$A$4,'Pnad-C'!$1:$1048576,M$4,0)*100,"-")</f>
        <v>9.8842993378639221</v>
      </c>
      <c r="N26" s="120">
        <f>IFERROR(VLOOKUP($B26&amp;"_"&amp;$C26&amp;"_"&amp;$A$4,'Pnad-C'!$1:$1048576,N$4,0)*100,"-")</f>
        <v>0.32722977921366692</v>
      </c>
      <c r="O26" s="120"/>
      <c r="P26" s="120">
        <f>IFERROR(VLOOKUP($B26&amp;"_"&amp;$C26&amp;"_"&amp;$A$5,'Pnad-C'!$1:$1048576,P$4,0)*100,"-")</f>
        <v>2.1114101633429527</v>
      </c>
      <c r="Q26" s="120">
        <f>IFERROR(VLOOKUP($B26&amp;"_"&amp;$C26&amp;"_"&amp;$A$5,'Pnad-C'!$1:$1048576,Q$4,0)*100,"-")</f>
        <v>4.4291406869888306</v>
      </c>
      <c r="R26" s="120">
        <f>IFERROR(VLOOKUP($B26&amp;"_"&amp;$C26&amp;"_"&amp;$A$5,'Pnad-C'!$1:$1048576,R$4,0)*100,"-")</f>
        <v>39.192202687263489</v>
      </c>
      <c r="S26" s="120">
        <f>IFERROR(VLOOKUP($B26&amp;"_"&amp;$C26&amp;"_"&amp;$A$5,'Pnad-C'!$1:$1048576,S$4,0)*100,"-")</f>
        <v>10.917524248361588</v>
      </c>
      <c r="T26" s="120">
        <f>IFERROR(VLOOKUP($B26&amp;"_"&amp;$C26&amp;"_"&amp;$A$5,'Pnad-C'!$1:$1048576,T$4,0)*100,"-")</f>
        <v>1.4557518996298313</v>
      </c>
      <c r="U26" s="120">
        <f>IFERROR(VLOOKUP($B26&amp;"_"&amp;$C26&amp;"_"&amp;$A$5,'Pnad-C'!$1:$1048576,U$4,0)*100,"-")</f>
        <v>2.3143097758293152</v>
      </c>
      <c r="V26" s="120">
        <f>IFERROR(VLOOKUP($B26&amp;"_"&amp;$C26&amp;"_"&amp;$A$5,'Pnad-C'!$1:$1048576,V$4,0)*100,"-")</f>
        <v>23.660732805728912</v>
      </c>
      <c r="W26" s="120">
        <f>IFERROR(VLOOKUP($B26&amp;"_"&amp;$C26&amp;"_"&amp;$A$5,'Pnad-C'!$1:$1048576,W$4,0)*100,"-")</f>
        <v>4.4295821338891983</v>
      </c>
      <c r="X26" s="120">
        <f>IFERROR(VLOOKUP($B26&amp;"_"&amp;$C26&amp;"_"&amp;$A$5,'Pnad-C'!$1:$1048576,X$4,0)*100,"-")</f>
        <v>8.560740202665329</v>
      </c>
      <c r="Y26" s="120">
        <f>IFERROR(VLOOKUP($B26&amp;"_"&amp;$C26&amp;"_"&amp;$A$5,'Pnad-C'!$1:$1048576,Y$4,0)*100,"-")</f>
        <v>2.9286051169037819</v>
      </c>
    </row>
    <row r="27" spans="2:25" ht="15.75" x14ac:dyDescent="0.25">
      <c r="B27" s="10">
        <f t="shared" ref="B27:B29" si="3">B26</f>
        <v>2015</v>
      </c>
      <c r="C27" s="152">
        <v>2</v>
      </c>
      <c r="D27" s="99" t="s">
        <v>4</v>
      </c>
      <c r="E27" s="120">
        <f>IFERROR(VLOOKUP($B27&amp;"_"&amp;$C27&amp;"_"&amp;$A$4,'Pnad-C'!$1:$1048576,E$4,0)*100,"-")</f>
        <v>2.9776386916637421</v>
      </c>
      <c r="F27" s="120">
        <f>IFERROR(VLOOKUP($B27&amp;"_"&amp;$C27&amp;"_"&amp;$A$4,'Pnad-C'!$1:$1048576,F$4,0)*100,"-")</f>
        <v>4.6124216169118881</v>
      </c>
      <c r="G27" s="120">
        <f>IFERROR(VLOOKUP($B27&amp;"_"&amp;$C27&amp;"_"&amp;$A$4,'Pnad-C'!$1:$1048576,G$4,0)*100,"-")</f>
        <v>48.271319270133972</v>
      </c>
      <c r="H27" s="120">
        <f>IFERROR(VLOOKUP($B27&amp;"_"&amp;$C27&amp;"_"&amp;$A$4,'Pnad-C'!$1:$1048576,H$4,0)*100,"-")</f>
        <v>6.8621069192886353</v>
      </c>
      <c r="I27" s="120">
        <f>IFERROR(VLOOKUP($B27&amp;"_"&amp;$C27&amp;"_"&amp;$A$4,'Pnad-C'!$1:$1048576,I$4,0)*100,"-")</f>
        <v>1.2188563123345375</v>
      </c>
      <c r="J27" s="120">
        <f>IFERROR(VLOOKUP($B27&amp;"_"&amp;$C27&amp;"_"&amp;$A$4,'Pnad-C'!$1:$1048576,J$4,0)*100,"-")</f>
        <v>0.92082321643829346</v>
      </c>
      <c r="K27" s="120">
        <f>IFERROR(VLOOKUP($B27&amp;"_"&amp;$C27&amp;"_"&amp;$A$4,'Pnad-C'!$1:$1048576,K$4,0)*100,"-")</f>
        <v>22.099454700946808</v>
      </c>
      <c r="L27" s="120">
        <f>IFERROR(VLOOKUP($B27&amp;"_"&amp;$C27&amp;"_"&amp;$A$4,'Pnad-C'!$1:$1048576,L$4,0)*100,"-")</f>
        <v>2.9781658202409744</v>
      </c>
      <c r="M27" s="120">
        <f>IFERROR(VLOOKUP($B27&amp;"_"&amp;$C27&amp;"_"&amp;$A$4,'Pnad-C'!$1:$1048576,M$4,0)*100,"-")</f>
        <v>9.7027912735939026</v>
      </c>
      <c r="N27" s="120">
        <f>IFERROR(VLOOKUP($B27&amp;"_"&amp;$C27&amp;"_"&amp;$A$4,'Pnad-C'!$1:$1048576,N$4,0)*100,"-")</f>
        <v>0.35642271395772696</v>
      </c>
      <c r="O27" s="120"/>
      <c r="P27" s="120">
        <f>IFERROR(VLOOKUP($B27&amp;"_"&amp;$C27&amp;"_"&amp;$A$5,'Pnad-C'!$1:$1048576,P$4,0)*100,"-")</f>
        <v>2.0796794444322586</v>
      </c>
      <c r="Q27" s="120">
        <f>IFERROR(VLOOKUP($B27&amp;"_"&amp;$C27&amp;"_"&amp;$A$5,'Pnad-C'!$1:$1048576,Q$4,0)*100,"-")</f>
        <v>4.4294402003288269</v>
      </c>
      <c r="R27" s="120">
        <f>IFERROR(VLOOKUP($B27&amp;"_"&amp;$C27&amp;"_"&amp;$A$5,'Pnad-C'!$1:$1048576,R$4,0)*100,"-")</f>
        <v>38.950952887535095</v>
      </c>
      <c r="S27" s="120">
        <f>IFERROR(VLOOKUP($B27&amp;"_"&amp;$C27&amp;"_"&amp;$A$5,'Pnad-C'!$1:$1048576,S$4,0)*100,"-")</f>
        <v>10.915252566337585</v>
      </c>
      <c r="T27" s="120">
        <f>IFERROR(VLOOKUP($B27&amp;"_"&amp;$C27&amp;"_"&amp;$A$5,'Pnad-C'!$1:$1048576,T$4,0)*100,"-")</f>
        <v>1.3758806511759758</v>
      </c>
      <c r="U27" s="120">
        <f>IFERROR(VLOOKUP($B27&amp;"_"&amp;$C27&amp;"_"&amp;$A$5,'Pnad-C'!$1:$1048576,U$4,0)*100,"-")</f>
        <v>2.4539563804864883</v>
      </c>
      <c r="V27" s="120">
        <f>IFERROR(VLOOKUP($B27&amp;"_"&amp;$C27&amp;"_"&amp;$A$5,'Pnad-C'!$1:$1048576,V$4,0)*100,"-")</f>
        <v>23.930606245994568</v>
      </c>
      <c r="W27" s="120">
        <f>IFERROR(VLOOKUP($B27&amp;"_"&amp;$C27&amp;"_"&amp;$A$5,'Pnad-C'!$1:$1048576,W$4,0)*100,"-")</f>
        <v>4.3362759053707123</v>
      </c>
      <c r="X27" s="120">
        <f>IFERROR(VLOOKUP($B27&amp;"_"&amp;$C27&amp;"_"&amp;$A$5,'Pnad-C'!$1:$1048576,X$4,0)*100,"-")</f>
        <v>8.5946440696716309</v>
      </c>
      <c r="Y27" s="120">
        <f>IFERROR(VLOOKUP($B27&amp;"_"&amp;$C27&amp;"_"&amp;$A$5,'Pnad-C'!$1:$1048576,Y$4,0)*100,"-")</f>
        <v>2.9333118349313736</v>
      </c>
    </row>
    <row r="28" spans="2:25" ht="15.75" x14ac:dyDescent="0.25">
      <c r="B28" s="10">
        <f t="shared" si="3"/>
        <v>2015</v>
      </c>
      <c r="C28" s="152">
        <v>3</v>
      </c>
      <c r="D28" s="99" t="s">
        <v>5</v>
      </c>
      <c r="E28" s="120">
        <f>IFERROR(VLOOKUP($B28&amp;"_"&amp;$C28&amp;"_"&amp;$A$4,'Pnad-C'!$1:$1048576,E$4,0)*100,"-")</f>
        <v>2.8897339478135109</v>
      </c>
      <c r="F28" s="120">
        <f>IFERROR(VLOOKUP($B28&amp;"_"&amp;$C28&amp;"_"&amp;$A$4,'Pnad-C'!$1:$1048576,F$4,0)*100,"-")</f>
        <v>4.9124099314212799</v>
      </c>
      <c r="G28" s="120">
        <f>IFERROR(VLOOKUP($B28&amp;"_"&amp;$C28&amp;"_"&amp;$A$4,'Pnad-C'!$1:$1048576,G$4,0)*100,"-")</f>
        <v>47.276398539543152</v>
      </c>
      <c r="H28" s="120">
        <f>IFERROR(VLOOKUP($B28&amp;"_"&amp;$C28&amp;"_"&amp;$A$4,'Pnad-C'!$1:$1048576,H$4,0)*100,"-")</f>
        <v>6.9771096110343933</v>
      </c>
      <c r="I28" s="120">
        <f>IFERROR(VLOOKUP($B28&amp;"_"&amp;$C28&amp;"_"&amp;$A$4,'Pnad-C'!$1:$1048576,I$4,0)*100,"-")</f>
        <v>1.3992082327604294</v>
      </c>
      <c r="J28" s="120">
        <f>IFERROR(VLOOKUP($B28&amp;"_"&amp;$C28&amp;"_"&amp;$A$4,'Pnad-C'!$1:$1048576,J$4,0)*100,"-")</f>
        <v>0.95870019868016243</v>
      </c>
      <c r="K28" s="120">
        <f>IFERROR(VLOOKUP($B28&amp;"_"&amp;$C28&amp;"_"&amp;$A$4,'Pnad-C'!$1:$1048576,K$4,0)*100,"-")</f>
        <v>22.193953394889832</v>
      </c>
      <c r="L28" s="120">
        <f>IFERROR(VLOOKUP($B28&amp;"_"&amp;$C28&amp;"_"&amp;$A$4,'Pnad-C'!$1:$1048576,L$4,0)*100,"-")</f>
        <v>2.9108578339219093</v>
      </c>
      <c r="M28" s="120">
        <f>IFERROR(VLOOKUP($B28&amp;"_"&amp;$C28&amp;"_"&amp;$A$4,'Pnad-C'!$1:$1048576,M$4,0)*100,"-")</f>
        <v>10.20263284444809</v>
      </c>
      <c r="N28" s="120">
        <f>IFERROR(VLOOKUP($B28&amp;"_"&amp;$C28&amp;"_"&amp;$A$4,'Pnad-C'!$1:$1048576,N$4,0)*100,"-")</f>
        <v>0.27899416163563728</v>
      </c>
      <c r="O28" s="120"/>
      <c r="P28" s="120">
        <f>IFERROR(VLOOKUP($B28&amp;"_"&amp;$C28&amp;"_"&amp;$A$5,'Pnad-C'!$1:$1048576,P$4,0)*100,"-")</f>
        <v>2.0540518686175346</v>
      </c>
      <c r="Q28" s="120">
        <f>IFERROR(VLOOKUP($B28&amp;"_"&amp;$C28&amp;"_"&amp;$A$5,'Pnad-C'!$1:$1048576,Q$4,0)*100,"-")</f>
        <v>4.4762298464775085</v>
      </c>
      <c r="R28" s="120">
        <f>IFERROR(VLOOKUP($B28&amp;"_"&amp;$C28&amp;"_"&amp;$A$5,'Pnad-C'!$1:$1048576,R$4,0)*100,"-")</f>
        <v>38.47891092300415</v>
      </c>
      <c r="S28" s="120">
        <f>IFERROR(VLOOKUP($B28&amp;"_"&amp;$C28&amp;"_"&amp;$A$5,'Pnad-C'!$1:$1048576,S$4,0)*100,"-")</f>
        <v>11.038894206285477</v>
      </c>
      <c r="T28" s="120">
        <f>IFERROR(VLOOKUP($B28&amp;"_"&amp;$C28&amp;"_"&amp;$A$5,'Pnad-C'!$1:$1048576,T$4,0)*100,"-")</f>
        <v>1.3854638673365116</v>
      </c>
      <c r="U28" s="120">
        <f>IFERROR(VLOOKUP($B28&amp;"_"&amp;$C28&amp;"_"&amp;$A$5,'Pnad-C'!$1:$1048576,U$4,0)*100,"-")</f>
        <v>2.5433754548430443</v>
      </c>
      <c r="V28" s="120">
        <f>IFERROR(VLOOKUP($B28&amp;"_"&amp;$C28&amp;"_"&amp;$A$5,'Pnad-C'!$1:$1048576,V$4,0)*100,"-")</f>
        <v>24.145755171775818</v>
      </c>
      <c r="W28" s="120">
        <f>IFERROR(VLOOKUP($B28&amp;"_"&amp;$C28&amp;"_"&amp;$A$5,'Pnad-C'!$1:$1048576,W$4,0)*100,"-")</f>
        <v>4.4064797461032867</v>
      </c>
      <c r="X28" s="120">
        <f>IFERROR(VLOOKUP($B28&amp;"_"&amp;$C28&amp;"_"&amp;$A$5,'Pnad-C'!$1:$1048576,X$4,0)*100,"-")</f>
        <v>8.6168535053730011</v>
      </c>
      <c r="Y28" s="120">
        <f>IFERROR(VLOOKUP($B28&amp;"_"&amp;$C28&amp;"_"&amp;$A$5,'Pnad-C'!$1:$1048576,Y$4,0)*100,"-")</f>
        <v>2.8539856895804405</v>
      </c>
    </row>
    <row r="29" spans="2:25" ht="15.75" x14ac:dyDescent="0.25">
      <c r="B29" s="10">
        <f t="shared" si="3"/>
        <v>2015</v>
      </c>
      <c r="C29" s="152">
        <v>4</v>
      </c>
      <c r="D29" s="99" t="s">
        <v>6</v>
      </c>
      <c r="E29" s="120">
        <f>IFERROR(VLOOKUP($B29&amp;"_"&amp;$C29&amp;"_"&amp;$A$4,'Pnad-C'!$1:$1048576,E$4,0)*100,"-")</f>
        <v>3.1830944120883942</v>
      </c>
      <c r="F29" s="120">
        <f>IFERROR(VLOOKUP($B29&amp;"_"&amp;$C29&amp;"_"&amp;$A$4,'Pnad-C'!$1:$1048576,F$4,0)*100,"-")</f>
        <v>4.286009818315506</v>
      </c>
      <c r="G29" s="120">
        <f>IFERROR(VLOOKUP($B29&amp;"_"&amp;$C29&amp;"_"&amp;$A$4,'Pnad-C'!$1:$1048576,G$4,0)*100,"-")</f>
        <v>47.711250185966492</v>
      </c>
      <c r="H29" s="120">
        <f>IFERROR(VLOOKUP($B29&amp;"_"&amp;$C29&amp;"_"&amp;$A$4,'Pnad-C'!$1:$1048576,H$4,0)*100,"-")</f>
        <v>7.1023993194103241</v>
      </c>
      <c r="I29" s="120">
        <f>IFERROR(VLOOKUP($B29&amp;"_"&amp;$C29&amp;"_"&amp;$A$4,'Pnad-C'!$1:$1048576,I$4,0)*100,"-")</f>
        <v>1.2637333013117313</v>
      </c>
      <c r="J29" s="120">
        <f>IFERROR(VLOOKUP($B29&amp;"_"&amp;$C29&amp;"_"&amp;$A$4,'Pnad-C'!$1:$1048576,J$4,0)*100,"-")</f>
        <v>0.93527650460600853</v>
      </c>
      <c r="K29" s="120">
        <f>IFERROR(VLOOKUP($B29&amp;"_"&amp;$C29&amp;"_"&amp;$A$4,'Pnad-C'!$1:$1048576,K$4,0)*100,"-")</f>
        <v>22.790609300136566</v>
      </c>
      <c r="L29" s="120">
        <f>IFERROR(VLOOKUP($B29&amp;"_"&amp;$C29&amp;"_"&amp;$A$4,'Pnad-C'!$1:$1048576,L$4,0)*100,"-")</f>
        <v>2.5381946936249733</v>
      </c>
      <c r="M29" s="120">
        <f>IFERROR(VLOOKUP($B29&amp;"_"&amp;$C29&amp;"_"&amp;$A$4,'Pnad-C'!$1:$1048576,M$4,0)*100,"-")</f>
        <v>9.8613724112510681</v>
      </c>
      <c r="N29" s="120">
        <f>IFERROR(VLOOKUP($B29&amp;"_"&amp;$C29&amp;"_"&amp;$A$4,'Pnad-C'!$1:$1048576,N$4,0)*100,"-")</f>
        <v>0.32806003000587225</v>
      </c>
      <c r="O29" s="120"/>
      <c r="P29" s="120">
        <f>IFERROR(VLOOKUP($B29&amp;"_"&amp;$C29&amp;"_"&amp;$A$5,'Pnad-C'!$1:$1048576,P$4,0)*100,"-")</f>
        <v>2.2666733711957932</v>
      </c>
      <c r="Q29" s="120">
        <f>IFERROR(VLOOKUP($B29&amp;"_"&amp;$C29&amp;"_"&amp;$A$5,'Pnad-C'!$1:$1048576,Q$4,0)*100,"-")</f>
        <v>4.5403212308883667</v>
      </c>
      <c r="R29" s="120">
        <f>IFERROR(VLOOKUP($B29&amp;"_"&amp;$C29&amp;"_"&amp;$A$5,'Pnad-C'!$1:$1048576,R$4,0)*100,"-")</f>
        <v>38.418176770210266</v>
      </c>
      <c r="S29" s="120">
        <f>IFERROR(VLOOKUP($B29&amp;"_"&amp;$C29&amp;"_"&amp;$A$5,'Pnad-C'!$1:$1048576,S$4,0)*100,"-")</f>
        <v>10.853134840726852</v>
      </c>
      <c r="T29" s="120">
        <f>IFERROR(VLOOKUP($B29&amp;"_"&amp;$C29&amp;"_"&amp;$A$5,'Pnad-C'!$1:$1048576,T$4,0)*100,"-")</f>
        <v>1.3499904423952103</v>
      </c>
      <c r="U29" s="120">
        <f>IFERROR(VLOOKUP($B29&amp;"_"&amp;$C29&amp;"_"&amp;$A$5,'Pnad-C'!$1:$1048576,U$4,0)*100,"-")</f>
        <v>2.4501433596014977</v>
      </c>
      <c r="V29" s="120">
        <f>IFERROR(VLOOKUP($B29&amp;"_"&amp;$C29&amp;"_"&amp;$A$5,'Pnad-C'!$1:$1048576,V$4,0)*100,"-")</f>
        <v>24.860526621341705</v>
      </c>
      <c r="W29" s="120">
        <f>IFERROR(VLOOKUP($B29&amp;"_"&amp;$C29&amp;"_"&amp;$A$5,'Pnad-C'!$1:$1048576,W$4,0)*100,"-")</f>
        <v>4.2947247624397278</v>
      </c>
      <c r="X29" s="120">
        <f>IFERROR(VLOOKUP($B29&amp;"_"&amp;$C29&amp;"_"&amp;$A$5,'Pnad-C'!$1:$1048576,X$4,0)*100,"-")</f>
        <v>8.4921255707740784</v>
      </c>
      <c r="Y29" s="120">
        <f>IFERROR(VLOOKUP($B29&amp;"_"&amp;$C29&amp;"_"&amp;$A$5,'Pnad-C'!$1:$1048576,Y$4,0)*100,"-")</f>
        <v>2.4741828441619873</v>
      </c>
    </row>
    <row r="30" spans="2:25" ht="15.75" x14ac:dyDescent="0.25">
      <c r="B30" s="10">
        <f>D30</f>
        <v>2016</v>
      </c>
      <c r="C30" s="152">
        <v>0</v>
      </c>
      <c r="D30" s="98">
        <v>2016</v>
      </c>
      <c r="E30" s="119">
        <f>IFERROR(VLOOKUP($B30&amp;"_"&amp;$C30&amp;"_"&amp;$A$4,'Pnad-C'!$1:$1048576,E$4,0)*100,"-")</f>
        <v>3.2432083040475845</v>
      </c>
      <c r="F30" s="119">
        <f>IFERROR(VLOOKUP($B30&amp;"_"&amp;$C30&amp;"_"&amp;$A$4,'Pnad-C'!$1:$1048576,F$4,0)*100,"-")</f>
        <v>4.7770153731107712</v>
      </c>
      <c r="G30" s="119">
        <f>IFERROR(VLOOKUP($B30&amp;"_"&amp;$C30&amp;"_"&amp;$A$4,'Pnad-C'!$1:$1048576,G$4,0)*100,"-")</f>
        <v>46.709820628166199</v>
      </c>
      <c r="H30" s="119">
        <f>IFERROR(VLOOKUP($B30&amp;"_"&amp;$C30&amp;"_"&amp;$A$4,'Pnad-C'!$1:$1048576,H$4,0)*100,"-")</f>
        <v>6.7472405731678009</v>
      </c>
      <c r="I30" s="119">
        <f>IFERROR(VLOOKUP($B30&amp;"_"&amp;$C30&amp;"_"&amp;$A$4,'Pnad-C'!$1:$1048576,I$4,0)*100,"-")</f>
        <v>1.1673338711261749</v>
      </c>
      <c r="J30" s="119">
        <f>IFERROR(VLOOKUP($B30&amp;"_"&amp;$C30&amp;"_"&amp;$A$4,'Pnad-C'!$1:$1048576,J$4,0)*100,"-")</f>
        <v>0.86295278742909431</v>
      </c>
      <c r="K30" s="119">
        <f>IFERROR(VLOOKUP($B30&amp;"_"&amp;$C30&amp;"_"&amp;$A$4,'Pnad-C'!$1:$1048576,K$4,0)*100,"-")</f>
        <v>23.608119785785675</v>
      </c>
      <c r="L30" s="119">
        <f>IFERROR(VLOOKUP($B30&amp;"_"&amp;$C30&amp;"_"&amp;$A$4,'Pnad-C'!$1:$1048576,L$4,0)*100,"-")</f>
        <v>2.6115715503692627</v>
      </c>
      <c r="M30" s="119">
        <f>IFERROR(VLOOKUP($B30&amp;"_"&amp;$C30&amp;"_"&amp;$A$4,'Pnad-C'!$1:$1048576,M$4,0)*100,"-")</f>
        <v>10.007379949092865</v>
      </c>
      <c r="N30" s="119">
        <f>IFERROR(VLOOKUP($B30&amp;"_"&amp;$C30&amp;"_"&amp;$A$4,'Pnad-C'!$1:$1048576,N$4,0)*100,"-")</f>
        <v>0.26535876095294952</v>
      </c>
      <c r="O30" s="119"/>
      <c r="P30" s="119">
        <f>IFERROR(VLOOKUP($B30&amp;"_"&amp;$C30&amp;"_"&amp;$A$5,'Pnad-C'!$1:$1048576,P$4,0)*100,"-")</f>
        <v>2.3935915902256966</v>
      </c>
      <c r="Q30" s="119">
        <f>IFERROR(VLOOKUP($B30&amp;"_"&amp;$C30&amp;"_"&amp;$A$5,'Pnad-C'!$1:$1048576,Q$4,0)*100,"-")</f>
        <v>4.46934774518013</v>
      </c>
      <c r="R30" s="119">
        <f>IFERROR(VLOOKUP($B30&amp;"_"&amp;$C30&amp;"_"&amp;$A$5,'Pnad-C'!$1:$1048576,R$4,0)*100,"-")</f>
        <v>38.20776641368866</v>
      </c>
      <c r="S30" s="119">
        <f>IFERROR(VLOOKUP($B30&amp;"_"&amp;$C30&amp;"_"&amp;$A$5,'Pnad-C'!$1:$1048576,S$4,0)*100,"-")</f>
        <v>10.723812133073807</v>
      </c>
      <c r="T30" s="119">
        <f>IFERROR(VLOOKUP($B30&amp;"_"&amp;$C30&amp;"_"&amp;$A$5,'Pnad-C'!$1:$1048576,T$4,0)*100,"-")</f>
        <v>1.2756678275763988</v>
      </c>
      <c r="U30" s="119">
        <f>IFERROR(VLOOKUP($B30&amp;"_"&amp;$C30&amp;"_"&amp;$A$5,'Pnad-C'!$1:$1048576,U$4,0)*100,"-")</f>
        <v>2.2122692316770554</v>
      </c>
      <c r="V30" s="119">
        <f>IFERROR(VLOOKUP($B30&amp;"_"&amp;$C30&amp;"_"&amp;$A$5,'Pnad-C'!$1:$1048576,V$4,0)*100,"-")</f>
        <v>25.581195950508118</v>
      </c>
      <c r="W30" s="119">
        <f>IFERROR(VLOOKUP($B30&amp;"_"&amp;$C30&amp;"_"&amp;$A$5,'Pnad-C'!$1:$1048576,W$4,0)*100,"-")</f>
        <v>4.1100881993770599</v>
      </c>
      <c r="X30" s="119">
        <f>IFERROR(VLOOKUP($B30&amp;"_"&amp;$C30&amp;"_"&amp;$A$5,'Pnad-C'!$1:$1048576,X$4,0)*100,"-")</f>
        <v>8.6207039654254913</v>
      </c>
      <c r="Y30" s="119">
        <f>IFERROR(VLOOKUP($B30&amp;"_"&amp;$C30&amp;"_"&amp;$A$5,'Pnad-C'!$1:$1048576,Y$4,0)*100,"-")</f>
        <v>2.4055561050772667</v>
      </c>
    </row>
    <row r="31" spans="2:25" ht="16.5" thickBot="1" x14ac:dyDescent="0.3">
      <c r="B31" s="10">
        <f>B30</f>
        <v>2016</v>
      </c>
      <c r="C31" s="152">
        <v>1</v>
      </c>
      <c r="D31" s="99" t="s">
        <v>3</v>
      </c>
      <c r="E31" s="120">
        <f>IFERROR(VLOOKUP($B31&amp;"_"&amp;$C31&amp;"_"&amp;$A$4,'Pnad-C'!$1:$1048576,E$4,0)*100,"-")</f>
        <v>3.2432083040475845</v>
      </c>
      <c r="F31" s="120">
        <f>IFERROR(VLOOKUP($B31&amp;"_"&amp;$C31&amp;"_"&amp;$A$4,'Pnad-C'!$1:$1048576,F$4,0)*100,"-")</f>
        <v>4.7770153731107712</v>
      </c>
      <c r="G31" s="120">
        <f>IFERROR(VLOOKUP($B31&amp;"_"&amp;$C31&amp;"_"&amp;$A$4,'Pnad-C'!$1:$1048576,G$4,0)*100,"-")</f>
        <v>46.709820628166199</v>
      </c>
      <c r="H31" s="120">
        <f>IFERROR(VLOOKUP($B31&amp;"_"&amp;$C31&amp;"_"&amp;$A$4,'Pnad-C'!$1:$1048576,H$4,0)*100,"-")</f>
        <v>6.7472405731678009</v>
      </c>
      <c r="I31" s="120">
        <f>IFERROR(VLOOKUP($B31&amp;"_"&amp;$C31&amp;"_"&amp;$A$4,'Pnad-C'!$1:$1048576,I$4,0)*100,"-")</f>
        <v>1.1673338711261749</v>
      </c>
      <c r="J31" s="120">
        <f>IFERROR(VLOOKUP($B31&amp;"_"&amp;$C31&amp;"_"&amp;$A$4,'Pnad-C'!$1:$1048576,J$4,0)*100,"-")</f>
        <v>0.86295278742909431</v>
      </c>
      <c r="K31" s="120">
        <f>IFERROR(VLOOKUP($B31&amp;"_"&amp;$C31&amp;"_"&amp;$A$4,'Pnad-C'!$1:$1048576,K$4,0)*100,"-")</f>
        <v>23.608119785785675</v>
      </c>
      <c r="L31" s="120">
        <f>IFERROR(VLOOKUP($B31&amp;"_"&amp;$C31&amp;"_"&amp;$A$4,'Pnad-C'!$1:$1048576,L$4,0)*100,"-")</f>
        <v>2.6115715503692627</v>
      </c>
      <c r="M31" s="120">
        <f>IFERROR(VLOOKUP($B31&amp;"_"&amp;$C31&amp;"_"&amp;$A$4,'Pnad-C'!$1:$1048576,M$4,0)*100,"-")</f>
        <v>10.007379949092865</v>
      </c>
      <c r="N31" s="120">
        <f>IFERROR(VLOOKUP($B31&amp;"_"&amp;$C31&amp;"_"&amp;$A$4,'Pnad-C'!$1:$1048576,N$4,0)*100,"-")</f>
        <v>0.26535876095294952</v>
      </c>
      <c r="O31" s="120"/>
      <c r="P31" s="120">
        <f>IFERROR(VLOOKUP($B31&amp;"_"&amp;$C31&amp;"_"&amp;$A$5,'Pnad-C'!$1:$1048576,P$4,0)*100,"-")</f>
        <v>2.3935915902256966</v>
      </c>
      <c r="Q31" s="120">
        <f>IFERROR(VLOOKUP($B31&amp;"_"&amp;$C31&amp;"_"&amp;$A$5,'Pnad-C'!$1:$1048576,Q$4,0)*100,"-")</f>
        <v>4.46934774518013</v>
      </c>
      <c r="R31" s="120">
        <f>IFERROR(VLOOKUP($B31&amp;"_"&amp;$C31&amp;"_"&amp;$A$5,'Pnad-C'!$1:$1048576,R$4,0)*100,"-")</f>
        <v>38.20776641368866</v>
      </c>
      <c r="S31" s="120">
        <f>IFERROR(VLOOKUP($B31&amp;"_"&amp;$C31&amp;"_"&amp;$A$5,'Pnad-C'!$1:$1048576,S$4,0)*100,"-")</f>
        <v>10.723812133073807</v>
      </c>
      <c r="T31" s="120">
        <f>IFERROR(VLOOKUP($B31&amp;"_"&amp;$C31&amp;"_"&amp;$A$5,'Pnad-C'!$1:$1048576,T$4,0)*100,"-")</f>
        <v>1.2756678275763988</v>
      </c>
      <c r="U31" s="120">
        <f>IFERROR(VLOOKUP($B31&amp;"_"&amp;$C31&amp;"_"&amp;$A$5,'Pnad-C'!$1:$1048576,U$4,0)*100,"-")</f>
        <v>2.2122692316770554</v>
      </c>
      <c r="V31" s="120">
        <f>IFERROR(VLOOKUP($B31&amp;"_"&amp;$C31&amp;"_"&amp;$A$5,'Pnad-C'!$1:$1048576,V$4,0)*100,"-")</f>
        <v>25.581195950508118</v>
      </c>
      <c r="W31" s="120">
        <f>IFERROR(VLOOKUP($B31&amp;"_"&amp;$C31&amp;"_"&amp;$A$5,'Pnad-C'!$1:$1048576,W$4,0)*100,"-")</f>
        <v>4.1100881993770599</v>
      </c>
      <c r="X31" s="120">
        <f>IFERROR(VLOOKUP($B31&amp;"_"&amp;$C31&amp;"_"&amp;$A$5,'Pnad-C'!$1:$1048576,X$4,0)*100,"-")</f>
        <v>8.6207039654254913</v>
      </c>
      <c r="Y31" s="120">
        <f>IFERROR(VLOOKUP($B31&amp;"_"&amp;$C31&amp;"_"&amp;$A$5,'Pnad-C'!$1:$1048576,Y$4,0)*100,"-")</f>
        <v>2.4055561050772667</v>
      </c>
    </row>
    <row r="32" spans="2:25" ht="15" customHeight="1" thickTop="1" x14ac:dyDescent="0.25">
      <c r="C32" s="154"/>
      <c r="D32" s="15" t="s">
        <v>785</v>
      </c>
      <c r="E32" s="133"/>
      <c r="F32" s="133"/>
      <c r="G32" s="133"/>
      <c r="H32" s="134"/>
      <c r="I32" s="134"/>
      <c r="J32" s="134"/>
      <c r="K32" s="134"/>
      <c r="L32" s="134"/>
      <c r="M32" s="134"/>
      <c r="N32" s="134"/>
      <c r="O32" s="134"/>
      <c r="P32" s="133"/>
      <c r="Q32" s="133"/>
      <c r="R32" s="133"/>
      <c r="S32" s="134"/>
      <c r="T32" s="134"/>
      <c r="U32" s="134"/>
      <c r="V32" s="134"/>
      <c r="W32" s="134"/>
      <c r="X32" s="134"/>
      <c r="Y32" s="134"/>
    </row>
    <row r="33" spans="1:4" x14ac:dyDescent="0.25">
      <c r="C33" s="154"/>
      <c r="D33" s="160" t="s">
        <v>2</v>
      </c>
    </row>
    <row r="34" spans="1:4" s="135" customFormat="1" x14ac:dyDescent="0.25">
      <c r="A34" s="153"/>
      <c r="B34" s="153"/>
      <c r="C34" s="154"/>
      <c r="D34" s="159" t="s">
        <v>435</v>
      </c>
    </row>
    <row r="35" spans="1:4" s="135" customFormat="1" x14ac:dyDescent="0.25">
      <c r="A35" s="153"/>
      <c r="B35" s="153"/>
      <c r="C35" s="154"/>
      <c r="D35" s="104" t="s">
        <v>436</v>
      </c>
    </row>
  </sheetData>
  <mergeCells count="19">
    <mergeCell ref="X8:X9"/>
    <mergeCell ref="Y8:Y9"/>
    <mergeCell ref="D5:Y5"/>
    <mergeCell ref="D7:D9"/>
    <mergeCell ref="E7:N7"/>
    <mergeCell ref="O7:O9"/>
    <mergeCell ref="P7:Y7"/>
    <mergeCell ref="P8:Q8"/>
    <mergeCell ref="R8:S8"/>
    <mergeCell ref="T8:U8"/>
    <mergeCell ref="E8:F8"/>
    <mergeCell ref="G8:H8"/>
    <mergeCell ref="I8:J8"/>
    <mergeCell ref="K8:K9"/>
    <mergeCell ref="L8:L9"/>
    <mergeCell ref="M8:M9"/>
    <mergeCell ref="N8:N9"/>
    <mergeCell ref="V8:V9"/>
    <mergeCell ref="W8:W9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pane ySplit="8" topLeftCell="A9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" style="153" customWidth="1"/>
    <col min="4" max="4" width="23.28515625" customWidth="1"/>
    <col min="5" max="9" width="14.42578125" customWidth="1"/>
    <col min="10" max="10" width="1.28515625" customWidth="1"/>
    <col min="11" max="15" width="14.42578125" customWidth="1"/>
  </cols>
  <sheetData>
    <row r="1" spans="1:15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s="165" customFormat="1" ht="8.25" customHeight="1" x14ac:dyDescent="0.25">
      <c r="A3" s="161" t="s">
        <v>660</v>
      </c>
      <c r="B3" s="162"/>
      <c r="C3" s="163"/>
      <c r="D3" s="164"/>
      <c r="E3" s="163" t="s">
        <v>641</v>
      </c>
      <c r="F3" s="163" t="s">
        <v>642</v>
      </c>
      <c r="G3" s="163" t="s">
        <v>643</v>
      </c>
      <c r="H3" s="163" t="s">
        <v>644</v>
      </c>
      <c r="I3" s="163" t="s">
        <v>645</v>
      </c>
      <c r="J3" s="163"/>
      <c r="K3" s="163" t="s">
        <v>641</v>
      </c>
      <c r="L3" s="163" t="s">
        <v>642</v>
      </c>
      <c r="M3" s="163" t="s">
        <v>643</v>
      </c>
      <c r="N3" s="163" t="s">
        <v>644</v>
      </c>
      <c r="O3" s="163" t="s">
        <v>645</v>
      </c>
    </row>
    <row r="4" spans="1:15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5</v>
      </c>
      <c r="F4" s="163">
        <f>HLOOKUP(F$3,'Pnad-C'!$1:$1048576,2,0)</f>
        <v>6</v>
      </c>
      <c r="G4" s="163">
        <f>HLOOKUP(G$3,'Pnad-C'!$1:$1048576,2,0)</f>
        <v>7</v>
      </c>
      <c r="H4" s="163">
        <f>HLOOKUP(H$3,'Pnad-C'!$1:$1048576,2,0)</f>
        <v>8</v>
      </c>
      <c r="I4" s="163">
        <f>HLOOKUP(I$3,'Pnad-C'!$1:$1048576,2,0)</f>
        <v>9</v>
      </c>
      <c r="J4" s="163"/>
      <c r="K4" s="163">
        <f>HLOOKUP(K$3,'Pnad-C'!$1:$1048576,2,0)</f>
        <v>5</v>
      </c>
      <c r="L4" s="163">
        <f>HLOOKUP(L$3,'Pnad-C'!$1:$1048576,2,0)</f>
        <v>6</v>
      </c>
      <c r="M4" s="163">
        <f>HLOOKUP(M$3,'Pnad-C'!$1:$1048576,2,0)</f>
        <v>7</v>
      </c>
      <c r="N4" s="163">
        <f>HLOOKUP(N$3,'Pnad-C'!$1:$1048576,2,0)</f>
        <v>8</v>
      </c>
      <c r="O4" s="163">
        <f>HLOOKUP(O$3,'Pnad-C'!$1:$1048576,2,0)</f>
        <v>9</v>
      </c>
    </row>
    <row r="5" spans="1:15" s="12" customFormat="1" ht="29.25" customHeight="1" x14ac:dyDescent="0.25">
      <c r="A5" s="11" t="s">
        <v>170</v>
      </c>
      <c r="B5" s="148"/>
      <c r="C5" s="138"/>
      <c r="D5" s="371" t="str">
        <f>VLOOKUP(A3,'Indicadores do boletim'!$D:$N,3,0)</f>
        <v>Total de ocupados de 14 anos ou mais por faixa etária: Região Metropolitana do Rio de Janeiro e Brasil, 2012 a 2016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</row>
    <row r="6" spans="1:15" s="12" customFormat="1" ht="9.75" customHeight="1" thickBot="1" x14ac:dyDescent="0.3">
      <c r="A6" s="11"/>
      <c r="B6" s="150"/>
      <c r="C6" s="138"/>
      <c r="D6" s="13"/>
      <c r="E6" s="112"/>
      <c r="I6" s="102"/>
      <c r="J6" s="102"/>
      <c r="K6" s="112"/>
      <c r="O6" s="102" t="s">
        <v>173</v>
      </c>
    </row>
    <row r="7" spans="1:15" s="12" customFormat="1" ht="16.5" customHeight="1" thickTop="1" x14ac:dyDescent="0.25">
      <c r="A7" s="11"/>
      <c r="B7" s="150"/>
      <c r="C7" s="138"/>
      <c r="D7" s="374" t="s">
        <v>0</v>
      </c>
      <c r="E7" s="376" t="s">
        <v>169</v>
      </c>
      <c r="F7" s="376"/>
      <c r="G7" s="376"/>
      <c r="H7" s="376"/>
      <c r="I7" s="376"/>
      <c r="J7" s="377"/>
      <c r="K7" s="376" t="s">
        <v>7</v>
      </c>
      <c r="L7" s="376"/>
      <c r="M7" s="376"/>
      <c r="N7" s="376"/>
      <c r="O7" s="376"/>
    </row>
    <row r="8" spans="1:15" s="11" customFormat="1" ht="33" customHeight="1" x14ac:dyDescent="0.25">
      <c r="A8" s="138"/>
      <c r="B8" s="151"/>
      <c r="C8" s="138"/>
      <c r="D8" s="375"/>
      <c r="E8" s="218" t="s">
        <v>689</v>
      </c>
      <c r="F8" s="218" t="s">
        <v>188</v>
      </c>
      <c r="G8" s="218" t="s">
        <v>189</v>
      </c>
      <c r="H8" s="218" t="s">
        <v>190</v>
      </c>
      <c r="I8" s="218" t="s">
        <v>191</v>
      </c>
      <c r="J8" s="378"/>
      <c r="K8" s="218" t="s">
        <v>689</v>
      </c>
      <c r="L8" s="218" t="s">
        <v>188</v>
      </c>
      <c r="M8" s="218" t="s">
        <v>189</v>
      </c>
      <c r="N8" s="218" t="s">
        <v>190</v>
      </c>
      <c r="O8" s="218" t="s">
        <v>191</v>
      </c>
    </row>
    <row r="9" spans="1:15" ht="15.75" x14ac:dyDescent="0.25">
      <c r="B9" s="10">
        <f>D9</f>
        <v>2012</v>
      </c>
      <c r="C9" s="152">
        <v>0</v>
      </c>
      <c r="D9" s="98">
        <v>2012</v>
      </c>
      <c r="E9" s="124">
        <f>IFERROR(VLOOKUP($B9&amp;"_"&amp;$C9&amp;"_"&amp;$A$4,'Pnad-C'!$1:$1048576,E$4,0)*100,"-")</f>
        <v>5860590.4184341431</v>
      </c>
      <c r="F9" s="124">
        <f>IFERROR(VLOOKUP($B9&amp;"_"&amp;$C9&amp;"_"&amp;$A$4,'Pnad-C'!$1:$1048576,F$4,0)*100,"-")</f>
        <v>134590894.03133392</v>
      </c>
      <c r="G9" s="124">
        <f>IFERROR(VLOOKUP($B9&amp;"_"&amp;$C9&amp;"_"&amp;$A$4,'Pnad-C'!$1:$1048576,G$4,0)*100,"-")</f>
        <v>266052442.39063263</v>
      </c>
      <c r="H9" s="124">
        <f>IFERROR(VLOOKUP($B9&amp;"_"&amp;$C9&amp;"_"&amp;$A$4,'Pnad-C'!$1:$1048576,H$4,0)*100,"-")</f>
        <v>119165811.06281281</v>
      </c>
      <c r="I9" s="124">
        <f>IFERROR(VLOOKUP($B9&amp;"_"&amp;$C9&amp;"_"&amp;$A$4,'Pnad-C'!$1:$1048576,I$4,0)*100,"-")</f>
        <v>16306651.216506958</v>
      </c>
      <c r="J9" s="124"/>
      <c r="K9" s="124">
        <f>IFERROR(VLOOKUP($B9&amp;"_"&amp;$C9&amp;"_"&amp;$A$5,'Pnad-C'!$1:$1048576,K$4,0)*100,"-")</f>
        <v>263216173.48601818</v>
      </c>
      <c r="L9" s="124">
        <f>IFERROR(VLOOKUP($B9&amp;"_"&amp;$C9&amp;"_"&amp;$A$5,'Pnad-C'!$1:$1048576,L$4,0)*100,"-")</f>
        <v>2488293225.0965595</v>
      </c>
      <c r="M9" s="124">
        <f>IFERROR(VLOOKUP($B9&amp;"_"&amp;$C9&amp;"_"&amp;$A$5,'Pnad-C'!$1:$1048576,M$4,0)*100,"-")</f>
        <v>4306107538.7737513</v>
      </c>
      <c r="N9" s="124">
        <f>IFERROR(VLOOKUP($B9&amp;"_"&amp;$C9&amp;"_"&amp;$A$5,'Pnad-C'!$1:$1048576,N$4,0)*100,"-")</f>
        <v>1631352819.6477652</v>
      </c>
      <c r="O9" s="124">
        <f>IFERROR(VLOOKUP($B9&amp;"_"&amp;$C9&amp;"_"&amp;$A$5,'Pnad-C'!$1:$1048576,O$4,0)*100,"-")</f>
        <v>253767958.02674294</v>
      </c>
    </row>
    <row r="10" spans="1:15" ht="15.75" x14ac:dyDescent="0.25">
      <c r="B10" s="10">
        <f>B9</f>
        <v>2012</v>
      </c>
      <c r="C10" s="152">
        <v>1</v>
      </c>
      <c r="D10" s="99" t="s">
        <v>3</v>
      </c>
      <c r="E10" s="129">
        <f>IFERROR(VLOOKUP($B10&amp;"_"&amp;$C10&amp;"_"&amp;$A$4,'Pnad-C'!$1:$1048576,E$4,0)*100,"-")</f>
        <v>6032414.4836425781</v>
      </c>
      <c r="F10" s="129">
        <f>IFERROR(VLOOKUP($B10&amp;"_"&amp;$C10&amp;"_"&amp;$A$4,'Pnad-C'!$1:$1048576,F$4,0)*100,"-")</f>
        <v>136139978.17764282</v>
      </c>
      <c r="G10" s="129">
        <f>IFERROR(VLOOKUP($B10&amp;"_"&amp;$C10&amp;"_"&amp;$A$4,'Pnad-C'!$1:$1048576,G$4,0)*100,"-")</f>
        <v>261815422.53112793</v>
      </c>
      <c r="H10" s="129">
        <f>IFERROR(VLOOKUP($B10&amp;"_"&amp;$C10&amp;"_"&amp;$A$4,'Pnad-C'!$1:$1048576,H$4,0)*100,"-")</f>
        <v>116202489.98794556</v>
      </c>
      <c r="I10" s="129">
        <f>IFERROR(VLOOKUP($B10&amp;"_"&amp;$C10&amp;"_"&amp;$A$4,'Pnad-C'!$1:$1048576,I$4,0)*100,"-")</f>
        <v>16264377.20489502</v>
      </c>
      <c r="J10" s="129"/>
      <c r="K10" s="129">
        <f>IFERROR(VLOOKUP($B10&amp;"_"&amp;$C10&amp;"_"&amp;$A$5,'Pnad-C'!$1:$1048576,K$4,0)*100,"-")</f>
        <v>267444905.34496307</v>
      </c>
      <c r="L10" s="129">
        <f>IFERROR(VLOOKUP($B10&amp;"_"&amp;$C10&amp;"_"&amp;$A$5,'Pnad-C'!$1:$1048576,L$4,0)*100,"-")</f>
        <v>2468822195.2978134</v>
      </c>
      <c r="M10" s="129">
        <f>IFERROR(VLOOKUP($B10&amp;"_"&amp;$C10&amp;"_"&amp;$A$5,'Pnad-C'!$1:$1048576,M$4,0)*100,"-")</f>
        <v>4226101964.2763138</v>
      </c>
      <c r="N10" s="129">
        <f>IFERROR(VLOOKUP($B10&amp;"_"&amp;$C10&amp;"_"&amp;$A$5,'Pnad-C'!$1:$1048576,N$4,0)*100,"-")</f>
        <v>1588725208.1954956</v>
      </c>
      <c r="O10" s="129">
        <f>IFERROR(VLOOKUP($B10&amp;"_"&amp;$C10&amp;"_"&amp;$A$5,'Pnad-C'!$1:$1048576,O$4,0)*100,"-")</f>
        <v>253037648.28367233</v>
      </c>
    </row>
    <row r="11" spans="1:15" ht="15.75" x14ac:dyDescent="0.25">
      <c r="B11" s="10">
        <f t="shared" ref="B11:B13" si="0">B10</f>
        <v>2012</v>
      </c>
      <c r="C11" s="152">
        <v>2</v>
      </c>
      <c r="D11" s="99" t="s">
        <v>4</v>
      </c>
      <c r="E11" s="129">
        <f>IFERROR(VLOOKUP($B11&amp;"_"&amp;$C11&amp;"_"&amp;$A$4,'Pnad-C'!$1:$1048576,E$4,0)*100,"-")</f>
        <v>6039521.4141845703</v>
      </c>
      <c r="F11" s="129">
        <f>IFERROR(VLOOKUP($B11&amp;"_"&amp;$C11&amp;"_"&amp;$A$4,'Pnad-C'!$1:$1048576,F$4,0)*100,"-")</f>
        <v>134660043.16940308</v>
      </c>
      <c r="G11" s="129">
        <f>IFERROR(VLOOKUP($B11&amp;"_"&amp;$C11&amp;"_"&amp;$A$4,'Pnad-C'!$1:$1048576,G$4,0)*100,"-")</f>
        <v>270533713.16986084</v>
      </c>
      <c r="H11" s="129">
        <f>IFERROR(VLOOKUP($B11&amp;"_"&amp;$C11&amp;"_"&amp;$A$4,'Pnad-C'!$1:$1048576,H$4,0)*100,"-")</f>
        <v>118786299.0852356</v>
      </c>
      <c r="I11" s="129">
        <f>IFERROR(VLOOKUP($B11&amp;"_"&amp;$C11&amp;"_"&amp;$A$4,'Pnad-C'!$1:$1048576,I$4,0)*100,"-")</f>
        <v>16336252.429199219</v>
      </c>
      <c r="J11" s="129"/>
      <c r="K11" s="129">
        <f>IFERROR(VLOOKUP($B11&amp;"_"&amp;$C11&amp;"_"&amp;$A$5,'Pnad-C'!$1:$1048576,K$4,0)*100,"-")</f>
        <v>270457024.87640381</v>
      </c>
      <c r="L11" s="129">
        <f>IFERROR(VLOOKUP($B11&amp;"_"&amp;$C11&amp;"_"&amp;$A$5,'Pnad-C'!$1:$1048576,L$4,0)*100,"-")</f>
        <v>2504129972.5857735</v>
      </c>
      <c r="M11" s="129">
        <f>IFERROR(VLOOKUP($B11&amp;"_"&amp;$C11&amp;"_"&amp;$A$5,'Pnad-C'!$1:$1048576,M$4,0)*100,"-")</f>
        <v>4299090293.0026054</v>
      </c>
      <c r="N11" s="129">
        <f>IFERROR(VLOOKUP($B11&amp;"_"&amp;$C11&amp;"_"&amp;$A$5,'Pnad-C'!$1:$1048576,N$4,0)*100,"-")</f>
        <v>1630636086.5775108</v>
      </c>
      <c r="O11" s="129">
        <f>IFERROR(VLOOKUP($B11&amp;"_"&amp;$C11&amp;"_"&amp;$A$5,'Pnad-C'!$1:$1048576,O$4,0)*100,"-")</f>
        <v>248490563.04788589</v>
      </c>
    </row>
    <row r="12" spans="1:15" ht="15.75" x14ac:dyDescent="0.25">
      <c r="B12" s="10">
        <f t="shared" si="0"/>
        <v>2012</v>
      </c>
      <c r="C12" s="152">
        <v>3</v>
      </c>
      <c r="D12" s="99" t="s">
        <v>5</v>
      </c>
      <c r="E12" s="129">
        <f>IFERROR(VLOOKUP($B12&amp;"_"&amp;$C12&amp;"_"&amp;$A$4,'Pnad-C'!$1:$1048576,E$4,0)*100,"-")</f>
        <v>5819815.7592773438</v>
      </c>
      <c r="F12" s="129">
        <f>IFERROR(VLOOKUP($B12&amp;"_"&amp;$C12&amp;"_"&amp;$A$4,'Pnad-C'!$1:$1048576,F$4,0)*100,"-")</f>
        <v>133046196.45080566</v>
      </c>
      <c r="G12" s="129">
        <f>IFERROR(VLOOKUP($B12&amp;"_"&amp;$C12&amp;"_"&amp;$A$4,'Pnad-C'!$1:$1048576,G$4,0)*100,"-")</f>
        <v>266512770.25527954</v>
      </c>
      <c r="H12" s="129">
        <f>IFERROR(VLOOKUP($B12&amp;"_"&amp;$C12&amp;"_"&amp;$A$4,'Pnad-C'!$1:$1048576,H$4,0)*100,"-")</f>
        <v>118700846.21658325</v>
      </c>
      <c r="I12" s="129">
        <f>IFERROR(VLOOKUP($B12&amp;"_"&amp;$C12&amp;"_"&amp;$A$4,'Pnad-C'!$1:$1048576,I$4,0)*100,"-")</f>
        <v>16488667.779541016</v>
      </c>
      <c r="J12" s="129"/>
      <c r="K12" s="129">
        <f>IFERROR(VLOOKUP($B12&amp;"_"&amp;$C12&amp;"_"&amp;$A$5,'Pnad-C'!$1:$1048576,K$4,0)*100,"-")</f>
        <v>262214640.68841934</v>
      </c>
      <c r="L12" s="129">
        <f>IFERROR(VLOOKUP($B12&amp;"_"&amp;$C12&amp;"_"&amp;$A$5,'Pnad-C'!$1:$1048576,L$4,0)*100,"-")</f>
        <v>2503680542.8040504</v>
      </c>
      <c r="M12" s="129">
        <f>IFERROR(VLOOKUP($B12&amp;"_"&amp;$C12&amp;"_"&amp;$A$5,'Pnad-C'!$1:$1048576,M$4,0)*100,"-")</f>
        <v>4339894039.2609596</v>
      </c>
      <c r="N12" s="129">
        <f>IFERROR(VLOOKUP($B12&amp;"_"&amp;$C12&amp;"_"&amp;$A$5,'Pnad-C'!$1:$1048576,N$4,0)*100,"-")</f>
        <v>1639169581.1841965</v>
      </c>
      <c r="O12" s="129">
        <f>IFERROR(VLOOKUP($B12&amp;"_"&amp;$C12&amp;"_"&amp;$A$5,'Pnad-C'!$1:$1048576,O$4,0)*100,"-")</f>
        <v>254050619.22578812</v>
      </c>
    </row>
    <row r="13" spans="1:15" ht="15.75" x14ac:dyDescent="0.25">
      <c r="B13" s="10">
        <f t="shared" si="0"/>
        <v>2012</v>
      </c>
      <c r="C13" s="152">
        <v>4</v>
      </c>
      <c r="D13" s="99" t="s">
        <v>6</v>
      </c>
      <c r="E13" s="129">
        <f>IFERROR(VLOOKUP($B13&amp;"_"&amp;$C13&amp;"_"&amp;$A$4,'Pnad-C'!$1:$1048576,E$4,0)*100,"-")</f>
        <v>5550610.0166320801</v>
      </c>
      <c r="F13" s="129">
        <f>IFERROR(VLOOKUP($B13&amp;"_"&amp;$C13&amp;"_"&amp;$A$4,'Pnad-C'!$1:$1048576,F$4,0)*100,"-")</f>
        <v>134517358.32748413</v>
      </c>
      <c r="G13" s="129">
        <f>IFERROR(VLOOKUP($B13&amp;"_"&amp;$C13&amp;"_"&amp;$A$4,'Pnad-C'!$1:$1048576,G$4,0)*100,"-")</f>
        <v>265347863.60626221</v>
      </c>
      <c r="H13" s="129">
        <f>IFERROR(VLOOKUP($B13&amp;"_"&amp;$C13&amp;"_"&amp;$A$4,'Pnad-C'!$1:$1048576,H$4,0)*100,"-")</f>
        <v>122973608.96148682</v>
      </c>
      <c r="I13" s="129">
        <f>IFERROR(VLOOKUP($B13&amp;"_"&amp;$C13&amp;"_"&amp;$A$4,'Pnad-C'!$1:$1048576,I$4,0)*100,"-")</f>
        <v>16137307.452392578</v>
      </c>
      <c r="J13" s="129"/>
      <c r="K13" s="129">
        <f>IFERROR(VLOOKUP($B13&amp;"_"&amp;$C13&amp;"_"&amp;$A$5,'Pnad-C'!$1:$1048576,K$4,0)*100,"-")</f>
        <v>252748123.0342865</v>
      </c>
      <c r="L13" s="129">
        <f>IFERROR(VLOOKUP($B13&amp;"_"&amp;$C13&amp;"_"&amp;$A$5,'Pnad-C'!$1:$1048576,L$4,0)*100,"-")</f>
        <v>2476540189.6986008</v>
      </c>
      <c r="M13" s="129">
        <f>IFERROR(VLOOKUP($B13&amp;"_"&amp;$C13&amp;"_"&amp;$A$5,'Pnad-C'!$1:$1048576,M$4,0)*100,"-")</f>
        <v>4359343858.5551262</v>
      </c>
      <c r="N13" s="129">
        <f>IFERROR(VLOOKUP($B13&amp;"_"&amp;$C13&amp;"_"&amp;$A$5,'Pnad-C'!$1:$1048576,N$4,0)*100,"-")</f>
        <v>1666880402.6338577</v>
      </c>
      <c r="O13" s="129">
        <f>IFERROR(VLOOKUP($B13&amp;"_"&amp;$C13&amp;"_"&amp;$A$5,'Pnad-C'!$1:$1048576,O$4,0)*100,"-")</f>
        <v>259493001.5496254</v>
      </c>
    </row>
    <row r="14" spans="1:15" ht="15.75" x14ac:dyDescent="0.25">
      <c r="B14" s="10">
        <f>D14</f>
        <v>2013</v>
      </c>
      <c r="C14" s="152">
        <v>0</v>
      </c>
      <c r="D14" s="98">
        <v>2013</v>
      </c>
      <c r="E14" s="124">
        <f>IFERROR(VLOOKUP($B14&amp;"_"&amp;$C14&amp;"_"&amp;$A$4,'Pnad-C'!$1:$1048576,E$4,0)*100,"-")</f>
        <v>5199367.6759719849</v>
      </c>
      <c r="F14" s="124">
        <f>IFERROR(VLOOKUP($B14&amp;"_"&amp;$C14&amp;"_"&amp;$A$4,'Pnad-C'!$1:$1048576,F$4,0)*100,"-")</f>
        <v>129867778.20034027</v>
      </c>
      <c r="G14" s="124">
        <f>IFERROR(VLOOKUP($B14&amp;"_"&amp;$C14&amp;"_"&amp;$A$4,'Pnad-C'!$1:$1048576,G$4,0)*100,"-")</f>
        <v>273074164.85614777</v>
      </c>
      <c r="H14" s="124">
        <f>IFERROR(VLOOKUP($B14&amp;"_"&amp;$C14&amp;"_"&amp;$A$4,'Pnad-C'!$1:$1048576,H$4,0)*100,"-")</f>
        <v>120046568.60656738</v>
      </c>
      <c r="I14" s="124">
        <f>IFERROR(VLOOKUP($B14&amp;"_"&amp;$C14&amp;"_"&amp;$A$4,'Pnad-C'!$1:$1048576,I$4,0)*100,"-")</f>
        <v>16560499.348449707</v>
      </c>
      <c r="J14" s="124"/>
      <c r="K14" s="124">
        <f>IFERROR(VLOOKUP($B14&amp;"_"&amp;$C14&amp;"_"&amp;$A$5,'Pnad-C'!$1:$1048576,K$4,0)*100,"-")</f>
        <v>238489801.09381676</v>
      </c>
      <c r="L14" s="124">
        <f>IFERROR(VLOOKUP($B14&amp;"_"&amp;$C14&amp;"_"&amp;$A$5,'Pnad-C'!$1:$1048576,L$4,0)*100,"-")</f>
        <v>2450217967.907095</v>
      </c>
      <c r="M14" s="124">
        <f>IFERROR(VLOOKUP($B14&amp;"_"&amp;$C14&amp;"_"&amp;$A$5,'Pnad-C'!$1:$1048576,M$4,0)*100,"-")</f>
        <v>4421519906.5272808</v>
      </c>
      <c r="N14" s="124">
        <f>IFERROR(VLOOKUP($B14&amp;"_"&amp;$C14&amp;"_"&amp;$A$5,'Pnad-C'!$1:$1048576,N$4,0)*100,"-")</f>
        <v>1698896219.8139429</v>
      </c>
      <c r="O14" s="124">
        <f>IFERROR(VLOOKUP($B14&amp;"_"&amp;$C14&amp;"_"&amp;$A$5,'Pnad-C'!$1:$1048576,O$4,0)*100,"-")</f>
        <v>261225652.50082016</v>
      </c>
    </row>
    <row r="15" spans="1:15" ht="15.75" x14ac:dyDescent="0.25">
      <c r="B15" s="10">
        <f>B14</f>
        <v>2013</v>
      </c>
      <c r="C15" s="152">
        <v>1</v>
      </c>
      <c r="D15" s="99" t="s">
        <v>3</v>
      </c>
      <c r="E15" s="129">
        <f>IFERROR(VLOOKUP($B15&amp;"_"&amp;$C15&amp;"_"&amp;$A$4,'Pnad-C'!$1:$1048576,E$4,0)*100,"-")</f>
        <v>5214165.7501220703</v>
      </c>
      <c r="F15" s="129">
        <f>IFERROR(VLOOKUP($B15&amp;"_"&amp;$C15&amp;"_"&amp;$A$4,'Pnad-C'!$1:$1048576,F$4,0)*100,"-")</f>
        <v>133101821.13723755</v>
      </c>
      <c r="G15" s="129">
        <f>IFERROR(VLOOKUP($B15&amp;"_"&amp;$C15&amp;"_"&amp;$A$4,'Pnad-C'!$1:$1048576,G$4,0)*100,"-")</f>
        <v>271278044.80133057</v>
      </c>
      <c r="H15" s="129">
        <f>IFERROR(VLOOKUP($B15&amp;"_"&amp;$C15&amp;"_"&amp;$A$4,'Pnad-C'!$1:$1048576,H$4,0)*100,"-")</f>
        <v>119925321.38824463</v>
      </c>
      <c r="I15" s="129">
        <f>IFERROR(VLOOKUP($B15&amp;"_"&amp;$C15&amp;"_"&amp;$A$4,'Pnad-C'!$1:$1048576,I$4,0)*100,"-")</f>
        <v>16194145.855712891</v>
      </c>
      <c r="J15" s="129"/>
      <c r="K15" s="129">
        <f>IFERROR(VLOOKUP($B15&amp;"_"&amp;$C15&amp;"_"&amp;$A$5,'Pnad-C'!$1:$1048576,K$4,0)*100,"-")</f>
        <v>251410739.71996307</v>
      </c>
      <c r="L15" s="129">
        <f>IFERROR(VLOOKUP($B15&amp;"_"&amp;$C15&amp;"_"&amp;$A$5,'Pnad-C'!$1:$1048576,L$4,0)*100,"-")</f>
        <v>2423109717.1117783</v>
      </c>
      <c r="M15" s="129">
        <f>IFERROR(VLOOKUP($B15&amp;"_"&amp;$C15&amp;"_"&amp;$A$5,'Pnad-C'!$1:$1048576,M$4,0)*100,"-")</f>
        <v>4345881012.4656677</v>
      </c>
      <c r="N15" s="129">
        <f>IFERROR(VLOOKUP($B15&amp;"_"&amp;$C15&amp;"_"&amp;$A$5,'Pnad-C'!$1:$1048576,N$4,0)*100,"-")</f>
        <v>1665040702.1568298</v>
      </c>
      <c r="O15" s="129">
        <f>IFERROR(VLOOKUP($B15&amp;"_"&amp;$C15&amp;"_"&amp;$A$5,'Pnad-C'!$1:$1048576,O$4,0)*100,"-")</f>
        <v>258819351.05895996</v>
      </c>
    </row>
    <row r="16" spans="1:15" ht="15.75" x14ac:dyDescent="0.25">
      <c r="B16" s="10">
        <f t="shared" ref="B16:B18" si="1">B15</f>
        <v>2013</v>
      </c>
      <c r="C16" s="152">
        <v>2</v>
      </c>
      <c r="D16" s="99" t="s">
        <v>4</v>
      </c>
      <c r="E16" s="129">
        <f>IFERROR(VLOOKUP($B16&amp;"_"&amp;$C16&amp;"_"&amp;$A$4,'Pnad-C'!$1:$1048576,E$4,0)*100,"-")</f>
        <v>5829680.2421569824</v>
      </c>
      <c r="F16" s="129">
        <f>IFERROR(VLOOKUP($B16&amp;"_"&amp;$C16&amp;"_"&amp;$A$4,'Pnad-C'!$1:$1048576,F$4,0)*100,"-")</f>
        <v>131109030.75790405</v>
      </c>
      <c r="G16" s="129">
        <f>IFERROR(VLOOKUP($B16&amp;"_"&amp;$C16&amp;"_"&amp;$A$4,'Pnad-C'!$1:$1048576,G$4,0)*100,"-")</f>
        <v>273668472.99194336</v>
      </c>
      <c r="H16" s="129">
        <f>IFERROR(VLOOKUP($B16&amp;"_"&amp;$C16&amp;"_"&amp;$A$4,'Pnad-C'!$1:$1048576,H$4,0)*100,"-")</f>
        <v>118119594.35043335</v>
      </c>
      <c r="I16" s="129">
        <f>IFERROR(VLOOKUP($B16&amp;"_"&amp;$C16&amp;"_"&amp;$A$4,'Pnad-C'!$1:$1048576,I$4,0)*100,"-")</f>
        <v>17032078.78112793</v>
      </c>
      <c r="J16" s="129"/>
      <c r="K16" s="129">
        <f>IFERROR(VLOOKUP($B16&amp;"_"&amp;$C16&amp;"_"&amp;$A$5,'Pnad-C'!$1:$1048576,K$4,0)*100,"-")</f>
        <v>242930733.33625793</v>
      </c>
      <c r="L16" s="129">
        <f>IFERROR(VLOOKUP($B16&amp;"_"&amp;$C16&amp;"_"&amp;$A$5,'Pnad-C'!$1:$1048576,L$4,0)*100,"-")</f>
        <v>2442673662.7897263</v>
      </c>
      <c r="M16" s="129">
        <f>IFERROR(VLOOKUP($B16&amp;"_"&amp;$C16&amp;"_"&amp;$A$5,'Pnad-C'!$1:$1048576,M$4,0)*100,"-")</f>
        <v>4417513021.8994141</v>
      </c>
      <c r="N16" s="129">
        <f>IFERROR(VLOOKUP($B16&amp;"_"&amp;$C16&amp;"_"&amp;$A$5,'Pnad-C'!$1:$1048576,N$4,0)*100,"-")</f>
        <v>1686969628.5881042</v>
      </c>
      <c r="O16" s="129">
        <f>IFERROR(VLOOKUP($B16&amp;"_"&amp;$C16&amp;"_"&amp;$A$5,'Pnad-C'!$1:$1048576,O$4,0)*100,"-")</f>
        <v>262799512.83912659</v>
      </c>
    </row>
    <row r="17" spans="2:15" ht="15.75" x14ac:dyDescent="0.25">
      <c r="B17" s="10">
        <f t="shared" si="1"/>
        <v>2013</v>
      </c>
      <c r="C17" s="152">
        <v>3</v>
      </c>
      <c r="D17" s="99" t="s">
        <v>5</v>
      </c>
      <c r="E17" s="129">
        <f>IFERROR(VLOOKUP($B17&amp;"_"&amp;$C17&amp;"_"&amp;$A$4,'Pnad-C'!$1:$1048576,E$4,0)*100,"-")</f>
        <v>4628042.5384521484</v>
      </c>
      <c r="F17" s="129">
        <f>IFERROR(VLOOKUP($B17&amp;"_"&amp;$C17&amp;"_"&amp;$A$4,'Pnad-C'!$1:$1048576,F$4,0)*100,"-")</f>
        <v>129640405.35125732</v>
      </c>
      <c r="G17" s="129">
        <f>IFERROR(VLOOKUP($B17&amp;"_"&amp;$C17&amp;"_"&amp;$A$4,'Pnad-C'!$1:$1048576,G$4,0)*100,"-")</f>
        <v>274451268.34182739</v>
      </c>
      <c r="H17" s="129">
        <f>IFERROR(VLOOKUP($B17&amp;"_"&amp;$C17&amp;"_"&amp;$A$4,'Pnad-C'!$1:$1048576,H$4,0)*100,"-")</f>
        <v>121839863.59100342</v>
      </c>
      <c r="I17" s="129">
        <f>IFERROR(VLOOKUP($B17&amp;"_"&amp;$C17&amp;"_"&amp;$A$4,'Pnad-C'!$1:$1048576,I$4,0)*100,"-")</f>
        <v>17038571.211242676</v>
      </c>
      <c r="J17" s="129"/>
      <c r="K17" s="129">
        <f>IFERROR(VLOOKUP($B17&amp;"_"&amp;$C17&amp;"_"&amp;$A$5,'Pnad-C'!$1:$1048576,K$4,0)*100,"-")</f>
        <v>234388055.55152893</v>
      </c>
      <c r="L17" s="129">
        <f>IFERROR(VLOOKUP($B17&amp;"_"&amp;$C17&amp;"_"&amp;$A$5,'Pnad-C'!$1:$1048576,L$4,0)*100,"-")</f>
        <v>2463838829.5775414</v>
      </c>
      <c r="M17" s="129">
        <f>IFERROR(VLOOKUP($B17&amp;"_"&amp;$C17&amp;"_"&amp;$A$5,'Pnad-C'!$1:$1048576,M$4,0)*100,"-")</f>
        <v>4449157515.7686234</v>
      </c>
      <c r="N17" s="129">
        <f>IFERROR(VLOOKUP($B17&amp;"_"&amp;$C17&amp;"_"&amp;$A$5,'Pnad-C'!$1:$1048576,N$4,0)*100,"-")</f>
        <v>1705847529.4586182</v>
      </c>
      <c r="O17" s="129">
        <f>IFERROR(VLOOKUP($B17&amp;"_"&amp;$C17&amp;"_"&amp;$A$5,'Pnad-C'!$1:$1048576,O$4,0)*100,"-")</f>
        <v>257257691.12281799</v>
      </c>
    </row>
    <row r="18" spans="2:15" ht="15.75" x14ac:dyDescent="0.25">
      <c r="B18" s="10">
        <f t="shared" si="1"/>
        <v>2013</v>
      </c>
      <c r="C18" s="152">
        <v>4</v>
      </c>
      <c r="D18" s="99" t="s">
        <v>6</v>
      </c>
      <c r="E18" s="129">
        <f>IFERROR(VLOOKUP($B18&amp;"_"&amp;$C18&amp;"_"&amp;$A$4,'Pnad-C'!$1:$1048576,E$4,0)*100,"-")</f>
        <v>5125582.1731567383</v>
      </c>
      <c r="F18" s="129">
        <f>IFERROR(VLOOKUP($B18&amp;"_"&amp;$C18&amp;"_"&amp;$A$4,'Pnad-C'!$1:$1048576,F$4,0)*100,"-")</f>
        <v>125619855.55496216</v>
      </c>
      <c r="G18" s="129">
        <f>IFERROR(VLOOKUP($B18&amp;"_"&amp;$C18&amp;"_"&amp;$A$4,'Pnad-C'!$1:$1048576,G$4,0)*100,"-")</f>
        <v>272898873.28948975</v>
      </c>
      <c r="H18" s="129">
        <f>IFERROR(VLOOKUP($B18&amp;"_"&amp;$C18&amp;"_"&amp;$A$4,'Pnad-C'!$1:$1048576,H$4,0)*100,"-")</f>
        <v>120301495.09658813</v>
      </c>
      <c r="I18" s="129">
        <f>IFERROR(VLOOKUP($B18&amp;"_"&amp;$C18&amp;"_"&amp;$A$4,'Pnad-C'!$1:$1048576,I$4,0)*100,"-")</f>
        <v>15977201.545715332</v>
      </c>
      <c r="J18" s="129"/>
      <c r="K18" s="129">
        <f>IFERROR(VLOOKUP($B18&amp;"_"&amp;$C18&amp;"_"&amp;$A$5,'Pnad-C'!$1:$1048576,K$4,0)*100,"-")</f>
        <v>225229675.76751709</v>
      </c>
      <c r="L18" s="129">
        <f>IFERROR(VLOOKUP($B18&amp;"_"&amp;$C18&amp;"_"&amp;$A$5,'Pnad-C'!$1:$1048576,L$4,0)*100,"-")</f>
        <v>2471249662.149334</v>
      </c>
      <c r="M18" s="129">
        <f>IFERROR(VLOOKUP($B18&amp;"_"&amp;$C18&amp;"_"&amp;$A$5,'Pnad-C'!$1:$1048576,M$4,0)*100,"-")</f>
        <v>4473528075.9754181</v>
      </c>
      <c r="N18" s="129">
        <f>IFERROR(VLOOKUP($B18&amp;"_"&amp;$C18&amp;"_"&amp;$A$5,'Pnad-C'!$1:$1048576,N$4,0)*100,"-")</f>
        <v>1737727019.0522194</v>
      </c>
      <c r="O18" s="129">
        <f>IFERROR(VLOOKUP($B18&amp;"_"&amp;$C18&amp;"_"&amp;$A$5,'Pnad-C'!$1:$1048576,O$4,0)*100,"-")</f>
        <v>266026054.9823761</v>
      </c>
    </row>
    <row r="19" spans="2:15" ht="15.75" x14ac:dyDescent="0.25">
      <c r="B19" s="10">
        <f>D19</f>
        <v>2014</v>
      </c>
      <c r="C19" s="152">
        <v>0</v>
      </c>
      <c r="D19" s="98">
        <v>2014</v>
      </c>
      <c r="E19" s="124">
        <f>IFERROR(VLOOKUP($B19&amp;"_"&amp;$C19&amp;"_"&amp;$A$4,'Pnad-C'!$1:$1048576,E$4,0)*100,"-")</f>
        <v>4518821.4886665344</v>
      </c>
      <c r="F19" s="124">
        <f>IFERROR(VLOOKUP($B19&amp;"_"&amp;$C19&amp;"_"&amp;$A$4,'Pnad-C'!$1:$1048576,F$4,0)*100,"-")</f>
        <v>123122128.48167419</v>
      </c>
      <c r="G19" s="124">
        <f>IFERROR(VLOOKUP($B19&amp;"_"&amp;$C19&amp;"_"&amp;$A$4,'Pnad-C'!$1:$1048576,G$4,0)*100,"-")</f>
        <v>277043781.46095276</v>
      </c>
      <c r="H19" s="124">
        <f>IFERROR(VLOOKUP($B19&amp;"_"&amp;$C19&amp;"_"&amp;$A$4,'Pnad-C'!$1:$1048576,H$4,0)*100,"-")</f>
        <v>123517074.65648651</v>
      </c>
      <c r="I19" s="124">
        <f>IFERROR(VLOOKUP($B19&amp;"_"&amp;$C19&amp;"_"&amp;$A$4,'Pnad-C'!$1:$1048576,I$4,0)*100,"-")</f>
        <v>16151113.560009003</v>
      </c>
      <c r="J19" s="124"/>
      <c r="K19" s="124">
        <f>IFERROR(VLOOKUP($B19&amp;"_"&amp;$C19&amp;"_"&amp;$A$5,'Pnad-C'!$1:$1048576,K$4,0)*100,"-")</f>
        <v>224259767.44589806</v>
      </c>
      <c r="L19" s="124">
        <f>IFERROR(VLOOKUP($B19&amp;"_"&amp;$C19&amp;"_"&amp;$A$5,'Pnad-C'!$1:$1048576,L$4,0)*100,"-")</f>
        <v>2426085056.0743093</v>
      </c>
      <c r="M19" s="124">
        <f>IFERROR(VLOOKUP($B19&amp;"_"&amp;$C19&amp;"_"&amp;$A$5,'Pnad-C'!$1:$1048576,M$4,0)*100,"-")</f>
        <v>4530297250.063592</v>
      </c>
      <c r="N19" s="124">
        <f>IFERROR(VLOOKUP($B19&amp;"_"&amp;$C19&amp;"_"&amp;$A$5,'Pnad-C'!$1:$1048576,N$4,0)*100,"-")</f>
        <v>1762477941.9289887</v>
      </c>
      <c r="O19" s="124">
        <f>IFERROR(VLOOKUP($B19&amp;"_"&amp;$C19&amp;"_"&amp;$A$5,'Pnad-C'!$1:$1048576,O$4,0)*100,"-")</f>
        <v>262407278.83711457</v>
      </c>
    </row>
    <row r="20" spans="2:15" ht="15.75" x14ac:dyDescent="0.25">
      <c r="B20" s="10">
        <f>B19</f>
        <v>2014</v>
      </c>
      <c r="C20" s="152">
        <v>1</v>
      </c>
      <c r="D20" s="99" t="s">
        <v>3</v>
      </c>
      <c r="E20" s="129">
        <f>IFERROR(VLOOKUP($B20&amp;"_"&amp;$C20&amp;"_"&amp;$A$4,'Pnad-C'!$1:$1048576,E$4,0)*100,"-")</f>
        <v>5159022.3083496094</v>
      </c>
      <c r="F20" s="129">
        <f>IFERROR(VLOOKUP($B20&amp;"_"&amp;$C20&amp;"_"&amp;$A$4,'Pnad-C'!$1:$1048576,F$4,0)*100,"-")</f>
        <v>127682340.57846069</v>
      </c>
      <c r="G20" s="129">
        <f>IFERROR(VLOOKUP($B20&amp;"_"&amp;$C20&amp;"_"&amp;$A$4,'Pnad-C'!$1:$1048576,G$4,0)*100,"-")</f>
        <v>277561017.79251099</v>
      </c>
      <c r="H20" s="129">
        <f>IFERROR(VLOOKUP($B20&amp;"_"&amp;$C20&amp;"_"&amp;$A$4,'Pnad-C'!$1:$1048576,H$4,0)*100,"-")</f>
        <v>119679634.17816162</v>
      </c>
      <c r="I20" s="129">
        <f>IFERROR(VLOOKUP($B20&amp;"_"&amp;$C20&amp;"_"&amp;$A$4,'Pnad-C'!$1:$1048576,I$4,0)*100,"-")</f>
        <v>14860262.596130371</v>
      </c>
      <c r="J20" s="129"/>
      <c r="K20" s="129">
        <f>IFERROR(VLOOKUP($B20&amp;"_"&amp;$C20&amp;"_"&amp;$A$5,'Pnad-C'!$1:$1048576,K$4,0)*100,"-")</f>
        <v>237079162.65296936</v>
      </c>
      <c r="L20" s="129">
        <f>IFERROR(VLOOKUP($B20&amp;"_"&amp;$C20&amp;"_"&amp;$A$5,'Pnad-C'!$1:$1048576,L$4,0)*100,"-")</f>
        <v>2422092827.270937</v>
      </c>
      <c r="M20" s="129">
        <f>IFERROR(VLOOKUP($B20&amp;"_"&amp;$C20&amp;"_"&amp;$A$5,'Pnad-C'!$1:$1048576,M$4,0)*100,"-")</f>
        <v>4494445909.3145609</v>
      </c>
      <c r="N20" s="129">
        <f>IFERROR(VLOOKUP($B20&amp;"_"&amp;$C20&amp;"_"&amp;$A$5,'Pnad-C'!$1:$1048576,N$4,0)*100,"-")</f>
        <v>1718011019.4296598</v>
      </c>
      <c r="O20" s="129">
        <f>IFERROR(VLOOKUP($B20&amp;"_"&amp;$C20&amp;"_"&amp;$A$5,'Pnad-C'!$1:$1048576,O$4,0)*100,"-")</f>
        <v>253529947.72155285</v>
      </c>
    </row>
    <row r="21" spans="2:15" ht="15.75" x14ac:dyDescent="0.25">
      <c r="B21" s="10">
        <f t="shared" ref="B21:B23" si="2">B20</f>
        <v>2014</v>
      </c>
      <c r="C21" s="152">
        <v>2</v>
      </c>
      <c r="D21" s="99" t="s">
        <v>4</v>
      </c>
      <c r="E21" s="129">
        <f>IFERROR(VLOOKUP($B21&amp;"_"&amp;$C21&amp;"_"&amp;$A$4,'Pnad-C'!$1:$1048576,E$4,0)*100,"-")</f>
        <v>5063760.9134674072</v>
      </c>
      <c r="F21" s="129">
        <f>IFERROR(VLOOKUP($B21&amp;"_"&amp;$C21&amp;"_"&amp;$A$4,'Pnad-C'!$1:$1048576,F$4,0)*100,"-")</f>
        <v>122120930.44052124</v>
      </c>
      <c r="G21" s="129">
        <f>IFERROR(VLOOKUP($B21&amp;"_"&amp;$C21&amp;"_"&amp;$A$4,'Pnad-C'!$1:$1048576,G$4,0)*100,"-")</f>
        <v>279094044.76623535</v>
      </c>
      <c r="H21" s="129">
        <f>IFERROR(VLOOKUP($B21&amp;"_"&amp;$C21&amp;"_"&amp;$A$4,'Pnad-C'!$1:$1048576,H$4,0)*100,"-")</f>
        <v>121897050.90332031</v>
      </c>
      <c r="I21" s="129">
        <f>IFERROR(VLOOKUP($B21&amp;"_"&amp;$C21&amp;"_"&amp;$A$4,'Pnad-C'!$1:$1048576,I$4,0)*100,"-")</f>
        <v>15621836.3697052</v>
      </c>
      <c r="J21" s="129"/>
      <c r="K21" s="129">
        <f>IFERROR(VLOOKUP($B21&amp;"_"&amp;$C21&amp;"_"&amp;$A$5,'Pnad-C'!$1:$1048576,K$4,0)*100,"-")</f>
        <v>228768820.65458298</v>
      </c>
      <c r="L21" s="129">
        <f>IFERROR(VLOOKUP($B21&amp;"_"&amp;$C21&amp;"_"&amp;$A$5,'Pnad-C'!$1:$1048576,L$4,0)*100,"-")</f>
        <v>2438509769.1982269</v>
      </c>
      <c r="M21" s="129">
        <f>IFERROR(VLOOKUP($B21&amp;"_"&amp;$C21&amp;"_"&amp;$A$5,'Pnad-C'!$1:$1048576,M$4,0)*100,"-")</f>
        <v>4523174492.4747467</v>
      </c>
      <c r="N21" s="129">
        <f>IFERROR(VLOOKUP($B21&amp;"_"&amp;$C21&amp;"_"&amp;$A$5,'Pnad-C'!$1:$1048576,N$4,0)*100,"-")</f>
        <v>1751223612.5896454</v>
      </c>
      <c r="O21" s="129">
        <f>IFERROR(VLOOKUP($B21&amp;"_"&amp;$C21&amp;"_"&amp;$A$5,'Pnad-C'!$1:$1048576,O$4,0)*100,"-")</f>
        <v>261311083.91618729</v>
      </c>
    </row>
    <row r="22" spans="2:15" ht="15.75" x14ac:dyDescent="0.25">
      <c r="B22" s="10">
        <f t="shared" si="2"/>
        <v>2014</v>
      </c>
      <c r="C22" s="152">
        <v>3</v>
      </c>
      <c r="D22" s="99" t="s">
        <v>5</v>
      </c>
      <c r="E22" s="129">
        <f>IFERROR(VLOOKUP($B22&amp;"_"&amp;$C22&amp;"_"&amp;$A$4,'Pnad-C'!$1:$1048576,E$4,0)*100,"-")</f>
        <v>3933066.2384033203</v>
      </c>
      <c r="F22" s="129">
        <f>IFERROR(VLOOKUP($B22&amp;"_"&amp;$C22&amp;"_"&amp;$A$4,'Pnad-C'!$1:$1048576,F$4,0)*100,"-")</f>
        <v>122089133.96606445</v>
      </c>
      <c r="G22" s="129">
        <f>IFERROR(VLOOKUP($B22&amp;"_"&amp;$C22&amp;"_"&amp;$A$4,'Pnad-C'!$1:$1048576,G$4,0)*100,"-")</f>
        <v>277932295.89233398</v>
      </c>
      <c r="H22" s="129">
        <f>IFERROR(VLOOKUP($B22&amp;"_"&amp;$C22&amp;"_"&amp;$A$4,'Pnad-C'!$1:$1048576,H$4,0)*100,"-")</f>
        <v>124840594.02618408</v>
      </c>
      <c r="I22" s="129">
        <f>IFERROR(VLOOKUP($B22&amp;"_"&amp;$C22&amp;"_"&amp;$A$4,'Pnad-C'!$1:$1048576,I$4,0)*100,"-")</f>
        <v>16502756.610107422</v>
      </c>
      <c r="J22" s="129"/>
      <c r="K22" s="129">
        <f>IFERROR(VLOOKUP($B22&amp;"_"&amp;$C22&amp;"_"&amp;$A$5,'Pnad-C'!$1:$1048576,K$4,0)*100,"-")</f>
        <v>217709473.31457138</v>
      </c>
      <c r="L22" s="129">
        <f>IFERROR(VLOOKUP($B22&amp;"_"&amp;$C22&amp;"_"&amp;$A$5,'Pnad-C'!$1:$1048576,L$4,0)*100,"-")</f>
        <v>2428428041.1010265</v>
      </c>
      <c r="M22" s="129">
        <f>IFERROR(VLOOKUP($B22&amp;"_"&amp;$C22&amp;"_"&amp;$A$5,'Pnad-C'!$1:$1048576,M$4,0)*100,"-")</f>
        <v>4534110914.6976471</v>
      </c>
      <c r="N22" s="129">
        <f>IFERROR(VLOOKUP($B22&amp;"_"&amp;$C22&amp;"_"&amp;$A$5,'Pnad-C'!$1:$1048576,N$4,0)*100,"-")</f>
        <v>1776581920.3661442</v>
      </c>
      <c r="O22" s="129">
        <f>IFERROR(VLOOKUP($B22&amp;"_"&amp;$C22&amp;"_"&amp;$A$5,'Pnad-C'!$1:$1048576,O$4,0)*100,"-")</f>
        <v>263406457.66673088</v>
      </c>
    </row>
    <row r="23" spans="2:15" ht="15.75" x14ac:dyDescent="0.25">
      <c r="B23" s="10">
        <f t="shared" si="2"/>
        <v>2014</v>
      </c>
      <c r="C23" s="152">
        <v>4</v>
      </c>
      <c r="D23" s="99" t="s">
        <v>6</v>
      </c>
      <c r="E23" s="129">
        <f>IFERROR(VLOOKUP($B23&amp;"_"&amp;$C23&amp;"_"&amp;$A$4,'Pnad-C'!$1:$1048576,E$4,0)*100,"-")</f>
        <v>3919436.4944458008</v>
      </c>
      <c r="F23" s="129">
        <f>IFERROR(VLOOKUP($B23&amp;"_"&amp;$C23&amp;"_"&amp;$A$4,'Pnad-C'!$1:$1048576,F$4,0)*100,"-")</f>
        <v>120596108.94165039</v>
      </c>
      <c r="G23" s="129">
        <f>IFERROR(VLOOKUP($B23&amp;"_"&amp;$C23&amp;"_"&amp;$A$4,'Pnad-C'!$1:$1048576,G$4,0)*100,"-")</f>
        <v>273587767.39273071</v>
      </c>
      <c r="H23" s="129">
        <f>IFERROR(VLOOKUP($B23&amp;"_"&amp;$C23&amp;"_"&amp;$A$4,'Pnad-C'!$1:$1048576,H$4,0)*100,"-")</f>
        <v>127651019.51828003</v>
      </c>
      <c r="I23" s="129">
        <f>IFERROR(VLOOKUP($B23&amp;"_"&amp;$C23&amp;"_"&amp;$A$4,'Pnad-C'!$1:$1048576,I$4,0)*100,"-")</f>
        <v>17619598.664093018</v>
      </c>
      <c r="J23" s="129"/>
      <c r="K23" s="129">
        <f>IFERROR(VLOOKUP($B23&amp;"_"&amp;$C23&amp;"_"&amp;$A$5,'Pnad-C'!$1:$1048576,K$4,0)*100,"-")</f>
        <v>213481613.16146851</v>
      </c>
      <c r="L23" s="129">
        <f>IFERROR(VLOOKUP($B23&amp;"_"&amp;$C23&amp;"_"&amp;$A$5,'Pnad-C'!$1:$1048576,L$4,0)*100,"-")</f>
        <v>2415309586.727047</v>
      </c>
      <c r="M23" s="129">
        <f>IFERROR(VLOOKUP($B23&amp;"_"&amp;$C23&amp;"_"&amp;$A$5,'Pnad-C'!$1:$1048576,M$4,0)*100,"-")</f>
        <v>4569457683.7674141</v>
      </c>
      <c r="N23" s="129">
        <f>IFERROR(VLOOKUP($B23&amp;"_"&amp;$C23&amp;"_"&amp;$A$5,'Pnad-C'!$1:$1048576,N$4,0)*100,"-")</f>
        <v>1804095215.3305054</v>
      </c>
      <c r="O23" s="129">
        <f>IFERROR(VLOOKUP($B23&amp;"_"&amp;$C23&amp;"_"&amp;$A$5,'Pnad-C'!$1:$1048576,O$4,0)*100,"-")</f>
        <v>271381626.04398727</v>
      </c>
    </row>
    <row r="24" spans="2:15" ht="15.75" x14ac:dyDescent="0.25">
      <c r="B24" s="10">
        <f>D24</f>
        <v>2015</v>
      </c>
      <c r="C24" s="152">
        <v>0</v>
      </c>
      <c r="D24" s="98">
        <v>2015</v>
      </c>
      <c r="E24" s="124">
        <f>IFERROR(VLOOKUP($B24&amp;"_"&amp;$C24&amp;"_"&amp;$A$4,'Pnad-C'!$1:$1048576,E$4,0)*100,"-")</f>
        <v>3354409.3070983887</v>
      </c>
      <c r="F24" s="124">
        <f>IFERROR(VLOOKUP($B24&amp;"_"&amp;$C24&amp;"_"&amp;$A$4,'Pnad-C'!$1:$1048576,F$4,0)*100,"-")</f>
        <v>118937728.57246399</v>
      </c>
      <c r="G24" s="124">
        <f>IFERROR(VLOOKUP($B24&amp;"_"&amp;$C24&amp;"_"&amp;$A$4,'Pnad-C'!$1:$1048576,G$4,0)*100,"-")</f>
        <v>275420856.98604584</v>
      </c>
      <c r="H24" s="124">
        <f>IFERROR(VLOOKUP($B24&amp;"_"&amp;$C24&amp;"_"&amp;$A$4,'Pnad-C'!$1:$1048576,H$4,0)*100,"-")</f>
        <v>130102185.88657379</v>
      </c>
      <c r="I24" s="124">
        <f>IFERROR(VLOOKUP($B24&amp;"_"&amp;$C24&amp;"_"&amp;$A$4,'Pnad-C'!$1:$1048576,I$4,0)*100,"-")</f>
        <v>17984768.473434448</v>
      </c>
      <c r="J24" s="124"/>
      <c r="K24" s="124">
        <f>IFERROR(VLOOKUP($B24&amp;"_"&amp;$C24&amp;"_"&amp;$A$5,'Pnad-C'!$1:$1048576,K$4,0)*100,"-")</f>
        <v>207222578.21509838</v>
      </c>
      <c r="L24" s="124">
        <f>IFERROR(VLOOKUP($B24&amp;"_"&amp;$C24&amp;"_"&amp;$A$5,'Pnad-C'!$1:$1048576,L$4,0)*100,"-")</f>
        <v>2332433657.4816227</v>
      </c>
      <c r="M24" s="124">
        <f>IFERROR(VLOOKUP($B24&amp;"_"&amp;$C24&amp;"_"&amp;$A$5,'Pnad-C'!$1:$1048576,M$4,0)*100,"-")</f>
        <v>4550721741.1930084</v>
      </c>
      <c r="N24" s="124">
        <f>IFERROR(VLOOKUP($B24&amp;"_"&amp;$C24&amp;"_"&amp;$A$5,'Pnad-C'!$1:$1048576,N$4,0)*100,"-")</f>
        <v>1840893893.0563092</v>
      </c>
      <c r="O24" s="124">
        <f>IFERROR(VLOOKUP($B24&amp;"_"&amp;$C24&amp;"_"&amp;$A$5,'Pnad-C'!$1:$1048576,O$4,0)*100,"-")</f>
        <v>277751217.10574627</v>
      </c>
    </row>
    <row r="25" spans="2:15" ht="15.75" x14ac:dyDescent="0.25">
      <c r="B25" s="10">
        <f>B24</f>
        <v>2015</v>
      </c>
      <c r="C25" s="152">
        <v>1</v>
      </c>
      <c r="D25" s="99" t="s">
        <v>3</v>
      </c>
      <c r="E25" s="129">
        <f>IFERROR(VLOOKUP($B25&amp;"_"&amp;$C25&amp;"_"&amp;$A$4,'Pnad-C'!$1:$1048576,E$4,0)*100,"-")</f>
        <v>3503191.3055419922</v>
      </c>
      <c r="F25" s="129">
        <f>IFERROR(VLOOKUP($B25&amp;"_"&amp;$C25&amp;"_"&amp;$A$4,'Pnad-C'!$1:$1048576,F$4,0)*100,"-")</f>
        <v>117465723.26622009</v>
      </c>
      <c r="G25" s="129">
        <f>IFERROR(VLOOKUP($B25&amp;"_"&amp;$C25&amp;"_"&amp;$A$4,'Pnad-C'!$1:$1048576,G$4,0)*100,"-")</f>
        <v>275151772.94578552</v>
      </c>
      <c r="H25" s="129">
        <f>IFERROR(VLOOKUP($B25&amp;"_"&amp;$C25&amp;"_"&amp;$A$4,'Pnad-C'!$1:$1048576,H$4,0)*100,"-")</f>
        <v>127072911.09161377</v>
      </c>
      <c r="I25" s="129">
        <f>IFERROR(VLOOKUP($B25&amp;"_"&amp;$C25&amp;"_"&amp;$A$4,'Pnad-C'!$1:$1048576,I$4,0)*100,"-")</f>
        <v>17703499.765396118</v>
      </c>
      <c r="J25" s="129"/>
      <c r="K25" s="129">
        <f>IFERROR(VLOOKUP($B25&amp;"_"&amp;$C25&amp;"_"&amp;$A$5,'Pnad-C'!$1:$1048576,K$4,0)*100,"-")</f>
        <v>217338617.40751266</v>
      </c>
      <c r="L25" s="129">
        <f>IFERROR(VLOOKUP($B25&amp;"_"&amp;$C25&amp;"_"&amp;$A$5,'Pnad-C'!$1:$1048576,L$4,0)*100,"-")</f>
        <v>2364346733.1334591</v>
      </c>
      <c r="M25" s="129">
        <f>IFERROR(VLOOKUP($B25&amp;"_"&amp;$C25&amp;"_"&amp;$A$5,'Pnad-C'!$1:$1048576,M$4,0)*100,"-")</f>
        <v>4526195116.1858082</v>
      </c>
      <c r="N25" s="129">
        <f>IFERROR(VLOOKUP($B25&amp;"_"&amp;$C25&amp;"_"&amp;$A$5,'Pnad-C'!$1:$1048576,N$4,0)*100,"-")</f>
        <v>1821268061.2530708</v>
      </c>
      <c r="O25" s="129">
        <f>IFERROR(VLOOKUP($B25&amp;"_"&amp;$C25&amp;"_"&amp;$A$5,'Pnad-C'!$1:$1048576,O$4,0)*100,"-")</f>
        <v>273161813.85359764</v>
      </c>
    </row>
    <row r="26" spans="2:15" ht="15.75" x14ac:dyDescent="0.25">
      <c r="B26" s="10">
        <f t="shared" ref="B26:B28" si="3">B25</f>
        <v>2015</v>
      </c>
      <c r="C26" s="152">
        <v>2</v>
      </c>
      <c r="D26" s="99" t="s">
        <v>4</v>
      </c>
      <c r="E26" s="129">
        <f>IFERROR(VLOOKUP($B26&amp;"_"&amp;$C26&amp;"_"&amp;$A$4,'Pnad-C'!$1:$1048576,E$4,0)*100,"-")</f>
        <v>3273145.1797485352</v>
      </c>
      <c r="F26" s="129">
        <f>IFERROR(VLOOKUP($B26&amp;"_"&amp;$C26&amp;"_"&amp;$A$4,'Pnad-C'!$1:$1048576,F$4,0)*100,"-")</f>
        <v>117251039.82048035</v>
      </c>
      <c r="G26" s="129">
        <f>IFERROR(VLOOKUP($B26&amp;"_"&amp;$C26&amp;"_"&amp;$A$4,'Pnad-C'!$1:$1048576,G$4,0)*100,"-")</f>
        <v>281773565.79704285</v>
      </c>
      <c r="H26" s="129">
        <f>IFERROR(VLOOKUP($B26&amp;"_"&amp;$C26&amp;"_"&amp;$A$4,'Pnad-C'!$1:$1048576,H$4,0)*100,"-")</f>
        <v>129607269.47174072</v>
      </c>
      <c r="I26" s="129">
        <f>IFERROR(VLOOKUP($B26&amp;"_"&amp;$C26&amp;"_"&amp;$A$4,'Pnad-C'!$1:$1048576,I$4,0)*100,"-")</f>
        <v>18581894.387435913</v>
      </c>
      <c r="J26" s="129"/>
      <c r="K26" s="129">
        <f>IFERROR(VLOOKUP($B26&amp;"_"&amp;$C26&amp;"_"&amp;$A$5,'Pnad-C'!$1:$1048576,K$4,0)*100,"-")</f>
        <v>214098418.93377304</v>
      </c>
      <c r="L26" s="129">
        <f>IFERROR(VLOOKUP($B26&amp;"_"&amp;$C26&amp;"_"&amp;$A$5,'Pnad-C'!$1:$1048576,L$4,0)*100,"-")</f>
        <v>2337196110.1157665</v>
      </c>
      <c r="M26" s="129">
        <f>IFERROR(VLOOKUP($B26&amp;"_"&amp;$C26&amp;"_"&amp;$A$5,'Pnad-C'!$1:$1048576,M$4,0)*100,"-")</f>
        <v>4563590872.7153301</v>
      </c>
      <c r="N26" s="129">
        <f>IFERROR(VLOOKUP($B26&amp;"_"&amp;$C26&amp;"_"&amp;$A$5,'Pnad-C'!$1:$1048576,N$4,0)*100,"-")</f>
        <v>1822765786.4658833</v>
      </c>
      <c r="O26" s="129">
        <f>IFERROR(VLOOKUP($B26&amp;"_"&amp;$C26&amp;"_"&amp;$A$5,'Pnad-C'!$1:$1048576,O$4,0)*100,"-")</f>
        <v>281398813.69795799</v>
      </c>
    </row>
    <row r="27" spans="2:15" ht="15.75" x14ac:dyDescent="0.25">
      <c r="B27" s="10">
        <f t="shared" si="3"/>
        <v>2015</v>
      </c>
      <c r="C27" s="152">
        <v>3</v>
      </c>
      <c r="D27" s="99" t="s">
        <v>5</v>
      </c>
      <c r="E27" s="129">
        <f>IFERROR(VLOOKUP($B27&amp;"_"&amp;$C27&amp;"_"&amp;$A$4,'Pnad-C'!$1:$1048576,E$4,0)*100,"-")</f>
        <v>3081841.0278320313</v>
      </c>
      <c r="F27" s="129">
        <f>IFERROR(VLOOKUP($B27&amp;"_"&amp;$C27&amp;"_"&amp;$A$4,'Pnad-C'!$1:$1048576,F$4,0)*100,"-")</f>
        <v>118718651.52435303</v>
      </c>
      <c r="G27" s="129">
        <f>IFERROR(VLOOKUP($B27&amp;"_"&amp;$C27&amp;"_"&amp;$A$4,'Pnad-C'!$1:$1048576,G$4,0)*100,"-")</f>
        <v>273315910.03265381</v>
      </c>
      <c r="H27" s="129">
        <f>IFERROR(VLOOKUP($B27&amp;"_"&amp;$C27&amp;"_"&amp;$A$4,'Pnad-C'!$1:$1048576,H$4,0)*100,"-")</f>
        <v>132094828.27911377</v>
      </c>
      <c r="I27" s="129">
        <f>IFERROR(VLOOKUP($B27&amp;"_"&amp;$C27&amp;"_"&amp;$A$4,'Pnad-C'!$1:$1048576,I$4,0)*100,"-")</f>
        <v>18284610.229492188</v>
      </c>
      <c r="J27" s="129"/>
      <c r="K27" s="129">
        <f>IFERROR(VLOOKUP($B27&amp;"_"&amp;$C27&amp;"_"&amp;$A$5,'Pnad-C'!$1:$1048576,K$4,0)*100,"-")</f>
        <v>204633649.75948334</v>
      </c>
      <c r="L27" s="129">
        <f>IFERROR(VLOOKUP($B27&amp;"_"&amp;$C27&amp;"_"&amp;$A$5,'Pnad-C'!$1:$1048576,L$4,0)*100,"-")</f>
        <v>2307088553.6421776</v>
      </c>
      <c r="M27" s="129">
        <f>IFERROR(VLOOKUP($B27&amp;"_"&amp;$C27&amp;"_"&amp;$A$5,'Pnad-C'!$1:$1048576,M$4,0)*100,"-")</f>
        <v>4556390300.039959</v>
      </c>
      <c r="N27" s="129">
        <f>IFERROR(VLOOKUP($B27&amp;"_"&amp;$C27&amp;"_"&amp;$A$5,'Pnad-C'!$1:$1048576,N$4,0)*100,"-")</f>
        <v>1852868381.5339088</v>
      </c>
      <c r="O27" s="129">
        <f>IFERROR(VLOOKUP($B27&amp;"_"&amp;$C27&amp;"_"&amp;$A$5,'Pnad-C'!$1:$1048576,O$4,0)*100,"-")</f>
        <v>282826088.55657578</v>
      </c>
    </row>
    <row r="28" spans="2:15" ht="15.75" x14ac:dyDescent="0.25">
      <c r="B28" s="10">
        <f t="shared" si="3"/>
        <v>2015</v>
      </c>
      <c r="C28" s="152">
        <v>4</v>
      </c>
      <c r="D28" s="99" t="s">
        <v>6</v>
      </c>
      <c r="E28" s="129">
        <f>IFERROR(VLOOKUP($B28&amp;"_"&amp;$C28&amp;"_"&amp;$A$4,'Pnad-C'!$1:$1048576,E$4,0)*100,"-")</f>
        <v>3559459.7152709961</v>
      </c>
      <c r="F28" s="129">
        <f>IFERROR(VLOOKUP($B28&amp;"_"&amp;$C28&amp;"_"&amp;$A$4,'Pnad-C'!$1:$1048576,F$4,0)*100,"-")</f>
        <v>122315499.67880249</v>
      </c>
      <c r="G28" s="129">
        <f>IFERROR(VLOOKUP($B28&amp;"_"&amp;$C28&amp;"_"&amp;$A$4,'Pnad-C'!$1:$1048576,G$4,0)*100,"-")</f>
        <v>271442179.16870117</v>
      </c>
      <c r="H28" s="129">
        <f>IFERROR(VLOOKUP($B28&amp;"_"&amp;$C28&amp;"_"&amp;$A$4,'Pnad-C'!$1:$1048576,H$4,0)*100,"-")</f>
        <v>131633734.7038269</v>
      </c>
      <c r="I28" s="129">
        <f>IFERROR(VLOOKUP($B28&amp;"_"&amp;$C28&amp;"_"&amp;$A$4,'Pnad-C'!$1:$1048576,I$4,0)*100,"-")</f>
        <v>17369069.511413574</v>
      </c>
      <c r="J28" s="129"/>
      <c r="K28" s="129">
        <f>IFERROR(VLOOKUP($B28&amp;"_"&amp;$C28&amp;"_"&amp;$A$5,'Pnad-C'!$1:$1048576,K$4,0)*100,"-")</f>
        <v>192819626.75962448</v>
      </c>
      <c r="L28" s="129">
        <f>IFERROR(VLOOKUP($B28&amp;"_"&amp;$C28&amp;"_"&amp;$A$5,'Pnad-C'!$1:$1048576,L$4,0)*100,"-")</f>
        <v>2321103233.0350876</v>
      </c>
      <c r="M28" s="129">
        <f>IFERROR(VLOOKUP($B28&amp;"_"&amp;$C28&amp;"_"&amp;$A$5,'Pnad-C'!$1:$1048576,M$4,0)*100,"-")</f>
        <v>4556710675.8309364</v>
      </c>
      <c r="N28" s="129">
        <f>IFERROR(VLOOKUP($B28&amp;"_"&amp;$C28&amp;"_"&amp;$A$5,'Pnad-C'!$1:$1048576,N$4,0)*100,"-")</f>
        <v>1866673342.972374</v>
      </c>
      <c r="O28" s="129">
        <f>IFERROR(VLOOKUP($B28&amp;"_"&amp;$C28&amp;"_"&amp;$A$5,'Pnad-C'!$1:$1048576,O$4,0)*100,"-")</f>
        <v>273618152.31485367</v>
      </c>
    </row>
    <row r="29" spans="2:15" ht="15.75" x14ac:dyDescent="0.25">
      <c r="B29" s="10">
        <f>D29</f>
        <v>2016</v>
      </c>
      <c r="C29" s="152">
        <v>0</v>
      </c>
      <c r="D29" s="98">
        <v>2016</v>
      </c>
      <c r="E29" s="124">
        <f>IFERROR(VLOOKUP($B29&amp;"_"&amp;$C29&amp;"_"&amp;$A$4,'Pnad-C'!$1:$1048576,E$4,0)*100,"-")</f>
        <v>3159126.6738891602</v>
      </c>
      <c r="F29" s="124">
        <f>IFERROR(VLOOKUP($B29&amp;"_"&amp;$C29&amp;"_"&amp;$A$4,'Pnad-C'!$1:$1048576,F$4,0)*100,"-")</f>
        <v>113901676.5007019</v>
      </c>
      <c r="G29" s="124">
        <f>IFERROR(VLOOKUP($B29&amp;"_"&amp;$C29&amp;"_"&amp;$A$4,'Pnad-C'!$1:$1048576,G$4,0)*100,"-")</f>
        <v>274522565.01693726</v>
      </c>
      <c r="H29" s="124">
        <f>IFERROR(VLOOKUP($B29&amp;"_"&amp;$C29&amp;"_"&amp;$A$4,'Pnad-C'!$1:$1048576,H$4,0)*100,"-")</f>
        <v>130060162.43362427</v>
      </c>
      <c r="I29" s="124">
        <f>IFERROR(VLOOKUP($B29&amp;"_"&amp;$C29&amp;"_"&amp;$A$4,'Pnad-C'!$1:$1048576,I$4,0)*100,"-")</f>
        <v>18832304.67300415</v>
      </c>
      <c r="J29" s="124"/>
      <c r="K29" s="124">
        <f>IFERROR(VLOOKUP($B29&amp;"_"&amp;$C29&amp;"_"&amp;$A$5,'Pnad-C'!$1:$1048576,K$4,0)*100,"-")</f>
        <v>181287711.95230484</v>
      </c>
      <c r="L29" s="124">
        <f>IFERROR(VLOOKUP($B29&amp;"_"&amp;$C29&amp;"_"&amp;$A$5,'Pnad-C'!$1:$1048576,L$4,0)*100,"-")</f>
        <v>2230803386.3702774</v>
      </c>
      <c r="M29" s="124">
        <f>IFERROR(VLOOKUP($B29&amp;"_"&amp;$C29&amp;"_"&amp;$A$5,'Pnad-C'!$1:$1048576,M$4,0)*100,"-")</f>
        <v>4511559651.1713028</v>
      </c>
      <c r="N29" s="124">
        <f>IFERROR(VLOOKUP($B29&amp;"_"&amp;$C29&amp;"_"&amp;$A$5,'Pnad-C'!$1:$1048576,N$4,0)*100,"-")</f>
        <v>1861007483.7221146</v>
      </c>
      <c r="O29" s="124">
        <f>IFERROR(VLOOKUP($B29&amp;"_"&amp;$C29&amp;"_"&amp;$A$5,'Pnad-C'!$1:$1048576,O$4,0)*100,"-")</f>
        <v>279249170.61462402</v>
      </c>
    </row>
    <row r="30" spans="2:15" ht="16.5" thickBot="1" x14ac:dyDescent="0.3">
      <c r="B30" s="10">
        <f>B29</f>
        <v>2016</v>
      </c>
      <c r="C30" s="152">
        <v>1</v>
      </c>
      <c r="D30" s="99" t="s">
        <v>3</v>
      </c>
      <c r="E30" s="129">
        <f>IFERROR(VLOOKUP($B30&amp;"_"&amp;$C30&amp;"_"&amp;$A$4,'Pnad-C'!$1:$1048576,E$4,0)*100,"-")</f>
        <v>3159126.6738891602</v>
      </c>
      <c r="F30" s="129">
        <f>IFERROR(VLOOKUP($B30&amp;"_"&amp;$C30&amp;"_"&amp;$A$4,'Pnad-C'!$1:$1048576,F$4,0)*100,"-")</f>
        <v>113901676.5007019</v>
      </c>
      <c r="G30" s="129">
        <f>IFERROR(VLOOKUP($B30&amp;"_"&amp;$C30&amp;"_"&amp;$A$4,'Pnad-C'!$1:$1048576,G$4,0)*100,"-")</f>
        <v>274522565.01693726</v>
      </c>
      <c r="H30" s="129">
        <f>IFERROR(VLOOKUP($B30&amp;"_"&amp;$C30&amp;"_"&amp;$A$4,'Pnad-C'!$1:$1048576,H$4,0)*100,"-")</f>
        <v>130060162.43362427</v>
      </c>
      <c r="I30" s="129">
        <f>IFERROR(VLOOKUP($B30&amp;"_"&amp;$C30&amp;"_"&amp;$A$4,'Pnad-C'!$1:$1048576,I$4,0)*100,"-")</f>
        <v>18832304.67300415</v>
      </c>
      <c r="J30" s="129"/>
      <c r="K30" s="129">
        <f>IFERROR(VLOOKUP($B30&amp;"_"&amp;$C30&amp;"_"&amp;$A$5,'Pnad-C'!$1:$1048576,K$4,0)*100,"-")</f>
        <v>181287711.95230484</v>
      </c>
      <c r="L30" s="129">
        <f>IFERROR(VLOOKUP($B30&amp;"_"&amp;$C30&amp;"_"&amp;$A$5,'Pnad-C'!$1:$1048576,L$4,0)*100,"-")</f>
        <v>2230803386.3702774</v>
      </c>
      <c r="M30" s="129">
        <f>IFERROR(VLOOKUP($B30&amp;"_"&amp;$C30&amp;"_"&amp;$A$5,'Pnad-C'!$1:$1048576,M$4,0)*100,"-")</f>
        <v>4511559651.1713028</v>
      </c>
      <c r="N30" s="129">
        <f>IFERROR(VLOOKUP($B30&amp;"_"&amp;$C30&amp;"_"&amp;$A$5,'Pnad-C'!$1:$1048576,N$4,0)*100,"-")</f>
        <v>1861007483.7221146</v>
      </c>
      <c r="O30" s="129">
        <f>IFERROR(VLOOKUP($B30&amp;"_"&amp;$C30&amp;"_"&amp;$A$5,'Pnad-C'!$1:$1048576,O$4,0)*100,"-")</f>
        <v>279249170.61462402</v>
      </c>
    </row>
    <row r="31" spans="2:15" ht="15" customHeight="1" thickTop="1" x14ac:dyDescent="0.25">
      <c r="C31" s="154"/>
      <c r="D31" s="15" t="s">
        <v>785</v>
      </c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2:15" x14ac:dyDescent="0.25">
      <c r="C32" s="154"/>
      <c r="D32" s="16" t="s">
        <v>2</v>
      </c>
    </row>
    <row r="33" spans="3:4" x14ac:dyDescent="0.25">
      <c r="C33" s="154"/>
      <c r="D33" s="159" t="s">
        <v>435</v>
      </c>
    </row>
    <row r="34" spans="3:4" x14ac:dyDescent="0.25">
      <c r="C34" s="154"/>
      <c r="D34" s="104" t="s">
        <v>436</v>
      </c>
    </row>
  </sheetData>
  <mergeCells count="5">
    <mergeCell ref="D5:O5"/>
    <mergeCell ref="D7:D8"/>
    <mergeCell ref="E7:I7"/>
    <mergeCell ref="J7:J8"/>
    <mergeCell ref="K7:O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21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tx_desemp15m</v>
      </c>
      <c r="B4" s="145">
        <f>HLOOKUP($A$4,'Pnad-C'!$1:$1048576,2,0)</f>
        <v>102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43.5" customHeight="1" x14ac:dyDescent="0.25">
      <c r="A5" s="11"/>
      <c r="B5" s="148"/>
      <c r="C5" s="149"/>
      <c r="D5" s="371" t="str">
        <f>VLOOKUP(A3,'Indicadores do boletim'!$D:$N,3,0)&amp;" "&amp;VLOOKUP(A3,'Indicadores do boletim'!$D:$N,6,0)&amp;", "&amp;VLOOKUP(A3,'Indicadores do boletim'!$D:$N,7,0)</f>
        <v>Taxa de desemprego da população de 14 anos ou mais: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7.2062268853187561</v>
      </c>
      <c r="F8" s="123">
        <f>IFERROR(VLOOKUP($B8&amp;"_"&amp;$C8&amp;"_"&amp;F$3,'Pnad-C'!$1:$1048576,$B$4,0)*100,"-")</f>
        <v>7.5021326541900635</v>
      </c>
      <c r="G8" s="123">
        <f>IFERROR(VLOOKUP($B8&amp;"_"&amp;$C8&amp;"_"&amp;G$3,'Pnad-C'!$1:$1048576,$B$4,0)*100,"-")</f>
        <v>7.3512554168701172</v>
      </c>
      <c r="H8" s="123">
        <f>IFERROR(VLOOKUP($B8&amp;"_"&amp;$C8&amp;"_"&amp;H$3,'Pnad-C'!$1:$1048576,$B$4,0)*100,"-")</f>
        <v>6.8759329617023468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7.7640265226364136</v>
      </c>
      <c r="F9" s="125">
        <f>IFERROR(VLOOKUP($B9&amp;"_"&amp;$C9&amp;"_"&amp;F$3,'Pnad-C'!$1:$1048576,$B$4,0)*100,"-")</f>
        <v>8.0155603587627411</v>
      </c>
      <c r="G9" s="125">
        <f>IFERROR(VLOOKUP($B9&amp;"_"&amp;$C9&amp;"_"&amp;G$3,'Pnad-C'!$1:$1048576,$B$4,0)*100,"-")</f>
        <v>8.4422200918197632</v>
      </c>
      <c r="H9" s="125">
        <f>IFERROR(VLOOKUP($B9&amp;"_"&amp;$C9&amp;"_"&amp;H$3,'Pnad-C'!$1:$1048576,$B$4,0)*100,"-")</f>
        <v>7.8960590064525604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7.394903153181076</v>
      </c>
      <c r="F10" s="125">
        <f>IFERROR(VLOOKUP($B10&amp;"_"&amp;$C10&amp;"_"&amp;F$3,'Pnad-C'!$1:$1048576,$B$4,0)*100,"-")</f>
        <v>7.7281929552555084</v>
      </c>
      <c r="G10" s="125">
        <f>IFERROR(VLOOKUP($B10&amp;"_"&amp;$C10&amp;"_"&amp;G$3,'Pnad-C'!$1:$1048576,$B$4,0)*100,"-")</f>
        <v>7.0060811936855316</v>
      </c>
      <c r="H10" s="125">
        <f>IFERROR(VLOOKUP($B10&amp;"_"&amp;$C10&amp;"_"&amp;H$3,'Pnad-C'!$1:$1048576,$B$4,0)*100,"-")</f>
        <v>6.8452343344688416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6.9509699940681458</v>
      </c>
      <c r="F11" s="125">
        <f>IFERROR(VLOOKUP($B11&amp;"_"&amp;$C11&amp;"_"&amp;F$3,'Pnad-C'!$1:$1048576,$B$4,0)*100,"-")</f>
        <v>7.4034847319126129</v>
      </c>
      <c r="G11" s="125">
        <f>IFERROR(VLOOKUP($B11&amp;"_"&amp;$C11&amp;"_"&amp;G$3,'Pnad-C'!$1:$1048576,$B$4,0)*100,"-")</f>
        <v>7.2408661246299744</v>
      </c>
      <c r="H11" s="125">
        <f>IFERROR(VLOOKUP($B11&amp;"_"&amp;$C11&amp;"_"&amp;H$3,'Pnad-C'!$1:$1048576,$B$4,0)*100,"-")</f>
        <v>6.4902685582637787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6.7150063812732697</v>
      </c>
      <c r="F12" s="125">
        <f>IFERROR(VLOOKUP($B12&amp;"_"&amp;$C12&amp;"_"&amp;F$3,'Pnad-C'!$1:$1048576,$B$4,0)*100,"-")</f>
        <v>6.8612910807132721</v>
      </c>
      <c r="G12" s="125">
        <f>IFERROR(VLOOKUP($B12&amp;"_"&amp;$C12&amp;"_"&amp;G$3,'Pnad-C'!$1:$1048576,$B$4,0)*100,"-")</f>
        <v>6.7158542573451996</v>
      </c>
      <c r="H12" s="125">
        <f>IFERROR(VLOOKUP($B12&amp;"_"&amp;$C12&amp;"_"&amp;H$3,'Pnad-C'!$1:$1048576,$B$4,0)*100,"-")</f>
        <v>6.2721692025661469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6.9997608661651611</v>
      </c>
      <c r="F13" s="123">
        <f>IFERROR(VLOOKUP($B13&amp;"_"&amp;$C13&amp;"_"&amp;F$3,'Pnad-C'!$1:$1048576,$B$4,0)*100,"-")</f>
        <v>7.3229767382144928</v>
      </c>
      <c r="G13" s="123">
        <f>IFERROR(VLOOKUP($B13&amp;"_"&amp;$C13&amp;"_"&amp;G$3,'Pnad-C'!$1:$1048576,$B$4,0)*100,"-")</f>
        <v>6.4455918967723846</v>
      </c>
      <c r="H13" s="123">
        <f>IFERROR(VLOOKUP($B13&amp;"_"&amp;$C13&amp;"_"&amp;H$3,'Pnad-C'!$1:$1048576,$B$4,0)*100,"-")</f>
        <v>5.8478508144617081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7.8314870595932007</v>
      </c>
      <c r="F14" s="125">
        <f>IFERROR(VLOOKUP($B14&amp;"_"&amp;$C14&amp;"_"&amp;F$3,'Pnad-C'!$1:$1048576,$B$4,0)*100,"-")</f>
        <v>7.6448492705821991</v>
      </c>
      <c r="G14" s="125">
        <f>IFERROR(VLOOKUP($B14&amp;"_"&amp;$C14&amp;"_"&amp;G$3,'Pnad-C'!$1:$1048576,$B$4,0)*100,"-")</f>
        <v>7.0474982261657715</v>
      </c>
      <c r="H14" s="125">
        <f>IFERROR(VLOOKUP($B14&amp;"_"&amp;$C14&amp;"_"&amp;H$3,'Pnad-C'!$1:$1048576,$B$4,0)*100,"-")</f>
        <v>6.4067460596561432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7.298307865858078</v>
      </c>
      <c r="F15" s="125">
        <f>IFERROR(VLOOKUP($B15&amp;"_"&amp;$C15&amp;"_"&amp;F$3,'Pnad-C'!$1:$1048576,$B$4,0)*100,"-")</f>
        <v>7.3617741465568542</v>
      </c>
      <c r="G15" s="125">
        <f>IFERROR(VLOOKUP($B15&amp;"_"&amp;$C15&amp;"_"&amp;G$3,'Pnad-C'!$1:$1048576,$B$4,0)*100,"-")</f>
        <v>6.2027420848608017</v>
      </c>
      <c r="H15" s="125">
        <f>IFERROR(VLOOKUP($B15&amp;"_"&amp;$C15&amp;"_"&amp;H$3,'Pnad-C'!$1:$1048576,$B$4,0)*100,"-")</f>
        <v>5.7931341230869293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6.8085700273513794</v>
      </c>
      <c r="F16" s="125">
        <f>IFERROR(VLOOKUP($B16&amp;"_"&amp;$C16&amp;"_"&amp;F$3,'Pnad-C'!$1:$1048576,$B$4,0)*100,"-")</f>
        <v>7.5857639312744141</v>
      </c>
      <c r="G16" s="125">
        <f>IFERROR(VLOOKUP($B16&amp;"_"&amp;$C16&amp;"_"&amp;G$3,'Pnad-C'!$1:$1048576,$B$4,0)*100,"-")</f>
        <v>6.5924830734729767</v>
      </c>
      <c r="H16" s="125">
        <f>IFERROR(VLOOKUP($B16&amp;"_"&amp;$C16&amp;"_"&amp;H$3,'Pnad-C'!$1:$1048576,$B$4,0)*100,"-")</f>
        <v>5.8173149824142456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6.0606785118579865</v>
      </c>
      <c r="F17" s="125">
        <f>IFERROR(VLOOKUP($B17&amp;"_"&amp;$C17&amp;"_"&amp;F$3,'Pnad-C'!$1:$1048576,$B$4,0)*100,"-")</f>
        <v>6.6995196044445038</v>
      </c>
      <c r="G17" s="125">
        <f>IFERROR(VLOOKUP($B17&amp;"_"&amp;$C17&amp;"_"&amp;G$3,'Pnad-C'!$1:$1048576,$B$4,0)*100,"-")</f>
        <v>5.9396445751190186</v>
      </c>
      <c r="H17" s="125">
        <f>IFERROR(VLOOKUP($B17&amp;"_"&amp;$C17&amp;"_"&amp;H$3,'Pnad-C'!$1:$1048576,$B$4,0)*100,"-")</f>
        <v>5.374208465218544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6.6817589104175568</v>
      </c>
      <c r="F18" s="123">
        <f>IFERROR(VLOOKUP($B18&amp;"_"&amp;$C18&amp;"_"&amp;F$3,'Pnad-C'!$1:$1048576,$B$4,0)*100,"-")</f>
        <v>7.0994392037391663</v>
      </c>
      <c r="G18" s="123">
        <f>IFERROR(VLOOKUP($B18&amp;"_"&amp;$C18&amp;"_"&amp;G$3,'Pnad-C'!$1:$1048576,$B$4,0)*100,"-")</f>
        <v>6.1115339398384094</v>
      </c>
      <c r="H18" s="123">
        <f>IFERROR(VLOOKUP($B18&amp;"_"&amp;$C18&amp;"_"&amp;H$3,'Pnad-C'!$1:$1048576,$B$4,0)*100,"-")</f>
        <v>4.873337596654892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7.010350376367569</v>
      </c>
      <c r="F19" s="125">
        <f>IFERROR(VLOOKUP($B19&amp;"_"&amp;$C19&amp;"_"&amp;F$3,'Pnad-C'!$1:$1048576,$B$4,0)*100,"-")</f>
        <v>7.1298949420452118</v>
      </c>
      <c r="G19" s="125">
        <f>IFERROR(VLOOKUP($B19&amp;"_"&amp;$C19&amp;"_"&amp;G$3,'Pnad-C'!$1:$1048576,$B$4,0)*100,"-")</f>
        <v>6.5330930054187775</v>
      </c>
      <c r="H19" s="125">
        <f>IFERROR(VLOOKUP($B19&amp;"_"&amp;$C19&amp;"_"&amp;H$3,'Pnad-C'!$1:$1048576,$B$4,0)*100,"-")</f>
        <v>5.2989732474088669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6.6929459571838379</v>
      </c>
      <c r="F20" s="125">
        <f>IFERROR(VLOOKUP($B20&amp;"_"&amp;$C20&amp;"_"&amp;F$3,'Pnad-C'!$1:$1048576,$B$4,0)*100,"-")</f>
        <v>7.4317693710327148</v>
      </c>
      <c r="G20" s="125">
        <f>IFERROR(VLOOKUP($B20&amp;"_"&amp;$C20&amp;"_"&amp;G$3,'Pnad-C'!$1:$1048576,$B$4,0)*100,"-")</f>
        <v>6.208328902721405</v>
      </c>
      <c r="H20" s="125">
        <f>IFERROR(VLOOKUP($B20&amp;"_"&amp;$C20&amp;"_"&amp;H$3,'Pnad-C'!$1:$1048576,$B$4,0)*100,"-")</f>
        <v>5.0879232585430145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6.6483862698078156</v>
      </c>
      <c r="F21" s="125">
        <f>IFERROR(VLOOKUP($B21&amp;"_"&amp;$C21&amp;"_"&amp;F$3,'Pnad-C'!$1:$1048576,$B$4,0)*100,"-")</f>
        <v>7.263704389333725</v>
      </c>
      <c r="G21" s="125">
        <f>IFERROR(VLOOKUP($B21&amp;"_"&amp;$C21&amp;"_"&amp;G$3,'Pnad-C'!$1:$1048576,$B$4,0)*100,"-")</f>
        <v>6.1380170285701752</v>
      </c>
      <c r="H21" s="125">
        <f>IFERROR(VLOOKUP($B21&amp;"_"&amp;$C21&amp;"_"&amp;H$3,'Pnad-C'!$1:$1048576,$B$4,0)*100,"-")</f>
        <v>4.8011362552642822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6.3753537833690643</v>
      </c>
      <c r="F22" s="125">
        <f>IFERROR(VLOOKUP($B22&amp;"_"&amp;$C22&amp;"_"&amp;F$3,'Pnad-C'!$1:$1048576,$B$4,0)*100,"-")</f>
        <v>6.5723896026611328</v>
      </c>
      <c r="G22" s="125">
        <f>IFERROR(VLOOKUP($B22&amp;"_"&amp;$C22&amp;"_"&amp;G$3,'Pnad-C'!$1:$1048576,$B$4,0)*100,"-")</f>
        <v>5.5666960775852203</v>
      </c>
      <c r="H22" s="125">
        <f>IFERROR(VLOOKUP($B22&amp;"_"&amp;$C22&amp;"_"&amp;H$3,'Pnad-C'!$1:$1048576,$B$4,0)*100,"-")</f>
        <v>4.3053179979324341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8.3972752094268799</v>
      </c>
      <c r="F23" s="123">
        <f>IFERROR(VLOOKUP($B23&amp;"_"&amp;$C23&amp;"_"&amp;F$3,'Pnad-C'!$1:$1048576,$B$4,0)*100,"-")</f>
        <v>8.8288590312004089</v>
      </c>
      <c r="G23" s="123">
        <f>IFERROR(VLOOKUP($B23&amp;"_"&amp;$C23&amp;"_"&amp;G$3,'Pnad-C'!$1:$1048576,$B$4,0)*100,"-")</f>
        <v>6.8973779678344727</v>
      </c>
      <c r="H23" s="123">
        <f>IFERROR(VLOOKUP($B23&amp;"_"&amp;$C23&amp;"_"&amp;H$3,'Pnad-C'!$1:$1048576,$B$4,0)*100,"-")</f>
        <v>4.6787198632955551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7.7884092926979065</v>
      </c>
      <c r="F24" s="125">
        <f>IFERROR(VLOOKUP($B24&amp;"_"&amp;$C24&amp;"_"&amp;F$3,'Pnad-C'!$1:$1048576,$B$4,0)*100,"-")</f>
        <v>8.0407164990901947</v>
      </c>
      <c r="G24" s="125">
        <f>IFERROR(VLOOKUP($B24&amp;"_"&amp;$C24&amp;"_"&amp;G$3,'Pnad-C'!$1:$1048576,$B$4,0)*100,"-")</f>
        <v>5.9773948043584824</v>
      </c>
      <c r="H24" s="125">
        <f>IFERROR(VLOOKUP($B24&amp;"_"&amp;$C24&amp;"_"&amp;H$3,'Pnad-C'!$1:$1048576,$B$4,0)*100,"-")</f>
        <v>4.4160917401313782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8.1848561763763428</v>
      </c>
      <c r="F25" s="125">
        <f>IFERROR(VLOOKUP($B25&amp;"_"&amp;$C25&amp;"_"&amp;F$3,'Pnad-C'!$1:$1048576,$B$4,0)*100,"-")</f>
        <v>8.4344334900379181</v>
      </c>
      <c r="G25" s="125">
        <f>IFERROR(VLOOKUP($B25&amp;"_"&amp;$C25&amp;"_"&amp;G$3,'Pnad-C'!$1:$1048576,$B$4,0)*100,"-")</f>
        <v>6.4517371356487274</v>
      </c>
      <c r="H25" s="125">
        <f>IFERROR(VLOOKUP($B25&amp;"_"&amp;$C25&amp;"_"&amp;H$3,'Pnad-C'!$1:$1048576,$B$4,0)*100,"-")</f>
        <v>4.1746728122234344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8.7502017617225647</v>
      </c>
      <c r="F26" s="125">
        <f>IFERROR(VLOOKUP($B26&amp;"_"&amp;$C26&amp;"_"&amp;F$3,'Pnad-C'!$1:$1048576,$B$4,0)*100,"-")</f>
        <v>9.0805262327194214</v>
      </c>
      <c r="G26" s="125">
        <f>IFERROR(VLOOKUP($B26&amp;"_"&amp;$C26&amp;"_"&amp;G$3,'Pnad-C'!$1:$1048576,$B$4,0)*100,"-")</f>
        <v>7.5032137334346771</v>
      </c>
      <c r="H26" s="125">
        <f>IFERROR(VLOOKUP($B26&amp;"_"&amp;$C26&amp;"_"&amp;H$3,'Pnad-C'!$1:$1048576,$B$4,0)*100,"-")</f>
        <v>5.0001256167888641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8.8656343519687653</v>
      </c>
      <c r="F27" s="125">
        <f>IFERROR(VLOOKUP($B27&amp;"_"&amp;$C27&amp;"_"&amp;F$3,'Pnad-C'!$1:$1048576,$B$4,0)*100,"-")</f>
        <v>9.7597606480121613</v>
      </c>
      <c r="G27" s="125">
        <f>IFERROR(VLOOKUP($B27&amp;"_"&amp;$C27&amp;"_"&amp;G$3,'Pnad-C'!$1:$1048576,$B$4,0)*100,"-")</f>
        <v>7.6571650803089142</v>
      </c>
      <c r="H27" s="125">
        <f>IFERROR(VLOOKUP($B27&amp;"_"&amp;$C27&amp;"_"&amp;H$3,'Pnad-C'!$1:$1048576,$B$4,0)*100,"-")</f>
        <v>5.1239892840385437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10.786058008670807</v>
      </c>
      <c r="F28" s="123">
        <f>IFERROR(VLOOKUP($B28&amp;"_"&amp;$C28&amp;"_"&amp;F$3,'Pnad-C'!$1:$1048576,$B$4,0)*100,"-")</f>
        <v>11.710924655199051</v>
      </c>
      <c r="G28" s="123">
        <f>IFERROR(VLOOKUP($B28&amp;"_"&amp;$C28&amp;"_"&amp;G$3,'Pnad-C'!$1:$1048576,$B$4,0)*100,"-")</f>
        <v>9.1963380575180054</v>
      </c>
      <c r="H28" s="123">
        <f>IFERROR(VLOOKUP($B28&amp;"_"&amp;$C28&amp;"_"&amp;H$3,'Pnad-C'!$1:$1048576,$B$4,0)*100,"-")</f>
        <v>6.6788308322429657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10.786058008670807</v>
      </c>
      <c r="F29" s="125">
        <f>IFERROR(VLOOKUP($B29&amp;"_"&amp;$C29&amp;"_"&amp;F$3,'Pnad-C'!$1:$1048576,$B$4,0)*100,"-")</f>
        <v>11.710924655199051</v>
      </c>
      <c r="G29" s="125">
        <f>IFERROR(VLOOKUP($B29&amp;"_"&amp;$C29&amp;"_"&amp;G$3,'Pnad-C'!$1:$1048576,$B$4,0)*100,"-")</f>
        <v>9.1963380575180054</v>
      </c>
      <c r="H29" s="125">
        <f>IFERROR(VLOOKUP($B29&amp;"_"&amp;$C29&amp;"_"&amp;H$3,'Pnad-C'!$1:$1048576,$B$4,0)*100,"-")</f>
        <v>6.6788308322429657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" style="153" customWidth="1"/>
    <col min="4" max="4" width="23.28515625" customWidth="1"/>
    <col min="5" max="6" width="17.42578125" customWidth="1"/>
    <col min="7" max="7" width="18.140625" customWidth="1"/>
  </cols>
  <sheetData>
    <row r="1" spans="1:7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</row>
    <row r="2" spans="1:7" s="9" customFormat="1" ht="3" customHeight="1" x14ac:dyDescent="0.25">
      <c r="A2" s="142"/>
      <c r="B2" s="143"/>
      <c r="C2" s="142"/>
      <c r="D2" s="6"/>
      <c r="E2" s="7"/>
      <c r="F2" s="7"/>
      <c r="G2" s="7"/>
    </row>
    <row r="3" spans="1:7" s="165" customFormat="1" ht="10.5" customHeight="1" x14ac:dyDescent="0.25">
      <c r="A3" s="161">
        <v>22</v>
      </c>
      <c r="B3" s="162"/>
      <c r="C3" s="163"/>
      <c r="D3" s="164"/>
      <c r="E3" s="163" t="s">
        <v>236</v>
      </c>
      <c r="F3" s="163" t="s">
        <v>304</v>
      </c>
      <c r="G3" s="163" t="s">
        <v>305</v>
      </c>
    </row>
    <row r="4" spans="1:7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102</v>
      </c>
      <c r="F4" s="163">
        <f>HLOOKUP(F$3,'Pnad-C'!$1:$1048576,2,0)</f>
        <v>104</v>
      </c>
      <c r="G4" s="163">
        <f>HLOOKUP(G$3,'Pnad-C'!$1:$1048576,2,0)</f>
        <v>103</v>
      </c>
    </row>
    <row r="5" spans="1:7" s="12" customFormat="1" ht="43.5" customHeight="1" x14ac:dyDescent="0.25">
      <c r="A5" s="11"/>
      <c r="B5" s="148"/>
      <c r="C5" s="138"/>
      <c r="D5" s="371" t="str">
        <f>VLOOKUP(A3,'Indicadores do boletim'!$D:$N,3,0)&amp;""</f>
        <v>Taxa de desemprego da população com 14 anos ou mais por sexo: Região Metropolitana do Rio de Janeiro, 2012 a 2016</v>
      </c>
      <c r="E5" s="371"/>
      <c r="F5" s="371"/>
      <c r="G5" s="371"/>
    </row>
    <row r="6" spans="1:7" s="12" customFormat="1" ht="14.25" customHeight="1" thickBot="1" x14ac:dyDescent="0.3">
      <c r="A6" s="11"/>
      <c r="B6" s="150"/>
      <c r="C6" s="138"/>
      <c r="D6" s="13"/>
      <c r="E6" s="14"/>
      <c r="G6" s="102" t="s">
        <v>186</v>
      </c>
    </row>
    <row r="7" spans="1:7" s="11" customFormat="1" ht="23.25" customHeight="1" thickTop="1" x14ac:dyDescent="0.25">
      <c r="A7" s="138"/>
      <c r="B7" s="151"/>
      <c r="C7" s="138"/>
      <c r="D7" s="96" t="s">
        <v>0</v>
      </c>
      <c r="E7" s="97" t="s">
        <v>230</v>
      </c>
      <c r="F7" s="97" t="s">
        <v>167</v>
      </c>
      <c r="G7" s="97" t="s">
        <v>168</v>
      </c>
    </row>
    <row r="8" spans="1:7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7.3512554168701172</v>
      </c>
      <c r="F8" s="119">
        <f>IFERROR(VLOOKUP($B8&amp;"_"&amp;$C8&amp;"_"&amp;$A$4,'Pnad-C'!$1:$1048576,F$4,0)*100,"-")</f>
        <v>5.901472270488739</v>
      </c>
      <c r="G8" s="119">
        <f>IFERROR(VLOOKUP($B8&amp;"_"&amp;$C8&amp;"_"&amp;$A$4,'Pnad-C'!$1:$1048576,G$4,0)*100,"-")</f>
        <v>9.0850964188575745</v>
      </c>
    </row>
    <row r="9" spans="1:7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8.4422200918197632</v>
      </c>
      <c r="F9" s="120">
        <f>IFERROR(VLOOKUP($B9&amp;"_"&amp;$C9&amp;"_"&amp;$A$4,'Pnad-C'!$1:$1048576,F$4,0)*100,"-")</f>
        <v>6.6221535205841064</v>
      </c>
      <c r="G9" s="120">
        <f>IFERROR(VLOOKUP($B9&amp;"_"&amp;$C9&amp;"_"&amp;$A$4,'Pnad-C'!$1:$1048576,G$4,0)*100,"-")</f>
        <v>10.627422481775284</v>
      </c>
    </row>
    <row r="10" spans="1:7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7.0060811936855316</v>
      </c>
      <c r="F10" s="120">
        <f>IFERROR(VLOOKUP($B10&amp;"_"&amp;$C10&amp;"_"&amp;$A$4,'Pnad-C'!$1:$1048576,F$4,0)*100,"-")</f>
        <v>5.7427048683166504</v>
      </c>
      <c r="G10" s="120">
        <f>IFERROR(VLOOKUP($B10&amp;"_"&amp;$C10&amp;"_"&amp;$A$4,'Pnad-C'!$1:$1048576,G$4,0)*100,"-")</f>
        <v>8.5073761641979218</v>
      </c>
    </row>
    <row r="11" spans="1:7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7.2408661246299744</v>
      </c>
      <c r="F11" s="120">
        <f>IFERROR(VLOOKUP($B11&amp;"_"&amp;$C11&amp;"_"&amp;$A$4,'Pnad-C'!$1:$1048576,F$4,0)*100,"-")</f>
        <v>5.5983837693929672</v>
      </c>
      <c r="G11" s="120">
        <f>IFERROR(VLOOKUP($B11&amp;"_"&amp;$C11&amp;"_"&amp;$A$4,'Pnad-C'!$1:$1048576,G$4,0)*100,"-")</f>
        <v>9.1925367712974548</v>
      </c>
    </row>
    <row r="12" spans="1:7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6.7158542573451996</v>
      </c>
      <c r="F12" s="120">
        <f>IFERROR(VLOOKUP($B12&amp;"_"&amp;$C12&amp;"_"&amp;$A$4,'Pnad-C'!$1:$1048576,F$4,0)*100,"-")</f>
        <v>5.6426461786031723</v>
      </c>
      <c r="G12" s="120">
        <f>IFERROR(VLOOKUP($B12&amp;"_"&amp;$C12&amp;"_"&amp;$A$4,'Pnad-C'!$1:$1048576,G$4,0)*100,"-")</f>
        <v>8.0130517482757568</v>
      </c>
    </row>
    <row r="13" spans="1:7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6.4455918967723846</v>
      </c>
      <c r="F13" s="119">
        <f>IFERROR(VLOOKUP($B13&amp;"_"&amp;$C13&amp;"_"&amp;$A$4,'Pnad-C'!$1:$1048576,F$4,0)*100,"-")</f>
        <v>5.0060205161571503</v>
      </c>
      <c r="G13" s="119">
        <f>IFERROR(VLOOKUP($B13&amp;"_"&amp;$C13&amp;"_"&amp;$A$4,'Pnad-C'!$1:$1048576,G$4,0)*100,"-")</f>
        <v>8.1896692514419556</v>
      </c>
    </row>
    <row r="14" spans="1:7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7.0474982261657715</v>
      </c>
      <c r="F14" s="120">
        <f>IFERROR(VLOOKUP($B14&amp;"_"&amp;$C14&amp;"_"&amp;$A$4,'Pnad-C'!$1:$1048576,F$4,0)*100,"-")</f>
        <v>5.5180728435516357</v>
      </c>
      <c r="G14" s="120">
        <f>IFERROR(VLOOKUP($B14&amp;"_"&amp;$C14&amp;"_"&amp;$A$4,'Pnad-C'!$1:$1048576,G$4,0)*100,"-")</f>
        <v>8.919563889503479</v>
      </c>
    </row>
    <row r="15" spans="1:7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6.2027420848608017</v>
      </c>
      <c r="F15" s="120">
        <f>IFERROR(VLOOKUP($B15&amp;"_"&amp;$C15&amp;"_"&amp;$A$4,'Pnad-C'!$1:$1048576,F$4,0)*100,"-")</f>
        <v>5.0826724618673325</v>
      </c>
      <c r="G15" s="120">
        <f>IFERROR(VLOOKUP($B15&amp;"_"&amp;$C15&amp;"_"&amp;$A$4,'Pnad-C'!$1:$1048576,G$4,0)*100,"-")</f>
        <v>7.5690820813179016</v>
      </c>
    </row>
    <row r="16" spans="1:7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6.5924830734729767</v>
      </c>
      <c r="F16" s="120">
        <f>IFERROR(VLOOKUP($B16&amp;"_"&amp;$C16&amp;"_"&amp;$A$4,'Pnad-C'!$1:$1048576,F$4,0)*100,"-")</f>
        <v>4.7981221228837967</v>
      </c>
      <c r="G16" s="120">
        <f>IFERROR(VLOOKUP($B16&amp;"_"&amp;$C16&amp;"_"&amp;$A$4,'Pnad-C'!$1:$1048576,G$4,0)*100,"-")</f>
        <v>8.7367244064807892</v>
      </c>
    </row>
    <row r="17" spans="2:7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5.9396445751190186</v>
      </c>
      <c r="F17" s="120">
        <f>IFERROR(VLOOKUP($B17&amp;"_"&amp;$C17&amp;"_"&amp;$A$4,'Pnad-C'!$1:$1048576,F$4,0)*100,"-")</f>
        <v>4.6252142637968063</v>
      </c>
      <c r="G17" s="120">
        <f>IFERROR(VLOOKUP($B17&amp;"_"&amp;$C17&amp;"_"&amp;$A$4,'Pnad-C'!$1:$1048576,G$4,0)*100,"-")</f>
        <v>7.5333058834075928</v>
      </c>
    </row>
    <row r="18" spans="2:7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6.1115339398384094</v>
      </c>
      <c r="F18" s="119">
        <f>IFERROR(VLOOKUP($B18&amp;"_"&amp;$C18&amp;"_"&amp;$A$4,'Pnad-C'!$1:$1048576,F$4,0)*100,"-")</f>
        <v>4.6548109501600266</v>
      </c>
      <c r="G18" s="119">
        <f>IFERROR(VLOOKUP($B18&amp;"_"&amp;$C18&amp;"_"&amp;$A$4,'Pnad-C'!$1:$1048576,G$4,0)*100,"-")</f>
        <v>7.8808829188346863</v>
      </c>
    </row>
    <row r="19" spans="2:7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6.5330930054187775</v>
      </c>
      <c r="F19" s="120">
        <f>IFERROR(VLOOKUP($B19&amp;"_"&amp;$C19&amp;"_"&amp;$A$4,'Pnad-C'!$1:$1048576,F$4,0)*100,"-")</f>
        <v>4.8205789178609848</v>
      </c>
      <c r="G19" s="120">
        <f>IFERROR(VLOOKUP($B19&amp;"_"&amp;$C19&amp;"_"&amp;$A$4,'Pnad-C'!$1:$1048576,G$4,0)*100,"-")</f>
        <v>8.5840977728366852</v>
      </c>
    </row>
    <row r="20" spans="2:7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6.208328902721405</v>
      </c>
      <c r="F20" s="120">
        <f>IFERROR(VLOOKUP($B20&amp;"_"&amp;$C20&amp;"_"&amp;$A$4,'Pnad-C'!$1:$1048576,F$4,0)*100,"-")</f>
        <v>4.6886615455150604</v>
      </c>
      <c r="G20" s="120">
        <f>IFERROR(VLOOKUP($B20&amp;"_"&amp;$C20&amp;"_"&amp;$A$4,'Pnad-C'!$1:$1048576,G$4,0)*100,"-")</f>
        <v>8.0738618969917297</v>
      </c>
    </row>
    <row r="21" spans="2:7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6.1380170285701752</v>
      </c>
      <c r="F21" s="120">
        <f>IFERROR(VLOOKUP($B21&amp;"_"&amp;$C21&amp;"_"&amp;$A$4,'Pnad-C'!$1:$1048576,F$4,0)*100,"-")</f>
        <v>4.5615296810865402</v>
      </c>
      <c r="G21" s="120">
        <f>IFERROR(VLOOKUP($B21&amp;"_"&amp;$C21&amp;"_"&amp;$A$4,'Pnad-C'!$1:$1048576,G$4,0)*100,"-")</f>
        <v>8.0526076257228851</v>
      </c>
    </row>
    <row r="22" spans="2:7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5.5666960775852203</v>
      </c>
      <c r="F22" s="120">
        <f>IFERROR(VLOOKUP($B22&amp;"_"&amp;$C22&amp;"_"&amp;$A$4,'Pnad-C'!$1:$1048576,F$4,0)*100,"-")</f>
        <v>4.5484732836484909</v>
      </c>
      <c r="G22" s="120">
        <f>IFERROR(VLOOKUP($B22&amp;"_"&amp;$C22&amp;"_"&amp;$A$4,'Pnad-C'!$1:$1048576,G$4,0)*100,"-")</f>
        <v>6.8129643797874451</v>
      </c>
    </row>
    <row r="23" spans="2:7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6.8973779678344727</v>
      </c>
      <c r="F23" s="119">
        <f>IFERROR(VLOOKUP($B23&amp;"_"&amp;$C23&amp;"_"&amp;$A$4,'Pnad-C'!$1:$1048576,F$4,0)*100,"-")</f>
        <v>5.7367671281099319</v>
      </c>
      <c r="G23" s="119">
        <f>IFERROR(VLOOKUP($B23&amp;"_"&amp;$C23&amp;"_"&amp;$A$4,'Pnad-C'!$1:$1048576,G$4,0)*100,"-")</f>
        <v>8.3123669028282166</v>
      </c>
    </row>
    <row r="24" spans="2:7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5.9773948043584824</v>
      </c>
      <c r="F24" s="120">
        <f>IFERROR(VLOOKUP($B24&amp;"_"&amp;$C24&amp;"_"&amp;$A$4,'Pnad-C'!$1:$1048576,F$4,0)*100,"-")</f>
        <v>4.7769419848918915</v>
      </c>
      <c r="G24" s="120">
        <f>IFERROR(VLOOKUP($B24&amp;"_"&amp;$C24&amp;"_"&amp;$A$4,'Pnad-C'!$1:$1048576,G$4,0)*100,"-")</f>
        <v>7.442939281463623</v>
      </c>
    </row>
    <row r="25" spans="2:7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6.4517371356487274</v>
      </c>
      <c r="F25" s="120">
        <f>IFERROR(VLOOKUP($B25&amp;"_"&amp;$C25&amp;"_"&amp;$A$4,'Pnad-C'!$1:$1048576,F$4,0)*100,"-")</f>
        <v>5.5736377835273743</v>
      </c>
      <c r="G25" s="120">
        <f>IFERROR(VLOOKUP($B25&amp;"_"&amp;$C25&amp;"_"&amp;$A$4,'Pnad-C'!$1:$1048576,G$4,0)*100,"-")</f>
        <v>7.5310327112674713</v>
      </c>
    </row>
    <row r="26" spans="2:7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7.5032137334346771</v>
      </c>
      <c r="F26" s="120">
        <f>IFERROR(VLOOKUP($B26&amp;"_"&amp;$C26&amp;"_"&amp;$A$4,'Pnad-C'!$1:$1048576,F$4,0)*100,"-")</f>
        <v>6.2700890004634857</v>
      </c>
      <c r="G26" s="120">
        <f>IFERROR(VLOOKUP($B26&amp;"_"&amp;$C26&amp;"_"&amp;$A$4,'Pnad-C'!$1:$1048576,G$4,0)*100,"-")</f>
        <v>8.9925505220890045</v>
      </c>
    </row>
    <row r="27" spans="2:7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7.6571650803089142</v>
      </c>
      <c r="F27" s="120">
        <f>IFERROR(VLOOKUP($B27&amp;"_"&amp;$C27&amp;"_"&amp;$A$4,'Pnad-C'!$1:$1048576,F$4,0)*100,"-")</f>
        <v>6.3263997435569763</v>
      </c>
      <c r="G27" s="120">
        <f>IFERROR(VLOOKUP($B27&amp;"_"&amp;$C27&amp;"_"&amp;$A$4,'Pnad-C'!$1:$1048576,G$4,0)*100,"-")</f>
        <v>9.2829443514347076</v>
      </c>
    </row>
    <row r="28" spans="2:7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9.1963380575180054</v>
      </c>
      <c r="F28" s="119">
        <f>IFERROR(VLOOKUP($B28&amp;"_"&amp;$C28&amp;"_"&amp;$A$4,'Pnad-C'!$1:$1048576,F$4,0)*100,"-")</f>
        <v>7.9286150634288788</v>
      </c>
      <c r="G28" s="119">
        <f>IFERROR(VLOOKUP($B28&amp;"_"&amp;$C28&amp;"_"&amp;$A$4,'Pnad-C'!$1:$1048576,G$4,0)*100,"-")</f>
        <v>10.760341584682465</v>
      </c>
    </row>
    <row r="29" spans="2:7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9.1963380575180054</v>
      </c>
      <c r="F29" s="120">
        <f>IFERROR(VLOOKUP($B29&amp;"_"&amp;$C29&amp;"_"&amp;$A$4,'Pnad-C'!$1:$1048576,F$4,0)*100,"-")</f>
        <v>7.9286150634288788</v>
      </c>
      <c r="G29" s="120">
        <f>IFERROR(VLOOKUP($B29&amp;"_"&amp;$C29&amp;"_"&amp;$A$4,'Pnad-C'!$1:$1048576,G$4,0)*100,"-")</f>
        <v>10.760341584682465</v>
      </c>
    </row>
    <row r="30" spans="2:7" ht="22.5" customHeight="1" thickTop="1" x14ac:dyDescent="0.25">
      <c r="C30" s="154"/>
      <c r="D30" s="372" t="s">
        <v>785</v>
      </c>
      <c r="E30" s="372"/>
      <c r="F30" s="372"/>
      <c r="G30" s="372"/>
    </row>
    <row r="31" spans="2:7" x14ac:dyDescent="0.25">
      <c r="C31" s="154"/>
      <c r="D31" s="16" t="s">
        <v>2</v>
      </c>
    </row>
    <row r="32" spans="2:7" x14ac:dyDescent="0.25">
      <c r="C32" s="154"/>
      <c r="D32" s="159" t="s">
        <v>435</v>
      </c>
    </row>
    <row r="33" spans="3:4" x14ac:dyDescent="0.25">
      <c r="C33" s="154"/>
      <c r="D33" s="104" t="s">
        <v>436</v>
      </c>
    </row>
  </sheetData>
  <mergeCells count="2">
    <mergeCell ref="D5:G5"/>
    <mergeCell ref="D30:G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.140625" style="153" customWidth="1"/>
    <col min="4" max="4" width="23.28515625" customWidth="1"/>
    <col min="5" max="5" width="17.85546875" customWidth="1"/>
    <col min="6" max="10" width="17.42578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  <c r="H1" s="3"/>
      <c r="I1" s="3"/>
      <c r="J1" s="3"/>
    </row>
    <row r="2" spans="1:11" s="9" customFormat="1" ht="3" customHeight="1" x14ac:dyDescent="0.25">
      <c r="A2" s="142"/>
      <c r="B2" s="143"/>
      <c r="C2" s="142"/>
      <c r="D2" s="6"/>
      <c r="E2" s="6"/>
      <c r="F2" s="7"/>
      <c r="G2" s="7"/>
      <c r="H2" s="7"/>
      <c r="I2" s="7"/>
      <c r="J2" s="7"/>
    </row>
    <row r="3" spans="1:11" s="158" customFormat="1" ht="10.5" customHeight="1" x14ac:dyDescent="0.25">
      <c r="A3" s="144">
        <v>24</v>
      </c>
      <c r="B3" s="145"/>
      <c r="C3" s="157"/>
      <c r="D3" s="155"/>
      <c r="E3" s="157" t="s">
        <v>236</v>
      </c>
      <c r="F3" s="157" t="s">
        <v>306</v>
      </c>
      <c r="G3" s="157" t="s">
        <v>307</v>
      </c>
      <c r="H3" s="157" t="s">
        <v>308</v>
      </c>
      <c r="I3" s="157" t="s">
        <v>309</v>
      </c>
      <c r="J3" s="157" t="s">
        <v>310</v>
      </c>
      <c r="K3" s="157"/>
    </row>
    <row r="4" spans="1:11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102</v>
      </c>
      <c r="F4" s="157">
        <f>HLOOKUP(F$3,'Pnad-C'!$1:$1048576,2,0)</f>
        <v>105</v>
      </c>
      <c r="G4" s="157">
        <f>HLOOKUP(G$3,'Pnad-C'!$1:$1048576,2,0)</f>
        <v>106</v>
      </c>
      <c r="H4" s="157">
        <f>HLOOKUP(H$3,'Pnad-C'!$1:$1048576,2,0)</f>
        <v>107</v>
      </c>
      <c r="I4" s="157">
        <f>HLOOKUP(I$3,'Pnad-C'!$1:$1048576,2,0)</f>
        <v>108</v>
      </c>
      <c r="J4" s="157">
        <f>HLOOKUP(J$3,'Pnad-C'!$1:$1048576,2,0)</f>
        <v>109</v>
      </c>
      <c r="K4" s="10"/>
    </row>
    <row r="5" spans="1:11" s="12" customFormat="1" ht="43.5" customHeight="1" x14ac:dyDescent="0.25">
      <c r="A5" s="11"/>
      <c r="B5" s="148"/>
      <c r="C5" s="138"/>
      <c r="D5" s="371" t="str">
        <f>VLOOKUP(A3,'Indicadores do boletim'!$D:$N,3,0)</f>
        <v>Taxa de desemprego da população com 14 anos ou mais por faixa etária: Região Metropolitana do Rio de Janeiro, 2012  a 2016</v>
      </c>
      <c r="E5" s="371"/>
      <c r="F5" s="371"/>
      <c r="G5" s="371"/>
      <c r="H5" s="371"/>
      <c r="I5" s="371"/>
      <c r="J5" s="371"/>
    </row>
    <row r="6" spans="1:11" s="12" customFormat="1" ht="14.25" customHeight="1" thickBot="1" x14ac:dyDescent="0.3">
      <c r="A6" s="11"/>
      <c r="B6" s="150"/>
      <c r="C6" s="138"/>
      <c r="D6" s="13"/>
      <c r="E6" s="13"/>
      <c r="F6" s="14"/>
      <c r="J6" s="102" t="s">
        <v>186</v>
      </c>
    </row>
    <row r="7" spans="1:11" s="11" customFormat="1" ht="22.5" customHeight="1" thickTop="1" x14ac:dyDescent="0.25">
      <c r="A7" s="138"/>
      <c r="B7" s="151"/>
      <c r="C7" s="138"/>
      <c r="D7" s="96" t="s">
        <v>0</v>
      </c>
      <c r="E7" s="116" t="s">
        <v>372</v>
      </c>
      <c r="F7" s="97" t="s">
        <v>689</v>
      </c>
      <c r="G7" s="97" t="s">
        <v>188</v>
      </c>
      <c r="H7" s="97" t="s">
        <v>189</v>
      </c>
      <c r="I7" s="97" t="s">
        <v>190</v>
      </c>
      <c r="J7" s="97" t="s">
        <v>191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7.3512554168701172</v>
      </c>
      <c r="F8" s="119">
        <f>IFERROR(VLOOKUP($B8&amp;"_"&amp;$C8&amp;"_"&amp;$A$4,'Pnad-C'!$1:$1048576,F$4,0)*100,"-")</f>
        <v>31.150060892105103</v>
      </c>
      <c r="G8" s="119">
        <f>IFERROR(VLOOKUP($B8&amp;"_"&amp;$C8&amp;"_"&amp;$A$4,'Pnad-C'!$1:$1048576,G$4,0)*100,"-")</f>
        <v>13.205356895923615</v>
      </c>
      <c r="H8" s="119">
        <f>IFERROR(VLOOKUP($B8&amp;"_"&amp;$C8&amp;"_"&amp;$A$4,'Pnad-C'!$1:$1048576,H$4,0)*100,"-")</f>
        <v>5.4151065647602081</v>
      </c>
      <c r="I8" s="119">
        <f>IFERROR(VLOOKUP($B8&amp;"_"&amp;$C8&amp;"_"&amp;$A$4,'Pnad-C'!$1:$1048576,I$4,0)*100,"-")</f>
        <v>3.4562643617391586</v>
      </c>
      <c r="J8" s="119">
        <f>IFERROR(VLOOKUP($B8&amp;"_"&amp;$C8&amp;"_"&amp;$A$4,'Pnad-C'!$1:$1048576,J$4,0)*100,"-")</f>
        <v>1.7996417358517647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30">
        <f>IFERROR(VLOOKUP($B9&amp;"_"&amp;$C9&amp;"_"&amp;$A$4,'Pnad-C'!$1:$1048576,E$4,0)*100,"-")</f>
        <v>8.4422200918197632</v>
      </c>
      <c r="F9" s="120">
        <f>IFERROR(VLOOKUP($B9&amp;"_"&amp;$C9&amp;"_"&amp;$A$4,'Pnad-C'!$1:$1048576,F$4,0)*100,"-")</f>
        <v>36.822625994682312</v>
      </c>
      <c r="G9" s="120">
        <f>IFERROR(VLOOKUP($B9&amp;"_"&amp;$C9&amp;"_"&amp;$A$4,'Pnad-C'!$1:$1048576,G$4,0)*100,"-")</f>
        <v>14.377936720848083</v>
      </c>
      <c r="H9" s="120">
        <f>IFERROR(VLOOKUP($B9&amp;"_"&amp;$C9&amp;"_"&amp;$A$4,'Pnad-C'!$1:$1048576,H$4,0)*100,"-")</f>
        <v>6.2370963394641876</v>
      </c>
      <c r="I9" s="120">
        <f>IFERROR(VLOOKUP($B9&amp;"_"&amp;$C9&amp;"_"&amp;$A$4,'Pnad-C'!$1:$1048576,I$4,0)*100,"-")</f>
        <v>4.353892058134079</v>
      </c>
      <c r="J9" s="120">
        <f>IFERROR(VLOOKUP($B9&amp;"_"&amp;$C9&amp;"_"&amp;$A$4,'Pnad-C'!$1:$1048576,J$4,0)*100,"-")</f>
        <v>2.1045556291937828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30">
        <f>IFERROR(VLOOKUP($B10&amp;"_"&amp;$C10&amp;"_"&amp;$A$4,'Pnad-C'!$1:$1048576,E$4,0)*100,"-")</f>
        <v>7.0060811936855316</v>
      </c>
      <c r="F10" s="120">
        <f>IFERROR(VLOOKUP($B10&amp;"_"&amp;$C10&amp;"_"&amp;$A$4,'Pnad-C'!$1:$1048576,F$4,0)*100,"-")</f>
        <v>27.397051453590393</v>
      </c>
      <c r="G10" s="120">
        <f>IFERROR(VLOOKUP($B10&amp;"_"&amp;$C10&amp;"_"&amp;$A$4,'Pnad-C'!$1:$1048576,G$4,0)*100,"-")</f>
        <v>12.98128217458725</v>
      </c>
      <c r="H10" s="120">
        <f>IFERROR(VLOOKUP($B10&amp;"_"&amp;$C10&amp;"_"&amp;$A$4,'Pnad-C'!$1:$1048576,H$4,0)*100,"-")</f>
        <v>5.1774110645055771</v>
      </c>
      <c r="I10" s="120">
        <f>IFERROR(VLOOKUP($B10&amp;"_"&amp;$C10&amp;"_"&amp;$A$4,'Pnad-C'!$1:$1048576,I$4,0)*100,"-")</f>
        <v>3.054983913898468</v>
      </c>
      <c r="J10" s="120">
        <f>IFERROR(VLOOKUP($B10&amp;"_"&amp;$C10&amp;"_"&amp;$A$4,'Pnad-C'!$1:$1048576,J$4,0)*100,"-")</f>
        <v>1.547536626458168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30">
        <f>IFERROR(VLOOKUP($B11&amp;"_"&amp;$C11&amp;"_"&amp;$A$4,'Pnad-C'!$1:$1048576,E$4,0)*100,"-")</f>
        <v>7.2408661246299744</v>
      </c>
      <c r="F11" s="120">
        <f>IFERROR(VLOOKUP($B11&amp;"_"&amp;$C11&amp;"_"&amp;$A$4,'Pnad-C'!$1:$1048576,F$4,0)*100,"-")</f>
        <v>31.25130832195282</v>
      </c>
      <c r="G11" s="120">
        <f>IFERROR(VLOOKUP($B11&amp;"_"&amp;$C11&amp;"_"&amp;$A$4,'Pnad-C'!$1:$1048576,G$4,0)*100,"-")</f>
        <v>12.982846796512604</v>
      </c>
      <c r="H11" s="120">
        <f>IFERROR(VLOOKUP($B11&amp;"_"&amp;$C11&amp;"_"&amp;$A$4,'Pnad-C'!$1:$1048576,H$4,0)*100,"-")</f>
        <v>5.5319931358098984</v>
      </c>
      <c r="I11" s="120">
        <f>IFERROR(VLOOKUP($B11&amp;"_"&amp;$C11&amp;"_"&amp;$A$4,'Pnad-C'!$1:$1048576,I$4,0)*100,"-")</f>
        <v>3.0720386654138565</v>
      </c>
      <c r="J11" s="120">
        <f>IFERROR(VLOOKUP($B11&amp;"_"&amp;$C11&amp;"_"&amp;$A$4,'Pnad-C'!$1:$1048576,J$4,0)*100,"-")</f>
        <v>1.6420260071754456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30">
        <f>IFERROR(VLOOKUP($B12&amp;"_"&amp;$C12&amp;"_"&amp;$A$4,'Pnad-C'!$1:$1048576,E$4,0)*100,"-")</f>
        <v>6.7158542573451996</v>
      </c>
      <c r="F12" s="120">
        <f>IFERROR(VLOOKUP($B12&amp;"_"&amp;$C12&amp;"_"&amp;$A$4,'Pnad-C'!$1:$1048576,F$4,0)*100,"-")</f>
        <v>29.129257798194885</v>
      </c>
      <c r="G12" s="120">
        <f>IFERROR(VLOOKUP($B12&amp;"_"&amp;$C12&amp;"_"&amp;$A$4,'Pnad-C'!$1:$1048576,G$4,0)*100,"-")</f>
        <v>12.479361146688461</v>
      </c>
      <c r="H12" s="120">
        <f>IFERROR(VLOOKUP($B12&amp;"_"&amp;$C12&amp;"_"&amp;$A$4,'Pnad-C'!$1:$1048576,H$4,0)*100,"-")</f>
        <v>4.7139257192611694</v>
      </c>
      <c r="I12" s="120">
        <f>IFERROR(VLOOKUP($B12&amp;"_"&amp;$C12&amp;"_"&amp;$A$4,'Pnad-C'!$1:$1048576,I$4,0)*100,"-")</f>
        <v>3.3441424369812012</v>
      </c>
      <c r="J12" s="120">
        <f>IFERROR(VLOOKUP($B12&amp;"_"&amp;$C12&amp;"_"&amp;$A$4,'Pnad-C'!$1:$1048576,J$4,0)*100,"-")</f>
        <v>1.9044488668441772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31">
        <f>IFERROR(VLOOKUP($B13&amp;"_"&amp;$C13&amp;"_"&amp;$A$4,'Pnad-C'!$1:$1048576,E$4,0)*100,"-")</f>
        <v>6.4455918967723846</v>
      </c>
      <c r="F13" s="119">
        <f>IFERROR(VLOOKUP($B13&amp;"_"&amp;$C13&amp;"_"&amp;$A$4,'Pnad-C'!$1:$1048576,F$4,0)*100,"-")</f>
        <v>25.175037980079651</v>
      </c>
      <c r="G13" s="119">
        <f>IFERROR(VLOOKUP($B13&amp;"_"&amp;$C13&amp;"_"&amp;$A$4,'Pnad-C'!$1:$1048576,G$4,0)*100,"-")</f>
        <v>12.178750336170197</v>
      </c>
      <c r="H13" s="119">
        <f>IFERROR(VLOOKUP($B13&amp;"_"&amp;$C13&amp;"_"&amp;$A$4,'Pnad-C'!$1:$1048576,H$4,0)*100,"-")</f>
        <v>4.7090224921703339</v>
      </c>
      <c r="I13" s="119">
        <f>IFERROR(VLOOKUP($B13&amp;"_"&amp;$C13&amp;"_"&amp;$A$4,'Pnad-C'!$1:$1048576,I$4,0)*100,"-")</f>
        <v>3.1592294573783875</v>
      </c>
      <c r="J13" s="119">
        <f>IFERROR(VLOOKUP($B13&amp;"_"&amp;$C13&amp;"_"&amp;$A$4,'Pnad-C'!$1:$1048576,J$4,0)*100,"-")</f>
        <v>1.7917416989803314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30">
        <f>IFERROR(VLOOKUP($B14&amp;"_"&amp;$C14&amp;"_"&amp;$A$4,'Pnad-C'!$1:$1048576,E$4,0)*100,"-")</f>
        <v>7.0474982261657715</v>
      </c>
      <c r="F14" s="120">
        <f>IFERROR(VLOOKUP($B14&amp;"_"&amp;$C14&amp;"_"&amp;$A$4,'Pnad-C'!$1:$1048576,F$4,0)*100,"-")</f>
        <v>35.459756851196289</v>
      </c>
      <c r="G14" s="120">
        <f>IFERROR(VLOOKUP($B14&amp;"_"&amp;$C14&amp;"_"&amp;$A$4,'Pnad-C'!$1:$1048576,G$4,0)*100,"-")</f>
        <v>13.053226470947266</v>
      </c>
      <c r="H14" s="120">
        <f>IFERROR(VLOOKUP($B14&amp;"_"&amp;$C14&amp;"_"&amp;$A$4,'Pnad-C'!$1:$1048576,H$4,0)*100,"-")</f>
        <v>5.0215266644954681</v>
      </c>
      <c r="I14" s="120">
        <f>IFERROR(VLOOKUP($B14&amp;"_"&amp;$C14&amp;"_"&amp;$A$4,'Pnad-C'!$1:$1048576,I$4,0)*100,"-")</f>
        <v>3.1182888895273209</v>
      </c>
      <c r="J14" s="120">
        <f>IFERROR(VLOOKUP($B14&amp;"_"&amp;$C14&amp;"_"&amp;$A$4,'Pnad-C'!$1:$1048576,J$4,0)*100,"-")</f>
        <v>1.9947260618209839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30">
        <f>IFERROR(VLOOKUP($B15&amp;"_"&amp;$C15&amp;"_"&amp;$A$4,'Pnad-C'!$1:$1048576,E$4,0)*100,"-")</f>
        <v>6.2027420848608017</v>
      </c>
      <c r="F15" s="120">
        <f>IFERROR(VLOOKUP($B15&amp;"_"&amp;$C15&amp;"_"&amp;$A$4,'Pnad-C'!$1:$1048576,F$4,0)*100,"-")</f>
        <v>21.504306793212891</v>
      </c>
      <c r="G15" s="120">
        <f>IFERROR(VLOOKUP($B15&amp;"_"&amp;$C15&amp;"_"&amp;$A$4,'Pnad-C'!$1:$1048576,G$4,0)*100,"-")</f>
        <v>11.511573940515518</v>
      </c>
      <c r="H15" s="120">
        <f>IFERROR(VLOOKUP($B15&amp;"_"&amp;$C15&amp;"_"&amp;$A$4,'Pnad-C'!$1:$1048576,H$4,0)*100,"-")</f>
        <v>4.4894017279148102</v>
      </c>
      <c r="I15" s="120">
        <f>IFERROR(VLOOKUP($B15&amp;"_"&amp;$C15&amp;"_"&amp;$A$4,'Pnad-C'!$1:$1048576,I$4,0)*100,"-")</f>
        <v>3.5499490797519684</v>
      </c>
      <c r="J15" s="120">
        <f>IFERROR(VLOOKUP($B15&amp;"_"&amp;$C15&amp;"_"&amp;$A$4,'Pnad-C'!$1:$1048576,J$4,0)*100,"-")</f>
        <v>1.1197217740118504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30">
        <f>IFERROR(VLOOKUP($B16&amp;"_"&amp;$C16&amp;"_"&amp;$A$4,'Pnad-C'!$1:$1048576,E$4,0)*100,"-")</f>
        <v>6.5924830734729767</v>
      </c>
      <c r="F16" s="120">
        <f>IFERROR(VLOOKUP($B16&amp;"_"&amp;$C16&amp;"_"&amp;$A$4,'Pnad-C'!$1:$1048576,F$4,0)*100,"-")</f>
        <v>26.616042852401733</v>
      </c>
      <c r="G16" s="120">
        <f>IFERROR(VLOOKUP($B16&amp;"_"&amp;$C16&amp;"_"&amp;$A$4,'Pnad-C'!$1:$1048576,G$4,0)*100,"-")</f>
        <v>12.268441170454025</v>
      </c>
      <c r="H16" s="120">
        <f>IFERROR(VLOOKUP($B16&amp;"_"&amp;$C16&amp;"_"&amp;$A$4,'Pnad-C'!$1:$1048576,H$4,0)*100,"-")</f>
        <v>4.8960268497467041</v>
      </c>
      <c r="I16" s="120">
        <f>IFERROR(VLOOKUP($B16&amp;"_"&amp;$C16&amp;"_"&amp;$A$4,'Pnad-C'!$1:$1048576,I$4,0)*100,"-")</f>
        <v>3.356315940618515</v>
      </c>
      <c r="J16" s="120">
        <f>IFERROR(VLOOKUP($B16&amp;"_"&amp;$C16&amp;"_"&amp;$A$4,'Pnad-C'!$1:$1048576,J$4,0)*100,"-")</f>
        <v>2.7293343096971512</v>
      </c>
    </row>
    <row r="17" spans="2:10" ht="15.75" x14ac:dyDescent="0.25">
      <c r="B17" s="10">
        <f t="shared" si="1"/>
        <v>2013</v>
      </c>
      <c r="C17" s="152">
        <v>4</v>
      </c>
      <c r="D17" s="99" t="s">
        <v>6</v>
      </c>
      <c r="E17" s="130">
        <f>IFERROR(VLOOKUP($B17&amp;"_"&amp;$C17&amp;"_"&amp;$A$4,'Pnad-C'!$1:$1048576,E$4,0)*100,"-")</f>
        <v>5.9396445751190186</v>
      </c>
      <c r="F17" s="120">
        <f>IFERROR(VLOOKUP($B17&amp;"_"&amp;$C17&amp;"_"&amp;$A$4,'Pnad-C'!$1:$1048576,F$4,0)*100,"-")</f>
        <v>17.120048403739929</v>
      </c>
      <c r="G17" s="120">
        <f>IFERROR(VLOOKUP($B17&amp;"_"&amp;$C17&amp;"_"&amp;$A$4,'Pnad-C'!$1:$1048576,G$4,0)*100,"-")</f>
        <v>11.881761252880096</v>
      </c>
      <c r="H17" s="120">
        <f>IFERROR(VLOOKUP($B17&amp;"_"&amp;$C17&amp;"_"&amp;$A$4,'Pnad-C'!$1:$1048576,H$4,0)*100,"-")</f>
        <v>4.4291354715824127</v>
      </c>
      <c r="I17" s="120">
        <f>IFERROR(VLOOKUP($B17&amp;"_"&amp;$C17&amp;"_"&amp;$A$4,'Pnad-C'!$1:$1048576,I$4,0)*100,"-")</f>
        <v>2.6123641058802605</v>
      </c>
      <c r="J17" s="120">
        <f>IFERROR(VLOOKUP($B17&amp;"_"&amp;$C17&amp;"_"&amp;$A$4,'Pnad-C'!$1:$1048576,J$4,0)*100,"-")</f>
        <v>1.3231849297881126</v>
      </c>
    </row>
    <row r="18" spans="2:10" ht="15.75" x14ac:dyDescent="0.25">
      <c r="B18" s="10">
        <f>D18</f>
        <v>2014</v>
      </c>
      <c r="C18" s="152">
        <v>0</v>
      </c>
      <c r="D18" s="98">
        <v>2014</v>
      </c>
      <c r="E18" s="131">
        <f>IFERROR(VLOOKUP($B18&amp;"_"&amp;$C18&amp;"_"&amp;$A$4,'Pnad-C'!$1:$1048576,E$4,0)*100,"-")</f>
        <v>6.1115339398384094</v>
      </c>
      <c r="F18" s="119">
        <f>IFERROR(VLOOKUP($B18&amp;"_"&amp;$C18&amp;"_"&amp;$A$4,'Pnad-C'!$1:$1048576,F$4,0)*100,"-")</f>
        <v>23.866336047649384</v>
      </c>
      <c r="G18" s="119">
        <f>IFERROR(VLOOKUP($B18&amp;"_"&amp;$C18&amp;"_"&amp;$A$4,'Pnad-C'!$1:$1048576,G$4,0)*100,"-")</f>
        <v>11.97626143693924</v>
      </c>
      <c r="H18" s="119">
        <f>IFERROR(VLOOKUP($B18&amp;"_"&amp;$C18&amp;"_"&amp;$A$4,'Pnad-C'!$1:$1048576,H$4,0)*100,"-")</f>
        <v>4.4851705431938171</v>
      </c>
      <c r="I18" s="119">
        <f>IFERROR(VLOOKUP($B18&amp;"_"&amp;$C18&amp;"_"&amp;$A$4,'Pnad-C'!$1:$1048576,I$4,0)*100,"-")</f>
        <v>3.0480349436402321</v>
      </c>
      <c r="J18" s="119">
        <f>IFERROR(VLOOKUP($B18&amp;"_"&amp;$C18&amp;"_"&amp;$A$4,'Pnad-C'!$1:$1048576,J$4,0)*100,"-")</f>
        <v>1.7482733353972435</v>
      </c>
    </row>
    <row r="19" spans="2:10" ht="15.75" x14ac:dyDescent="0.25">
      <c r="B19" s="10">
        <f>B18</f>
        <v>2014</v>
      </c>
      <c r="C19" s="152">
        <v>1</v>
      </c>
      <c r="D19" s="99" t="s">
        <v>3</v>
      </c>
      <c r="E19" s="130">
        <f>IFERROR(VLOOKUP($B19&amp;"_"&amp;$C19&amp;"_"&amp;$A$4,'Pnad-C'!$1:$1048576,E$4,0)*100,"-")</f>
        <v>6.5330930054187775</v>
      </c>
      <c r="F19" s="120">
        <f>IFERROR(VLOOKUP($B19&amp;"_"&amp;$C19&amp;"_"&amp;$A$4,'Pnad-C'!$1:$1048576,F$4,0)*100,"-")</f>
        <v>29.925209283828735</v>
      </c>
      <c r="G19" s="120">
        <f>IFERROR(VLOOKUP($B19&amp;"_"&amp;$C19&amp;"_"&amp;$A$4,'Pnad-C'!$1:$1048576,G$4,0)*100,"-")</f>
        <v>12.501665949821472</v>
      </c>
      <c r="H19" s="120">
        <f>IFERROR(VLOOKUP($B19&amp;"_"&amp;$C19&amp;"_"&amp;$A$4,'Pnad-C'!$1:$1048576,H$4,0)*100,"-")</f>
        <v>4.7638565301895142</v>
      </c>
      <c r="I19" s="120">
        <f>IFERROR(VLOOKUP($B19&amp;"_"&amp;$C19&amp;"_"&amp;$A$4,'Pnad-C'!$1:$1048576,I$4,0)*100,"-")</f>
        <v>2.7556024491786957</v>
      </c>
      <c r="J19" s="120">
        <f>IFERROR(VLOOKUP($B19&amp;"_"&amp;$C19&amp;"_"&amp;$A$4,'Pnad-C'!$1:$1048576,J$4,0)*100,"-")</f>
        <v>2.246955968439579</v>
      </c>
    </row>
    <row r="20" spans="2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30">
        <f>IFERROR(VLOOKUP($B20&amp;"_"&amp;$C20&amp;"_"&amp;$A$4,'Pnad-C'!$1:$1048576,E$4,0)*100,"-")</f>
        <v>6.208328902721405</v>
      </c>
      <c r="F20" s="120">
        <f>IFERROR(VLOOKUP($B20&amp;"_"&amp;$C20&amp;"_"&amp;$A$4,'Pnad-C'!$1:$1048576,F$4,0)*100,"-")</f>
        <v>21.496427059173584</v>
      </c>
      <c r="G20" s="120">
        <f>IFERROR(VLOOKUP($B20&amp;"_"&amp;$C20&amp;"_"&amp;$A$4,'Pnad-C'!$1:$1048576,G$4,0)*100,"-")</f>
        <v>12.541048228740692</v>
      </c>
      <c r="H20" s="120">
        <f>IFERROR(VLOOKUP($B20&amp;"_"&amp;$C20&amp;"_"&amp;$A$4,'Pnad-C'!$1:$1048576,H$4,0)*100,"-")</f>
        <v>4.3355993926525116</v>
      </c>
      <c r="I20" s="120">
        <f>IFERROR(VLOOKUP($B20&amp;"_"&amp;$C20&amp;"_"&amp;$A$4,'Pnad-C'!$1:$1048576,I$4,0)*100,"-")</f>
        <v>3.3974740654230118</v>
      </c>
      <c r="J20" s="120">
        <f>IFERROR(VLOOKUP($B20&amp;"_"&amp;$C20&amp;"_"&amp;$A$4,'Pnad-C'!$1:$1048576,J$4,0)*100,"-")</f>
        <v>0.94828298315405846</v>
      </c>
    </row>
    <row r="21" spans="2:10" ht="15.75" x14ac:dyDescent="0.25">
      <c r="B21" s="10">
        <f t="shared" si="2"/>
        <v>2014</v>
      </c>
      <c r="C21" s="152">
        <v>3</v>
      </c>
      <c r="D21" s="99" t="s">
        <v>5</v>
      </c>
      <c r="E21" s="130">
        <f>IFERROR(VLOOKUP($B21&amp;"_"&amp;$C21&amp;"_"&amp;$A$4,'Pnad-C'!$1:$1048576,E$4,0)*100,"-")</f>
        <v>6.1380170285701752</v>
      </c>
      <c r="F21" s="120">
        <f>IFERROR(VLOOKUP($B21&amp;"_"&amp;$C21&amp;"_"&amp;$A$4,'Pnad-C'!$1:$1048576,F$4,0)*100,"-")</f>
        <v>23.614870011806488</v>
      </c>
      <c r="G21" s="120">
        <f>IFERROR(VLOOKUP($B21&amp;"_"&amp;$C21&amp;"_"&amp;$A$4,'Pnad-C'!$1:$1048576,G$4,0)*100,"-")</f>
        <v>11.96160688996315</v>
      </c>
      <c r="H21" s="120">
        <f>IFERROR(VLOOKUP($B21&amp;"_"&amp;$C21&amp;"_"&amp;$A$4,'Pnad-C'!$1:$1048576,H$4,0)*100,"-")</f>
        <v>4.6166293323040009</v>
      </c>
      <c r="I21" s="120">
        <f>IFERROR(VLOOKUP($B21&amp;"_"&amp;$C21&amp;"_"&amp;$A$4,'Pnad-C'!$1:$1048576,I$4,0)*100,"-")</f>
        <v>3.0500432476401329</v>
      </c>
      <c r="J21" s="120">
        <f>IFERROR(VLOOKUP($B21&amp;"_"&amp;$C21&amp;"_"&amp;$A$4,'Pnad-C'!$1:$1048576,J$4,0)*100,"-")</f>
        <v>2.5550926104187965</v>
      </c>
    </row>
    <row r="22" spans="2:10" ht="15.75" x14ac:dyDescent="0.25">
      <c r="B22" s="10">
        <f t="shared" si="2"/>
        <v>2014</v>
      </c>
      <c r="C22" s="152">
        <v>4</v>
      </c>
      <c r="D22" s="99" t="s">
        <v>6</v>
      </c>
      <c r="E22" s="130">
        <f>IFERROR(VLOOKUP($B22&amp;"_"&amp;$C22&amp;"_"&amp;$A$4,'Pnad-C'!$1:$1048576,E$4,0)*100,"-")</f>
        <v>5.5666960775852203</v>
      </c>
      <c r="F22" s="120">
        <f>IFERROR(VLOOKUP($B22&amp;"_"&amp;$C22&amp;"_"&amp;$A$4,'Pnad-C'!$1:$1048576,F$4,0)*100,"-")</f>
        <v>20.428837835788727</v>
      </c>
      <c r="G22" s="120">
        <f>IFERROR(VLOOKUP($B22&amp;"_"&amp;$C22&amp;"_"&amp;$A$4,'Pnad-C'!$1:$1048576,G$4,0)*100,"-")</f>
        <v>10.900725424289703</v>
      </c>
      <c r="H22" s="120">
        <f>IFERROR(VLOOKUP($B22&amp;"_"&amp;$C22&amp;"_"&amp;$A$4,'Pnad-C'!$1:$1048576,H$4,0)*100,"-")</f>
        <v>4.2245961725711823</v>
      </c>
      <c r="I22" s="120">
        <f>IFERROR(VLOOKUP($B22&amp;"_"&amp;$C22&amp;"_"&amp;$A$4,'Pnad-C'!$1:$1048576,I$4,0)*100,"-")</f>
        <v>2.9890201985836029</v>
      </c>
      <c r="J22" s="120">
        <f>IFERROR(VLOOKUP($B22&amp;"_"&amp;$C22&amp;"_"&amp;$A$4,'Pnad-C'!$1:$1048576,J$4,0)*100,"-")</f>
        <v>1.24276177957654</v>
      </c>
    </row>
    <row r="23" spans="2:10" ht="15.75" x14ac:dyDescent="0.25">
      <c r="B23" s="10">
        <f>D23</f>
        <v>2015</v>
      </c>
      <c r="C23" s="152">
        <v>0</v>
      </c>
      <c r="D23" s="98">
        <v>2015</v>
      </c>
      <c r="E23" s="131">
        <f>IFERROR(VLOOKUP($B23&amp;"_"&amp;$C23&amp;"_"&amp;$A$4,'Pnad-C'!$1:$1048576,E$4,0)*100,"-")</f>
        <v>6.8973779678344727</v>
      </c>
      <c r="F23" s="119">
        <f>IFERROR(VLOOKUP($B23&amp;"_"&amp;$C23&amp;"_"&amp;$A$4,'Pnad-C'!$1:$1048576,F$4,0)*100,"-")</f>
        <v>30.050647258758545</v>
      </c>
      <c r="G23" s="119">
        <f>IFERROR(VLOOKUP($B23&amp;"_"&amp;$C23&amp;"_"&amp;$A$4,'Pnad-C'!$1:$1048576,G$4,0)*100,"-")</f>
        <v>14.096158742904663</v>
      </c>
      <c r="H23" s="119">
        <f>IFERROR(VLOOKUP($B23&amp;"_"&amp;$C23&amp;"_"&amp;$A$4,'Pnad-C'!$1:$1048576,H$4,0)*100,"-")</f>
        <v>5.1292169839143753</v>
      </c>
      <c r="I23" s="119">
        <f>IFERROR(VLOOKUP($B23&amp;"_"&amp;$C23&amp;"_"&amp;$A$4,'Pnad-C'!$1:$1048576,I$4,0)*100,"-")</f>
        <v>3.0622135847806931</v>
      </c>
      <c r="J23" s="119">
        <f>IFERROR(VLOOKUP($B23&amp;"_"&amp;$C23&amp;"_"&amp;$A$4,'Pnad-C'!$1:$1048576,J$4,0)*100,"-")</f>
        <v>2.2288277745246887</v>
      </c>
    </row>
    <row r="24" spans="2:10" ht="15.75" x14ac:dyDescent="0.25">
      <c r="B24" s="10">
        <f>B23</f>
        <v>2015</v>
      </c>
      <c r="C24" s="152">
        <v>1</v>
      </c>
      <c r="D24" s="99" t="s">
        <v>3</v>
      </c>
      <c r="E24" s="130">
        <f>IFERROR(VLOOKUP($B24&amp;"_"&amp;$C24&amp;"_"&amp;$A$4,'Pnad-C'!$1:$1048576,E$4,0)*100,"-")</f>
        <v>5.9773948043584824</v>
      </c>
      <c r="F24" s="120">
        <f>IFERROR(VLOOKUP($B24&amp;"_"&amp;$C24&amp;"_"&amp;$A$4,'Pnad-C'!$1:$1048576,F$4,0)*100,"-")</f>
        <v>27.827480435371399</v>
      </c>
      <c r="G24" s="120">
        <f>IFERROR(VLOOKUP($B24&amp;"_"&amp;$C24&amp;"_"&amp;$A$4,'Pnad-C'!$1:$1048576,G$4,0)*100,"-")</f>
        <v>12.712715566158295</v>
      </c>
      <c r="H24" s="120">
        <f>IFERROR(VLOOKUP($B24&amp;"_"&amp;$C24&amp;"_"&amp;$A$4,'Pnad-C'!$1:$1048576,H$4,0)*100,"-")</f>
        <v>4.2777474969625473</v>
      </c>
      <c r="I24" s="120">
        <f>IFERROR(VLOOKUP($B24&amp;"_"&amp;$C24&amp;"_"&amp;$A$4,'Pnad-C'!$1:$1048576,I$4,0)*100,"-")</f>
        <v>2.3499492555856705</v>
      </c>
      <c r="J24" s="120">
        <f>IFERROR(VLOOKUP($B24&amp;"_"&amp;$C24&amp;"_"&amp;$A$4,'Pnad-C'!$1:$1048576,J$4,0)*100,"-")</f>
        <v>3.1062457710504532</v>
      </c>
    </row>
    <row r="25" spans="2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30">
        <f>IFERROR(VLOOKUP($B25&amp;"_"&amp;$C25&amp;"_"&amp;$A$4,'Pnad-C'!$1:$1048576,E$4,0)*100,"-")</f>
        <v>6.4517371356487274</v>
      </c>
      <c r="F25" s="120">
        <f>IFERROR(VLOOKUP($B25&amp;"_"&amp;$C25&amp;"_"&amp;$A$4,'Pnad-C'!$1:$1048576,F$4,0)*100,"-")</f>
        <v>25.696375966072083</v>
      </c>
      <c r="G25" s="120">
        <f>IFERROR(VLOOKUP($B25&amp;"_"&amp;$C25&amp;"_"&amp;$A$4,'Pnad-C'!$1:$1048576,G$4,0)*100,"-")</f>
        <v>13.661012053489685</v>
      </c>
      <c r="H25" s="120">
        <f>IFERROR(VLOOKUP($B25&amp;"_"&amp;$C25&amp;"_"&amp;$A$4,'Pnad-C'!$1:$1048576,H$4,0)*100,"-")</f>
        <v>4.6597514301538467</v>
      </c>
      <c r="I25" s="120">
        <f>IFERROR(VLOOKUP($B25&amp;"_"&amp;$C25&amp;"_"&amp;$A$4,'Pnad-C'!$1:$1048576,I$4,0)*100,"-")</f>
        <v>3.0613690614700317</v>
      </c>
      <c r="J25" s="120">
        <f>IFERROR(VLOOKUP($B25&amp;"_"&amp;$C25&amp;"_"&amp;$A$4,'Pnad-C'!$1:$1048576,J$4,0)*100,"-")</f>
        <v>2.0337274298071861</v>
      </c>
    </row>
    <row r="26" spans="2:10" ht="15.75" x14ac:dyDescent="0.25">
      <c r="B26" s="10">
        <f t="shared" si="3"/>
        <v>2015</v>
      </c>
      <c r="C26" s="152">
        <v>3</v>
      </c>
      <c r="D26" s="99" t="s">
        <v>5</v>
      </c>
      <c r="E26" s="130">
        <f>IFERROR(VLOOKUP($B26&amp;"_"&amp;$C26&amp;"_"&amp;$A$4,'Pnad-C'!$1:$1048576,E$4,0)*100,"-")</f>
        <v>7.5032137334346771</v>
      </c>
      <c r="F26" s="120">
        <f>IFERROR(VLOOKUP($B26&amp;"_"&amp;$C26&amp;"_"&amp;$A$4,'Pnad-C'!$1:$1048576,F$4,0)*100,"-")</f>
        <v>32.915031909942627</v>
      </c>
      <c r="G26" s="120">
        <f>IFERROR(VLOOKUP($B26&amp;"_"&amp;$C26&amp;"_"&amp;$A$4,'Pnad-C'!$1:$1048576,G$4,0)*100,"-")</f>
        <v>15.227881073951721</v>
      </c>
      <c r="H26" s="120">
        <f>IFERROR(VLOOKUP($B26&amp;"_"&amp;$C26&amp;"_"&amp;$A$4,'Pnad-C'!$1:$1048576,H$4,0)*100,"-")</f>
        <v>5.5983278900384903</v>
      </c>
      <c r="I26" s="120">
        <f>IFERROR(VLOOKUP($B26&amp;"_"&amp;$C26&amp;"_"&amp;$A$4,'Pnad-C'!$1:$1048576,I$4,0)*100,"-")</f>
        <v>3.4159403294324875</v>
      </c>
      <c r="J26" s="120">
        <f>IFERROR(VLOOKUP($B26&amp;"_"&amp;$C26&amp;"_"&amp;$A$4,'Pnad-C'!$1:$1048576,J$4,0)*100,"-")</f>
        <v>2.6794491335749626</v>
      </c>
    </row>
    <row r="27" spans="2:10" ht="15.75" x14ac:dyDescent="0.25">
      <c r="B27" s="10">
        <f t="shared" si="3"/>
        <v>2015</v>
      </c>
      <c r="C27" s="152">
        <v>4</v>
      </c>
      <c r="D27" s="99" t="s">
        <v>6</v>
      </c>
      <c r="E27" s="130">
        <f>IFERROR(VLOOKUP($B27&amp;"_"&amp;$C27&amp;"_"&amp;$A$4,'Pnad-C'!$1:$1048576,E$4,0)*100,"-")</f>
        <v>7.6571650803089142</v>
      </c>
      <c r="F27" s="120">
        <f>IFERROR(VLOOKUP($B27&amp;"_"&amp;$C27&amp;"_"&amp;$A$4,'Pnad-C'!$1:$1048576,F$4,0)*100,"-")</f>
        <v>33.763706684112549</v>
      </c>
      <c r="G27" s="120">
        <f>IFERROR(VLOOKUP($B27&amp;"_"&amp;$C27&amp;"_"&amp;$A$4,'Pnad-C'!$1:$1048576,G$4,0)*100,"-")</f>
        <v>14.783023297786713</v>
      </c>
      <c r="H27" s="120">
        <f>IFERROR(VLOOKUP($B27&amp;"_"&amp;$C27&amp;"_"&amp;$A$4,'Pnad-C'!$1:$1048576,H$4,0)*100,"-")</f>
        <v>5.981040745973587</v>
      </c>
      <c r="I27" s="120">
        <f>IFERROR(VLOOKUP($B27&amp;"_"&amp;$C27&amp;"_"&amp;$A$4,'Pnad-C'!$1:$1048576,I$4,0)*100,"-")</f>
        <v>3.4215956926345825</v>
      </c>
      <c r="J27" s="120">
        <f>IFERROR(VLOOKUP($B27&amp;"_"&amp;$C27&amp;"_"&amp;$A$4,'Pnad-C'!$1:$1048576,J$4,0)*100,"-")</f>
        <v>1.095888577401638</v>
      </c>
    </row>
    <row r="28" spans="2:10" ht="15.75" x14ac:dyDescent="0.25">
      <c r="B28" s="10">
        <f>D28</f>
        <v>2016</v>
      </c>
      <c r="C28" s="152">
        <v>0</v>
      </c>
      <c r="D28" s="98">
        <v>2016</v>
      </c>
      <c r="E28" s="131">
        <f>IFERROR(VLOOKUP($B28&amp;"_"&amp;$C28&amp;"_"&amp;$A$4,'Pnad-C'!$1:$1048576,E$4,0)*100,"-")</f>
        <v>9.1963380575180054</v>
      </c>
      <c r="F28" s="119">
        <f>IFERROR(VLOOKUP($B28&amp;"_"&amp;$C28&amp;"_"&amp;$A$4,'Pnad-C'!$1:$1048576,F$4,0)*100,"-")</f>
        <v>42.151755094528198</v>
      </c>
      <c r="G28" s="119">
        <f>IFERROR(VLOOKUP($B28&amp;"_"&amp;$C28&amp;"_"&amp;$A$4,'Pnad-C'!$1:$1048576,G$4,0)*100,"-")</f>
        <v>18.011270463466644</v>
      </c>
      <c r="H28" s="119">
        <f>IFERROR(VLOOKUP($B28&amp;"_"&amp;$C28&amp;"_"&amp;$A$4,'Pnad-C'!$1:$1048576,H$4,0)*100,"-")</f>
        <v>7.0528589189052582</v>
      </c>
      <c r="I28" s="119">
        <f>IFERROR(VLOOKUP($B28&amp;"_"&amp;$C28&amp;"_"&amp;$A$4,'Pnad-C'!$1:$1048576,I$4,0)*100,"-")</f>
        <v>4.5274928212165833</v>
      </c>
      <c r="J28" s="119">
        <f>IFERROR(VLOOKUP($B28&amp;"_"&amp;$C28&amp;"_"&amp;$A$4,'Pnad-C'!$1:$1048576,J$4,0)*100,"-")</f>
        <v>2.0874923095107079</v>
      </c>
    </row>
    <row r="29" spans="2:10" ht="16.5" thickBot="1" x14ac:dyDescent="0.3">
      <c r="B29" s="10">
        <f>B28</f>
        <v>2016</v>
      </c>
      <c r="C29" s="152">
        <v>1</v>
      </c>
      <c r="D29" s="99" t="s">
        <v>3</v>
      </c>
      <c r="E29" s="130">
        <f>IFERROR(VLOOKUP($B29&amp;"_"&amp;$C29&amp;"_"&amp;$A$4,'Pnad-C'!$1:$1048576,E$4,0)*100,"-")</f>
        <v>9.1963380575180054</v>
      </c>
      <c r="F29" s="120">
        <f>IFERROR(VLOOKUP($B29&amp;"_"&amp;$C29&amp;"_"&amp;$A$4,'Pnad-C'!$1:$1048576,F$4,0)*100,"-")</f>
        <v>42.151755094528198</v>
      </c>
      <c r="G29" s="120">
        <f>IFERROR(VLOOKUP($B29&amp;"_"&amp;$C29&amp;"_"&amp;$A$4,'Pnad-C'!$1:$1048576,G$4,0)*100,"-")</f>
        <v>18.011270463466644</v>
      </c>
      <c r="H29" s="120">
        <f>IFERROR(VLOOKUP($B29&amp;"_"&amp;$C29&amp;"_"&amp;$A$4,'Pnad-C'!$1:$1048576,H$4,0)*100,"-")</f>
        <v>7.0528589189052582</v>
      </c>
      <c r="I29" s="120">
        <f>IFERROR(VLOOKUP($B29&amp;"_"&amp;$C29&amp;"_"&amp;$A$4,'Pnad-C'!$1:$1048576,I$4,0)*100,"-")</f>
        <v>4.5274928212165833</v>
      </c>
      <c r="J29" s="120">
        <f>IFERROR(VLOOKUP($B29&amp;"_"&amp;$C29&amp;"_"&amp;$A$4,'Pnad-C'!$1:$1048576,J$4,0)*100,"-")</f>
        <v>2.0874923095107079</v>
      </c>
    </row>
    <row r="30" spans="2:10" ht="15" customHeight="1" thickTop="1" x14ac:dyDescent="0.25">
      <c r="C30" s="154"/>
      <c r="D30" s="372" t="s">
        <v>785</v>
      </c>
      <c r="E30" s="372"/>
      <c r="F30" s="372"/>
      <c r="G30" s="372"/>
      <c r="H30" s="372"/>
      <c r="I30" s="372"/>
      <c r="J30" s="372"/>
    </row>
    <row r="31" spans="2:10" x14ac:dyDescent="0.25">
      <c r="C31" s="154"/>
      <c r="D31" s="16" t="s">
        <v>2</v>
      </c>
      <c r="E31" s="16"/>
    </row>
    <row r="32" spans="2:10" x14ac:dyDescent="0.25">
      <c r="C32" s="154"/>
      <c r="D32" s="159" t="s">
        <v>435</v>
      </c>
      <c r="E32" s="105"/>
    </row>
    <row r="33" spans="3:9" x14ac:dyDescent="0.25">
      <c r="C33" s="154"/>
      <c r="D33" s="104" t="s">
        <v>436</v>
      </c>
      <c r="E33" s="104"/>
    </row>
    <row r="34" spans="3:9" x14ac:dyDescent="0.25">
      <c r="I34" s="153"/>
    </row>
  </sheetData>
  <mergeCells count="2">
    <mergeCell ref="D5:J5"/>
    <mergeCell ref="D30:J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.140625" style="153" customWidth="1"/>
    <col min="4" max="4" width="23.28515625" customWidth="1"/>
    <col min="5" max="5" width="18.85546875" customWidth="1"/>
    <col min="6" max="6" width="15.7109375" customWidth="1"/>
    <col min="7" max="7" width="17.85546875" customWidth="1"/>
    <col min="8" max="11" width="15.710937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  <c r="H1" s="3"/>
      <c r="I1" s="3"/>
      <c r="J1" s="3"/>
      <c r="K1" s="3"/>
    </row>
    <row r="2" spans="1:11" s="9" customFormat="1" ht="3" customHeight="1" x14ac:dyDescent="0.25">
      <c r="A2" s="142"/>
      <c r="B2" s="143"/>
      <c r="C2" s="142"/>
      <c r="D2" s="6"/>
      <c r="E2" s="6"/>
      <c r="F2" s="7"/>
      <c r="G2" s="7"/>
      <c r="H2" s="7"/>
      <c r="I2" s="7"/>
      <c r="J2" s="7"/>
      <c r="K2" s="7"/>
    </row>
    <row r="3" spans="1:11" s="158" customFormat="1" ht="10.5" customHeight="1" x14ac:dyDescent="0.25">
      <c r="A3" s="144">
        <v>25</v>
      </c>
      <c r="B3" s="145"/>
      <c r="C3" s="157"/>
      <c r="D3" s="155"/>
      <c r="E3" s="157" t="s">
        <v>236</v>
      </c>
      <c r="F3" s="157" t="s">
        <v>311</v>
      </c>
      <c r="G3" s="157" t="s">
        <v>312</v>
      </c>
      <c r="H3" s="157" t="s">
        <v>313</v>
      </c>
      <c r="I3" s="157" t="s">
        <v>314</v>
      </c>
      <c r="J3" s="157" t="s">
        <v>315</v>
      </c>
      <c r="K3" s="157" t="s">
        <v>316</v>
      </c>
    </row>
    <row r="4" spans="1:11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102</v>
      </c>
      <c r="F4" s="157">
        <f>HLOOKUP(F$3,'Pnad-C'!$1:$1048576,2,0)</f>
        <v>110</v>
      </c>
      <c r="G4" s="157">
        <f>HLOOKUP(G$3,'Pnad-C'!$1:$1048576,2,0)</f>
        <v>111</v>
      </c>
      <c r="H4" s="157">
        <f>HLOOKUP(H$3,'Pnad-C'!$1:$1048576,2,0)</f>
        <v>112</v>
      </c>
      <c r="I4" s="157">
        <f>HLOOKUP(I$3,'Pnad-C'!$1:$1048576,2,0)</f>
        <v>113</v>
      </c>
      <c r="J4" s="157">
        <f>HLOOKUP(J$3,'Pnad-C'!$1:$1048576,2,0)</f>
        <v>114</v>
      </c>
      <c r="K4" s="157">
        <f>HLOOKUP(K$3,'Pnad-C'!$1:$1048576,2,0)</f>
        <v>115</v>
      </c>
    </row>
    <row r="5" spans="1:11" s="12" customFormat="1" ht="43.5" customHeight="1" x14ac:dyDescent="0.25">
      <c r="A5" s="11"/>
      <c r="B5" s="148"/>
      <c r="C5" s="138"/>
      <c r="D5" s="371" t="str">
        <f>VLOOKUP(A3,'Indicadores do boletim'!$D:$N,3,0)</f>
        <v>Taxa de desemprego da população com 14 anos ou mais por anos de estudo: Região Metropolitana do Rio de Janeiro, 2012 a 2016</v>
      </c>
      <c r="E5" s="371"/>
      <c r="F5" s="371"/>
      <c r="G5" s="371"/>
      <c r="H5" s="371"/>
      <c r="I5" s="371"/>
      <c r="J5" s="371"/>
      <c r="K5" s="371"/>
    </row>
    <row r="6" spans="1:11" s="12" customFormat="1" ht="14.25" customHeight="1" thickBot="1" x14ac:dyDescent="0.3">
      <c r="A6" s="11"/>
      <c r="B6" s="150"/>
      <c r="C6" s="138"/>
      <c r="D6" s="13"/>
      <c r="E6" s="13"/>
      <c r="F6" s="14"/>
      <c r="K6" s="102" t="s">
        <v>186</v>
      </c>
    </row>
    <row r="7" spans="1:11" s="11" customFormat="1" ht="33" customHeight="1" thickTop="1" x14ac:dyDescent="0.25">
      <c r="A7" s="138"/>
      <c r="B7" s="151"/>
      <c r="C7" s="138"/>
      <c r="D7" s="96" t="s">
        <v>0</v>
      </c>
      <c r="E7" s="116" t="s">
        <v>372</v>
      </c>
      <c r="F7" s="97" t="s">
        <v>196</v>
      </c>
      <c r="G7" s="97" t="s">
        <v>202</v>
      </c>
      <c r="H7" s="97" t="s">
        <v>197</v>
      </c>
      <c r="I7" s="97" t="s">
        <v>198</v>
      </c>
      <c r="J7" s="97" t="s">
        <v>199</v>
      </c>
      <c r="K7" s="97" t="s">
        <v>200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7.3512554168701172</v>
      </c>
      <c r="F8" s="119">
        <f>IFERROR(VLOOKUP($B8&amp;"_"&amp;$C8&amp;"_"&amp;$A$4,'Pnad-C'!$1:$1048576,F$4,0)*100,"-")</f>
        <v>4.7037944197654724</v>
      </c>
      <c r="G8" s="119">
        <f>IFERROR(VLOOKUP($B8&amp;"_"&amp;$C8&amp;"_"&amp;$A$4,'Pnad-C'!$1:$1048576,G$4,0)*100,"-")</f>
        <v>7.9017363488674164</v>
      </c>
      <c r="H8" s="119">
        <f>IFERROR(VLOOKUP($B8&amp;"_"&amp;$C8&amp;"_"&amp;$A$4,'Pnad-C'!$1:$1048576,H$4,0)*100,"-")</f>
        <v>7.390701025724411</v>
      </c>
      <c r="I8" s="119">
        <f>IFERROR(VLOOKUP($B8&amp;"_"&amp;$C8&amp;"_"&amp;$A$4,'Pnad-C'!$1:$1048576,I$4,0)*100,"-")</f>
        <v>13.332203030586243</v>
      </c>
      <c r="J8" s="119">
        <f>IFERROR(VLOOKUP($B8&amp;"_"&amp;$C8&amp;"_"&amp;$A$4,'Pnad-C'!$1:$1048576,J$4,0)*100,"-")</f>
        <v>8.0557003617286682</v>
      </c>
      <c r="K8" s="119">
        <f>IFERROR(VLOOKUP($B8&amp;"_"&amp;$C8&amp;"_"&amp;$A$4,'Pnad-C'!$1:$1048576,K$4,0)*100,"-")</f>
        <v>4.5193620026111603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30">
        <f>IFERROR(VLOOKUP($B9&amp;"_"&amp;$C9&amp;"_"&amp;$A$4,'Pnad-C'!$1:$1048576,E$4,0)*100,"-")</f>
        <v>8.4422200918197632</v>
      </c>
      <c r="F9" s="120">
        <f>IFERROR(VLOOKUP($B9&amp;"_"&amp;$C9&amp;"_"&amp;$A$4,'Pnad-C'!$1:$1048576,F$4,0)*100,"-")</f>
        <v>6.7659303545951843</v>
      </c>
      <c r="G9" s="120">
        <f>IFERROR(VLOOKUP($B9&amp;"_"&amp;$C9&amp;"_"&amp;$A$4,'Pnad-C'!$1:$1048576,G$4,0)*100,"-")</f>
        <v>8.6611591279506683</v>
      </c>
      <c r="H9" s="120">
        <f>IFERROR(VLOOKUP($B9&amp;"_"&amp;$C9&amp;"_"&amp;$A$4,'Pnad-C'!$1:$1048576,H$4,0)*100,"-")</f>
        <v>8.6476318538188934</v>
      </c>
      <c r="I9" s="120">
        <f>IFERROR(VLOOKUP($B9&amp;"_"&amp;$C9&amp;"_"&amp;$A$4,'Pnad-C'!$1:$1048576,I$4,0)*100,"-")</f>
        <v>14.04574066400528</v>
      </c>
      <c r="J9" s="120">
        <f>IFERROR(VLOOKUP($B9&amp;"_"&amp;$C9&amp;"_"&amp;$A$4,'Pnad-C'!$1:$1048576,J$4,0)*100,"-")</f>
        <v>9.7498737275600433</v>
      </c>
      <c r="K9" s="120">
        <f>IFERROR(VLOOKUP($B9&amp;"_"&amp;$C9&amp;"_"&amp;$A$4,'Pnad-C'!$1:$1048576,K$4,0)*100,"-")</f>
        <v>4.8338297754526138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30">
        <f>IFERROR(VLOOKUP($B10&amp;"_"&amp;$C10&amp;"_"&amp;$A$4,'Pnad-C'!$1:$1048576,E$4,0)*100,"-")</f>
        <v>7.0060811936855316</v>
      </c>
      <c r="F10" s="120">
        <f>IFERROR(VLOOKUP($B10&amp;"_"&amp;$C10&amp;"_"&amp;$A$4,'Pnad-C'!$1:$1048576,F$4,0)*100,"-")</f>
        <v>6.1404101550579071</v>
      </c>
      <c r="G10" s="120">
        <f>IFERROR(VLOOKUP($B10&amp;"_"&amp;$C10&amp;"_"&amp;$A$4,'Pnad-C'!$1:$1048576,G$4,0)*100,"-")</f>
        <v>7.371964305639267</v>
      </c>
      <c r="H10" s="120">
        <f>IFERROR(VLOOKUP($B10&amp;"_"&amp;$C10&amp;"_"&amp;$A$4,'Pnad-C'!$1:$1048576,H$4,0)*100,"-")</f>
        <v>7.5563438236713409</v>
      </c>
      <c r="I10" s="120">
        <f>IFERROR(VLOOKUP($B10&amp;"_"&amp;$C10&amp;"_"&amp;$A$4,'Pnad-C'!$1:$1048576,I$4,0)*100,"-")</f>
        <v>12.30669841170311</v>
      </c>
      <c r="J10" s="120">
        <f>IFERROR(VLOOKUP($B10&amp;"_"&amp;$C10&amp;"_"&amp;$A$4,'Pnad-C'!$1:$1048576,J$4,0)*100,"-")</f>
        <v>7.3945470154285431</v>
      </c>
      <c r="K10" s="120">
        <f>IFERROR(VLOOKUP($B10&amp;"_"&amp;$C10&amp;"_"&amp;$A$4,'Pnad-C'!$1:$1048576,K$4,0)*100,"-")</f>
        <v>4.4367477297782898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30">
        <f>IFERROR(VLOOKUP($B11&amp;"_"&amp;$C11&amp;"_"&amp;$A$4,'Pnad-C'!$1:$1048576,E$4,0)*100,"-")</f>
        <v>7.2408661246299744</v>
      </c>
      <c r="F11" s="120">
        <f>IFERROR(VLOOKUP($B11&amp;"_"&amp;$C11&amp;"_"&amp;$A$4,'Pnad-C'!$1:$1048576,F$4,0)*100,"-")</f>
        <v>3.2971687614917755</v>
      </c>
      <c r="G11" s="120">
        <f>IFERROR(VLOOKUP($B11&amp;"_"&amp;$C11&amp;"_"&amp;$A$4,'Pnad-C'!$1:$1048576,G$4,0)*100,"-")</f>
        <v>7.7903851866722107</v>
      </c>
      <c r="H11" s="120">
        <f>IFERROR(VLOOKUP($B11&amp;"_"&amp;$C11&amp;"_"&amp;$A$4,'Pnad-C'!$1:$1048576,H$4,0)*100,"-")</f>
        <v>6.4935095608234406</v>
      </c>
      <c r="I11" s="120">
        <f>IFERROR(VLOOKUP($B11&amp;"_"&amp;$C11&amp;"_"&amp;$A$4,'Pnad-C'!$1:$1048576,I$4,0)*100,"-")</f>
        <v>13.852973282337189</v>
      </c>
      <c r="J11" s="120">
        <f>IFERROR(VLOOKUP($B11&amp;"_"&amp;$C11&amp;"_"&amp;$A$4,'Pnad-C'!$1:$1048576,J$4,0)*100,"-")</f>
        <v>8.2025863230228424</v>
      </c>
      <c r="K11" s="120">
        <f>IFERROR(VLOOKUP($B11&amp;"_"&amp;$C11&amp;"_"&amp;$A$4,'Pnad-C'!$1:$1048576,K$4,0)*100,"-")</f>
        <v>4.510967805981636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30">
        <f>IFERROR(VLOOKUP($B12&amp;"_"&amp;$C12&amp;"_"&amp;$A$4,'Pnad-C'!$1:$1048576,E$4,0)*100,"-")</f>
        <v>6.7158542573451996</v>
      </c>
      <c r="F12" s="120">
        <f>IFERROR(VLOOKUP($B12&amp;"_"&amp;$C12&amp;"_"&amp;$A$4,'Pnad-C'!$1:$1048576,F$4,0)*100,"-")</f>
        <v>2.6116684079170227</v>
      </c>
      <c r="G12" s="120">
        <f>IFERROR(VLOOKUP($B12&amp;"_"&amp;$C12&amp;"_"&amp;$A$4,'Pnad-C'!$1:$1048576,G$4,0)*100,"-")</f>
        <v>7.7834360301494598</v>
      </c>
      <c r="H12" s="120">
        <f>IFERROR(VLOOKUP($B12&amp;"_"&amp;$C12&amp;"_"&amp;$A$4,'Pnad-C'!$1:$1048576,H$4,0)*100,"-")</f>
        <v>6.8653188645839691</v>
      </c>
      <c r="I12" s="120">
        <f>IFERROR(VLOOKUP($B12&amp;"_"&amp;$C12&amp;"_"&amp;$A$4,'Pnad-C'!$1:$1048576,I$4,0)*100,"-")</f>
        <v>13.123400509357452</v>
      </c>
      <c r="J12" s="120">
        <f>IFERROR(VLOOKUP($B12&amp;"_"&amp;$C12&amp;"_"&amp;$A$4,'Pnad-C'!$1:$1048576,J$4,0)*100,"-")</f>
        <v>6.8757936358451843</v>
      </c>
      <c r="K12" s="120">
        <f>IFERROR(VLOOKUP($B12&amp;"_"&amp;$C12&amp;"_"&amp;$A$4,'Pnad-C'!$1:$1048576,K$4,0)*100,"-")</f>
        <v>4.2959030717611313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31">
        <f>IFERROR(VLOOKUP($B13&amp;"_"&amp;$C13&amp;"_"&amp;$A$4,'Pnad-C'!$1:$1048576,E$4,0)*100,"-")</f>
        <v>6.4455918967723846</v>
      </c>
      <c r="F13" s="119">
        <f>IFERROR(VLOOKUP($B13&amp;"_"&amp;$C13&amp;"_"&amp;$A$4,'Pnad-C'!$1:$1048576,F$4,0)*100,"-")</f>
        <v>5.3372416645288467</v>
      </c>
      <c r="G13" s="119">
        <f>IFERROR(VLOOKUP($B13&amp;"_"&amp;$C13&amp;"_"&amp;$A$4,'Pnad-C'!$1:$1048576,G$4,0)*100,"-")</f>
        <v>6.1433792114257813</v>
      </c>
      <c r="H13" s="119">
        <f>IFERROR(VLOOKUP($B13&amp;"_"&amp;$C13&amp;"_"&amp;$A$4,'Pnad-C'!$1:$1048576,H$4,0)*100,"-")</f>
        <v>6.7144766449928284</v>
      </c>
      <c r="I13" s="119">
        <f>IFERROR(VLOOKUP($B13&amp;"_"&amp;$C13&amp;"_"&amp;$A$4,'Pnad-C'!$1:$1048576,I$4,0)*100,"-")</f>
        <v>10.708619654178619</v>
      </c>
      <c r="J13" s="119">
        <f>IFERROR(VLOOKUP($B13&amp;"_"&amp;$C13&amp;"_"&amp;$A$4,'Pnad-C'!$1:$1048576,J$4,0)*100,"-")</f>
        <v>7.4198015034198761</v>
      </c>
      <c r="K13" s="119">
        <f>IFERROR(VLOOKUP($B13&amp;"_"&amp;$C13&amp;"_"&amp;$A$4,'Pnad-C'!$1:$1048576,K$4,0)*100,"-")</f>
        <v>4.0802203118801117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30">
        <f>IFERROR(VLOOKUP($B14&amp;"_"&amp;$C14&amp;"_"&amp;$A$4,'Pnad-C'!$1:$1048576,E$4,0)*100,"-")</f>
        <v>7.0474982261657715</v>
      </c>
      <c r="F14" s="120">
        <f>IFERROR(VLOOKUP($B14&amp;"_"&amp;$C14&amp;"_"&amp;$A$4,'Pnad-C'!$1:$1048576,F$4,0)*100,"-")</f>
        <v>6.1042089015245438</v>
      </c>
      <c r="G14" s="120">
        <f>IFERROR(VLOOKUP($B14&amp;"_"&amp;$C14&amp;"_"&amp;$A$4,'Pnad-C'!$1:$1048576,G$4,0)*100,"-")</f>
        <v>6.5908752381801605</v>
      </c>
      <c r="H14" s="120">
        <f>IFERROR(VLOOKUP($B14&amp;"_"&amp;$C14&amp;"_"&amp;$A$4,'Pnad-C'!$1:$1048576,H$4,0)*100,"-")</f>
        <v>7.4611201882362366</v>
      </c>
      <c r="I14" s="120">
        <f>IFERROR(VLOOKUP($B14&amp;"_"&amp;$C14&amp;"_"&amp;$A$4,'Pnad-C'!$1:$1048576,I$4,0)*100,"-")</f>
        <v>11.242064833641052</v>
      </c>
      <c r="J14" s="120">
        <f>IFERROR(VLOOKUP($B14&amp;"_"&amp;$C14&amp;"_"&amp;$A$4,'Pnad-C'!$1:$1048576,J$4,0)*100,"-")</f>
        <v>8.3431482315063477</v>
      </c>
      <c r="K14" s="120">
        <f>IFERROR(VLOOKUP($B14&amp;"_"&amp;$C14&amp;"_"&amp;$A$4,'Pnad-C'!$1:$1048576,K$4,0)*100,"-")</f>
        <v>4.263630136847496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30">
        <f>IFERROR(VLOOKUP($B15&amp;"_"&amp;$C15&amp;"_"&amp;$A$4,'Pnad-C'!$1:$1048576,E$4,0)*100,"-")</f>
        <v>6.2027420848608017</v>
      </c>
      <c r="F15" s="120">
        <f>IFERROR(VLOOKUP($B15&amp;"_"&amp;$C15&amp;"_"&amp;$A$4,'Pnad-C'!$1:$1048576,F$4,0)*100,"-")</f>
        <v>5.2806999534368515</v>
      </c>
      <c r="G15" s="120">
        <f>IFERROR(VLOOKUP($B15&amp;"_"&amp;$C15&amp;"_"&amp;$A$4,'Pnad-C'!$1:$1048576,G$4,0)*100,"-")</f>
        <v>5.9739533811807632</v>
      </c>
      <c r="H15" s="120">
        <f>IFERROR(VLOOKUP($B15&amp;"_"&amp;$C15&amp;"_"&amp;$A$4,'Pnad-C'!$1:$1048576,H$4,0)*100,"-")</f>
        <v>6.3868708908557892</v>
      </c>
      <c r="I15" s="120">
        <f>IFERROR(VLOOKUP($B15&amp;"_"&amp;$C15&amp;"_"&amp;$A$4,'Pnad-C'!$1:$1048576,I$4,0)*100,"-")</f>
        <v>10.953716188669205</v>
      </c>
      <c r="J15" s="120">
        <f>IFERROR(VLOOKUP($B15&amp;"_"&amp;$C15&amp;"_"&amp;$A$4,'Pnad-C'!$1:$1048576,J$4,0)*100,"-")</f>
        <v>6.8125680088996887</v>
      </c>
      <c r="K15" s="120">
        <f>IFERROR(VLOOKUP($B15&amp;"_"&amp;$C15&amp;"_"&amp;$A$4,'Pnad-C'!$1:$1048576,K$4,0)*100,"-")</f>
        <v>4.1667502373456955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30">
        <f>IFERROR(VLOOKUP($B16&amp;"_"&amp;$C16&amp;"_"&amp;$A$4,'Pnad-C'!$1:$1048576,E$4,0)*100,"-")</f>
        <v>6.5924830734729767</v>
      </c>
      <c r="F16" s="120">
        <f>IFERROR(VLOOKUP($B16&amp;"_"&amp;$C16&amp;"_"&amp;$A$4,'Pnad-C'!$1:$1048576,F$4,0)*100,"-")</f>
        <v>5.3416721522808075</v>
      </c>
      <c r="G16" s="120">
        <f>IFERROR(VLOOKUP($B16&amp;"_"&amp;$C16&amp;"_"&amp;$A$4,'Pnad-C'!$1:$1048576,G$4,0)*100,"-")</f>
        <v>5.6979246437549591</v>
      </c>
      <c r="H16" s="120">
        <f>IFERROR(VLOOKUP($B16&amp;"_"&amp;$C16&amp;"_"&amp;$A$4,'Pnad-C'!$1:$1048576,H$4,0)*100,"-")</f>
        <v>7.4528023600578308</v>
      </c>
      <c r="I16" s="120">
        <f>IFERROR(VLOOKUP($B16&amp;"_"&amp;$C16&amp;"_"&amp;$A$4,'Pnad-C'!$1:$1048576,I$4,0)*100,"-")</f>
        <v>10.742887854576111</v>
      </c>
      <c r="J16" s="120">
        <f>IFERROR(VLOOKUP($B16&amp;"_"&amp;$C16&amp;"_"&amp;$A$4,'Pnad-C'!$1:$1048576,J$4,0)*100,"-")</f>
        <v>7.5450554490089417</v>
      </c>
      <c r="K16" s="120">
        <f>IFERROR(VLOOKUP($B16&amp;"_"&amp;$C16&amp;"_"&amp;$A$4,'Pnad-C'!$1:$1048576,K$4,0)*100,"-")</f>
        <v>4.3789364397525787</v>
      </c>
    </row>
    <row r="17" spans="2:11" ht="15.75" x14ac:dyDescent="0.25">
      <c r="B17" s="10">
        <f t="shared" si="1"/>
        <v>2013</v>
      </c>
      <c r="C17" s="152">
        <v>4</v>
      </c>
      <c r="D17" s="99" t="s">
        <v>6</v>
      </c>
      <c r="E17" s="130">
        <f>IFERROR(VLOOKUP($B17&amp;"_"&amp;$C17&amp;"_"&amp;$A$4,'Pnad-C'!$1:$1048576,E$4,0)*100,"-")</f>
        <v>5.9396445751190186</v>
      </c>
      <c r="F17" s="120">
        <f>IFERROR(VLOOKUP($B17&amp;"_"&amp;$C17&amp;"_"&amp;$A$4,'Pnad-C'!$1:$1048576,F$4,0)*100,"-")</f>
        <v>4.6223852783441544</v>
      </c>
      <c r="G17" s="120">
        <f>IFERROR(VLOOKUP($B17&amp;"_"&amp;$C17&amp;"_"&amp;$A$4,'Pnad-C'!$1:$1048576,G$4,0)*100,"-")</f>
        <v>6.310763955116272</v>
      </c>
      <c r="H17" s="120">
        <f>IFERROR(VLOOKUP($B17&amp;"_"&amp;$C17&amp;"_"&amp;$A$4,'Pnad-C'!$1:$1048576,H$4,0)*100,"-")</f>
        <v>5.5571138858795166</v>
      </c>
      <c r="I17" s="120">
        <f>IFERROR(VLOOKUP($B17&amp;"_"&amp;$C17&amp;"_"&amp;$A$4,'Pnad-C'!$1:$1048576,I$4,0)*100,"-")</f>
        <v>9.8958112299442291</v>
      </c>
      <c r="J17" s="120">
        <f>IFERROR(VLOOKUP($B17&amp;"_"&amp;$C17&amp;"_"&amp;$A$4,'Pnad-C'!$1:$1048576,J$4,0)*100,"-")</f>
        <v>6.9784343242645264</v>
      </c>
      <c r="K17" s="120">
        <f>IFERROR(VLOOKUP($B17&amp;"_"&amp;$C17&amp;"_"&amp;$A$4,'Pnad-C'!$1:$1048576,K$4,0)*100,"-")</f>
        <v>3.5115651786327362</v>
      </c>
    </row>
    <row r="18" spans="2:11" ht="15.75" x14ac:dyDescent="0.25">
      <c r="B18" s="10">
        <f>D18</f>
        <v>2014</v>
      </c>
      <c r="C18" s="152">
        <v>0</v>
      </c>
      <c r="D18" s="98">
        <v>2014</v>
      </c>
      <c r="E18" s="131">
        <f>IFERROR(VLOOKUP($B18&amp;"_"&amp;$C18&amp;"_"&amp;$A$4,'Pnad-C'!$1:$1048576,E$4,0)*100,"-")</f>
        <v>6.1115339398384094</v>
      </c>
      <c r="F18" s="119">
        <f>IFERROR(VLOOKUP($B18&amp;"_"&amp;$C18&amp;"_"&amp;$A$4,'Pnad-C'!$1:$1048576,F$4,0)*100,"-")</f>
        <v>5.8759286999702454</v>
      </c>
      <c r="G18" s="119">
        <f>IFERROR(VLOOKUP($B18&amp;"_"&amp;$C18&amp;"_"&amp;$A$4,'Pnad-C'!$1:$1048576,G$4,0)*100,"-")</f>
        <v>6.3804700970649719</v>
      </c>
      <c r="H18" s="119">
        <f>IFERROR(VLOOKUP($B18&amp;"_"&amp;$C18&amp;"_"&amp;$A$4,'Pnad-C'!$1:$1048576,H$4,0)*100,"-")</f>
        <v>6.1989586800336838</v>
      </c>
      <c r="I18" s="119">
        <f>IFERROR(VLOOKUP($B18&amp;"_"&amp;$C18&amp;"_"&amp;$A$4,'Pnad-C'!$1:$1048576,I$4,0)*100,"-")</f>
        <v>10.37907600402832</v>
      </c>
      <c r="J18" s="119">
        <f>IFERROR(VLOOKUP($B18&amp;"_"&amp;$C18&amp;"_"&amp;$A$4,'Pnad-C'!$1:$1048576,J$4,0)*100,"-")</f>
        <v>7.0482946932315826</v>
      </c>
      <c r="K18" s="119">
        <f>IFERROR(VLOOKUP($B18&amp;"_"&amp;$C18&amp;"_"&amp;$A$4,'Pnad-C'!$1:$1048576,K$4,0)*100,"-")</f>
        <v>3.4354694187641144</v>
      </c>
    </row>
    <row r="19" spans="2:11" ht="15.75" x14ac:dyDescent="0.25">
      <c r="B19" s="10">
        <f>B18</f>
        <v>2014</v>
      </c>
      <c r="C19" s="152">
        <v>1</v>
      </c>
      <c r="D19" s="99" t="s">
        <v>3</v>
      </c>
      <c r="E19" s="130">
        <f>IFERROR(VLOOKUP($B19&amp;"_"&amp;$C19&amp;"_"&amp;$A$4,'Pnad-C'!$1:$1048576,E$4,0)*100,"-")</f>
        <v>6.5330930054187775</v>
      </c>
      <c r="F19" s="120">
        <f>IFERROR(VLOOKUP($B19&amp;"_"&amp;$C19&amp;"_"&amp;$A$4,'Pnad-C'!$1:$1048576,F$4,0)*100,"-")</f>
        <v>5.791463702917099</v>
      </c>
      <c r="G19" s="120">
        <f>IFERROR(VLOOKUP($B19&amp;"_"&amp;$C19&amp;"_"&amp;$A$4,'Pnad-C'!$1:$1048576,G$4,0)*100,"-")</f>
        <v>6.3439548015594482</v>
      </c>
      <c r="H19" s="120">
        <f>IFERROR(VLOOKUP($B19&amp;"_"&amp;$C19&amp;"_"&amp;$A$4,'Pnad-C'!$1:$1048576,H$4,0)*100,"-")</f>
        <v>7.1152016520500183</v>
      </c>
      <c r="I19" s="120">
        <f>IFERROR(VLOOKUP($B19&amp;"_"&amp;$C19&amp;"_"&amp;$A$4,'Pnad-C'!$1:$1048576,I$4,0)*100,"-")</f>
        <v>12.217780202627182</v>
      </c>
      <c r="J19" s="120">
        <f>IFERROR(VLOOKUP($B19&amp;"_"&amp;$C19&amp;"_"&amp;$A$4,'Pnad-C'!$1:$1048576,J$4,0)*100,"-")</f>
        <v>7.4574209749698639</v>
      </c>
      <c r="K19" s="120">
        <f>IFERROR(VLOOKUP($B19&amp;"_"&amp;$C19&amp;"_"&amp;$A$4,'Pnad-C'!$1:$1048576,K$4,0)*100,"-")</f>
        <v>3.5520303994417191</v>
      </c>
    </row>
    <row r="20" spans="2:11" ht="15.75" x14ac:dyDescent="0.25">
      <c r="B20" s="10">
        <f t="shared" ref="B20:B22" si="2">B19</f>
        <v>2014</v>
      </c>
      <c r="C20" s="152">
        <v>2</v>
      </c>
      <c r="D20" s="99" t="s">
        <v>4</v>
      </c>
      <c r="E20" s="130">
        <f>IFERROR(VLOOKUP($B20&amp;"_"&amp;$C20&amp;"_"&amp;$A$4,'Pnad-C'!$1:$1048576,E$4,0)*100,"-")</f>
        <v>6.208328902721405</v>
      </c>
      <c r="F20" s="120">
        <f>IFERROR(VLOOKUP($B20&amp;"_"&amp;$C20&amp;"_"&amp;$A$4,'Pnad-C'!$1:$1048576,F$4,0)*100,"-")</f>
        <v>5.6628059595823288</v>
      </c>
      <c r="G20" s="120">
        <f>IFERROR(VLOOKUP($B20&amp;"_"&amp;$C20&amp;"_"&amp;$A$4,'Pnad-C'!$1:$1048576,G$4,0)*100,"-")</f>
        <v>6.4372994005680084</v>
      </c>
      <c r="H20" s="120">
        <f>IFERROR(VLOOKUP($B20&amp;"_"&amp;$C20&amp;"_"&amp;$A$4,'Pnad-C'!$1:$1048576,H$4,0)*100,"-")</f>
        <v>6.5151073038578033</v>
      </c>
      <c r="I20" s="120">
        <f>IFERROR(VLOOKUP($B20&amp;"_"&amp;$C20&amp;"_"&amp;$A$4,'Pnad-C'!$1:$1048576,I$4,0)*100,"-")</f>
        <v>11.151633411645889</v>
      </c>
      <c r="J20" s="120">
        <f>IFERROR(VLOOKUP($B20&amp;"_"&amp;$C20&amp;"_"&amp;$A$4,'Pnad-C'!$1:$1048576,J$4,0)*100,"-")</f>
        <v>7.0548467338085175</v>
      </c>
      <c r="K20" s="120">
        <f>IFERROR(VLOOKUP($B20&amp;"_"&amp;$C20&amp;"_"&amp;$A$4,'Pnad-C'!$1:$1048576,K$4,0)*100,"-")</f>
        <v>3.3684935420751572</v>
      </c>
    </row>
    <row r="21" spans="2:11" ht="15.75" x14ac:dyDescent="0.25">
      <c r="B21" s="10">
        <f t="shared" si="2"/>
        <v>2014</v>
      </c>
      <c r="C21" s="152">
        <v>3</v>
      </c>
      <c r="D21" s="99" t="s">
        <v>5</v>
      </c>
      <c r="E21" s="130">
        <f>IFERROR(VLOOKUP($B21&amp;"_"&amp;$C21&amp;"_"&amp;$A$4,'Pnad-C'!$1:$1048576,E$4,0)*100,"-")</f>
        <v>6.1380170285701752</v>
      </c>
      <c r="F21" s="120">
        <f>IFERROR(VLOOKUP($B21&amp;"_"&amp;$C21&amp;"_"&amp;$A$4,'Pnad-C'!$1:$1048576,F$4,0)*100,"-")</f>
        <v>5.892794206738472</v>
      </c>
      <c r="G21" s="120">
        <f>IFERROR(VLOOKUP($B21&amp;"_"&amp;$C21&amp;"_"&amp;$A$4,'Pnad-C'!$1:$1048576,G$4,0)*100,"-")</f>
        <v>6.4860843122005463</v>
      </c>
      <c r="H21" s="120">
        <f>IFERROR(VLOOKUP($B21&amp;"_"&amp;$C21&amp;"_"&amp;$A$4,'Pnad-C'!$1:$1048576,H$4,0)*100,"-")</f>
        <v>5.6053299456834793</v>
      </c>
      <c r="I21" s="120">
        <f>IFERROR(VLOOKUP($B21&amp;"_"&amp;$C21&amp;"_"&amp;$A$4,'Pnad-C'!$1:$1048576,I$4,0)*100,"-")</f>
        <v>10.770893096923828</v>
      </c>
      <c r="J21" s="120">
        <f>IFERROR(VLOOKUP($B21&amp;"_"&amp;$C21&amp;"_"&amp;$A$4,'Pnad-C'!$1:$1048576,J$4,0)*100,"-")</f>
        <v>7.0536896586418152</v>
      </c>
      <c r="K21" s="120">
        <f>IFERROR(VLOOKUP($B21&amp;"_"&amp;$C21&amp;"_"&amp;$A$4,'Pnad-C'!$1:$1048576,K$4,0)*100,"-")</f>
        <v>3.7460356950759888</v>
      </c>
    </row>
    <row r="22" spans="2:11" ht="15.75" x14ac:dyDescent="0.25">
      <c r="B22" s="10">
        <f t="shared" si="2"/>
        <v>2014</v>
      </c>
      <c r="C22" s="152">
        <v>4</v>
      </c>
      <c r="D22" s="99" t="s">
        <v>6</v>
      </c>
      <c r="E22" s="130">
        <f>IFERROR(VLOOKUP($B22&amp;"_"&amp;$C22&amp;"_"&amp;$A$4,'Pnad-C'!$1:$1048576,E$4,0)*100,"-")</f>
        <v>5.5666960775852203</v>
      </c>
      <c r="F22" s="120">
        <f>IFERROR(VLOOKUP($B22&amp;"_"&amp;$C22&amp;"_"&amp;$A$4,'Pnad-C'!$1:$1048576,F$4,0)*100,"-")</f>
        <v>6.1566505581140518</v>
      </c>
      <c r="G22" s="120">
        <f>IFERROR(VLOOKUP($B22&amp;"_"&amp;$C22&amp;"_"&amp;$A$4,'Pnad-C'!$1:$1048576,G$4,0)*100,"-")</f>
        <v>6.2545418739318848</v>
      </c>
      <c r="H22" s="120">
        <f>IFERROR(VLOOKUP($B22&amp;"_"&amp;$C22&amp;"_"&amp;$A$4,'Pnad-C'!$1:$1048576,H$4,0)*100,"-")</f>
        <v>5.5601954460144043</v>
      </c>
      <c r="I22" s="120">
        <f>IFERROR(VLOOKUP($B22&amp;"_"&amp;$C22&amp;"_"&amp;$A$4,'Pnad-C'!$1:$1048576,I$4,0)*100,"-")</f>
        <v>7.3759958148002625</v>
      </c>
      <c r="J22" s="120">
        <f>IFERROR(VLOOKUP($B22&amp;"_"&amp;$C22&amp;"_"&amp;$A$4,'Pnad-C'!$1:$1048576,J$4,0)*100,"-")</f>
        <v>6.627221405506134</v>
      </c>
      <c r="K22" s="120">
        <f>IFERROR(VLOOKUP($B22&amp;"_"&amp;$C22&amp;"_"&amp;$A$4,'Pnad-C'!$1:$1048576,K$4,0)*100,"-")</f>
        <v>3.0753178521990776</v>
      </c>
    </row>
    <row r="23" spans="2:11" ht="15.75" x14ac:dyDescent="0.25">
      <c r="B23" s="10">
        <f>D23</f>
        <v>2015</v>
      </c>
      <c r="C23" s="152">
        <v>0</v>
      </c>
      <c r="D23" s="98">
        <v>2015</v>
      </c>
      <c r="E23" s="131">
        <f>IFERROR(VLOOKUP($B23&amp;"_"&amp;$C23&amp;"_"&amp;$A$4,'Pnad-C'!$1:$1048576,E$4,0)*100,"-")</f>
        <v>6.8973779678344727</v>
      </c>
      <c r="F23" s="119">
        <f>IFERROR(VLOOKUP($B23&amp;"_"&amp;$C23&amp;"_"&amp;$A$4,'Pnad-C'!$1:$1048576,F$4,0)*100,"-")</f>
        <v>6.1064697802066803</v>
      </c>
      <c r="G23" s="119">
        <f>IFERROR(VLOOKUP($B23&amp;"_"&amp;$C23&amp;"_"&amp;$A$4,'Pnad-C'!$1:$1048576,G$4,0)*100,"-")</f>
        <v>7.5465202331542969</v>
      </c>
      <c r="H23" s="119">
        <f>IFERROR(VLOOKUP($B23&amp;"_"&amp;$C23&amp;"_"&amp;$A$4,'Pnad-C'!$1:$1048576,H$4,0)*100,"-")</f>
        <v>6.2691450119018555</v>
      </c>
      <c r="I23" s="119">
        <f>IFERROR(VLOOKUP($B23&amp;"_"&amp;$C23&amp;"_"&amp;$A$4,'Pnad-C'!$1:$1048576,I$4,0)*100,"-")</f>
        <v>12.31185644865036</v>
      </c>
      <c r="J23" s="119">
        <f>IFERROR(VLOOKUP($B23&amp;"_"&amp;$C23&amp;"_"&amp;$A$4,'Pnad-C'!$1:$1048576,J$4,0)*100,"-")</f>
        <v>8.0497220158576965</v>
      </c>
      <c r="K23" s="119">
        <f>IFERROR(VLOOKUP($B23&amp;"_"&amp;$C23&amp;"_"&amp;$A$4,'Pnad-C'!$1:$1048576,K$4,0)*100,"-")</f>
        <v>4.1699953377246857</v>
      </c>
    </row>
    <row r="24" spans="2:11" ht="15.75" x14ac:dyDescent="0.25">
      <c r="B24" s="10">
        <f>B23</f>
        <v>2015</v>
      </c>
      <c r="C24" s="152">
        <v>1</v>
      </c>
      <c r="D24" s="99" t="s">
        <v>3</v>
      </c>
      <c r="E24" s="130">
        <f>IFERROR(VLOOKUP($B24&amp;"_"&amp;$C24&amp;"_"&amp;$A$4,'Pnad-C'!$1:$1048576,E$4,0)*100,"-")</f>
        <v>5.9773948043584824</v>
      </c>
      <c r="F24" s="120">
        <f>IFERROR(VLOOKUP($B24&amp;"_"&amp;$C24&amp;"_"&amp;$A$4,'Pnad-C'!$1:$1048576,F$4,0)*100,"-")</f>
        <v>7.3669746518135071</v>
      </c>
      <c r="G24" s="120">
        <f>IFERROR(VLOOKUP($B24&amp;"_"&amp;$C24&amp;"_"&amp;$A$4,'Pnad-C'!$1:$1048576,G$4,0)*100,"-")</f>
        <v>5.4558608680963516</v>
      </c>
      <c r="H24" s="120">
        <f>IFERROR(VLOOKUP($B24&amp;"_"&amp;$C24&amp;"_"&amp;$A$4,'Pnad-C'!$1:$1048576,H$4,0)*100,"-")</f>
        <v>5.0590261816978455</v>
      </c>
      <c r="I24" s="120">
        <f>IFERROR(VLOOKUP($B24&amp;"_"&amp;$C24&amp;"_"&amp;$A$4,'Pnad-C'!$1:$1048576,I$4,0)*100,"-")</f>
        <v>9.4082795083522797</v>
      </c>
      <c r="J24" s="120">
        <f>IFERROR(VLOOKUP($B24&amp;"_"&amp;$C24&amp;"_"&amp;$A$4,'Pnad-C'!$1:$1048576,J$4,0)*100,"-")</f>
        <v>7.447487860918045</v>
      </c>
      <c r="K24" s="120">
        <f>IFERROR(VLOOKUP($B24&amp;"_"&amp;$C24&amp;"_"&amp;$A$4,'Pnad-C'!$1:$1048576,K$4,0)*100,"-")</f>
        <v>3.7868097424507141</v>
      </c>
    </row>
    <row r="25" spans="2:11" ht="15.75" x14ac:dyDescent="0.25">
      <c r="B25" s="10">
        <f t="shared" ref="B25:B27" si="3">B24</f>
        <v>2015</v>
      </c>
      <c r="C25" s="152">
        <v>2</v>
      </c>
      <c r="D25" s="99" t="s">
        <v>4</v>
      </c>
      <c r="E25" s="130">
        <f>IFERROR(VLOOKUP($B25&amp;"_"&amp;$C25&amp;"_"&amp;$A$4,'Pnad-C'!$1:$1048576,E$4,0)*100,"-")</f>
        <v>6.4517371356487274</v>
      </c>
      <c r="F25" s="120">
        <f>IFERROR(VLOOKUP($B25&amp;"_"&amp;$C25&amp;"_"&amp;$A$4,'Pnad-C'!$1:$1048576,F$4,0)*100,"-")</f>
        <v>4.5348923653364182</v>
      </c>
      <c r="G25" s="120">
        <f>IFERROR(VLOOKUP($B25&amp;"_"&amp;$C25&amp;"_"&amp;$A$4,'Pnad-C'!$1:$1048576,G$4,0)*100,"-")</f>
        <v>7.744184136390686</v>
      </c>
      <c r="H25" s="120">
        <f>IFERROR(VLOOKUP($B25&amp;"_"&amp;$C25&amp;"_"&amp;$A$4,'Pnad-C'!$1:$1048576,H$4,0)*100,"-")</f>
        <v>4.8465199768543243</v>
      </c>
      <c r="I25" s="120">
        <f>IFERROR(VLOOKUP($B25&amp;"_"&amp;$C25&amp;"_"&amp;$A$4,'Pnad-C'!$1:$1048576,I$4,0)*100,"-")</f>
        <v>11.517764627933502</v>
      </c>
      <c r="J25" s="120">
        <f>IFERROR(VLOOKUP($B25&amp;"_"&amp;$C25&amp;"_"&amp;$A$4,'Pnad-C'!$1:$1048576,J$4,0)*100,"-")</f>
        <v>7.5277268886566162</v>
      </c>
      <c r="K25" s="120">
        <f>IFERROR(VLOOKUP($B25&amp;"_"&amp;$C25&amp;"_"&amp;$A$4,'Pnad-C'!$1:$1048576,K$4,0)*100,"-")</f>
        <v>3.972131758928299</v>
      </c>
    </row>
    <row r="26" spans="2:11" ht="15.75" x14ac:dyDescent="0.25">
      <c r="B26" s="10">
        <f t="shared" si="3"/>
        <v>2015</v>
      </c>
      <c r="C26" s="152">
        <v>3</v>
      </c>
      <c r="D26" s="99" t="s">
        <v>5</v>
      </c>
      <c r="E26" s="130">
        <f>IFERROR(VLOOKUP($B26&amp;"_"&amp;$C26&amp;"_"&amp;$A$4,'Pnad-C'!$1:$1048576,E$4,0)*100,"-")</f>
        <v>7.5032137334346771</v>
      </c>
      <c r="F26" s="120">
        <f>IFERROR(VLOOKUP($B26&amp;"_"&amp;$C26&amp;"_"&amp;$A$4,'Pnad-C'!$1:$1048576,F$4,0)*100,"-")</f>
        <v>6.5648019313812256</v>
      </c>
      <c r="G26" s="120">
        <f>IFERROR(VLOOKUP($B26&amp;"_"&amp;$C26&amp;"_"&amp;$A$4,'Pnad-C'!$1:$1048576,G$4,0)*100,"-")</f>
        <v>8.3057709038257599</v>
      </c>
      <c r="H26" s="120">
        <f>IFERROR(VLOOKUP($B26&amp;"_"&amp;$C26&amp;"_"&amp;$A$4,'Pnad-C'!$1:$1048576,H$4,0)*100,"-")</f>
        <v>7.9013369977474213</v>
      </c>
      <c r="I26" s="120">
        <f>IFERROR(VLOOKUP($B26&amp;"_"&amp;$C26&amp;"_"&amp;$A$4,'Pnad-C'!$1:$1048576,I$4,0)*100,"-")</f>
        <v>12.047464400529861</v>
      </c>
      <c r="J26" s="120">
        <f>IFERROR(VLOOKUP($B26&amp;"_"&amp;$C26&amp;"_"&amp;$A$4,'Pnad-C'!$1:$1048576,J$4,0)*100,"-")</f>
        <v>8.5618749260902405</v>
      </c>
      <c r="K26" s="120">
        <f>IFERROR(VLOOKUP($B26&amp;"_"&amp;$C26&amp;"_"&amp;$A$4,'Pnad-C'!$1:$1048576,K$4,0)*100,"-")</f>
        <v>4.4948767870664597</v>
      </c>
    </row>
    <row r="27" spans="2:11" ht="15.75" x14ac:dyDescent="0.25">
      <c r="B27" s="10">
        <f t="shared" si="3"/>
        <v>2015</v>
      </c>
      <c r="C27" s="152">
        <v>4</v>
      </c>
      <c r="D27" s="99" t="s">
        <v>6</v>
      </c>
      <c r="E27" s="130">
        <f>IFERROR(VLOOKUP($B27&amp;"_"&amp;$C27&amp;"_"&amp;$A$4,'Pnad-C'!$1:$1048576,E$4,0)*100,"-")</f>
        <v>7.6571650803089142</v>
      </c>
      <c r="F27" s="120">
        <f>IFERROR(VLOOKUP($B27&amp;"_"&amp;$C27&amp;"_"&amp;$A$4,'Pnad-C'!$1:$1048576,F$4,0)*100,"-")</f>
        <v>5.9592109173536301</v>
      </c>
      <c r="G27" s="120">
        <f>IFERROR(VLOOKUP($B27&amp;"_"&amp;$C27&amp;"_"&amp;$A$4,'Pnad-C'!$1:$1048576,G$4,0)*100,"-")</f>
        <v>8.6802661418914795</v>
      </c>
      <c r="H27" s="120">
        <f>IFERROR(VLOOKUP($B27&amp;"_"&amp;$C27&amp;"_"&amp;$A$4,'Pnad-C'!$1:$1048576,H$4,0)*100,"-")</f>
        <v>7.2696954011917114</v>
      </c>
      <c r="I27" s="120">
        <f>IFERROR(VLOOKUP($B27&amp;"_"&amp;$C27&amp;"_"&amp;$A$4,'Pnad-C'!$1:$1048576,I$4,0)*100,"-")</f>
        <v>16.273917257785797</v>
      </c>
      <c r="J27" s="120">
        <f>IFERROR(VLOOKUP($B27&amp;"_"&amp;$C27&amp;"_"&amp;$A$4,'Pnad-C'!$1:$1048576,J$4,0)*100,"-")</f>
        <v>8.6617983877658844</v>
      </c>
      <c r="K27" s="120">
        <f>IFERROR(VLOOKUP($B27&amp;"_"&amp;$C27&amp;"_"&amp;$A$4,'Pnad-C'!$1:$1048576,K$4,0)*100,"-")</f>
        <v>4.4261626899242401</v>
      </c>
    </row>
    <row r="28" spans="2:11" ht="15.75" x14ac:dyDescent="0.25">
      <c r="B28" s="10">
        <f>D28</f>
        <v>2016</v>
      </c>
      <c r="C28" s="152">
        <v>0</v>
      </c>
      <c r="D28" s="98">
        <v>2016</v>
      </c>
      <c r="E28" s="131">
        <f>IFERROR(VLOOKUP($B28&amp;"_"&amp;$C28&amp;"_"&amp;$A$4,'Pnad-C'!$1:$1048576,E$4,0)*100,"-")</f>
        <v>9.1963380575180054</v>
      </c>
      <c r="F28" s="119">
        <f>IFERROR(VLOOKUP($B28&amp;"_"&amp;$C28&amp;"_"&amp;$A$4,'Pnad-C'!$1:$1048576,F$4,0)*100,"-")</f>
        <v>9.2755623161792755</v>
      </c>
      <c r="G28" s="119">
        <f>IFERROR(VLOOKUP($B28&amp;"_"&amp;$C28&amp;"_"&amp;$A$4,'Pnad-C'!$1:$1048576,G$4,0)*100,"-")</f>
        <v>9.8402075469493866</v>
      </c>
      <c r="H28" s="119">
        <f>IFERROR(VLOOKUP($B28&amp;"_"&amp;$C28&amp;"_"&amp;$A$4,'Pnad-C'!$1:$1048576,H$4,0)*100,"-")</f>
        <v>8.5638448596000671</v>
      </c>
      <c r="I28" s="119">
        <f>IFERROR(VLOOKUP($B28&amp;"_"&amp;$C28&amp;"_"&amp;$A$4,'Pnad-C'!$1:$1048576,I$4,0)*100,"-")</f>
        <v>18.677456676959991</v>
      </c>
      <c r="J28" s="119">
        <f>IFERROR(VLOOKUP($B28&amp;"_"&amp;$C28&amp;"_"&amp;$A$4,'Pnad-C'!$1:$1048576,J$4,0)*100,"-")</f>
        <v>10.756353288888931</v>
      </c>
      <c r="K28" s="119">
        <f>IFERROR(VLOOKUP($B28&amp;"_"&amp;$C28&amp;"_"&amp;$A$4,'Pnad-C'!$1:$1048576,K$4,0)*100,"-")</f>
        <v>5.2509654313325882</v>
      </c>
    </row>
    <row r="29" spans="2:11" ht="16.5" thickBot="1" x14ac:dyDescent="0.3">
      <c r="B29" s="10">
        <f>B28</f>
        <v>2016</v>
      </c>
      <c r="C29" s="152">
        <v>1</v>
      </c>
      <c r="D29" s="99" t="s">
        <v>3</v>
      </c>
      <c r="E29" s="130">
        <f>IFERROR(VLOOKUP($B29&amp;"_"&amp;$C29&amp;"_"&amp;$A$4,'Pnad-C'!$1:$1048576,E$4,0)*100,"-")</f>
        <v>9.1963380575180054</v>
      </c>
      <c r="F29" s="120">
        <f>IFERROR(VLOOKUP($B29&amp;"_"&amp;$C29&amp;"_"&amp;$A$4,'Pnad-C'!$1:$1048576,F$4,0)*100,"-")</f>
        <v>9.2755623161792755</v>
      </c>
      <c r="G29" s="120">
        <f>IFERROR(VLOOKUP($B29&amp;"_"&amp;$C29&amp;"_"&amp;$A$4,'Pnad-C'!$1:$1048576,G$4,0)*100,"-")</f>
        <v>9.8402075469493866</v>
      </c>
      <c r="H29" s="120">
        <f>IFERROR(VLOOKUP($B29&amp;"_"&amp;$C29&amp;"_"&amp;$A$4,'Pnad-C'!$1:$1048576,H$4,0)*100,"-")</f>
        <v>8.5638448596000671</v>
      </c>
      <c r="I29" s="120">
        <f>IFERROR(VLOOKUP($B29&amp;"_"&amp;$C29&amp;"_"&amp;$A$4,'Pnad-C'!$1:$1048576,I$4,0)*100,"-")</f>
        <v>18.677456676959991</v>
      </c>
      <c r="J29" s="120">
        <f>IFERROR(VLOOKUP($B29&amp;"_"&amp;$C29&amp;"_"&amp;$A$4,'Pnad-C'!$1:$1048576,J$4,0)*100,"-")</f>
        <v>10.756353288888931</v>
      </c>
      <c r="K29" s="120">
        <f>IFERROR(VLOOKUP($B29&amp;"_"&amp;$C29&amp;"_"&amp;$A$4,'Pnad-C'!$1:$1048576,K$4,0)*100,"-")</f>
        <v>5.2509654313325882</v>
      </c>
    </row>
    <row r="30" spans="2:11" ht="15" customHeight="1" thickTop="1" x14ac:dyDescent="0.25">
      <c r="C30" s="154"/>
      <c r="D30" s="15" t="s">
        <v>785</v>
      </c>
      <c r="E30" s="15"/>
      <c r="F30" s="113"/>
      <c r="G30" s="113"/>
      <c r="H30" s="113"/>
      <c r="I30" s="106"/>
      <c r="J30" s="17"/>
      <c r="K30" s="17"/>
    </row>
    <row r="31" spans="2:11" x14ac:dyDescent="0.25">
      <c r="C31" s="154"/>
      <c r="D31" s="16" t="s">
        <v>2</v>
      </c>
      <c r="E31" s="16"/>
    </row>
    <row r="32" spans="2:11" x14ac:dyDescent="0.25">
      <c r="C32" s="154"/>
      <c r="D32" s="159" t="s">
        <v>435</v>
      </c>
      <c r="E32" s="105"/>
    </row>
    <row r="33" spans="3:9" x14ac:dyDescent="0.25">
      <c r="C33" s="154"/>
      <c r="D33" s="104" t="s">
        <v>436</v>
      </c>
      <c r="E33" s="104"/>
    </row>
    <row r="34" spans="3:9" x14ac:dyDescent="0.25">
      <c r="I34" s="153"/>
    </row>
  </sheetData>
  <mergeCells count="1">
    <mergeCell ref="D5:K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.140625" style="153" customWidth="1"/>
    <col min="4" max="4" width="28.5703125" customWidth="1"/>
    <col min="5" max="6" width="26.28515625" customWidth="1"/>
  </cols>
  <sheetData>
    <row r="1" spans="1:6" s="5" customFormat="1" ht="30" customHeight="1" x14ac:dyDescent="0.25">
      <c r="A1" s="1" t="s">
        <v>1</v>
      </c>
      <c r="B1" s="141"/>
      <c r="C1" s="1"/>
      <c r="D1" s="2"/>
      <c r="E1" s="3"/>
      <c r="F1" s="3"/>
    </row>
    <row r="2" spans="1:6" s="9" customFormat="1" ht="3" customHeight="1" x14ac:dyDescent="0.25">
      <c r="A2" s="142"/>
      <c r="B2" s="143"/>
      <c r="C2" s="142"/>
      <c r="D2" s="6"/>
      <c r="E2" s="7"/>
      <c r="F2" s="7"/>
    </row>
    <row r="3" spans="1:6" s="158" customFormat="1" ht="10.5" customHeight="1" x14ac:dyDescent="0.25">
      <c r="A3" s="144">
        <v>27</v>
      </c>
      <c r="B3" s="145"/>
      <c r="C3" s="157"/>
      <c r="D3" s="155"/>
      <c r="E3" s="157" t="s">
        <v>324</v>
      </c>
      <c r="F3" s="157" t="s">
        <v>325</v>
      </c>
    </row>
    <row r="4" spans="1:6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124</v>
      </c>
      <c r="F4" s="157">
        <f>HLOOKUP(F$3,'Pnad-C'!$1:$1048576,2,0)</f>
        <v>123</v>
      </c>
    </row>
    <row r="5" spans="1:6" s="12" customFormat="1" ht="64.5" customHeight="1" x14ac:dyDescent="0.25">
      <c r="A5" s="11"/>
      <c r="B5" s="148"/>
      <c r="C5" s="138"/>
      <c r="D5" s="371" t="str">
        <f>VLOOKUP(A3,'Indicadores do boletim'!$D:$N,3,0)</f>
        <v>Distribuição percentual da população com 14 anos ou mais desempregada segundo sexo: Região Metropolitana do Rio de Janeiro, 2012 a 2016</v>
      </c>
      <c r="E5" s="371"/>
      <c r="F5" s="371"/>
    </row>
    <row r="6" spans="1:6" s="12" customFormat="1" ht="14.25" customHeight="1" thickBot="1" x14ac:dyDescent="0.3">
      <c r="A6" s="11"/>
      <c r="B6" s="150"/>
      <c r="C6" s="138"/>
      <c r="D6" s="13"/>
      <c r="E6" s="14"/>
      <c r="F6" s="102" t="s">
        <v>186</v>
      </c>
    </row>
    <row r="7" spans="1:6" s="11" customFormat="1" ht="32.25" customHeight="1" thickTop="1" x14ac:dyDescent="0.25">
      <c r="A7" s="138"/>
      <c r="B7" s="151"/>
      <c r="C7" s="138"/>
      <c r="D7" s="96" t="s">
        <v>0</v>
      </c>
      <c r="E7" s="97" t="s">
        <v>167</v>
      </c>
      <c r="F7" s="97" t="s">
        <v>168</v>
      </c>
    </row>
    <row r="8" spans="1:6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43.817499279975891</v>
      </c>
      <c r="F8" s="119">
        <f>IFERROR(VLOOKUP($B8&amp;"_"&amp;$C8&amp;"_"&amp;$A$4,'Pnad-C'!$1:$1048576,F$4,0)*100,"-")</f>
        <v>56.18249773979187</v>
      </c>
    </row>
    <row r="9" spans="1:6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42.795941233634949</v>
      </c>
      <c r="F9" s="120">
        <f>IFERROR(VLOOKUP($B9&amp;"_"&amp;$C9&amp;"_"&amp;$A$4,'Pnad-C'!$1:$1048576,F$4,0)*100,"-")</f>
        <v>57.204055786132813</v>
      </c>
    </row>
    <row r="10" spans="1:6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44.510644674301147</v>
      </c>
      <c r="F10" s="120">
        <f>IFERROR(VLOOKUP($B10&amp;"_"&amp;$C10&amp;"_"&amp;$A$4,'Pnad-C'!$1:$1048576,F$4,0)*100,"-")</f>
        <v>55.489355325698853</v>
      </c>
    </row>
    <row r="11" spans="1:6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41.983836889266968</v>
      </c>
      <c r="F11" s="120">
        <f>IFERROR(VLOOKUP($B11&amp;"_"&amp;$C11&amp;"_"&amp;$A$4,'Pnad-C'!$1:$1048576,F$4,0)*100,"-")</f>
        <v>58.016163110733032</v>
      </c>
    </row>
    <row r="12" spans="1:6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45.979577302932739</v>
      </c>
      <c r="F12" s="120">
        <f>IFERROR(VLOOKUP($B12&amp;"_"&amp;$C12&amp;"_"&amp;$A$4,'Pnad-C'!$1:$1048576,F$4,0)*100,"-")</f>
        <v>54.020422697067261</v>
      </c>
    </row>
    <row r="13" spans="1:6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42.604789137840271</v>
      </c>
      <c r="F13" s="119">
        <f>IFERROR(VLOOKUP($B13&amp;"_"&amp;$C13&amp;"_"&amp;$A$4,'Pnad-C'!$1:$1048576,F$4,0)*100,"-")</f>
        <v>57.39520788192749</v>
      </c>
    </row>
    <row r="14" spans="1:6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43.092751502990723</v>
      </c>
      <c r="F14" s="120">
        <f>IFERROR(VLOOKUP($B14&amp;"_"&amp;$C14&amp;"_"&amp;$A$4,'Pnad-C'!$1:$1048576,F$4,0)*100,"-")</f>
        <v>56.907248497009277</v>
      </c>
    </row>
    <row r="15" spans="1:6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45.029225945472717</v>
      </c>
      <c r="F15" s="120">
        <f>IFERROR(VLOOKUP($B15&amp;"_"&amp;$C15&amp;"_"&amp;$A$4,'Pnad-C'!$1:$1048576,F$4,0)*100,"-")</f>
        <v>54.970777034759521</v>
      </c>
    </row>
    <row r="16" spans="1:6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39.623582363128662</v>
      </c>
      <c r="F16" s="120">
        <f>IFERROR(VLOOKUP($B16&amp;"_"&amp;$C16&amp;"_"&amp;$A$4,'Pnad-C'!$1:$1048576,F$4,0)*100,"-")</f>
        <v>60.376417636871338</v>
      </c>
    </row>
    <row r="17" spans="2:6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42.673599720001221</v>
      </c>
      <c r="F17" s="120">
        <f>IFERROR(VLOOKUP($B17&amp;"_"&amp;$C17&amp;"_"&amp;$A$4,'Pnad-C'!$1:$1048576,F$4,0)*100,"-")</f>
        <v>57.326400279998779</v>
      </c>
    </row>
    <row r="18" spans="2:6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41.889023780822754</v>
      </c>
      <c r="F18" s="119">
        <f>IFERROR(VLOOKUP($B18&amp;"_"&amp;$C18&amp;"_"&amp;$A$4,'Pnad-C'!$1:$1048576,F$4,0)*100,"-")</f>
        <v>58.110976219177246</v>
      </c>
    </row>
    <row r="19" spans="2:6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40.211755037307739</v>
      </c>
      <c r="F19" s="120">
        <f>IFERROR(VLOOKUP($B19&amp;"_"&amp;$C19&amp;"_"&amp;$A$4,'Pnad-C'!$1:$1048576,F$4,0)*100,"-")</f>
        <v>59.788244962692261</v>
      </c>
    </row>
    <row r="20" spans="2:6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41.619101166725159</v>
      </c>
      <c r="F20" s="120">
        <f>IFERROR(VLOOKUP($B20&amp;"_"&amp;$C20&amp;"_"&amp;$A$4,'Pnad-C'!$1:$1048576,F$4,0)*100,"-")</f>
        <v>58.38090181350708</v>
      </c>
    </row>
    <row r="21" spans="2:6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40.756672620773315</v>
      </c>
      <c r="F21" s="120">
        <f>IFERROR(VLOOKUP($B21&amp;"_"&amp;$C21&amp;"_"&amp;$A$4,'Pnad-C'!$1:$1048576,F$4,0)*100,"-")</f>
        <v>59.243327379226685</v>
      </c>
    </row>
    <row r="22" spans="2:6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44.968566298484802</v>
      </c>
      <c r="F22" s="120">
        <f>IFERROR(VLOOKUP($B22&amp;"_"&amp;$C22&amp;"_"&amp;$A$4,'Pnad-C'!$1:$1048576,F$4,0)*100,"-")</f>
        <v>55.031436681747437</v>
      </c>
    </row>
    <row r="23" spans="2:6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45.678418874740601</v>
      </c>
      <c r="F23" s="119">
        <f>IFERROR(VLOOKUP($B23&amp;"_"&amp;$C23&amp;"_"&amp;$A$4,'Pnad-C'!$1:$1048576,F$4,0)*100,"-")</f>
        <v>54.321581125259399</v>
      </c>
    </row>
    <row r="24" spans="2:6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43.93162727355957</v>
      </c>
      <c r="F24" s="120">
        <f>IFERROR(VLOOKUP($B24&amp;"_"&amp;$C24&amp;"_"&amp;$A$4,'Pnad-C'!$1:$1048576,F$4,0)*100,"-")</f>
        <v>56.06837272644043</v>
      </c>
    </row>
    <row r="25" spans="2:6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47.6347416639328</v>
      </c>
      <c r="F25" s="120">
        <f>IFERROR(VLOOKUP($B25&amp;"_"&amp;$C25&amp;"_"&amp;$A$4,'Pnad-C'!$1:$1048576,F$4,0)*100,"-")</f>
        <v>52.365261316299438</v>
      </c>
    </row>
    <row r="26" spans="2:6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45.714882016181946</v>
      </c>
      <c r="F26" s="120">
        <f>IFERROR(VLOOKUP($B26&amp;"_"&amp;$C26&amp;"_"&amp;$A$4,'Pnad-C'!$1:$1048576,F$4,0)*100,"-")</f>
        <v>54.285120964050293</v>
      </c>
    </row>
    <row r="27" spans="2:6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45.432421565055847</v>
      </c>
      <c r="F27" s="120">
        <f>IFERROR(VLOOKUP($B27&amp;"_"&amp;$C27&amp;"_"&amp;$A$4,'Pnad-C'!$1:$1048576,F$4,0)*100,"-")</f>
        <v>54.567575454711914</v>
      </c>
    </row>
    <row r="28" spans="2:6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47.617736458778381</v>
      </c>
      <c r="F28" s="119">
        <f>IFERROR(VLOOKUP($B28&amp;"_"&amp;$C28&amp;"_"&amp;$A$4,'Pnad-C'!$1:$1048576,F$4,0)*100,"-")</f>
        <v>52.382266521453857</v>
      </c>
    </row>
    <row r="29" spans="2:6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47.617736458778381</v>
      </c>
      <c r="F29" s="120">
        <f>IFERROR(VLOOKUP($B29&amp;"_"&amp;$C29&amp;"_"&amp;$A$4,'Pnad-C'!$1:$1048576,F$4,0)*100,"-")</f>
        <v>52.382266521453857</v>
      </c>
    </row>
    <row r="30" spans="2:6" ht="23.25" customHeight="1" thickTop="1" x14ac:dyDescent="0.25">
      <c r="C30" s="154"/>
      <c r="D30" s="372" t="s">
        <v>785</v>
      </c>
      <c r="E30" s="372"/>
      <c r="F30" s="372"/>
    </row>
    <row r="31" spans="2:6" x14ac:dyDescent="0.25">
      <c r="C31" s="154"/>
      <c r="D31" s="16" t="s">
        <v>2</v>
      </c>
    </row>
    <row r="32" spans="2:6" x14ac:dyDescent="0.25">
      <c r="C32" s="154"/>
      <c r="D32" s="159" t="s">
        <v>435</v>
      </c>
    </row>
    <row r="33" spans="3:9" x14ac:dyDescent="0.25">
      <c r="C33" s="154"/>
      <c r="D33" s="104" t="s">
        <v>436</v>
      </c>
    </row>
    <row r="34" spans="3:9" x14ac:dyDescent="0.25">
      <c r="I34" s="153"/>
    </row>
  </sheetData>
  <mergeCells count="2">
    <mergeCell ref="D5:F5"/>
    <mergeCell ref="D30:F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6" width="21.5703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3"/>
      <c r="F1" s="3"/>
    </row>
    <row r="2" spans="1:11" s="9" customFormat="1" ht="3" customHeight="1" x14ac:dyDescent="0.25">
      <c r="A2" s="142"/>
      <c r="B2" s="143"/>
      <c r="C2" s="142"/>
      <c r="D2" s="6"/>
      <c r="E2" s="7"/>
      <c r="F2" s="7"/>
    </row>
    <row r="3" spans="1:11" s="165" customFormat="1" ht="10.5" customHeight="1" x14ac:dyDescent="0.25">
      <c r="A3" s="161">
        <v>2</v>
      </c>
      <c r="B3" s="162"/>
      <c r="C3" s="163"/>
      <c r="D3" s="164"/>
      <c r="E3" s="163" t="s">
        <v>271</v>
      </c>
      <c r="F3" s="163" t="s">
        <v>187</v>
      </c>
      <c r="G3" s="163"/>
      <c r="H3" s="163"/>
      <c r="I3" s="163"/>
      <c r="J3" s="163"/>
      <c r="K3" s="163"/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30</v>
      </c>
      <c r="F4" s="163">
        <f>HLOOKUP(F$3,'Pnad-C'!$1:$1048576,2,0)</f>
        <v>29</v>
      </c>
      <c r="G4" s="167"/>
      <c r="H4" s="167"/>
      <c r="I4" s="167"/>
      <c r="J4" s="167"/>
      <c r="K4" s="167"/>
    </row>
    <row r="5" spans="1:11" s="12" customFormat="1" ht="62.25" customHeight="1" x14ac:dyDescent="0.25">
      <c r="A5" s="11"/>
      <c r="B5" s="148"/>
      <c r="C5" s="138"/>
      <c r="D5" s="371" t="str">
        <f>VLOOKUP(A3,'Indicadores do boletim'!$D:$N,3,0)</f>
        <v>Distribuição percentual da população economicamente ativa (PEA) por sexo: Região Metropolitana do Rio de Janeiro, 2012 a 2016</v>
      </c>
      <c r="E5" s="371"/>
      <c r="F5" s="371"/>
      <c r="G5" s="10"/>
    </row>
    <row r="6" spans="1:11" s="12" customFormat="1" ht="14.25" customHeight="1" thickBot="1" x14ac:dyDescent="0.25">
      <c r="A6" s="11"/>
      <c r="B6" s="150"/>
      <c r="C6" s="138"/>
      <c r="D6" s="13"/>
      <c r="E6" s="14"/>
      <c r="F6" s="107" t="s">
        <v>186</v>
      </c>
      <c r="G6" s="11"/>
    </row>
    <row r="7" spans="1:11" s="11" customFormat="1" ht="22.5" customHeight="1" thickTop="1" x14ac:dyDescent="0.25">
      <c r="A7" s="138"/>
      <c r="B7" s="151"/>
      <c r="C7" s="138"/>
      <c r="D7" s="96" t="s">
        <v>0</v>
      </c>
      <c r="E7" s="97" t="s">
        <v>167</v>
      </c>
      <c r="F7" s="97" t="s">
        <v>168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54.471755027770996</v>
      </c>
      <c r="F8" s="119">
        <f>IFERROR(VLOOKUP($B8&amp;"_"&amp;$C8&amp;"_"&amp;$A$4,'Pnad-C'!$1:$1048576,F$4,0)*100,"-")</f>
        <v>45.528247952461243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54.558199644088745</v>
      </c>
      <c r="F9" s="120">
        <f>IFERROR(VLOOKUP($B9&amp;"_"&amp;$C9&amp;"_"&amp;$A$4,'Pnad-C'!$1:$1048576,F$4,0)*100,"-")</f>
        <v>45.441803336143494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54.302841424942017</v>
      </c>
      <c r="F10" s="120">
        <f>IFERROR(VLOOKUP($B10&amp;"_"&amp;$C10&amp;"_"&amp;$A$4,'Pnad-C'!$1:$1048576,F$4,0)*100,"-")</f>
        <v>45.697158575057983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54.301267862319946</v>
      </c>
      <c r="F11" s="120">
        <f>IFERROR(VLOOKUP($B11&amp;"_"&amp;$C11&amp;"_"&amp;$A$4,'Pnad-C'!$1:$1048576,F$4,0)*100,"-")</f>
        <v>45.698729157447815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54.724705219268799</v>
      </c>
      <c r="F12" s="120">
        <f>IFERROR(VLOOKUP($B12&amp;"_"&amp;$C12&amp;"_"&amp;$A$4,'Pnad-C'!$1:$1048576,F$4,0)*100,"-")</f>
        <v>45.27529776096344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54.807889461517334</v>
      </c>
      <c r="F13" s="119">
        <f>IFERROR(VLOOKUP($B13&amp;"_"&amp;$C13&amp;"_"&amp;$A$4,'Pnad-C'!$1:$1048576,F$4,0)*100,"-")</f>
        <v>45.192110538482666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55.036622285842896</v>
      </c>
      <c r="F14" s="120">
        <f>IFERROR(VLOOKUP($B14&amp;"_"&amp;$C14&amp;"_"&amp;$A$4,'Pnad-C'!$1:$1048576,F$4,0)*100,"-")</f>
        <v>44.963377714157104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54.952323436737061</v>
      </c>
      <c r="F15" s="120">
        <f>IFERROR(VLOOKUP($B15&amp;"_"&amp;$C15&amp;"_"&amp;$A$4,'Pnad-C'!$1:$1048576,F$4,0)*100,"-")</f>
        <v>45.047673583030701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54.441678524017334</v>
      </c>
      <c r="F16" s="120">
        <f>IFERROR(VLOOKUP($B16&amp;"_"&amp;$C16&amp;"_"&amp;$A$4,'Pnad-C'!$1:$1048576,F$4,0)*100,"-")</f>
        <v>45.558324456214905</v>
      </c>
    </row>
    <row r="17" spans="2:6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54.800927639007568</v>
      </c>
      <c r="F17" s="120">
        <f>IFERROR(VLOOKUP($B17&amp;"_"&amp;$C17&amp;"_"&amp;$A$4,'Pnad-C'!$1:$1048576,F$4,0)*100,"-")</f>
        <v>45.199072360992432</v>
      </c>
    </row>
    <row r="18" spans="2:6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54.870784282684326</v>
      </c>
      <c r="F18" s="119">
        <f>IFERROR(VLOOKUP($B18&amp;"_"&amp;$C18&amp;"_"&amp;$A$4,'Pnad-C'!$1:$1048576,F$4,0)*100,"-")</f>
        <v>45.129218697547913</v>
      </c>
    </row>
    <row r="19" spans="2:6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54.497003555297852</v>
      </c>
      <c r="F19" s="120">
        <f>IFERROR(VLOOKUP($B19&amp;"_"&amp;$C19&amp;"_"&amp;$A$4,'Pnad-C'!$1:$1048576,F$4,0)*100,"-")</f>
        <v>45.50299346446991</v>
      </c>
    </row>
    <row r="20" spans="2:6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55.108493566513062</v>
      </c>
      <c r="F20" s="120">
        <f>IFERROR(VLOOKUP($B20&amp;"_"&amp;$C20&amp;"_"&amp;$A$4,'Pnad-C'!$1:$1048576,F$4,0)*100,"-")</f>
        <v>44.891506433486938</v>
      </c>
    </row>
    <row r="21" spans="2:6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54.842382669448853</v>
      </c>
      <c r="F21" s="120">
        <f>IFERROR(VLOOKUP($B21&amp;"_"&amp;$C21&amp;"_"&amp;$A$4,'Pnad-C'!$1:$1048576,F$4,0)*100,"-")</f>
        <v>45.157617330551147</v>
      </c>
    </row>
    <row r="22" spans="2:6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55.035245418548584</v>
      </c>
      <c r="F22" s="120">
        <f>IFERROR(VLOOKUP($B22&amp;"_"&amp;$C22&amp;"_"&amp;$A$4,'Pnad-C'!$1:$1048576,F$4,0)*100,"-")</f>
        <v>44.964754581451416</v>
      </c>
    </row>
    <row r="23" spans="2:6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54.951441287994385</v>
      </c>
      <c r="F23" s="119">
        <f>IFERROR(VLOOKUP($B23&amp;"_"&amp;$C23&amp;"_"&amp;$A$4,'Pnad-C'!$1:$1048576,F$4,0)*100,"-")</f>
        <v>45.048555731773376</v>
      </c>
    </row>
    <row r="24" spans="2:6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54.971712827682495</v>
      </c>
      <c r="F24" s="120">
        <f>IFERROR(VLOOKUP($B24&amp;"_"&amp;$C24&amp;"_"&amp;$A$4,'Pnad-C'!$1:$1048576,F$4,0)*100,"-")</f>
        <v>45.028287172317505</v>
      </c>
    </row>
    <row r="25" spans="2:6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55.139362812042236</v>
      </c>
      <c r="F25" s="120">
        <f>IFERROR(VLOOKUP($B25&amp;"_"&amp;$C25&amp;"_"&amp;$A$4,'Pnad-C'!$1:$1048576,F$4,0)*100,"-")</f>
        <v>44.860637187957764</v>
      </c>
    </row>
    <row r="26" spans="2:6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54.705524444580078</v>
      </c>
      <c r="F26" s="120">
        <f>IFERROR(VLOOKUP($B26&amp;"_"&amp;$C26&amp;"_"&amp;$A$4,'Pnad-C'!$1:$1048576,F$4,0)*100,"-")</f>
        <v>45.294475555419922</v>
      </c>
    </row>
    <row r="27" spans="2:6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54.989176988601685</v>
      </c>
      <c r="F27" s="120">
        <f>IFERROR(VLOOKUP($B27&amp;"_"&amp;$C27&amp;"_"&amp;$A$4,'Pnad-C'!$1:$1048576,F$4,0)*100,"-")</f>
        <v>45.010820031166077</v>
      </c>
    </row>
    <row r="28" spans="2:6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55.231434106826782</v>
      </c>
      <c r="F28" s="119">
        <f>IFERROR(VLOOKUP($B28&amp;"_"&amp;$C28&amp;"_"&amp;$A$4,'Pnad-C'!$1:$1048576,F$4,0)*100,"-")</f>
        <v>44.768562912940979</v>
      </c>
    </row>
    <row r="29" spans="2:6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55.231434106826782</v>
      </c>
      <c r="F29" s="120">
        <f>IFERROR(VLOOKUP($B29&amp;"_"&amp;$C29&amp;"_"&amp;$A$4,'Pnad-C'!$1:$1048576,F$4,0)*100,"-")</f>
        <v>44.768562912940979</v>
      </c>
    </row>
    <row r="30" spans="2:6" ht="27" customHeight="1" thickTop="1" x14ac:dyDescent="0.25">
      <c r="C30" s="154"/>
      <c r="D30" s="372" t="s">
        <v>785</v>
      </c>
      <c r="E30" s="372"/>
      <c r="F30" s="372"/>
    </row>
    <row r="31" spans="2:6" x14ac:dyDescent="0.25">
      <c r="C31" s="154"/>
      <c r="D31" s="16" t="s">
        <v>2</v>
      </c>
    </row>
    <row r="32" spans="2:6" x14ac:dyDescent="0.25">
      <c r="C32" s="154"/>
      <c r="D32" s="159" t="s">
        <v>435</v>
      </c>
    </row>
    <row r="33" spans="3:4" x14ac:dyDescent="0.25">
      <c r="C33" s="154"/>
      <c r="D33" s="104" t="s">
        <v>436</v>
      </c>
    </row>
  </sheetData>
  <mergeCells count="2">
    <mergeCell ref="D5:F5"/>
    <mergeCell ref="D30:F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ignoredErrors>
    <ignoredError sqref="B13:B29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workbookViewId="0">
      <pane ySplit="7" topLeftCell="A8" activePane="bottomLeft" state="frozen"/>
      <selection activeCell="B84" sqref="B84"/>
      <selection pane="bottomLeft" activeCell="K17" sqref="K17"/>
    </sheetView>
  </sheetViews>
  <sheetFormatPr defaultRowHeight="15" x14ac:dyDescent="0.25"/>
  <cols>
    <col min="1" max="3" width="3.140625" style="153" customWidth="1"/>
    <col min="4" max="4" width="23.28515625" customWidth="1"/>
    <col min="5" max="9" width="17.5703125" customWidth="1"/>
  </cols>
  <sheetData>
    <row r="1" spans="1:9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</row>
    <row r="2" spans="1:9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</row>
    <row r="3" spans="1:9" s="158" customFormat="1" ht="10.5" customHeight="1" x14ac:dyDescent="0.25">
      <c r="A3" s="144">
        <v>29</v>
      </c>
      <c r="B3" s="145"/>
      <c r="C3" s="157"/>
      <c r="D3" s="155"/>
      <c r="E3" s="157" t="s">
        <v>326</v>
      </c>
      <c r="F3" s="157" t="s">
        <v>327</v>
      </c>
      <c r="G3" s="157" t="s">
        <v>328</v>
      </c>
      <c r="H3" s="157" t="s">
        <v>329</v>
      </c>
      <c r="I3" s="157" t="s">
        <v>330</v>
      </c>
    </row>
    <row r="4" spans="1:9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125</v>
      </c>
      <c r="F4" s="157">
        <f>HLOOKUP(F$3,'Pnad-C'!$1:$1048576,2,0)</f>
        <v>126</v>
      </c>
      <c r="G4" s="157">
        <f>HLOOKUP(G$3,'Pnad-C'!$1:$1048576,2,0)</f>
        <v>127</v>
      </c>
      <c r="H4" s="157">
        <f>HLOOKUP(H$3,'Pnad-C'!$1:$1048576,2,0)</f>
        <v>128</v>
      </c>
      <c r="I4" s="157">
        <f>HLOOKUP(I$3,'Pnad-C'!$1:$1048576,2,0)</f>
        <v>129</v>
      </c>
    </row>
    <row r="5" spans="1:9" s="12" customFormat="1" ht="43.5" customHeight="1" x14ac:dyDescent="0.25">
      <c r="A5" s="11"/>
      <c r="B5" s="148"/>
      <c r="C5" s="138"/>
      <c r="D5" s="371" t="str">
        <f>VLOOKUP(A3,'Indicadores do boletim'!$D:$N,3,0)</f>
        <v>Distribuição percentual da população com 14 anos ou mais desempregada segundo faixa etária: Região Metropolitana do Rio de Janeiro, 2012 a 2016</v>
      </c>
      <c r="E5" s="371"/>
      <c r="F5" s="371"/>
      <c r="G5" s="371"/>
      <c r="H5" s="371"/>
      <c r="I5" s="371"/>
    </row>
    <row r="6" spans="1:9" s="12" customFormat="1" ht="14.25" customHeight="1" thickBot="1" x14ac:dyDescent="0.3">
      <c r="A6" s="11"/>
      <c r="B6" s="150"/>
      <c r="C6" s="138"/>
      <c r="D6" s="13"/>
      <c r="E6" s="14"/>
      <c r="I6" s="102" t="s">
        <v>186</v>
      </c>
    </row>
    <row r="7" spans="1:9" s="11" customFormat="1" ht="32.25" customHeight="1" thickTop="1" x14ac:dyDescent="0.25">
      <c r="A7" s="138"/>
      <c r="B7" s="151"/>
      <c r="C7" s="138"/>
      <c r="D7" s="96" t="s">
        <v>0</v>
      </c>
      <c r="E7" s="97" t="s">
        <v>689</v>
      </c>
      <c r="F7" s="97" t="s">
        <v>188</v>
      </c>
      <c r="G7" s="97" t="s">
        <v>189</v>
      </c>
      <c r="H7" s="97" t="s">
        <v>190</v>
      </c>
      <c r="I7" s="97" t="s">
        <v>191</v>
      </c>
    </row>
    <row r="8" spans="1:9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6.2593609094619751</v>
      </c>
      <c r="F8" s="119">
        <f>IFERROR(VLOOKUP($B8&amp;"_"&amp;$C8&amp;"_"&amp;$A$4,'Pnad-C'!$1:$1048576,F$4,0)*100,"-")</f>
        <v>47.782334685325623</v>
      </c>
      <c r="G8" s="119">
        <f>IFERROR(VLOOKUP($B8&amp;"_"&amp;$C8&amp;"_"&amp;$A$4,'Pnad-C'!$1:$1048576,G$4,0)*100,"-")</f>
        <v>35.382822155952454</v>
      </c>
      <c r="H8" s="119">
        <f>IFERROR(VLOOKUP($B8&amp;"_"&amp;$C8&amp;"_"&amp;$A$4,'Pnad-C'!$1:$1048576,H$4,0)*100,"-")</f>
        <v>9.8792031407356262</v>
      </c>
      <c r="I8" s="119">
        <f>IFERROR(VLOOKUP($B8&amp;"_"&amp;$C8&amp;"_"&amp;$A$4,'Pnad-C'!$1:$1048576,I$4,0)*100,"-")</f>
        <v>0.6962798535823822</v>
      </c>
    </row>
    <row r="9" spans="1:9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7.1532107889652252</v>
      </c>
      <c r="F9" s="120">
        <f>IFERROR(VLOOKUP($B9&amp;"_"&amp;$C9&amp;"_"&amp;$A$4,'Pnad-C'!$1:$1048576,F$4,0)*100,"-")</f>
        <v>46.260818839073181</v>
      </c>
      <c r="G9" s="120">
        <f>IFERROR(VLOOKUP($B9&amp;"_"&amp;$C9&amp;"_"&amp;$A$4,'Pnad-C'!$1:$1048576,G$4,0)*100,"-")</f>
        <v>35.191026329994202</v>
      </c>
      <c r="H9" s="120">
        <f>IFERROR(VLOOKUP($B9&amp;"_"&amp;$C9&amp;"_"&amp;$A$4,'Pnad-C'!$1:$1048576,H$4,0)*100,"-")</f>
        <v>10.685805976390839</v>
      </c>
      <c r="I9" s="120">
        <f>IFERROR(VLOOKUP($B9&amp;"_"&amp;$C9&amp;"_"&amp;$A$4,'Pnad-C'!$1:$1048576,I$4,0)*100,"-")</f>
        <v>0.70913797244429588</v>
      </c>
    </row>
    <row r="10" spans="1:9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5.6107286363840103</v>
      </c>
      <c r="F10" s="120">
        <f>IFERROR(VLOOKUP($B10&amp;"_"&amp;$C10&amp;"_"&amp;$A$4,'Pnad-C'!$1:$1048576,F$4,0)*100,"-")</f>
        <v>48.782232403755188</v>
      </c>
      <c r="G10" s="120">
        <f>IFERROR(VLOOKUP($B10&amp;"_"&amp;$C10&amp;"_"&amp;$A$4,'Pnad-C'!$1:$1048576,G$4,0)*100,"-")</f>
        <v>35.896217823028564</v>
      </c>
      <c r="H10" s="120">
        <f>IFERROR(VLOOKUP($B10&amp;"_"&amp;$C10&amp;"_"&amp;$A$4,'Pnad-C'!$1:$1048576,H$4,0)*100,"-")</f>
        <v>9.0876132249832153</v>
      </c>
      <c r="I10" s="120">
        <f>IFERROR(VLOOKUP($B10&amp;"_"&amp;$C10&amp;"_"&amp;$A$4,'Pnad-C'!$1:$1048576,I$4,0)*100,"-")</f>
        <v>0.62320861034095287</v>
      </c>
    </row>
    <row r="11" spans="1:9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6.3821487128734589</v>
      </c>
      <c r="F11" s="120">
        <f>IFERROR(VLOOKUP($B11&amp;"_"&amp;$C11&amp;"_"&amp;$A$4,'Pnad-C'!$1:$1048576,F$4,0)*100,"-")</f>
        <v>47.081881761550903</v>
      </c>
      <c r="G11" s="120">
        <f>IFERROR(VLOOKUP($B11&amp;"_"&amp;$C11&amp;"_"&amp;$A$4,'Pnad-C'!$1:$1048576,G$4,0)*100,"-")</f>
        <v>36.98107898235321</v>
      </c>
      <c r="H11" s="120">
        <f>IFERROR(VLOOKUP($B11&amp;"_"&amp;$C11&amp;"_"&amp;$A$4,'Pnad-C'!$1:$1048576,H$4,0)*100,"-")</f>
        <v>8.9037492871284485</v>
      </c>
      <c r="I11" s="120">
        <f>IFERROR(VLOOKUP($B11&amp;"_"&amp;$C11&amp;"_"&amp;$A$4,'Pnad-C'!$1:$1048576,I$4,0)*100,"-")</f>
        <v>0.65114363096654415</v>
      </c>
    </row>
    <row r="12" spans="1:9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5.8913569897413254</v>
      </c>
      <c r="F12" s="120">
        <f>IFERROR(VLOOKUP($B12&amp;"_"&amp;$C12&amp;"_"&amp;$A$4,'Pnad-C'!$1:$1048576,F$4,0)*100,"-")</f>
        <v>49.004408717155457</v>
      </c>
      <c r="G12" s="120">
        <f>IFERROR(VLOOKUP($B12&amp;"_"&amp;$C12&amp;"_"&amp;$A$4,'Pnad-C'!$1:$1048576,G$4,0)*100,"-")</f>
        <v>33.462962508201599</v>
      </c>
      <c r="H12" s="120">
        <f>IFERROR(VLOOKUP($B12&amp;"_"&amp;$C12&amp;"_"&amp;$A$4,'Pnad-C'!$1:$1048576,H$4,0)*100,"-")</f>
        <v>10.839642584323883</v>
      </c>
      <c r="I12" s="120">
        <f>IFERROR(VLOOKUP($B12&amp;"_"&amp;$C12&amp;"_"&amp;$A$4,'Pnad-C'!$1:$1048576,I$4,0)*100,"-")</f>
        <v>0.80162929370999336</v>
      </c>
    </row>
    <row r="13" spans="1:9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4.7255262732505798</v>
      </c>
      <c r="F13" s="119">
        <f>IFERROR(VLOOKUP($B13&amp;"_"&amp;$C13&amp;"_"&amp;$A$4,'Pnad-C'!$1:$1048576,F$4,0)*100,"-")</f>
        <v>48.047474026679993</v>
      </c>
      <c r="G13" s="119">
        <f>IFERROR(VLOOKUP($B13&amp;"_"&amp;$C13&amp;"_"&amp;$A$4,'Pnad-C'!$1:$1048576,G$4,0)*100,"-")</f>
        <v>35.978099703788757</v>
      </c>
      <c r="H13" s="119">
        <f>IFERROR(VLOOKUP($B13&amp;"_"&amp;$C13&amp;"_"&amp;$A$4,'Pnad-C'!$1:$1048576,H$4,0)*100,"-")</f>
        <v>10.449384152889252</v>
      </c>
      <c r="I13" s="119">
        <f>IFERROR(VLOOKUP($B13&amp;"_"&amp;$C13&amp;"_"&amp;$A$4,'Pnad-C'!$1:$1048576,I$4,0)*100,"-")</f>
        <v>0.79951724037528038</v>
      </c>
    </row>
    <row r="14" spans="1:9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6.9223947823047638</v>
      </c>
      <c r="F14" s="120">
        <f>IFERROR(VLOOKUP($B14&amp;"_"&amp;$C14&amp;"_"&amp;$A$4,'Pnad-C'!$1:$1048576,F$4,0)*100,"-")</f>
        <v>48.285281658172607</v>
      </c>
      <c r="G14" s="120">
        <f>IFERROR(VLOOKUP($B14&amp;"_"&amp;$C14&amp;"_"&amp;$A$4,'Pnad-C'!$1:$1048576,G$4,0)*100,"-")</f>
        <v>34.662991762161255</v>
      </c>
      <c r="H14" s="120">
        <f>IFERROR(VLOOKUP($B14&amp;"_"&amp;$C14&amp;"_"&amp;$A$4,'Pnad-C'!$1:$1048576,H$4,0)*100,"-")</f>
        <v>9.3328841030597687</v>
      </c>
      <c r="I14" s="120">
        <f>IFERROR(VLOOKUP($B14&amp;"_"&amp;$C14&amp;"_"&amp;$A$4,'Pnad-C'!$1:$1048576,I$4,0)*100,"-")</f>
        <v>0.79644946381449699</v>
      </c>
    </row>
    <row r="15" spans="1:9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4.5175142586231232</v>
      </c>
      <c r="F15" s="120">
        <f>IFERROR(VLOOKUP($B15&amp;"_"&amp;$C15&amp;"_"&amp;$A$4,'Pnad-C'!$1:$1048576,F$4,0)*100,"-")</f>
        <v>47.286146879196167</v>
      </c>
      <c r="G15" s="120">
        <f>IFERROR(VLOOKUP($B15&amp;"_"&amp;$C15&amp;"_"&amp;$A$4,'Pnad-C'!$1:$1048576,G$4,0)*100,"-")</f>
        <v>35.605010390281677</v>
      </c>
      <c r="H15" s="120">
        <f>IFERROR(VLOOKUP($B15&amp;"_"&amp;$C15&amp;"_"&amp;$A$4,'Pnad-C'!$1:$1048576,H$4,0)*100,"-")</f>
        <v>12.057597935199738</v>
      </c>
      <c r="I15" s="120">
        <f>IFERROR(VLOOKUP($B15&amp;"_"&amp;$C15&amp;"_"&amp;$A$4,'Pnad-C'!$1:$1048576,I$4,0)*100,"-")</f>
        <v>0.53373118862509727</v>
      </c>
    </row>
    <row r="16" spans="1:9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4.3420121073722839</v>
      </c>
      <c r="F16" s="120">
        <f>IFERROR(VLOOKUP($B16&amp;"_"&amp;$C16&amp;"_"&amp;$A$4,'Pnad-C'!$1:$1048576,F$4,0)*100,"-")</f>
        <v>46.919721364974976</v>
      </c>
      <c r="G16" s="120">
        <f>IFERROR(VLOOKUP($B16&amp;"_"&amp;$C16&amp;"_"&amp;$A$4,'Pnad-C'!$1:$1048576,G$4,0)*100,"-")</f>
        <v>36.55318021774292</v>
      </c>
      <c r="H16" s="120">
        <f>IFERROR(VLOOKUP($B16&amp;"_"&amp;$C16&amp;"_"&amp;$A$4,'Pnad-C'!$1:$1048576,H$4,0)*100,"-")</f>
        <v>10.945361852645874</v>
      </c>
      <c r="I16" s="120">
        <f>IFERROR(VLOOKUP($B16&amp;"_"&amp;$C16&amp;"_"&amp;$A$4,'Pnad-C'!$1:$1048576,I$4,0)*100,"-")</f>
        <v>1.2397229671478271</v>
      </c>
    </row>
    <row r="17" spans="2:9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3.1201841309666634</v>
      </c>
      <c r="F17" s="120">
        <f>IFERROR(VLOOKUP($B17&amp;"_"&amp;$C17&amp;"_"&amp;$A$4,'Pnad-C'!$1:$1048576,F$4,0)*100,"-")</f>
        <v>49.698743224143982</v>
      </c>
      <c r="G17" s="120">
        <f>IFERROR(VLOOKUP($B17&amp;"_"&amp;$C17&amp;"_"&amp;$A$4,'Pnad-C'!$1:$1048576,G$4,0)*100,"-")</f>
        <v>37.091216444969177</v>
      </c>
      <c r="H17" s="120">
        <f>IFERROR(VLOOKUP($B17&amp;"_"&amp;$C17&amp;"_"&amp;$A$4,'Pnad-C'!$1:$1048576,H$4,0)*100,"-")</f>
        <v>9.4616912305355072</v>
      </c>
      <c r="I17" s="120">
        <f>IFERROR(VLOOKUP($B17&amp;"_"&amp;$C17&amp;"_"&amp;$A$4,'Pnad-C'!$1:$1048576,I$4,0)*100,"-")</f>
        <v>0.62816538847982883</v>
      </c>
    </row>
    <row r="18" spans="2:9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4.1077658534049988</v>
      </c>
      <c r="F18" s="119">
        <f>IFERROR(VLOOKUP($B18&amp;"_"&amp;$C18&amp;"_"&amp;$A$4,'Pnad-C'!$1:$1048576,F$4,0)*100,"-")</f>
        <v>47.34189510345459</v>
      </c>
      <c r="G18" s="119">
        <f>IFERROR(VLOOKUP($B18&amp;"_"&amp;$C18&amp;"_"&amp;$A$4,'Pnad-C'!$1:$1048576,G$4,0)*100,"-")</f>
        <v>36.720955371856689</v>
      </c>
      <c r="H18" s="119">
        <f>IFERROR(VLOOKUP($B18&amp;"_"&amp;$C18&amp;"_"&amp;$A$4,'Pnad-C'!$1:$1048576,H$4,0)*100,"-")</f>
        <v>11.025618016719818</v>
      </c>
      <c r="I18" s="119">
        <f>IFERROR(VLOOKUP($B18&amp;"_"&amp;$C18&amp;"_"&amp;$A$4,'Pnad-C'!$1:$1048576,I$4,0)*100,"-")</f>
        <v>0.80376937985420227</v>
      </c>
    </row>
    <row r="19" spans="2:9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5.8226749300956726</v>
      </c>
      <c r="F19" s="120">
        <f>IFERROR(VLOOKUP($B19&amp;"_"&amp;$C19&amp;"_"&amp;$A$4,'Pnad-C'!$1:$1048576,F$4,0)*100,"-")</f>
        <v>47.949036955833435</v>
      </c>
      <c r="G19" s="120">
        <f>IFERROR(VLOOKUP($B19&amp;"_"&amp;$C19&amp;"_"&amp;$A$4,'Pnad-C'!$1:$1048576,G$4,0)*100,"-")</f>
        <v>36.429008841514587</v>
      </c>
      <c r="H19" s="120">
        <f>IFERROR(VLOOKUP($B19&amp;"_"&amp;$C19&amp;"_"&amp;$A$4,'Pnad-C'!$1:$1048576,H$4,0)*100,"-")</f>
        <v>8.9031897485256195</v>
      </c>
      <c r="I19" s="120">
        <f>IFERROR(VLOOKUP($B19&amp;"_"&amp;$C19&amp;"_"&amp;$A$4,'Pnad-C'!$1:$1048576,I$4,0)*100,"-")</f>
        <v>0.89608896523714066</v>
      </c>
    </row>
    <row r="20" spans="2:9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3.8463745266199112</v>
      </c>
      <c r="F20" s="120">
        <f>IFERROR(VLOOKUP($B20&amp;"_"&amp;$C20&amp;"_"&amp;$A$4,'Pnad-C'!$1:$1048576,F$4,0)*100,"-")</f>
        <v>48.707067966461182</v>
      </c>
      <c r="G20" s="120">
        <f>IFERROR(VLOOKUP($B20&amp;"_"&amp;$C20&amp;"_"&amp;$A$4,'Pnad-C'!$1:$1048576,G$4,0)*100,"-")</f>
        <v>35.108450055122375</v>
      </c>
      <c r="H20" s="120">
        <f>IFERROR(VLOOKUP($B20&amp;"_"&amp;$C20&amp;"_"&amp;$A$4,'Pnad-C'!$1:$1048576,H$4,0)*100,"-")</f>
        <v>11.92324161529541</v>
      </c>
      <c r="I20" s="120">
        <f>IFERROR(VLOOKUP($B20&amp;"_"&amp;$C20&amp;"_"&amp;$A$4,'Pnad-C'!$1:$1048576,I$4,0)*100,"-")</f>
        <v>0.41486765258014202</v>
      </c>
    </row>
    <row r="21" spans="2:9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3.5174548625946045</v>
      </c>
      <c r="F21" s="120">
        <f>IFERROR(VLOOKUP($B21&amp;"_"&amp;$C21&amp;"_"&amp;$A$4,'Pnad-C'!$1:$1048576,F$4,0)*100,"-")</f>
        <v>46.560469269752502</v>
      </c>
      <c r="G21" s="120">
        <f>IFERROR(VLOOKUP($B21&amp;"_"&amp;$C21&amp;"_"&amp;$A$4,'Pnad-C'!$1:$1048576,G$4,0)*100,"-")</f>
        <v>37.698805332183838</v>
      </c>
      <c r="H21" s="120">
        <f>IFERROR(VLOOKUP($B21&amp;"_"&amp;$C21&amp;"_"&amp;$A$4,'Pnad-C'!$1:$1048576,H$4,0)*100,"-")</f>
        <v>11.010606586933136</v>
      </c>
      <c r="I21" s="120">
        <f>IFERROR(VLOOKUP($B21&amp;"_"&amp;$C21&amp;"_"&amp;$A$4,'Pnad-C'!$1:$1048576,I$4,0)*100,"-")</f>
        <v>1.212663296610117</v>
      </c>
    </row>
    <row r="22" spans="2:9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3.2445583492517471</v>
      </c>
      <c r="F22" s="120">
        <f>IFERROR(VLOOKUP($B22&amp;"_"&amp;$C22&amp;"_"&amp;$A$4,'Pnad-C'!$1:$1048576,F$4,0)*100,"-")</f>
        <v>46.151000261306763</v>
      </c>
      <c r="G22" s="120">
        <f>IFERROR(VLOOKUP($B22&amp;"_"&amp;$C22&amp;"_"&amp;$A$4,'Pnad-C'!$1:$1048576,G$4,0)*100,"-")</f>
        <v>37.647551298141479</v>
      </c>
      <c r="H22" s="120">
        <f>IFERROR(VLOOKUP($B22&amp;"_"&amp;$C22&amp;"_"&amp;$A$4,'Pnad-C'!$1:$1048576,H$4,0)*100,"-")</f>
        <v>12.265433371067047</v>
      </c>
      <c r="I22" s="120">
        <f>IFERROR(VLOOKUP($B22&amp;"_"&amp;$C22&amp;"_"&amp;$A$4,'Pnad-C'!$1:$1048576,I$4,0)*100,"-")</f>
        <v>0.69145769812166691</v>
      </c>
    </row>
    <row r="23" spans="2:9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3.7047132849693298</v>
      </c>
      <c r="F23" s="119">
        <f>IFERROR(VLOOKUP($B23&amp;"_"&amp;$C23&amp;"_"&amp;$A$4,'Pnad-C'!$1:$1048576,F$4,0)*100,"-")</f>
        <v>48.425054550170898</v>
      </c>
      <c r="G23" s="119">
        <f>IFERROR(VLOOKUP($B23&amp;"_"&amp;$C23&amp;"_"&amp;$A$4,'Pnad-C'!$1:$1048576,G$4,0)*100,"-")</f>
        <v>36.688637733459473</v>
      </c>
      <c r="H23" s="119">
        <f>IFERROR(VLOOKUP($B23&amp;"_"&amp;$C23&amp;"_"&amp;$A$4,'Pnad-C'!$1:$1048576,H$4,0)*100,"-")</f>
        <v>10.125209391117096</v>
      </c>
      <c r="I23" s="119">
        <f>IFERROR(VLOOKUP($B23&amp;"_"&amp;$C23&amp;"_"&amp;$A$4,'Pnad-C'!$1:$1048576,I$4,0)*100,"-")</f>
        <v>1.0563839226961136</v>
      </c>
    </row>
    <row r="24" spans="2:9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3.9251282811164856</v>
      </c>
      <c r="F24" s="120">
        <f>IFERROR(VLOOKUP($B24&amp;"_"&amp;$C24&amp;"_"&amp;$A$4,'Pnad-C'!$1:$1048576,F$4,0)*100,"-")</f>
        <v>49.773278832435608</v>
      </c>
      <c r="G24" s="120">
        <f>IFERROR(VLOOKUP($B24&amp;"_"&amp;$C24&amp;"_"&amp;$A$4,'Pnad-C'!$1:$1048576,G$4,0)*100,"-")</f>
        <v>35.765916109085083</v>
      </c>
      <c r="H24" s="120">
        <f>IFERROR(VLOOKUP($B24&amp;"_"&amp;$C24&amp;"_"&amp;$A$4,'Pnad-C'!$1:$1048576,H$4,0)*100,"-")</f>
        <v>8.8864229619503021</v>
      </c>
      <c r="I24" s="120">
        <f>IFERROR(VLOOKUP($B24&amp;"_"&amp;$C24&amp;"_"&amp;$A$4,'Pnad-C'!$1:$1048576,I$4,0)*100,"-")</f>
        <v>1.6492525115609169</v>
      </c>
    </row>
    <row r="25" spans="2:9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3.0726760625839233</v>
      </c>
      <c r="F25" s="120">
        <f>IFERROR(VLOOKUP($B25&amp;"_"&amp;$C25&amp;"_"&amp;$A$4,'Pnad-C'!$1:$1048576,F$4,0)*100,"-")</f>
        <v>48.866617679595947</v>
      </c>
      <c r="G25" s="120">
        <f>IFERROR(VLOOKUP($B25&amp;"_"&amp;$C25&amp;"_"&amp;$A$4,'Pnad-C'!$1:$1048576,G$4,0)*100,"-")</f>
        <v>36.267656087875366</v>
      </c>
      <c r="H25" s="120">
        <f>IFERROR(VLOOKUP($B25&amp;"_"&amp;$C25&amp;"_"&amp;$A$4,'Pnad-C'!$1:$1048576,H$4,0)*100,"-")</f>
        <v>10.777341574430466</v>
      </c>
      <c r="I25" s="120">
        <f>IFERROR(VLOOKUP($B25&amp;"_"&amp;$C25&amp;"_"&amp;$A$4,'Pnad-C'!$1:$1048576,I$4,0)*100,"-")</f>
        <v>1.015709713101387</v>
      </c>
    </row>
    <row r="26" spans="2:9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3.4596066921949387</v>
      </c>
      <c r="F26" s="120">
        <f>IFERROR(VLOOKUP($B26&amp;"_"&amp;$C26&amp;"_"&amp;$A$4,'Pnad-C'!$1:$1048576,F$4,0)*100,"-")</f>
        <v>48.220798373222351</v>
      </c>
      <c r="G26" s="120">
        <f>IFERROR(VLOOKUP($B26&amp;"_"&amp;$C26&amp;"_"&amp;$A$4,'Pnad-C'!$1:$1048576,G$4,0)*100,"-")</f>
        <v>36.635488271713257</v>
      </c>
      <c r="H26" s="120">
        <f>IFERROR(VLOOKUP($B26&amp;"_"&amp;$C26&amp;"_"&amp;$A$4,'Pnad-C'!$1:$1048576,H$4,0)*100,"-")</f>
        <v>10.547827929258347</v>
      </c>
      <c r="I26" s="120">
        <f>IFERROR(VLOOKUP($B26&amp;"_"&amp;$C26&amp;"_"&amp;$A$4,'Pnad-C'!$1:$1048576,I$4,0)*100,"-")</f>
        <v>1.1362781748175621</v>
      </c>
    </row>
    <row r="27" spans="2:9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4.3614428490400314</v>
      </c>
      <c r="F27" s="120">
        <f>IFERROR(VLOOKUP($B27&amp;"_"&amp;$C27&amp;"_"&amp;$A$4,'Pnad-C'!$1:$1048576,F$4,0)*100,"-")</f>
        <v>46.839526295661926</v>
      </c>
      <c r="G27" s="120">
        <f>IFERROR(VLOOKUP($B27&amp;"_"&amp;$C27&amp;"_"&amp;$A$4,'Pnad-C'!$1:$1048576,G$4,0)*100,"-")</f>
        <v>38.085490465164185</v>
      </c>
      <c r="H27" s="120">
        <f>IFERROR(VLOOKUP($B27&amp;"_"&amp;$C27&amp;"_"&amp;$A$4,'Pnad-C'!$1:$1048576,H$4,0)*100,"-")</f>
        <v>10.289245843887329</v>
      </c>
      <c r="I27" s="120">
        <f>IFERROR(VLOOKUP($B27&amp;"_"&amp;$C27&amp;"_"&amp;$A$4,'Pnad-C'!$1:$1048576,I$4,0)*100,"-")</f>
        <v>0.42429538443684578</v>
      </c>
    </row>
    <row r="28" spans="2:9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4.2032733559608459</v>
      </c>
      <c r="F28" s="119">
        <f>IFERROR(VLOOKUP($B28&amp;"_"&amp;$C28&amp;"_"&amp;$A$4,'Pnad-C'!$1:$1048576,F$4,0)*100,"-")</f>
        <v>45.751795172691345</v>
      </c>
      <c r="G28" s="119">
        <f>IFERROR(VLOOKUP($B28&amp;"_"&amp;$C28&amp;"_"&amp;$A$4,'Pnad-C'!$1:$1048576,G$4,0)*100,"-")</f>
        <v>38.0450040102005</v>
      </c>
      <c r="H28" s="119">
        <f>IFERROR(VLOOKUP($B28&amp;"_"&amp;$C28&amp;"_"&amp;$A$4,'Pnad-C'!$1:$1048576,H$4,0)*100,"-")</f>
        <v>11.266792565584183</v>
      </c>
      <c r="I28" s="119">
        <f>IFERROR(VLOOKUP($B28&amp;"_"&amp;$C28&amp;"_"&amp;$A$4,'Pnad-C'!$1:$1048576,I$4,0)*100,"-")</f>
        <v>0.73313727043569088</v>
      </c>
    </row>
    <row r="29" spans="2:9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4.2032733559608459</v>
      </c>
      <c r="F29" s="120">
        <f>IFERROR(VLOOKUP($B29&amp;"_"&amp;$C29&amp;"_"&amp;$A$4,'Pnad-C'!$1:$1048576,F$4,0)*100,"-")</f>
        <v>45.751795172691345</v>
      </c>
      <c r="G29" s="120">
        <f>IFERROR(VLOOKUP($B29&amp;"_"&amp;$C29&amp;"_"&amp;$A$4,'Pnad-C'!$1:$1048576,G$4,0)*100,"-")</f>
        <v>38.0450040102005</v>
      </c>
      <c r="H29" s="120">
        <f>IFERROR(VLOOKUP($B29&amp;"_"&amp;$C29&amp;"_"&amp;$A$4,'Pnad-C'!$1:$1048576,H$4,0)*100,"-")</f>
        <v>11.266792565584183</v>
      </c>
      <c r="I29" s="120">
        <f>IFERROR(VLOOKUP($B29&amp;"_"&amp;$C29&amp;"_"&amp;$A$4,'Pnad-C'!$1:$1048576,I$4,0)*100,"-")</f>
        <v>0.73313727043569088</v>
      </c>
    </row>
    <row r="30" spans="2:9" ht="15" customHeight="1" thickTop="1" x14ac:dyDescent="0.25">
      <c r="C30" s="154"/>
      <c r="D30" s="15" t="s">
        <v>785</v>
      </c>
      <c r="E30" s="113"/>
      <c r="F30" s="113"/>
      <c r="G30" s="113"/>
      <c r="H30" s="17"/>
      <c r="I30" s="17"/>
    </row>
    <row r="31" spans="2:9" x14ac:dyDescent="0.25">
      <c r="C31" s="154"/>
      <c r="D31" s="16" t="s">
        <v>2</v>
      </c>
    </row>
    <row r="32" spans="2:9" x14ac:dyDescent="0.25">
      <c r="C32" s="154"/>
      <c r="D32" s="159" t="s">
        <v>435</v>
      </c>
    </row>
    <row r="33" spans="3:9" x14ac:dyDescent="0.25">
      <c r="C33" s="154"/>
      <c r="D33" s="104" t="s">
        <v>436</v>
      </c>
    </row>
    <row r="34" spans="3:9" x14ac:dyDescent="0.25">
      <c r="I34" s="153"/>
    </row>
  </sheetData>
  <mergeCells count="1">
    <mergeCell ref="D5:I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.140625" style="153" customWidth="1"/>
    <col min="4" max="4" width="23.28515625" customWidth="1"/>
    <col min="5" max="10" width="15.710937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0" s="158" customFormat="1" ht="10.5" customHeight="1" x14ac:dyDescent="0.25">
      <c r="A3" s="144">
        <v>30</v>
      </c>
      <c r="B3" s="145"/>
      <c r="C3" s="157"/>
      <c r="D3" s="155"/>
      <c r="E3" s="157" t="s">
        <v>331</v>
      </c>
      <c r="F3" s="157" t="s">
        <v>332</v>
      </c>
      <c r="G3" s="157" t="s">
        <v>333</v>
      </c>
      <c r="H3" s="157" t="s">
        <v>334</v>
      </c>
      <c r="I3" s="157" t="s">
        <v>335</v>
      </c>
      <c r="J3" s="157" t="s">
        <v>336</v>
      </c>
    </row>
    <row r="4" spans="1:10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130</v>
      </c>
      <c r="F4" s="157">
        <f>HLOOKUP(F$3,'Pnad-C'!$1:$1048576,2,0)</f>
        <v>131</v>
      </c>
      <c r="G4" s="157">
        <f>HLOOKUP(G$3,'Pnad-C'!$1:$1048576,2,0)</f>
        <v>132</v>
      </c>
      <c r="H4" s="157">
        <f>HLOOKUP(H$3,'Pnad-C'!$1:$1048576,2,0)</f>
        <v>133</v>
      </c>
      <c r="I4" s="157">
        <f>HLOOKUP(I$3,'Pnad-C'!$1:$1048576,2,0)</f>
        <v>134</v>
      </c>
      <c r="J4" s="157">
        <f>HLOOKUP(J$3,'Pnad-C'!$1:$1048576,2,0)</f>
        <v>135</v>
      </c>
    </row>
    <row r="5" spans="1:10" s="12" customFormat="1" ht="43.5" customHeight="1" x14ac:dyDescent="0.25">
      <c r="A5" s="11"/>
      <c r="B5" s="148"/>
      <c r="C5" s="138"/>
      <c r="D5" s="371" t="str">
        <f>VLOOKUP(A3,'Indicadores do boletim'!$D:$N,3,0)</f>
        <v>Distribuição percentual da população com 14 anos ou mais desempregada segundo anos de estudo: Região Metropolitana do Rio de Janeiro, 2012 a 2016</v>
      </c>
      <c r="E5" s="371"/>
      <c r="F5" s="371"/>
      <c r="G5" s="371"/>
      <c r="H5" s="371"/>
      <c r="I5" s="371"/>
      <c r="J5" s="371"/>
    </row>
    <row r="6" spans="1:10" s="12" customFormat="1" ht="14.25" customHeight="1" thickBot="1" x14ac:dyDescent="0.3">
      <c r="A6" s="11"/>
      <c r="B6" s="150"/>
      <c r="C6" s="138"/>
      <c r="D6" s="13"/>
      <c r="E6" s="14"/>
      <c r="J6" s="102" t="s">
        <v>186</v>
      </c>
    </row>
    <row r="7" spans="1:10" s="11" customFormat="1" ht="45.75" customHeight="1" thickTop="1" x14ac:dyDescent="0.25">
      <c r="A7" s="138"/>
      <c r="B7" s="151"/>
      <c r="C7" s="138"/>
      <c r="D7" s="96" t="s">
        <v>0</v>
      </c>
      <c r="E7" s="97" t="s">
        <v>196</v>
      </c>
      <c r="F7" s="97" t="s">
        <v>202</v>
      </c>
      <c r="G7" s="97" t="s">
        <v>197</v>
      </c>
      <c r="H7" s="97" t="s">
        <v>198</v>
      </c>
      <c r="I7" s="97" t="s">
        <v>199</v>
      </c>
      <c r="J7" s="97" t="s">
        <v>200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1.5000239945948124</v>
      </c>
      <c r="F8" s="119">
        <f>IFERROR(VLOOKUP($B8&amp;"_"&amp;$C8&amp;"_"&amp;$A$4,'Pnad-C'!$1:$1048576,F$4,0)*100,"-")</f>
        <v>21.494114398956299</v>
      </c>
      <c r="G8" s="119">
        <f>IFERROR(VLOOKUP($B8&amp;"_"&amp;$C8&amp;"_"&amp;$A$4,'Pnad-C'!$1:$1048576,G$4,0)*100,"-")</f>
        <v>13.348253071308136</v>
      </c>
      <c r="H8" s="119">
        <f>IFERROR(VLOOKUP($B8&amp;"_"&amp;$C8&amp;"_"&amp;$A$4,'Pnad-C'!$1:$1048576,H$4,0)*100,"-")</f>
        <v>11.260933429002762</v>
      </c>
      <c r="I8" s="119">
        <f>IFERROR(VLOOKUP($B8&amp;"_"&amp;$C8&amp;"_"&amp;$A$4,'Pnad-C'!$1:$1048576,I$4,0)*100,"-")</f>
        <v>37.94519305229187</v>
      </c>
      <c r="J8" s="119">
        <f>IFERROR(VLOOKUP($B8&amp;"_"&amp;$C8&amp;"_"&amp;$A$4,'Pnad-C'!$1:$1048576,J$4,0)*100,"-")</f>
        <v>14.451481401920319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1.8953831866383553</v>
      </c>
      <c r="F9" s="120">
        <f>IFERROR(VLOOKUP($B9&amp;"_"&amp;$C9&amp;"_"&amp;$A$4,'Pnad-C'!$1:$1048576,F$4,0)*100,"-")</f>
        <v>20.406122505664825</v>
      </c>
      <c r="G9" s="120">
        <f>IFERROR(VLOOKUP($B9&amp;"_"&amp;$C9&amp;"_"&amp;$A$4,'Pnad-C'!$1:$1048576,G$4,0)*100,"-")</f>
        <v>12.873753905296326</v>
      </c>
      <c r="H9" s="120">
        <f>IFERROR(VLOOKUP($B9&amp;"_"&amp;$C9&amp;"_"&amp;$A$4,'Pnad-C'!$1:$1048576,H$4,0)*100,"-")</f>
        <v>11.185208708047867</v>
      </c>
      <c r="I9" s="120">
        <f>IFERROR(VLOOKUP($B9&amp;"_"&amp;$C9&amp;"_"&amp;$A$4,'Pnad-C'!$1:$1048576,I$4,0)*100,"-")</f>
        <v>40.002918243408203</v>
      </c>
      <c r="J9" s="120">
        <f>IFERROR(VLOOKUP($B9&amp;"_"&amp;$C9&amp;"_"&amp;$A$4,'Pnad-C'!$1:$1048576,J$4,0)*100,"-")</f>
        <v>13.636612892150879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2.0920528098940849</v>
      </c>
      <c r="F10" s="120">
        <f>IFERROR(VLOOKUP($B10&amp;"_"&amp;$C10&amp;"_"&amp;$A$4,'Pnad-C'!$1:$1048576,F$4,0)*100,"-")</f>
        <v>20.735473930835724</v>
      </c>
      <c r="G10" s="120">
        <f>IFERROR(VLOOKUP($B10&amp;"_"&amp;$C10&amp;"_"&amp;$A$4,'Pnad-C'!$1:$1048576,G$4,0)*100,"-")</f>
        <v>14.128072559833527</v>
      </c>
      <c r="H10" s="120">
        <f>IFERROR(VLOOKUP($B10&amp;"_"&amp;$C10&amp;"_"&amp;$A$4,'Pnad-C'!$1:$1048576,H$4,0)*100,"-")</f>
        <v>11.526448279619217</v>
      </c>
      <c r="I10" s="120">
        <f>IFERROR(VLOOKUP($B10&amp;"_"&amp;$C10&amp;"_"&amp;$A$4,'Pnad-C'!$1:$1048576,I$4,0)*100,"-")</f>
        <v>36.582109332084656</v>
      </c>
      <c r="J10" s="120">
        <f>IFERROR(VLOOKUP($B10&amp;"_"&amp;$C10&amp;"_"&amp;$A$4,'Pnad-C'!$1:$1048576,J$4,0)*100,"-")</f>
        <v>14.935843646526337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1.0769051499664783</v>
      </c>
      <c r="F11" s="120">
        <f>IFERROR(VLOOKUP($B11&amp;"_"&amp;$C11&amp;"_"&amp;$A$4,'Pnad-C'!$1:$1048576,F$4,0)*100,"-")</f>
        <v>21.721246838569641</v>
      </c>
      <c r="G11" s="120">
        <f>IFERROR(VLOOKUP($B11&amp;"_"&amp;$C11&amp;"_"&amp;$A$4,'Pnad-C'!$1:$1048576,G$4,0)*100,"-")</f>
        <v>12.139233201742172</v>
      </c>
      <c r="H11" s="120">
        <f>IFERROR(VLOOKUP($B11&amp;"_"&amp;$C11&amp;"_"&amp;$A$4,'Pnad-C'!$1:$1048576,H$4,0)*100,"-")</f>
        <v>11.234699934720993</v>
      </c>
      <c r="I11" s="120">
        <f>IFERROR(VLOOKUP($B11&amp;"_"&amp;$C11&amp;"_"&amp;$A$4,'Pnad-C'!$1:$1048576,I$4,0)*100,"-")</f>
        <v>39.26500678062439</v>
      </c>
      <c r="J11" s="120">
        <f>IFERROR(VLOOKUP($B11&amp;"_"&amp;$C11&amp;"_"&amp;$A$4,'Pnad-C'!$1:$1048576,J$4,0)*100,"-")</f>
        <v>14.562907814979553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0.9357549250125885</v>
      </c>
      <c r="F12" s="120">
        <f>IFERROR(VLOOKUP($B12&amp;"_"&amp;$C12&amp;"_"&amp;$A$4,'Pnad-C'!$1:$1048576,F$4,0)*100,"-")</f>
        <v>23.113614320755005</v>
      </c>
      <c r="G12" s="120">
        <f>IFERROR(VLOOKUP($B12&amp;"_"&amp;$C12&amp;"_"&amp;$A$4,'Pnad-C'!$1:$1048576,G$4,0)*100,"-")</f>
        <v>14.251954853534698</v>
      </c>
      <c r="H12" s="120">
        <f>IFERROR(VLOOKUP($B12&amp;"_"&amp;$C12&amp;"_"&amp;$A$4,'Pnad-C'!$1:$1048576,H$4,0)*100,"-")</f>
        <v>11.097376048564911</v>
      </c>
      <c r="I12" s="120">
        <f>IFERROR(VLOOKUP($B12&amp;"_"&amp;$C12&amp;"_"&amp;$A$4,'Pnad-C'!$1:$1048576,I$4,0)*100,"-")</f>
        <v>35.930740833282471</v>
      </c>
      <c r="J12" s="120">
        <f>IFERROR(VLOOKUP($B12&amp;"_"&amp;$C12&amp;"_"&amp;$A$4,'Pnad-C'!$1:$1048576,J$4,0)*100,"-")</f>
        <v>14.670559763908386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2.0229058340191841</v>
      </c>
      <c r="F13" s="119">
        <f>IFERROR(VLOOKUP($B13&amp;"_"&amp;$C13&amp;"_"&amp;$A$4,'Pnad-C'!$1:$1048576,F$4,0)*100,"-")</f>
        <v>18.061119318008423</v>
      </c>
      <c r="G13" s="119">
        <f>IFERROR(VLOOKUP($B13&amp;"_"&amp;$C13&amp;"_"&amp;$A$4,'Pnad-C'!$1:$1048576,G$4,0)*100,"-")</f>
        <v>13.766512274742126</v>
      </c>
      <c r="H13" s="119">
        <f>IFERROR(VLOOKUP($B13&amp;"_"&amp;$C13&amp;"_"&amp;$A$4,'Pnad-C'!$1:$1048576,H$4,0)*100,"-")</f>
        <v>9.4919458031654358</v>
      </c>
      <c r="I13" s="119">
        <f>IFERROR(VLOOKUP($B13&amp;"_"&amp;$C13&amp;"_"&amp;$A$4,'Pnad-C'!$1:$1048576,I$4,0)*100,"-")</f>
        <v>41.975748538970947</v>
      </c>
      <c r="J13" s="119">
        <f>IFERROR(VLOOKUP($B13&amp;"_"&amp;$C13&amp;"_"&amp;$A$4,'Pnad-C'!$1:$1048576,J$4,0)*100,"-")</f>
        <v>14.681766927242279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2.3548711091279984</v>
      </c>
      <c r="F14" s="120">
        <f>IFERROR(VLOOKUP($B14&amp;"_"&amp;$C14&amp;"_"&amp;$A$4,'Pnad-C'!$1:$1048576,F$4,0)*100,"-")</f>
        <v>17.674033343791962</v>
      </c>
      <c r="G14" s="120">
        <f>IFERROR(VLOOKUP($B14&amp;"_"&amp;$C14&amp;"_"&amp;$A$4,'Pnad-C'!$1:$1048576,G$4,0)*100,"-")</f>
        <v>14.35435563325882</v>
      </c>
      <c r="H14" s="120">
        <f>IFERROR(VLOOKUP($B14&amp;"_"&amp;$C14&amp;"_"&amp;$A$4,'Pnad-C'!$1:$1048576,H$4,0)*100,"-")</f>
        <v>8.7248273193836212</v>
      </c>
      <c r="I14" s="120">
        <f>IFERROR(VLOOKUP($B14&amp;"_"&amp;$C14&amp;"_"&amp;$A$4,'Pnad-C'!$1:$1048576,I$4,0)*100,"-")</f>
        <v>42.913484573364258</v>
      </c>
      <c r="J14" s="120">
        <f>IFERROR(VLOOKUP($B14&amp;"_"&amp;$C14&amp;"_"&amp;$A$4,'Pnad-C'!$1:$1048576,J$4,0)*100,"-")</f>
        <v>13.978427648544312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2.0100457593798637</v>
      </c>
      <c r="F15" s="120">
        <f>IFERROR(VLOOKUP($B15&amp;"_"&amp;$C15&amp;"_"&amp;$A$4,'Pnad-C'!$1:$1048576,F$4,0)*100,"-")</f>
        <v>18.577632308006287</v>
      </c>
      <c r="G15" s="120">
        <f>IFERROR(VLOOKUP($B15&amp;"_"&amp;$C15&amp;"_"&amp;$A$4,'Pnad-C'!$1:$1048576,G$4,0)*100,"-")</f>
        <v>13.806925714015961</v>
      </c>
      <c r="H15" s="120">
        <f>IFERROR(VLOOKUP($B15&amp;"_"&amp;$C15&amp;"_"&amp;$A$4,'Pnad-C'!$1:$1048576,H$4,0)*100,"-")</f>
        <v>10.262489318847656</v>
      </c>
      <c r="I15" s="120">
        <f>IFERROR(VLOOKUP($B15&amp;"_"&amp;$C15&amp;"_"&amp;$A$4,'Pnad-C'!$1:$1048576,I$4,0)*100,"-")</f>
        <v>40.224206447601318</v>
      </c>
      <c r="J15" s="120">
        <f>IFERROR(VLOOKUP($B15&amp;"_"&amp;$C15&amp;"_"&amp;$A$4,'Pnad-C'!$1:$1048576,J$4,0)*100,"-")</f>
        <v>15.118700265884399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1.853252574801445</v>
      </c>
      <c r="F16" s="120">
        <f>IFERROR(VLOOKUP($B16&amp;"_"&amp;$C16&amp;"_"&amp;$A$4,'Pnad-C'!$1:$1048576,F$4,0)*100,"-")</f>
        <v>16.269248723983765</v>
      </c>
      <c r="G16" s="120">
        <f>IFERROR(VLOOKUP($B16&amp;"_"&amp;$C16&amp;"_"&amp;$A$4,'Pnad-C'!$1:$1048576,G$4,0)*100,"-")</f>
        <v>14.733143150806427</v>
      </c>
      <c r="H16" s="120">
        <f>IFERROR(VLOOKUP($B16&amp;"_"&amp;$C16&amp;"_"&amp;$A$4,'Pnad-C'!$1:$1048576,H$4,0)*100,"-")</f>
        <v>9.7381263971328735</v>
      </c>
      <c r="I16" s="120">
        <f>IFERROR(VLOOKUP($B16&amp;"_"&amp;$C16&amp;"_"&amp;$A$4,'Pnad-C'!$1:$1048576,I$4,0)*100,"-")</f>
        <v>42.016640305519104</v>
      </c>
      <c r="J16" s="120">
        <f>IFERROR(VLOOKUP($B16&amp;"_"&amp;$C16&amp;"_"&amp;$A$4,'Pnad-C'!$1:$1048576,J$4,0)*100,"-")</f>
        <v>15.389591455459595</v>
      </c>
    </row>
    <row r="17" spans="2:10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1.8734538927674294</v>
      </c>
      <c r="F17" s="120">
        <f>IFERROR(VLOOKUP($B17&amp;"_"&amp;$C17&amp;"_"&amp;$A$4,'Pnad-C'!$1:$1048576,F$4,0)*100,"-")</f>
        <v>19.723565876483917</v>
      </c>
      <c r="G17" s="120">
        <f>IFERROR(VLOOKUP($B17&amp;"_"&amp;$C17&amp;"_"&amp;$A$4,'Pnad-C'!$1:$1048576,G$4,0)*100,"-")</f>
        <v>12.171623855829239</v>
      </c>
      <c r="H17" s="120">
        <f>IFERROR(VLOOKUP($B17&amp;"_"&amp;$C17&amp;"_"&amp;$A$4,'Pnad-C'!$1:$1048576,H$4,0)*100,"-")</f>
        <v>9.2423416674137115</v>
      </c>
      <c r="I17" s="120">
        <f>IFERROR(VLOOKUP($B17&amp;"_"&amp;$C17&amp;"_"&amp;$A$4,'Pnad-C'!$1:$1048576,I$4,0)*100,"-")</f>
        <v>42.748665809631348</v>
      </c>
      <c r="J17" s="120">
        <f>IFERROR(VLOOKUP($B17&amp;"_"&amp;$C17&amp;"_"&amp;$A$4,'Pnad-C'!$1:$1048576,J$4,0)*100,"-")</f>
        <v>14.240346848964691</v>
      </c>
    </row>
    <row r="18" spans="2:10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1.8892943859100342</v>
      </c>
      <c r="F18" s="119">
        <f>IFERROR(VLOOKUP($B18&amp;"_"&amp;$C18&amp;"_"&amp;$A$4,'Pnad-C'!$1:$1048576,F$4,0)*100,"-")</f>
        <v>17.897379398345947</v>
      </c>
      <c r="G18" s="119">
        <f>IFERROR(VLOOKUP($B18&amp;"_"&amp;$C18&amp;"_"&amp;$A$4,'Pnad-C'!$1:$1048576,G$4,0)*100,"-")</f>
        <v>13.633915781974792</v>
      </c>
      <c r="H18" s="119">
        <f>IFERROR(VLOOKUP($B18&amp;"_"&amp;$C18&amp;"_"&amp;$A$4,'Pnad-C'!$1:$1048576,H$4,0)*100,"-")</f>
        <v>9.4853676855564117</v>
      </c>
      <c r="I18" s="119">
        <f>IFERROR(VLOOKUP($B18&amp;"_"&amp;$C18&amp;"_"&amp;$A$4,'Pnad-C'!$1:$1048576,I$4,0)*100,"-")</f>
        <v>43.495336174964905</v>
      </c>
      <c r="J18" s="119">
        <f>IFERROR(VLOOKUP($B18&amp;"_"&amp;$C18&amp;"_"&amp;$A$4,'Pnad-C'!$1:$1048576,J$4,0)*100,"-")</f>
        <v>13.598708808422089</v>
      </c>
    </row>
    <row r="19" spans="2:10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1.637687161564827</v>
      </c>
      <c r="F19" s="120">
        <f>IFERROR(VLOOKUP($B19&amp;"_"&amp;$C19&amp;"_"&amp;$A$4,'Pnad-C'!$1:$1048576,F$4,0)*100,"-")</f>
        <v>17.141531407833099</v>
      </c>
      <c r="G19" s="120">
        <f>IFERROR(VLOOKUP($B19&amp;"_"&amp;$C19&amp;"_"&amp;$A$4,'Pnad-C'!$1:$1048576,G$4,0)*100,"-")</f>
        <v>14.361447095870972</v>
      </c>
      <c r="H19" s="120">
        <f>IFERROR(VLOOKUP($B19&amp;"_"&amp;$C19&amp;"_"&amp;$A$4,'Pnad-C'!$1:$1048576,H$4,0)*100,"-")</f>
        <v>11.101877689361572</v>
      </c>
      <c r="I19" s="120">
        <f>IFERROR(VLOOKUP($B19&amp;"_"&amp;$C19&amp;"_"&amp;$A$4,'Pnad-C'!$1:$1048576,I$4,0)*100,"-")</f>
        <v>42.748111486434937</v>
      </c>
      <c r="J19" s="120">
        <f>IFERROR(VLOOKUP($B19&amp;"_"&amp;$C19&amp;"_"&amp;$A$4,'Pnad-C'!$1:$1048576,J$4,0)*100,"-")</f>
        <v>13.009344041347504</v>
      </c>
    </row>
    <row r="20" spans="2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1.9420616328716278</v>
      </c>
      <c r="F20" s="120">
        <f>IFERROR(VLOOKUP($B20&amp;"_"&amp;$C20&amp;"_"&amp;$A$4,'Pnad-C'!$1:$1048576,F$4,0)*100,"-")</f>
        <v>18.034179508686066</v>
      </c>
      <c r="G20" s="120">
        <f>IFERROR(VLOOKUP($B20&amp;"_"&amp;$C20&amp;"_"&amp;$A$4,'Pnad-C'!$1:$1048576,G$4,0)*100,"-")</f>
        <v>14.406745135784149</v>
      </c>
      <c r="H20" s="120">
        <f>IFERROR(VLOOKUP($B20&amp;"_"&amp;$C20&amp;"_"&amp;$A$4,'Pnad-C'!$1:$1048576,H$4,0)*100,"-")</f>
        <v>10.028615593910217</v>
      </c>
      <c r="I20" s="120">
        <f>IFERROR(VLOOKUP($B20&amp;"_"&amp;$C20&amp;"_"&amp;$A$4,'Pnad-C'!$1:$1048576,I$4,0)*100,"-")</f>
        <v>42.870095372200012</v>
      </c>
      <c r="J20" s="120">
        <f>IFERROR(VLOOKUP($B20&amp;"_"&amp;$C20&amp;"_"&amp;$A$4,'Pnad-C'!$1:$1048576,J$4,0)*100,"-")</f>
        <v>12.718303501605988</v>
      </c>
    </row>
    <row r="21" spans="2:10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1.7759909853339195</v>
      </c>
      <c r="F21" s="120">
        <f>IFERROR(VLOOKUP($B21&amp;"_"&amp;$C21&amp;"_"&amp;$A$4,'Pnad-C'!$1:$1048576,F$4,0)*100,"-")</f>
        <v>18.213224411010742</v>
      </c>
      <c r="G21" s="120">
        <f>IFERROR(VLOOKUP($B21&amp;"_"&amp;$C21&amp;"_"&amp;$A$4,'Pnad-C'!$1:$1048576,G$4,0)*100,"-")</f>
        <v>12.29131668806076</v>
      </c>
      <c r="H21" s="120">
        <f>IFERROR(VLOOKUP($B21&amp;"_"&amp;$C21&amp;"_"&amp;$A$4,'Pnad-C'!$1:$1048576,H$4,0)*100,"-")</f>
        <v>9.6428088843822479</v>
      </c>
      <c r="I21" s="120">
        <f>IFERROR(VLOOKUP($B21&amp;"_"&amp;$C21&amp;"_"&amp;$A$4,'Pnad-C'!$1:$1048576,I$4,0)*100,"-")</f>
        <v>43.210715055465698</v>
      </c>
      <c r="J21" s="120">
        <f>IFERROR(VLOOKUP($B21&amp;"_"&amp;$C21&amp;"_"&amp;$A$4,'Pnad-C'!$1:$1048576,J$4,0)*100,"-")</f>
        <v>14.865943789482117</v>
      </c>
    </row>
    <row r="22" spans="2:10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2.2014375776052475</v>
      </c>
      <c r="F22" s="120">
        <f>IFERROR(VLOOKUP($B22&amp;"_"&amp;$C22&amp;"_"&amp;$A$4,'Pnad-C'!$1:$1048576,F$4,0)*100,"-")</f>
        <v>18.200579285621643</v>
      </c>
      <c r="G22" s="120">
        <f>IFERROR(VLOOKUP($B22&amp;"_"&amp;$C22&amp;"_"&amp;$A$4,'Pnad-C'!$1:$1048576,G$4,0)*100,"-")</f>
        <v>13.47615122795105</v>
      </c>
      <c r="H22" s="120">
        <f>IFERROR(VLOOKUP($B22&amp;"_"&amp;$C22&amp;"_"&amp;$A$4,'Pnad-C'!$1:$1048576,H$4,0)*100,"-")</f>
        <v>7.1681685745716095</v>
      </c>
      <c r="I22" s="120">
        <f>IFERROR(VLOOKUP($B22&amp;"_"&amp;$C22&amp;"_"&amp;$A$4,'Pnad-C'!$1:$1048576,I$4,0)*100,"-")</f>
        <v>45.152419805526733</v>
      </c>
      <c r="J22" s="120">
        <f>IFERROR(VLOOKUP($B22&amp;"_"&amp;$C22&amp;"_"&amp;$A$4,'Pnad-C'!$1:$1048576,J$4,0)*100,"-")</f>
        <v>13.801245391368866</v>
      </c>
    </row>
    <row r="23" spans="2:10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2.4829350411891937</v>
      </c>
      <c r="F23" s="119">
        <f>IFERROR(VLOOKUP($B23&amp;"_"&amp;$C23&amp;"_"&amp;$A$4,'Pnad-C'!$1:$1048576,F$4,0)*100,"-")</f>
        <v>16.484491527080536</v>
      </c>
      <c r="G23" s="119">
        <f>IFERROR(VLOOKUP($B23&amp;"_"&amp;$C23&amp;"_"&amp;$A$4,'Pnad-C'!$1:$1048576,G$4,0)*100,"-")</f>
        <v>11.432739347219467</v>
      </c>
      <c r="H23" s="119">
        <f>IFERROR(VLOOKUP($B23&amp;"_"&amp;$C23&amp;"_"&amp;$A$4,'Pnad-C'!$1:$1048576,H$4,0)*100,"-")</f>
        <v>8.9601218700408936</v>
      </c>
      <c r="I23" s="119">
        <f>IFERROR(VLOOKUP($B23&amp;"_"&amp;$C23&amp;"_"&amp;$A$4,'Pnad-C'!$1:$1048576,I$4,0)*100,"-")</f>
        <v>45.0478196144104</v>
      </c>
      <c r="J23" s="119">
        <f>IFERROR(VLOOKUP($B23&amp;"_"&amp;$C23&amp;"_"&amp;$A$4,'Pnad-C'!$1:$1048576,J$4,0)*100,"-")</f>
        <v>15.591892600059509</v>
      </c>
    </row>
    <row r="24" spans="2:10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2.7132973074913025</v>
      </c>
      <c r="F24" s="120">
        <f>IFERROR(VLOOKUP($B24&amp;"_"&amp;$C24&amp;"_"&amp;$A$4,'Pnad-C'!$1:$1048576,F$4,0)*100,"-")</f>
        <v>14.137783646583557</v>
      </c>
      <c r="G24" s="120">
        <f>IFERROR(VLOOKUP($B24&amp;"_"&amp;$C24&amp;"_"&amp;$A$4,'Pnad-C'!$1:$1048576,G$4,0)*100,"-")</f>
        <v>11.778873205184937</v>
      </c>
      <c r="H24" s="120">
        <f>IFERROR(VLOOKUP($B24&amp;"_"&amp;$C24&amp;"_"&amp;$A$4,'Pnad-C'!$1:$1048576,H$4,0)*100,"-")</f>
        <v>8.07323157787323</v>
      </c>
      <c r="I24" s="120">
        <f>IFERROR(VLOOKUP($B24&amp;"_"&amp;$C24&amp;"_"&amp;$A$4,'Pnad-C'!$1:$1048576,I$4,0)*100,"-")</f>
        <v>47.236707806587219</v>
      </c>
      <c r="J24" s="120">
        <f>IFERROR(VLOOKUP($B24&amp;"_"&amp;$C24&amp;"_"&amp;$A$4,'Pnad-C'!$1:$1048576,J$4,0)*100,"-")</f>
        <v>16.060107946395874</v>
      </c>
    </row>
    <row r="25" spans="2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1.1936402879655361</v>
      </c>
      <c r="F25" s="120">
        <f>IFERROR(VLOOKUP($B25&amp;"_"&amp;$C25&amp;"_"&amp;$A$4,'Pnad-C'!$1:$1048576,F$4,0)*100,"-")</f>
        <v>19.182395935058594</v>
      </c>
      <c r="G25" s="120">
        <f>IFERROR(VLOOKUP($B25&amp;"_"&amp;$C25&amp;"_"&amp;$A$4,'Pnad-C'!$1:$1048576,G$4,0)*100,"-")</f>
        <v>9.7028590738773346</v>
      </c>
      <c r="H25" s="120">
        <f>IFERROR(VLOOKUP($B25&amp;"_"&amp;$C25&amp;"_"&amp;$A$4,'Pnad-C'!$1:$1048576,H$4,0)*100,"-")</f>
        <v>9.3059979379177094</v>
      </c>
      <c r="I25" s="120">
        <f>IFERROR(VLOOKUP($B25&amp;"_"&amp;$C25&amp;"_"&amp;$A$4,'Pnad-C'!$1:$1048576,I$4,0)*100,"-")</f>
        <v>44.660073518753052</v>
      </c>
      <c r="J25" s="120">
        <f>IFERROR(VLOOKUP($B25&amp;"_"&amp;$C25&amp;"_"&amp;$A$4,'Pnad-C'!$1:$1048576,J$4,0)*100,"-")</f>
        <v>15.955030918121338</v>
      </c>
    </row>
    <row r="26" spans="2:10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1.6294749453663826</v>
      </c>
      <c r="F26" s="120">
        <f>IFERROR(VLOOKUP($B26&amp;"_"&amp;$C26&amp;"_"&amp;$A$4,'Pnad-C'!$1:$1048576,F$4,0)*100,"-")</f>
        <v>17.158584296703339</v>
      </c>
      <c r="G26" s="120">
        <f>IFERROR(VLOOKUP($B26&amp;"_"&amp;$C26&amp;"_"&amp;$A$4,'Pnad-C'!$1:$1048576,G$4,0)*100,"-")</f>
        <v>13.485090434551239</v>
      </c>
      <c r="H26" s="120">
        <f>IFERROR(VLOOKUP($B26&amp;"_"&amp;$C26&amp;"_"&amp;$A$4,'Pnad-C'!$1:$1048576,H$4,0)*100,"-")</f>
        <v>8.248843252658844</v>
      </c>
      <c r="I26" s="120">
        <f>IFERROR(VLOOKUP($B26&amp;"_"&amp;$C26&amp;"_"&amp;$A$4,'Pnad-C'!$1:$1048576,I$4,0)*100,"-")</f>
        <v>43.6250239610672</v>
      </c>
      <c r="J26" s="120">
        <f>IFERROR(VLOOKUP($B26&amp;"_"&amp;$C26&amp;"_"&amp;$A$4,'Pnad-C'!$1:$1048576,J$4,0)*100,"-")</f>
        <v>15.852983295917511</v>
      </c>
    </row>
    <row r="27" spans="2:10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4.3953277170658112</v>
      </c>
      <c r="F27" s="120">
        <f>IFERROR(VLOOKUP($B27&amp;"_"&amp;$C27&amp;"_"&amp;$A$4,'Pnad-C'!$1:$1048576,F$4,0)*100,"-")</f>
        <v>15.459203720092773</v>
      </c>
      <c r="G27" s="120">
        <f>IFERROR(VLOOKUP($B27&amp;"_"&amp;$C27&amp;"_"&amp;$A$4,'Pnad-C'!$1:$1048576,G$4,0)*100,"-")</f>
        <v>10.764134675264359</v>
      </c>
      <c r="H27" s="120">
        <f>IFERROR(VLOOKUP($B27&amp;"_"&amp;$C27&amp;"_"&amp;$A$4,'Pnad-C'!$1:$1048576,H$4,0)*100,"-")</f>
        <v>10.212415456771851</v>
      </c>
      <c r="I27" s="120">
        <f>IFERROR(VLOOKUP($B27&amp;"_"&amp;$C27&amp;"_"&amp;$A$4,'Pnad-C'!$1:$1048576,I$4,0)*100,"-")</f>
        <v>44.669473171234131</v>
      </c>
      <c r="J27" s="120">
        <f>IFERROR(VLOOKUP($B27&amp;"_"&amp;$C27&amp;"_"&amp;$A$4,'Pnad-C'!$1:$1048576,J$4,0)*100,"-")</f>
        <v>14.499446749687195</v>
      </c>
    </row>
    <row r="28" spans="2:10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5.0273794680833817</v>
      </c>
      <c r="F28" s="119">
        <f>IFERROR(VLOOKUP($B28&amp;"_"&amp;$C28&amp;"_"&amp;$A$4,'Pnad-C'!$1:$1048576,F$4,0)*100,"-")</f>
        <v>14.69912976026535</v>
      </c>
      <c r="G28" s="119">
        <f>IFERROR(VLOOKUP($B28&amp;"_"&amp;$C28&amp;"_"&amp;$A$4,'Pnad-C'!$1:$1048576,G$4,0)*100,"-")</f>
        <v>10.686729848384857</v>
      </c>
      <c r="H28" s="119">
        <f>IFERROR(VLOOKUP($B28&amp;"_"&amp;$C28&amp;"_"&amp;$A$4,'Pnad-C'!$1:$1048576,H$4,0)*100,"-")</f>
        <v>8.8681593537330627</v>
      </c>
      <c r="I28" s="119">
        <f>IFERROR(VLOOKUP($B28&amp;"_"&amp;$C28&amp;"_"&amp;$A$4,'Pnad-C'!$1:$1048576,I$4,0)*100,"-")</f>
        <v>45.632275938987732</v>
      </c>
      <c r="J28" s="119">
        <f>IFERROR(VLOOKUP($B28&amp;"_"&amp;$C28&amp;"_"&amp;$A$4,'Pnad-C'!$1:$1048576,J$4,0)*100,"-")</f>
        <v>15.086326003074646</v>
      </c>
    </row>
    <row r="29" spans="2:10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5.0273794680833817</v>
      </c>
      <c r="F29" s="120">
        <f>IFERROR(VLOOKUP($B29&amp;"_"&amp;$C29&amp;"_"&amp;$A$4,'Pnad-C'!$1:$1048576,F$4,0)*100,"-")</f>
        <v>14.69912976026535</v>
      </c>
      <c r="G29" s="120">
        <f>IFERROR(VLOOKUP($B29&amp;"_"&amp;$C29&amp;"_"&amp;$A$4,'Pnad-C'!$1:$1048576,G$4,0)*100,"-")</f>
        <v>10.686729848384857</v>
      </c>
      <c r="H29" s="120">
        <f>IFERROR(VLOOKUP($B29&amp;"_"&amp;$C29&amp;"_"&amp;$A$4,'Pnad-C'!$1:$1048576,H$4,0)*100,"-")</f>
        <v>8.8681593537330627</v>
      </c>
      <c r="I29" s="120">
        <f>IFERROR(VLOOKUP($B29&amp;"_"&amp;$C29&amp;"_"&amp;$A$4,'Pnad-C'!$1:$1048576,I$4,0)*100,"-")</f>
        <v>45.632275938987732</v>
      </c>
      <c r="J29" s="120">
        <f>IFERROR(VLOOKUP($B29&amp;"_"&amp;$C29&amp;"_"&amp;$A$4,'Pnad-C'!$1:$1048576,J$4,0)*100,"-")</f>
        <v>15.086326003074646</v>
      </c>
    </row>
    <row r="30" spans="2:10" ht="15" customHeight="1" thickTop="1" x14ac:dyDescent="0.25">
      <c r="C30" s="154"/>
      <c r="D30" s="15" t="s">
        <v>785</v>
      </c>
      <c r="E30" s="113"/>
      <c r="F30" s="113"/>
      <c r="G30" s="113"/>
      <c r="H30" s="106"/>
      <c r="I30" s="17"/>
      <c r="J30" s="17"/>
    </row>
    <row r="31" spans="2:10" x14ac:dyDescent="0.25">
      <c r="C31" s="154"/>
      <c r="D31" s="16" t="s">
        <v>2</v>
      </c>
    </row>
    <row r="32" spans="2:10" x14ac:dyDescent="0.25">
      <c r="C32" s="154"/>
      <c r="D32" s="159" t="s">
        <v>435</v>
      </c>
    </row>
    <row r="33" spans="3:9" x14ac:dyDescent="0.25">
      <c r="C33" s="154"/>
      <c r="D33" s="104" t="s">
        <v>436</v>
      </c>
    </row>
    <row r="34" spans="3:9" x14ac:dyDescent="0.25">
      <c r="I34" s="153"/>
    </row>
  </sheetData>
  <mergeCells count="1">
    <mergeCell ref="D5:J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33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158" customFormat="1" ht="7.5" customHeight="1" x14ac:dyDescent="0.2">
      <c r="A4" s="147" t="str">
        <f>VLOOKUP(A$3,'Indicadores do boletim'!$D:$P,12,0)</f>
        <v>renda_real</v>
      </c>
      <c r="B4" s="145">
        <f>HLOOKUP($A$4,'Pnad-C'!$1:$1048576,2,0)</f>
        <v>143</v>
      </c>
      <c r="C4" s="146"/>
      <c r="D4" s="155"/>
      <c r="E4" s="157"/>
      <c r="F4" s="157"/>
      <c r="G4" s="157"/>
      <c r="H4" s="157"/>
      <c r="I4" s="10"/>
      <c r="J4" s="10"/>
      <c r="K4" s="10"/>
      <c r="L4" s="10"/>
      <c r="M4" s="10"/>
    </row>
    <row r="5" spans="1:13" s="12" customFormat="1" ht="43.5" customHeight="1" x14ac:dyDescent="0.25">
      <c r="A5" s="11"/>
      <c r="B5" s="148"/>
      <c r="C5" s="149"/>
      <c r="D5" s="371" t="str">
        <f>VLOOKUP(A3,'Indicadores do boletim'!$D:$N,3,0)&amp;" "&amp;VLOOKUP(A3,'Indicadores do boletim'!$D:$N,6,0)&amp;", "&amp;VLOOKUP(A3,'Indicadores do boletim'!$D:$N,7,0)</f>
        <v>Rendimento real médio da população: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9.5" customHeight="1" thickBot="1" x14ac:dyDescent="0.25">
      <c r="A6" s="11"/>
      <c r="B6" s="150"/>
      <c r="C6" s="149"/>
      <c r="D6" s="13"/>
      <c r="H6" s="169" t="s">
        <v>231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1">
        <f>IFERROR(VLOOKUP($B8&amp;"_"&amp;$C8&amp;"_"&amp;E$3,'Pnad-C'!$1:$1048576,$B$4,0),"-")</f>
        <v>1855.250732421875</v>
      </c>
      <c r="F8" s="121">
        <f>IFERROR(VLOOKUP($B8&amp;"_"&amp;$C8&amp;"_"&amp;F$3,'Pnad-C'!$1:$1048576,$B$4,0),"-")</f>
        <v>2425.667724609375</v>
      </c>
      <c r="G8" s="121">
        <f>IFERROR(VLOOKUP($B8&amp;"_"&amp;$C8&amp;"_"&amp;G$3,'Pnad-C'!$1:$1048576,$B$4,0),"-")</f>
        <v>2143.96826171875</v>
      </c>
      <c r="H8" s="121">
        <f>IFERROR(VLOOKUP($B8&amp;"_"&amp;$C8&amp;"_"&amp;H$3,'Pnad-C'!$1:$1048576,$B$4,0),"-")</f>
        <v>2551.386474609375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2">
        <f>IFERROR(VLOOKUP($B9&amp;"_"&amp;$C9&amp;"_"&amp;E$3,'Pnad-C'!$1:$1048576,$B$4,0),"-")</f>
        <v>1853.6749267578125</v>
      </c>
      <c r="F9" s="122">
        <f>IFERROR(VLOOKUP($B9&amp;"_"&amp;$C9&amp;"_"&amp;F$3,'Pnad-C'!$1:$1048576,$B$4,0),"-")</f>
        <v>2406.5615234375</v>
      </c>
      <c r="G9" s="122">
        <f>IFERROR(VLOOKUP($B9&amp;"_"&amp;$C9&amp;"_"&amp;G$3,'Pnad-C'!$1:$1048576,$B$4,0),"-")</f>
        <v>2166.788818359375</v>
      </c>
      <c r="H9" s="122">
        <f>IFERROR(VLOOKUP($B9&amp;"_"&amp;$C9&amp;"_"&amp;H$3,'Pnad-C'!$1:$1048576,$B$4,0),"-")</f>
        <v>2597.4599609375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IFERROR(VLOOKUP($B10&amp;"_"&amp;$C10&amp;"_"&amp;E$3,'Pnad-C'!$1:$1048576,$B$4,0),"-")</f>
        <v>1845.213623046875</v>
      </c>
      <c r="F10" s="122">
        <f>IFERROR(VLOOKUP($B10&amp;"_"&amp;$C10&amp;"_"&amp;F$3,'Pnad-C'!$1:$1048576,$B$4,0),"-")</f>
        <v>2419.183837890625</v>
      </c>
      <c r="G10" s="122">
        <f>IFERROR(VLOOKUP($B10&amp;"_"&amp;$C10&amp;"_"&amp;G$3,'Pnad-C'!$1:$1048576,$B$4,0),"-")</f>
        <v>2196.252685546875</v>
      </c>
      <c r="H10" s="122">
        <f>IFERROR(VLOOKUP($B10&amp;"_"&amp;$C10&amp;"_"&amp;H$3,'Pnad-C'!$1:$1048576,$B$4,0),"-")</f>
        <v>2640.55908203125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IFERROR(VLOOKUP($B11&amp;"_"&amp;$C11&amp;"_"&amp;E$3,'Pnad-C'!$1:$1048576,$B$4,0),"-")</f>
        <v>1863.475341796875</v>
      </c>
      <c r="F11" s="122">
        <f>IFERROR(VLOOKUP($B11&amp;"_"&amp;$C11&amp;"_"&amp;F$3,'Pnad-C'!$1:$1048576,$B$4,0),"-")</f>
        <v>2434.625</v>
      </c>
      <c r="G11" s="122">
        <f>IFERROR(VLOOKUP($B11&amp;"_"&amp;$C11&amp;"_"&amp;G$3,'Pnad-C'!$1:$1048576,$B$4,0),"-")</f>
        <v>2120.66845703125</v>
      </c>
      <c r="H11" s="122">
        <f>IFERROR(VLOOKUP($B11&amp;"_"&amp;$C11&amp;"_"&amp;H$3,'Pnad-C'!$1:$1048576,$B$4,0),"-")</f>
        <v>2505.738037109375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IFERROR(VLOOKUP($B12&amp;"_"&amp;$C12&amp;"_"&amp;E$3,'Pnad-C'!$1:$1048576,$B$4,0),"-")</f>
        <v>1858.6387939453125</v>
      </c>
      <c r="F12" s="122">
        <f>IFERROR(VLOOKUP($B12&amp;"_"&amp;$C12&amp;"_"&amp;F$3,'Pnad-C'!$1:$1048576,$B$4,0),"-")</f>
        <v>2442.300537109375</v>
      </c>
      <c r="G12" s="122">
        <f>IFERROR(VLOOKUP($B12&amp;"_"&amp;$C12&amp;"_"&amp;G$3,'Pnad-C'!$1:$1048576,$B$4,0),"-")</f>
        <v>2092.1630859375</v>
      </c>
      <c r="H12" s="122">
        <f>IFERROR(VLOOKUP($B12&amp;"_"&amp;$C12&amp;"_"&amp;H$3,'Pnad-C'!$1:$1048576,$B$4,0),"-")</f>
        <v>2461.78857421875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1">
        <f>IFERROR(VLOOKUP($B13&amp;"_"&amp;$C13&amp;"_"&amp;E$3,'Pnad-C'!$1:$1048576,$B$4,0),"-")</f>
        <v>1916.577392578125</v>
      </c>
      <c r="F13" s="121">
        <f>IFERROR(VLOOKUP($B13&amp;"_"&amp;$C13&amp;"_"&amp;F$3,'Pnad-C'!$1:$1048576,$B$4,0),"-")</f>
        <v>2519.991943359375</v>
      </c>
      <c r="G13" s="121">
        <f>IFERROR(VLOOKUP($B13&amp;"_"&amp;$C13&amp;"_"&amp;G$3,'Pnad-C'!$1:$1048576,$B$4,0),"-")</f>
        <v>2246.50634765625</v>
      </c>
      <c r="H13" s="121">
        <f>IFERROR(VLOOKUP($B13&amp;"_"&amp;$C13&amp;"_"&amp;H$3,'Pnad-C'!$1:$1048576,$B$4,0),"-")</f>
        <v>2710.263916015625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2">
        <f>IFERROR(VLOOKUP($B14&amp;"_"&amp;$C14&amp;"_"&amp;E$3,'Pnad-C'!$1:$1048576,$B$4,0),"-")</f>
        <v>1886.7598876953125</v>
      </c>
      <c r="F14" s="122">
        <f>IFERROR(VLOOKUP($B14&amp;"_"&amp;$C14&amp;"_"&amp;F$3,'Pnad-C'!$1:$1048576,$B$4,0),"-")</f>
        <v>2464.94677734375</v>
      </c>
      <c r="G14" s="122">
        <f>IFERROR(VLOOKUP($B14&amp;"_"&amp;$C14&amp;"_"&amp;G$3,'Pnad-C'!$1:$1048576,$B$4,0),"-")</f>
        <v>2195.215576171875</v>
      </c>
      <c r="H14" s="122">
        <f>IFERROR(VLOOKUP($B14&amp;"_"&amp;$C14&amp;"_"&amp;H$3,'Pnad-C'!$1:$1048576,$B$4,0),"-")</f>
        <v>2641.501953125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IFERROR(VLOOKUP($B15&amp;"_"&amp;$C15&amp;"_"&amp;E$3,'Pnad-C'!$1:$1048576,$B$4,0),"-")</f>
        <v>1917.086669921875</v>
      </c>
      <c r="F15" s="122">
        <f>IFERROR(VLOOKUP($B15&amp;"_"&amp;$C15&amp;"_"&amp;F$3,'Pnad-C'!$1:$1048576,$B$4,0),"-")</f>
        <v>2523.670654296875</v>
      </c>
      <c r="G15" s="122">
        <f>IFERROR(VLOOKUP($B15&amp;"_"&amp;$C15&amp;"_"&amp;G$3,'Pnad-C'!$1:$1048576,$B$4,0),"-")</f>
        <v>2185.3583984375</v>
      </c>
      <c r="H15" s="122">
        <f>IFERROR(VLOOKUP($B15&amp;"_"&amp;$C15&amp;"_"&amp;H$3,'Pnad-C'!$1:$1048576,$B$4,0),"-")</f>
        <v>2647.665771484375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IFERROR(VLOOKUP($B16&amp;"_"&amp;$C16&amp;"_"&amp;E$3,'Pnad-C'!$1:$1048576,$B$4,0),"-")</f>
        <v>1938.537353515625</v>
      </c>
      <c r="F16" s="122">
        <f>IFERROR(VLOOKUP($B16&amp;"_"&amp;$C16&amp;"_"&amp;F$3,'Pnad-C'!$1:$1048576,$B$4,0),"-")</f>
        <v>2560.947265625</v>
      </c>
      <c r="G16" s="122">
        <f>IFERROR(VLOOKUP($B16&amp;"_"&amp;$C16&amp;"_"&amp;G$3,'Pnad-C'!$1:$1048576,$B$4,0),"-")</f>
        <v>2295.578369140625</v>
      </c>
      <c r="H16" s="122">
        <f>IFERROR(VLOOKUP($B16&amp;"_"&amp;$C16&amp;"_"&amp;H$3,'Pnad-C'!$1:$1048576,$B$4,0),"-")</f>
        <v>2758.53076171875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IFERROR(VLOOKUP($B17&amp;"_"&amp;$C17&amp;"_"&amp;E$3,'Pnad-C'!$1:$1048576,$B$4,0),"-")</f>
        <v>1923.92578125</v>
      </c>
      <c r="F17" s="122">
        <f>IFERROR(VLOOKUP($B17&amp;"_"&amp;$C17&amp;"_"&amp;F$3,'Pnad-C'!$1:$1048576,$B$4,0),"-")</f>
        <v>2530.4033203125</v>
      </c>
      <c r="G17" s="122">
        <f>IFERROR(VLOOKUP($B17&amp;"_"&amp;$C17&amp;"_"&amp;G$3,'Pnad-C'!$1:$1048576,$B$4,0),"-")</f>
        <v>2309.872802734375</v>
      </c>
      <c r="H17" s="122">
        <f>IFERROR(VLOOKUP($B17&amp;"_"&amp;$C17&amp;"_"&amp;H$3,'Pnad-C'!$1:$1048576,$B$4,0),"-")</f>
        <v>2793.357177734375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1">
        <f>IFERROR(VLOOKUP($B18&amp;"_"&amp;$C18&amp;"_"&amp;E$3,'Pnad-C'!$1:$1048576,$B$4,0),"-")</f>
        <v>1943.7252197265625</v>
      </c>
      <c r="F18" s="121">
        <f>IFERROR(VLOOKUP($B18&amp;"_"&amp;$C18&amp;"_"&amp;F$3,'Pnad-C'!$1:$1048576,$B$4,0),"-")</f>
        <v>2619.948974609375</v>
      </c>
      <c r="G18" s="121">
        <f>IFERROR(VLOOKUP($B18&amp;"_"&amp;$C18&amp;"_"&amp;G$3,'Pnad-C'!$1:$1048576,$B$4,0),"-")</f>
        <v>2198.908203125</v>
      </c>
      <c r="H18" s="121">
        <f>IFERROR(VLOOKUP($B18&amp;"_"&amp;$C18&amp;"_"&amp;H$3,'Pnad-C'!$1:$1048576,$B$4,0),"-")</f>
        <v>2634.69677734375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2">
        <f>IFERROR(VLOOKUP($B19&amp;"_"&amp;$C19&amp;"_"&amp;E$3,'Pnad-C'!$1:$1048576,$B$4,0),"-")</f>
        <v>1963.6728515625</v>
      </c>
      <c r="F19" s="122">
        <f>IFERROR(VLOOKUP($B19&amp;"_"&amp;$C19&amp;"_"&amp;F$3,'Pnad-C'!$1:$1048576,$B$4,0),"-")</f>
        <v>2643.708740234375</v>
      </c>
      <c r="G19" s="122">
        <f>IFERROR(VLOOKUP($B19&amp;"_"&amp;$C19&amp;"_"&amp;G$3,'Pnad-C'!$1:$1048576,$B$4,0),"-")</f>
        <v>2341.713134765625</v>
      </c>
      <c r="H19" s="122">
        <f>IFERROR(VLOOKUP($B19&amp;"_"&amp;$C19&amp;"_"&amp;H$3,'Pnad-C'!$1:$1048576,$B$4,0),"-")</f>
        <v>2840.42578125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IFERROR(VLOOKUP($B20&amp;"_"&amp;$C20&amp;"_"&amp;E$3,'Pnad-C'!$1:$1048576,$B$4,0),"-")</f>
        <v>1927.2421875</v>
      </c>
      <c r="F20" s="122">
        <f>IFERROR(VLOOKUP($B20&amp;"_"&amp;$C20&amp;"_"&amp;F$3,'Pnad-C'!$1:$1048576,$B$4,0),"-")</f>
        <v>2597.37841796875</v>
      </c>
      <c r="G20" s="122">
        <f>IFERROR(VLOOKUP($B20&amp;"_"&amp;$C20&amp;"_"&amp;G$3,'Pnad-C'!$1:$1048576,$B$4,0),"-")</f>
        <v>2196.709716796875</v>
      </c>
      <c r="H20" s="122">
        <f>IFERROR(VLOOKUP($B20&amp;"_"&amp;$C20&amp;"_"&amp;H$3,'Pnad-C'!$1:$1048576,$B$4,0),"-")</f>
        <v>2675.70654296875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IFERROR(VLOOKUP($B21&amp;"_"&amp;$C21&amp;"_"&amp;E$3,'Pnad-C'!$1:$1048576,$B$4,0),"-")</f>
        <v>1932.54150390625</v>
      </c>
      <c r="F21" s="122">
        <f>IFERROR(VLOOKUP($B21&amp;"_"&amp;$C21&amp;"_"&amp;F$3,'Pnad-C'!$1:$1048576,$B$4,0),"-")</f>
        <v>2617.03173828125</v>
      </c>
      <c r="G21" s="122">
        <f>IFERROR(VLOOKUP($B21&amp;"_"&amp;$C21&amp;"_"&amp;G$3,'Pnad-C'!$1:$1048576,$B$4,0),"-")</f>
        <v>2063.4462890625</v>
      </c>
      <c r="H21" s="122">
        <f>IFERROR(VLOOKUP($B21&amp;"_"&amp;$C21&amp;"_"&amp;H$3,'Pnad-C'!$1:$1048576,$B$4,0),"-")</f>
        <v>2442.5576171875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IFERROR(VLOOKUP($B22&amp;"_"&amp;$C22&amp;"_"&amp;E$3,'Pnad-C'!$1:$1048576,$B$4,0),"-")</f>
        <v>1951.4444580078125</v>
      </c>
      <c r="F22" s="122">
        <f>IFERROR(VLOOKUP($B22&amp;"_"&amp;$C22&amp;"_"&amp;F$3,'Pnad-C'!$1:$1048576,$B$4,0),"-")</f>
        <v>2621.67724609375</v>
      </c>
      <c r="G22" s="122">
        <f>IFERROR(VLOOKUP($B22&amp;"_"&amp;$C22&amp;"_"&amp;G$3,'Pnad-C'!$1:$1048576,$B$4,0),"-")</f>
        <v>2193.763916015625</v>
      </c>
      <c r="H22" s="122">
        <f>IFERROR(VLOOKUP($B22&amp;"_"&amp;$C22&amp;"_"&amp;H$3,'Pnad-C'!$1:$1048576,$B$4,0),"-")</f>
        <v>2580.097412109375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1">
        <f>IFERROR(VLOOKUP($B23&amp;"_"&amp;$C23&amp;"_"&amp;E$3,'Pnad-C'!$1:$1048576,$B$4,0),"-")</f>
        <v>1939.6314697265625</v>
      </c>
      <c r="F23" s="121">
        <f>IFERROR(VLOOKUP($B23&amp;"_"&amp;$C23&amp;"_"&amp;F$3,'Pnad-C'!$1:$1048576,$B$4,0),"-")</f>
        <v>2702.02783203125</v>
      </c>
      <c r="G23" s="121">
        <f>IFERROR(VLOOKUP($B23&amp;"_"&amp;$C23&amp;"_"&amp;G$3,'Pnad-C'!$1:$1048576,$B$4,0),"-")</f>
        <v>2309.248779296875</v>
      </c>
      <c r="H23" s="121">
        <f>IFERROR(VLOOKUP($B23&amp;"_"&amp;$C23&amp;"_"&amp;H$3,'Pnad-C'!$1:$1048576,$B$4,0),"-")</f>
        <v>2755.9736328125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2">
        <f>IFERROR(VLOOKUP($B24&amp;"_"&amp;$C24&amp;"_"&amp;E$3,'Pnad-C'!$1:$1048576,$B$4,0),"-")</f>
        <v>1964.857666015625</v>
      </c>
      <c r="F24" s="122">
        <f>IFERROR(VLOOKUP($B24&amp;"_"&amp;$C24&amp;"_"&amp;F$3,'Pnad-C'!$1:$1048576,$B$4,0),"-")</f>
        <v>2693.89111328125</v>
      </c>
      <c r="G24" s="122">
        <f>IFERROR(VLOOKUP($B24&amp;"_"&amp;$C24&amp;"_"&amp;G$3,'Pnad-C'!$1:$1048576,$B$4,0),"-")</f>
        <v>2270.724853515625</v>
      </c>
      <c r="H24" s="122">
        <f>IFERROR(VLOOKUP($B24&amp;"_"&amp;$C24&amp;"_"&amp;H$3,'Pnad-C'!$1:$1048576,$B$4,0),"-")</f>
        <v>2666.666259765625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IFERROR(VLOOKUP($B25&amp;"_"&amp;$C25&amp;"_"&amp;E$3,'Pnad-C'!$1:$1048576,$B$4,0),"-")</f>
        <v>1955.085693359375</v>
      </c>
      <c r="F25" s="122">
        <f>IFERROR(VLOOKUP($B25&amp;"_"&amp;$C25&amp;"_"&amp;F$3,'Pnad-C'!$1:$1048576,$B$4,0),"-")</f>
        <v>2739.8310546875</v>
      </c>
      <c r="G25" s="122">
        <f>IFERROR(VLOOKUP($B25&amp;"_"&amp;$C25&amp;"_"&amp;G$3,'Pnad-C'!$1:$1048576,$B$4,0),"-")</f>
        <v>2315.996337890625</v>
      </c>
      <c r="H25" s="122">
        <f>IFERROR(VLOOKUP($B25&amp;"_"&amp;$C25&amp;"_"&amp;H$3,'Pnad-C'!$1:$1048576,$B$4,0),"-")</f>
        <v>2761.70556640625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IFERROR(VLOOKUP($B26&amp;"_"&amp;$C26&amp;"_"&amp;E$3,'Pnad-C'!$1:$1048576,$B$4,0),"-")</f>
        <v>1933.79931640625</v>
      </c>
      <c r="F26" s="122">
        <f>IFERROR(VLOOKUP($B26&amp;"_"&amp;$C26&amp;"_"&amp;F$3,'Pnad-C'!$1:$1048576,$B$4,0),"-")</f>
        <v>2711.98046875</v>
      </c>
      <c r="G26" s="122">
        <f>IFERROR(VLOOKUP($B26&amp;"_"&amp;$C26&amp;"_"&amp;G$3,'Pnad-C'!$1:$1048576,$B$4,0),"-")</f>
        <v>2353.1064453125</v>
      </c>
      <c r="H26" s="122">
        <f>IFERROR(VLOOKUP($B26&amp;"_"&amp;$C26&amp;"_"&amp;H$3,'Pnad-C'!$1:$1048576,$B$4,0),"-")</f>
        <v>2836.520751953125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IFERROR(VLOOKUP($B27&amp;"_"&amp;$C27&amp;"_"&amp;E$3,'Pnad-C'!$1:$1048576,$B$4,0),"-")</f>
        <v>1904.7830810546875</v>
      </c>
      <c r="F27" s="122">
        <f>IFERROR(VLOOKUP($B27&amp;"_"&amp;$C27&amp;"_"&amp;F$3,'Pnad-C'!$1:$1048576,$B$4,0),"-")</f>
        <v>2662.40869140625</v>
      </c>
      <c r="G27" s="122">
        <f>IFERROR(VLOOKUP($B27&amp;"_"&amp;$C27&amp;"_"&amp;G$3,'Pnad-C'!$1:$1048576,$B$4,0),"-")</f>
        <v>2297.167724609375</v>
      </c>
      <c r="H27" s="122">
        <f>IFERROR(VLOOKUP($B27&amp;"_"&amp;$C27&amp;"_"&amp;H$3,'Pnad-C'!$1:$1048576,$B$4,0),"-")</f>
        <v>2759.001953125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1">
        <f>IFERROR(VLOOKUP($B28&amp;"_"&amp;$C28&amp;"_"&amp;E$3,'Pnad-C'!$1:$1048576,$B$4,0),"-")</f>
        <v>1913.6383056640625</v>
      </c>
      <c r="F28" s="121">
        <f>IFERROR(VLOOKUP($B28&amp;"_"&amp;$C28&amp;"_"&amp;F$3,'Pnad-C'!$1:$1048576,$B$4,0),"-")</f>
        <v>2726.526123046875</v>
      </c>
      <c r="G28" s="121">
        <f>IFERROR(VLOOKUP($B28&amp;"_"&amp;$C28&amp;"_"&amp;G$3,'Pnad-C'!$1:$1048576,$B$4,0),"-")</f>
        <v>2414.15283203125</v>
      </c>
      <c r="H28" s="121">
        <f>IFERROR(VLOOKUP($B28&amp;"_"&amp;$C28&amp;"_"&amp;H$3,'Pnad-C'!$1:$1048576,$B$4,0),"-")</f>
        <v>3002.33740234375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2">
        <f>IFERROR(VLOOKUP($B29&amp;"_"&amp;$C29&amp;"_"&amp;E$3,'Pnad-C'!$1:$1048576,$B$4,0),"-")</f>
        <v>1913.6383056640625</v>
      </c>
      <c r="F29" s="122">
        <f>IFERROR(VLOOKUP($B29&amp;"_"&amp;$C29&amp;"_"&amp;F$3,'Pnad-C'!$1:$1048576,$B$4,0),"-")</f>
        <v>2726.526123046875</v>
      </c>
      <c r="G29" s="122">
        <f>IFERROR(VLOOKUP($B29&amp;"_"&amp;$C29&amp;"_"&amp;G$3,'Pnad-C'!$1:$1048576,$B$4,0),"-")</f>
        <v>2414.15283203125</v>
      </c>
      <c r="H29" s="122">
        <f>IFERROR(VLOOKUP($B29&amp;"_"&amp;$C29&amp;"_"&amp;H$3,'Pnad-C'!$1:$1048576,$B$4,0),"-")</f>
        <v>3002.33740234375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8" x14ac:dyDescent="0.25">
      <c r="D33" s="104" t="s">
        <v>436</v>
      </c>
    </row>
    <row r="34" spans="4:8" ht="24" customHeight="1" x14ac:dyDescent="0.25">
      <c r="D34" s="379" t="s">
        <v>687</v>
      </c>
      <c r="E34" s="379"/>
      <c r="F34" s="379"/>
      <c r="G34" s="379"/>
      <c r="H34" s="379"/>
    </row>
  </sheetData>
  <mergeCells count="2">
    <mergeCell ref="D5:H5"/>
    <mergeCell ref="D34:H3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.140625" style="153" customWidth="1"/>
    <col min="4" max="4" width="28.28515625" customWidth="1"/>
    <col min="5" max="6" width="22.85546875" customWidth="1"/>
  </cols>
  <sheetData>
    <row r="1" spans="1:6" s="5" customFormat="1" ht="30" customHeight="1" x14ac:dyDescent="0.25">
      <c r="A1" s="1" t="s">
        <v>1</v>
      </c>
      <c r="B1" s="141"/>
      <c r="C1" s="1"/>
      <c r="D1" s="2"/>
      <c r="E1" s="3"/>
      <c r="F1" s="3"/>
    </row>
    <row r="2" spans="1:6" s="9" customFormat="1" ht="3" customHeight="1" x14ac:dyDescent="0.25">
      <c r="A2" s="142"/>
      <c r="B2" s="143"/>
      <c r="C2" s="142"/>
      <c r="D2" s="6"/>
      <c r="E2" s="7"/>
      <c r="F2" s="7"/>
    </row>
    <row r="3" spans="1:6" s="158" customFormat="1" ht="10.5" customHeight="1" x14ac:dyDescent="0.25">
      <c r="A3" s="144">
        <v>34</v>
      </c>
      <c r="B3" s="145"/>
      <c r="C3" s="157"/>
      <c r="D3" s="155"/>
      <c r="E3" s="157" t="s">
        <v>341</v>
      </c>
      <c r="F3" s="157" t="s">
        <v>342</v>
      </c>
    </row>
    <row r="4" spans="1:6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144</v>
      </c>
      <c r="F4" s="157">
        <f>HLOOKUP(F$3,'Pnad-C'!$1:$1048576,2,0)</f>
        <v>145</v>
      </c>
    </row>
    <row r="5" spans="1:6" s="12" customFormat="1" ht="39" customHeight="1" x14ac:dyDescent="0.25">
      <c r="A5" s="11"/>
      <c r="B5" s="148"/>
      <c r="C5" s="138"/>
      <c r="D5" s="371" t="str">
        <f>VLOOKUP(A3,'Indicadores do boletim'!$D:$N,3,0)</f>
        <v>Rendimento real médio da população por sexo: Região  Metropolitana do Rio de Janeiro, 2012 a 2016</v>
      </c>
      <c r="E5" s="371"/>
      <c r="F5" s="371"/>
    </row>
    <row r="6" spans="1:6" s="12" customFormat="1" ht="14.25" customHeight="1" thickBot="1" x14ac:dyDescent="0.3">
      <c r="A6" s="11"/>
      <c r="B6" s="150"/>
      <c r="C6" s="138"/>
      <c r="D6" s="13"/>
      <c r="E6" s="14"/>
      <c r="F6" s="102" t="s">
        <v>231</v>
      </c>
    </row>
    <row r="7" spans="1:6" s="11" customFormat="1" ht="32.25" customHeight="1" thickTop="1" x14ac:dyDescent="0.25">
      <c r="A7" s="138"/>
      <c r="B7" s="151"/>
      <c r="C7" s="138"/>
      <c r="D7" s="96" t="s">
        <v>0</v>
      </c>
      <c r="E7" s="97" t="s">
        <v>167</v>
      </c>
      <c r="F7" s="97" t="s">
        <v>168</v>
      </c>
    </row>
    <row r="8" spans="1:6" ht="15.75" customHeight="1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2430.631591796875</v>
      </c>
      <c r="F8" s="121">
        <f>IFERROR(VLOOKUP($B8&amp;"_"&amp;$C8&amp;"_"&amp;$A$4,'Pnad-C'!$1:$1048576,F$4,0),"-")</f>
        <v>1788.9498291015625</v>
      </c>
    </row>
    <row r="9" spans="1:6" ht="15.75" customHeight="1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2464.814697265625</v>
      </c>
      <c r="F9" s="122">
        <f>IFERROR(VLOOKUP($B9&amp;"_"&amp;$C9&amp;"_"&amp;$A$4,'Pnad-C'!$1:$1048576,F$4,0),"-")</f>
        <v>1793.3828125</v>
      </c>
    </row>
    <row r="10" spans="1:6" ht="15.75" customHeight="1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2487.258056640625</v>
      </c>
      <c r="F10" s="122">
        <f>IFERROR(VLOOKUP($B10&amp;"_"&amp;$C10&amp;"_"&amp;$A$4,'Pnad-C'!$1:$1048576,F$4,0),"-")</f>
        <v>1840.00439453125</v>
      </c>
    </row>
    <row r="11" spans="1:6" ht="15.75" customHeight="1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2377.012939453125</v>
      </c>
      <c r="F11" s="122">
        <f>IFERROR(VLOOKUP($B11&amp;"_"&amp;$C11&amp;"_"&amp;$A$4,'Pnad-C'!$1:$1048576,F$4,0),"-")</f>
        <v>1803.8414306640625</v>
      </c>
    </row>
    <row r="12" spans="1:6" ht="15.75" customHeight="1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2393.4404296875</v>
      </c>
      <c r="F12" s="122">
        <f>IFERROR(VLOOKUP($B12&amp;"_"&amp;$C12&amp;"_"&amp;$A$4,'Pnad-C'!$1:$1048576,F$4,0),"-")</f>
        <v>1718.5706787109375</v>
      </c>
    </row>
    <row r="13" spans="1:6" ht="15.75" customHeight="1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2557.68994140625</v>
      </c>
      <c r="F13" s="121">
        <f>IFERROR(VLOOKUP($B13&amp;"_"&amp;$C13&amp;"_"&amp;$A$4,'Pnad-C'!$1:$1048576,F$4,0),"-")</f>
        <v>1856.0511474609375</v>
      </c>
    </row>
    <row r="14" spans="1:6" ht="15.75" customHeight="1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2489.077392578125</v>
      </c>
      <c r="F14" s="122">
        <f>IFERROR(VLOOKUP($B14&amp;"_"&amp;$C14&amp;"_"&amp;$A$4,'Pnad-C'!$1:$1048576,F$4,0),"-")</f>
        <v>1822.037353515625</v>
      </c>
    </row>
    <row r="15" spans="1:6" ht="15.75" customHeight="1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2520.7998046875</v>
      </c>
      <c r="F15" s="122">
        <f>IFERROR(VLOOKUP($B15&amp;"_"&amp;$C15&amp;"_"&amp;$A$4,'Pnad-C'!$1:$1048576,F$4,0),"-")</f>
        <v>1765.2606201171875</v>
      </c>
    </row>
    <row r="16" spans="1:6" ht="15.75" customHeight="1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2582.0732421875</v>
      </c>
      <c r="F16" s="122">
        <f>IFERROR(VLOOKUP($B16&amp;"_"&amp;$C16&amp;"_"&amp;$A$4,'Pnad-C'!$1:$1048576,F$4,0),"-")</f>
        <v>1938.622314453125</v>
      </c>
    </row>
    <row r="17" spans="2:7" ht="15.75" customHeight="1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2638.8095703125</v>
      </c>
      <c r="F17" s="122">
        <f>IFERROR(VLOOKUP($B17&amp;"_"&amp;$C17&amp;"_"&amp;$A$4,'Pnad-C'!$1:$1048576,F$4,0),"-")</f>
        <v>1898.284423828125</v>
      </c>
    </row>
    <row r="18" spans="2:7" ht="15.75" customHeight="1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2450.587158203125</v>
      </c>
      <c r="F18" s="121">
        <f>IFERROR(VLOOKUP($B18&amp;"_"&amp;$C18&amp;"_"&amp;$A$4,'Pnad-C'!$1:$1048576,F$4,0),"-")</f>
        <v>1882.224609375</v>
      </c>
    </row>
    <row r="19" spans="2:7" ht="15.75" customHeight="1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2651.979248046875</v>
      </c>
      <c r="F19" s="122">
        <f>IFERROR(VLOOKUP($B19&amp;"_"&amp;$C19&amp;"_"&amp;$A$4,'Pnad-C'!$1:$1048576,F$4,0),"-")</f>
        <v>1954.702392578125</v>
      </c>
    </row>
    <row r="20" spans="2:7" ht="15.75" customHeight="1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2460.19970703125</v>
      </c>
      <c r="F20" s="122">
        <f>IFERROR(VLOOKUP($B20&amp;"_"&amp;$C20&amp;"_"&amp;$A$4,'Pnad-C'!$1:$1048576,F$4,0),"-")</f>
        <v>1861.1094970703125</v>
      </c>
    </row>
    <row r="21" spans="2:7" ht="15.75" customHeight="1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2275.01318359375</v>
      </c>
      <c r="F21" s="122">
        <f>IFERROR(VLOOKUP($B21&amp;"_"&amp;$C21&amp;"_"&amp;$A$4,'Pnad-C'!$1:$1048576,F$4,0),"-")</f>
        <v>1796.67626953125</v>
      </c>
    </row>
    <row r="22" spans="2:7" ht="15.75" customHeight="1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2415.15673828125</v>
      </c>
      <c r="F22" s="122">
        <f>IFERROR(VLOOKUP($B22&amp;"_"&amp;$C22&amp;"_"&amp;$A$4,'Pnad-C'!$1:$1048576,F$4,0),"-")</f>
        <v>1916.4102783203125</v>
      </c>
    </row>
    <row r="23" spans="2:7" ht="15.75" customHeight="1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2591.06005859375</v>
      </c>
      <c r="F23" s="121">
        <f>IFERROR(VLOOKUP($B23&amp;"_"&amp;$C23&amp;"_"&amp;$A$4,'Pnad-C'!$1:$1048576,F$4,0),"-")</f>
        <v>1955.864990234375</v>
      </c>
    </row>
    <row r="24" spans="2:7" ht="15.75" customHeight="1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2525.905517578125</v>
      </c>
      <c r="F24" s="122">
        <f>IFERROR(VLOOKUP($B24&amp;"_"&amp;$C24&amp;"_"&amp;$A$4,'Pnad-C'!$1:$1048576,F$4,0),"-")</f>
        <v>1949.9102783203125</v>
      </c>
    </row>
    <row r="25" spans="2:7" ht="15.75" customHeight="1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2611.576171875</v>
      </c>
      <c r="F25" s="122">
        <f>IFERROR(VLOOKUP($B25&amp;"_"&amp;$C25&amp;"_"&amp;$A$4,'Pnad-C'!$1:$1048576,F$4,0),"-")</f>
        <v>1944.9029541015625</v>
      </c>
    </row>
    <row r="26" spans="2:7" ht="15.75" customHeight="1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2654.92236328125</v>
      </c>
      <c r="F26" s="122">
        <f>IFERROR(VLOOKUP($B26&amp;"_"&amp;$C26&amp;"_"&amp;$A$4,'Pnad-C'!$1:$1048576,F$4,0),"-")</f>
        <v>1977.8699951171875</v>
      </c>
    </row>
    <row r="27" spans="2:7" ht="15.75" customHeight="1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2571.836181640625</v>
      </c>
      <c r="F27" s="122">
        <f>IFERROR(VLOOKUP($B27&amp;"_"&amp;$C27&amp;"_"&amp;$A$4,'Pnad-C'!$1:$1048576,F$4,0),"-")</f>
        <v>1950.77685546875</v>
      </c>
    </row>
    <row r="28" spans="2:7" ht="15.75" customHeight="1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2697.686279296875</v>
      </c>
      <c r="F28" s="121">
        <f>IFERROR(VLOOKUP($B28&amp;"_"&amp;$C28&amp;"_"&amp;$A$4,'Pnad-C'!$1:$1048576,F$4,0),"-")</f>
        <v>2053.355224609375</v>
      </c>
    </row>
    <row r="29" spans="2:7" ht="15.75" customHeight="1" thickBot="1" x14ac:dyDescent="0.3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2697.686279296875</v>
      </c>
      <c r="F29" s="122">
        <f>IFERROR(VLOOKUP($B29&amp;"_"&amp;$C29&amp;"_"&amp;$A$4,'Pnad-C'!$1:$1048576,F$4,0),"-")</f>
        <v>2053.355224609375</v>
      </c>
    </row>
    <row r="30" spans="2:7" ht="23.25" customHeight="1" thickTop="1" x14ac:dyDescent="0.25">
      <c r="C30" s="154"/>
      <c r="D30" s="372" t="s">
        <v>785</v>
      </c>
      <c r="E30" s="372"/>
      <c r="F30" s="372"/>
      <c r="G30" s="168"/>
    </row>
    <row r="31" spans="2:7" x14ac:dyDescent="0.25">
      <c r="C31" s="154"/>
      <c r="D31" s="16" t="s">
        <v>2</v>
      </c>
    </row>
    <row r="32" spans="2:7" x14ac:dyDescent="0.25">
      <c r="C32" s="154"/>
      <c r="D32" s="159" t="s">
        <v>435</v>
      </c>
    </row>
    <row r="33" spans="3:9" x14ac:dyDescent="0.25">
      <c r="C33" s="154"/>
      <c r="D33" s="104" t="s">
        <v>436</v>
      </c>
    </row>
    <row r="34" spans="3:9" ht="24" customHeight="1" x14ac:dyDescent="0.25">
      <c r="D34" s="379" t="s">
        <v>687</v>
      </c>
      <c r="E34" s="379"/>
      <c r="F34" s="379"/>
      <c r="G34" s="282"/>
      <c r="H34" s="282"/>
      <c r="I34" s="153"/>
    </row>
  </sheetData>
  <mergeCells count="3">
    <mergeCell ref="D5:F5"/>
    <mergeCell ref="D30:F30"/>
    <mergeCell ref="D34:F3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.140625" style="153" customWidth="1"/>
    <col min="4" max="4" width="28.28515625" customWidth="1"/>
    <col min="5" max="9" width="15.140625" customWidth="1"/>
  </cols>
  <sheetData>
    <row r="1" spans="1:9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</row>
    <row r="2" spans="1:9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</row>
    <row r="3" spans="1:9" s="158" customFormat="1" ht="10.5" customHeight="1" x14ac:dyDescent="0.25">
      <c r="A3" s="144">
        <v>36</v>
      </c>
      <c r="B3" s="145"/>
      <c r="C3" s="157"/>
      <c r="D3" s="155"/>
      <c r="E3" s="157" t="s">
        <v>343</v>
      </c>
      <c r="F3" s="157" t="s">
        <v>344</v>
      </c>
      <c r="G3" s="157" t="s">
        <v>345</v>
      </c>
      <c r="H3" s="157" t="s">
        <v>346</v>
      </c>
      <c r="I3" s="157" t="s">
        <v>381</v>
      </c>
    </row>
    <row r="4" spans="1:9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146</v>
      </c>
      <c r="F4" s="157">
        <f>HLOOKUP(F$3,'Pnad-C'!$1:$1048576,2,0)</f>
        <v>147</v>
      </c>
      <c r="G4" s="157">
        <f>HLOOKUP(G$3,'Pnad-C'!$1:$1048576,2,0)</f>
        <v>148</v>
      </c>
      <c r="H4" s="157">
        <f>HLOOKUP(H$3,'Pnad-C'!$1:$1048576,2,0)</f>
        <v>149</v>
      </c>
      <c r="I4" s="157">
        <f>HLOOKUP(I$3,'Pnad-C'!$1:$1048576,2,0)</f>
        <v>150</v>
      </c>
    </row>
    <row r="5" spans="1:9" s="12" customFormat="1" ht="39" customHeight="1" x14ac:dyDescent="0.25">
      <c r="A5" s="11"/>
      <c r="B5" s="148"/>
      <c r="C5" s="138"/>
      <c r="D5" s="371" t="str">
        <f>VLOOKUP(A3,'Indicadores do boletim'!$D:$N,3,0)</f>
        <v>Rendimento real médio da população por faixa etária: Região  Metropolitana do Rio de Janeiro, 2012 a 2016</v>
      </c>
      <c r="E5" s="371"/>
      <c r="F5" s="371"/>
      <c r="G5" s="371"/>
      <c r="H5" s="371"/>
      <c r="I5" s="371"/>
    </row>
    <row r="6" spans="1:9" s="12" customFormat="1" ht="14.25" customHeight="1" thickBot="1" x14ac:dyDescent="0.3">
      <c r="A6" s="11"/>
      <c r="B6" s="150"/>
      <c r="C6" s="138"/>
      <c r="D6" s="13"/>
      <c r="E6" s="14"/>
      <c r="F6" s="112"/>
      <c r="G6" s="112"/>
      <c r="H6" s="112"/>
      <c r="I6" s="102" t="s">
        <v>231</v>
      </c>
    </row>
    <row r="7" spans="1:9" s="11" customFormat="1" ht="24" customHeight="1" thickTop="1" x14ac:dyDescent="0.25">
      <c r="A7" s="138"/>
      <c r="B7" s="151"/>
      <c r="C7" s="138"/>
      <c r="D7" s="96" t="s">
        <v>0</v>
      </c>
      <c r="E7" s="97" t="s">
        <v>689</v>
      </c>
      <c r="F7" s="97" t="s">
        <v>188</v>
      </c>
      <c r="G7" s="97" t="s">
        <v>189</v>
      </c>
      <c r="H7" s="97" t="s">
        <v>190</v>
      </c>
      <c r="I7" s="97" t="s">
        <v>191</v>
      </c>
    </row>
    <row r="8" spans="1:9" ht="15.75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667.1429443359375</v>
      </c>
      <c r="F8" s="121">
        <f>IFERROR(VLOOKUP($B8&amp;"_"&amp;$C8&amp;"_"&amp;$A$4,'Pnad-C'!$1:$1048576,F$4,0),"-")</f>
        <v>1515.4482421875</v>
      </c>
      <c r="G8" s="121">
        <f>IFERROR(VLOOKUP($B8&amp;"_"&amp;$C8&amp;"_"&amp;$A$4,'Pnad-C'!$1:$1048576,G$4,0),"-")</f>
        <v>2303.406982421875</v>
      </c>
      <c r="H8" s="121">
        <f>IFERROR(VLOOKUP($B8&amp;"_"&amp;$C8&amp;"_"&amp;$A$4,'Pnad-C'!$1:$1048576,H$4,0),"-")</f>
        <v>2523.467041015625</v>
      </c>
      <c r="I8" s="121">
        <f>IFERROR(VLOOKUP($B8&amp;"_"&amp;$C8&amp;"_"&amp;$A$4,'Pnad-C'!$1:$1048576,I$4,0),"-")</f>
        <v>2502.20703125</v>
      </c>
    </row>
    <row r="9" spans="1:9" ht="15.75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654.513427734375</v>
      </c>
      <c r="F9" s="122">
        <f>IFERROR(VLOOKUP($B9&amp;"_"&amp;$C9&amp;"_"&amp;$A$4,'Pnad-C'!$1:$1048576,F$4,0),"-")</f>
        <v>1506.64794921875</v>
      </c>
      <c r="G9" s="122">
        <f>IFERROR(VLOOKUP($B9&amp;"_"&amp;$C9&amp;"_"&amp;$A$4,'Pnad-C'!$1:$1048576,G$4,0),"-")</f>
        <v>2378.125244140625</v>
      </c>
      <c r="H9" s="122">
        <f>IFERROR(VLOOKUP($B9&amp;"_"&amp;$C9&amp;"_"&amp;$A$4,'Pnad-C'!$1:$1048576,H$4,0),"-")</f>
        <v>2515.48681640625</v>
      </c>
      <c r="I9" s="122">
        <f>IFERROR(VLOOKUP($B9&amp;"_"&amp;$C9&amp;"_"&amp;$A$4,'Pnad-C'!$1:$1048576,I$4,0),"-")</f>
        <v>2360.06787109375</v>
      </c>
    </row>
    <row r="10" spans="1:9" ht="15.75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692.82916259765625</v>
      </c>
      <c r="F10" s="122">
        <f>IFERROR(VLOOKUP($B10&amp;"_"&amp;$C10&amp;"_"&amp;$A$4,'Pnad-C'!$1:$1048576,F$4,0),"-")</f>
        <v>1554.463134765625</v>
      </c>
      <c r="G10" s="122">
        <f>IFERROR(VLOOKUP($B10&amp;"_"&amp;$C10&amp;"_"&amp;$A$4,'Pnad-C'!$1:$1048576,G$4,0),"-")</f>
        <v>2324.781005859375</v>
      </c>
      <c r="H10" s="122">
        <f>IFERROR(VLOOKUP($B10&amp;"_"&amp;$C10&amp;"_"&amp;$A$4,'Pnad-C'!$1:$1048576,H$4,0),"-")</f>
        <v>2640.603515625</v>
      </c>
      <c r="I10" s="122">
        <f>IFERROR(VLOOKUP($B10&amp;"_"&amp;$C10&amp;"_"&amp;$A$4,'Pnad-C'!$1:$1048576,I$4,0),"-")</f>
        <v>2686.767578125</v>
      </c>
    </row>
    <row r="11" spans="1:9" ht="15.75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622.43084716796875</v>
      </c>
      <c r="F11" s="122">
        <f>IFERROR(VLOOKUP($B11&amp;"_"&amp;$C11&amp;"_"&amp;$A$4,'Pnad-C'!$1:$1048576,F$4,0),"-")</f>
        <v>1481.3636474609375</v>
      </c>
      <c r="G11" s="122">
        <f>IFERROR(VLOOKUP($B11&amp;"_"&amp;$C11&amp;"_"&amp;$A$4,'Pnad-C'!$1:$1048576,G$4,0),"-")</f>
        <v>2272.9345703125</v>
      </c>
      <c r="H11" s="122">
        <f>IFERROR(VLOOKUP($B11&amp;"_"&amp;$C11&amp;"_"&amp;$A$4,'Pnad-C'!$1:$1048576,H$4,0),"-")</f>
        <v>2533.0634765625</v>
      </c>
      <c r="I11" s="122">
        <f>IFERROR(VLOOKUP($B11&amp;"_"&amp;$C11&amp;"_"&amp;$A$4,'Pnad-C'!$1:$1048576,I$4,0),"-")</f>
        <v>2385.09423828125</v>
      </c>
    </row>
    <row r="12" spans="1:9" ht="15.75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698.79833984375</v>
      </c>
      <c r="F12" s="122">
        <f>IFERROR(VLOOKUP($B12&amp;"_"&amp;$C12&amp;"_"&amp;$A$4,'Pnad-C'!$1:$1048576,F$4,0),"-")</f>
        <v>1519.3179931640625</v>
      </c>
      <c r="G12" s="122">
        <f>IFERROR(VLOOKUP($B12&amp;"_"&amp;$C12&amp;"_"&amp;$A$4,'Pnad-C'!$1:$1048576,G$4,0),"-")</f>
        <v>2237.787109375</v>
      </c>
      <c r="H12" s="122">
        <f>IFERROR(VLOOKUP($B12&amp;"_"&amp;$C12&amp;"_"&amp;$A$4,'Pnad-C'!$1:$1048576,H$4,0),"-")</f>
        <v>2404.714599609375</v>
      </c>
      <c r="I12" s="122">
        <f>IFERROR(VLOOKUP($B12&amp;"_"&amp;$C12&amp;"_"&amp;$A$4,'Pnad-C'!$1:$1048576,I$4,0),"-")</f>
        <v>2576.898193359375</v>
      </c>
    </row>
    <row r="13" spans="1:9" ht="15.75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717.345458984375</v>
      </c>
      <c r="F13" s="121">
        <f>IFERROR(VLOOKUP($B13&amp;"_"&amp;$C13&amp;"_"&amp;$A$4,'Pnad-C'!$1:$1048576,F$4,0),"-")</f>
        <v>1635.175048828125</v>
      </c>
      <c r="G13" s="121">
        <f>IFERROR(VLOOKUP($B13&amp;"_"&amp;$C13&amp;"_"&amp;$A$4,'Pnad-C'!$1:$1048576,G$4,0),"-")</f>
        <v>2365.865234375</v>
      </c>
      <c r="H13" s="121">
        <f>IFERROR(VLOOKUP($B13&amp;"_"&amp;$C13&amp;"_"&amp;$A$4,'Pnad-C'!$1:$1048576,H$4,0),"-")</f>
        <v>2596.76220703125</v>
      </c>
      <c r="I13" s="121">
        <f>IFERROR(VLOOKUP($B13&amp;"_"&amp;$C13&amp;"_"&amp;$A$4,'Pnad-C'!$1:$1048576,I$4,0),"-")</f>
        <v>3015.911865234375</v>
      </c>
    </row>
    <row r="14" spans="1:9" ht="15.75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724.66845703125</v>
      </c>
      <c r="F14" s="122">
        <f>IFERROR(VLOOKUP($B14&amp;"_"&amp;$C14&amp;"_"&amp;$A$4,'Pnad-C'!$1:$1048576,F$4,0),"-")</f>
        <v>1612.4549560546875</v>
      </c>
      <c r="G14" s="122">
        <f>IFERROR(VLOOKUP($B14&amp;"_"&amp;$C14&amp;"_"&amp;$A$4,'Pnad-C'!$1:$1048576,G$4,0),"-")</f>
        <v>2340.275146484375</v>
      </c>
      <c r="H14" s="122">
        <f>IFERROR(VLOOKUP($B14&amp;"_"&amp;$C14&amp;"_"&amp;$A$4,'Pnad-C'!$1:$1048576,H$4,0),"-")</f>
        <v>2449.48681640625</v>
      </c>
      <c r="I14" s="122">
        <f>IFERROR(VLOOKUP($B14&amp;"_"&amp;$C14&amp;"_"&amp;$A$4,'Pnad-C'!$1:$1048576,I$4,0),"-")</f>
        <v>3145.5068359375</v>
      </c>
    </row>
    <row r="15" spans="1:9" ht="15.75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712.99102783203125</v>
      </c>
      <c r="F15" s="122">
        <f>IFERROR(VLOOKUP($B15&amp;"_"&amp;$C15&amp;"_"&amp;$A$4,'Pnad-C'!$1:$1048576,F$4,0),"-")</f>
        <v>1562.507568359375</v>
      </c>
      <c r="G15" s="122">
        <f>IFERROR(VLOOKUP($B15&amp;"_"&amp;$C15&amp;"_"&amp;$A$4,'Pnad-C'!$1:$1048576,G$4,0),"-")</f>
        <v>2285.0283203125</v>
      </c>
      <c r="H15" s="122">
        <f>IFERROR(VLOOKUP($B15&amp;"_"&amp;$C15&amp;"_"&amp;$A$4,'Pnad-C'!$1:$1048576,H$4,0),"-")</f>
        <v>2609.461669921875</v>
      </c>
      <c r="I15" s="122">
        <f>IFERROR(VLOOKUP($B15&amp;"_"&amp;$C15&amp;"_"&amp;$A$4,'Pnad-C'!$1:$1048576,I$4,0),"-")</f>
        <v>2947.827392578125</v>
      </c>
    </row>
    <row r="16" spans="1:9" ht="15.75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666.3643798828125</v>
      </c>
      <c r="F16" s="122">
        <f>IFERROR(VLOOKUP($B16&amp;"_"&amp;$C16&amp;"_"&amp;$A$4,'Pnad-C'!$1:$1048576,F$4,0),"-")</f>
        <v>1658.342041015625</v>
      </c>
      <c r="G16" s="122">
        <f>IFERROR(VLOOKUP($B16&amp;"_"&amp;$C16&amp;"_"&amp;$A$4,'Pnad-C'!$1:$1048576,G$4,0),"-")</f>
        <v>2444.53564453125</v>
      </c>
      <c r="H16" s="122">
        <f>IFERROR(VLOOKUP($B16&amp;"_"&amp;$C16&amp;"_"&amp;$A$4,'Pnad-C'!$1:$1048576,H$4,0),"-")</f>
        <v>2592.49560546875</v>
      </c>
      <c r="I16" s="122">
        <f>IFERROR(VLOOKUP($B16&amp;"_"&amp;$C16&amp;"_"&amp;$A$4,'Pnad-C'!$1:$1048576,I$4,0),"-")</f>
        <v>3064.05810546875</v>
      </c>
    </row>
    <row r="17" spans="2:9" ht="15.75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765.35784912109375</v>
      </c>
      <c r="F17" s="122">
        <f>IFERROR(VLOOKUP($B17&amp;"_"&amp;$C17&amp;"_"&amp;$A$4,'Pnad-C'!$1:$1048576,F$4,0),"-")</f>
        <v>1707.395751953125</v>
      </c>
      <c r="G17" s="122">
        <f>IFERROR(VLOOKUP($B17&amp;"_"&amp;$C17&amp;"_"&amp;$A$4,'Pnad-C'!$1:$1048576,G$4,0),"-")</f>
        <v>2393.621826171875</v>
      </c>
      <c r="H17" s="122">
        <f>IFERROR(VLOOKUP($B17&amp;"_"&amp;$C17&amp;"_"&amp;$A$4,'Pnad-C'!$1:$1048576,H$4,0),"-")</f>
        <v>2735.604248046875</v>
      </c>
      <c r="I17" s="122">
        <f>IFERROR(VLOOKUP($B17&amp;"_"&amp;$C17&amp;"_"&amp;$A$4,'Pnad-C'!$1:$1048576,I$4,0),"-")</f>
        <v>2906.25537109375</v>
      </c>
    </row>
    <row r="18" spans="2:9" ht="15.75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693.11944580078125</v>
      </c>
      <c r="F18" s="121">
        <f>IFERROR(VLOOKUP($B18&amp;"_"&amp;$C18&amp;"_"&amp;$A$4,'Pnad-C'!$1:$1048576,F$4,0),"-")</f>
        <v>1580.3955078125</v>
      </c>
      <c r="G18" s="121">
        <f>IFERROR(VLOOKUP($B18&amp;"_"&amp;$C18&amp;"_"&amp;$A$4,'Pnad-C'!$1:$1048576,G$4,0),"-")</f>
        <v>2254.075927734375</v>
      </c>
      <c r="H18" s="121">
        <f>IFERROR(VLOOKUP($B18&amp;"_"&amp;$C18&amp;"_"&amp;$A$4,'Pnad-C'!$1:$1048576,H$4,0),"-")</f>
        <v>2630.2578125</v>
      </c>
      <c r="I18" s="121">
        <f>IFERROR(VLOOKUP($B18&amp;"_"&amp;$C18&amp;"_"&amp;$A$4,'Pnad-C'!$1:$1048576,I$4,0),"-")</f>
        <v>3088.42626953125</v>
      </c>
    </row>
    <row r="19" spans="2:9" ht="15.75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748.77392578125</v>
      </c>
      <c r="F19" s="122">
        <f>IFERROR(VLOOKUP($B19&amp;"_"&amp;$C19&amp;"_"&amp;$A$4,'Pnad-C'!$1:$1048576,F$4,0),"-")</f>
        <v>1710.5946044921875</v>
      </c>
      <c r="G19" s="122">
        <f>IFERROR(VLOOKUP($B19&amp;"_"&amp;$C19&amp;"_"&amp;$A$4,'Pnad-C'!$1:$1048576,G$4,0),"-")</f>
        <v>2401.052001953125</v>
      </c>
      <c r="H19" s="122">
        <f>IFERROR(VLOOKUP($B19&amp;"_"&amp;$C19&amp;"_"&amp;$A$4,'Pnad-C'!$1:$1048576,H$4,0),"-")</f>
        <v>2860.71142578125</v>
      </c>
      <c r="I19" s="122">
        <f>IFERROR(VLOOKUP($B19&amp;"_"&amp;$C19&amp;"_"&amp;$A$4,'Pnad-C'!$1:$1048576,I$4,0),"-")</f>
        <v>3029.25048828125</v>
      </c>
    </row>
    <row r="20" spans="2:9" ht="15.75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671.964111328125</v>
      </c>
      <c r="F20" s="122">
        <f>IFERROR(VLOOKUP($B20&amp;"_"&amp;$C20&amp;"_"&amp;$A$4,'Pnad-C'!$1:$1048576,F$4,0),"-")</f>
        <v>1616.8525390625</v>
      </c>
      <c r="G20" s="122">
        <f>IFERROR(VLOOKUP($B20&amp;"_"&amp;$C20&amp;"_"&amp;$A$4,'Pnad-C'!$1:$1048576,G$4,0),"-")</f>
        <v>2284.853271484375</v>
      </c>
      <c r="H20" s="122">
        <f>IFERROR(VLOOKUP($B20&amp;"_"&amp;$C20&amp;"_"&amp;$A$4,'Pnad-C'!$1:$1048576,H$4,0),"-")</f>
        <v>2509.5654296875</v>
      </c>
      <c r="I20" s="122">
        <f>IFERROR(VLOOKUP($B20&amp;"_"&amp;$C20&amp;"_"&amp;$A$4,'Pnad-C'!$1:$1048576,I$4,0),"-")</f>
        <v>3207.9248046875</v>
      </c>
    </row>
    <row r="21" spans="2:9" ht="15.75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666.19476318359375</v>
      </c>
      <c r="F21" s="122">
        <f>IFERROR(VLOOKUP($B21&amp;"_"&amp;$C21&amp;"_"&amp;$A$4,'Pnad-C'!$1:$1048576,F$4,0),"-")</f>
        <v>1491.156982421875</v>
      </c>
      <c r="G21" s="122">
        <f>IFERROR(VLOOKUP($B21&amp;"_"&amp;$C21&amp;"_"&amp;$A$4,'Pnad-C'!$1:$1048576,G$4,0),"-")</f>
        <v>2098.593994140625</v>
      </c>
      <c r="H21" s="122">
        <f>IFERROR(VLOOKUP($B21&amp;"_"&amp;$C21&amp;"_"&amp;$A$4,'Pnad-C'!$1:$1048576,H$4,0),"-")</f>
        <v>2484.258056640625</v>
      </c>
      <c r="I21" s="122">
        <f>IFERROR(VLOOKUP($B21&amp;"_"&amp;$C21&amp;"_"&amp;$A$4,'Pnad-C'!$1:$1048576,I$4,0),"-")</f>
        <v>2863.375732421875</v>
      </c>
    </row>
    <row r="22" spans="2:9" ht="15.75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685.54498291015625</v>
      </c>
      <c r="F22" s="122">
        <f>IFERROR(VLOOKUP($B22&amp;"_"&amp;$C22&amp;"_"&amp;$A$4,'Pnad-C'!$1:$1048576,F$4,0),"-")</f>
        <v>1502.97802734375</v>
      </c>
      <c r="G22" s="122">
        <f>IFERROR(VLOOKUP($B22&amp;"_"&amp;$C22&amp;"_"&amp;$A$4,'Pnad-C'!$1:$1048576,G$4,0),"-")</f>
        <v>2231.80419921875</v>
      </c>
      <c r="H22" s="122">
        <f>IFERROR(VLOOKUP($B22&amp;"_"&amp;$C22&amp;"_"&amp;$A$4,'Pnad-C'!$1:$1048576,H$4,0),"-")</f>
        <v>2666.49609375</v>
      </c>
      <c r="I22" s="122">
        <f>IFERROR(VLOOKUP($B22&amp;"_"&amp;$C22&amp;"_"&amp;$A$4,'Pnad-C'!$1:$1048576,I$4,0),"-")</f>
        <v>3253.154296875</v>
      </c>
    </row>
    <row r="23" spans="2:9" ht="15.75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658.876708984375</v>
      </c>
      <c r="F23" s="121">
        <f>IFERROR(VLOOKUP($B23&amp;"_"&amp;$C23&amp;"_"&amp;$A$4,'Pnad-C'!$1:$1048576,F$4,0),"-")</f>
        <v>1561.9034423828125</v>
      </c>
      <c r="G23" s="121">
        <f>IFERROR(VLOOKUP($B23&amp;"_"&amp;$C23&amp;"_"&amp;$A$4,'Pnad-C'!$1:$1048576,G$4,0),"-")</f>
        <v>2386.119140625</v>
      </c>
      <c r="H23" s="121">
        <f>IFERROR(VLOOKUP($B23&amp;"_"&amp;$C23&amp;"_"&amp;$A$4,'Pnad-C'!$1:$1048576,H$4,0),"-")</f>
        <v>2743.802734375</v>
      </c>
      <c r="I23" s="121">
        <f>IFERROR(VLOOKUP($B23&amp;"_"&amp;$C23&amp;"_"&amp;$A$4,'Pnad-C'!$1:$1048576,I$4,0),"-")</f>
        <v>3249.260986328125</v>
      </c>
    </row>
    <row r="24" spans="2:9" ht="15.75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682.06146240234375</v>
      </c>
      <c r="F24" s="122">
        <f>IFERROR(VLOOKUP($B24&amp;"_"&amp;$C24&amp;"_"&amp;$A$4,'Pnad-C'!$1:$1048576,F$4,0),"-")</f>
        <v>1573.580322265625</v>
      </c>
      <c r="G24" s="122">
        <f>IFERROR(VLOOKUP($B24&amp;"_"&amp;$C24&amp;"_"&amp;$A$4,'Pnad-C'!$1:$1048576,G$4,0),"-")</f>
        <v>2323.254150390625</v>
      </c>
      <c r="H24" s="122">
        <f>IFERROR(VLOOKUP($B24&amp;"_"&amp;$C24&amp;"_"&amp;$A$4,'Pnad-C'!$1:$1048576,H$4,0),"-")</f>
        <v>2739.015869140625</v>
      </c>
      <c r="I24" s="122">
        <f>IFERROR(VLOOKUP($B24&amp;"_"&amp;$C24&amp;"_"&amp;$A$4,'Pnad-C'!$1:$1048576,I$4,0),"-")</f>
        <v>3033.0244140625</v>
      </c>
    </row>
    <row r="25" spans="2:9" ht="15.75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647.93255615234375</v>
      </c>
      <c r="F25" s="122">
        <f>IFERROR(VLOOKUP($B25&amp;"_"&amp;$C25&amp;"_"&amp;$A$4,'Pnad-C'!$1:$1048576,F$4,0),"-")</f>
        <v>1568.949951171875</v>
      </c>
      <c r="G25" s="122">
        <f>IFERROR(VLOOKUP($B25&amp;"_"&amp;$C25&amp;"_"&amp;$A$4,'Pnad-C'!$1:$1048576,G$4,0),"-")</f>
        <v>2384.09033203125</v>
      </c>
      <c r="H25" s="122">
        <f>IFERROR(VLOOKUP($B25&amp;"_"&amp;$C25&amp;"_"&amp;$A$4,'Pnad-C'!$1:$1048576,H$4,0),"-")</f>
        <v>2717.82861328125</v>
      </c>
      <c r="I25" s="122">
        <f>IFERROR(VLOOKUP($B25&amp;"_"&amp;$C25&amp;"_"&amp;$A$4,'Pnad-C'!$1:$1048576,I$4,0),"-")</f>
        <v>3492.1865234375</v>
      </c>
    </row>
    <row r="26" spans="2:9" ht="15.75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598.1708984375</v>
      </c>
      <c r="F26" s="122">
        <f>IFERROR(VLOOKUP($B26&amp;"_"&amp;$C26&amp;"_"&amp;$A$4,'Pnad-C'!$1:$1048576,F$4,0),"-")</f>
        <v>1567.843017578125</v>
      </c>
      <c r="G26" s="122">
        <f>IFERROR(VLOOKUP($B26&amp;"_"&amp;$C26&amp;"_"&amp;$A$4,'Pnad-C'!$1:$1048576,G$4,0),"-")</f>
        <v>2445.97705078125</v>
      </c>
      <c r="H26" s="122">
        <f>IFERROR(VLOOKUP($B26&amp;"_"&amp;$C26&amp;"_"&amp;$A$4,'Pnad-C'!$1:$1048576,H$4,0),"-")</f>
        <v>2783.29541015625</v>
      </c>
      <c r="I26" s="122">
        <f>IFERROR(VLOOKUP($B26&amp;"_"&amp;$C26&amp;"_"&amp;$A$4,'Pnad-C'!$1:$1048576,I$4,0),"-")</f>
        <v>3255.448486328125</v>
      </c>
    </row>
    <row r="27" spans="2:9" ht="15.75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707.3419189453125</v>
      </c>
      <c r="F27" s="122">
        <f>IFERROR(VLOOKUP($B27&amp;"_"&amp;$C27&amp;"_"&amp;$A$4,'Pnad-C'!$1:$1048576,F$4,0),"-")</f>
        <v>1537.2403564453125</v>
      </c>
      <c r="G27" s="122">
        <f>IFERROR(VLOOKUP($B27&amp;"_"&amp;$C27&amp;"_"&amp;$A$4,'Pnad-C'!$1:$1048576,G$4,0),"-")</f>
        <v>2391.1552734375</v>
      </c>
      <c r="H27" s="122">
        <f>IFERROR(VLOOKUP($B27&amp;"_"&amp;$C27&amp;"_"&amp;$A$4,'Pnad-C'!$1:$1048576,H$4,0),"-")</f>
        <v>2735.070556640625</v>
      </c>
      <c r="I27" s="122">
        <f>IFERROR(VLOOKUP($B27&amp;"_"&amp;$C27&amp;"_"&amp;$A$4,'Pnad-C'!$1:$1048576,I$4,0),"-")</f>
        <v>3216.384765625</v>
      </c>
    </row>
    <row r="28" spans="2:9" ht="15.75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788.670654296875</v>
      </c>
      <c r="F28" s="121">
        <f>IFERROR(VLOOKUP($B28&amp;"_"&amp;$C28&amp;"_"&amp;$A$4,'Pnad-C'!$1:$1048576,F$4,0),"-")</f>
        <v>1562.294921875</v>
      </c>
      <c r="G28" s="121">
        <f>IFERROR(VLOOKUP($B28&amp;"_"&amp;$C28&amp;"_"&amp;$A$4,'Pnad-C'!$1:$1048576,G$4,0),"-")</f>
        <v>2565.88232421875</v>
      </c>
      <c r="H28" s="121">
        <f>IFERROR(VLOOKUP($B28&amp;"_"&amp;$C28&amp;"_"&amp;$A$4,'Pnad-C'!$1:$1048576,H$4,0),"-")</f>
        <v>2711.251220703125</v>
      </c>
      <c r="I28" s="121">
        <f>IFERROR(VLOOKUP($B28&amp;"_"&amp;$C28&amp;"_"&amp;$A$4,'Pnad-C'!$1:$1048576,I$4,0),"-")</f>
        <v>3575.41650390625</v>
      </c>
    </row>
    <row r="29" spans="2:9" ht="16.5" thickBot="1" x14ac:dyDescent="0.3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788.670654296875</v>
      </c>
      <c r="F29" s="122">
        <f>IFERROR(VLOOKUP($B29&amp;"_"&amp;$C29&amp;"_"&amp;$A$4,'Pnad-C'!$1:$1048576,F$4,0),"-")</f>
        <v>1562.294921875</v>
      </c>
      <c r="G29" s="122">
        <f>IFERROR(VLOOKUP($B29&amp;"_"&amp;$C29&amp;"_"&amp;$A$4,'Pnad-C'!$1:$1048576,G$4,0),"-")</f>
        <v>2565.88232421875</v>
      </c>
      <c r="H29" s="122">
        <f>IFERROR(VLOOKUP($B29&amp;"_"&amp;$C29&amp;"_"&amp;$A$4,'Pnad-C'!$1:$1048576,H$4,0),"-")</f>
        <v>2711.251220703125</v>
      </c>
      <c r="I29" s="122">
        <f>IFERROR(VLOOKUP($B29&amp;"_"&amp;$C29&amp;"_"&amp;$A$4,'Pnad-C'!$1:$1048576,I$4,0),"-")</f>
        <v>3575.41650390625</v>
      </c>
    </row>
    <row r="30" spans="2:9" ht="15" customHeight="1" thickTop="1" x14ac:dyDescent="0.25">
      <c r="C30" s="154"/>
      <c r="D30" s="15" t="s">
        <v>785</v>
      </c>
      <c r="E30" s="113"/>
      <c r="F30" s="113"/>
      <c r="G30" s="113"/>
      <c r="H30" s="113"/>
      <c r="I30" s="17"/>
    </row>
    <row r="31" spans="2:9" x14ac:dyDescent="0.25">
      <c r="C31" s="154"/>
      <c r="D31" s="16" t="s">
        <v>557</v>
      </c>
    </row>
    <row r="32" spans="2:9" x14ac:dyDescent="0.25">
      <c r="C32" s="154"/>
      <c r="D32" s="159" t="s">
        <v>435</v>
      </c>
    </row>
    <row r="33" spans="3:9" x14ac:dyDescent="0.25">
      <c r="C33" s="154"/>
      <c r="D33" s="104" t="s">
        <v>436</v>
      </c>
    </row>
    <row r="34" spans="3:9" ht="24" customHeight="1" x14ac:dyDescent="0.25">
      <c r="D34" s="379" t="s">
        <v>687</v>
      </c>
      <c r="E34" s="379"/>
      <c r="F34" s="379"/>
      <c r="G34" s="379"/>
      <c r="H34" s="379"/>
      <c r="I34" s="153"/>
    </row>
  </sheetData>
  <mergeCells count="2">
    <mergeCell ref="D5:I5"/>
    <mergeCell ref="D34:H3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.140625" style="153" customWidth="1"/>
    <col min="4" max="4" width="28.28515625" customWidth="1"/>
    <col min="5" max="10" width="18.8554687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0" s="158" customFormat="1" ht="10.5" customHeight="1" x14ac:dyDescent="0.25">
      <c r="A3" s="144">
        <v>37</v>
      </c>
      <c r="B3" s="145"/>
      <c r="C3" s="157"/>
      <c r="D3" s="155"/>
      <c r="E3" s="157" t="s">
        <v>347</v>
      </c>
      <c r="F3" s="157" t="s">
        <v>348</v>
      </c>
      <c r="G3" s="157" t="s">
        <v>349</v>
      </c>
      <c r="H3" s="157" t="s">
        <v>350</v>
      </c>
      <c r="I3" s="157" t="s">
        <v>351</v>
      </c>
      <c r="J3" s="157" t="s">
        <v>352</v>
      </c>
    </row>
    <row r="4" spans="1:10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151</v>
      </c>
      <c r="F4" s="157">
        <f>HLOOKUP(F$3,'Pnad-C'!$1:$1048576,2,0)</f>
        <v>152</v>
      </c>
      <c r="G4" s="157">
        <f>HLOOKUP(G$3,'Pnad-C'!$1:$1048576,2,0)</f>
        <v>153</v>
      </c>
      <c r="H4" s="157">
        <f>HLOOKUP(H$3,'Pnad-C'!$1:$1048576,2,0)</f>
        <v>154</v>
      </c>
      <c r="I4" s="157">
        <f>HLOOKUP(I$3,'Pnad-C'!$1:$1048576,2,0)</f>
        <v>155</v>
      </c>
      <c r="J4" s="157">
        <f>HLOOKUP(J$3,'Pnad-C'!$1:$1048576,2,0)</f>
        <v>156</v>
      </c>
    </row>
    <row r="5" spans="1:10" s="12" customFormat="1" ht="39" customHeight="1" x14ac:dyDescent="0.25">
      <c r="A5" s="11"/>
      <c r="B5" s="148"/>
      <c r="C5" s="138"/>
      <c r="D5" s="371" t="str">
        <f>VLOOKUP(A3,'Indicadores do boletim'!$D:$N,3,0)</f>
        <v>Rendimento real médio da população por anos de estudo: Região  Metropolitana do Rio de Janeiro, 2012 a 2016</v>
      </c>
      <c r="E5" s="371"/>
      <c r="F5" s="371"/>
      <c r="G5" s="371"/>
      <c r="H5" s="371"/>
      <c r="I5" s="371"/>
      <c r="J5" s="371"/>
    </row>
    <row r="6" spans="1:10" s="12" customFormat="1" ht="14.25" customHeight="1" thickBot="1" x14ac:dyDescent="0.3">
      <c r="A6" s="11"/>
      <c r="B6" s="150"/>
      <c r="C6" s="138"/>
      <c r="D6" s="13"/>
      <c r="E6" s="14"/>
      <c r="F6" s="112"/>
      <c r="G6" s="112"/>
      <c r="H6" s="112"/>
      <c r="I6" s="112"/>
      <c r="J6" s="102" t="s">
        <v>231</v>
      </c>
    </row>
    <row r="7" spans="1:10" s="11" customFormat="1" ht="24" customHeight="1" thickTop="1" x14ac:dyDescent="0.25">
      <c r="A7" s="138"/>
      <c r="B7" s="151"/>
      <c r="C7" s="138"/>
      <c r="D7" s="96" t="s">
        <v>0</v>
      </c>
      <c r="E7" s="97" t="s">
        <v>196</v>
      </c>
      <c r="F7" s="97" t="s">
        <v>202</v>
      </c>
      <c r="G7" s="97" t="s">
        <v>197</v>
      </c>
      <c r="H7" s="97" t="s">
        <v>198</v>
      </c>
      <c r="I7" s="97" t="s">
        <v>199</v>
      </c>
      <c r="J7" s="97" t="s">
        <v>200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1116.832763671875</v>
      </c>
      <c r="F8" s="121">
        <f>IFERROR(VLOOKUP($B8&amp;"_"&amp;$C8&amp;"_"&amp;$A$4,'Pnad-C'!$1:$1048576,F$4,0),"-")</f>
        <v>1184.6639404296875</v>
      </c>
      <c r="G8" s="121">
        <f>IFERROR(VLOOKUP($B8&amp;"_"&amp;$C8&amp;"_"&amp;$A$4,'Pnad-C'!$1:$1048576,G$4,0),"-")</f>
        <v>1290.2110595703125</v>
      </c>
      <c r="H8" s="121">
        <f>IFERROR(VLOOKUP($B8&amp;"_"&amp;$C8&amp;"_"&amp;$A$4,'Pnad-C'!$1:$1048576,H$4,0),"-")</f>
        <v>1245.816162109375</v>
      </c>
      <c r="I8" s="121">
        <f>IFERROR(VLOOKUP($B8&amp;"_"&amp;$C8&amp;"_"&amp;$A$4,'Pnad-C'!$1:$1048576,I$4,0),"-")</f>
        <v>1725.9326171875</v>
      </c>
      <c r="J8" s="121">
        <f>IFERROR(VLOOKUP($B8&amp;"_"&amp;$C8&amp;"_"&amp;$A$4,'Pnad-C'!$1:$1048576,J$4,0),"-")</f>
        <v>4315.5859375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1025.260009765625</v>
      </c>
      <c r="F9" s="122">
        <f>IFERROR(VLOOKUP($B9&amp;"_"&amp;$C9&amp;"_"&amp;$A$4,'Pnad-C'!$1:$1048576,F$4,0),"-")</f>
        <v>1166.3187255859375</v>
      </c>
      <c r="G9" s="122">
        <f>IFERROR(VLOOKUP($B9&amp;"_"&amp;$C9&amp;"_"&amp;$A$4,'Pnad-C'!$1:$1048576,G$4,0),"-")</f>
        <v>1317.819580078125</v>
      </c>
      <c r="H9" s="122">
        <f>IFERROR(VLOOKUP($B9&amp;"_"&amp;$C9&amp;"_"&amp;$A$4,'Pnad-C'!$1:$1048576,H$4,0),"-")</f>
        <v>1249.3782958984375</v>
      </c>
      <c r="I9" s="122">
        <f>IFERROR(VLOOKUP($B9&amp;"_"&amp;$C9&amp;"_"&amp;$A$4,'Pnad-C'!$1:$1048576,I$4,0),"-")</f>
        <v>1718.519287109375</v>
      </c>
      <c r="J9" s="122">
        <f>IFERROR(VLOOKUP($B9&amp;"_"&amp;$C9&amp;"_"&amp;$A$4,'Pnad-C'!$1:$1048576,J$4,0),"-")</f>
        <v>4360.17578125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1211.9468994140625</v>
      </c>
      <c r="F10" s="122">
        <f>IFERROR(VLOOKUP($B10&amp;"_"&amp;$C10&amp;"_"&amp;$A$4,'Pnad-C'!$1:$1048576,F$4,0),"-")</f>
        <v>1196.1441650390625</v>
      </c>
      <c r="G10" s="122">
        <f>IFERROR(VLOOKUP($B10&amp;"_"&amp;$C10&amp;"_"&amp;$A$4,'Pnad-C'!$1:$1048576,G$4,0),"-")</f>
        <v>1272.3055419921875</v>
      </c>
      <c r="H10" s="122">
        <f>IFERROR(VLOOKUP($B10&amp;"_"&amp;$C10&amp;"_"&amp;$A$4,'Pnad-C'!$1:$1048576,H$4,0),"-")</f>
        <v>1290.77392578125</v>
      </c>
      <c r="I10" s="122">
        <f>IFERROR(VLOOKUP($B10&amp;"_"&amp;$C10&amp;"_"&amp;$A$4,'Pnad-C'!$1:$1048576,I$4,0),"-")</f>
        <v>1764.295654296875</v>
      </c>
      <c r="J10" s="122">
        <f>IFERROR(VLOOKUP($B10&amp;"_"&amp;$C10&amp;"_"&amp;$A$4,'Pnad-C'!$1:$1048576,J$4,0),"-")</f>
        <v>4447.13671875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1064.3558349609375</v>
      </c>
      <c r="F11" s="122">
        <f>IFERROR(VLOOKUP($B11&amp;"_"&amp;$C11&amp;"_"&amp;$A$4,'Pnad-C'!$1:$1048576,F$4,0),"-")</f>
        <v>1185.75244140625</v>
      </c>
      <c r="G11" s="122">
        <f>IFERROR(VLOOKUP($B11&amp;"_"&amp;$C11&amp;"_"&amp;$A$4,'Pnad-C'!$1:$1048576,G$4,0),"-")</f>
        <v>1271.67041015625</v>
      </c>
      <c r="H11" s="122">
        <f>IFERROR(VLOOKUP($B11&amp;"_"&amp;$C11&amp;"_"&amp;$A$4,'Pnad-C'!$1:$1048576,H$4,0),"-")</f>
        <v>1258.4696044921875</v>
      </c>
      <c r="I11" s="122">
        <f>IFERROR(VLOOKUP($B11&amp;"_"&amp;$C11&amp;"_"&amp;$A$4,'Pnad-C'!$1:$1048576,I$4,0),"-")</f>
        <v>1710.5660400390625</v>
      </c>
      <c r="J11" s="122">
        <f>IFERROR(VLOOKUP($B11&amp;"_"&amp;$C11&amp;"_"&amp;$A$4,'Pnad-C'!$1:$1048576,J$4,0),"-")</f>
        <v>4267.9951171875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1165.76806640625</v>
      </c>
      <c r="F12" s="122">
        <f>IFERROR(VLOOKUP($B12&amp;"_"&amp;$C12&amp;"_"&amp;$A$4,'Pnad-C'!$1:$1048576,F$4,0),"-")</f>
        <v>1190.4404296875</v>
      </c>
      <c r="G12" s="122">
        <f>IFERROR(VLOOKUP($B12&amp;"_"&amp;$C12&amp;"_"&amp;$A$4,'Pnad-C'!$1:$1048576,G$4,0),"-")</f>
        <v>1299.048583984375</v>
      </c>
      <c r="H12" s="122">
        <f>IFERROR(VLOOKUP($B12&amp;"_"&amp;$C12&amp;"_"&amp;$A$4,'Pnad-C'!$1:$1048576,H$4,0),"-")</f>
        <v>1184.64306640625</v>
      </c>
      <c r="I12" s="122">
        <f>IFERROR(VLOOKUP($B12&amp;"_"&amp;$C12&amp;"_"&amp;$A$4,'Pnad-C'!$1:$1048576,I$4,0),"-")</f>
        <v>1710.3492431640625</v>
      </c>
      <c r="J12" s="122">
        <f>IFERROR(VLOOKUP($B12&amp;"_"&amp;$C12&amp;"_"&amp;$A$4,'Pnad-C'!$1:$1048576,J$4,0),"-")</f>
        <v>4187.03564453125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1248.523681640625</v>
      </c>
      <c r="F13" s="121">
        <f>IFERROR(VLOOKUP($B13&amp;"_"&amp;$C13&amp;"_"&amp;$A$4,'Pnad-C'!$1:$1048576,F$4,0),"-")</f>
        <v>1240.53369140625</v>
      </c>
      <c r="G13" s="121">
        <f>IFERROR(VLOOKUP($B13&amp;"_"&amp;$C13&amp;"_"&amp;$A$4,'Pnad-C'!$1:$1048576,G$4,0),"-")</f>
        <v>1370.4947509765625</v>
      </c>
      <c r="H13" s="121">
        <f>IFERROR(VLOOKUP($B13&amp;"_"&amp;$C13&amp;"_"&amp;$A$4,'Pnad-C'!$1:$1048576,H$4,0),"-")</f>
        <v>1324.38720703125</v>
      </c>
      <c r="I13" s="121">
        <f>IFERROR(VLOOKUP($B13&amp;"_"&amp;$C13&amp;"_"&amp;$A$4,'Pnad-C'!$1:$1048576,I$4,0),"-")</f>
        <v>1759.915771484375</v>
      </c>
      <c r="J13" s="121">
        <f>IFERROR(VLOOKUP($B13&amp;"_"&amp;$C13&amp;"_"&amp;$A$4,'Pnad-C'!$1:$1048576,J$4,0),"-")</f>
        <v>4584.8388671875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1207.2781982421875</v>
      </c>
      <c r="F14" s="122">
        <f>IFERROR(VLOOKUP($B14&amp;"_"&amp;$C14&amp;"_"&amp;$A$4,'Pnad-C'!$1:$1048576,F$4,0),"-")</f>
        <v>1200.53173828125</v>
      </c>
      <c r="G14" s="122">
        <f>IFERROR(VLOOKUP($B14&amp;"_"&amp;$C14&amp;"_"&amp;$A$4,'Pnad-C'!$1:$1048576,G$4,0),"-")</f>
        <v>1326.711181640625</v>
      </c>
      <c r="H14" s="122">
        <f>IFERROR(VLOOKUP($B14&amp;"_"&amp;$C14&amp;"_"&amp;$A$4,'Pnad-C'!$1:$1048576,H$4,0),"-")</f>
        <v>1316.80322265625</v>
      </c>
      <c r="I14" s="122">
        <f>IFERROR(VLOOKUP($B14&amp;"_"&amp;$C14&amp;"_"&amp;$A$4,'Pnad-C'!$1:$1048576,I$4,0),"-")</f>
        <v>1721.8099365234375</v>
      </c>
      <c r="J14" s="122">
        <f>IFERROR(VLOOKUP($B14&amp;"_"&amp;$C14&amp;"_"&amp;$A$4,'Pnad-C'!$1:$1048576,J$4,0),"-")</f>
        <v>4498.7939453125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1216.4019775390625</v>
      </c>
      <c r="F15" s="122">
        <f>IFERROR(VLOOKUP($B15&amp;"_"&amp;$C15&amp;"_"&amp;$A$4,'Pnad-C'!$1:$1048576,F$4,0),"-")</f>
        <v>1225.64501953125</v>
      </c>
      <c r="G15" s="122">
        <f>IFERROR(VLOOKUP($B15&amp;"_"&amp;$C15&amp;"_"&amp;$A$4,'Pnad-C'!$1:$1048576,G$4,0),"-")</f>
        <v>1322.40478515625</v>
      </c>
      <c r="H15" s="122">
        <f>IFERROR(VLOOKUP($B15&amp;"_"&amp;$C15&amp;"_"&amp;$A$4,'Pnad-C'!$1:$1048576,H$4,0),"-")</f>
        <v>1271.5294189453125</v>
      </c>
      <c r="I15" s="122">
        <f>IFERROR(VLOOKUP($B15&amp;"_"&amp;$C15&amp;"_"&amp;$A$4,'Pnad-C'!$1:$1048576,I$4,0),"-")</f>
        <v>1744.1004638671875</v>
      </c>
      <c r="J15" s="122">
        <f>IFERROR(VLOOKUP($B15&amp;"_"&amp;$C15&amp;"_"&amp;$A$4,'Pnad-C'!$1:$1048576,J$4,0),"-")</f>
        <v>4508.734375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1276.109375</v>
      </c>
      <c r="F16" s="122">
        <f>IFERROR(VLOOKUP($B16&amp;"_"&amp;$C16&amp;"_"&amp;$A$4,'Pnad-C'!$1:$1048576,F$4,0),"-")</f>
        <v>1246.034912109375</v>
      </c>
      <c r="G16" s="122">
        <f>IFERROR(VLOOKUP($B16&amp;"_"&amp;$C16&amp;"_"&amp;$A$4,'Pnad-C'!$1:$1048576,G$4,0),"-")</f>
        <v>1404.756103515625</v>
      </c>
      <c r="H16" s="122">
        <f>IFERROR(VLOOKUP($B16&amp;"_"&amp;$C16&amp;"_"&amp;$A$4,'Pnad-C'!$1:$1048576,H$4,0),"-")</f>
        <v>1348.6268310546875</v>
      </c>
      <c r="I16" s="122">
        <f>IFERROR(VLOOKUP($B16&amp;"_"&amp;$C16&amp;"_"&amp;$A$4,'Pnad-C'!$1:$1048576,I$4,0),"-")</f>
        <v>1795.3837890625</v>
      </c>
      <c r="J16" s="122">
        <f>IFERROR(VLOOKUP($B16&amp;"_"&amp;$C16&amp;"_"&amp;$A$4,'Pnad-C'!$1:$1048576,J$4,0),"-")</f>
        <v>4714.49658203125</v>
      </c>
    </row>
    <row r="17" spans="2:10" ht="15.75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1294.3052978515625</v>
      </c>
      <c r="F17" s="122">
        <f>IFERROR(VLOOKUP($B17&amp;"_"&amp;$C17&amp;"_"&amp;$A$4,'Pnad-C'!$1:$1048576,F$4,0),"-")</f>
        <v>1289.9232177734375</v>
      </c>
      <c r="G17" s="122">
        <f>IFERROR(VLOOKUP($B17&amp;"_"&amp;$C17&amp;"_"&amp;$A$4,'Pnad-C'!$1:$1048576,G$4,0),"-")</f>
        <v>1428.10693359375</v>
      </c>
      <c r="H17" s="122">
        <f>IFERROR(VLOOKUP($B17&amp;"_"&amp;$C17&amp;"_"&amp;$A$4,'Pnad-C'!$1:$1048576,H$4,0),"-")</f>
        <v>1360.5892333984375</v>
      </c>
      <c r="I17" s="122">
        <f>IFERROR(VLOOKUP($B17&amp;"_"&amp;$C17&amp;"_"&amp;$A$4,'Pnad-C'!$1:$1048576,I$4,0),"-")</f>
        <v>1778.368896484375</v>
      </c>
      <c r="J17" s="122">
        <f>IFERROR(VLOOKUP($B17&amp;"_"&amp;$C17&amp;"_"&amp;$A$4,'Pnad-C'!$1:$1048576,J$4,0),"-")</f>
        <v>4617.33154296875</v>
      </c>
    </row>
    <row r="18" spans="2:10" ht="15.75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1221.213134765625</v>
      </c>
      <c r="F18" s="121">
        <f>IFERROR(VLOOKUP($B18&amp;"_"&amp;$C18&amp;"_"&amp;$A$4,'Pnad-C'!$1:$1048576,F$4,0),"-")</f>
        <v>1202.3045654296875</v>
      </c>
      <c r="G18" s="121">
        <f>IFERROR(VLOOKUP($B18&amp;"_"&amp;$C18&amp;"_"&amp;$A$4,'Pnad-C'!$1:$1048576,G$4,0),"-")</f>
        <v>1362.896240234375</v>
      </c>
      <c r="H18" s="121">
        <f>IFERROR(VLOOKUP($B18&amp;"_"&amp;$C18&amp;"_"&amp;$A$4,'Pnad-C'!$1:$1048576,H$4,0),"-")</f>
        <v>1326.323974609375</v>
      </c>
      <c r="I18" s="121">
        <f>IFERROR(VLOOKUP($B18&amp;"_"&amp;$C18&amp;"_"&amp;$A$4,'Pnad-C'!$1:$1048576,I$4,0),"-")</f>
        <v>1703.647705078125</v>
      </c>
      <c r="J18" s="121">
        <f>IFERROR(VLOOKUP($B18&amp;"_"&amp;$C18&amp;"_"&amp;$A$4,'Pnad-C'!$1:$1048576,J$4,0),"-")</f>
        <v>4343.6884765625</v>
      </c>
    </row>
    <row r="19" spans="2:10" ht="15.75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1218.78515625</v>
      </c>
      <c r="F19" s="122">
        <f>IFERROR(VLOOKUP($B19&amp;"_"&amp;$C19&amp;"_"&amp;$A$4,'Pnad-C'!$1:$1048576,F$4,0),"-")</f>
        <v>1271.85546875</v>
      </c>
      <c r="G19" s="122">
        <f>IFERROR(VLOOKUP($B19&amp;"_"&amp;$C19&amp;"_"&amp;$A$4,'Pnad-C'!$1:$1048576,G$4,0),"-")</f>
        <v>1407.7672119140625</v>
      </c>
      <c r="H19" s="122">
        <f>IFERROR(VLOOKUP($B19&amp;"_"&amp;$C19&amp;"_"&amp;$A$4,'Pnad-C'!$1:$1048576,H$4,0),"-")</f>
        <v>1366.1337890625</v>
      </c>
      <c r="I19" s="122">
        <f>IFERROR(VLOOKUP($B19&amp;"_"&amp;$C19&amp;"_"&amp;$A$4,'Pnad-C'!$1:$1048576,I$4,0),"-")</f>
        <v>1766.4287109375</v>
      </c>
      <c r="J19" s="122">
        <f>IFERROR(VLOOKUP($B19&amp;"_"&amp;$C19&amp;"_"&amp;$A$4,'Pnad-C'!$1:$1048576,J$4,0),"-")</f>
        <v>4772.24169921875</v>
      </c>
    </row>
    <row r="20" spans="2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1134.4493408203125</v>
      </c>
      <c r="F20" s="122">
        <f>IFERROR(VLOOKUP($B20&amp;"_"&amp;$C20&amp;"_"&amp;$A$4,'Pnad-C'!$1:$1048576,F$4,0),"-")</f>
        <v>1187.75439453125</v>
      </c>
      <c r="G20" s="122">
        <f>IFERROR(VLOOKUP($B20&amp;"_"&amp;$C20&amp;"_"&amp;$A$4,'Pnad-C'!$1:$1048576,G$4,0),"-")</f>
        <v>1366.939208984375</v>
      </c>
      <c r="H20" s="122">
        <f>IFERROR(VLOOKUP($B20&amp;"_"&amp;$C20&amp;"_"&amp;$A$4,'Pnad-C'!$1:$1048576,H$4,0),"-")</f>
        <v>1348.8155517578125</v>
      </c>
      <c r="I20" s="122">
        <f>IFERROR(VLOOKUP($B20&amp;"_"&amp;$C20&amp;"_"&amp;$A$4,'Pnad-C'!$1:$1048576,I$4,0),"-")</f>
        <v>1746.0870361328125</v>
      </c>
      <c r="J20" s="122">
        <f>IFERROR(VLOOKUP($B20&amp;"_"&amp;$C20&amp;"_"&amp;$A$4,'Pnad-C'!$1:$1048576,J$4,0),"-")</f>
        <v>4365.91748046875</v>
      </c>
    </row>
    <row r="21" spans="2:10" ht="15.75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1331.6392822265625</v>
      </c>
      <c r="F21" s="122">
        <f>IFERROR(VLOOKUP($B21&amp;"_"&amp;$C21&amp;"_"&amp;$A$4,'Pnad-C'!$1:$1048576,F$4,0),"-")</f>
        <v>1135.563232421875</v>
      </c>
      <c r="G21" s="122">
        <f>IFERROR(VLOOKUP($B21&amp;"_"&amp;$C21&amp;"_"&amp;$A$4,'Pnad-C'!$1:$1048576,G$4,0),"-")</f>
        <v>1320.587890625</v>
      </c>
      <c r="H21" s="122">
        <f>IFERROR(VLOOKUP($B21&amp;"_"&amp;$C21&amp;"_"&amp;$A$4,'Pnad-C'!$1:$1048576,H$4,0),"-")</f>
        <v>1296.45263671875</v>
      </c>
      <c r="I21" s="122">
        <f>IFERROR(VLOOKUP($B21&amp;"_"&amp;$C21&amp;"_"&amp;$A$4,'Pnad-C'!$1:$1048576,I$4,0),"-")</f>
        <v>1608.769287109375</v>
      </c>
      <c r="J21" s="122">
        <f>IFERROR(VLOOKUP($B21&amp;"_"&amp;$C21&amp;"_"&amp;$A$4,'Pnad-C'!$1:$1048576,J$4,0),"-")</f>
        <v>3995.390869140625</v>
      </c>
    </row>
    <row r="22" spans="2:10" ht="15.75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1199.978759765625</v>
      </c>
      <c r="F22" s="122">
        <f>IFERROR(VLOOKUP($B22&amp;"_"&amp;$C22&amp;"_"&amp;$A$4,'Pnad-C'!$1:$1048576,F$4,0),"-")</f>
        <v>1214.045166015625</v>
      </c>
      <c r="G22" s="122">
        <f>IFERROR(VLOOKUP($B22&amp;"_"&amp;$C22&amp;"_"&amp;$A$4,'Pnad-C'!$1:$1048576,G$4,0),"-")</f>
        <v>1356.2904052734375</v>
      </c>
      <c r="H22" s="122">
        <f>IFERROR(VLOOKUP($B22&amp;"_"&amp;$C22&amp;"_"&amp;$A$4,'Pnad-C'!$1:$1048576,H$4,0),"-")</f>
        <v>1293.8939208984375</v>
      </c>
      <c r="I22" s="122">
        <f>IFERROR(VLOOKUP($B22&amp;"_"&amp;$C22&amp;"_"&amp;$A$4,'Pnad-C'!$1:$1048576,I$4,0),"-")</f>
        <v>1693.3056640625</v>
      </c>
      <c r="J22" s="122">
        <f>IFERROR(VLOOKUP($B22&amp;"_"&amp;$C22&amp;"_"&amp;$A$4,'Pnad-C'!$1:$1048576,J$4,0),"-")</f>
        <v>4241.20361328125</v>
      </c>
    </row>
    <row r="23" spans="2:10" ht="15.75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1249.634521484375</v>
      </c>
      <c r="F23" s="121">
        <f>IFERROR(VLOOKUP($B23&amp;"_"&amp;$C23&amp;"_"&amp;$A$4,'Pnad-C'!$1:$1048576,F$4,0),"-")</f>
        <v>1208.8426513671875</v>
      </c>
      <c r="G23" s="121">
        <f>IFERROR(VLOOKUP($B23&amp;"_"&amp;$C23&amp;"_"&amp;$A$4,'Pnad-C'!$1:$1048576,G$4,0),"-")</f>
        <v>1378.0015869140625</v>
      </c>
      <c r="H23" s="121">
        <f>IFERROR(VLOOKUP($B23&amp;"_"&amp;$C23&amp;"_"&amp;$A$4,'Pnad-C'!$1:$1048576,H$4,0),"-")</f>
        <v>1261.24658203125</v>
      </c>
      <c r="I23" s="121">
        <f>IFERROR(VLOOKUP($B23&amp;"_"&amp;$C23&amp;"_"&amp;$A$4,'Pnad-C'!$1:$1048576,I$4,0),"-")</f>
        <v>1741.24853515625</v>
      </c>
      <c r="J23" s="121">
        <f>IFERROR(VLOOKUP($B23&amp;"_"&amp;$C23&amp;"_"&amp;$A$4,'Pnad-C'!$1:$1048576,J$4,0),"-")</f>
        <v>4505.2197265625</v>
      </c>
    </row>
    <row r="24" spans="2:10" ht="15.75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1292.591796875</v>
      </c>
      <c r="F24" s="122">
        <f>IFERROR(VLOOKUP($B24&amp;"_"&amp;$C24&amp;"_"&amp;$A$4,'Pnad-C'!$1:$1048576,F$4,0),"-")</f>
        <v>1217.7236328125</v>
      </c>
      <c r="G24" s="122">
        <f>IFERROR(VLOOKUP($B24&amp;"_"&amp;$C24&amp;"_"&amp;$A$4,'Pnad-C'!$1:$1048576,G$4,0),"-")</f>
        <v>1404.0013427734375</v>
      </c>
      <c r="H24" s="122">
        <f>IFERROR(VLOOKUP($B24&amp;"_"&amp;$C24&amp;"_"&amp;$A$4,'Pnad-C'!$1:$1048576,H$4,0),"-")</f>
        <v>1261.18408203125</v>
      </c>
      <c r="I24" s="122">
        <f>IFERROR(VLOOKUP($B24&amp;"_"&amp;$C24&amp;"_"&amp;$A$4,'Pnad-C'!$1:$1048576,I$4,0),"-")</f>
        <v>1751.6844482421875</v>
      </c>
      <c r="J24" s="122">
        <f>IFERROR(VLOOKUP($B24&amp;"_"&amp;$C24&amp;"_"&amp;$A$4,'Pnad-C'!$1:$1048576,J$4,0),"-")</f>
        <v>4391.98193359375</v>
      </c>
    </row>
    <row r="25" spans="2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1226.3397216796875</v>
      </c>
      <c r="F25" s="122">
        <f>IFERROR(VLOOKUP($B25&amp;"_"&amp;$C25&amp;"_"&amp;$A$4,'Pnad-C'!$1:$1048576,F$4,0),"-")</f>
        <v>1243.8084716796875</v>
      </c>
      <c r="G25" s="122">
        <f>IFERROR(VLOOKUP($B25&amp;"_"&amp;$C25&amp;"_"&amp;$A$4,'Pnad-C'!$1:$1048576,G$4,0),"-")</f>
        <v>1378.5152587890625</v>
      </c>
      <c r="H25" s="122">
        <f>IFERROR(VLOOKUP($B25&amp;"_"&amp;$C25&amp;"_"&amp;$A$4,'Pnad-C'!$1:$1048576,H$4,0),"-")</f>
        <v>1286.4757080078125</v>
      </c>
      <c r="I25" s="122">
        <f>IFERROR(VLOOKUP($B25&amp;"_"&amp;$C25&amp;"_"&amp;$A$4,'Pnad-C'!$1:$1048576,I$4,0),"-")</f>
        <v>1749.2158203125</v>
      </c>
      <c r="J25" s="122">
        <f>IFERROR(VLOOKUP($B25&amp;"_"&amp;$C25&amp;"_"&amp;$A$4,'Pnad-C'!$1:$1048576,J$4,0),"-")</f>
        <v>4481.25146484375</v>
      </c>
    </row>
    <row r="26" spans="2:10" ht="15.75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1260.4884033203125</v>
      </c>
      <c r="F26" s="122">
        <f>IFERROR(VLOOKUP($B26&amp;"_"&amp;$C26&amp;"_"&amp;$A$4,'Pnad-C'!$1:$1048576,F$4,0),"-")</f>
        <v>1191.8597412109375</v>
      </c>
      <c r="G26" s="122">
        <f>IFERROR(VLOOKUP($B26&amp;"_"&amp;$C26&amp;"_"&amp;$A$4,'Pnad-C'!$1:$1048576,G$4,0),"-")</f>
        <v>1350.475830078125</v>
      </c>
      <c r="H26" s="122">
        <f>IFERROR(VLOOKUP($B26&amp;"_"&amp;$C26&amp;"_"&amp;$A$4,'Pnad-C'!$1:$1048576,H$4,0),"-")</f>
        <v>1304.804931640625</v>
      </c>
      <c r="I26" s="122">
        <f>IFERROR(VLOOKUP($B26&amp;"_"&amp;$C26&amp;"_"&amp;$A$4,'Pnad-C'!$1:$1048576,I$4,0),"-")</f>
        <v>1731.8050537109375</v>
      </c>
      <c r="J26" s="122">
        <f>IFERROR(VLOOKUP($B26&amp;"_"&amp;$C26&amp;"_"&amp;$A$4,'Pnad-C'!$1:$1048576,J$4,0),"-")</f>
        <v>4593.81787109375</v>
      </c>
    </row>
    <row r="27" spans="2:10" ht="15.75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1219.118408203125</v>
      </c>
      <c r="F27" s="122">
        <f>IFERROR(VLOOKUP($B27&amp;"_"&amp;$C27&amp;"_"&amp;$A$4,'Pnad-C'!$1:$1048576,F$4,0),"-")</f>
        <v>1181.9788818359375</v>
      </c>
      <c r="G27" s="122">
        <f>IFERROR(VLOOKUP($B27&amp;"_"&amp;$C27&amp;"_"&amp;$A$4,'Pnad-C'!$1:$1048576,G$4,0),"-")</f>
        <v>1379.013916015625</v>
      </c>
      <c r="H27" s="122">
        <f>IFERROR(VLOOKUP($B27&amp;"_"&amp;$C27&amp;"_"&amp;$A$4,'Pnad-C'!$1:$1048576,H$4,0),"-")</f>
        <v>1192.5216064453125</v>
      </c>
      <c r="I27" s="122">
        <f>IFERROR(VLOOKUP($B27&amp;"_"&amp;$C27&amp;"_"&amp;$A$4,'Pnad-C'!$1:$1048576,I$4,0),"-")</f>
        <v>1732.2886962890625</v>
      </c>
      <c r="J27" s="122">
        <f>IFERROR(VLOOKUP($B27&amp;"_"&amp;$C27&amp;"_"&amp;$A$4,'Pnad-C'!$1:$1048576,J$4,0),"-")</f>
        <v>4553.82763671875</v>
      </c>
    </row>
    <row r="28" spans="2:10" ht="15.75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1219.764892578125</v>
      </c>
      <c r="F28" s="121">
        <f>IFERROR(VLOOKUP($B28&amp;"_"&amp;$C28&amp;"_"&amp;$A$4,'Pnad-C'!$1:$1048576,F$4,0),"-")</f>
        <v>1185.936767578125</v>
      </c>
      <c r="G28" s="121">
        <f>IFERROR(VLOOKUP($B28&amp;"_"&amp;$C28&amp;"_"&amp;$A$4,'Pnad-C'!$1:$1048576,G$4,0),"-")</f>
        <v>1349.875</v>
      </c>
      <c r="H28" s="121">
        <f>IFERROR(VLOOKUP($B28&amp;"_"&amp;$C28&amp;"_"&amp;$A$4,'Pnad-C'!$1:$1048576,H$4,0),"-")</f>
        <v>1167.9403076171875</v>
      </c>
      <c r="I28" s="121">
        <f>IFERROR(VLOOKUP($B28&amp;"_"&amp;$C28&amp;"_"&amp;$A$4,'Pnad-C'!$1:$1048576,I$4,0),"-")</f>
        <v>1756.154052734375</v>
      </c>
      <c r="J28" s="121">
        <f>IFERROR(VLOOKUP($B28&amp;"_"&amp;$C28&amp;"_"&amp;$A$4,'Pnad-C'!$1:$1048576,J$4,0),"-")</f>
        <v>4774.568359375</v>
      </c>
    </row>
    <row r="29" spans="2:10" ht="16.5" thickBot="1" x14ac:dyDescent="0.3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1219.764892578125</v>
      </c>
      <c r="F29" s="122">
        <f>IFERROR(VLOOKUP($B29&amp;"_"&amp;$C29&amp;"_"&amp;$A$4,'Pnad-C'!$1:$1048576,F$4,0),"-")</f>
        <v>1185.936767578125</v>
      </c>
      <c r="G29" s="122">
        <f>IFERROR(VLOOKUP($B29&amp;"_"&amp;$C29&amp;"_"&amp;$A$4,'Pnad-C'!$1:$1048576,G$4,0),"-")</f>
        <v>1349.875</v>
      </c>
      <c r="H29" s="122">
        <f>IFERROR(VLOOKUP($B29&amp;"_"&amp;$C29&amp;"_"&amp;$A$4,'Pnad-C'!$1:$1048576,H$4,0),"-")</f>
        <v>1167.9403076171875</v>
      </c>
      <c r="I29" s="122">
        <f>IFERROR(VLOOKUP($B29&amp;"_"&amp;$C29&amp;"_"&amp;$A$4,'Pnad-C'!$1:$1048576,I$4,0),"-")</f>
        <v>1756.154052734375</v>
      </c>
      <c r="J29" s="122">
        <f>IFERROR(VLOOKUP($B29&amp;"_"&amp;$C29&amp;"_"&amp;$A$4,'Pnad-C'!$1:$1048576,J$4,0),"-")</f>
        <v>4774.568359375</v>
      </c>
    </row>
    <row r="30" spans="2:10" ht="15" customHeight="1" thickTop="1" x14ac:dyDescent="0.25">
      <c r="C30" s="154"/>
      <c r="D30" s="15" t="s">
        <v>785</v>
      </c>
      <c r="E30" s="113"/>
      <c r="F30" s="113"/>
      <c r="G30" s="113"/>
      <c r="H30" s="113"/>
      <c r="I30" s="113"/>
      <c r="J30" s="17"/>
    </row>
    <row r="31" spans="2:10" x14ac:dyDescent="0.25">
      <c r="C31" s="154"/>
      <c r="D31" s="16" t="s">
        <v>2</v>
      </c>
    </row>
    <row r="32" spans="2:10" x14ac:dyDescent="0.25">
      <c r="C32" s="154"/>
      <c r="D32" s="159" t="s">
        <v>435</v>
      </c>
    </row>
    <row r="33" spans="3:10" x14ac:dyDescent="0.25">
      <c r="C33" s="154"/>
      <c r="D33" s="104" t="s">
        <v>436</v>
      </c>
    </row>
    <row r="34" spans="3:10" ht="18" customHeight="1" x14ac:dyDescent="0.25">
      <c r="D34" s="379" t="s">
        <v>687</v>
      </c>
      <c r="E34" s="379"/>
      <c r="F34" s="379"/>
      <c r="G34" s="379"/>
      <c r="H34" s="379"/>
      <c r="I34" s="379"/>
      <c r="J34" s="379"/>
    </row>
  </sheetData>
  <mergeCells count="2">
    <mergeCell ref="D5:J5"/>
    <mergeCell ref="D34:J3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.140625" style="153" customWidth="1"/>
    <col min="4" max="4" width="28.28515625" customWidth="1"/>
    <col min="5" max="11" width="15.5703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K1" s="3"/>
    </row>
    <row r="2" spans="1:11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K2" s="7"/>
    </row>
    <row r="3" spans="1:11" s="158" customFormat="1" ht="10.5" customHeight="1" x14ac:dyDescent="0.25">
      <c r="A3" s="144">
        <v>38</v>
      </c>
      <c r="B3" s="145"/>
      <c r="C3" s="157"/>
      <c r="D3" s="155"/>
      <c r="E3" s="157" t="s">
        <v>353</v>
      </c>
      <c r="F3" s="157" t="s">
        <v>354</v>
      </c>
      <c r="G3" s="157" t="s">
        <v>355</v>
      </c>
      <c r="H3" s="157" t="s">
        <v>356</v>
      </c>
      <c r="I3" s="157" t="s">
        <v>357</v>
      </c>
      <c r="J3" s="157" t="s">
        <v>358</v>
      </c>
      <c r="K3" s="157" t="s">
        <v>359</v>
      </c>
    </row>
    <row r="4" spans="1:11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157</v>
      </c>
      <c r="F4" s="157">
        <f>HLOOKUP(F$3,'Pnad-C'!$1:$1048576,2,0)</f>
        <v>158</v>
      </c>
      <c r="G4" s="157">
        <f>HLOOKUP(G$3,'Pnad-C'!$1:$1048576,2,0)</f>
        <v>159</v>
      </c>
      <c r="H4" s="157">
        <f>HLOOKUP(H$3,'Pnad-C'!$1:$1048576,2,0)</f>
        <v>160</v>
      </c>
      <c r="I4" s="157">
        <f>HLOOKUP(I$3,'Pnad-C'!$1:$1048576,2,0)</f>
        <v>161</v>
      </c>
      <c r="J4" s="157">
        <f>HLOOKUP(J$3,'Pnad-C'!$1:$1048576,2,0)</f>
        <v>162</v>
      </c>
      <c r="K4" s="157">
        <f>HLOOKUP(K$3,'Pnad-C'!$1:$1048576,2,0)</f>
        <v>163</v>
      </c>
    </row>
    <row r="5" spans="1:11" s="12" customFormat="1" ht="39" customHeight="1" x14ac:dyDescent="0.25">
      <c r="A5" s="11"/>
      <c r="B5" s="148"/>
      <c r="C5" s="138"/>
      <c r="D5" s="371" t="str">
        <f>VLOOKUP(A3,'Indicadores do boletim'!$D:$N,3,0)</f>
        <v>Rendimento real médio da população por setor de atividades: Região  Metropolitana do Rio de Janeiro, 2012 a 2016</v>
      </c>
      <c r="E5" s="371"/>
      <c r="F5" s="371"/>
      <c r="G5" s="371"/>
      <c r="H5" s="371"/>
      <c r="I5" s="371"/>
      <c r="J5" s="371"/>
      <c r="K5" s="371"/>
    </row>
    <row r="6" spans="1:11" s="12" customFormat="1" ht="14.25" customHeight="1" thickBot="1" x14ac:dyDescent="0.3">
      <c r="A6" s="11"/>
      <c r="B6" s="150"/>
      <c r="C6" s="138"/>
      <c r="D6" s="13"/>
      <c r="E6" s="14"/>
      <c r="F6" s="112"/>
      <c r="G6" s="112"/>
      <c r="H6" s="112"/>
      <c r="I6" s="112"/>
      <c r="J6" s="112"/>
      <c r="K6" s="102" t="s">
        <v>231</v>
      </c>
    </row>
    <row r="7" spans="1:11" s="11" customFormat="1" ht="24" customHeight="1" thickTop="1" x14ac:dyDescent="0.25">
      <c r="A7" s="138"/>
      <c r="B7" s="151"/>
      <c r="C7" s="138"/>
      <c r="D7" s="96" t="s">
        <v>0</v>
      </c>
      <c r="E7" s="97" t="s">
        <v>206</v>
      </c>
      <c r="F7" s="97" t="s">
        <v>207</v>
      </c>
      <c r="G7" s="97" t="s">
        <v>208</v>
      </c>
      <c r="H7" s="97" t="s">
        <v>209</v>
      </c>
      <c r="I7" s="97" t="s">
        <v>210</v>
      </c>
      <c r="J7" s="97" t="s">
        <v>211</v>
      </c>
      <c r="K7" s="97" t="s">
        <v>212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1127.415283203125</v>
      </c>
      <c r="F8" s="121">
        <f>IFERROR(VLOOKUP($B8&amp;"_"&amp;$C8&amp;"_"&amp;$A$4,'Pnad-C'!$1:$1048576,F$4,0),"-")</f>
        <v>2405.161376953125</v>
      </c>
      <c r="G8" s="121">
        <f>IFERROR(VLOOKUP($B8&amp;"_"&amp;$C8&amp;"_"&amp;$A$4,'Pnad-C'!$1:$1048576,G$4,0),"-")</f>
        <v>1663.6845703125</v>
      </c>
      <c r="H8" s="121">
        <f>IFERROR(VLOOKUP($B8&amp;"_"&amp;$C8&amp;"_"&amp;$A$4,'Pnad-C'!$1:$1048576,H$4,0),"-")</f>
        <v>1643.1502685546875</v>
      </c>
      <c r="I8" s="121">
        <f>IFERROR(VLOOKUP($B8&amp;"_"&amp;$C8&amp;"_"&amp;$A$4,'Pnad-C'!$1:$1048576,I$4,0),"-")</f>
        <v>2155.2666015625</v>
      </c>
      <c r="J8" s="121">
        <f>IFERROR(VLOOKUP($B8&amp;"_"&amp;$C8&amp;"_"&amp;$A$4,'Pnad-C'!$1:$1048576,J$4,0),"-")</f>
        <v>3850.15185546875</v>
      </c>
      <c r="K8" s="121">
        <f>IFERROR(VLOOKUP($B8&amp;"_"&amp;$C8&amp;"_"&amp;$A$4,'Pnad-C'!$1:$1048576,K$4,0),"-")</f>
        <v>2356.43017578125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1299.7987060546875</v>
      </c>
      <c r="F9" s="122">
        <f>IFERROR(VLOOKUP($B9&amp;"_"&amp;$C9&amp;"_"&amp;$A$4,'Pnad-C'!$1:$1048576,F$4,0),"-")</f>
        <v>2452.56005859375</v>
      </c>
      <c r="G9" s="122">
        <f>IFERROR(VLOOKUP($B9&amp;"_"&amp;$C9&amp;"_"&amp;$A$4,'Pnad-C'!$1:$1048576,G$4,0),"-")</f>
        <v>1615.3948974609375</v>
      </c>
      <c r="H9" s="122">
        <f>IFERROR(VLOOKUP($B9&amp;"_"&amp;$C9&amp;"_"&amp;$A$4,'Pnad-C'!$1:$1048576,H$4,0),"-")</f>
        <v>1611.1766357421875</v>
      </c>
      <c r="I9" s="122">
        <f>IFERROR(VLOOKUP($B9&amp;"_"&amp;$C9&amp;"_"&amp;$A$4,'Pnad-C'!$1:$1048576,I$4,0),"-")</f>
        <v>2176.89794921875</v>
      </c>
      <c r="J9" s="122">
        <f>IFERROR(VLOOKUP($B9&amp;"_"&amp;$C9&amp;"_"&amp;$A$4,'Pnad-C'!$1:$1048576,J$4,0),"-")</f>
        <v>3904.9755859375</v>
      </c>
      <c r="K9" s="122">
        <f>IFERROR(VLOOKUP($B9&amp;"_"&amp;$C9&amp;"_"&amp;$A$4,'Pnad-C'!$1:$1048576,K$4,0),"-")</f>
        <v>0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957.76934814453125</v>
      </c>
      <c r="F10" s="122">
        <f>IFERROR(VLOOKUP($B10&amp;"_"&amp;$C10&amp;"_"&amp;$A$4,'Pnad-C'!$1:$1048576,F$4,0),"-")</f>
        <v>2546.885986328125</v>
      </c>
      <c r="G10" s="122">
        <f>IFERROR(VLOOKUP($B10&amp;"_"&amp;$C10&amp;"_"&amp;$A$4,'Pnad-C'!$1:$1048576,G$4,0),"-")</f>
        <v>1734.930419921875</v>
      </c>
      <c r="H10" s="122">
        <f>IFERROR(VLOOKUP($B10&amp;"_"&amp;$C10&amp;"_"&amp;$A$4,'Pnad-C'!$1:$1048576,H$4,0),"-")</f>
        <v>1665.6553955078125</v>
      </c>
      <c r="I10" s="122">
        <f>IFERROR(VLOOKUP($B10&amp;"_"&amp;$C10&amp;"_"&amp;$A$4,'Pnad-C'!$1:$1048576,I$4,0),"-")</f>
        <v>2204.878173828125</v>
      </c>
      <c r="J10" s="122">
        <f>IFERROR(VLOOKUP($B10&amp;"_"&amp;$C10&amp;"_"&amp;$A$4,'Pnad-C'!$1:$1048576,J$4,0),"-")</f>
        <v>3849.647705078125</v>
      </c>
      <c r="K10" s="122">
        <f>IFERROR(VLOOKUP($B10&amp;"_"&amp;$C10&amp;"_"&amp;$A$4,'Pnad-C'!$1:$1048576,K$4,0),"-")</f>
        <v>4249.91259765625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1156.735107421875</v>
      </c>
      <c r="F11" s="122">
        <f>IFERROR(VLOOKUP($B11&amp;"_"&amp;$C11&amp;"_"&amp;$A$4,'Pnad-C'!$1:$1048576,F$4,0),"-")</f>
        <v>2364.857666015625</v>
      </c>
      <c r="G11" s="122">
        <f>IFERROR(VLOOKUP($B11&amp;"_"&amp;$C11&amp;"_"&amp;$A$4,'Pnad-C'!$1:$1048576,G$4,0),"-")</f>
        <v>1641.803955078125</v>
      </c>
      <c r="H11" s="122">
        <f>IFERROR(VLOOKUP($B11&amp;"_"&amp;$C11&amp;"_"&amp;$A$4,'Pnad-C'!$1:$1048576,H$4,0),"-")</f>
        <v>1632.03759765625</v>
      </c>
      <c r="I11" s="122">
        <f>IFERROR(VLOOKUP($B11&amp;"_"&amp;$C11&amp;"_"&amp;$A$4,'Pnad-C'!$1:$1048576,I$4,0),"-")</f>
        <v>2140.12744140625</v>
      </c>
      <c r="J11" s="122">
        <f>IFERROR(VLOOKUP($B11&amp;"_"&amp;$C11&amp;"_"&amp;$A$4,'Pnad-C'!$1:$1048576,J$4,0),"-")</f>
        <v>3793.374755859375</v>
      </c>
      <c r="K11" s="122">
        <f>IFERROR(VLOOKUP($B11&amp;"_"&amp;$C11&amp;"_"&amp;$A$4,'Pnad-C'!$1:$1048576,K$4,0),"-")</f>
        <v>1330.4803466796875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1095.35791015625</v>
      </c>
      <c r="F12" s="122">
        <f>IFERROR(VLOOKUP($B12&amp;"_"&amp;$C12&amp;"_"&amp;$A$4,'Pnad-C'!$1:$1048576,F$4,0),"-")</f>
        <v>2256.342041015625</v>
      </c>
      <c r="G12" s="122">
        <f>IFERROR(VLOOKUP($B12&amp;"_"&amp;$C12&amp;"_"&amp;$A$4,'Pnad-C'!$1:$1048576,G$4,0),"-")</f>
        <v>1662.6090087890625</v>
      </c>
      <c r="H12" s="122">
        <f>IFERROR(VLOOKUP($B12&amp;"_"&amp;$C12&amp;"_"&amp;$A$4,'Pnad-C'!$1:$1048576,H$4,0),"-")</f>
        <v>1663.7313232421875</v>
      </c>
      <c r="I12" s="122">
        <f>IFERROR(VLOOKUP($B12&amp;"_"&amp;$C12&amp;"_"&amp;$A$4,'Pnad-C'!$1:$1048576,I$4,0),"-")</f>
        <v>2099.1630859375</v>
      </c>
      <c r="J12" s="122">
        <f>IFERROR(VLOOKUP($B12&amp;"_"&amp;$C12&amp;"_"&amp;$A$4,'Pnad-C'!$1:$1048576,J$4,0),"-")</f>
        <v>3852.609375</v>
      </c>
      <c r="K12" s="122">
        <f>IFERROR(VLOOKUP($B12&amp;"_"&amp;$C12&amp;"_"&amp;$A$4,'Pnad-C'!$1:$1048576,K$4,0),"-")</f>
        <v>1488.897216796875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1420.2259521484375</v>
      </c>
      <c r="F13" s="121">
        <f>IFERROR(VLOOKUP($B13&amp;"_"&amp;$C13&amp;"_"&amp;$A$4,'Pnad-C'!$1:$1048576,F$4,0),"-")</f>
        <v>2476.48828125</v>
      </c>
      <c r="G13" s="121">
        <f>IFERROR(VLOOKUP($B13&amp;"_"&amp;$C13&amp;"_"&amp;$A$4,'Pnad-C'!$1:$1048576,G$4,0),"-")</f>
        <v>1887.01025390625</v>
      </c>
      <c r="H13" s="121">
        <f>IFERROR(VLOOKUP($B13&amp;"_"&amp;$C13&amp;"_"&amp;$A$4,'Pnad-C'!$1:$1048576,H$4,0),"-")</f>
        <v>1748.3768310546875</v>
      </c>
      <c r="I13" s="121">
        <f>IFERROR(VLOOKUP($B13&amp;"_"&amp;$C13&amp;"_"&amp;$A$4,'Pnad-C'!$1:$1048576,I$4,0),"-")</f>
        <v>2227.53369140625</v>
      </c>
      <c r="J13" s="121">
        <f>IFERROR(VLOOKUP($B13&amp;"_"&amp;$C13&amp;"_"&amp;$A$4,'Pnad-C'!$1:$1048576,J$4,0),"-")</f>
        <v>4114.19384765625</v>
      </c>
      <c r="K13" s="121">
        <f>IFERROR(VLOOKUP($B13&amp;"_"&amp;$C13&amp;"_"&amp;$A$4,'Pnad-C'!$1:$1048576,K$4,0),"-")</f>
        <v>2576.1728515625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1301.7841796875</v>
      </c>
      <c r="F14" s="122">
        <f>IFERROR(VLOOKUP($B14&amp;"_"&amp;$C14&amp;"_"&amp;$A$4,'Pnad-C'!$1:$1048576,F$4,0),"-")</f>
        <v>2422.29931640625</v>
      </c>
      <c r="G14" s="122">
        <f>IFERROR(VLOOKUP($B14&amp;"_"&amp;$C14&amp;"_"&amp;$A$4,'Pnad-C'!$1:$1048576,G$4,0),"-")</f>
        <v>1741.3760986328125</v>
      </c>
      <c r="H14" s="122">
        <f>IFERROR(VLOOKUP($B14&amp;"_"&amp;$C14&amp;"_"&amp;$A$4,'Pnad-C'!$1:$1048576,H$4,0),"-")</f>
        <v>1739.3314208984375</v>
      </c>
      <c r="I14" s="122">
        <f>IFERROR(VLOOKUP($B14&amp;"_"&amp;$C14&amp;"_"&amp;$A$4,'Pnad-C'!$1:$1048576,I$4,0),"-")</f>
        <v>2169.959716796875</v>
      </c>
      <c r="J14" s="122">
        <f>IFERROR(VLOOKUP($B14&amp;"_"&amp;$C14&amp;"_"&amp;$A$4,'Pnad-C'!$1:$1048576,J$4,0),"-")</f>
        <v>4217.0625</v>
      </c>
      <c r="K14" s="122">
        <f>IFERROR(VLOOKUP($B14&amp;"_"&amp;$C14&amp;"_"&amp;$A$4,'Pnad-C'!$1:$1048576,K$4,0),"-")</f>
        <v>2957.0009765625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1324.3690185546875</v>
      </c>
      <c r="F15" s="122">
        <f>IFERROR(VLOOKUP($B15&amp;"_"&amp;$C15&amp;"_"&amp;$A$4,'Pnad-C'!$1:$1048576,F$4,0),"-")</f>
        <v>2376.557861328125</v>
      </c>
      <c r="G15" s="122">
        <f>IFERROR(VLOOKUP($B15&amp;"_"&amp;$C15&amp;"_"&amp;$A$4,'Pnad-C'!$1:$1048576,G$4,0),"-")</f>
        <v>1967.638916015625</v>
      </c>
      <c r="H15" s="122">
        <f>IFERROR(VLOOKUP($B15&amp;"_"&amp;$C15&amp;"_"&amp;$A$4,'Pnad-C'!$1:$1048576,H$4,0),"-")</f>
        <v>1770.7835693359375</v>
      </c>
      <c r="I15" s="122">
        <f>IFERROR(VLOOKUP($B15&amp;"_"&amp;$C15&amp;"_"&amp;$A$4,'Pnad-C'!$1:$1048576,I$4,0),"-")</f>
        <v>2126.052490234375</v>
      </c>
      <c r="J15" s="122">
        <f>IFERROR(VLOOKUP($B15&amp;"_"&amp;$C15&amp;"_"&amp;$A$4,'Pnad-C'!$1:$1048576,J$4,0),"-")</f>
        <v>4072.79443359375</v>
      </c>
      <c r="K15" s="122">
        <f>IFERROR(VLOOKUP($B15&amp;"_"&amp;$C15&amp;"_"&amp;$A$4,'Pnad-C'!$1:$1048576,K$4,0),"-")</f>
        <v>1760.2066650390625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1628.53173828125</v>
      </c>
      <c r="F16" s="122">
        <f>IFERROR(VLOOKUP($B16&amp;"_"&amp;$C16&amp;"_"&amp;$A$4,'Pnad-C'!$1:$1048576,F$4,0),"-")</f>
        <v>2559.596923828125</v>
      </c>
      <c r="G16" s="122">
        <f>IFERROR(VLOOKUP($B16&amp;"_"&amp;$C16&amp;"_"&amp;$A$4,'Pnad-C'!$1:$1048576,G$4,0),"-")</f>
        <v>1910.2073974609375</v>
      </c>
      <c r="H16" s="122">
        <f>IFERROR(VLOOKUP($B16&amp;"_"&amp;$C16&amp;"_"&amp;$A$4,'Pnad-C'!$1:$1048576,H$4,0),"-")</f>
        <v>1749.64599609375</v>
      </c>
      <c r="I16" s="122">
        <f>IFERROR(VLOOKUP($B16&amp;"_"&amp;$C16&amp;"_"&amp;$A$4,'Pnad-C'!$1:$1048576,I$4,0),"-")</f>
        <v>2282.05126953125</v>
      </c>
      <c r="J16" s="122">
        <f>IFERROR(VLOOKUP($B16&amp;"_"&amp;$C16&amp;"_"&amp;$A$4,'Pnad-C'!$1:$1048576,J$4,0),"-")</f>
        <v>4181.34033203125</v>
      </c>
      <c r="K16" s="122">
        <f>IFERROR(VLOOKUP($B16&amp;"_"&amp;$C16&amp;"_"&amp;$A$4,'Pnad-C'!$1:$1048576,K$4,0),"-")</f>
        <v>3518.821533203125</v>
      </c>
    </row>
    <row r="17" spans="2:11" ht="15.75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1426.218994140625</v>
      </c>
      <c r="F17" s="122">
        <f>IFERROR(VLOOKUP($B17&amp;"_"&amp;$C17&amp;"_"&amp;$A$4,'Pnad-C'!$1:$1048576,F$4,0),"-")</f>
        <v>2547.499267578125</v>
      </c>
      <c r="G17" s="122">
        <f>IFERROR(VLOOKUP($B17&amp;"_"&amp;$C17&amp;"_"&amp;$A$4,'Pnad-C'!$1:$1048576,G$4,0),"-")</f>
        <v>1928.8187255859375</v>
      </c>
      <c r="H17" s="122">
        <f>IFERROR(VLOOKUP($B17&amp;"_"&amp;$C17&amp;"_"&amp;$A$4,'Pnad-C'!$1:$1048576,H$4,0),"-")</f>
        <v>1733.7462158203125</v>
      </c>
      <c r="I17" s="122">
        <f>IFERROR(VLOOKUP($B17&amp;"_"&amp;$C17&amp;"_"&amp;$A$4,'Pnad-C'!$1:$1048576,I$4,0),"-")</f>
        <v>2332.07080078125</v>
      </c>
      <c r="J17" s="122">
        <f>IFERROR(VLOOKUP($B17&amp;"_"&amp;$C17&amp;"_"&amp;$A$4,'Pnad-C'!$1:$1048576,J$4,0),"-")</f>
        <v>3985.57763671875</v>
      </c>
      <c r="K17" s="122">
        <f>IFERROR(VLOOKUP($B17&amp;"_"&amp;$C17&amp;"_"&amp;$A$4,'Pnad-C'!$1:$1048576,K$4,0),"-")</f>
        <v>2068.661865234375</v>
      </c>
    </row>
    <row r="18" spans="2:11" ht="15.75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1683.7464599609375</v>
      </c>
      <c r="F18" s="121">
        <f>IFERROR(VLOOKUP($B18&amp;"_"&amp;$C18&amp;"_"&amp;$A$4,'Pnad-C'!$1:$1048576,F$4,0),"-")</f>
        <v>2473.346923828125</v>
      </c>
      <c r="G18" s="121">
        <f>IFERROR(VLOOKUP($B18&amp;"_"&amp;$C18&amp;"_"&amp;$A$4,'Pnad-C'!$1:$1048576,G$4,0),"-")</f>
        <v>1721.0902099609375</v>
      </c>
      <c r="H18" s="121">
        <f>IFERROR(VLOOKUP($B18&amp;"_"&amp;$C18&amp;"_"&amp;$A$4,'Pnad-C'!$1:$1048576,H$4,0),"-")</f>
        <v>1647.31494140625</v>
      </c>
      <c r="I18" s="121">
        <f>IFERROR(VLOOKUP($B18&amp;"_"&amp;$C18&amp;"_"&amp;$A$4,'Pnad-C'!$1:$1048576,I$4,0),"-")</f>
        <v>2187.6328125</v>
      </c>
      <c r="J18" s="121">
        <f>IFERROR(VLOOKUP($B18&amp;"_"&amp;$C18&amp;"_"&amp;$A$4,'Pnad-C'!$1:$1048576,J$4,0),"-")</f>
        <v>4139.4228515625</v>
      </c>
      <c r="K18" s="121">
        <f>IFERROR(VLOOKUP($B18&amp;"_"&amp;$C18&amp;"_"&amp;$A$4,'Pnad-C'!$1:$1048576,K$4,0),"-")</f>
        <v>2347.572509765625</v>
      </c>
    </row>
    <row r="19" spans="2:11" ht="15.75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1871.6253662109375</v>
      </c>
      <c r="F19" s="122">
        <f>IFERROR(VLOOKUP($B19&amp;"_"&amp;$C19&amp;"_"&amp;$A$4,'Pnad-C'!$1:$1048576,F$4,0),"-")</f>
        <v>2691.752197265625</v>
      </c>
      <c r="G19" s="122">
        <f>IFERROR(VLOOKUP($B19&amp;"_"&amp;$C19&amp;"_"&amp;$A$4,'Pnad-C'!$1:$1048576,G$4,0),"-")</f>
        <v>1850.575927734375</v>
      </c>
      <c r="H19" s="122">
        <f>IFERROR(VLOOKUP($B19&amp;"_"&amp;$C19&amp;"_"&amp;$A$4,'Pnad-C'!$1:$1048576,H$4,0),"-")</f>
        <v>1689.462646484375</v>
      </c>
      <c r="I19" s="122">
        <f>IFERROR(VLOOKUP($B19&amp;"_"&amp;$C19&amp;"_"&amp;$A$4,'Pnad-C'!$1:$1048576,I$4,0),"-")</f>
        <v>2347.75830078125</v>
      </c>
      <c r="J19" s="122">
        <f>IFERROR(VLOOKUP($B19&amp;"_"&amp;$C19&amp;"_"&amp;$A$4,'Pnad-C'!$1:$1048576,J$4,0),"-")</f>
        <v>4353.26171875</v>
      </c>
      <c r="K19" s="122">
        <f>IFERROR(VLOOKUP($B19&amp;"_"&amp;$C19&amp;"_"&amp;$A$4,'Pnad-C'!$1:$1048576,K$4,0),"-")</f>
        <v>120.02192687988281</v>
      </c>
    </row>
    <row r="20" spans="2:11" ht="15.75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1619.553955078125</v>
      </c>
      <c r="F20" s="122">
        <f>IFERROR(VLOOKUP($B20&amp;"_"&amp;$C20&amp;"_"&amp;$A$4,'Pnad-C'!$1:$1048576,F$4,0),"-")</f>
        <v>2548.749755859375</v>
      </c>
      <c r="G20" s="122">
        <f>IFERROR(VLOOKUP($B20&amp;"_"&amp;$C20&amp;"_"&amp;$A$4,'Pnad-C'!$1:$1048576,G$4,0),"-")</f>
        <v>1801.67041015625</v>
      </c>
      <c r="H20" s="122">
        <f>IFERROR(VLOOKUP($B20&amp;"_"&amp;$C20&amp;"_"&amp;$A$4,'Pnad-C'!$1:$1048576,H$4,0),"-")</f>
        <v>1632.5086669921875</v>
      </c>
      <c r="I20" s="122">
        <f>IFERROR(VLOOKUP($B20&amp;"_"&amp;$C20&amp;"_"&amp;$A$4,'Pnad-C'!$1:$1048576,I$4,0),"-")</f>
        <v>2169.631103515625</v>
      </c>
      <c r="J20" s="122">
        <f>IFERROR(VLOOKUP($B20&amp;"_"&amp;$C20&amp;"_"&amp;$A$4,'Pnad-C'!$1:$1048576,J$4,0),"-")</f>
        <v>4162.013671875</v>
      </c>
      <c r="K20" s="122">
        <f>IFERROR(VLOOKUP($B20&amp;"_"&amp;$C20&amp;"_"&amp;$A$4,'Pnad-C'!$1:$1048576,K$4,0),"-")</f>
        <v>2071.390380859375</v>
      </c>
    </row>
    <row r="21" spans="2:11" ht="15.75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1549.6099853515625</v>
      </c>
      <c r="F21" s="122">
        <f>IFERROR(VLOOKUP($B21&amp;"_"&amp;$C21&amp;"_"&amp;$A$4,'Pnad-C'!$1:$1048576,F$4,0),"-")</f>
        <v>2352.11376953125</v>
      </c>
      <c r="G21" s="122">
        <f>IFERROR(VLOOKUP($B21&amp;"_"&amp;$C21&amp;"_"&amp;$A$4,'Pnad-C'!$1:$1048576,G$4,0),"-")</f>
        <v>1586.968017578125</v>
      </c>
      <c r="H21" s="122">
        <f>IFERROR(VLOOKUP($B21&amp;"_"&amp;$C21&amp;"_"&amp;$A$4,'Pnad-C'!$1:$1048576,H$4,0),"-")</f>
        <v>1568.3101806640625</v>
      </c>
      <c r="I21" s="122">
        <f>IFERROR(VLOOKUP($B21&amp;"_"&amp;$C21&amp;"_"&amp;$A$4,'Pnad-C'!$1:$1048576,I$4,0),"-")</f>
        <v>2074.8818359375</v>
      </c>
      <c r="J21" s="122">
        <f>IFERROR(VLOOKUP($B21&amp;"_"&amp;$C21&amp;"_"&amp;$A$4,'Pnad-C'!$1:$1048576,J$4,0),"-")</f>
        <v>3609.179931640625</v>
      </c>
      <c r="K21" s="122">
        <f>IFERROR(VLOOKUP($B21&amp;"_"&amp;$C21&amp;"_"&amp;$A$4,'Pnad-C'!$1:$1048576,K$4,0),"-")</f>
        <v>3572.796142578125</v>
      </c>
    </row>
    <row r="22" spans="2:11" ht="15.75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1694.1966552734375</v>
      </c>
      <c r="F22" s="122">
        <f>IFERROR(VLOOKUP($B22&amp;"_"&amp;$C22&amp;"_"&amp;$A$4,'Pnad-C'!$1:$1048576,F$4,0),"-")</f>
        <v>2300.771728515625</v>
      </c>
      <c r="G22" s="122">
        <f>IFERROR(VLOOKUP($B22&amp;"_"&amp;$C22&amp;"_"&amp;$A$4,'Pnad-C'!$1:$1048576,G$4,0),"-")</f>
        <v>1645.146484375</v>
      </c>
      <c r="H22" s="122">
        <f>IFERROR(VLOOKUP($B22&amp;"_"&amp;$C22&amp;"_"&amp;$A$4,'Pnad-C'!$1:$1048576,H$4,0),"-")</f>
        <v>1698.978515625</v>
      </c>
      <c r="I22" s="122">
        <f>IFERROR(VLOOKUP($B22&amp;"_"&amp;$C22&amp;"_"&amp;$A$4,'Pnad-C'!$1:$1048576,I$4,0),"-")</f>
        <v>2158.260009765625</v>
      </c>
      <c r="J22" s="122">
        <f>IFERROR(VLOOKUP($B22&amp;"_"&amp;$C22&amp;"_"&amp;$A$4,'Pnad-C'!$1:$1048576,J$4,0),"-")</f>
        <v>4433.23681640625</v>
      </c>
      <c r="K22" s="122">
        <f>IFERROR(VLOOKUP($B22&amp;"_"&amp;$C22&amp;"_"&amp;$A$4,'Pnad-C'!$1:$1048576,K$4,0),"-")</f>
        <v>3626.081787109375</v>
      </c>
    </row>
    <row r="23" spans="2:11" ht="15.75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2514.904296875</v>
      </c>
      <c r="F23" s="121">
        <f>IFERROR(VLOOKUP($B23&amp;"_"&amp;$C23&amp;"_"&amp;$A$4,'Pnad-C'!$1:$1048576,F$4,0),"-")</f>
        <v>2540.599609375</v>
      </c>
      <c r="G23" s="121">
        <f>IFERROR(VLOOKUP($B23&amp;"_"&amp;$C23&amp;"_"&amp;$A$4,'Pnad-C'!$1:$1048576,G$4,0),"-")</f>
        <v>1755.2440185546875</v>
      </c>
      <c r="H23" s="121">
        <f>IFERROR(VLOOKUP($B23&amp;"_"&amp;$C23&amp;"_"&amp;$A$4,'Pnad-C'!$1:$1048576,H$4,0),"-")</f>
        <v>1743.1578369140625</v>
      </c>
      <c r="I23" s="121">
        <f>IFERROR(VLOOKUP($B23&amp;"_"&amp;$C23&amp;"_"&amp;$A$4,'Pnad-C'!$1:$1048576,I$4,0),"-")</f>
        <v>2305.480224609375</v>
      </c>
      <c r="J23" s="121">
        <f>IFERROR(VLOOKUP($B23&amp;"_"&amp;$C23&amp;"_"&amp;$A$4,'Pnad-C'!$1:$1048576,J$4,0),"-")</f>
        <v>4406.26220703125</v>
      </c>
      <c r="K23" s="121">
        <f>IFERROR(VLOOKUP($B23&amp;"_"&amp;$C23&amp;"_"&amp;$A$4,'Pnad-C'!$1:$1048576,K$4,0),"-")</f>
        <v>3354.004150390625</v>
      </c>
    </row>
    <row r="24" spans="2:11" ht="15.75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1461.461181640625</v>
      </c>
      <c r="F24" s="122">
        <f>IFERROR(VLOOKUP($B24&amp;"_"&amp;$C24&amp;"_"&amp;$A$4,'Pnad-C'!$1:$1048576,F$4,0),"-")</f>
        <v>2547.917724609375</v>
      </c>
      <c r="G24" s="122">
        <f>IFERROR(VLOOKUP($B24&amp;"_"&amp;$C24&amp;"_"&amp;$A$4,'Pnad-C'!$1:$1048576,G$4,0),"-")</f>
        <v>1708.189453125</v>
      </c>
      <c r="H24" s="122">
        <f>IFERROR(VLOOKUP($B24&amp;"_"&amp;$C24&amp;"_"&amp;$A$4,'Pnad-C'!$1:$1048576,H$4,0),"-")</f>
        <v>1703.8035888671875</v>
      </c>
      <c r="I24" s="122">
        <f>IFERROR(VLOOKUP($B24&amp;"_"&amp;$C24&amp;"_"&amp;$A$4,'Pnad-C'!$1:$1048576,I$4,0),"-")</f>
        <v>2287.21337890625</v>
      </c>
      <c r="J24" s="122">
        <f>IFERROR(VLOOKUP($B24&amp;"_"&amp;$C24&amp;"_"&amp;$A$4,'Pnad-C'!$1:$1048576,J$4,0),"-")</f>
        <v>4315.04736328125</v>
      </c>
      <c r="K24" s="122">
        <f>IFERROR(VLOOKUP($B24&amp;"_"&amp;$C24&amp;"_"&amp;$A$4,'Pnad-C'!$1:$1048576,K$4,0),"-")</f>
        <v>4742.75439453125</v>
      </c>
    </row>
    <row r="25" spans="2:11" ht="15.75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1443.7393798828125</v>
      </c>
      <c r="F25" s="122">
        <f>IFERROR(VLOOKUP($B25&amp;"_"&amp;$C25&amp;"_"&amp;$A$4,'Pnad-C'!$1:$1048576,F$4,0),"-")</f>
        <v>2515.31005859375</v>
      </c>
      <c r="G25" s="122">
        <f>IFERROR(VLOOKUP($B25&amp;"_"&amp;$C25&amp;"_"&amp;$A$4,'Pnad-C'!$1:$1048576,G$4,0),"-")</f>
        <v>1651.637939453125</v>
      </c>
      <c r="H25" s="122">
        <f>IFERROR(VLOOKUP($B25&amp;"_"&amp;$C25&amp;"_"&amp;$A$4,'Pnad-C'!$1:$1048576,H$4,0),"-")</f>
        <v>1744.297607421875</v>
      </c>
      <c r="I25" s="122">
        <f>IFERROR(VLOOKUP($B25&amp;"_"&amp;$C25&amp;"_"&amp;$A$4,'Pnad-C'!$1:$1048576,I$4,0),"-")</f>
        <v>2349.9287109375</v>
      </c>
      <c r="J25" s="122">
        <f>IFERROR(VLOOKUP($B25&amp;"_"&amp;$C25&amp;"_"&amp;$A$4,'Pnad-C'!$1:$1048576,J$4,0),"-")</f>
        <v>4306.30078125</v>
      </c>
      <c r="K25" s="122">
        <f>IFERROR(VLOOKUP($B25&amp;"_"&amp;$C25&amp;"_"&amp;$A$4,'Pnad-C'!$1:$1048576,K$4,0),"-")</f>
        <v>4353.9404296875</v>
      </c>
    </row>
    <row r="26" spans="2:11" ht="15.75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3462.25048828125</v>
      </c>
      <c r="F26" s="122">
        <f>IFERROR(VLOOKUP($B26&amp;"_"&amp;$C26&amp;"_"&amp;$A$4,'Pnad-C'!$1:$1048576,F$4,0),"-")</f>
        <v>2565.359375</v>
      </c>
      <c r="G26" s="122">
        <f>IFERROR(VLOOKUP($B26&amp;"_"&amp;$C26&amp;"_"&amp;$A$4,'Pnad-C'!$1:$1048576,G$4,0),"-")</f>
        <v>1713.3702392578125</v>
      </c>
      <c r="H26" s="122">
        <f>IFERROR(VLOOKUP($B26&amp;"_"&amp;$C26&amp;"_"&amp;$A$4,'Pnad-C'!$1:$1048576,H$4,0),"-")</f>
        <v>1799.5274658203125</v>
      </c>
      <c r="I26" s="122">
        <f>IFERROR(VLOOKUP($B26&amp;"_"&amp;$C26&amp;"_"&amp;$A$4,'Pnad-C'!$1:$1048576,I$4,0),"-")</f>
        <v>2329.651611328125</v>
      </c>
      <c r="J26" s="122">
        <f>IFERROR(VLOOKUP($B26&amp;"_"&amp;$C26&amp;"_"&amp;$A$4,'Pnad-C'!$1:$1048576,J$4,0),"-")</f>
        <v>4514.4228515625</v>
      </c>
      <c r="K26" s="122">
        <f>IFERROR(VLOOKUP($B26&amp;"_"&amp;$C26&amp;"_"&amp;$A$4,'Pnad-C'!$1:$1048576,K$4,0),"-")</f>
        <v>2124.164794921875</v>
      </c>
    </row>
    <row r="27" spans="2:11" ht="15.75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3692.166259765625</v>
      </c>
      <c r="F27" s="122">
        <f>IFERROR(VLOOKUP($B27&amp;"_"&amp;$C27&amp;"_"&amp;$A$4,'Pnad-C'!$1:$1048576,F$4,0),"-")</f>
        <v>2533.811279296875</v>
      </c>
      <c r="G27" s="122">
        <f>IFERROR(VLOOKUP($B27&amp;"_"&amp;$C27&amp;"_"&amp;$A$4,'Pnad-C'!$1:$1048576,G$4,0),"-")</f>
        <v>1947.7783203125</v>
      </c>
      <c r="H27" s="122">
        <f>IFERROR(VLOOKUP($B27&amp;"_"&amp;$C27&amp;"_"&amp;$A$4,'Pnad-C'!$1:$1048576,H$4,0),"-")</f>
        <v>1725.0028076171875</v>
      </c>
      <c r="I27" s="122">
        <f>IFERROR(VLOOKUP($B27&amp;"_"&amp;$C27&amp;"_"&amp;$A$4,'Pnad-C'!$1:$1048576,I$4,0),"-")</f>
        <v>2255.127197265625</v>
      </c>
      <c r="J27" s="122">
        <f>IFERROR(VLOOKUP($B27&amp;"_"&amp;$C27&amp;"_"&amp;$A$4,'Pnad-C'!$1:$1048576,J$4,0),"-")</f>
        <v>4489.27734375</v>
      </c>
      <c r="K27" s="122">
        <f>IFERROR(VLOOKUP($B27&amp;"_"&amp;$C27&amp;"_"&amp;$A$4,'Pnad-C'!$1:$1048576,K$4,0),"-")</f>
        <v>2195.1572265625</v>
      </c>
    </row>
    <row r="28" spans="2:11" ht="15.75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3542.46142578125</v>
      </c>
      <c r="F28" s="121">
        <f>IFERROR(VLOOKUP($B28&amp;"_"&amp;$C28&amp;"_"&amp;$A$4,'Pnad-C'!$1:$1048576,F$4,0),"-")</f>
        <v>2797.295166015625</v>
      </c>
      <c r="G28" s="121">
        <f>IFERROR(VLOOKUP($B28&amp;"_"&amp;$C28&amp;"_"&amp;$A$4,'Pnad-C'!$1:$1048576,G$4,0),"-")</f>
        <v>1714.18359375</v>
      </c>
      <c r="H28" s="121">
        <f>IFERROR(VLOOKUP($B28&amp;"_"&amp;$C28&amp;"_"&amp;$A$4,'Pnad-C'!$1:$1048576,H$4,0),"-")</f>
        <v>1886.958251953125</v>
      </c>
      <c r="I28" s="121">
        <f>IFERROR(VLOOKUP($B28&amp;"_"&amp;$C28&amp;"_"&amp;$A$4,'Pnad-C'!$1:$1048576,I$4,0),"-")</f>
        <v>2422.088623046875</v>
      </c>
      <c r="J28" s="121">
        <f>IFERROR(VLOOKUP($B28&amp;"_"&amp;$C28&amp;"_"&amp;$A$4,'Pnad-C'!$1:$1048576,J$4,0),"-")</f>
        <v>4340.201171875</v>
      </c>
      <c r="K28" s="121">
        <f>IFERROR(VLOOKUP($B28&amp;"_"&amp;$C28&amp;"_"&amp;$A$4,'Pnad-C'!$1:$1048576,K$4,0),"-")</f>
        <v>0</v>
      </c>
    </row>
    <row r="29" spans="2:11" ht="16.5" thickBot="1" x14ac:dyDescent="0.3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3542.46142578125</v>
      </c>
      <c r="F29" s="122">
        <f>IFERROR(VLOOKUP($B29&amp;"_"&amp;$C29&amp;"_"&amp;$A$4,'Pnad-C'!$1:$1048576,F$4,0),"-")</f>
        <v>2797.295166015625</v>
      </c>
      <c r="G29" s="122">
        <f>IFERROR(VLOOKUP($B29&amp;"_"&amp;$C29&amp;"_"&amp;$A$4,'Pnad-C'!$1:$1048576,G$4,0),"-")</f>
        <v>1714.18359375</v>
      </c>
      <c r="H29" s="122">
        <f>IFERROR(VLOOKUP($B29&amp;"_"&amp;$C29&amp;"_"&amp;$A$4,'Pnad-C'!$1:$1048576,H$4,0),"-")</f>
        <v>1886.958251953125</v>
      </c>
      <c r="I29" s="122">
        <f>IFERROR(VLOOKUP($B29&amp;"_"&amp;$C29&amp;"_"&amp;$A$4,'Pnad-C'!$1:$1048576,I$4,0),"-")</f>
        <v>2422.088623046875</v>
      </c>
      <c r="J29" s="122">
        <f>IFERROR(VLOOKUP($B29&amp;"_"&amp;$C29&amp;"_"&amp;$A$4,'Pnad-C'!$1:$1048576,J$4,0),"-")</f>
        <v>4340.201171875</v>
      </c>
      <c r="K29" s="122">
        <f>IFERROR(VLOOKUP($B29&amp;"_"&amp;$C29&amp;"_"&amp;$A$4,'Pnad-C'!$1:$1048576,K$4,0),"-")</f>
        <v>0</v>
      </c>
    </row>
    <row r="30" spans="2:11" ht="15" customHeight="1" thickTop="1" x14ac:dyDescent="0.25">
      <c r="C30" s="154"/>
      <c r="D30" s="15" t="s">
        <v>785</v>
      </c>
      <c r="E30" s="113"/>
      <c r="F30" s="113"/>
      <c r="G30" s="113"/>
      <c r="H30" s="113"/>
      <c r="I30" s="113"/>
      <c r="J30" s="113"/>
      <c r="K30" s="17"/>
    </row>
    <row r="31" spans="2:11" x14ac:dyDescent="0.25">
      <c r="C31" s="154"/>
      <c r="D31" s="16" t="s">
        <v>2</v>
      </c>
    </row>
    <row r="32" spans="2:11" x14ac:dyDescent="0.25">
      <c r="C32" s="154"/>
      <c r="D32" s="159" t="s">
        <v>435</v>
      </c>
    </row>
    <row r="33" spans="3:11" x14ac:dyDescent="0.25">
      <c r="C33" s="154"/>
      <c r="D33" s="104" t="s">
        <v>436</v>
      </c>
    </row>
    <row r="34" spans="3:11" ht="18.75" customHeight="1" x14ac:dyDescent="0.25">
      <c r="D34" s="379" t="s">
        <v>687</v>
      </c>
      <c r="E34" s="379"/>
      <c r="F34" s="379"/>
      <c r="G34" s="379"/>
      <c r="H34" s="379"/>
      <c r="I34" s="379"/>
      <c r="J34" s="379"/>
      <c r="K34" s="379"/>
    </row>
    <row r="35" spans="3:11" ht="21" customHeight="1" x14ac:dyDescent="0.25">
      <c r="D35" s="379" t="s">
        <v>692</v>
      </c>
      <c r="E35" s="379"/>
      <c r="F35" s="379"/>
      <c r="G35" s="379"/>
      <c r="H35" s="379"/>
      <c r="I35" s="379"/>
      <c r="J35" s="379"/>
      <c r="K35" s="379"/>
    </row>
  </sheetData>
  <mergeCells count="3">
    <mergeCell ref="D5:K5"/>
    <mergeCell ref="D34:K34"/>
    <mergeCell ref="D35:K3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showGridLines="0" workbookViewId="0">
      <pane ySplit="8" topLeftCell="A9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3.140625" style="153" customWidth="1"/>
    <col min="2" max="2" width="3" style="153" customWidth="1"/>
    <col min="3" max="3" width="3.140625" style="153" customWidth="1"/>
    <col min="4" max="4" width="23.28515625" customWidth="1"/>
    <col min="5" max="6" width="10.140625" customWidth="1"/>
    <col min="7" max="10" width="12.7109375" customWidth="1"/>
    <col min="11" max="12" width="9.5703125" customWidth="1"/>
    <col min="13" max="13" width="10.7109375" customWidth="1"/>
  </cols>
  <sheetData>
    <row r="1" spans="1:14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4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4" s="158" customFormat="1" ht="10.5" customHeight="1" x14ac:dyDescent="0.25">
      <c r="A3" s="144">
        <v>40</v>
      </c>
      <c r="B3" s="145"/>
      <c r="C3" s="157"/>
      <c r="D3" s="164"/>
      <c r="E3" s="163" t="s">
        <v>364</v>
      </c>
      <c r="F3" s="163" t="s">
        <v>365</v>
      </c>
      <c r="G3" s="163" t="s">
        <v>366</v>
      </c>
      <c r="H3" s="163" t="s">
        <v>367</v>
      </c>
      <c r="I3" s="163" t="s">
        <v>368</v>
      </c>
      <c r="J3" s="163" t="s">
        <v>369</v>
      </c>
      <c r="K3" s="165" t="s">
        <v>370</v>
      </c>
      <c r="L3" s="165" t="s">
        <v>439</v>
      </c>
      <c r="M3" s="165" t="s">
        <v>371</v>
      </c>
      <c r="N3" s="165"/>
    </row>
    <row r="4" spans="1:14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168</v>
      </c>
      <c r="F4" s="157">
        <f>HLOOKUP(F$3,'Pnad-C'!$1:$1048576,2,0)</f>
        <v>169</v>
      </c>
      <c r="G4" s="157">
        <f>HLOOKUP(G$3,'Pnad-C'!$1:$1048576,2,0)</f>
        <v>170</v>
      </c>
      <c r="H4" s="157">
        <f>HLOOKUP(H$3,'Pnad-C'!$1:$1048576,2,0)</f>
        <v>171</v>
      </c>
      <c r="I4" s="157">
        <f>HLOOKUP(I$3,'Pnad-C'!$1:$1048576,2,0)</f>
        <v>172</v>
      </c>
      <c r="J4" s="157">
        <f>HLOOKUP(J$3,'Pnad-C'!$1:$1048576,2,0)</f>
        <v>173</v>
      </c>
      <c r="K4" s="157">
        <f>HLOOKUP(K$3,'Pnad-C'!$1:$1048576,2,0)</f>
        <v>175</v>
      </c>
      <c r="L4" s="157">
        <f>HLOOKUP(L$3,'Pnad-C'!$1:$1048576,2,0)</f>
        <v>177</v>
      </c>
      <c r="M4" s="157">
        <f>HLOOKUP(M$3,'Pnad-C'!$1:$1048576,2,0)</f>
        <v>174</v>
      </c>
    </row>
    <row r="5" spans="1:14" s="12" customFormat="1" ht="43.5" customHeight="1" x14ac:dyDescent="0.25">
      <c r="A5" s="11"/>
      <c r="B5" s="148"/>
      <c r="C5" s="138"/>
      <c r="D5" s="371" t="str">
        <f>VLOOKUP(A3,'Indicadores do boletim'!$D:$N,3,0)&amp;""</f>
        <v>Rendimento real médio da população de 14 anos ou mais ocupada por posição na ocupação: Região  Metropolitana do Rio de Janeiro, 2012 a 2016</v>
      </c>
      <c r="E5" s="371"/>
      <c r="F5" s="371"/>
      <c r="G5" s="371"/>
      <c r="H5" s="371"/>
      <c r="I5" s="371"/>
      <c r="J5" s="371"/>
      <c r="K5" s="371"/>
      <c r="L5" s="371"/>
      <c r="M5" s="371"/>
    </row>
    <row r="6" spans="1:14" s="12" customFormat="1" ht="14.25" customHeight="1" thickBot="1" x14ac:dyDescent="0.3">
      <c r="A6" s="11"/>
      <c r="B6" s="150"/>
      <c r="C6" s="138"/>
      <c r="D6" s="13"/>
      <c r="E6" s="14"/>
      <c r="M6" s="102" t="s">
        <v>231</v>
      </c>
    </row>
    <row r="7" spans="1:14" s="11" customFormat="1" ht="23.25" customHeight="1" thickTop="1" x14ac:dyDescent="0.25">
      <c r="A7" s="138"/>
      <c r="B7" s="151"/>
      <c r="C7" s="138"/>
      <c r="D7" s="374" t="s">
        <v>0</v>
      </c>
      <c r="E7" s="381" t="s">
        <v>219</v>
      </c>
      <c r="F7" s="381"/>
      <c r="G7" s="380" t="s">
        <v>220</v>
      </c>
      <c r="H7" s="386"/>
      <c r="I7" s="380" t="s">
        <v>299</v>
      </c>
      <c r="J7" s="381"/>
      <c r="K7" s="382" t="s">
        <v>221</v>
      </c>
      <c r="L7" s="384" t="s">
        <v>434</v>
      </c>
      <c r="M7" s="384" t="s">
        <v>222</v>
      </c>
    </row>
    <row r="8" spans="1:14" s="11" customFormat="1" ht="28.5" customHeight="1" x14ac:dyDescent="0.25">
      <c r="A8" s="138"/>
      <c r="B8" s="151"/>
      <c r="C8" s="138"/>
      <c r="D8" s="375"/>
      <c r="E8" s="110" t="s">
        <v>224</v>
      </c>
      <c r="F8" s="110" t="s">
        <v>225</v>
      </c>
      <c r="G8" s="108" t="s">
        <v>224</v>
      </c>
      <c r="H8" s="109" t="s">
        <v>225</v>
      </c>
      <c r="I8" s="111" t="s">
        <v>224</v>
      </c>
      <c r="J8" s="111" t="s">
        <v>225</v>
      </c>
      <c r="K8" s="383"/>
      <c r="L8" s="385"/>
      <c r="M8" s="385"/>
    </row>
    <row r="9" spans="1:14" ht="15.75" x14ac:dyDescent="0.25">
      <c r="B9" s="10">
        <f>D9</f>
        <v>2012</v>
      </c>
      <c r="C9" s="152">
        <v>0</v>
      </c>
      <c r="D9" s="98">
        <v>2012</v>
      </c>
      <c r="E9" s="121">
        <f>IFERROR(VLOOKUP($B9&amp;"_"&amp;$C9&amp;"_"&amp;$A$4,'Pnad-C'!$1:$1048576,E$4,0),"-")</f>
        <v>1098.629150390625</v>
      </c>
      <c r="F9" s="121">
        <f>IFERROR(VLOOKUP($B9&amp;"_"&amp;$C9&amp;"_"&amp;$A$4,'Pnad-C'!$1:$1048576,F$4,0),"-")</f>
        <v>855.41009521484375</v>
      </c>
      <c r="G9" s="121">
        <f>IFERROR(VLOOKUP($B9&amp;"_"&amp;$C9&amp;"_"&amp;$A$4,'Pnad-C'!$1:$1048576,G$4,0),"-")</f>
        <v>1991.261962890625</v>
      </c>
      <c r="H9" s="121">
        <f>IFERROR(VLOOKUP($B9&amp;"_"&amp;$C9&amp;"_"&amp;$A$4,'Pnad-C'!$1:$1048576,H$4,0),"-")</f>
        <v>1501.09033203125</v>
      </c>
      <c r="I9" s="121">
        <f>IFERROR(VLOOKUP($B9&amp;"_"&amp;$C9&amp;"_"&amp;$A$4,'Pnad-C'!$1:$1048576,I$4,0),"-")</f>
        <v>4191.83349609375</v>
      </c>
      <c r="J9" s="121">
        <f>IFERROR(VLOOKUP($B9&amp;"_"&amp;$C9&amp;"_"&amp;$A$4,'Pnad-C'!$1:$1048576,J$4,0),"-")</f>
        <v>1511.06298828125</v>
      </c>
      <c r="K9" s="121">
        <f>IFERROR(VLOOKUP($B9&amp;"_"&amp;$C9&amp;"_"&amp;$A$4,'Pnad-C'!$1:$1048576,K$4,0),"-")</f>
        <v>1891.060302734375</v>
      </c>
      <c r="L9" s="121">
        <f>IFERROR(VLOOKUP($B9&amp;"_"&amp;$C9&amp;"_"&amp;$A$4,'Pnad-C'!$1:$1048576,L$4,0),"-")</f>
        <v>4164.44482421875</v>
      </c>
      <c r="M9" s="121">
        <f>IFERROR(VLOOKUP($B9&amp;"_"&amp;$C9&amp;"_"&amp;$A$4,'Pnad-C'!$1:$1048576,M$4,0),"-")</f>
        <v>4973.1904296875</v>
      </c>
    </row>
    <row r="10" spans="1:14" ht="15.75" x14ac:dyDescent="0.25">
      <c r="B10" s="10">
        <f>B9</f>
        <v>2012</v>
      </c>
      <c r="C10" s="152">
        <v>1</v>
      </c>
      <c r="D10" s="99" t="s">
        <v>3</v>
      </c>
      <c r="E10" s="122">
        <f>IFERROR(VLOOKUP($B10&amp;"_"&amp;$C10&amp;"_"&amp;$A$4,'Pnad-C'!$1:$1048576,E$4,0),"-")</f>
        <v>1106.84619140625</v>
      </c>
      <c r="F10" s="122">
        <f>IFERROR(VLOOKUP($B10&amp;"_"&amp;$C10&amp;"_"&amp;$A$4,'Pnad-C'!$1:$1048576,F$4,0),"-")</f>
        <v>838.23748779296875</v>
      </c>
      <c r="G10" s="122">
        <f>IFERROR(VLOOKUP($B10&amp;"_"&amp;$C10&amp;"_"&amp;$A$4,'Pnad-C'!$1:$1048576,G$4,0),"-")</f>
        <v>2035.429443359375</v>
      </c>
      <c r="H10" s="122">
        <f>IFERROR(VLOOKUP($B10&amp;"_"&amp;$C10&amp;"_"&amp;$A$4,'Pnad-C'!$1:$1048576,H$4,0),"-")</f>
        <v>1536.159912109375</v>
      </c>
      <c r="I10" s="122">
        <f>IFERROR(VLOOKUP($B10&amp;"_"&amp;$C10&amp;"_"&amp;$A$4,'Pnad-C'!$1:$1048576,I$4,0),"-")</f>
        <v>4417.45166015625</v>
      </c>
      <c r="J10" s="122">
        <f>IFERROR(VLOOKUP($B10&amp;"_"&amp;$C10&amp;"_"&amp;$A$4,'Pnad-C'!$1:$1048576,J$4,0),"-")</f>
        <v>1606.11572265625</v>
      </c>
      <c r="K10" s="122">
        <f>IFERROR(VLOOKUP($B10&amp;"_"&amp;$C10&amp;"_"&amp;$A$4,'Pnad-C'!$1:$1048576,K$4,0),"-")</f>
        <v>1945.1842041015625</v>
      </c>
      <c r="L10" s="122">
        <f>IFERROR(VLOOKUP($B10&amp;"_"&amp;$C10&amp;"_"&amp;$A$4,'Pnad-C'!$1:$1048576,L$4,0),"-")</f>
        <v>4007.006591796875</v>
      </c>
      <c r="M10" s="122">
        <f>IFERROR(VLOOKUP($B10&amp;"_"&amp;$C10&amp;"_"&amp;$A$4,'Pnad-C'!$1:$1048576,M$4,0),"-")</f>
        <v>4545.693359375</v>
      </c>
    </row>
    <row r="11" spans="1:14" ht="15.75" x14ac:dyDescent="0.25">
      <c r="B11" s="10">
        <f t="shared" ref="B11:B13" si="0">B10</f>
        <v>2012</v>
      </c>
      <c r="C11" s="152">
        <v>2</v>
      </c>
      <c r="D11" s="99" t="s">
        <v>4</v>
      </c>
      <c r="E11" s="122">
        <f>IFERROR(VLOOKUP($B11&amp;"_"&amp;$C11&amp;"_"&amp;$A$4,'Pnad-C'!$1:$1048576,E$4,0),"-")</f>
        <v>1114.6490478515625</v>
      </c>
      <c r="F11" s="122">
        <f>IFERROR(VLOOKUP($B11&amp;"_"&amp;$C11&amp;"_"&amp;$A$4,'Pnad-C'!$1:$1048576,F$4,0),"-")</f>
        <v>877.06298828125</v>
      </c>
      <c r="G11" s="122">
        <f>IFERROR(VLOOKUP($B11&amp;"_"&amp;$C11&amp;"_"&amp;$A$4,'Pnad-C'!$1:$1048576,G$4,0),"-")</f>
        <v>2031.7332763671875</v>
      </c>
      <c r="H11" s="122">
        <f>IFERROR(VLOOKUP($B11&amp;"_"&amp;$C11&amp;"_"&amp;$A$4,'Pnad-C'!$1:$1048576,H$4,0),"-")</f>
        <v>1497.8687744140625</v>
      </c>
      <c r="I11" s="122">
        <f>IFERROR(VLOOKUP($B11&amp;"_"&amp;$C11&amp;"_"&amp;$A$4,'Pnad-C'!$1:$1048576,I$4,0),"-")</f>
        <v>4405.587890625</v>
      </c>
      <c r="J11" s="122">
        <f>IFERROR(VLOOKUP($B11&amp;"_"&amp;$C11&amp;"_"&amp;$A$4,'Pnad-C'!$1:$1048576,J$4,0),"-")</f>
        <v>1519.5264892578125</v>
      </c>
      <c r="K11" s="122">
        <f>IFERROR(VLOOKUP($B11&amp;"_"&amp;$C11&amp;"_"&amp;$A$4,'Pnad-C'!$1:$1048576,K$4,0),"-")</f>
        <v>1941.5804443359375</v>
      </c>
      <c r="L11" s="122">
        <f>IFERROR(VLOOKUP($B11&amp;"_"&amp;$C11&amp;"_"&amp;$A$4,'Pnad-C'!$1:$1048576,L$4,0),"-")</f>
        <v>4248.24609375</v>
      </c>
      <c r="M11" s="122">
        <f>IFERROR(VLOOKUP($B11&amp;"_"&amp;$C11&amp;"_"&amp;$A$4,'Pnad-C'!$1:$1048576,M$4,0),"-")</f>
        <v>5067.34619140625</v>
      </c>
    </row>
    <row r="12" spans="1:14" ht="15.75" x14ac:dyDescent="0.25">
      <c r="B12" s="10">
        <f t="shared" si="0"/>
        <v>2012</v>
      </c>
      <c r="C12" s="152">
        <v>3</v>
      </c>
      <c r="D12" s="99" t="s">
        <v>5</v>
      </c>
      <c r="E12" s="122">
        <f>IFERROR(VLOOKUP($B12&amp;"_"&amp;$C12&amp;"_"&amp;$A$4,'Pnad-C'!$1:$1048576,E$4,0),"-")</f>
        <v>1099.940185546875</v>
      </c>
      <c r="F12" s="122">
        <f>IFERROR(VLOOKUP($B12&amp;"_"&amp;$C12&amp;"_"&amp;$A$4,'Pnad-C'!$1:$1048576,F$4,0),"-")</f>
        <v>829.14935302734375</v>
      </c>
      <c r="G12" s="122">
        <f>IFERROR(VLOOKUP($B12&amp;"_"&amp;$C12&amp;"_"&amp;$A$4,'Pnad-C'!$1:$1048576,G$4,0),"-")</f>
        <v>1975.303466796875</v>
      </c>
      <c r="H12" s="122">
        <f>IFERROR(VLOOKUP($B12&amp;"_"&amp;$C12&amp;"_"&amp;$A$4,'Pnad-C'!$1:$1048576,H$4,0),"-")</f>
        <v>1503.5780029296875</v>
      </c>
      <c r="I12" s="122">
        <f>IFERROR(VLOOKUP($B12&amp;"_"&amp;$C12&amp;"_"&amp;$A$4,'Pnad-C'!$1:$1048576,I$4,0),"-")</f>
        <v>4279.25732421875</v>
      </c>
      <c r="J12" s="122">
        <f>IFERROR(VLOOKUP($B12&amp;"_"&amp;$C12&amp;"_"&amp;$A$4,'Pnad-C'!$1:$1048576,J$4,0),"-")</f>
        <v>1558.0638427734375</v>
      </c>
      <c r="K12" s="122">
        <f>IFERROR(VLOOKUP($B12&amp;"_"&amp;$C12&amp;"_"&amp;$A$4,'Pnad-C'!$1:$1048576,K$4,0),"-")</f>
        <v>1874.8468017578125</v>
      </c>
      <c r="L12" s="122">
        <f>IFERROR(VLOOKUP($B12&amp;"_"&amp;$C12&amp;"_"&amp;$A$4,'Pnad-C'!$1:$1048576,L$4,0),"-")</f>
        <v>4092.073486328125</v>
      </c>
      <c r="M12" s="122">
        <f>IFERROR(VLOOKUP($B12&amp;"_"&amp;$C12&amp;"_"&amp;$A$4,'Pnad-C'!$1:$1048576,M$4,0),"-")</f>
        <v>5181.181640625</v>
      </c>
    </row>
    <row r="13" spans="1:14" ht="15.75" x14ac:dyDescent="0.25">
      <c r="B13" s="10">
        <f t="shared" si="0"/>
        <v>2012</v>
      </c>
      <c r="C13" s="152">
        <v>4</v>
      </c>
      <c r="D13" s="99" t="s">
        <v>6</v>
      </c>
      <c r="E13" s="122">
        <f>IFERROR(VLOOKUP($B13&amp;"_"&amp;$C13&amp;"_"&amp;$A$4,'Pnad-C'!$1:$1048576,E$4,0),"-")</f>
        <v>1073.0811767578125</v>
      </c>
      <c r="F13" s="122">
        <f>IFERROR(VLOOKUP($B13&amp;"_"&amp;$C13&amp;"_"&amp;$A$4,'Pnad-C'!$1:$1048576,F$4,0),"-")</f>
        <v>877.1905517578125</v>
      </c>
      <c r="G13" s="122">
        <f>IFERROR(VLOOKUP($B13&amp;"_"&amp;$C13&amp;"_"&amp;$A$4,'Pnad-C'!$1:$1048576,G$4,0),"-")</f>
        <v>1922.5816650390625</v>
      </c>
      <c r="H13" s="122">
        <f>IFERROR(VLOOKUP($B13&amp;"_"&amp;$C13&amp;"_"&amp;$A$4,'Pnad-C'!$1:$1048576,H$4,0),"-")</f>
        <v>1466.7545166015625</v>
      </c>
      <c r="I13" s="122">
        <f>IFERROR(VLOOKUP($B13&amp;"_"&amp;$C13&amp;"_"&amp;$A$4,'Pnad-C'!$1:$1048576,I$4,0),"-")</f>
        <v>3665.037353515625</v>
      </c>
      <c r="J13" s="122">
        <f>IFERROR(VLOOKUP($B13&amp;"_"&amp;$C13&amp;"_"&amp;$A$4,'Pnad-C'!$1:$1048576,J$4,0),"-")</f>
        <v>1360.5460205078125</v>
      </c>
      <c r="K13" s="122">
        <f>IFERROR(VLOOKUP($B13&amp;"_"&amp;$C13&amp;"_"&amp;$A$4,'Pnad-C'!$1:$1048576,K$4,0),"-")</f>
        <v>1802.6298828125</v>
      </c>
      <c r="L13" s="122">
        <f>IFERROR(VLOOKUP($B13&amp;"_"&amp;$C13&amp;"_"&amp;$A$4,'Pnad-C'!$1:$1048576,L$4,0),"-")</f>
        <v>4310.453125</v>
      </c>
      <c r="M13" s="122">
        <f>IFERROR(VLOOKUP($B13&amp;"_"&amp;$C13&amp;"_"&amp;$A$4,'Pnad-C'!$1:$1048576,M$4,0),"-")</f>
        <v>5098.54150390625</v>
      </c>
    </row>
    <row r="14" spans="1:14" ht="15.75" x14ac:dyDescent="0.25">
      <c r="B14" s="10">
        <f>D14</f>
        <v>2013</v>
      </c>
      <c r="C14" s="152">
        <v>0</v>
      </c>
      <c r="D14" s="98">
        <v>2013</v>
      </c>
      <c r="E14" s="121">
        <f>IFERROR(VLOOKUP($B14&amp;"_"&amp;$C14&amp;"_"&amp;$A$4,'Pnad-C'!$1:$1048576,E$4,0),"-")</f>
        <v>1120.97998046875</v>
      </c>
      <c r="F14" s="121">
        <f>IFERROR(VLOOKUP($B14&amp;"_"&amp;$C14&amp;"_"&amp;$A$4,'Pnad-C'!$1:$1048576,F$4,0),"-")</f>
        <v>898.2852783203125</v>
      </c>
      <c r="G14" s="121">
        <f>IFERROR(VLOOKUP($B14&amp;"_"&amp;$C14&amp;"_"&amp;$A$4,'Pnad-C'!$1:$1048576,G$4,0),"-")</f>
        <v>2035.9844970703125</v>
      </c>
      <c r="H14" s="121">
        <f>IFERROR(VLOOKUP($B14&amp;"_"&amp;$C14&amp;"_"&amp;$A$4,'Pnad-C'!$1:$1048576,H$4,0),"-")</f>
        <v>1584.5576171875</v>
      </c>
      <c r="I14" s="121">
        <f>IFERROR(VLOOKUP($B14&amp;"_"&amp;$C14&amp;"_"&amp;$A$4,'Pnad-C'!$1:$1048576,I$4,0),"-")</f>
        <v>4253.373046875</v>
      </c>
      <c r="J14" s="121">
        <f>IFERROR(VLOOKUP($B14&amp;"_"&amp;$C14&amp;"_"&amp;$A$4,'Pnad-C'!$1:$1048576,J$4,0),"-")</f>
        <v>1899.58056640625</v>
      </c>
      <c r="K14" s="121">
        <f>IFERROR(VLOOKUP($B14&amp;"_"&amp;$C14&amp;"_"&amp;$A$4,'Pnad-C'!$1:$1048576,K$4,0),"-")</f>
        <v>2020.3572998046875</v>
      </c>
      <c r="L14" s="121">
        <f>IFERROR(VLOOKUP($B14&amp;"_"&amp;$C14&amp;"_"&amp;$A$4,'Pnad-C'!$1:$1048576,L$4,0),"-")</f>
        <v>4342.8076171875</v>
      </c>
      <c r="M14" s="121">
        <f>IFERROR(VLOOKUP($B14&amp;"_"&amp;$C14&amp;"_"&amp;$A$4,'Pnad-C'!$1:$1048576,M$4,0),"-")</f>
        <v>5808.5546875</v>
      </c>
    </row>
    <row r="15" spans="1:14" ht="15.75" x14ac:dyDescent="0.25">
      <c r="B15" s="10">
        <f>B14</f>
        <v>2013</v>
      </c>
      <c r="C15" s="152">
        <v>1</v>
      </c>
      <c r="D15" s="99" t="s">
        <v>3</v>
      </c>
      <c r="E15" s="122">
        <f>IFERROR(VLOOKUP($B15&amp;"_"&amp;$C15&amp;"_"&amp;$A$4,'Pnad-C'!$1:$1048576,E$4,0),"-")</f>
        <v>1074.055908203125</v>
      </c>
      <c r="F15" s="122">
        <f>IFERROR(VLOOKUP($B15&amp;"_"&amp;$C15&amp;"_"&amp;$A$4,'Pnad-C'!$1:$1048576,F$4,0),"-")</f>
        <v>896.0035400390625</v>
      </c>
      <c r="G15" s="122">
        <f>IFERROR(VLOOKUP($B15&amp;"_"&amp;$C15&amp;"_"&amp;$A$4,'Pnad-C'!$1:$1048576,G$4,0),"-")</f>
        <v>1956.4984130859375</v>
      </c>
      <c r="H15" s="122">
        <f>IFERROR(VLOOKUP($B15&amp;"_"&amp;$C15&amp;"_"&amp;$A$4,'Pnad-C'!$1:$1048576,H$4,0),"-")</f>
        <v>1567.80224609375</v>
      </c>
      <c r="I15" s="122">
        <f>IFERROR(VLOOKUP($B15&amp;"_"&amp;$C15&amp;"_"&amp;$A$4,'Pnad-C'!$1:$1048576,I$4,0),"-")</f>
        <v>4688.091796875</v>
      </c>
      <c r="J15" s="122">
        <f>IFERROR(VLOOKUP($B15&amp;"_"&amp;$C15&amp;"_"&amp;$A$4,'Pnad-C'!$1:$1048576,J$4,0),"-")</f>
        <v>2231.02880859375</v>
      </c>
      <c r="K15" s="122">
        <f>IFERROR(VLOOKUP($B15&amp;"_"&amp;$C15&amp;"_"&amp;$A$4,'Pnad-C'!$1:$1048576,K$4,0),"-")</f>
        <v>1912.75341796875</v>
      </c>
      <c r="L15" s="122">
        <f>IFERROR(VLOOKUP($B15&amp;"_"&amp;$C15&amp;"_"&amp;$A$4,'Pnad-C'!$1:$1048576,L$4,0),"-")</f>
        <v>4376.35205078125</v>
      </c>
      <c r="M15" s="122">
        <f>IFERROR(VLOOKUP($B15&amp;"_"&amp;$C15&amp;"_"&amp;$A$4,'Pnad-C'!$1:$1048576,M$4,0),"-")</f>
        <v>6041.27880859375</v>
      </c>
    </row>
    <row r="16" spans="1:14" ht="15.75" x14ac:dyDescent="0.25">
      <c r="B16" s="10">
        <f t="shared" ref="B16:B18" si="1">B15</f>
        <v>2013</v>
      </c>
      <c r="C16" s="152">
        <v>2</v>
      </c>
      <c r="D16" s="99" t="s">
        <v>4</v>
      </c>
      <c r="E16" s="122">
        <f>IFERROR(VLOOKUP($B16&amp;"_"&amp;$C16&amp;"_"&amp;$A$4,'Pnad-C'!$1:$1048576,E$4,0),"-")</f>
        <v>1117.463623046875</v>
      </c>
      <c r="F16" s="122">
        <f>IFERROR(VLOOKUP($B16&amp;"_"&amp;$C16&amp;"_"&amp;$A$4,'Pnad-C'!$1:$1048576,F$4,0),"-")</f>
        <v>863.2630615234375</v>
      </c>
      <c r="G16" s="122">
        <f>IFERROR(VLOOKUP($B16&amp;"_"&amp;$C16&amp;"_"&amp;$A$4,'Pnad-C'!$1:$1048576,G$4,0),"-")</f>
        <v>2011.7862548828125</v>
      </c>
      <c r="H16" s="122">
        <f>IFERROR(VLOOKUP($B16&amp;"_"&amp;$C16&amp;"_"&amp;$A$4,'Pnad-C'!$1:$1048576,H$4,0),"-")</f>
        <v>1491.6768798828125</v>
      </c>
      <c r="I16" s="122">
        <f>IFERROR(VLOOKUP($B16&amp;"_"&amp;$C16&amp;"_"&amp;$A$4,'Pnad-C'!$1:$1048576,I$4,0),"-")</f>
        <v>4699.484375</v>
      </c>
      <c r="J16" s="122">
        <f>IFERROR(VLOOKUP($B16&amp;"_"&amp;$C16&amp;"_"&amp;$A$4,'Pnad-C'!$1:$1048576,J$4,0),"-")</f>
        <v>1768.568115234375</v>
      </c>
      <c r="K16" s="122">
        <f>IFERROR(VLOOKUP($B16&amp;"_"&amp;$C16&amp;"_"&amp;$A$4,'Pnad-C'!$1:$1048576,K$4,0),"-")</f>
        <v>1946.1583251953125</v>
      </c>
      <c r="L16" s="122">
        <f>IFERROR(VLOOKUP($B16&amp;"_"&amp;$C16&amp;"_"&amp;$A$4,'Pnad-C'!$1:$1048576,L$4,0),"-")</f>
        <v>4224.51904296875</v>
      </c>
      <c r="M16" s="122">
        <f>IFERROR(VLOOKUP($B16&amp;"_"&amp;$C16&amp;"_"&amp;$A$4,'Pnad-C'!$1:$1048576,M$4,0),"-")</f>
        <v>6070.7353515625</v>
      </c>
    </row>
    <row r="17" spans="2:13" ht="15.75" x14ac:dyDescent="0.25">
      <c r="B17" s="10">
        <f t="shared" si="1"/>
        <v>2013</v>
      </c>
      <c r="C17" s="152">
        <v>3</v>
      </c>
      <c r="D17" s="99" t="s">
        <v>5</v>
      </c>
      <c r="E17" s="122">
        <f>IFERROR(VLOOKUP($B17&amp;"_"&amp;$C17&amp;"_"&amp;$A$4,'Pnad-C'!$1:$1048576,E$4,0),"-")</f>
        <v>1145.0570068359375</v>
      </c>
      <c r="F17" s="122">
        <f>IFERROR(VLOOKUP($B17&amp;"_"&amp;$C17&amp;"_"&amp;$A$4,'Pnad-C'!$1:$1048576,F$4,0),"-")</f>
        <v>892.99169921875</v>
      </c>
      <c r="G17" s="122">
        <f>IFERROR(VLOOKUP($B17&amp;"_"&amp;$C17&amp;"_"&amp;$A$4,'Pnad-C'!$1:$1048576,G$4,0),"-")</f>
        <v>2073.886474609375</v>
      </c>
      <c r="H17" s="122">
        <f>IFERROR(VLOOKUP($B17&amp;"_"&amp;$C17&amp;"_"&amp;$A$4,'Pnad-C'!$1:$1048576,H$4,0),"-")</f>
        <v>1654.0638427734375</v>
      </c>
      <c r="I17" s="122">
        <f>IFERROR(VLOOKUP($B17&amp;"_"&amp;$C17&amp;"_"&amp;$A$4,'Pnad-C'!$1:$1048576,I$4,0),"-")</f>
        <v>3995.59765625</v>
      </c>
      <c r="J17" s="122">
        <f>IFERROR(VLOOKUP($B17&amp;"_"&amp;$C17&amp;"_"&amp;$A$4,'Pnad-C'!$1:$1048576,J$4,0),"-")</f>
        <v>2061.710205078125</v>
      </c>
      <c r="K17" s="122">
        <f>IFERROR(VLOOKUP($B17&amp;"_"&amp;$C17&amp;"_"&amp;$A$4,'Pnad-C'!$1:$1048576,K$4,0),"-")</f>
        <v>2042.0377197265625</v>
      </c>
      <c r="L17" s="122">
        <f>IFERROR(VLOOKUP($B17&amp;"_"&amp;$C17&amp;"_"&amp;$A$4,'Pnad-C'!$1:$1048576,L$4,0),"-")</f>
        <v>4461.51318359375</v>
      </c>
      <c r="M17" s="122">
        <f>IFERROR(VLOOKUP($B17&amp;"_"&amp;$C17&amp;"_"&amp;$A$4,'Pnad-C'!$1:$1048576,M$4,0),"-")</f>
        <v>5851.45751953125</v>
      </c>
    </row>
    <row r="18" spans="2:13" ht="15.75" x14ac:dyDescent="0.25">
      <c r="B18" s="10">
        <f t="shared" si="1"/>
        <v>2013</v>
      </c>
      <c r="C18" s="152">
        <v>4</v>
      </c>
      <c r="D18" s="99" t="s">
        <v>6</v>
      </c>
      <c r="E18" s="122">
        <f>IFERROR(VLOOKUP($B18&amp;"_"&amp;$C18&amp;"_"&amp;$A$4,'Pnad-C'!$1:$1048576,E$4,0),"-")</f>
        <v>1147.343505859375</v>
      </c>
      <c r="F18" s="122">
        <f>IFERROR(VLOOKUP($B18&amp;"_"&amp;$C18&amp;"_"&amp;$A$4,'Pnad-C'!$1:$1048576,F$4,0),"-")</f>
        <v>940.8829345703125</v>
      </c>
      <c r="G18" s="122">
        <f>IFERROR(VLOOKUP($B18&amp;"_"&amp;$C18&amp;"_"&amp;$A$4,'Pnad-C'!$1:$1048576,G$4,0),"-")</f>
        <v>2101.766845703125</v>
      </c>
      <c r="H18" s="122">
        <f>IFERROR(VLOOKUP($B18&amp;"_"&amp;$C18&amp;"_"&amp;$A$4,'Pnad-C'!$1:$1048576,H$4,0),"-")</f>
        <v>1624.6875</v>
      </c>
      <c r="I18" s="122">
        <f>IFERROR(VLOOKUP($B18&amp;"_"&amp;$C18&amp;"_"&amp;$A$4,'Pnad-C'!$1:$1048576,I$4,0),"-")</f>
        <v>3630.319091796875</v>
      </c>
      <c r="J18" s="122">
        <f>IFERROR(VLOOKUP($B18&amp;"_"&amp;$C18&amp;"_"&amp;$A$4,'Pnad-C'!$1:$1048576,J$4,0),"-")</f>
        <v>1537.0150146484375</v>
      </c>
      <c r="K18" s="122">
        <f>IFERROR(VLOOKUP($B18&amp;"_"&amp;$C18&amp;"_"&amp;$A$4,'Pnad-C'!$1:$1048576,K$4,0),"-")</f>
        <v>2180.479736328125</v>
      </c>
      <c r="L18" s="122">
        <f>IFERROR(VLOOKUP($B18&amp;"_"&amp;$C18&amp;"_"&amp;$A$4,'Pnad-C'!$1:$1048576,L$4,0),"-")</f>
        <v>4308.845703125</v>
      </c>
      <c r="M18" s="122">
        <f>IFERROR(VLOOKUP($B18&amp;"_"&amp;$C18&amp;"_"&amp;$A$4,'Pnad-C'!$1:$1048576,M$4,0),"-")</f>
        <v>5270.7470703125</v>
      </c>
    </row>
    <row r="19" spans="2:13" ht="15.75" x14ac:dyDescent="0.25">
      <c r="B19" s="10">
        <f>D19</f>
        <v>2014</v>
      </c>
      <c r="C19" s="152">
        <v>0</v>
      </c>
      <c r="D19" s="98">
        <v>2014</v>
      </c>
      <c r="E19" s="121">
        <f>IFERROR(VLOOKUP($B19&amp;"_"&amp;$C19&amp;"_"&amp;$A$4,'Pnad-C'!$1:$1048576,E$4,0),"-")</f>
        <v>1097.0498046875</v>
      </c>
      <c r="F19" s="121">
        <f>IFERROR(VLOOKUP($B19&amp;"_"&amp;$C19&amp;"_"&amp;$A$4,'Pnad-C'!$1:$1048576,F$4,0),"-")</f>
        <v>898.24078369140625</v>
      </c>
      <c r="G19" s="121">
        <f>IFERROR(VLOOKUP($B19&amp;"_"&amp;$C19&amp;"_"&amp;$A$4,'Pnad-C'!$1:$1048576,G$4,0),"-")</f>
        <v>1953.9686279296875</v>
      </c>
      <c r="H19" s="121">
        <f>IFERROR(VLOOKUP($B19&amp;"_"&amp;$C19&amp;"_"&amp;$A$4,'Pnad-C'!$1:$1048576,H$4,0),"-")</f>
        <v>1407.302734375</v>
      </c>
      <c r="I19" s="121">
        <f>IFERROR(VLOOKUP($B19&amp;"_"&amp;$C19&amp;"_"&amp;$A$4,'Pnad-C'!$1:$1048576,I$4,0),"-")</f>
        <v>4219.4755859375</v>
      </c>
      <c r="J19" s="121">
        <f>IFERROR(VLOOKUP($B19&amp;"_"&amp;$C19&amp;"_"&amp;$A$4,'Pnad-C'!$1:$1048576,J$4,0),"-")</f>
        <v>1687.125732421875</v>
      </c>
      <c r="K19" s="121">
        <f>IFERROR(VLOOKUP($B19&amp;"_"&amp;$C19&amp;"_"&amp;$A$4,'Pnad-C'!$1:$1048576,K$4,0),"-")</f>
        <v>1865.42431640625</v>
      </c>
      <c r="L19" s="121">
        <f>IFERROR(VLOOKUP($B19&amp;"_"&amp;$C19&amp;"_"&amp;$A$4,'Pnad-C'!$1:$1048576,L$4,0),"-")</f>
        <v>4422.2939453125</v>
      </c>
      <c r="M19" s="121">
        <f>IFERROR(VLOOKUP($B19&amp;"_"&amp;$C19&amp;"_"&amp;$A$4,'Pnad-C'!$1:$1048576,M$4,0),"-")</f>
        <v>5770.48486328125</v>
      </c>
    </row>
    <row r="20" spans="2:13" ht="15.75" x14ac:dyDescent="0.25">
      <c r="B20" s="10">
        <f>B19</f>
        <v>2014</v>
      </c>
      <c r="C20" s="152">
        <v>1</v>
      </c>
      <c r="D20" s="99" t="s">
        <v>3</v>
      </c>
      <c r="E20" s="122">
        <f>IFERROR(VLOOKUP($B20&amp;"_"&amp;$C20&amp;"_"&amp;$A$4,'Pnad-C'!$1:$1048576,E$4,0),"-")</f>
        <v>1154.9871826171875</v>
      </c>
      <c r="F20" s="122">
        <f>IFERROR(VLOOKUP($B20&amp;"_"&amp;$C20&amp;"_"&amp;$A$4,'Pnad-C'!$1:$1048576,F$4,0),"-")</f>
        <v>941.61810302734375</v>
      </c>
      <c r="G20" s="122">
        <f>IFERROR(VLOOKUP($B20&amp;"_"&amp;$C20&amp;"_"&amp;$A$4,'Pnad-C'!$1:$1048576,G$4,0),"-")</f>
        <v>2071.05810546875</v>
      </c>
      <c r="H20" s="122">
        <f>IFERROR(VLOOKUP($B20&amp;"_"&amp;$C20&amp;"_"&amp;$A$4,'Pnad-C'!$1:$1048576,H$4,0),"-")</f>
        <v>1577.1209716796875</v>
      </c>
      <c r="I20" s="122">
        <f>IFERROR(VLOOKUP($B20&amp;"_"&amp;$C20&amp;"_"&amp;$A$4,'Pnad-C'!$1:$1048576,I$4,0),"-")</f>
        <v>4529.04150390625</v>
      </c>
      <c r="J20" s="122">
        <f>IFERROR(VLOOKUP($B20&amp;"_"&amp;$C20&amp;"_"&amp;$A$4,'Pnad-C'!$1:$1048576,J$4,0),"-")</f>
        <v>1781.7734375</v>
      </c>
      <c r="K20" s="122">
        <f>IFERROR(VLOOKUP($B20&amp;"_"&amp;$C20&amp;"_"&amp;$A$4,'Pnad-C'!$1:$1048576,K$4,0),"-")</f>
        <v>2121.165771484375</v>
      </c>
      <c r="L20" s="122">
        <f>IFERROR(VLOOKUP($B20&amp;"_"&amp;$C20&amp;"_"&amp;$A$4,'Pnad-C'!$1:$1048576,L$4,0),"-")</f>
        <v>4662.4765625</v>
      </c>
      <c r="M20" s="122">
        <f>IFERROR(VLOOKUP($B20&amp;"_"&amp;$C20&amp;"_"&amp;$A$4,'Pnad-C'!$1:$1048576,M$4,0),"-")</f>
        <v>5499.5703125</v>
      </c>
    </row>
    <row r="21" spans="2:13" ht="15.75" x14ac:dyDescent="0.25">
      <c r="B21" s="10">
        <f t="shared" ref="B21:B23" si="2">B20</f>
        <v>2014</v>
      </c>
      <c r="C21" s="152">
        <v>2</v>
      </c>
      <c r="D21" s="99" t="s">
        <v>4</v>
      </c>
      <c r="E21" s="122">
        <f>IFERROR(VLOOKUP($B21&amp;"_"&amp;$C21&amp;"_"&amp;$A$4,'Pnad-C'!$1:$1048576,E$4,0),"-")</f>
        <v>1105.26171875</v>
      </c>
      <c r="F21" s="122">
        <f>IFERROR(VLOOKUP($B21&amp;"_"&amp;$C21&amp;"_"&amp;$A$4,'Pnad-C'!$1:$1048576,F$4,0),"-")</f>
        <v>882.2723388671875</v>
      </c>
      <c r="G21" s="122">
        <f>IFERROR(VLOOKUP($B21&amp;"_"&amp;$C21&amp;"_"&amp;$A$4,'Pnad-C'!$1:$1048576,G$4,0),"-")</f>
        <v>1961.580078125</v>
      </c>
      <c r="H21" s="122">
        <f>IFERROR(VLOOKUP($B21&amp;"_"&amp;$C21&amp;"_"&amp;$A$4,'Pnad-C'!$1:$1048576,H$4,0),"-")</f>
        <v>1415.31298828125</v>
      </c>
      <c r="I21" s="122">
        <f>IFERROR(VLOOKUP($B21&amp;"_"&amp;$C21&amp;"_"&amp;$A$4,'Pnad-C'!$1:$1048576,I$4,0),"-")</f>
        <v>4447.6015625</v>
      </c>
      <c r="J21" s="122">
        <f>IFERROR(VLOOKUP($B21&amp;"_"&amp;$C21&amp;"_"&amp;$A$4,'Pnad-C'!$1:$1048576,J$4,0),"-")</f>
        <v>1627.372314453125</v>
      </c>
      <c r="K21" s="122">
        <f>IFERROR(VLOOKUP($B21&amp;"_"&amp;$C21&amp;"_"&amp;$A$4,'Pnad-C'!$1:$1048576,K$4,0),"-")</f>
        <v>1823.3353271484375</v>
      </c>
      <c r="L21" s="122">
        <f>IFERROR(VLOOKUP($B21&amp;"_"&amp;$C21&amp;"_"&amp;$A$4,'Pnad-C'!$1:$1048576,L$4,0),"-")</f>
        <v>4470.20703125</v>
      </c>
      <c r="M21" s="122">
        <f>IFERROR(VLOOKUP($B21&amp;"_"&amp;$C21&amp;"_"&amp;$A$4,'Pnad-C'!$1:$1048576,M$4,0),"-")</f>
        <v>5831.41162109375</v>
      </c>
    </row>
    <row r="22" spans="2:13" ht="15.75" x14ac:dyDescent="0.25">
      <c r="B22" s="10">
        <f t="shared" si="2"/>
        <v>2014</v>
      </c>
      <c r="C22" s="152">
        <v>3</v>
      </c>
      <c r="D22" s="99" t="s">
        <v>5</v>
      </c>
      <c r="E22" s="122">
        <f>IFERROR(VLOOKUP($B22&amp;"_"&amp;$C22&amp;"_"&amp;$A$4,'Pnad-C'!$1:$1048576,E$4,0),"-")</f>
        <v>1031.2158203125</v>
      </c>
      <c r="F22" s="122">
        <f>IFERROR(VLOOKUP($B22&amp;"_"&amp;$C22&amp;"_"&amp;$A$4,'Pnad-C'!$1:$1048576,F$4,0),"-")</f>
        <v>866.7625732421875</v>
      </c>
      <c r="G22" s="122">
        <f>IFERROR(VLOOKUP($B22&amp;"_"&amp;$C22&amp;"_"&amp;$A$4,'Pnad-C'!$1:$1048576,G$4,0),"-")</f>
        <v>1858.11572265625</v>
      </c>
      <c r="H22" s="122">
        <f>IFERROR(VLOOKUP($B22&amp;"_"&amp;$C22&amp;"_"&amp;$A$4,'Pnad-C'!$1:$1048576,H$4,0),"-")</f>
        <v>1308.5831298828125</v>
      </c>
      <c r="I22" s="122">
        <f>IFERROR(VLOOKUP($B22&amp;"_"&amp;$C22&amp;"_"&amp;$A$4,'Pnad-C'!$1:$1048576,I$4,0),"-")</f>
        <v>4320.26953125</v>
      </c>
      <c r="J22" s="122">
        <f>IFERROR(VLOOKUP($B22&amp;"_"&amp;$C22&amp;"_"&amp;$A$4,'Pnad-C'!$1:$1048576,J$4,0),"-")</f>
        <v>1709.3587646484375</v>
      </c>
      <c r="K22" s="122">
        <f>IFERROR(VLOOKUP($B22&amp;"_"&amp;$C22&amp;"_"&amp;$A$4,'Pnad-C'!$1:$1048576,K$4,0),"-")</f>
        <v>1711.390625</v>
      </c>
      <c r="L22" s="122">
        <f>IFERROR(VLOOKUP($B22&amp;"_"&amp;$C22&amp;"_"&amp;$A$4,'Pnad-C'!$1:$1048576,L$4,0),"-")</f>
        <v>3983.333984375</v>
      </c>
      <c r="M22" s="122">
        <f>IFERROR(VLOOKUP($B22&amp;"_"&amp;$C22&amp;"_"&amp;$A$4,'Pnad-C'!$1:$1048576,M$4,0),"-")</f>
        <v>6012.0712890625</v>
      </c>
    </row>
    <row r="23" spans="2:13" ht="15.75" x14ac:dyDescent="0.25">
      <c r="B23" s="10">
        <f t="shared" si="2"/>
        <v>2014</v>
      </c>
      <c r="C23" s="152">
        <v>4</v>
      </c>
      <c r="D23" s="99" t="s">
        <v>6</v>
      </c>
      <c r="E23" s="122">
        <f>IFERROR(VLOOKUP($B23&amp;"_"&amp;$C23&amp;"_"&amp;$A$4,'Pnad-C'!$1:$1048576,E$4,0),"-")</f>
        <v>1096.734619140625</v>
      </c>
      <c r="F23" s="122">
        <f>IFERROR(VLOOKUP($B23&amp;"_"&amp;$C23&amp;"_"&amp;$A$4,'Pnad-C'!$1:$1048576,F$4,0),"-")</f>
        <v>902.3101806640625</v>
      </c>
      <c r="G23" s="122">
        <f>IFERROR(VLOOKUP($B23&amp;"_"&amp;$C23&amp;"_"&amp;$A$4,'Pnad-C'!$1:$1048576,G$4,0),"-")</f>
        <v>1925.12060546875</v>
      </c>
      <c r="H23" s="122">
        <f>IFERROR(VLOOKUP($B23&amp;"_"&amp;$C23&amp;"_"&amp;$A$4,'Pnad-C'!$1:$1048576,H$4,0),"-")</f>
        <v>1328.1939697265625</v>
      </c>
      <c r="I23" s="122">
        <f>IFERROR(VLOOKUP($B23&amp;"_"&amp;$C23&amp;"_"&amp;$A$4,'Pnad-C'!$1:$1048576,I$4,0),"-")</f>
        <v>3580.98876953125</v>
      </c>
      <c r="J23" s="122">
        <f>IFERROR(VLOOKUP($B23&amp;"_"&amp;$C23&amp;"_"&amp;$A$4,'Pnad-C'!$1:$1048576,J$4,0),"-")</f>
        <v>1629.99853515625</v>
      </c>
      <c r="K23" s="122">
        <f>IFERROR(VLOOKUP($B23&amp;"_"&amp;$C23&amp;"_"&amp;$A$4,'Pnad-C'!$1:$1048576,K$4,0),"-")</f>
        <v>1805.8052978515625</v>
      </c>
      <c r="L23" s="122">
        <f>IFERROR(VLOOKUP($B23&amp;"_"&amp;$C23&amp;"_"&amp;$A$4,'Pnad-C'!$1:$1048576,L$4,0),"-")</f>
        <v>4573.158203125</v>
      </c>
      <c r="M23" s="122">
        <f>IFERROR(VLOOKUP($B23&amp;"_"&amp;$C23&amp;"_"&amp;$A$4,'Pnad-C'!$1:$1048576,M$4,0),"-")</f>
        <v>5738.88671875</v>
      </c>
    </row>
    <row r="24" spans="2:13" ht="15.75" x14ac:dyDescent="0.25">
      <c r="B24" s="10">
        <f>D24</f>
        <v>2015</v>
      </c>
      <c r="C24" s="152">
        <v>0</v>
      </c>
      <c r="D24" s="98">
        <v>2015</v>
      </c>
      <c r="E24" s="121">
        <f>IFERROR(VLOOKUP($B24&amp;"_"&amp;$C24&amp;"_"&amp;$A$4,'Pnad-C'!$1:$1048576,E$4,0),"-")</f>
        <v>1156.6875</v>
      </c>
      <c r="F24" s="121">
        <f>IFERROR(VLOOKUP($B24&amp;"_"&amp;$C24&amp;"_"&amp;$A$4,'Pnad-C'!$1:$1048576,F$4,0),"-")</f>
        <v>903.801025390625</v>
      </c>
      <c r="G24" s="121">
        <f>IFERROR(VLOOKUP($B24&amp;"_"&amp;$C24&amp;"_"&amp;$A$4,'Pnad-C'!$1:$1048576,G$4,0),"-")</f>
        <v>2116.48974609375</v>
      </c>
      <c r="H24" s="121">
        <f>IFERROR(VLOOKUP($B24&amp;"_"&amp;$C24&amp;"_"&amp;$A$4,'Pnad-C'!$1:$1048576,H$4,0),"-")</f>
        <v>1454.794921875</v>
      </c>
      <c r="I24" s="121">
        <f>IFERROR(VLOOKUP($B24&amp;"_"&amp;$C24&amp;"_"&amp;$A$4,'Pnad-C'!$1:$1048576,I$4,0),"-")</f>
        <v>3514.236328125</v>
      </c>
      <c r="J24" s="121">
        <f>IFERROR(VLOOKUP($B24&amp;"_"&amp;$C24&amp;"_"&amp;$A$4,'Pnad-C'!$1:$1048576,J$4,0),"-")</f>
        <v>1910.6138916015625</v>
      </c>
      <c r="K24" s="121">
        <f>IFERROR(VLOOKUP($B24&amp;"_"&amp;$C24&amp;"_"&amp;$A$4,'Pnad-C'!$1:$1048576,K$4,0),"-")</f>
        <v>1875.91796875</v>
      </c>
      <c r="L24" s="121">
        <f>IFERROR(VLOOKUP($B24&amp;"_"&amp;$C24&amp;"_"&amp;$A$4,'Pnad-C'!$1:$1048576,L$4,0),"-")</f>
        <v>4624.60400390625</v>
      </c>
      <c r="M24" s="121">
        <f>IFERROR(VLOOKUP($B24&amp;"_"&amp;$C24&amp;"_"&amp;$A$4,'Pnad-C'!$1:$1048576,M$4,0),"-")</f>
        <v>6230.79443359375</v>
      </c>
    </row>
    <row r="25" spans="2:13" ht="15.75" x14ac:dyDescent="0.25">
      <c r="B25" s="10">
        <f>B24</f>
        <v>2015</v>
      </c>
      <c r="C25" s="152">
        <v>1</v>
      </c>
      <c r="D25" s="99" t="s">
        <v>3</v>
      </c>
      <c r="E25" s="122">
        <f>IFERROR(VLOOKUP($B25&amp;"_"&amp;$C25&amp;"_"&amp;$A$4,'Pnad-C'!$1:$1048576,E$4,0),"-")</f>
        <v>1159.2000732421875</v>
      </c>
      <c r="F25" s="122">
        <f>IFERROR(VLOOKUP($B25&amp;"_"&amp;$C25&amp;"_"&amp;$A$4,'Pnad-C'!$1:$1048576,F$4,0),"-")</f>
        <v>905.96636962890625</v>
      </c>
      <c r="G25" s="122">
        <f>IFERROR(VLOOKUP($B25&amp;"_"&amp;$C25&amp;"_"&amp;$A$4,'Pnad-C'!$1:$1048576,G$4,0),"-")</f>
        <v>2057.109130859375</v>
      </c>
      <c r="H25" s="122">
        <f>IFERROR(VLOOKUP($B25&amp;"_"&amp;$C25&amp;"_"&amp;$A$4,'Pnad-C'!$1:$1048576,H$4,0),"-")</f>
        <v>1484.4383544921875</v>
      </c>
      <c r="I25" s="122">
        <f>IFERROR(VLOOKUP($B25&amp;"_"&amp;$C25&amp;"_"&amp;$A$4,'Pnad-C'!$1:$1048576,I$4,0),"-")</f>
        <v>3330.372314453125</v>
      </c>
      <c r="J25" s="122">
        <f>IFERROR(VLOOKUP($B25&amp;"_"&amp;$C25&amp;"_"&amp;$A$4,'Pnad-C'!$1:$1048576,J$4,0),"-")</f>
        <v>1983.577880859375</v>
      </c>
      <c r="K25" s="122">
        <f>IFERROR(VLOOKUP($B25&amp;"_"&amp;$C25&amp;"_"&amp;$A$4,'Pnad-C'!$1:$1048576,K$4,0),"-")</f>
        <v>1850.8758544921875</v>
      </c>
      <c r="L25" s="122">
        <f>IFERROR(VLOOKUP($B25&amp;"_"&amp;$C25&amp;"_"&amp;$A$4,'Pnad-C'!$1:$1048576,L$4,0),"-")</f>
        <v>4535.70458984375</v>
      </c>
      <c r="M25" s="122">
        <f>IFERROR(VLOOKUP($B25&amp;"_"&amp;$C25&amp;"_"&amp;$A$4,'Pnad-C'!$1:$1048576,M$4,0),"-")</f>
        <v>5993.87060546875</v>
      </c>
    </row>
    <row r="26" spans="2:13" ht="15.75" x14ac:dyDescent="0.25">
      <c r="B26" s="10">
        <f t="shared" ref="B26:B28" si="3">B25</f>
        <v>2015</v>
      </c>
      <c r="C26" s="152">
        <v>2</v>
      </c>
      <c r="D26" s="99" t="s">
        <v>4</v>
      </c>
      <c r="E26" s="122">
        <f>IFERROR(VLOOKUP($B26&amp;"_"&amp;$C26&amp;"_"&amp;$A$4,'Pnad-C'!$1:$1048576,E$4,0),"-")</f>
        <v>1171.570068359375</v>
      </c>
      <c r="F26" s="122">
        <f>IFERROR(VLOOKUP($B26&amp;"_"&amp;$C26&amp;"_"&amp;$A$4,'Pnad-C'!$1:$1048576,F$4,0),"-")</f>
        <v>905.39068603515625</v>
      </c>
      <c r="G26" s="122">
        <f>IFERROR(VLOOKUP($B26&amp;"_"&amp;$C26&amp;"_"&amp;$A$4,'Pnad-C'!$1:$1048576,G$4,0),"-")</f>
        <v>2115.2353515625</v>
      </c>
      <c r="H26" s="122">
        <f>IFERROR(VLOOKUP($B26&amp;"_"&amp;$C26&amp;"_"&amp;$A$4,'Pnad-C'!$1:$1048576,H$4,0),"-")</f>
        <v>1389.698974609375</v>
      </c>
      <c r="I26" s="122">
        <f>IFERROR(VLOOKUP($B26&amp;"_"&amp;$C26&amp;"_"&amp;$A$4,'Pnad-C'!$1:$1048576,I$4,0),"-")</f>
        <v>3207.263916015625</v>
      </c>
      <c r="J26" s="122">
        <f>IFERROR(VLOOKUP($B26&amp;"_"&amp;$C26&amp;"_"&amp;$A$4,'Pnad-C'!$1:$1048576,J$4,0),"-")</f>
        <v>2037.0811767578125</v>
      </c>
      <c r="K26" s="122">
        <f>IFERROR(VLOOKUP($B26&amp;"_"&amp;$C26&amp;"_"&amp;$A$4,'Pnad-C'!$1:$1048576,K$4,0),"-")</f>
        <v>1874.0599365234375</v>
      </c>
      <c r="L26" s="122">
        <f>IFERROR(VLOOKUP($B26&amp;"_"&amp;$C26&amp;"_"&amp;$A$4,'Pnad-C'!$1:$1048576,L$4,0),"-")</f>
        <v>4627.1923828125</v>
      </c>
      <c r="M26" s="122">
        <f>IFERROR(VLOOKUP($B26&amp;"_"&amp;$C26&amp;"_"&amp;$A$4,'Pnad-C'!$1:$1048576,M$4,0),"-")</f>
        <v>6783.859375</v>
      </c>
    </row>
    <row r="27" spans="2:13" ht="15.75" x14ac:dyDescent="0.25">
      <c r="B27" s="10">
        <f t="shared" si="3"/>
        <v>2015</v>
      </c>
      <c r="C27" s="152">
        <v>3</v>
      </c>
      <c r="D27" s="99" t="s">
        <v>5</v>
      </c>
      <c r="E27" s="122">
        <f>IFERROR(VLOOKUP($B27&amp;"_"&amp;$C27&amp;"_"&amp;$A$4,'Pnad-C'!$1:$1048576,E$4,0),"-")</f>
        <v>1156.9383544921875</v>
      </c>
      <c r="F27" s="122">
        <f>IFERROR(VLOOKUP($B27&amp;"_"&amp;$C27&amp;"_"&amp;$A$4,'Pnad-C'!$1:$1048576,F$4,0),"-")</f>
        <v>900.14892578125</v>
      </c>
      <c r="G27" s="122">
        <f>IFERROR(VLOOKUP($B27&amp;"_"&amp;$C27&amp;"_"&amp;$A$4,'Pnad-C'!$1:$1048576,G$4,0),"-")</f>
        <v>2185.64794921875</v>
      </c>
      <c r="H27" s="122">
        <f>IFERROR(VLOOKUP($B27&amp;"_"&amp;$C27&amp;"_"&amp;$A$4,'Pnad-C'!$1:$1048576,H$4,0),"-")</f>
        <v>1495.6202392578125</v>
      </c>
      <c r="I27" s="122">
        <f>IFERROR(VLOOKUP($B27&amp;"_"&amp;$C27&amp;"_"&amp;$A$4,'Pnad-C'!$1:$1048576,I$4,0),"-")</f>
        <v>3378.539306640625</v>
      </c>
      <c r="J27" s="122">
        <f>IFERROR(VLOOKUP($B27&amp;"_"&amp;$C27&amp;"_"&amp;$A$4,'Pnad-C'!$1:$1048576,J$4,0),"-")</f>
        <v>1704.5484619140625</v>
      </c>
      <c r="K27" s="122">
        <f>IFERROR(VLOOKUP($B27&amp;"_"&amp;$C27&amp;"_"&amp;$A$4,'Pnad-C'!$1:$1048576,K$4,0),"-")</f>
        <v>1851.1280517578125</v>
      </c>
      <c r="L27" s="122">
        <f>IFERROR(VLOOKUP($B27&amp;"_"&amp;$C27&amp;"_"&amp;$A$4,'Pnad-C'!$1:$1048576,L$4,0),"-")</f>
        <v>4792.90576171875</v>
      </c>
      <c r="M27" s="122">
        <f>IFERROR(VLOOKUP($B27&amp;"_"&amp;$C27&amp;"_"&amp;$A$4,'Pnad-C'!$1:$1048576,M$4,0),"-")</f>
        <v>5992.01513671875</v>
      </c>
    </row>
    <row r="28" spans="2:13" ht="15.75" x14ac:dyDescent="0.25">
      <c r="B28" s="10">
        <f t="shared" si="3"/>
        <v>2015</v>
      </c>
      <c r="C28" s="152">
        <v>4</v>
      </c>
      <c r="D28" s="99" t="s">
        <v>6</v>
      </c>
      <c r="E28" s="122">
        <f>IFERROR(VLOOKUP($B28&amp;"_"&amp;$C28&amp;"_"&amp;$A$4,'Pnad-C'!$1:$1048576,E$4,0),"-")</f>
        <v>1139.041748046875</v>
      </c>
      <c r="F28" s="122">
        <f>IFERROR(VLOOKUP($B28&amp;"_"&amp;$C28&amp;"_"&amp;$A$4,'Pnad-C'!$1:$1048576,F$4,0),"-")</f>
        <v>903.6981201171875</v>
      </c>
      <c r="G28" s="122">
        <f>IFERROR(VLOOKUP($B28&amp;"_"&amp;$C28&amp;"_"&amp;$A$4,'Pnad-C'!$1:$1048576,G$4,0),"-")</f>
        <v>2107.966552734375</v>
      </c>
      <c r="H28" s="122">
        <f>IFERROR(VLOOKUP($B28&amp;"_"&amp;$C28&amp;"_"&amp;$A$4,'Pnad-C'!$1:$1048576,H$4,0),"-")</f>
        <v>1449.421875</v>
      </c>
      <c r="I28" s="122">
        <f>IFERROR(VLOOKUP($B28&amp;"_"&amp;$C28&amp;"_"&amp;$A$4,'Pnad-C'!$1:$1048576,I$4,0),"-")</f>
        <v>4140.77001953125</v>
      </c>
      <c r="J28" s="122">
        <f>IFERROR(VLOOKUP($B28&amp;"_"&amp;$C28&amp;"_"&amp;$A$4,'Pnad-C'!$1:$1048576,J$4,0),"-")</f>
        <v>1917.2481689453125</v>
      </c>
      <c r="K28" s="122">
        <f>IFERROR(VLOOKUP($B28&amp;"_"&amp;$C28&amp;"_"&amp;$A$4,'Pnad-C'!$1:$1048576,K$4,0),"-")</f>
        <v>1927.6080322265625</v>
      </c>
      <c r="L28" s="122">
        <f>IFERROR(VLOOKUP($B28&amp;"_"&amp;$C28&amp;"_"&amp;$A$4,'Pnad-C'!$1:$1048576,L$4,0),"-")</f>
        <v>4542.61328125</v>
      </c>
      <c r="M28" s="122">
        <f>IFERROR(VLOOKUP($B28&amp;"_"&amp;$C28&amp;"_"&amp;$A$4,'Pnad-C'!$1:$1048576,M$4,0),"-")</f>
        <v>6153.43310546875</v>
      </c>
    </row>
    <row r="29" spans="2:13" ht="15.75" x14ac:dyDescent="0.25">
      <c r="B29" s="10">
        <f>D29</f>
        <v>2016</v>
      </c>
      <c r="C29" s="152">
        <v>0</v>
      </c>
      <c r="D29" s="98">
        <v>2016</v>
      </c>
      <c r="E29" s="121">
        <f>IFERROR(VLOOKUP($B29&amp;"_"&amp;$C29&amp;"_"&amp;$A$4,'Pnad-C'!$1:$1048576,E$4,0),"-")</f>
        <v>1246.4779052734375</v>
      </c>
      <c r="F29" s="121">
        <f>IFERROR(VLOOKUP($B29&amp;"_"&amp;$C29&amp;"_"&amp;$A$4,'Pnad-C'!$1:$1048576,F$4,0),"-")</f>
        <v>884.59808349609375</v>
      </c>
      <c r="G29" s="121">
        <f>IFERROR(VLOOKUP($B29&amp;"_"&amp;$C29&amp;"_"&amp;$A$4,'Pnad-C'!$1:$1048576,G$4,0),"-")</f>
        <v>2295.608154296875</v>
      </c>
      <c r="H29" s="121">
        <f>IFERROR(VLOOKUP($B29&amp;"_"&amp;$C29&amp;"_"&amp;$A$4,'Pnad-C'!$1:$1048576,H$4,0),"-")</f>
        <v>1480.3577880859375</v>
      </c>
      <c r="I29" s="121">
        <f>IFERROR(VLOOKUP($B29&amp;"_"&amp;$C29&amp;"_"&amp;$A$4,'Pnad-C'!$1:$1048576,I$4,0),"-")</f>
        <v>3746.1123046875</v>
      </c>
      <c r="J29" s="121">
        <f>IFERROR(VLOOKUP($B29&amp;"_"&amp;$C29&amp;"_"&amp;$A$4,'Pnad-C'!$1:$1048576,J$4,0),"-")</f>
        <v>2048.645263671875</v>
      </c>
      <c r="K29" s="121">
        <f>IFERROR(VLOOKUP($B29&amp;"_"&amp;$C29&amp;"_"&amp;$A$4,'Pnad-C'!$1:$1048576,K$4,0),"-")</f>
        <v>2005.7156982421875</v>
      </c>
      <c r="L29" s="121">
        <f>IFERROR(VLOOKUP($B29&amp;"_"&amp;$C29&amp;"_"&amp;$A$4,'Pnad-C'!$1:$1048576,L$4,0),"-")</f>
        <v>4604.63134765625</v>
      </c>
      <c r="M29" s="121">
        <f>IFERROR(VLOOKUP($B29&amp;"_"&amp;$C29&amp;"_"&amp;$A$4,'Pnad-C'!$1:$1048576,M$4,0),"-")</f>
        <v>6263.9892578125</v>
      </c>
    </row>
    <row r="30" spans="2:13" ht="16.5" thickBot="1" x14ac:dyDescent="0.3">
      <c r="B30" s="10">
        <f>B29</f>
        <v>2016</v>
      </c>
      <c r="C30" s="152">
        <v>1</v>
      </c>
      <c r="D30" s="99" t="s">
        <v>3</v>
      </c>
      <c r="E30" s="122">
        <f>IFERROR(VLOOKUP($B30&amp;"_"&amp;$C30&amp;"_"&amp;$A$4,'Pnad-C'!$1:$1048576,E$4,0),"-")</f>
        <v>1246.4779052734375</v>
      </c>
      <c r="F30" s="122">
        <f>IFERROR(VLOOKUP($B30&amp;"_"&amp;$C30&amp;"_"&amp;$A$4,'Pnad-C'!$1:$1048576,F$4,0),"-")</f>
        <v>884.59808349609375</v>
      </c>
      <c r="G30" s="122">
        <f>IFERROR(VLOOKUP($B30&amp;"_"&amp;$C30&amp;"_"&amp;$A$4,'Pnad-C'!$1:$1048576,G$4,0),"-")</f>
        <v>2295.608154296875</v>
      </c>
      <c r="H30" s="122">
        <f>IFERROR(VLOOKUP($B30&amp;"_"&amp;$C30&amp;"_"&amp;$A$4,'Pnad-C'!$1:$1048576,H$4,0),"-")</f>
        <v>1480.3577880859375</v>
      </c>
      <c r="I30" s="122">
        <f>IFERROR(VLOOKUP($B30&amp;"_"&amp;$C30&amp;"_"&amp;$A$4,'Pnad-C'!$1:$1048576,I$4,0),"-")</f>
        <v>3746.1123046875</v>
      </c>
      <c r="J30" s="122">
        <f>IFERROR(VLOOKUP($B30&amp;"_"&amp;$C30&amp;"_"&amp;$A$4,'Pnad-C'!$1:$1048576,J$4,0),"-")</f>
        <v>2048.645263671875</v>
      </c>
      <c r="K30" s="122">
        <f>IFERROR(VLOOKUP($B30&amp;"_"&amp;$C30&amp;"_"&amp;$A$4,'Pnad-C'!$1:$1048576,K$4,0),"-")</f>
        <v>2005.7156982421875</v>
      </c>
      <c r="L30" s="122">
        <f>IFERROR(VLOOKUP($B30&amp;"_"&amp;$C30&amp;"_"&amp;$A$4,'Pnad-C'!$1:$1048576,L$4,0),"-")</f>
        <v>4604.63134765625</v>
      </c>
      <c r="M30" s="122">
        <f>IFERROR(VLOOKUP($B30&amp;"_"&amp;$C30&amp;"_"&amp;$A$4,'Pnad-C'!$1:$1048576,M$4,0),"-")</f>
        <v>6263.9892578125</v>
      </c>
    </row>
    <row r="31" spans="2:13" ht="15" customHeight="1" thickTop="1" x14ac:dyDescent="0.25">
      <c r="C31" s="154"/>
      <c r="D31" s="15" t="s">
        <v>785</v>
      </c>
      <c r="E31" s="15"/>
      <c r="F31" s="15"/>
      <c r="G31" s="15"/>
      <c r="H31" s="17"/>
      <c r="I31" s="17"/>
      <c r="J31" s="17"/>
      <c r="K31" s="17"/>
      <c r="L31" s="17"/>
      <c r="M31" s="17"/>
    </row>
    <row r="32" spans="2:13" x14ac:dyDescent="0.25">
      <c r="C32" s="154"/>
      <c r="D32" s="16" t="s">
        <v>2</v>
      </c>
    </row>
    <row r="33" spans="3:13" x14ac:dyDescent="0.25">
      <c r="C33" s="154"/>
      <c r="D33" s="159" t="s">
        <v>435</v>
      </c>
    </row>
    <row r="34" spans="3:13" x14ac:dyDescent="0.25">
      <c r="C34" s="154"/>
      <c r="D34" s="104" t="s">
        <v>436</v>
      </c>
    </row>
    <row r="35" spans="3:13" ht="20.25" customHeight="1" x14ac:dyDescent="0.25">
      <c r="D35" s="379" t="s">
        <v>687</v>
      </c>
      <c r="E35" s="379"/>
      <c r="F35" s="379"/>
      <c r="G35" s="379"/>
      <c r="H35" s="379"/>
      <c r="I35" s="379"/>
      <c r="J35" s="379"/>
      <c r="K35" s="379"/>
      <c r="L35" s="379"/>
      <c r="M35" s="379"/>
    </row>
  </sheetData>
  <mergeCells count="9">
    <mergeCell ref="D35:M35"/>
    <mergeCell ref="D5:M5"/>
    <mergeCell ref="D7:D8"/>
    <mergeCell ref="E7:F7"/>
    <mergeCell ref="G7:H7"/>
    <mergeCell ref="K7:K8"/>
    <mergeCell ref="M7:M8"/>
    <mergeCell ref="I7:J7"/>
    <mergeCell ref="L7:L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3" width="3.140625" style="153" customWidth="1"/>
    <col min="4" max="4" width="28.28515625" customWidth="1"/>
    <col min="5" max="8" width="15.5703125" customWidth="1"/>
  </cols>
  <sheetData>
    <row r="1" spans="1:8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</row>
    <row r="2" spans="1:8" s="9" customFormat="1" ht="3" customHeight="1" x14ac:dyDescent="0.25">
      <c r="A2" s="142"/>
      <c r="B2" s="143"/>
      <c r="C2" s="142"/>
      <c r="D2" s="6"/>
      <c r="E2" s="7"/>
      <c r="F2" s="7"/>
      <c r="G2" s="7"/>
      <c r="H2" s="7"/>
    </row>
    <row r="3" spans="1:8" s="158" customFormat="1" ht="10.5" customHeight="1" x14ac:dyDescent="0.25">
      <c r="A3" s="144">
        <v>39</v>
      </c>
      <c r="B3" s="145"/>
      <c r="C3" s="157"/>
      <c r="D3" s="155"/>
      <c r="E3" s="157" t="s">
        <v>360</v>
      </c>
      <c r="F3" s="157" t="s">
        <v>361</v>
      </c>
      <c r="G3" s="157" t="s">
        <v>362</v>
      </c>
      <c r="H3" s="157" t="s">
        <v>363</v>
      </c>
    </row>
    <row r="4" spans="1:8" s="158" customFormat="1" ht="9" customHeight="1" x14ac:dyDescent="0.2">
      <c r="A4" s="147" t="s">
        <v>9</v>
      </c>
      <c r="B4" s="145"/>
      <c r="C4" s="157"/>
      <c r="D4" s="155"/>
      <c r="E4" s="157">
        <f>HLOOKUP(E$3,'Pnad-C'!$1:$1048576,2,0)</f>
        <v>164</v>
      </c>
      <c r="F4" s="157">
        <f>HLOOKUP(F$3,'Pnad-C'!$1:$1048576,2,0)</f>
        <v>165</v>
      </c>
      <c r="G4" s="157">
        <f>HLOOKUP(G$3,'Pnad-C'!$1:$1048576,2,0)</f>
        <v>166</v>
      </c>
      <c r="H4" s="157">
        <f>HLOOKUP(H$3,'Pnad-C'!$1:$1048576,2,0)</f>
        <v>167</v>
      </c>
    </row>
    <row r="5" spans="1:8" s="12" customFormat="1" ht="39" customHeight="1" x14ac:dyDescent="0.25">
      <c r="A5" s="11"/>
      <c r="B5" s="148"/>
      <c r="C5" s="138"/>
      <c r="D5" s="371" t="str">
        <f>VLOOKUP(A3,'Indicadores do boletim'!$D:$N,3,0)</f>
        <v>Rendimento real médio da população segundo relação com o chefe do domicílio: Região  Metropolitana do Rio de Janeiro, 2012 a 2016</v>
      </c>
      <c r="E5" s="371"/>
      <c r="F5" s="371"/>
      <c r="G5" s="371"/>
      <c r="H5" s="371"/>
    </row>
    <row r="6" spans="1:8" s="12" customFormat="1" ht="14.25" customHeight="1" thickBot="1" x14ac:dyDescent="0.3">
      <c r="A6" s="11"/>
      <c r="B6" s="150"/>
      <c r="C6" s="138"/>
      <c r="D6" s="13"/>
      <c r="E6" s="14"/>
      <c r="F6" s="112"/>
      <c r="G6" s="112"/>
      <c r="H6" s="102" t="s">
        <v>231</v>
      </c>
    </row>
    <row r="7" spans="1:8" s="11" customFormat="1" ht="24" customHeight="1" thickTop="1" x14ac:dyDescent="0.25">
      <c r="A7" s="138"/>
      <c r="B7" s="151"/>
      <c r="C7" s="138"/>
      <c r="D7" s="96" t="s">
        <v>0</v>
      </c>
      <c r="E7" s="97" t="s">
        <v>226</v>
      </c>
      <c r="F7" s="97" t="s">
        <v>227</v>
      </c>
      <c r="G7" s="97" t="s">
        <v>228</v>
      </c>
      <c r="H7" s="97" t="s">
        <v>229</v>
      </c>
    </row>
    <row r="8" spans="1:8" ht="15.75" x14ac:dyDescent="0.25">
      <c r="B8" s="10">
        <f>D8</f>
        <v>2012</v>
      </c>
      <c r="C8" s="152">
        <v>0</v>
      </c>
      <c r="D8" s="98">
        <v>2012</v>
      </c>
      <c r="E8" s="121">
        <f>IFERROR(VLOOKUP($B8&amp;"_"&amp;$C8&amp;"_"&amp;$A$4,'Pnad-C'!$1:$1048576,E$4,0),"-")</f>
        <v>2581.2734375</v>
      </c>
      <c r="F8" s="121">
        <f>IFERROR(VLOOKUP($B8&amp;"_"&amp;$C8&amp;"_"&amp;$A$4,'Pnad-C'!$1:$1048576,F$4,0),"-")</f>
        <v>1971.985595703125</v>
      </c>
      <c r="G8" s="121">
        <f>IFERROR(VLOOKUP($B8&amp;"_"&amp;$C8&amp;"_"&amp;$A$4,'Pnad-C'!$1:$1048576,G$4,0),"-")</f>
        <v>1520.3851318359375</v>
      </c>
      <c r="H8" s="121">
        <f>IFERROR(VLOOKUP($B8&amp;"_"&amp;$C8&amp;"_"&amp;$A$4,'Pnad-C'!$1:$1048576,H$4,0),"-")</f>
        <v>1620.02685546875</v>
      </c>
    </row>
    <row r="9" spans="1:8" ht="15.75" x14ac:dyDescent="0.25">
      <c r="B9" s="10">
        <f>B8</f>
        <v>2012</v>
      </c>
      <c r="C9" s="152">
        <v>1</v>
      </c>
      <c r="D9" s="99" t="s">
        <v>3</v>
      </c>
      <c r="E9" s="122">
        <f>IFERROR(VLOOKUP($B9&amp;"_"&amp;$C9&amp;"_"&amp;$A$4,'Pnad-C'!$1:$1048576,E$4,0),"-")</f>
        <v>2618.791259765625</v>
      </c>
      <c r="F9" s="122">
        <f>IFERROR(VLOOKUP($B9&amp;"_"&amp;$C9&amp;"_"&amp;$A$4,'Pnad-C'!$1:$1048576,F$4,0),"-")</f>
        <v>2042.4185791015625</v>
      </c>
      <c r="G9" s="122">
        <f>IFERROR(VLOOKUP($B9&amp;"_"&amp;$C9&amp;"_"&amp;$A$4,'Pnad-C'!$1:$1048576,G$4,0),"-")</f>
        <v>1523.9910888671875</v>
      </c>
      <c r="H9" s="122">
        <f>IFERROR(VLOOKUP($B9&amp;"_"&amp;$C9&amp;"_"&amp;$A$4,'Pnad-C'!$1:$1048576,H$4,0),"-")</f>
        <v>1554.0535888671875</v>
      </c>
    </row>
    <row r="10" spans="1:8" ht="15.75" x14ac:dyDescent="0.25">
      <c r="B10" s="10">
        <f t="shared" ref="B10:B12" si="0">B9</f>
        <v>2012</v>
      </c>
      <c r="C10" s="152">
        <v>2</v>
      </c>
      <c r="D10" s="99" t="s">
        <v>4</v>
      </c>
      <c r="E10" s="122">
        <f>IFERROR(VLOOKUP($B10&amp;"_"&amp;$C10&amp;"_"&amp;$A$4,'Pnad-C'!$1:$1048576,E$4,0),"-")</f>
        <v>2645.7705078125</v>
      </c>
      <c r="F10" s="122">
        <f>IFERROR(VLOOKUP($B10&amp;"_"&amp;$C10&amp;"_"&amp;$A$4,'Pnad-C'!$1:$1048576,F$4,0),"-")</f>
        <v>1998.50244140625</v>
      </c>
      <c r="G10" s="122">
        <f>IFERROR(VLOOKUP($B10&amp;"_"&amp;$C10&amp;"_"&amp;$A$4,'Pnad-C'!$1:$1048576,G$4,0),"-")</f>
        <v>1565.248291015625</v>
      </c>
      <c r="H10" s="122">
        <f>IFERROR(VLOOKUP($B10&amp;"_"&amp;$C10&amp;"_"&amp;$A$4,'Pnad-C'!$1:$1048576,H$4,0),"-")</f>
        <v>1690.7542724609375</v>
      </c>
    </row>
    <row r="11" spans="1:8" ht="15.75" x14ac:dyDescent="0.25">
      <c r="B11" s="10">
        <f t="shared" si="0"/>
        <v>2012</v>
      </c>
      <c r="C11" s="152">
        <v>3</v>
      </c>
      <c r="D11" s="99" t="s">
        <v>5</v>
      </c>
      <c r="E11" s="122">
        <f>IFERROR(VLOOKUP($B11&amp;"_"&amp;$C11&amp;"_"&amp;$A$4,'Pnad-C'!$1:$1048576,E$4,0),"-")</f>
        <v>2559.05712890625</v>
      </c>
      <c r="F11" s="122">
        <f>IFERROR(VLOOKUP($B11&amp;"_"&amp;$C11&amp;"_"&amp;$A$4,'Pnad-C'!$1:$1048576,F$4,0),"-")</f>
        <v>1944.1417236328125</v>
      </c>
      <c r="G11" s="122">
        <f>IFERROR(VLOOKUP($B11&amp;"_"&amp;$C11&amp;"_"&amp;$A$4,'Pnad-C'!$1:$1048576,G$4,0),"-")</f>
        <v>1485.7210693359375</v>
      </c>
      <c r="H11" s="122">
        <f>IFERROR(VLOOKUP($B11&amp;"_"&amp;$C11&amp;"_"&amp;$A$4,'Pnad-C'!$1:$1048576,H$4,0),"-")</f>
        <v>1614.817138671875</v>
      </c>
    </row>
    <row r="12" spans="1:8" ht="15.75" x14ac:dyDescent="0.25">
      <c r="B12" s="10">
        <f t="shared" si="0"/>
        <v>2012</v>
      </c>
      <c r="C12" s="152">
        <v>4</v>
      </c>
      <c r="D12" s="99" t="s">
        <v>6</v>
      </c>
      <c r="E12" s="122">
        <f>IFERROR(VLOOKUP($B12&amp;"_"&amp;$C12&amp;"_"&amp;$A$4,'Pnad-C'!$1:$1048576,E$4,0),"-")</f>
        <v>2501.47509765625</v>
      </c>
      <c r="F12" s="122">
        <f>IFERROR(VLOOKUP($B12&amp;"_"&amp;$C12&amp;"_"&amp;$A$4,'Pnad-C'!$1:$1048576,F$4,0),"-")</f>
        <v>1902.8798828125</v>
      </c>
      <c r="G12" s="122">
        <f>IFERROR(VLOOKUP($B12&amp;"_"&amp;$C12&amp;"_"&amp;$A$4,'Pnad-C'!$1:$1048576,G$4,0),"-")</f>
        <v>1506.5802001953125</v>
      </c>
      <c r="H12" s="122">
        <f>IFERROR(VLOOKUP($B12&amp;"_"&amp;$C12&amp;"_"&amp;$A$4,'Pnad-C'!$1:$1048576,H$4,0),"-")</f>
        <v>1620.4825439453125</v>
      </c>
    </row>
    <row r="13" spans="1:8" ht="15.75" x14ac:dyDescent="0.25">
      <c r="B13" s="10">
        <f>D13</f>
        <v>2013</v>
      </c>
      <c r="C13" s="152">
        <v>0</v>
      </c>
      <c r="D13" s="98">
        <v>2013</v>
      </c>
      <c r="E13" s="121">
        <f>IFERROR(VLOOKUP($B13&amp;"_"&amp;$C13&amp;"_"&amp;$A$4,'Pnad-C'!$1:$1048576,E$4,0),"-")</f>
        <v>2692.494140625</v>
      </c>
      <c r="F13" s="121">
        <f>IFERROR(VLOOKUP($B13&amp;"_"&amp;$C13&amp;"_"&amp;$A$4,'Pnad-C'!$1:$1048576,F$4,0),"-")</f>
        <v>2031.9559326171875</v>
      </c>
      <c r="G13" s="121">
        <f>IFERROR(VLOOKUP($B13&amp;"_"&amp;$C13&amp;"_"&amp;$A$4,'Pnad-C'!$1:$1048576,G$4,0),"-")</f>
        <v>1626.8382568359375</v>
      </c>
      <c r="H13" s="121">
        <f>IFERROR(VLOOKUP($B13&amp;"_"&amp;$C13&amp;"_"&amp;$A$4,'Pnad-C'!$1:$1048576,H$4,0),"-")</f>
        <v>1673.689697265625</v>
      </c>
    </row>
    <row r="14" spans="1:8" ht="15.75" x14ac:dyDescent="0.25">
      <c r="B14" s="10">
        <f>B13</f>
        <v>2013</v>
      </c>
      <c r="C14" s="152">
        <v>1</v>
      </c>
      <c r="D14" s="99" t="s">
        <v>3</v>
      </c>
      <c r="E14" s="122">
        <f>IFERROR(VLOOKUP($B14&amp;"_"&amp;$C14&amp;"_"&amp;$A$4,'Pnad-C'!$1:$1048576,E$4,0),"-")</f>
        <v>2632.9658203125</v>
      </c>
      <c r="F14" s="122">
        <f>IFERROR(VLOOKUP($B14&amp;"_"&amp;$C14&amp;"_"&amp;$A$4,'Pnad-C'!$1:$1048576,F$4,0),"-")</f>
        <v>1950.95263671875</v>
      </c>
      <c r="G14" s="122">
        <f>IFERROR(VLOOKUP($B14&amp;"_"&amp;$C14&amp;"_"&amp;$A$4,'Pnad-C'!$1:$1048576,G$4,0),"-")</f>
        <v>1612.5877685546875</v>
      </c>
      <c r="H14" s="122">
        <f>IFERROR(VLOOKUP($B14&amp;"_"&amp;$C14&amp;"_"&amp;$A$4,'Pnad-C'!$1:$1048576,H$4,0),"-")</f>
        <v>1648.32373046875</v>
      </c>
    </row>
    <row r="15" spans="1:8" ht="15.75" x14ac:dyDescent="0.25">
      <c r="B15" s="10">
        <f t="shared" ref="B15:B17" si="1">B14</f>
        <v>2013</v>
      </c>
      <c r="C15" s="152">
        <v>2</v>
      </c>
      <c r="D15" s="99" t="s">
        <v>4</v>
      </c>
      <c r="E15" s="122">
        <f>IFERROR(VLOOKUP($B15&amp;"_"&amp;$C15&amp;"_"&amp;$A$4,'Pnad-C'!$1:$1048576,E$4,0),"-")</f>
        <v>2632.98779296875</v>
      </c>
      <c r="F15" s="122">
        <f>IFERROR(VLOOKUP($B15&amp;"_"&amp;$C15&amp;"_"&amp;$A$4,'Pnad-C'!$1:$1048576,F$4,0),"-")</f>
        <v>2020.76171875</v>
      </c>
      <c r="G15" s="122">
        <f>IFERROR(VLOOKUP($B15&amp;"_"&amp;$C15&amp;"_"&amp;$A$4,'Pnad-C'!$1:$1048576,G$4,0),"-")</f>
        <v>1549.865478515625</v>
      </c>
      <c r="H15" s="122">
        <f>IFERROR(VLOOKUP($B15&amp;"_"&amp;$C15&amp;"_"&amp;$A$4,'Pnad-C'!$1:$1048576,H$4,0),"-")</f>
        <v>1590.62890625</v>
      </c>
    </row>
    <row r="16" spans="1:8" ht="15.75" x14ac:dyDescent="0.25">
      <c r="B16" s="10">
        <f t="shared" si="1"/>
        <v>2013</v>
      </c>
      <c r="C16" s="152">
        <v>3</v>
      </c>
      <c r="D16" s="99" t="s">
        <v>5</v>
      </c>
      <c r="E16" s="122">
        <f>IFERROR(VLOOKUP($B16&amp;"_"&amp;$C16&amp;"_"&amp;$A$4,'Pnad-C'!$1:$1048576,E$4,0),"-")</f>
        <v>2726.130615234375</v>
      </c>
      <c r="F16" s="122">
        <f>IFERROR(VLOOKUP($B16&amp;"_"&amp;$C16&amp;"_"&amp;$A$4,'Pnad-C'!$1:$1048576,F$4,0),"-")</f>
        <v>2158.014404296875</v>
      </c>
      <c r="G16" s="122">
        <f>IFERROR(VLOOKUP($B16&amp;"_"&amp;$C16&amp;"_"&amp;$A$4,'Pnad-C'!$1:$1048576,G$4,0),"-")</f>
        <v>1614.4068603515625</v>
      </c>
      <c r="H16" s="122">
        <f>IFERROR(VLOOKUP($B16&amp;"_"&amp;$C16&amp;"_"&amp;$A$4,'Pnad-C'!$1:$1048576,H$4,0),"-")</f>
        <v>1748.912841796875</v>
      </c>
    </row>
    <row r="17" spans="2:8" ht="15.75" x14ac:dyDescent="0.25">
      <c r="B17" s="10">
        <f t="shared" si="1"/>
        <v>2013</v>
      </c>
      <c r="C17" s="152">
        <v>4</v>
      </c>
      <c r="D17" s="99" t="s">
        <v>6</v>
      </c>
      <c r="E17" s="122">
        <f>IFERROR(VLOOKUP($B17&amp;"_"&amp;$C17&amp;"_"&amp;$A$4,'Pnad-C'!$1:$1048576,E$4,0),"-")</f>
        <v>2777.891845703125</v>
      </c>
      <c r="F17" s="122">
        <f>IFERROR(VLOOKUP($B17&amp;"_"&amp;$C17&amp;"_"&amp;$A$4,'Pnad-C'!$1:$1048576,F$4,0),"-")</f>
        <v>1998.0950927734375</v>
      </c>
      <c r="G17" s="122">
        <f>IFERROR(VLOOKUP($B17&amp;"_"&amp;$C17&amp;"_"&amp;$A$4,'Pnad-C'!$1:$1048576,G$4,0),"-")</f>
        <v>1730.492919921875</v>
      </c>
      <c r="H17" s="122">
        <f>IFERROR(VLOOKUP($B17&amp;"_"&amp;$C17&amp;"_"&amp;$A$4,'Pnad-C'!$1:$1048576,H$4,0),"-")</f>
        <v>1706.8935546875</v>
      </c>
    </row>
    <row r="18" spans="2:8" ht="15.75" x14ac:dyDescent="0.25">
      <c r="B18" s="10">
        <f>D18</f>
        <v>2014</v>
      </c>
      <c r="C18" s="152">
        <v>0</v>
      </c>
      <c r="D18" s="98">
        <v>2014</v>
      </c>
      <c r="E18" s="121">
        <f>IFERROR(VLOOKUP($B18&amp;"_"&amp;$C18&amp;"_"&amp;$A$4,'Pnad-C'!$1:$1048576,E$4,0),"-")</f>
        <v>2608.3408203125</v>
      </c>
      <c r="F18" s="121">
        <f>IFERROR(VLOOKUP($B18&amp;"_"&amp;$C18&amp;"_"&amp;$A$4,'Pnad-C'!$1:$1048576,F$4,0),"-")</f>
        <v>1973.8798828125</v>
      </c>
      <c r="G18" s="121">
        <f>IFERROR(VLOOKUP($B18&amp;"_"&amp;$C18&amp;"_"&amp;$A$4,'Pnad-C'!$1:$1048576,G$4,0),"-")</f>
        <v>1581.548828125</v>
      </c>
      <c r="H18" s="121">
        <f>IFERROR(VLOOKUP($B18&amp;"_"&amp;$C18&amp;"_"&amp;$A$4,'Pnad-C'!$1:$1048576,H$4,0),"-")</f>
        <v>1690.015625</v>
      </c>
    </row>
    <row r="19" spans="2:8" ht="15.75" x14ac:dyDescent="0.25">
      <c r="B19" s="10">
        <f>B18</f>
        <v>2014</v>
      </c>
      <c r="C19" s="152">
        <v>1</v>
      </c>
      <c r="D19" s="99" t="s">
        <v>3</v>
      </c>
      <c r="E19" s="122">
        <f>IFERROR(VLOOKUP($B19&amp;"_"&amp;$C19&amp;"_"&amp;$A$4,'Pnad-C'!$1:$1048576,E$4,0),"-")</f>
        <v>2804.101806640625</v>
      </c>
      <c r="F19" s="122">
        <f>IFERROR(VLOOKUP($B19&amp;"_"&amp;$C19&amp;"_"&amp;$A$4,'Pnad-C'!$1:$1048576,F$4,0),"-")</f>
        <v>2093.136962890625</v>
      </c>
      <c r="G19" s="122">
        <f>IFERROR(VLOOKUP($B19&amp;"_"&amp;$C19&amp;"_"&amp;$A$4,'Pnad-C'!$1:$1048576,G$4,0),"-")</f>
        <v>1633.821533203125</v>
      </c>
      <c r="H19" s="122">
        <f>IFERROR(VLOOKUP($B19&amp;"_"&amp;$C19&amp;"_"&amp;$A$4,'Pnad-C'!$1:$1048576,H$4,0),"-")</f>
        <v>1883.5478515625</v>
      </c>
    </row>
    <row r="20" spans="2:8" ht="15.75" x14ac:dyDescent="0.25">
      <c r="B20" s="10">
        <f t="shared" ref="B20:B22" si="2">B19</f>
        <v>2014</v>
      </c>
      <c r="C20" s="152">
        <v>2</v>
      </c>
      <c r="D20" s="99" t="s">
        <v>4</v>
      </c>
      <c r="E20" s="122">
        <f>IFERROR(VLOOKUP($B20&amp;"_"&amp;$C20&amp;"_"&amp;$A$4,'Pnad-C'!$1:$1048576,E$4,0),"-")</f>
        <v>2591.87548828125</v>
      </c>
      <c r="F20" s="122">
        <f>IFERROR(VLOOKUP($B20&amp;"_"&amp;$C20&amp;"_"&amp;$A$4,'Pnad-C'!$1:$1048576,F$4,0),"-")</f>
        <v>1957.1171875</v>
      </c>
      <c r="G20" s="122">
        <f>IFERROR(VLOOKUP($B20&amp;"_"&amp;$C20&amp;"_"&amp;$A$4,'Pnad-C'!$1:$1048576,G$4,0),"-")</f>
        <v>1615.8563232421875</v>
      </c>
      <c r="H20" s="122">
        <f>IFERROR(VLOOKUP($B20&amp;"_"&amp;$C20&amp;"_"&amp;$A$4,'Pnad-C'!$1:$1048576,H$4,0),"-")</f>
        <v>1737.026611328125</v>
      </c>
    </row>
    <row r="21" spans="2:8" ht="15.75" x14ac:dyDescent="0.25">
      <c r="B21" s="10">
        <f t="shared" si="2"/>
        <v>2014</v>
      </c>
      <c r="C21" s="152">
        <v>3</v>
      </c>
      <c r="D21" s="99" t="s">
        <v>5</v>
      </c>
      <c r="E21" s="122">
        <f>IFERROR(VLOOKUP($B21&amp;"_"&amp;$C21&amp;"_"&amp;$A$4,'Pnad-C'!$1:$1048576,E$4,0),"-")</f>
        <v>2442.6572265625</v>
      </c>
      <c r="F21" s="122">
        <f>IFERROR(VLOOKUP($B21&amp;"_"&amp;$C21&amp;"_"&amp;$A$4,'Pnad-C'!$1:$1048576,F$4,0),"-")</f>
        <v>1862.3980712890625</v>
      </c>
      <c r="G21" s="122">
        <f>IFERROR(VLOOKUP($B21&amp;"_"&amp;$C21&amp;"_"&amp;$A$4,'Pnad-C'!$1:$1048576,G$4,0),"-")</f>
        <v>1490.5155029296875</v>
      </c>
      <c r="H21" s="122">
        <f>IFERROR(VLOOKUP($B21&amp;"_"&amp;$C21&amp;"_"&amp;$A$4,'Pnad-C'!$1:$1048576,H$4,0),"-")</f>
        <v>1546.830810546875</v>
      </c>
    </row>
    <row r="22" spans="2:8" ht="15.75" x14ac:dyDescent="0.25">
      <c r="B22" s="10">
        <f t="shared" si="2"/>
        <v>2014</v>
      </c>
      <c r="C22" s="152">
        <v>4</v>
      </c>
      <c r="D22" s="99" t="s">
        <v>6</v>
      </c>
      <c r="E22" s="122">
        <f>IFERROR(VLOOKUP($B22&amp;"_"&amp;$C22&amp;"_"&amp;$A$4,'Pnad-C'!$1:$1048576,E$4,0),"-")</f>
        <v>2594.728759765625</v>
      </c>
      <c r="F22" s="122">
        <f>IFERROR(VLOOKUP($B22&amp;"_"&amp;$C22&amp;"_"&amp;$A$4,'Pnad-C'!$1:$1048576,F$4,0),"-")</f>
        <v>1982.8673095703125</v>
      </c>
      <c r="G22" s="122">
        <f>IFERROR(VLOOKUP($B22&amp;"_"&amp;$C22&amp;"_"&amp;$A$4,'Pnad-C'!$1:$1048576,G$4,0),"-")</f>
        <v>1586.001953125</v>
      </c>
      <c r="H22" s="122">
        <f>IFERROR(VLOOKUP($B22&amp;"_"&amp;$C22&amp;"_"&amp;$A$4,'Pnad-C'!$1:$1048576,H$4,0),"-")</f>
        <v>1592.6571044921875</v>
      </c>
    </row>
    <row r="23" spans="2:8" ht="15.75" x14ac:dyDescent="0.25">
      <c r="B23" s="10">
        <f>D23</f>
        <v>2015</v>
      </c>
      <c r="C23" s="152">
        <v>0</v>
      </c>
      <c r="D23" s="98">
        <v>2015</v>
      </c>
      <c r="E23" s="121">
        <f>IFERROR(VLOOKUP($B23&amp;"_"&amp;$C23&amp;"_"&amp;$A$4,'Pnad-C'!$1:$1048576,E$4,0),"-")</f>
        <v>2696.0634765625</v>
      </c>
      <c r="F23" s="121">
        <f>IFERROR(VLOOKUP($B23&amp;"_"&amp;$C23&amp;"_"&amp;$A$4,'Pnad-C'!$1:$1048576,F$4,0),"-")</f>
        <v>2118.257080078125</v>
      </c>
      <c r="G23" s="121">
        <f>IFERROR(VLOOKUP($B23&amp;"_"&amp;$C23&amp;"_"&amp;$A$4,'Pnad-C'!$1:$1048576,G$4,0),"-")</f>
        <v>1700.1646728515625</v>
      </c>
      <c r="H23" s="121">
        <f>IFERROR(VLOOKUP($B23&amp;"_"&amp;$C23&amp;"_"&amp;$A$4,'Pnad-C'!$1:$1048576,H$4,0),"-")</f>
        <v>1801.4814453125</v>
      </c>
    </row>
    <row r="24" spans="2:8" ht="15.75" x14ac:dyDescent="0.25">
      <c r="B24" s="10">
        <f>B23</f>
        <v>2015</v>
      </c>
      <c r="C24" s="152">
        <v>1</v>
      </c>
      <c r="D24" s="99" t="s">
        <v>3</v>
      </c>
      <c r="E24" s="122">
        <f>IFERROR(VLOOKUP($B24&amp;"_"&amp;$C24&amp;"_"&amp;$A$4,'Pnad-C'!$1:$1048576,E$4,0),"-")</f>
        <v>2642.868408203125</v>
      </c>
      <c r="F24" s="122">
        <f>IFERROR(VLOOKUP($B24&amp;"_"&amp;$C24&amp;"_"&amp;$A$4,'Pnad-C'!$1:$1048576,F$4,0),"-")</f>
        <v>2097.6806640625</v>
      </c>
      <c r="G24" s="122">
        <f>IFERROR(VLOOKUP($B24&amp;"_"&amp;$C24&amp;"_"&amp;$A$4,'Pnad-C'!$1:$1048576,G$4,0),"-")</f>
        <v>1683.8160400390625</v>
      </c>
      <c r="H24" s="122">
        <f>IFERROR(VLOOKUP($B24&amp;"_"&amp;$C24&amp;"_"&amp;$A$4,'Pnad-C'!$1:$1048576,H$4,0),"-")</f>
        <v>1745.3741455078125</v>
      </c>
    </row>
    <row r="25" spans="2:8" ht="15.75" x14ac:dyDescent="0.25">
      <c r="B25" s="10">
        <f t="shared" ref="B25:B27" si="3">B24</f>
        <v>2015</v>
      </c>
      <c r="C25" s="152">
        <v>2</v>
      </c>
      <c r="D25" s="99" t="s">
        <v>4</v>
      </c>
      <c r="E25" s="122">
        <f>IFERROR(VLOOKUP($B25&amp;"_"&amp;$C25&amp;"_"&amp;$A$4,'Pnad-C'!$1:$1048576,E$4,0),"-")</f>
        <v>2725.67578125</v>
      </c>
      <c r="F25" s="122">
        <f>IFERROR(VLOOKUP($B25&amp;"_"&amp;$C25&amp;"_"&amp;$A$4,'Pnad-C'!$1:$1048576,F$4,0),"-")</f>
        <v>2094.609375</v>
      </c>
      <c r="G25" s="122">
        <f>IFERROR(VLOOKUP($B25&amp;"_"&amp;$C25&amp;"_"&amp;$A$4,'Pnad-C'!$1:$1048576,G$4,0),"-")</f>
        <v>1663.073974609375</v>
      </c>
      <c r="H25" s="122">
        <f>IFERROR(VLOOKUP($B25&amp;"_"&amp;$C25&amp;"_"&amp;$A$4,'Pnad-C'!$1:$1048576,H$4,0),"-")</f>
        <v>1845.7977294921875</v>
      </c>
    </row>
    <row r="26" spans="2:8" ht="15.75" x14ac:dyDescent="0.25">
      <c r="B26" s="10">
        <f t="shared" si="3"/>
        <v>2015</v>
      </c>
      <c r="C26" s="152">
        <v>3</v>
      </c>
      <c r="D26" s="99" t="s">
        <v>5</v>
      </c>
      <c r="E26" s="122">
        <f>IFERROR(VLOOKUP($B26&amp;"_"&amp;$C26&amp;"_"&amp;$A$4,'Pnad-C'!$1:$1048576,E$4,0),"-")</f>
        <v>2727.36279296875</v>
      </c>
      <c r="F26" s="122">
        <f>IFERROR(VLOOKUP($B26&amp;"_"&amp;$C26&amp;"_"&amp;$A$4,'Pnad-C'!$1:$1048576,F$4,0),"-")</f>
        <v>2157.0791015625</v>
      </c>
      <c r="G26" s="122">
        <f>IFERROR(VLOOKUP($B26&amp;"_"&amp;$C26&amp;"_"&amp;$A$4,'Pnad-C'!$1:$1048576,G$4,0),"-")</f>
        <v>1772.3583984375</v>
      </c>
      <c r="H26" s="122">
        <f>IFERROR(VLOOKUP($B26&amp;"_"&amp;$C26&amp;"_"&amp;$A$4,'Pnad-C'!$1:$1048576,H$4,0),"-")</f>
        <v>1833.306640625</v>
      </c>
    </row>
    <row r="27" spans="2:8" ht="15.75" x14ac:dyDescent="0.25">
      <c r="B27" s="10">
        <f t="shared" si="3"/>
        <v>2015</v>
      </c>
      <c r="C27" s="152">
        <v>4</v>
      </c>
      <c r="D27" s="99" t="s">
        <v>6</v>
      </c>
      <c r="E27" s="122">
        <f>IFERROR(VLOOKUP($B27&amp;"_"&amp;$C27&amp;"_"&amp;$A$4,'Pnad-C'!$1:$1048576,E$4,0),"-")</f>
        <v>2688.34716796875</v>
      </c>
      <c r="F27" s="122">
        <f>IFERROR(VLOOKUP($B27&amp;"_"&amp;$C27&amp;"_"&amp;$A$4,'Pnad-C'!$1:$1048576,F$4,0),"-")</f>
        <v>2123.659423828125</v>
      </c>
      <c r="G27" s="122">
        <f>IFERROR(VLOOKUP($B27&amp;"_"&amp;$C27&amp;"_"&amp;$A$4,'Pnad-C'!$1:$1048576,G$4,0),"-")</f>
        <v>1681.41015625</v>
      </c>
      <c r="H27" s="122">
        <f>IFERROR(VLOOKUP($B27&amp;"_"&amp;$C27&amp;"_"&amp;$A$4,'Pnad-C'!$1:$1048576,H$4,0),"-")</f>
        <v>1781.447509765625</v>
      </c>
    </row>
    <row r="28" spans="2:8" ht="15.75" x14ac:dyDescent="0.25">
      <c r="B28" s="10">
        <f>D28</f>
        <v>2016</v>
      </c>
      <c r="C28" s="152">
        <v>0</v>
      </c>
      <c r="D28" s="98">
        <v>2016</v>
      </c>
      <c r="E28" s="121">
        <f>IFERROR(VLOOKUP($B28&amp;"_"&amp;$C28&amp;"_"&amp;$A$4,'Pnad-C'!$1:$1048576,E$4,0),"-")</f>
        <v>2745.2880859375</v>
      </c>
      <c r="F28" s="121">
        <f>IFERROR(VLOOKUP($B28&amp;"_"&amp;$C28&amp;"_"&amp;$A$4,'Pnad-C'!$1:$1048576,F$4,0),"-")</f>
        <v>2524.94384765625</v>
      </c>
      <c r="G28" s="121">
        <f>IFERROR(VLOOKUP($B28&amp;"_"&amp;$C28&amp;"_"&amp;$A$4,'Pnad-C'!$1:$1048576,G$4,0),"-")</f>
        <v>1648.8587646484375</v>
      </c>
      <c r="H28" s="121">
        <f>IFERROR(VLOOKUP($B28&amp;"_"&amp;$C28&amp;"_"&amp;$A$4,'Pnad-C'!$1:$1048576,H$4,0),"-")</f>
        <v>1723.4385986328125</v>
      </c>
    </row>
    <row r="29" spans="2:8" ht="16.5" thickBot="1" x14ac:dyDescent="0.3">
      <c r="B29" s="10">
        <f>B28</f>
        <v>2016</v>
      </c>
      <c r="C29" s="152">
        <v>1</v>
      </c>
      <c r="D29" s="99" t="s">
        <v>3</v>
      </c>
      <c r="E29" s="122">
        <f>IFERROR(VLOOKUP($B29&amp;"_"&amp;$C29&amp;"_"&amp;$A$4,'Pnad-C'!$1:$1048576,E$4,0),"-")</f>
        <v>2745.2880859375</v>
      </c>
      <c r="F29" s="122">
        <f>IFERROR(VLOOKUP($B29&amp;"_"&amp;$C29&amp;"_"&amp;$A$4,'Pnad-C'!$1:$1048576,F$4,0),"-")</f>
        <v>2524.94384765625</v>
      </c>
      <c r="G29" s="122">
        <f>IFERROR(VLOOKUP($B29&amp;"_"&amp;$C29&amp;"_"&amp;$A$4,'Pnad-C'!$1:$1048576,G$4,0),"-")</f>
        <v>1648.8587646484375</v>
      </c>
      <c r="H29" s="122">
        <f>IFERROR(VLOOKUP($B29&amp;"_"&amp;$C29&amp;"_"&amp;$A$4,'Pnad-C'!$1:$1048576,H$4,0),"-")</f>
        <v>1723.4385986328125</v>
      </c>
    </row>
    <row r="30" spans="2:8" ht="25.5" customHeight="1" thickTop="1" x14ac:dyDescent="0.25">
      <c r="C30" s="154"/>
      <c r="D30" s="372" t="s">
        <v>785</v>
      </c>
      <c r="E30" s="372"/>
      <c r="F30" s="372"/>
      <c r="G30" s="372"/>
      <c r="H30" s="372"/>
    </row>
    <row r="31" spans="2:8" x14ac:dyDescent="0.25">
      <c r="C31" s="154"/>
      <c r="D31" s="16" t="s">
        <v>2</v>
      </c>
    </row>
    <row r="32" spans="2:8" x14ac:dyDescent="0.25">
      <c r="C32" s="154"/>
      <c r="D32" s="159" t="s">
        <v>435</v>
      </c>
    </row>
    <row r="33" spans="3:9" x14ac:dyDescent="0.25">
      <c r="C33" s="154"/>
      <c r="D33" s="104" t="s">
        <v>436</v>
      </c>
    </row>
    <row r="34" spans="3:9" ht="24" customHeight="1" x14ac:dyDescent="0.25">
      <c r="D34" s="379" t="s">
        <v>687</v>
      </c>
      <c r="E34" s="379"/>
      <c r="F34" s="379"/>
      <c r="G34" s="379"/>
      <c r="H34" s="379"/>
      <c r="I34" s="232"/>
    </row>
  </sheetData>
  <mergeCells count="3">
    <mergeCell ref="D5:H5"/>
    <mergeCell ref="D30:H30"/>
    <mergeCell ref="D34:H3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showGridLines="0" workbookViewId="0">
      <pane xSplit="4" ySplit="9" topLeftCell="E10" activePane="bottomRight" state="frozen"/>
      <selection activeCell="B84" sqref="B84"/>
      <selection pane="topRight" activeCell="B84" sqref="B84"/>
      <selection pane="bottomLeft" activeCell="B84" sqref="B84"/>
      <selection pane="bottomRight" activeCell="B84" sqref="B84"/>
    </sheetView>
  </sheetViews>
  <sheetFormatPr defaultRowHeight="15" x14ac:dyDescent="0.25"/>
  <cols>
    <col min="1" max="3" width="1.140625" style="153" customWidth="1"/>
    <col min="4" max="4" width="23.28515625" customWidth="1"/>
    <col min="5" max="6" width="10.140625" customWidth="1"/>
    <col min="7" max="10" width="12.7109375" customWidth="1"/>
    <col min="11" max="12" width="9.5703125" customWidth="1"/>
    <col min="13" max="13" width="10.7109375" customWidth="1"/>
    <col min="14" max="14" width="1.5703125" customWidth="1"/>
    <col min="15" max="16" width="10.140625" customWidth="1"/>
    <col min="17" max="20" width="12.7109375" customWidth="1"/>
    <col min="21" max="22" width="9.5703125" customWidth="1"/>
    <col min="23" max="23" width="10.7109375" customWidth="1"/>
  </cols>
  <sheetData>
    <row r="1" spans="1:2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  <c r="O1" s="3"/>
      <c r="P1" s="3"/>
      <c r="Q1" s="3"/>
      <c r="R1" s="3"/>
      <c r="S1" s="3"/>
      <c r="T1" s="3"/>
    </row>
    <row r="2" spans="1:23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  <c r="O2" s="7"/>
      <c r="P2" s="7"/>
      <c r="Q2" s="7"/>
      <c r="R2" s="7"/>
      <c r="S2" s="7"/>
      <c r="T2" s="7"/>
    </row>
    <row r="3" spans="1:23" s="158" customFormat="1" ht="6" customHeight="1" x14ac:dyDescent="0.25">
      <c r="A3" s="144" t="s">
        <v>670</v>
      </c>
      <c r="B3" s="145"/>
      <c r="C3" s="157"/>
      <c r="D3" s="164"/>
      <c r="E3" s="163" t="s">
        <v>364</v>
      </c>
      <c r="F3" s="163" t="s">
        <v>365</v>
      </c>
      <c r="G3" s="163" t="s">
        <v>366</v>
      </c>
      <c r="H3" s="163" t="s">
        <v>367</v>
      </c>
      <c r="I3" s="163" t="s">
        <v>368</v>
      </c>
      <c r="J3" s="163" t="s">
        <v>369</v>
      </c>
      <c r="K3" s="165" t="s">
        <v>370</v>
      </c>
      <c r="L3" s="165" t="s">
        <v>439</v>
      </c>
      <c r="M3" s="165" t="s">
        <v>371</v>
      </c>
      <c r="N3" s="165"/>
      <c r="O3" s="163" t="s">
        <v>364</v>
      </c>
      <c r="P3" s="163" t="s">
        <v>365</v>
      </c>
      <c r="Q3" s="163" t="s">
        <v>366</v>
      </c>
      <c r="R3" s="163" t="s">
        <v>367</v>
      </c>
      <c r="S3" s="163" t="s">
        <v>368</v>
      </c>
      <c r="T3" s="163" t="s">
        <v>369</v>
      </c>
      <c r="U3" s="165" t="s">
        <v>370</v>
      </c>
      <c r="V3" s="165" t="s">
        <v>439</v>
      </c>
      <c r="W3" s="165" t="s">
        <v>371</v>
      </c>
    </row>
    <row r="4" spans="1:23" s="158" customFormat="1" ht="6" customHeight="1" x14ac:dyDescent="0.2">
      <c r="A4" s="147" t="s">
        <v>9</v>
      </c>
      <c r="B4" s="145"/>
      <c r="C4" s="157"/>
      <c r="D4" s="155"/>
      <c r="E4" s="157">
        <f>HLOOKUP(E$3,'Pnad-C'!$1:$1048576,2,0)</f>
        <v>168</v>
      </c>
      <c r="F4" s="157">
        <f>HLOOKUP(F$3,'Pnad-C'!$1:$1048576,2,0)</f>
        <v>169</v>
      </c>
      <c r="G4" s="157">
        <f>HLOOKUP(G$3,'Pnad-C'!$1:$1048576,2,0)</f>
        <v>170</v>
      </c>
      <c r="H4" s="157">
        <f>HLOOKUP(H$3,'Pnad-C'!$1:$1048576,2,0)</f>
        <v>171</v>
      </c>
      <c r="I4" s="157">
        <f>HLOOKUP(I$3,'Pnad-C'!$1:$1048576,2,0)</f>
        <v>172</v>
      </c>
      <c r="J4" s="157">
        <f>HLOOKUP(J$3,'Pnad-C'!$1:$1048576,2,0)</f>
        <v>173</v>
      </c>
      <c r="K4" s="157">
        <f>HLOOKUP(K$3,'Pnad-C'!$1:$1048576,2,0)</f>
        <v>175</v>
      </c>
      <c r="L4" s="157">
        <f>HLOOKUP(L$3,'Pnad-C'!$1:$1048576,2,0)</f>
        <v>177</v>
      </c>
      <c r="M4" s="157">
        <f>HLOOKUP(M$3,'Pnad-C'!$1:$1048576,2,0)</f>
        <v>174</v>
      </c>
      <c r="N4" s="157"/>
      <c r="O4" s="157">
        <f>HLOOKUP(O$3,'Pnad-C'!$1:$1048576,2,0)</f>
        <v>168</v>
      </c>
      <c r="P4" s="157">
        <f>HLOOKUP(P$3,'Pnad-C'!$1:$1048576,2,0)</f>
        <v>169</v>
      </c>
      <c r="Q4" s="157">
        <f>HLOOKUP(Q$3,'Pnad-C'!$1:$1048576,2,0)</f>
        <v>170</v>
      </c>
      <c r="R4" s="157">
        <f>HLOOKUP(R$3,'Pnad-C'!$1:$1048576,2,0)</f>
        <v>171</v>
      </c>
      <c r="S4" s="157">
        <f>HLOOKUP(S$3,'Pnad-C'!$1:$1048576,2,0)</f>
        <v>172</v>
      </c>
      <c r="T4" s="157">
        <f>HLOOKUP(T$3,'Pnad-C'!$1:$1048576,2,0)</f>
        <v>173</v>
      </c>
      <c r="U4" s="157">
        <f>HLOOKUP(U$3,'Pnad-C'!$1:$1048576,2,0)</f>
        <v>175</v>
      </c>
      <c r="V4" s="157">
        <f>HLOOKUP(V$3,'Pnad-C'!$1:$1048576,2,0)</f>
        <v>177</v>
      </c>
      <c r="W4" s="157">
        <f>HLOOKUP(W$3,'Pnad-C'!$1:$1048576,2,0)</f>
        <v>174</v>
      </c>
    </row>
    <row r="5" spans="1:23" s="12" customFormat="1" ht="27.75" customHeight="1" x14ac:dyDescent="0.25">
      <c r="A5" s="11" t="s">
        <v>170</v>
      </c>
      <c r="B5" s="148"/>
      <c r="C5" s="138"/>
      <c r="D5" s="371" t="str">
        <f>VLOOKUP(A3,'Indicadores do boletim'!$D:$N,3,0)&amp;""</f>
        <v>Rendimento real médio da população de 14 anos ou mais ocupada por posição na ocupação: Brasil e Região  Metropolitana do Rio de Janeiro, 2012 a 2016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371"/>
      <c r="W5" s="371"/>
    </row>
    <row r="6" spans="1:23" s="12" customFormat="1" ht="14.25" customHeight="1" thickBot="1" x14ac:dyDescent="0.3">
      <c r="A6" s="11"/>
      <c r="B6" s="150"/>
      <c r="C6" s="138"/>
      <c r="D6" s="13"/>
      <c r="E6" s="112"/>
      <c r="M6" s="102"/>
      <c r="N6" s="102"/>
      <c r="O6" s="112"/>
      <c r="W6" s="102" t="s">
        <v>231</v>
      </c>
    </row>
    <row r="7" spans="1:23" s="11" customFormat="1" ht="18" customHeight="1" thickTop="1" x14ac:dyDescent="0.25">
      <c r="A7" s="138"/>
      <c r="B7" s="151"/>
      <c r="C7" s="138"/>
      <c r="D7" s="374" t="s">
        <v>0</v>
      </c>
      <c r="E7" s="381" t="s">
        <v>169</v>
      </c>
      <c r="F7" s="381"/>
      <c r="G7" s="381"/>
      <c r="H7" s="381"/>
      <c r="I7" s="381"/>
      <c r="J7" s="381"/>
      <c r="K7" s="381"/>
      <c r="L7" s="381"/>
      <c r="M7" s="381"/>
      <c r="N7" s="395"/>
      <c r="O7" s="381" t="s">
        <v>7</v>
      </c>
      <c r="P7" s="381"/>
      <c r="Q7" s="381"/>
      <c r="R7" s="381"/>
      <c r="S7" s="381"/>
      <c r="T7" s="381"/>
      <c r="U7" s="381"/>
      <c r="V7" s="381"/>
      <c r="W7" s="381"/>
    </row>
    <row r="8" spans="1:23" s="11" customFormat="1" ht="15" customHeight="1" x14ac:dyDescent="0.25">
      <c r="A8" s="138"/>
      <c r="B8" s="151"/>
      <c r="C8" s="138"/>
      <c r="D8" s="390"/>
      <c r="E8" s="392" t="s">
        <v>219</v>
      </c>
      <c r="F8" s="392"/>
      <c r="G8" s="393" t="s">
        <v>220</v>
      </c>
      <c r="H8" s="394"/>
      <c r="I8" s="393" t="s">
        <v>299</v>
      </c>
      <c r="J8" s="392"/>
      <c r="K8" s="389" t="s">
        <v>221</v>
      </c>
      <c r="L8" s="388" t="s">
        <v>434</v>
      </c>
      <c r="M8" s="388" t="s">
        <v>222</v>
      </c>
      <c r="N8" s="396"/>
      <c r="O8" s="392" t="s">
        <v>219</v>
      </c>
      <c r="P8" s="392"/>
      <c r="Q8" s="393" t="s">
        <v>220</v>
      </c>
      <c r="R8" s="394"/>
      <c r="S8" s="393" t="s">
        <v>299</v>
      </c>
      <c r="T8" s="392"/>
      <c r="U8" s="389" t="s">
        <v>221</v>
      </c>
      <c r="V8" s="388" t="s">
        <v>434</v>
      </c>
      <c r="W8" s="388" t="s">
        <v>222</v>
      </c>
    </row>
    <row r="9" spans="1:23" s="11" customFormat="1" ht="28.5" customHeight="1" x14ac:dyDescent="0.25">
      <c r="A9" s="138"/>
      <c r="B9" s="151"/>
      <c r="C9" s="138"/>
      <c r="D9" s="375"/>
      <c r="E9" s="218" t="s">
        <v>224</v>
      </c>
      <c r="F9" s="218" t="s">
        <v>225</v>
      </c>
      <c r="G9" s="217" t="s">
        <v>224</v>
      </c>
      <c r="H9" s="109" t="s">
        <v>225</v>
      </c>
      <c r="I9" s="218" t="s">
        <v>224</v>
      </c>
      <c r="J9" s="218" t="s">
        <v>225</v>
      </c>
      <c r="K9" s="383"/>
      <c r="L9" s="385"/>
      <c r="M9" s="385"/>
      <c r="N9" s="397"/>
      <c r="O9" s="218" t="s">
        <v>224</v>
      </c>
      <c r="P9" s="218" t="s">
        <v>225</v>
      </c>
      <c r="Q9" s="217" t="s">
        <v>224</v>
      </c>
      <c r="R9" s="109" t="s">
        <v>225</v>
      </c>
      <c r="S9" s="218" t="s">
        <v>224</v>
      </c>
      <c r="T9" s="218" t="s">
        <v>225</v>
      </c>
      <c r="U9" s="383"/>
      <c r="V9" s="385"/>
      <c r="W9" s="385"/>
    </row>
    <row r="10" spans="1:23" ht="15.75" x14ac:dyDescent="0.25">
      <c r="B10" s="10">
        <f>D10</f>
        <v>2012</v>
      </c>
      <c r="C10" s="152">
        <v>0</v>
      </c>
      <c r="D10" s="98">
        <v>2012</v>
      </c>
      <c r="E10" s="121">
        <f>IFERROR(VLOOKUP($B10&amp;"_"&amp;$C10&amp;"_"&amp;$A$4,'Pnad-C'!$1:$1048576,E$4,0),"-")</f>
        <v>1098.629150390625</v>
      </c>
      <c r="F10" s="121">
        <f>IFERROR(VLOOKUP($B10&amp;"_"&amp;$C10&amp;"_"&amp;$A$4,'Pnad-C'!$1:$1048576,F$4,0),"-")</f>
        <v>855.41009521484375</v>
      </c>
      <c r="G10" s="121">
        <f>IFERROR(VLOOKUP($B10&amp;"_"&amp;$C10&amp;"_"&amp;$A$4,'Pnad-C'!$1:$1048576,G$4,0),"-")</f>
        <v>1991.261962890625</v>
      </c>
      <c r="H10" s="121">
        <f>IFERROR(VLOOKUP($B10&amp;"_"&amp;$C10&amp;"_"&amp;$A$4,'Pnad-C'!$1:$1048576,H$4,0),"-")</f>
        <v>1501.09033203125</v>
      </c>
      <c r="I10" s="121">
        <f>IFERROR(VLOOKUP($B10&amp;"_"&amp;$C10&amp;"_"&amp;$A$4,'Pnad-C'!$1:$1048576,I$4,0),"-")</f>
        <v>4191.83349609375</v>
      </c>
      <c r="J10" s="121">
        <f>IFERROR(VLOOKUP($B10&amp;"_"&amp;$C10&amp;"_"&amp;$A$4,'Pnad-C'!$1:$1048576,J$4,0),"-")</f>
        <v>1511.06298828125</v>
      </c>
      <c r="K10" s="121">
        <f>IFERROR(VLOOKUP($B10&amp;"_"&amp;$C10&amp;"_"&amp;$A$4,'Pnad-C'!$1:$1048576,K$4,0),"-")</f>
        <v>1891.060302734375</v>
      </c>
      <c r="L10" s="121">
        <f>IFERROR(VLOOKUP($B10&amp;"_"&amp;$C10&amp;"_"&amp;$A$4,'Pnad-C'!$1:$1048576,L$4,0),"-")</f>
        <v>4164.44482421875</v>
      </c>
      <c r="M10" s="121">
        <f>IFERROR(VLOOKUP($B10&amp;"_"&amp;$C10&amp;"_"&amp;$A$4,'Pnad-C'!$1:$1048576,M$4,0),"-")</f>
        <v>4973.1904296875</v>
      </c>
      <c r="N10" s="121"/>
      <c r="O10" s="121">
        <f>IFERROR(VLOOKUP($B10&amp;"_"&amp;$C10&amp;"_"&amp;$A$5,'Pnad-C'!$1:$1048576,O$4,0),"-")</f>
        <v>997.1533203125</v>
      </c>
      <c r="P10" s="121">
        <f>IFERROR(VLOOKUP($B10&amp;"_"&amp;$C10&amp;"_"&amp;$A$5,'Pnad-C'!$1:$1048576,P$4,0),"-")</f>
        <v>608.3941650390625</v>
      </c>
      <c r="Q10" s="121">
        <f>IFERROR(VLOOKUP($B10&amp;"_"&amp;$C10&amp;"_"&amp;$A$5,'Pnad-C'!$1:$1048576,Q$4,0),"-")</f>
        <v>1868.66796875</v>
      </c>
      <c r="R10" s="121">
        <f>IFERROR(VLOOKUP($B10&amp;"_"&amp;$C10&amp;"_"&amp;$A$5,'Pnad-C'!$1:$1048576,R$4,0),"-")</f>
        <v>1156.7540283203125</v>
      </c>
      <c r="S10" s="121">
        <f>IFERROR(VLOOKUP($B10&amp;"_"&amp;$C10&amp;"_"&amp;$A$5,'Pnad-C'!$1:$1048576,S$4,0),"-")</f>
        <v>2981.837158203125</v>
      </c>
      <c r="T10" s="121">
        <f>IFERROR(VLOOKUP($B10&amp;"_"&amp;$C10&amp;"_"&amp;$A$5,'Pnad-C'!$1:$1048576,T$4,0),"-")</f>
        <v>1603.51904296875</v>
      </c>
      <c r="U10" s="121">
        <f>IFERROR(VLOOKUP($B10&amp;"_"&amp;$C10&amp;"_"&amp;$A$5,'Pnad-C'!$1:$1048576,U$4,0),"-")</f>
        <v>1505.6435546875</v>
      </c>
      <c r="V10" s="121">
        <f>IFERROR(VLOOKUP($B10&amp;"_"&amp;$C10&amp;"_"&amp;$A$5,'Pnad-C'!$1:$1048576,V$4,0),"-")</f>
        <v>3527.396240234375</v>
      </c>
      <c r="W10" s="121">
        <f>IFERROR(VLOOKUP($B10&amp;"_"&amp;$C10&amp;"_"&amp;$A$5,'Pnad-C'!$1:$1048576,W$4,0),"-")</f>
        <v>5428.3916015625</v>
      </c>
    </row>
    <row r="11" spans="1:23" ht="15.75" x14ac:dyDescent="0.25">
      <c r="B11" s="10">
        <f>B10</f>
        <v>2012</v>
      </c>
      <c r="C11" s="152">
        <v>1</v>
      </c>
      <c r="D11" s="99" t="s">
        <v>3</v>
      </c>
      <c r="E11" s="122">
        <f>IFERROR(VLOOKUP($B11&amp;"_"&amp;$C11&amp;"_"&amp;$A$4,'Pnad-C'!$1:$1048576,E$4,0),"-")</f>
        <v>1106.84619140625</v>
      </c>
      <c r="F11" s="122">
        <f>IFERROR(VLOOKUP($B11&amp;"_"&amp;$C11&amp;"_"&amp;$A$4,'Pnad-C'!$1:$1048576,F$4,0),"-")</f>
        <v>838.23748779296875</v>
      </c>
      <c r="G11" s="122">
        <f>IFERROR(VLOOKUP($B11&amp;"_"&amp;$C11&amp;"_"&amp;$A$4,'Pnad-C'!$1:$1048576,G$4,0),"-")</f>
        <v>2035.429443359375</v>
      </c>
      <c r="H11" s="122">
        <f>IFERROR(VLOOKUP($B11&amp;"_"&amp;$C11&amp;"_"&amp;$A$4,'Pnad-C'!$1:$1048576,H$4,0),"-")</f>
        <v>1536.159912109375</v>
      </c>
      <c r="I11" s="122">
        <f>IFERROR(VLOOKUP($B11&amp;"_"&amp;$C11&amp;"_"&amp;$A$4,'Pnad-C'!$1:$1048576,I$4,0),"-")</f>
        <v>4417.45166015625</v>
      </c>
      <c r="J11" s="122">
        <f>IFERROR(VLOOKUP($B11&amp;"_"&amp;$C11&amp;"_"&amp;$A$4,'Pnad-C'!$1:$1048576,J$4,0),"-")</f>
        <v>1606.11572265625</v>
      </c>
      <c r="K11" s="122">
        <f>IFERROR(VLOOKUP($B11&amp;"_"&amp;$C11&amp;"_"&amp;$A$4,'Pnad-C'!$1:$1048576,K$4,0),"-")</f>
        <v>1945.1842041015625</v>
      </c>
      <c r="L11" s="122">
        <f>IFERROR(VLOOKUP($B11&amp;"_"&amp;$C11&amp;"_"&amp;$A$4,'Pnad-C'!$1:$1048576,L$4,0),"-")</f>
        <v>4007.006591796875</v>
      </c>
      <c r="M11" s="122">
        <f>IFERROR(VLOOKUP($B11&amp;"_"&amp;$C11&amp;"_"&amp;$A$4,'Pnad-C'!$1:$1048576,M$4,0),"-")</f>
        <v>4545.693359375</v>
      </c>
      <c r="N11" s="122"/>
      <c r="O11" s="122">
        <f>IFERROR(VLOOKUP($B11&amp;"_"&amp;$C11&amp;"_"&amp;$A$5,'Pnad-C'!$1:$1048576,O$4,0),"-")</f>
        <v>977.36029052734375</v>
      </c>
      <c r="P11" s="122">
        <f>IFERROR(VLOOKUP($B11&amp;"_"&amp;$C11&amp;"_"&amp;$A$5,'Pnad-C'!$1:$1048576,P$4,0),"-")</f>
        <v>612.49078369140625</v>
      </c>
      <c r="Q11" s="122">
        <f>IFERROR(VLOOKUP($B11&amp;"_"&amp;$C11&amp;"_"&amp;$A$5,'Pnad-C'!$1:$1048576,Q$4,0),"-")</f>
        <v>1857.1783447265625</v>
      </c>
      <c r="R11" s="122">
        <f>IFERROR(VLOOKUP($B11&amp;"_"&amp;$C11&amp;"_"&amp;$A$5,'Pnad-C'!$1:$1048576,R$4,0),"-")</f>
        <v>1187.3385009765625</v>
      </c>
      <c r="S11" s="122">
        <f>IFERROR(VLOOKUP($B11&amp;"_"&amp;$C11&amp;"_"&amp;$A$5,'Pnad-C'!$1:$1048576,S$4,0),"-")</f>
        <v>2976.031982421875</v>
      </c>
      <c r="T11" s="122">
        <f>IFERROR(VLOOKUP($B11&amp;"_"&amp;$C11&amp;"_"&amp;$A$5,'Pnad-C'!$1:$1048576,T$4,0),"-")</f>
        <v>1662.223388671875</v>
      </c>
      <c r="U11" s="122">
        <f>IFERROR(VLOOKUP($B11&amp;"_"&amp;$C11&amp;"_"&amp;$A$5,'Pnad-C'!$1:$1048576,U$4,0),"-")</f>
        <v>1503.676513671875</v>
      </c>
      <c r="V11" s="122">
        <f>IFERROR(VLOOKUP($B11&amp;"_"&amp;$C11&amp;"_"&amp;$A$5,'Pnad-C'!$1:$1048576,V$4,0),"-")</f>
        <v>3501.5654296875</v>
      </c>
      <c r="W11" s="122">
        <f>IFERROR(VLOOKUP($B11&amp;"_"&amp;$C11&amp;"_"&amp;$A$5,'Pnad-C'!$1:$1048576,W$4,0),"-")</f>
        <v>5412.61181640625</v>
      </c>
    </row>
    <row r="12" spans="1:23" ht="15.75" x14ac:dyDescent="0.25">
      <c r="B12" s="10">
        <f t="shared" ref="B12:B14" si="0">B11</f>
        <v>2012</v>
      </c>
      <c r="C12" s="152">
        <v>2</v>
      </c>
      <c r="D12" s="99" t="s">
        <v>4</v>
      </c>
      <c r="E12" s="122">
        <f>IFERROR(VLOOKUP($B12&amp;"_"&amp;$C12&amp;"_"&amp;$A$4,'Pnad-C'!$1:$1048576,E$4,0),"-")</f>
        <v>1114.6490478515625</v>
      </c>
      <c r="F12" s="122">
        <f>IFERROR(VLOOKUP($B12&amp;"_"&amp;$C12&amp;"_"&amp;$A$4,'Pnad-C'!$1:$1048576,F$4,0),"-")</f>
        <v>877.06298828125</v>
      </c>
      <c r="G12" s="122">
        <f>IFERROR(VLOOKUP($B12&amp;"_"&amp;$C12&amp;"_"&amp;$A$4,'Pnad-C'!$1:$1048576,G$4,0),"-")</f>
        <v>2031.7332763671875</v>
      </c>
      <c r="H12" s="122">
        <f>IFERROR(VLOOKUP($B12&amp;"_"&amp;$C12&amp;"_"&amp;$A$4,'Pnad-C'!$1:$1048576,H$4,0),"-")</f>
        <v>1497.8687744140625</v>
      </c>
      <c r="I12" s="122">
        <f>IFERROR(VLOOKUP($B12&amp;"_"&amp;$C12&amp;"_"&amp;$A$4,'Pnad-C'!$1:$1048576,I$4,0),"-")</f>
        <v>4405.587890625</v>
      </c>
      <c r="J12" s="122">
        <f>IFERROR(VLOOKUP($B12&amp;"_"&amp;$C12&amp;"_"&amp;$A$4,'Pnad-C'!$1:$1048576,J$4,0),"-")</f>
        <v>1519.5264892578125</v>
      </c>
      <c r="K12" s="122">
        <f>IFERROR(VLOOKUP($B12&amp;"_"&amp;$C12&amp;"_"&amp;$A$4,'Pnad-C'!$1:$1048576,K$4,0),"-")</f>
        <v>1941.5804443359375</v>
      </c>
      <c r="L12" s="122">
        <f>IFERROR(VLOOKUP($B12&amp;"_"&amp;$C12&amp;"_"&amp;$A$4,'Pnad-C'!$1:$1048576,L$4,0),"-")</f>
        <v>4248.24609375</v>
      </c>
      <c r="M12" s="122">
        <f>IFERROR(VLOOKUP($B12&amp;"_"&amp;$C12&amp;"_"&amp;$A$4,'Pnad-C'!$1:$1048576,M$4,0),"-")</f>
        <v>5067.34619140625</v>
      </c>
      <c r="N12" s="122"/>
      <c r="O12" s="122">
        <f>IFERROR(VLOOKUP($B12&amp;"_"&amp;$C12&amp;"_"&amp;$A$5,'Pnad-C'!$1:$1048576,O$4,0),"-")</f>
        <v>1009.56787109375</v>
      </c>
      <c r="P12" s="122">
        <f>IFERROR(VLOOKUP($B12&amp;"_"&amp;$C12&amp;"_"&amp;$A$5,'Pnad-C'!$1:$1048576,P$4,0),"-")</f>
        <v>601.48583984375</v>
      </c>
      <c r="Q12" s="122">
        <f>IFERROR(VLOOKUP($B12&amp;"_"&amp;$C12&amp;"_"&amp;$A$5,'Pnad-C'!$1:$1048576,Q$4,0),"-")</f>
        <v>1873.1983642578125</v>
      </c>
      <c r="R12" s="122">
        <f>IFERROR(VLOOKUP($B12&amp;"_"&amp;$C12&amp;"_"&amp;$A$5,'Pnad-C'!$1:$1048576,R$4,0),"-")</f>
        <v>1155.136962890625</v>
      </c>
      <c r="S12" s="122">
        <f>IFERROR(VLOOKUP($B12&amp;"_"&amp;$C12&amp;"_"&amp;$A$5,'Pnad-C'!$1:$1048576,S$4,0),"-")</f>
        <v>2980.97705078125</v>
      </c>
      <c r="T12" s="122">
        <f>IFERROR(VLOOKUP($B12&amp;"_"&amp;$C12&amp;"_"&amp;$A$5,'Pnad-C'!$1:$1048576,T$4,0),"-")</f>
        <v>1577.544189453125</v>
      </c>
      <c r="U12" s="122">
        <f>IFERROR(VLOOKUP($B12&amp;"_"&amp;$C12&amp;"_"&amp;$A$5,'Pnad-C'!$1:$1048576,U$4,0),"-")</f>
        <v>1470.5572509765625</v>
      </c>
      <c r="V12" s="122">
        <f>IFERROR(VLOOKUP($B12&amp;"_"&amp;$C12&amp;"_"&amp;$A$5,'Pnad-C'!$1:$1048576,V$4,0),"-")</f>
        <v>3540.770263671875</v>
      </c>
      <c r="W12" s="122">
        <f>IFERROR(VLOOKUP($B12&amp;"_"&amp;$C12&amp;"_"&amp;$A$5,'Pnad-C'!$1:$1048576,W$4,0),"-")</f>
        <v>5427.3876953125</v>
      </c>
    </row>
    <row r="13" spans="1:23" ht="15.75" x14ac:dyDescent="0.25">
      <c r="B13" s="10">
        <f t="shared" si="0"/>
        <v>2012</v>
      </c>
      <c r="C13" s="152">
        <v>3</v>
      </c>
      <c r="D13" s="99" t="s">
        <v>5</v>
      </c>
      <c r="E13" s="122">
        <f>IFERROR(VLOOKUP($B13&amp;"_"&amp;$C13&amp;"_"&amp;$A$4,'Pnad-C'!$1:$1048576,E$4,0),"-")</f>
        <v>1099.940185546875</v>
      </c>
      <c r="F13" s="122">
        <f>IFERROR(VLOOKUP($B13&amp;"_"&amp;$C13&amp;"_"&amp;$A$4,'Pnad-C'!$1:$1048576,F$4,0),"-")</f>
        <v>829.14935302734375</v>
      </c>
      <c r="G13" s="122">
        <f>IFERROR(VLOOKUP($B13&amp;"_"&amp;$C13&amp;"_"&amp;$A$4,'Pnad-C'!$1:$1048576,G$4,0),"-")</f>
        <v>1975.303466796875</v>
      </c>
      <c r="H13" s="122">
        <f>IFERROR(VLOOKUP($B13&amp;"_"&amp;$C13&amp;"_"&amp;$A$4,'Pnad-C'!$1:$1048576,H$4,0),"-")</f>
        <v>1503.5780029296875</v>
      </c>
      <c r="I13" s="122">
        <f>IFERROR(VLOOKUP($B13&amp;"_"&amp;$C13&amp;"_"&amp;$A$4,'Pnad-C'!$1:$1048576,I$4,0),"-")</f>
        <v>4279.25732421875</v>
      </c>
      <c r="J13" s="122">
        <f>IFERROR(VLOOKUP($B13&amp;"_"&amp;$C13&amp;"_"&amp;$A$4,'Pnad-C'!$1:$1048576,J$4,0),"-")</f>
        <v>1558.0638427734375</v>
      </c>
      <c r="K13" s="122">
        <f>IFERROR(VLOOKUP($B13&amp;"_"&amp;$C13&amp;"_"&amp;$A$4,'Pnad-C'!$1:$1048576,K$4,0),"-")</f>
        <v>1874.8468017578125</v>
      </c>
      <c r="L13" s="122">
        <f>IFERROR(VLOOKUP($B13&amp;"_"&amp;$C13&amp;"_"&amp;$A$4,'Pnad-C'!$1:$1048576,L$4,0),"-")</f>
        <v>4092.073486328125</v>
      </c>
      <c r="M13" s="122">
        <f>IFERROR(VLOOKUP($B13&amp;"_"&amp;$C13&amp;"_"&amp;$A$4,'Pnad-C'!$1:$1048576,M$4,0),"-")</f>
        <v>5181.181640625</v>
      </c>
      <c r="N13" s="122"/>
      <c r="O13" s="122">
        <f>IFERROR(VLOOKUP($B13&amp;"_"&amp;$C13&amp;"_"&amp;$A$5,'Pnad-C'!$1:$1048576,O$4,0),"-")</f>
        <v>1004.5595092773438</v>
      </c>
      <c r="P13" s="122">
        <f>IFERROR(VLOOKUP($B13&amp;"_"&amp;$C13&amp;"_"&amp;$A$5,'Pnad-C'!$1:$1048576,P$4,0),"-")</f>
        <v>602.31707763671875</v>
      </c>
      <c r="Q13" s="122">
        <f>IFERROR(VLOOKUP($B13&amp;"_"&amp;$C13&amp;"_"&amp;$A$5,'Pnad-C'!$1:$1048576,Q$4,0),"-")</f>
        <v>1867.7637939453125</v>
      </c>
      <c r="R13" s="122">
        <f>IFERROR(VLOOKUP($B13&amp;"_"&amp;$C13&amp;"_"&amp;$A$5,'Pnad-C'!$1:$1048576,R$4,0),"-")</f>
        <v>1162.047119140625</v>
      </c>
      <c r="S13" s="122">
        <f>IFERROR(VLOOKUP($B13&amp;"_"&amp;$C13&amp;"_"&amp;$A$5,'Pnad-C'!$1:$1048576,S$4,0),"-")</f>
        <v>2839.67822265625</v>
      </c>
      <c r="T13" s="122">
        <f>IFERROR(VLOOKUP($B13&amp;"_"&amp;$C13&amp;"_"&amp;$A$5,'Pnad-C'!$1:$1048576,T$4,0),"-")</f>
        <v>1572.472900390625</v>
      </c>
      <c r="U13" s="122">
        <f>IFERROR(VLOOKUP($B13&amp;"_"&amp;$C13&amp;"_"&amp;$A$5,'Pnad-C'!$1:$1048576,U$4,0),"-")</f>
        <v>1505.1346435546875</v>
      </c>
      <c r="V13" s="122">
        <f>IFERROR(VLOOKUP($B13&amp;"_"&amp;$C13&amp;"_"&amp;$A$5,'Pnad-C'!$1:$1048576,V$4,0),"-")</f>
        <v>3548.653076171875</v>
      </c>
      <c r="W13" s="122">
        <f>IFERROR(VLOOKUP($B13&amp;"_"&amp;$C13&amp;"_"&amp;$A$5,'Pnad-C'!$1:$1048576,W$4,0),"-")</f>
        <v>5660.021484375</v>
      </c>
    </row>
    <row r="14" spans="1:23" ht="15.75" x14ac:dyDescent="0.25">
      <c r="B14" s="10">
        <f t="shared" si="0"/>
        <v>2012</v>
      </c>
      <c r="C14" s="152">
        <v>4</v>
      </c>
      <c r="D14" s="99" t="s">
        <v>6</v>
      </c>
      <c r="E14" s="122">
        <f>IFERROR(VLOOKUP($B14&amp;"_"&amp;$C14&amp;"_"&amp;$A$4,'Pnad-C'!$1:$1048576,E$4,0),"-")</f>
        <v>1073.0811767578125</v>
      </c>
      <c r="F14" s="122">
        <f>IFERROR(VLOOKUP($B14&amp;"_"&amp;$C14&amp;"_"&amp;$A$4,'Pnad-C'!$1:$1048576,F$4,0),"-")</f>
        <v>877.1905517578125</v>
      </c>
      <c r="G14" s="122">
        <f>IFERROR(VLOOKUP($B14&amp;"_"&amp;$C14&amp;"_"&amp;$A$4,'Pnad-C'!$1:$1048576,G$4,0),"-")</f>
        <v>1922.5816650390625</v>
      </c>
      <c r="H14" s="122">
        <f>IFERROR(VLOOKUP($B14&amp;"_"&amp;$C14&amp;"_"&amp;$A$4,'Pnad-C'!$1:$1048576,H$4,0),"-")</f>
        <v>1466.7545166015625</v>
      </c>
      <c r="I14" s="122">
        <f>IFERROR(VLOOKUP($B14&amp;"_"&amp;$C14&amp;"_"&amp;$A$4,'Pnad-C'!$1:$1048576,I$4,0),"-")</f>
        <v>3665.037353515625</v>
      </c>
      <c r="J14" s="122">
        <f>IFERROR(VLOOKUP($B14&amp;"_"&amp;$C14&amp;"_"&amp;$A$4,'Pnad-C'!$1:$1048576,J$4,0),"-")</f>
        <v>1360.5460205078125</v>
      </c>
      <c r="K14" s="122">
        <f>IFERROR(VLOOKUP($B14&amp;"_"&amp;$C14&amp;"_"&amp;$A$4,'Pnad-C'!$1:$1048576,K$4,0),"-")</f>
        <v>1802.6298828125</v>
      </c>
      <c r="L14" s="122">
        <f>IFERROR(VLOOKUP($B14&amp;"_"&amp;$C14&amp;"_"&amp;$A$4,'Pnad-C'!$1:$1048576,L$4,0),"-")</f>
        <v>4310.453125</v>
      </c>
      <c r="M14" s="122">
        <f>IFERROR(VLOOKUP($B14&amp;"_"&amp;$C14&amp;"_"&amp;$A$4,'Pnad-C'!$1:$1048576,M$4,0),"-")</f>
        <v>5098.54150390625</v>
      </c>
      <c r="N14" s="122"/>
      <c r="O14" s="122">
        <f>IFERROR(VLOOKUP($B14&amp;"_"&amp;$C14&amp;"_"&amp;$A$5,'Pnad-C'!$1:$1048576,O$4,0),"-")</f>
        <v>997.12554931640625</v>
      </c>
      <c r="P14" s="122">
        <f>IFERROR(VLOOKUP($B14&amp;"_"&amp;$C14&amp;"_"&amp;$A$5,'Pnad-C'!$1:$1048576,P$4,0),"-")</f>
        <v>617.282958984375</v>
      </c>
      <c r="Q14" s="122">
        <f>IFERROR(VLOOKUP($B14&amp;"_"&amp;$C14&amp;"_"&amp;$A$5,'Pnad-C'!$1:$1048576,Q$4,0),"-")</f>
        <v>1876.5313720703125</v>
      </c>
      <c r="R14" s="122">
        <f>IFERROR(VLOOKUP($B14&amp;"_"&amp;$C14&amp;"_"&amp;$A$5,'Pnad-C'!$1:$1048576,R$4,0),"-")</f>
        <v>1122.49365234375</v>
      </c>
      <c r="S14" s="122">
        <f>IFERROR(VLOOKUP($B14&amp;"_"&amp;$C14&amp;"_"&amp;$A$5,'Pnad-C'!$1:$1048576,S$4,0),"-")</f>
        <v>3130.6611328125</v>
      </c>
      <c r="T14" s="122">
        <f>IFERROR(VLOOKUP($B14&amp;"_"&amp;$C14&amp;"_"&amp;$A$5,'Pnad-C'!$1:$1048576,T$4,0),"-")</f>
        <v>1601.8358154296875</v>
      </c>
      <c r="U14" s="122">
        <f>IFERROR(VLOOKUP($B14&amp;"_"&amp;$C14&amp;"_"&amp;$A$5,'Pnad-C'!$1:$1048576,U$4,0),"-")</f>
        <v>1543.20556640625</v>
      </c>
      <c r="V14" s="122">
        <f>IFERROR(VLOOKUP($B14&amp;"_"&amp;$C14&amp;"_"&amp;$A$5,'Pnad-C'!$1:$1048576,V$4,0),"-")</f>
        <v>3518.596435546875</v>
      </c>
      <c r="W14" s="122">
        <f>IFERROR(VLOOKUP($B14&amp;"_"&amp;$C14&amp;"_"&amp;$A$5,'Pnad-C'!$1:$1048576,W$4,0),"-")</f>
        <v>5213.54443359375</v>
      </c>
    </row>
    <row r="15" spans="1:23" ht="15.75" x14ac:dyDescent="0.25">
      <c r="B15" s="10">
        <f>D15</f>
        <v>2013</v>
      </c>
      <c r="C15" s="152">
        <v>0</v>
      </c>
      <c r="D15" s="98">
        <v>2013</v>
      </c>
      <c r="E15" s="121">
        <f>IFERROR(VLOOKUP($B15&amp;"_"&amp;$C15&amp;"_"&amp;$A$4,'Pnad-C'!$1:$1048576,E$4,0),"-")</f>
        <v>1120.97998046875</v>
      </c>
      <c r="F15" s="121">
        <f>IFERROR(VLOOKUP($B15&amp;"_"&amp;$C15&amp;"_"&amp;$A$4,'Pnad-C'!$1:$1048576,F$4,0),"-")</f>
        <v>898.2852783203125</v>
      </c>
      <c r="G15" s="121">
        <f>IFERROR(VLOOKUP($B15&amp;"_"&amp;$C15&amp;"_"&amp;$A$4,'Pnad-C'!$1:$1048576,G$4,0),"-")</f>
        <v>2035.9844970703125</v>
      </c>
      <c r="H15" s="121">
        <f>IFERROR(VLOOKUP($B15&amp;"_"&amp;$C15&amp;"_"&amp;$A$4,'Pnad-C'!$1:$1048576,H$4,0),"-")</f>
        <v>1584.5576171875</v>
      </c>
      <c r="I15" s="121">
        <f>IFERROR(VLOOKUP($B15&amp;"_"&amp;$C15&amp;"_"&amp;$A$4,'Pnad-C'!$1:$1048576,I$4,0),"-")</f>
        <v>4253.373046875</v>
      </c>
      <c r="J15" s="121">
        <f>IFERROR(VLOOKUP($B15&amp;"_"&amp;$C15&amp;"_"&amp;$A$4,'Pnad-C'!$1:$1048576,J$4,0),"-")</f>
        <v>1899.58056640625</v>
      </c>
      <c r="K15" s="121">
        <f>IFERROR(VLOOKUP($B15&amp;"_"&amp;$C15&amp;"_"&amp;$A$4,'Pnad-C'!$1:$1048576,K$4,0),"-")</f>
        <v>2020.3572998046875</v>
      </c>
      <c r="L15" s="121">
        <f>IFERROR(VLOOKUP($B15&amp;"_"&amp;$C15&amp;"_"&amp;$A$4,'Pnad-C'!$1:$1048576,L$4,0),"-")</f>
        <v>4342.8076171875</v>
      </c>
      <c r="M15" s="121">
        <f>IFERROR(VLOOKUP($B15&amp;"_"&amp;$C15&amp;"_"&amp;$A$4,'Pnad-C'!$1:$1048576,M$4,0),"-")</f>
        <v>5808.5546875</v>
      </c>
      <c r="N15" s="121"/>
      <c r="O15" s="121">
        <f>IFERROR(VLOOKUP($B15&amp;"_"&amp;$C15&amp;"_"&amp;$A$5,'Pnad-C'!$1:$1048576,O$4,0),"-")</f>
        <v>1033.3636474609375</v>
      </c>
      <c r="P15" s="121">
        <f>IFERROR(VLOOKUP($B15&amp;"_"&amp;$C15&amp;"_"&amp;$A$5,'Pnad-C'!$1:$1048576,P$4,0),"-")</f>
        <v>639.46221923828125</v>
      </c>
      <c r="Q15" s="121">
        <f>IFERROR(VLOOKUP($B15&amp;"_"&amp;$C15&amp;"_"&amp;$A$5,'Pnad-C'!$1:$1048576,Q$4,0),"-")</f>
        <v>1915.148193359375</v>
      </c>
      <c r="R15" s="121">
        <f>IFERROR(VLOOKUP($B15&amp;"_"&amp;$C15&amp;"_"&amp;$A$5,'Pnad-C'!$1:$1048576,R$4,0),"-")</f>
        <v>1185.814697265625</v>
      </c>
      <c r="S15" s="121">
        <f>IFERROR(VLOOKUP($B15&amp;"_"&amp;$C15&amp;"_"&amp;$A$5,'Pnad-C'!$1:$1048576,S$4,0),"-")</f>
        <v>2994.54296875</v>
      </c>
      <c r="T15" s="121">
        <f>IFERROR(VLOOKUP($B15&amp;"_"&amp;$C15&amp;"_"&amp;$A$5,'Pnad-C'!$1:$1048576,T$4,0),"-")</f>
        <v>1700.16748046875</v>
      </c>
      <c r="U15" s="121">
        <f>IFERROR(VLOOKUP($B15&amp;"_"&amp;$C15&amp;"_"&amp;$A$5,'Pnad-C'!$1:$1048576,U$4,0),"-")</f>
        <v>1558.882080078125</v>
      </c>
      <c r="V15" s="121">
        <f>IFERROR(VLOOKUP($B15&amp;"_"&amp;$C15&amp;"_"&amp;$A$5,'Pnad-C'!$1:$1048576,V$4,0),"-")</f>
        <v>3606.9296875</v>
      </c>
      <c r="W15" s="121">
        <f>IFERROR(VLOOKUP($B15&amp;"_"&amp;$C15&amp;"_"&amp;$A$5,'Pnad-C'!$1:$1048576,W$4,0),"-")</f>
        <v>5600.3134765625</v>
      </c>
    </row>
    <row r="16" spans="1:23" ht="15.75" x14ac:dyDescent="0.25">
      <c r="B16" s="10">
        <f>B15</f>
        <v>2013</v>
      </c>
      <c r="C16" s="152">
        <v>1</v>
      </c>
      <c r="D16" s="99" t="s">
        <v>3</v>
      </c>
      <c r="E16" s="122">
        <f>IFERROR(VLOOKUP($B16&amp;"_"&amp;$C16&amp;"_"&amp;$A$4,'Pnad-C'!$1:$1048576,E$4,0),"-")</f>
        <v>1074.055908203125</v>
      </c>
      <c r="F16" s="122">
        <f>IFERROR(VLOOKUP($B16&amp;"_"&amp;$C16&amp;"_"&amp;$A$4,'Pnad-C'!$1:$1048576,F$4,0),"-")</f>
        <v>896.0035400390625</v>
      </c>
      <c r="G16" s="122">
        <f>IFERROR(VLOOKUP($B16&amp;"_"&amp;$C16&amp;"_"&amp;$A$4,'Pnad-C'!$1:$1048576,G$4,0),"-")</f>
        <v>1956.4984130859375</v>
      </c>
      <c r="H16" s="122">
        <f>IFERROR(VLOOKUP($B16&amp;"_"&amp;$C16&amp;"_"&amp;$A$4,'Pnad-C'!$1:$1048576,H$4,0),"-")</f>
        <v>1567.80224609375</v>
      </c>
      <c r="I16" s="122">
        <f>IFERROR(VLOOKUP($B16&amp;"_"&amp;$C16&amp;"_"&amp;$A$4,'Pnad-C'!$1:$1048576,I$4,0),"-")</f>
        <v>4688.091796875</v>
      </c>
      <c r="J16" s="122">
        <f>IFERROR(VLOOKUP($B16&amp;"_"&amp;$C16&amp;"_"&amp;$A$4,'Pnad-C'!$1:$1048576,J$4,0),"-")</f>
        <v>2231.02880859375</v>
      </c>
      <c r="K16" s="122">
        <f>IFERROR(VLOOKUP($B16&amp;"_"&amp;$C16&amp;"_"&amp;$A$4,'Pnad-C'!$1:$1048576,K$4,0),"-")</f>
        <v>1912.75341796875</v>
      </c>
      <c r="L16" s="122">
        <f>IFERROR(VLOOKUP($B16&amp;"_"&amp;$C16&amp;"_"&amp;$A$4,'Pnad-C'!$1:$1048576,L$4,0),"-")</f>
        <v>4376.35205078125</v>
      </c>
      <c r="M16" s="122">
        <f>IFERROR(VLOOKUP($B16&amp;"_"&amp;$C16&amp;"_"&amp;$A$4,'Pnad-C'!$1:$1048576,M$4,0),"-")</f>
        <v>6041.27880859375</v>
      </c>
      <c r="N16" s="122"/>
      <c r="O16" s="122">
        <f>IFERROR(VLOOKUP($B16&amp;"_"&amp;$C16&amp;"_"&amp;$A$5,'Pnad-C'!$1:$1048576,O$4,0),"-")</f>
        <v>1010.9591674804688</v>
      </c>
      <c r="P16" s="122">
        <f>IFERROR(VLOOKUP($B16&amp;"_"&amp;$C16&amp;"_"&amp;$A$5,'Pnad-C'!$1:$1048576,P$4,0),"-")</f>
        <v>623.4891357421875</v>
      </c>
      <c r="Q16" s="122">
        <f>IFERROR(VLOOKUP($B16&amp;"_"&amp;$C16&amp;"_"&amp;$A$5,'Pnad-C'!$1:$1048576,Q$4,0),"-")</f>
        <v>1889.5811767578125</v>
      </c>
      <c r="R16" s="122">
        <f>IFERROR(VLOOKUP($B16&amp;"_"&amp;$C16&amp;"_"&amp;$A$5,'Pnad-C'!$1:$1048576,R$4,0),"-")</f>
        <v>1149.8741455078125</v>
      </c>
      <c r="S16" s="122">
        <f>IFERROR(VLOOKUP($B16&amp;"_"&amp;$C16&amp;"_"&amp;$A$5,'Pnad-C'!$1:$1048576,S$4,0),"-")</f>
        <v>3121.83154296875</v>
      </c>
      <c r="T16" s="122">
        <f>IFERROR(VLOOKUP($B16&amp;"_"&amp;$C16&amp;"_"&amp;$A$5,'Pnad-C'!$1:$1048576,T$4,0),"-")</f>
        <v>1773.07080078125</v>
      </c>
      <c r="U16" s="122">
        <f>IFERROR(VLOOKUP($B16&amp;"_"&amp;$C16&amp;"_"&amp;$A$5,'Pnad-C'!$1:$1048576,U$4,0),"-")</f>
        <v>1549.6881103515625</v>
      </c>
      <c r="V16" s="122">
        <f>IFERROR(VLOOKUP($B16&amp;"_"&amp;$C16&amp;"_"&amp;$A$5,'Pnad-C'!$1:$1048576,V$4,0),"-")</f>
        <v>3539.83349609375</v>
      </c>
      <c r="W16" s="122">
        <f>IFERROR(VLOOKUP($B16&amp;"_"&amp;$C16&amp;"_"&amp;$A$5,'Pnad-C'!$1:$1048576,W$4,0),"-")</f>
        <v>5443.818359375</v>
      </c>
    </row>
    <row r="17" spans="2:23" ht="15.75" x14ac:dyDescent="0.25">
      <c r="B17" s="10">
        <f t="shared" ref="B17:B19" si="1">B16</f>
        <v>2013</v>
      </c>
      <c r="C17" s="152">
        <v>2</v>
      </c>
      <c r="D17" s="99" t="s">
        <v>4</v>
      </c>
      <c r="E17" s="122">
        <f>IFERROR(VLOOKUP($B17&amp;"_"&amp;$C17&amp;"_"&amp;$A$4,'Pnad-C'!$1:$1048576,E$4,0),"-")</f>
        <v>1117.463623046875</v>
      </c>
      <c r="F17" s="122">
        <f>IFERROR(VLOOKUP($B17&amp;"_"&amp;$C17&amp;"_"&amp;$A$4,'Pnad-C'!$1:$1048576,F$4,0),"-")</f>
        <v>863.2630615234375</v>
      </c>
      <c r="G17" s="122">
        <f>IFERROR(VLOOKUP($B17&amp;"_"&amp;$C17&amp;"_"&amp;$A$4,'Pnad-C'!$1:$1048576,G$4,0),"-")</f>
        <v>2011.7862548828125</v>
      </c>
      <c r="H17" s="122">
        <f>IFERROR(VLOOKUP($B17&amp;"_"&amp;$C17&amp;"_"&amp;$A$4,'Pnad-C'!$1:$1048576,H$4,0),"-")</f>
        <v>1491.6768798828125</v>
      </c>
      <c r="I17" s="122">
        <f>IFERROR(VLOOKUP($B17&amp;"_"&amp;$C17&amp;"_"&amp;$A$4,'Pnad-C'!$1:$1048576,I$4,0),"-")</f>
        <v>4699.484375</v>
      </c>
      <c r="J17" s="122">
        <f>IFERROR(VLOOKUP($B17&amp;"_"&amp;$C17&amp;"_"&amp;$A$4,'Pnad-C'!$1:$1048576,J$4,0),"-")</f>
        <v>1768.568115234375</v>
      </c>
      <c r="K17" s="122">
        <f>IFERROR(VLOOKUP($B17&amp;"_"&amp;$C17&amp;"_"&amp;$A$4,'Pnad-C'!$1:$1048576,K$4,0),"-")</f>
        <v>1946.1583251953125</v>
      </c>
      <c r="L17" s="122">
        <f>IFERROR(VLOOKUP($B17&amp;"_"&amp;$C17&amp;"_"&amp;$A$4,'Pnad-C'!$1:$1048576,L$4,0),"-")</f>
        <v>4224.51904296875</v>
      </c>
      <c r="M17" s="122">
        <f>IFERROR(VLOOKUP($B17&amp;"_"&amp;$C17&amp;"_"&amp;$A$4,'Pnad-C'!$1:$1048576,M$4,0),"-")</f>
        <v>6070.7353515625</v>
      </c>
      <c r="N17" s="122"/>
      <c r="O17" s="122">
        <f>IFERROR(VLOOKUP($B17&amp;"_"&amp;$C17&amp;"_"&amp;$A$5,'Pnad-C'!$1:$1048576,O$4,0),"-")</f>
        <v>1028.5035400390625</v>
      </c>
      <c r="P17" s="122">
        <f>IFERROR(VLOOKUP($B17&amp;"_"&amp;$C17&amp;"_"&amp;$A$5,'Pnad-C'!$1:$1048576,P$4,0),"-")</f>
        <v>629.33709716796875</v>
      </c>
      <c r="Q17" s="122">
        <f>IFERROR(VLOOKUP($B17&amp;"_"&amp;$C17&amp;"_"&amp;$A$5,'Pnad-C'!$1:$1048576,Q$4,0),"-")</f>
        <v>1911.1036376953125</v>
      </c>
      <c r="R17" s="122">
        <f>IFERROR(VLOOKUP($B17&amp;"_"&amp;$C17&amp;"_"&amp;$A$5,'Pnad-C'!$1:$1048576,R$4,0),"-")</f>
        <v>1195.21826171875</v>
      </c>
      <c r="S17" s="122">
        <f>IFERROR(VLOOKUP($B17&amp;"_"&amp;$C17&amp;"_"&amp;$A$5,'Pnad-C'!$1:$1048576,S$4,0),"-")</f>
        <v>3168.009521484375</v>
      </c>
      <c r="T17" s="122">
        <f>IFERROR(VLOOKUP($B17&amp;"_"&amp;$C17&amp;"_"&amp;$A$5,'Pnad-C'!$1:$1048576,T$4,0),"-")</f>
        <v>1706.7012939453125</v>
      </c>
      <c r="U17" s="122">
        <f>IFERROR(VLOOKUP($B17&amp;"_"&amp;$C17&amp;"_"&amp;$A$5,'Pnad-C'!$1:$1048576,U$4,0),"-")</f>
        <v>1545.6136474609375</v>
      </c>
      <c r="V17" s="122">
        <f>IFERROR(VLOOKUP($B17&amp;"_"&amp;$C17&amp;"_"&amp;$A$5,'Pnad-C'!$1:$1048576,V$4,0),"-")</f>
        <v>3558.227783203125</v>
      </c>
      <c r="W17" s="122">
        <f>IFERROR(VLOOKUP($B17&amp;"_"&amp;$C17&amp;"_"&amp;$A$5,'Pnad-C'!$1:$1048576,W$4,0),"-")</f>
        <v>5733.3603515625</v>
      </c>
    </row>
    <row r="18" spans="2:23" ht="15.75" x14ac:dyDescent="0.25">
      <c r="B18" s="10">
        <f t="shared" si="1"/>
        <v>2013</v>
      </c>
      <c r="C18" s="152">
        <v>3</v>
      </c>
      <c r="D18" s="99" t="s">
        <v>5</v>
      </c>
      <c r="E18" s="122">
        <f>IFERROR(VLOOKUP($B18&amp;"_"&amp;$C18&amp;"_"&amp;$A$4,'Pnad-C'!$1:$1048576,E$4,0),"-")</f>
        <v>1145.0570068359375</v>
      </c>
      <c r="F18" s="122">
        <f>IFERROR(VLOOKUP($B18&amp;"_"&amp;$C18&amp;"_"&amp;$A$4,'Pnad-C'!$1:$1048576,F$4,0),"-")</f>
        <v>892.99169921875</v>
      </c>
      <c r="G18" s="122">
        <f>IFERROR(VLOOKUP($B18&amp;"_"&amp;$C18&amp;"_"&amp;$A$4,'Pnad-C'!$1:$1048576,G$4,0),"-")</f>
        <v>2073.886474609375</v>
      </c>
      <c r="H18" s="122">
        <f>IFERROR(VLOOKUP($B18&amp;"_"&amp;$C18&amp;"_"&amp;$A$4,'Pnad-C'!$1:$1048576,H$4,0),"-")</f>
        <v>1654.0638427734375</v>
      </c>
      <c r="I18" s="122">
        <f>IFERROR(VLOOKUP($B18&amp;"_"&amp;$C18&amp;"_"&amp;$A$4,'Pnad-C'!$1:$1048576,I$4,0),"-")</f>
        <v>3995.59765625</v>
      </c>
      <c r="J18" s="122">
        <f>IFERROR(VLOOKUP($B18&amp;"_"&amp;$C18&amp;"_"&amp;$A$4,'Pnad-C'!$1:$1048576,J$4,0),"-")</f>
        <v>2061.710205078125</v>
      </c>
      <c r="K18" s="122">
        <f>IFERROR(VLOOKUP($B18&amp;"_"&amp;$C18&amp;"_"&amp;$A$4,'Pnad-C'!$1:$1048576,K$4,0),"-")</f>
        <v>2042.0377197265625</v>
      </c>
      <c r="L18" s="122">
        <f>IFERROR(VLOOKUP($B18&amp;"_"&amp;$C18&amp;"_"&amp;$A$4,'Pnad-C'!$1:$1048576,L$4,0),"-")</f>
        <v>4461.51318359375</v>
      </c>
      <c r="M18" s="122">
        <f>IFERROR(VLOOKUP($B18&amp;"_"&amp;$C18&amp;"_"&amp;$A$4,'Pnad-C'!$1:$1048576,M$4,0),"-")</f>
        <v>5851.45751953125</v>
      </c>
      <c r="N18" s="122"/>
      <c r="O18" s="122">
        <f>IFERROR(VLOOKUP($B18&amp;"_"&amp;$C18&amp;"_"&amp;$A$5,'Pnad-C'!$1:$1048576,O$4,0),"-")</f>
        <v>1043.2584228515625</v>
      </c>
      <c r="P18" s="122">
        <f>IFERROR(VLOOKUP($B18&amp;"_"&amp;$C18&amp;"_"&amp;$A$5,'Pnad-C'!$1:$1048576,P$4,0),"-")</f>
        <v>646.7657470703125</v>
      </c>
      <c r="Q18" s="122">
        <f>IFERROR(VLOOKUP($B18&amp;"_"&amp;$C18&amp;"_"&amp;$A$5,'Pnad-C'!$1:$1048576,Q$4,0),"-")</f>
        <v>1926.0133056640625</v>
      </c>
      <c r="R18" s="122">
        <f>IFERROR(VLOOKUP($B18&amp;"_"&amp;$C18&amp;"_"&amp;$A$5,'Pnad-C'!$1:$1048576,R$4,0),"-")</f>
        <v>1207.7156982421875</v>
      </c>
      <c r="S18" s="122">
        <f>IFERROR(VLOOKUP($B18&amp;"_"&amp;$C18&amp;"_"&amp;$A$5,'Pnad-C'!$1:$1048576,S$4,0),"-")</f>
        <v>2929.989501953125</v>
      </c>
      <c r="T18" s="122">
        <f>IFERROR(VLOOKUP($B18&amp;"_"&amp;$C18&amp;"_"&amp;$A$5,'Pnad-C'!$1:$1048576,T$4,0),"-")</f>
        <v>1627.0906982421875</v>
      </c>
      <c r="U18" s="122">
        <f>IFERROR(VLOOKUP($B18&amp;"_"&amp;$C18&amp;"_"&amp;$A$5,'Pnad-C'!$1:$1048576,U$4,0),"-")</f>
        <v>1587.7655029296875</v>
      </c>
      <c r="V18" s="122">
        <f>IFERROR(VLOOKUP($B18&amp;"_"&amp;$C18&amp;"_"&amp;$A$5,'Pnad-C'!$1:$1048576,V$4,0),"-")</f>
        <v>3634.008544921875</v>
      </c>
      <c r="W18" s="122">
        <f>IFERROR(VLOOKUP($B18&amp;"_"&amp;$C18&amp;"_"&amp;$A$5,'Pnad-C'!$1:$1048576,W$4,0),"-")</f>
        <v>5749.7763671875</v>
      </c>
    </row>
    <row r="19" spans="2:23" ht="15.75" x14ac:dyDescent="0.25">
      <c r="B19" s="10">
        <f t="shared" si="1"/>
        <v>2013</v>
      </c>
      <c r="C19" s="152">
        <v>4</v>
      </c>
      <c r="D19" s="99" t="s">
        <v>6</v>
      </c>
      <c r="E19" s="122">
        <f>IFERROR(VLOOKUP($B19&amp;"_"&amp;$C19&amp;"_"&amp;$A$4,'Pnad-C'!$1:$1048576,E$4,0),"-")</f>
        <v>1147.343505859375</v>
      </c>
      <c r="F19" s="122">
        <f>IFERROR(VLOOKUP($B19&amp;"_"&amp;$C19&amp;"_"&amp;$A$4,'Pnad-C'!$1:$1048576,F$4,0),"-")</f>
        <v>940.8829345703125</v>
      </c>
      <c r="G19" s="122">
        <f>IFERROR(VLOOKUP($B19&amp;"_"&amp;$C19&amp;"_"&amp;$A$4,'Pnad-C'!$1:$1048576,G$4,0),"-")</f>
        <v>2101.766845703125</v>
      </c>
      <c r="H19" s="122">
        <f>IFERROR(VLOOKUP($B19&amp;"_"&amp;$C19&amp;"_"&amp;$A$4,'Pnad-C'!$1:$1048576,H$4,0),"-")</f>
        <v>1624.6875</v>
      </c>
      <c r="I19" s="122">
        <f>IFERROR(VLOOKUP($B19&amp;"_"&amp;$C19&amp;"_"&amp;$A$4,'Pnad-C'!$1:$1048576,I$4,0),"-")</f>
        <v>3630.319091796875</v>
      </c>
      <c r="J19" s="122">
        <f>IFERROR(VLOOKUP($B19&amp;"_"&amp;$C19&amp;"_"&amp;$A$4,'Pnad-C'!$1:$1048576,J$4,0),"-")</f>
        <v>1537.0150146484375</v>
      </c>
      <c r="K19" s="122">
        <f>IFERROR(VLOOKUP($B19&amp;"_"&amp;$C19&amp;"_"&amp;$A$4,'Pnad-C'!$1:$1048576,K$4,0),"-")</f>
        <v>2180.479736328125</v>
      </c>
      <c r="L19" s="122">
        <f>IFERROR(VLOOKUP($B19&amp;"_"&amp;$C19&amp;"_"&amp;$A$4,'Pnad-C'!$1:$1048576,L$4,0),"-")</f>
        <v>4308.845703125</v>
      </c>
      <c r="M19" s="122">
        <f>IFERROR(VLOOKUP($B19&amp;"_"&amp;$C19&amp;"_"&amp;$A$4,'Pnad-C'!$1:$1048576,M$4,0),"-")</f>
        <v>5270.7470703125</v>
      </c>
      <c r="N19" s="122"/>
      <c r="O19" s="122">
        <f>IFERROR(VLOOKUP($B19&amp;"_"&amp;$C19&amp;"_"&amp;$A$5,'Pnad-C'!$1:$1048576,O$4,0),"-")</f>
        <v>1050.7333984375</v>
      </c>
      <c r="P19" s="122">
        <f>IFERROR(VLOOKUP($B19&amp;"_"&amp;$C19&amp;"_"&amp;$A$5,'Pnad-C'!$1:$1048576,P$4,0),"-")</f>
        <v>658.25689697265625</v>
      </c>
      <c r="Q19" s="122">
        <f>IFERROR(VLOOKUP($B19&amp;"_"&amp;$C19&amp;"_"&amp;$A$5,'Pnad-C'!$1:$1048576,Q$4,0),"-")</f>
        <v>1933.8944091796875</v>
      </c>
      <c r="R19" s="122">
        <f>IFERROR(VLOOKUP($B19&amp;"_"&amp;$C19&amp;"_"&amp;$A$5,'Pnad-C'!$1:$1048576,R$4,0),"-")</f>
        <v>1190.450439453125</v>
      </c>
      <c r="S19" s="122">
        <f>IFERROR(VLOOKUP($B19&amp;"_"&amp;$C19&amp;"_"&amp;$A$5,'Pnad-C'!$1:$1048576,S$4,0),"-")</f>
        <v>2758.341796875</v>
      </c>
      <c r="T19" s="122">
        <f>IFERROR(VLOOKUP($B19&amp;"_"&amp;$C19&amp;"_"&amp;$A$5,'Pnad-C'!$1:$1048576,T$4,0),"-")</f>
        <v>1693.8072509765625</v>
      </c>
      <c r="U19" s="122">
        <f>IFERROR(VLOOKUP($B19&amp;"_"&amp;$C19&amp;"_"&amp;$A$5,'Pnad-C'!$1:$1048576,U$4,0),"-")</f>
        <v>1552.4610595703125</v>
      </c>
      <c r="V19" s="122">
        <f>IFERROR(VLOOKUP($B19&amp;"_"&amp;$C19&amp;"_"&amp;$A$5,'Pnad-C'!$1:$1048576,V$4,0),"-")</f>
        <v>3695.6494140625</v>
      </c>
      <c r="W19" s="122">
        <f>IFERROR(VLOOKUP($B19&amp;"_"&amp;$C19&amp;"_"&amp;$A$5,'Pnad-C'!$1:$1048576,W$4,0),"-")</f>
        <v>5474.2998046875</v>
      </c>
    </row>
    <row r="20" spans="2:23" ht="15.75" x14ac:dyDescent="0.25">
      <c r="B20" s="10">
        <f>D20</f>
        <v>2014</v>
      </c>
      <c r="C20" s="152">
        <v>0</v>
      </c>
      <c r="D20" s="98">
        <v>2014</v>
      </c>
      <c r="E20" s="121">
        <f>IFERROR(VLOOKUP($B20&amp;"_"&amp;$C20&amp;"_"&amp;$A$4,'Pnad-C'!$1:$1048576,E$4,0),"-")</f>
        <v>1097.0498046875</v>
      </c>
      <c r="F20" s="121">
        <f>IFERROR(VLOOKUP($B20&amp;"_"&amp;$C20&amp;"_"&amp;$A$4,'Pnad-C'!$1:$1048576,F$4,0),"-")</f>
        <v>898.24078369140625</v>
      </c>
      <c r="G20" s="121">
        <f>IFERROR(VLOOKUP($B20&amp;"_"&amp;$C20&amp;"_"&amp;$A$4,'Pnad-C'!$1:$1048576,G$4,0),"-")</f>
        <v>1953.9686279296875</v>
      </c>
      <c r="H20" s="121">
        <f>IFERROR(VLOOKUP($B20&amp;"_"&amp;$C20&amp;"_"&amp;$A$4,'Pnad-C'!$1:$1048576,H$4,0),"-")</f>
        <v>1407.302734375</v>
      </c>
      <c r="I20" s="121">
        <f>IFERROR(VLOOKUP($B20&amp;"_"&amp;$C20&amp;"_"&amp;$A$4,'Pnad-C'!$1:$1048576,I$4,0),"-")</f>
        <v>4219.4755859375</v>
      </c>
      <c r="J20" s="121">
        <f>IFERROR(VLOOKUP($B20&amp;"_"&amp;$C20&amp;"_"&amp;$A$4,'Pnad-C'!$1:$1048576,J$4,0),"-")</f>
        <v>1687.125732421875</v>
      </c>
      <c r="K20" s="121">
        <f>IFERROR(VLOOKUP($B20&amp;"_"&amp;$C20&amp;"_"&amp;$A$4,'Pnad-C'!$1:$1048576,K$4,0),"-")</f>
        <v>1865.42431640625</v>
      </c>
      <c r="L20" s="121">
        <f>IFERROR(VLOOKUP($B20&amp;"_"&amp;$C20&amp;"_"&amp;$A$4,'Pnad-C'!$1:$1048576,L$4,0),"-")</f>
        <v>4422.2939453125</v>
      </c>
      <c r="M20" s="121">
        <f>IFERROR(VLOOKUP($B20&amp;"_"&amp;$C20&amp;"_"&amp;$A$4,'Pnad-C'!$1:$1048576,M$4,0),"-")</f>
        <v>5770.48486328125</v>
      </c>
      <c r="N20" s="121"/>
      <c r="O20" s="121">
        <f>IFERROR(VLOOKUP($B20&amp;"_"&amp;$C20&amp;"_"&amp;$A$5,'Pnad-C'!$1:$1048576,O$4,0),"-")</f>
        <v>1071.41552734375</v>
      </c>
      <c r="P20" s="121">
        <f>IFERROR(VLOOKUP($B20&amp;"_"&amp;$C20&amp;"_"&amp;$A$5,'Pnad-C'!$1:$1048576,P$4,0),"-")</f>
        <v>671.09490966796875</v>
      </c>
      <c r="Q20" s="121">
        <f>IFERROR(VLOOKUP($B20&amp;"_"&amp;$C20&amp;"_"&amp;$A$5,'Pnad-C'!$1:$1048576,Q$4,0),"-")</f>
        <v>1930.01171875</v>
      </c>
      <c r="R20" s="121">
        <f>IFERROR(VLOOKUP($B20&amp;"_"&amp;$C20&amp;"_"&amp;$A$5,'Pnad-C'!$1:$1048576,R$4,0),"-")</f>
        <v>1189.231201171875</v>
      </c>
      <c r="S20" s="121">
        <f>IFERROR(VLOOKUP($B20&amp;"_"&amp;$C20&amp;"_"&amp;$A$5,'Pnad-C'!$1:$1048576,S$4,0),"-")</f>
        <v>2919.669189453125</v>
      </c>
      <c r="T20" s="121">
        <f>IFERROR(VLOOKUP($B20&amp;"_"&amp;$C20&amp;"_"&amp;$A$5,'Pnad-C'!$1:$1048576,T$4,0),"-")</f>
        <v>1721.956298828125</v>
      </c>
      <c r="U20" s="121">
        <f>IFERROR(VLOOKUP($B20&amp;"_"&amp;$C20&amp;"_"&amp;$A$5,'Pnad-C'!$1:$1048576,U$4,0),"-")</f>
        <v>1591.954833984375</v>
      </c>
      <c r="V20" s="121">
        <f>IFERROR(VLOOKUP($B20&amp;"_"&amp;$C20&amp;"_"&amp;$A$5,'Pnad-C'!$1:$1048576,V$4,0),"-")</f>
        <v>3670.4462890625</v>
      </c>
      <c r="W20" s="121">
        <f>IFERROR(VLOOKUP($B20&amp;"_"&amp;$C20&amp;"_"&amp;$A$5,'Pnad-C'!$1:$1048576,W$4,0),"-")</f>
        <v>5473.740234375</v>
      </c>
    </row>
    <row r="21" spans="2:23" ht="15.75" x14ac:dyDescent="0.25">
      <c r="B21" s="10">
        <f>B20</f>
        <v>2014</v>
      </c>
      <c r="C21" s="152">
        <v>1</v>
      </c>
      <c r="D21" s="99" t="s">
        <v>3</v>
      </c>
      <c r="E21" s="122">
        <f>IFERROR(VLOOKUP($B21&amp;"_"&amp;$C21&amp;"_"&amp;$A$4,'Pnad-C'!$1:$1048576,E$4,0),"-")</f>
        <v>1154.9871826171875</v>
      </c>
      <c r="F21" s="122">
        <f>IFERROR(VLOOKUP($B21&amp;"_"&amp;$C21&amp;"_"&amp;$A$4,'Pnad-C'!$1:$1048576,F$4,0),"-")</f>
        <v>941.61810302734375</v>
      </c>
      <c r="G21" s="122">
        <f>IFERROR(VLOOKUP($B21&amp;"_"&amp;$C21&amp;"_"&amp;$A$4,'Pnad-C'!$1:$1048576,G$4,0),"-")</f>
        <v>2071.05810546875</v>
      </c>
      <c r="H21" s="122">
        <f>IFERROR(VLOOKUP($B21&amp;"_"&amp;$C21&amp;"_"&amp;$A$4,'Pnad-C'!$1:$1048576,H$4,0),"-")</f>
        <v>1577.1209716796875</v>
      </c>
      <c r="I21" s="122">
        <f>IFERROR(VLOOKUP($B21&amp;"_"&amp;$C21&amp;"_"&amp;$A$4,'Pnad-C'!$1:$1048576,I$4,0),"-")</f>
        <v>4529.04150390625</v>
      </c>
      <c r="J21" s="122">
        <f>IFERROR(VLOOKUP($B21&amp;"_"&amp;$C21&amp;"_"&amp;$A$4,'Pnad-C'!$1:$1048576,J$4,0),"-")</f>
        <v>1781.7734375</v>
      </c>
      <c r="K21" s="122">
        <f>IFERROR(VLOOKUP($B21&amp;"_"&amp;$C21&amp;"_"&amp;$A$4,'Pnad-C'!$1:$1048576,K$4,0),"-")</f>
        <v>2121.165771484375</v>
      </c>
      <c r="L21" s="122">
        <f>IFERROR(VLOOKUP($B21&amp;"_"&amp;$C21&amp;"_"&amp;$A$4,'Pnad-C'!$1:$1048576,L$4,0),"-")</f>
        <v>4662.4765625</v>
      </c>
      <c r="M21" s="122">
        <f>IFERROR(VLOOKUP($B21&amp;"_"&amp;$C21&amp;"_"&amp;$A$4,'Pnad-C'!$1:$1048576,M$4,0),"-")</f>
        <v>5499.5703125</v>
      </c>
      <c r="N21" s="122"/>
      <c r="O21" s="122">
        <f>IFERROR(VLOOKUP($B21&amp;"_"&amp;$C21&amp;"_"&amp;$A$5,'Pnad-C'!$1:$1048576,O$4,0),"-")</f>
        <v>1072.8372802734375</v>
      </c>
      <c r="P21" s="122">
        <f>IFERROR(VLOOKUP($B21&amp;"_"&amp;$C21&amp;"_"&amp;$A$5,'Pnad-C'!$1:$1048576,P$4,0),"-")</f>
        <v>674.50567626953125</v>
      </c>
      <c r="Q21" s="122">
        <f>IFERROR(VLOOKUP($B21&amp;"_"&amp;$C21&amp;"_"&amp;$A$5,'Pnad-C'!$1:$1048576,Q$4,0),"-")</f>
        <v>1949.6287841796875</v>
      </c>
      <c r="R21" s="122">
        <f>IFERROR(VLOOKUP($B21&amp;"_"&amp;$C21&amp;"_"&amp;$A$5,'Pnad-C'!$1:$1048576,R$4,0),"-")</f>
        <v>1187.88232421875</v>
      </c>
      <c r="S21" s="122">
        <f>IFERROR(VLOOKUP($B21&amp;"_"&amp;$C21&amp;"_"&amp;$A$5,'Pnad-C'!$1:$1048576,S$4,0),"-")</f>
        <v>2913.13818359375</v>
      </c>
      <c r="T21" s="122">
        <f>IFERROR(VLOOKUP($B21&amp;"_"&amp;$C21&amp;"_"&amp;$A$5,'Pnad-C'!$1:$1048576,T$4,0),"-")</f>
        <v>1838.0167236328125</v>
      </c>
      <c r="U21" s="122">
        <f>IFERROR(VLOOKUP($B21&amp;"_"&amp;$C21&amp;"_"&amp;$A$5,'Pnad-C'!$1:$1048576,U$4,0),"-")</f>
        <v>1627.0069580078125</v>
      </c>
      <c r="V21" s="122">
        <f>IFERROR(VLOOKUP($B21&amp;"_"&amp;$C21&amp;"_"&amp;$A$5,'Pnad-C'!$1:$1048576,V$4,0),"-")</f>
        <v>3693.4599609375</v>
      </c>
      <c r="W21" s="122">
        <f>IFERROR(VLOOKUP($B21&amp;"_"&amp;$C21&amp;"_"&amp;$A$5,'Pnad-C'!$1:$1048576,W$4,0),"-")</f>
        <v>5536.83984375</v>
      </c>
    </row>
    <row r="22" spans="2:23" ht="15.75" x14ac:dyDescent="0.25">
      <c r="B22" s="10">
        <f t="shared" ref="B22:B24" si="2">B21</f>
        <v>2014</v>
      </c>
      <c r="C22" s="152">
        <v>2</v>
      </c>
      <c r="D22" s="99" t="s">
        <v>4</v>
      </c>
      <c r="E22" s="122">
        <f>IFERROR(VLOOKUP($B22&amp;"_"&amp;$C22&amp;"_"&amp;$A$4,'Pnad-C'!$1:$1048576,E$4,0),"-")</f>
        <v>1105.26171875</v>
      </c>
      <c r="F22" s="122">
        <f>IFERROR(VLOOKUP($B22&amp;"_"&amp;$C22&amp;"_"&amp;$A$4,'Pnad-C'!$1:$1048576,F$4,0),"-")</f>
        <v>882.2723388671875</v>
      </c>
      <c r="G22" s="122">
        <f>IFERROR(VLOOKUP($B22&amp;"_"&amp;$C22&amp;"_"&amp;$A$4,'Pnad-C'!$1:$1048576,G$4,0),"-")</f>
        <v>1961.580078125</v>
      </c>
      <c r="H22" s="122">
        <f>IFERROR(VLOOKUP($B22&amp;"_"&amp;$C22&amp;"_"&amp;$A$4,'Pnad-C'!$1:$1048576,H$4,0),"-")</f>
        <v>1415.31298828125</v>
      </c>
      <c r="I22" s="122">
        <f>IFERROR(VLOOKUP($B22&amp;"_"&amp;$C22&amp;"_"&amp;$A$4,'Pnad-C'!$1:$1048576,I$4,0),"-")</f>
        <v>4447.6015625</v>
      </c>
      <c r="J22" s="122">
        <f>IFERROR(VLOOKUP($B22&amp;"_"&amp;$C22&amp;"_"&amp;$A$4,'Pnad-C'!$1:$1048576,J$4,0),"-")</f>
        <v>1627.372314453125</v>
      </c>
      <c r="K22" s="122">
        <f>IFERROR(VLOOKUP($B22&amp;"_"&amp;$C22&amp;"_"&amp;$A$4,'Pnad-C'!$1:$1048576,K$4,0),"-")</f>
        <v>1823.3353271484375</v>
      </c>
      <c r="L22" s="122">
        <f>IFERROR(VLOOKUP($B22&amp;"_"&amp;$C22&amp;"_"&amp;$A$4,'Pnad-C'!$1:$1048576,L$4,0),"-")</f>
        <v>4470.20703125</v>
      </c>
      <c r="M22" s="122">
        <f>IFERROR(VLOOKUP($B22&amp;"_"&amp;$C22&amp;"_"&amp;$A$4,'Pnad-C'!$1:$1048576,M$4,0),"-")</f>
        <v>5831.41162109375</v>
      </c>
      <c r="N22" s="122"/>
      <c r="O22" s="122">
        <f>IFERROR(VLOOKUP($B22&amp;"_"&amp;$C22&amp;"_"&amp;$A$5,'Pnad-C'!$1:$1048576,O$4,0),"-")</f>
        <v>1070.6871337890625</v>
      </c>
      <c r="P22" s="122">
        <f>IFERROR(VLOOKUP($B22&amp;"_"&amp;$C22&amp;"_"&amp;$A$5,'Pnad-C'!$1:$1048576,P$4,0),"-")</f>
        <v>656.08233642578125</v>
      </c>
      <c r="Q22" s="122">
        <f>IFERROR(VLOOKUP($B22&amp;"_"&amp;$C22&amp;"_"&amp;$A$5,'Pnad-C'!$1:$1048576,Q$4,0),"-")</f>
        <v>1922.026611328125</v>
      </c>
      <c r="R22" s="122">
        <f>IFERROR(VLOOKUP($B22&amp;"_"&amp;$C22&amp;"_"&amp;$A$5,'Pnad-C'!$1:$1048576,R$4,0),"-")</f>
        <v>1201.763671875</v>
      </c>
      <c r="S22" s="122">
        <f>IFERROR(VLOOKUP($B22&amp;"_"&amp;$C22&amp;"_"&amp;$A$5,'Pnad-C'!$1:$1048576,S$4,0),"-")</f>
        <v>2880.398193359375</v>
      </c>
      <c r="T22" s="122">
        <f>IFERROR(VLOOKUP($B22&amp;"_"&amp;$C22&amp;"_"&amp;$A$5,'Pnad-C'!$1:$1048576,T$4,0),"-")</f>
        <v>1706.987060546875</v>
      </c>
      <c r="U22" s="122">
        <f>IFERROR(VLOOKUP($B22&amp;"_"&amp;$C22&amp;"_"&amp;$A$5,'Pnad-C'!$1:$1048576,U$4,0),"-")</f>
        <v>1563.6197509765625</v>
      </c>
      <c r="V22" s="122">
        <f>IFERROR(VLOOKUP($B22&amp;"_"&amp;$C22&amp;"_"&amp;$A$5,'Pnad-C'!$1:$1048576,V$4,0),"-")</f>
        <v>3630.31982421875</v>
      </c>
      <c r="W22" s="122">
        <f>IFERROR(VLOOKUP($B22&amp;"_"&amp;$C22&amp;"_"&amp;$A$5,'Pnad-C'!$1:$1048576,W$4,0),"-")</f>
        <v>5451.05224609375</v>
      </c>
    </row>
    <row r="23" spans="2:23" ht="15.75" x14ac:dyDescent="0.25">
      <c r="B23" s="10">
        <f t="shared" si="2"/>
        <v>2014</v>
      </c>
      <c r="C23" s="152">
        <v>3</v>
      </c>
      <c r="D23" s="99" t="s">
        <v>5</v>
      </c>
      <c r="E23" s="122">
        <f>IFERROR(VLOOKUP($B23&amp;"_"&amp;$C23&amp;"_"&amp;$A$4,'Pnad-C'!$1:$1048576,E$4,0),"-")</f>
        <v>1031.2158203125</v>
      </c>
      <c r="F23" s="122">
        <f>IFERROR(VLOOKUP($B23&amp;"_"&amp;$C23&amp;"_"&amp;$A$4,'Pnad-C'!$1:$1048576,F$4,0),"-")</f>
        <v>866.7625732421875</v>
      </c>
      <c r="G23" s="122">
        <f>IFERROR(VLOOKUP($B23&amp;"_"&amp;$C23&amp;"_"&amp;$A$4,'Pnad-C'!$1:$1048576,G$4,0),"-")</f>
        <v>1858.11572265625</v>
      </c>
      <c r="H23" s="122">
        <f>IFERROR(VLOOKUP($B23&amp;"_"&amp;$C23&amp;"_"&amp;$A$4,'Pnad-C'!$1:$1048576,H$4,0),"-")</f>
        <v>1308.5831298828125</v>
      </c>
      <c r="I23" s="122">
        <f>IFERROR(VLOOKUP($B23&amp;"_"&amp;$C23&amp;"_"&amp;$A$4,'Pnad-C'!$1:$1048576,I$4,0),"-")</f>
        <v>4320.26953125</v>
      </c>
      <c r="J23" s="122">
        <f>IFERROR(VLOOKUP($B23&amp;"_"&amp;$C23&amp;"_"&amp;$A$4,'Pnad-C'!$1:$1048576,J$4,0),"-")</f>
        <v>1709.3587646484375</v>
      </c>
      <c r="K23" s="122">
        <f>IFERROR(VLOOKUP($B23&amp;"_"&amp;$C23&amp;"_"&amp;$A$4,'Pnad-C'!$1:$1048576,K$4,0),"-")</f>
        <v>1711.390625</v>
      </c>
      <c r="L23" s="122">
        <f>IFERROR(VLOOKUP($B23&amp;"_"&amp;$C23&amp;"_"&amp;$A$4,'Pnad-C'!$1:$1048576,L$4,0),"-")</f>
        <v>3983.333984375</v>
      </c>
      <c r="M23" s="122">
        <f>IFERROR(VLOOKUP($B23&amp;"_"&amp;$C23&amp;"_"&amp;$A$4,'Pnad-C'!$1:$1048576,M$4,0),"-")</f>
        <v>6012.0712890625</v>
      </c>
      <c r="N23" s="122"/>
      <c r="O23" s="122">
        <f>IFERROR(VLOOKUP($B23&amp;"_"&amp;$C23&amp;"_"&amp;$A$5,'Pnad-C'!$1:$1048576,O$4,0),"-")</f>
        <v>1072.58447265625</v>
      </c>
      <c r="P23" s="122">
        <f>IFERROR(VLOOKUP($B23&amp;"_"&amp;$C23&amp;"_"&amp;$A$5,'Pnad-C'!$1:$1048576,P$4,0),"-")</f>
        <v>673.5369873046875</v>
      </c>
      <c r="Q23" s="122">
        <f>IFERROR(VLOOKUP($B23&amp;"_"&amp;$C23&amp;"_"&amp;$A$5,'Pnad-C'!$1:$1048576,Q$4,0),"-")</f>
        <v>1925.6134033203125</v>
      </c>
      <c r="R23" s="122">
        <f>IFERROR(VLOOKUP($B23&amp;"_"&amp;$C23&amp;"_"&amp;$A$5,'Pnad-C'!$1:$1048576,R$4,0),"-")</f>
        <v>1177.8648681640625</v>
      </c>
      <c r="S23" s="122">
        <f>IFERROR(VLOOKUP($B23&amp;"_"&amp;$C23&amp;"_"&amp;$A$5,'Pnad-C'!$1:$1048576,S$4,0),"-")</f>
        <v>2891.3046875</v>
      </c>
      <c r="T23" s="122">
        <f>IFERROR(VLOOKUP($B23&amp;"_"&amp;$C23&amp;"_"&amp;$A$5,'Pnad-C'!$1:$1048576,T$4,0),"-")</f>
        <v>1661.0155029296875</v>
      </c>
      <c r="U23" s="122">
        <f>IFERROR(VLOOKUP($B23&amp;"_"&amp;$C23&amp;"_"&amp;$A$5,'Pnad-C'!$1:$1048576,U$4,0),"-")</f>
        <v>1562.76220703125</v>
      </c>
      <c r="V23" s="122">
        <f>IFERROR(VLOOKUP($B23&amp;"_"&amp;$C23&amp;"_"&amp;$A$5,'Pnad-C'!$1:$1048576,V$4,0),"-")</f>
        <v>3646.183837890625</v>
      </c>
      <c r="W23" s="122">
        <f>IFERROR(VLOOKUP($B23&amp;"_"&amp;$C23&amp;"_"&amp;$A$5,'Pnad-C'!$1:$1048576,W$4,0),"-")</f>
        <v>5528.32421875</v>
      </c>
    </row>
    <row r="24" spans="2:23" ht="15.75" x14ac:dyDescent="0.25">
      <c r="B24" s="10">
        <f t="shared" si="2"/>
        <v>2014</v>
      </c>
      <c r="C24" s="152">
        <v>4</v>
      </c>
      <c r="D24" s="99" t="s">
        <v>6</v>
      </c>
      <c r="E24" s="122">
        <f>IFERROR(VLOOKUP($B24&amp;"_"&amp;$C24&amp;"_"&amp;$A$4,'Pnad-C'!$1:$1048576,E$4,0),"-")</f>
        <v>1096.734619140625</v>
      </c>
      <c r="F24" s="122">
        <f>IFERROR(VLOOKUP($B24&amp;"_"&amp;$C24&amp;"_"&amp;$A$4,'Pnad-C'!$1:$1048576,F$4,0),"-")</f>
        <v>902.3101806640625</v>
      </c>
      <c r="G24" s="122">
        <f>IFERROR(VLOOKUP($B24&amp;"_"&amp;$C24&amp;"_"&amp;$A$4,'Pnad-C'!$1:$1048576,G$4,0),"-")</f>
        <v>1925.12060546875</v>
      </c>
      <c r="H24" s="122">
        <f>IFERROR(VLOOKUP($B24&amp;"_"&amp;$C24&amp;"_"&amp;$A$4,'Pnad-C'!$1:$1048576,H$4,0),"-")</f>
        <v>1328.1939697265625</v>
      </c>
      <c r="I24" s="122">
        <f>IFERROR(VLOOKUP($B24&amp;"_"&amp;$C24&amp;"_"&amp;$A$4,'Pnad-C'!$1:$1048576,I$4,0),"-")</f>
        <v>3580.98876953125</v>
      </c>
      <c r="J24" s="122">
        <f>IFERROR(VLOOKUP($B24&amp;"_"&amp;$C24&amp;"_"&amp;$A$4,'Pnad-C'!$1:$1048576,J$4,0),"-")</f>
        <v>1629.99853515625</v>
      </c>
      <c r="K24" s="122">
        <f>IFERROR(VLOOKUP($B24&amp;"_"&amp;$C24&amp;"_"&amp;$A$4,'Pnad-C'!$1:$1048576,K$4,0),"-")</f>
        <v>1805.8052978515625</v>
      </c>
      <c r="L24" s="122">
        <f>IFERROR(VLOOKUP($B24&amp;"_"&amp;$C24&amp;"_"&amp;$A$4,'Pnad-C'!$1:$1048576,L$4,0),"-")</f>
        <v>4573.158203125</v>
      </c>
      <c r="M24" s="122">
        <f>IFERROR(VLOOKUP($B24&amp;"_"&amp;$C24&amp;"_"&amp;$A$4,'Pnad-C'!$1:$1048576,M$4,0),"-")</f>
        <v>5738.88671875</v>
      </c>
      <c r="N24" s="122"/>
      <c r="O24" s="122">
        <f>IFERROR(VLOOKUP($B24&amp;"_"&amp;$C24&amp;"_"&amp;$A$5,'Pnad-C'!$1:$1048576,O$4,0),"-")</f>
        <v>1069.5533447265625</v>
      </c>
      <c r="P24" s="122">
        <f>IFERROR(VLOOKUP($B24&amp;"_"&amp;$C24&amp;"_"&amp;$A$5,'Pnad-C'!$1:$1048576,P$4,0),"-")</f>
        <v>680.254638671875</v>
      </c>
      <c r="Q24" s="122">
        <f>IFERROR(VLOOKUP($B24&amp;"_"&amp;$C24&amp;"_"&amp;$A$5,'Pnad-C'!$1:$1048576,Q$4,0),"-")</f>
        <v>1922.77783203125</v>
      </c>
      <c r="R24" s="122">
        <f>IFERROR(VLOOKUP($B24&amp;"_"&amp;$C24&amp;"_"&amp;$A$5,'Pnad-C'!$1:$1048576,R$4,0),"-")</f>
        <v>1189.4139404296875</v>
      </c>
      <c r="S24" s="122">
        <f>IFERROR(VLOOKUP($B24&amp;"_"&amp;$C24&amp;"_"&amp;$A$5,'Pnad-C'!$1:$1048576,S$4,0),"-")</f>
        <v>2993.835693359375</v>
      </c>
      <c r="T24" s="122">
        <f>IFERROR(VLOOKUP($B24&amp;"_"&amp;$C24&amp;"_"&amp;$A$5,'Pnad-C'!$1:$1048576,T$4,0),"-")</f>
        <v>1681.80615234375</v>
      </c>
      <c r="U24" s="122">
        <f>IFERROR(VLOOKUP($B24&amp;"_"&amp;$C24&amp;"_"&amp;$A$5,'Pnad-C'!$1:$1048576,U$4,0),"-")</f>
        <v>1614.430419921875</v>
      </c>
      <c r="V24" s="122">
        <f>IFERROR(VLOOKUP($B24&amp;"_"&amp;$C24&amp;"_"&amp;$A$5,'Pnad-C'!$1:$1048576,V$4,0),"-")</f>
        <v>3711.821044921875</v>
      </c>
      <c r="W24" s="122">
        <f>IFERROR(VLOOKUP($B24&amp;"_"&amp;$C24&amp;"_"&amp;$A$5,'Pnad-C'!$1:$1048576,W$4,0),"-")</f>
        <v>5378.744140625</v>
      </c>
    </row>
    <row r="25" spans="2:23" ht="15.75" x14ac:dyDescent="0.25">
      <c r="B25" s="10">
        <f>D25</f>
        <v>2015</v>
      </c>
      <c r="C25" s="152">
        <v>0</v>
      </c>
      <c r="D25" s="98">
        <v>2015</v>
      </c>
      <c r="E25" s="121">
        <f>IFERROR(VLOOKUP($B25&amp;"_"&amp;$C25&amp;"_"&amp;$A$4,'Pnad-C'!$1:$1048576,E$4,0),"-")</f>
        <v>1156.6875</v>
      </c>
      <c r="F25" s="121">
        <f>IFERROR(VLOOKUP($B25&amp;"_"&amp;$C25&amp;"_"&amp;$A$4,'Pnad-C'!$1:$1048576,F$4,0),"-")</f>
        <v>903.801025390625</v>
      </c>
      <c r="G25" s="121">
        <f>IFERROR(VLOOKUP($B25&amp;"_"&amp;$C25&amp;"_"&amp;$A$4,'Pnad-C'!$1:$1048576,G$4,0),"-")</f>
        <v>2116.48974609375</v>
      </c>
      <c r="H25" s="121">
        <f>IFERROR(VLOOKUP($B25&amp;"_"&amp;$C25&amp;"_"&amp;$A$4,'Pnad-C'!$1:$1048576,H$4,0),"-")</f>
        <v>1454.794921875</v>
      </c>
      <c r="I25" s="121">
        <f>IFERROR(VLOOKUP($B25&amp;"_"&amp;$C25&amp;"_"&amp;$A$4,'Pnad-C'!$1:$1048576,I$4,0),"-")</f>
        <v>3514.236328125</v>
      </c>
      <c r="J25" s="121">
        <f>IFERROR(VLOOKUP($B25&amp;"_"&amp;$C25&amp;"_"&amp;$A$4,'Pnad-C'!$1:$1048576,J$4,0),"-")</f>
        <v>1910.6138916015625</v>
      </c>
      <c r="K25" s="121">
        <f>IFERROR(VLOOKUP($B25&amp;"_"&amp;$C25&amp;"_"&amp;$A$4,'Pnad-C'!$1:$1048576,K$4,0),"-")</f>
        <v>1875.91796875</v>
      </c>
      <c r="L25" s="121">
        <f>IFERROR(VLOOKUP($B25&amp;"_"&amp;$C25&amp;"_"&amp;$A$4,'Pnad-C'!$1:$1048576,L$4,0),"-")</f>
        <v>4624.60400390625</v>
      </c>
      <c r="M25" s="121">
        <f>IFERROR(VLOOKUP($B25&amp;"_"&amp;$C25&amp;"_"&amp;$A$4,'Pnad-C'!$1:$1048576,M$4,0),"-")</f>
        <v>6230.79443359375</v>
      </c>
      <c r="N25" s="121"/>
      <c r="O25" s="121">
        <f>IFERROR(VLOOKUP($B25&amp;"_"&amp;$C25&amp;"_"&amp;$A$5,'Pnad-C'!$1:$1048576,O$4,0),"-")</f>
        <v>1067.6839599609375</v>
      </c>
      <c r="P25" s="121">
        <f>IFERROR(VLOOKUP($B25&amp;"_"&amp;$C25&amp;"_"&amp;$A$5,'Pnad-C'!$1:$1048576,P$4,0),"-")</f>
        <v>669.4810791015625</v>
      </c>
      <c r="Q25" s="121">
        <f>IFERROR(VLOOKUP($B25&amp;"_"&amp;$C25&amp;"_"&amp;$A$5,'Pnad-C'!$1:$1048576,Q$4,0),"-")</f>
        <v>1940.231201171875</v>
      </c>
      <c r="R25" s="121">
        <f>IFERROR(VLOOKUP($B25&amp;"_"&amp;$C25&amp;"_"&amp;$A$5,'Pnad-C'!$1:$1048576,R$4,0),"-")</f>
        <v>1178.9857177734375</v>
      </c>
      <c r="S25" s="121">
        <f>IFERROR(VLOOKUP($B25&amp;"_"&amp;$C25&amp;"_"&amp;$A$5,'Pnad-C'!$1:$1048576,S$4,0),"-")</f>
        <v>2938.528564453125</v>
      </c>
      <c r="T25" s="121">
        <f>IFERROR(VLOOKUP($B25&amp;"_"&amp;$C25&amp;"_"&amp;$A$5,'Pnad-C'!$1:$1048576,T$4,0),"-")</f>
        <v>1678.936279296875</v>
      </c>
      <c r="U25" s="121">
        <f>IFERROR(VLOOKUP($B25&amp;"_"&amp;$C25&amp;"_"&amp;$A$5,'Pnad-C'!$1:$1048576,U$4,0),"-")</f>
        <v>1542.2598876953125</v>
      </c>
      <c r="V25" s="121">
        <f>IFERROR(VLOOKUP($B25&amp;"_"&amp;$C25&amp;"_"&amp;$A$5,'Pnad-C'!$1:$1048576,V$4,0),"-")</f>
        <v>3696.770263671875</v>
      </c>
      <c r="W25" s="121">
        <f>IFERROR(VLOOKUP($B25&amp;"_"&amp;$C25&amp;"_"&amp;$A$5,'Pnad-C'!$1:$1048576,W$4,0),"-")</f>
        <v>5395.18701171875</v>
      </c>
    </row>
    <row r="26" spans="2:23" ht="15.75" x14ac:dyDescent="0.25">
      <c r="B26" s="10">
        <f>B25</f>
        <v>2015</v>
      </c>
      <c r="C26" s="152">
        <v>1</v>
      </c>
      <c r="D26" s="99" t="s">
        <v>3</v>
      </c>
      <c r="E26" s="122">
        <f>IFERROR(VLOOKUP($B26&amp;"_"&amp;$C26&amp;"_"&amp;$A$4,'Pnad-C'!$1:$1048576,E$4,0),"-")</f>
        <v>1159.2000732421875</v>
      </c>
      <c r="F26" s="122">
        <f>IFERROR(VLOOKUP($B26&amp;"_"&amp;$C26&amp;"_"&amp;$A$4,'Pnad-C'!$1:$1048576,F$4,0),"-")</f>
        <v>905.96636962890625</v>
      </c>
      <c r="G26" s="122">
        <f>IFERROR(VLOOKUP($B26&amp;"_"&amp;$C26&amp;"_"&amp;$A$4,'Pnad-C'!$1:$1048576,G$4,0),"-")</f>
        <v>2057.109130859375</v>
      </c>
      <c r="H26" s="122">
        <f>IFERROR(VLOOKUP($B26&amp;"_"&amp;$C26&amp;"_"&amp;$A$4,'Pnad-C'!$1:$1048576,H$4,0),"-")</f>
        <v>1484.4383544921875</v>
      </c>
      <c r="I26" s="122">
        <f>IFERROR(VLOOKUP($B26&amp;"_"&amp;$C26&amp;"_"&amp;$A$4,'Pnad-C'!$1:$1048576,I$4,0),"-")</f>
        <v>3330.372314453125</v>
      </c>
      <c r="J26" s="122">
        <f>IFERROR(VLOOKUP($B26&amp;"_"&amp;$C26&amp;"_"&amp;$A$4,'Pnad-C'!$1:$1048576,J$4,0),"-")</f>
        <v>1983.577880859375</v>
      </c>
      <c r="K26" s="122">
        <f>IFERROR(VLOOKUP($B26&amp;"_"&amp;$C26&amp;"_"&amp;$A$4,'Pnad-C'!$1:$1048576,K$4,0),"-")</f>
        <v>1850.8758544921875</v>
      </c>
      <c r="L26" s="122">
        <f>IFERROR(VLOOKUP($B26&amp;"_"&amp;$C26&amp;"_"&amp;$A$4,'Pnad-C'!$1:$1048576,L$4,0),"-")</f>
        <v>4535.70458984375</v>
      </c>
      <c r="M26" s="122">
        <f>IFERROR(VLOOKUP($B26&amp;"_"&amp;$C26&amp;"_"&amp;$A$4,'Pnad-C'!$1:$1048576,M$4,0),"-")</f>
        <v>5993.87060546875</v>
      </c>
      <c r="N26" s="122"/>
      <c r="O26" s="122">
        <f>IFERROR(VLOOKUP($B26&amp;"_"&amp;$C26&amp;"_"&amp;$A$5,'Pnad-C'!$1:$1048576,O$4,0),"-")</f>
        <v>1085.5965576171875</v>
      </c>
      <c r="P26" s="122">
        <f>IFERROR(VLOOKUP($B26&amp;"_"&amp;$C26&amp;"_"&amp;$A$5,'Pnad-C'!$1:$1048576,P$4,0),"-")</f>
        <v>680.36212158203125</v>
      </c>
      <c r="Q26" s="122">
        <f>IFERROR(VLOOKUP($B26&amp;"_"&amp;$C26&amp;"_"&amp;$A$5,'Pnad-C'!$1:$1048576,Q$4,0),"-")</f>
        <v>1955.8343505859375</v>
      </c>
      <c r="R26" s="122">
        <f>IFERROR(VLOOKUP($B26&amp;"_"&amp;$C26&amp;"_"&amp;$A$5,'Pnad-C'!$1:$1048576,R$4,0),"-")</f>
        <v>1195.8370361328125</v>
      </c>
      <c r="S26" s="122">
        <f>IFERROR(VLOOKUP($B26&amp;"_"&amp;$C26&amp;"_"&amp;$A$5,'Pnad-C'!$1:$1048576,S$4,0),"-")</f>
        <v>2970.493408203125</v>
      </c>
      <c r="T26" s="122">
        <f>IFERROR(VLOOKUP($B26&amp;"_"&amp;$C26&amp;"_"&amp;$A$5,'Pnad-C'!$1:$1048576,T$4,0),"-")</f>
        <v>1718.1771240234375</v>
      </c>
      <c r="U26" s="122">
        <f>IFERROR(VLOOKUP($B26&amp;"_"&amp;$C26&amp;"_"&amp;$A$5,'Pnad-C'!$1:$1048576,U$4,0),"-")</f>
        <v>1585.322509765625</v>
      </c>
      <c r="V26" s="122">
        <f>IFERROR(VLOOKUP($B26&amp;"_"&amp;$C26&amp;"_"&amp;$A$5,'Pnad-C'!$1:$1048576,V$4,0),"-")</f>
        <v>3685.45947265625</v>
      </c>
      <c r="W26" s="122">
        <f>IFERROR(VLOOKUP($B26&amp;"_"&amp;$C26&amp;"_"&amp;$A$5,'Pnad-C'!$1:$1048576,W$4,0),"-")</f>
        <v>5437.82763671875</v>
      </c>
    </row>
    <row r="27" spans="2:23" ht="15.75" x14ac:dyDescent="0.25">
      <c r="B27" s="10">
        <f t="shared" ref="B27:B29" si="3">B26</f>
        <v>2015</v>
      </c>
      <c r="C27" s="152">
        <v>2</v>
      </c>
      <c r="D27" s="99" t="s">
        <v>4</v>
      </c>
      <c r="E27" s="122">
        <f>IFERROR(VLOOKUP($B27&amp;"_"&amp;$C27&amp;"_"&amp;$A$4,'Pnad-C'!$1:$1048576,E$4,0),"-")</f>
        <v>1171.570068359375</v>
      </c>
      <c r="F27" s="122">
        <f>IFERROR(VLOOKUP($B27&amp;"_"&amp;$C27&amp;"_"&amp;$A$4,'Pnad-C'!$1:$1048576,F$4,0),"-")</f>
        <v>905.39068603515625</v>
      </c>
      <c r="G27" s="122">
        <f>IFERROR(VLOOKUP($B27&amp;"_"&amp;$C27&amp;"_"&amp;$A$4,'Pnad-C'!$1:$1048576,G$4,0),"-")</f>
        <v>2115.2353515625</v>
      </c>
      <c r="H27" s="122">
        <f>IFERROR(VLOOKUP($B27&amp;"_"&amp;$C27&amp;"_"&amp;$A$4,'Pnad-C'!$1:$1048576,H$4,0),"-")</f>
        <v>1389.698974609375</v>
      </c>
      <c r="I27" s="122">
        <f>IFERROR(VLOOKUP($B27&amp;"_"&amp;$C27&amp;"_"&amp;$A$4,'Pnad-C'!$1:$1048576,I$4,0),"-")</f>
        <v>3207.263916015625</v>
      </c>
      <c r="J27" s="122">
        <f>IFERROR(VLOOKUP($B27&amp;"_"&amp;$C27&amp;"_"&amp;$A$4,'Pnad-C'!$1:$1048576,J$4,0),"-")</f>
        <v>2037.0811767578125</v>
      </c>
      <c r="K27" s="122">
        <f>IFERROR(VLOOKUP($B27&amp;"_"&amp;$C27&amp;"_"&amp;$A$4,'Pnad-C'!$1:$1048576,K$4,0),"-")</f>
        <v>1874.0599365234375</v>
      </c>
      <c r="L27" s="122">
        <f>IFERROR(VLOOKUP($B27&amp;"_"&amp;$C27&amp;"_"&amp;$A$4,'Pnad-C'!$1:$1048576,L$4,0),"-")</f>
        <v>4627.1923828125</v>
      </c>
      <c r="M27" s="122">
        <f>IFERROR(VLOOKUP($B27&amp;"_"&amp;$C27&amp;"_"&amp;$A$4,'Pnad-C'!$1:$1048576,M$4,0),"-")</f>
        <v>6783.859375</v>
      </c>
      <c r="N27" s="122"/>
      <c r="O27" s="122">
        <f>IFERROR(VLOOKUP($B27&amp;"_"&amp;$C27&amp;"_"&amp;$A$5,'Pnad-C'!$1:$1048576,O$4,0),"-")</f>
        <v>1085.0703125</v>
      </c>
      <c r="P27" s="122">
        <f>IFERROR(VLOOKUP($B27&amp;"_"&amp;$C27&amp;"_"&amp;$A$5,'Pnad-C'!$1:$1048576,P$4,0),"-")</f>
        <v>669.59332275390625</v>
      </c>
      <c r="Q27" s="122">
        <f>IFERROR(VLOOKUP($B27&amp;"_"&amp;$C27&amp;"_"&amp;$A$5,'Pnad-C'!$1:$1048576,Q$4,0),"-")</f>
        <v>1965.7830810546875</v>
      </c>
      <c r="R27" s="122">
        <f>IFERROR(VLOOKUP($B27&amp;"_"&amp;$C27&amp;"_"&amp;$A$5,'Pnad-C'!$1:$1048576,R$4,0),"-")</f>
        <v>1143.7474365234375</v>
      </c>
      <c r="S27" s="122">
        <f>IFERROR(VLOOKUP($B27&amp;"_"&amp;$C27&amp;"_"&amp;$A$5,'Pnad-C'!$1:$1048576,S$4,0),"-")</f>
        <v>2839.642578125</v>
      </c>
      <c r="T27" s="122">
        <f>IFERROR(VLOOKUP($B27&amp;"_"&amp;$C27&amp;"_"&amp;$A$5,'Pnad-C'!$1:$1048576,T$4,0),"-")</f>
        <v>1667.92578125</v>
      </c>
      <c r="U27" s="122">
        <f>IFERROR(VLOOKUP($B27&amp;"_"&amp;$C27&amp;"_"&amp;$A$5,'Pnad-C'!$1:$1048576,U$4,0),"-")</f>
        <v>1562.1810302734375</v>
      </c>
      <c r="V27" s="122">
        <f>IFERROR(VLOOKUP($B27&amp;"_"&amp;$C27&amp;"_"&amp;$A$5,'Pnad-C'!$1:$1048576,V$4,0),"-")</f>
        <v>3688.538330078125</v>
      </c>
      <c r="W27" s="122">
        <f>IFERROR(VLOOKUP($B27&amp;"_"&amp;$C27&amp;"_"&amp;$A$5,'Pnad-C'!$1:$1048576,W$4,0),"-")</f>
        <v>5570.94091796875</v>
      </c>
    </row>
    <row r="28" spans="2:23" ht="15.75" x14ac:dyDescent="0.25">
      <c r="B28" s="10">
        <f t="shared" si="3"/>
        <v>2015</v>
      </c>
      <c r="C28" s="152">
        <v>3</v>
      </c>
      <c r="D28" s="99" t="s">
        <v>5</v>
      </c>
      <c r="E28" s="122">
        <f>IFERROR(VLOOKUP($B28&amp;"_"&amp;$C28&amp;"_"&amp;$A$4,'Pnad-C'!$1:$1048576,E$4,0),"-")</f>
        <v>1156.9383544921875</v>
      </c>
      <c r="F28" s="122">
        <f>IFERROR(VLOOKUP($B28&amp;"_"&amp;$C28&amp;"_"&amp;$A$4,'Pnad-C'!$1:$1048576,F$4,0),"-")</f>
        <v>900.14892578125</v>
      </c>
      <c r="G28" s="122">
        <f>IFERROR(VLOOKUP($B28&amp;"_"&amp;$C28&amp;"_"&amp;$A$4,'Pnad-C'!$1:$1048576,G$4,0),"-")</f>
        <v>2185.64794921875</v>
      </c>
      <c r="H28" s="122">
        <f>IFERROR(VLOOKUP($B28&amp;"_"&amp;$C28&amp;"_"&amp;$A$4,'Pnad-C'!$1:$1048576,H$4,0),"-")</f>
        <v>1495.6202392578125</v>
      </c>
      <c r="I28" s="122">
        <f>IFERROR(VLOOKUP($B28&amp;"_"&amp;$C28&amp;"_"&amp;$A$4,'Pnad-C'!$1:$1048576,I$4,0),"-")</f>
        <v>3378.539306640625</v>
      </c>
      <c r="J28" s="122">
        <f>IFERROR(VLOOKUP($B28&amp;"_"&amp;$C28&amp;"_"&amp;$A$4,'Pnad-C'!$1:$1048576,J$4,0),"-")</f>
        <v>1704.5484619140625</v>
      </c>
      <c r="K28" s="122">
        <f>IFERROR(VLOOKUP($B28&amp;"_"&amp;$C28&amp;"_"&amp;$A$4,'Pnad-C'!$1:$1048576,K$4,0),"-")</f>
        <v>1851.1280517578125</v>
      </c>
      <c r="L28" s="122">
        <f>IFERROR(VLOOKUP($B28&amp;"_"&amp;$C28&amp;"_"&amp;$A$4,'Pnad-C'!$1:$1048576,L$4,0),"-")</f>
        <v>4792.90576171875</v>
      </c>
      <c r="M28" s="122">
        <f>IFERROR(VLOOKUP($B28&amp;"_"&amp;$C28&amp;"_"&amp;$A$4,'Pnad-C'!$1:$1048576,M$4,0),"-")</f>
        <v>5992.01513671875</v>
      </c>
      <c r="N28" s="122"/>
      <c r="O28" s="122">
        <f>IFERROR(VLOOKUP($B28&amp;"_"&amp;$C28&amp;"_"&amp;$A$5,'Pnad-C'!$1:$1048576,O$4,0),"-")</f>
        <v>1055.7232666015625</v>
      </c>
      <c r="P28" s="122">
        <f>IFERROR(VLOOKUP($B28&amp;"_"&amp;$C28&amp;"_"&amp;$A$5,'Pnad-C'!$1:$1048576,P$4,0),"-")</f>
        <v>669.24615478515625</v>
      </c>
      <c r="Q28" s="122">
        <f>IFERROR(VLOOKUP($B28&amp;"_"&amp;$C28&amp;"_"&amp;$A$5,'Pnad-C'!$1:$1048576,Q$4,0),"-")</f>
        <v>1936.7623291015625</v>
      </c>
      <c r="R28" s="122">
        <f>IFERROR(VLOOKUP($B28&amp;"_"&amp;$C28&amp;"_"&amp;$A$5,'Pnad-C'!$1:$1048576,R$4,0),"-")</f>
        <v>1183.120361328125</v>
      </c>
      <c r="S28" s="122">
        <f>IFERROR(VLOOKUP($B28&amp;"_"&amp;$C28&amp;"_"&amp;$A$5,'Pnad-C'!$1:$1048576,S$4,0),"-")</f>
        <v>2928.453125</v>
      </c>
      <c r="T28" s="122">
        <f>IFERROR(VLOOKUP($B28&amp;"_"&amp;$C28&amp;"_"&amp;$A$5,'Pnad-C'!$1:$1048576,T$4,0),"-")</f>
        <v>1634.3101806640625</v>
      </c>
      <c r="U28" s="122">
        <f>IFERROR(VLOOKUP($B28&amp;"_"&amp;$C28&amp;"_"&amp;$A$5,'Pnad-C'!$1:$1048576,U$4,0),"-")</f>
        <v>1504.41748046875</v>
      </c>
      <c r="V28" s="122">
        <f>IFERROR(VLOOKUP($B28&amp;"_"&amp;$C28&amp;"_"&amp;$A$5,'Pnad-C'!$1:$1048576,V$4,0),"-")</f>
        <v>3707.155517578125</v>
      </c>
      <c r="W28" s="122">
        <f>IFERROR(VLOOKUP($B28&amp;"_"&amp;$C28&amp;"_"&amp;$A$5,'Pnad-C'!$1:$1048576,W$4,0),"-")</f>
        <v>5491.89208984375</v>
      </c>
    </row>
    <row r="29" spans="2:23" ht="15.75" x14ac:dyDescent="0.25">
      <c r="B29" s="10">
        <f t="shared" si="3"/>
        <v>2015</v>
      </c>
      <c r="C29" s="152">
        <v>4</v>
      </c>
      <c r="D29" s="99" t="s">
        <v>6</v>
      </c>
      <c r="E29" s="122">
        <f>IFERROR(VLOOKUP($B29&amp;"_"&amp;$C29&amp;"_"&amp;$A$4,'Pnad-C'!$1:$1048576,E$4,0),"-")</f>
        <v>1139.041748046875</v>
      </c>
      <c r="F29" s="122">
        <f>IFERROR(VLOOKUP($B29&amp;"_"&amp;$C29&amp;"_"&amp;$A$4,'Pnad-C'!$1:$1048576,F$4,0),"-")</f>
        <v>903.6981201171875</v>
      </c>
      <c r="G29" s="122">
        <f>IFERROR(VLOOKUP($B29&amp;"_"&amp;$C29&amp;"_"&amp;$A$4,'Pnad-C'!$1:$1048576,G$4,0),"-")</f>
        <v>2107.966552734375</v>
      </c>
      <c r="H29" s="122">
        <f>IFERROR(VLOOKUP($B29&amp;"_"&amp;$C29&amp;"_"&amp;$A$4,'Pnad-C'!$1:$1048576,H$4,0),"-")</f>
        <v>1449.421875</v>
      </c>
      <c r="I29" s="122">
        <f>IFERROR(VLOOKUP($B29&amp;"_"&amp;$C29&amp;"_"&amp;$A$4,'Pnad-C'!$1:$1048576,I$4,0),"-")</f>
        <v>4140.77001953125</v>
      </c>
      <c r="J29" s="122">
        <f>IFERROR(VLOOKUP($B29&amp;"_"&amp;$C29&amp;"_"&amp;$A$4,'Pnad-C'!$1:$1048576,J$4,0),"-")</f>
        <v>1917.2481689453125</v>
      </c>
      <c r="K29" s="122">
        <f>IFERROR(VLOOKUP($B29&amp;"_"&amp;$C29&amp;"_"&amp;$A$4,'Pnad-C'!$1:$1048576,K$4,0),"-")</f>
        <v>1927.6080322265625</v>
      </c>
      <c r="L29" s="122">
        <f>IFERROR(VLOOKUP($B29&amp;"_"&amp;$C29&amp;"_"&amp;$A$4,'Pnad-C'!$1:$1048576,L$4,0),"-")</f>
        <v>4542.61328125</v>
      </c>
      <c r="M29" s="122">
        <f>IFERROR(VLOOKUP($B29&amp;"_"&amp;$C29&amp;"_"&amp;$A$4,'Pnad-C'!$1:$1048576,M$4,0),"-")</f>
        <v>6153.43310546875</v>
      </c>
      <c r="N29" s="122"/>
      <c r="O29" s="122">
        <f>IFERROR(VLOOKUP($B29&amp;"_"&amp;$C29&amp;"_"&amp;$A$5,'Pnad-C'!$1:$1048576,O$4,0),"-")</f>
        <v>1044.3458251953125</v>
      </c>
      <c r="P29" s="122">
        <f>IFERROR(VLOOKUP($B29&amp;"_"&amp;$C29&amp;"_"&amp;$A$5,'Pnad-C'!$1:$1048576,P$4,0),"-")</f>
        <v>658.72283935546875</v>
      </c>
      <c r="Q29" s="122">
        <f>IFERROR(VLOOKUP($B29&amp;"_"&amp;$C29&amp;"_"&amp;$A$5,'Pnad-C'!$1:$1048576,Q$4,0),"-")</f>
        <v>1902.545166015625</v>
      </c>
      <c r="R29" s="122">
        <f>IFERROR(VLOOKUP($B29&amp;"_"&amp;$C29&amp;"_"&amp;$A$5,'Pnad-C'!$1:$1048576,R$4,0),"-")</f>
        <v>1193.238037109375</v>
      </c>
      <c r="S29" s="122">
        <f>IFERROR(VLOOKUP($B29&amp;"_"&amp;$C29&amp;"_"&amp;$A$5,'Pnad-C'!$1:$1048576,S$4,0),"-")</f>
        <v>3015.525390625</v>
      </c>
      <c r="T29" s="122">
        <f>IFERROR(VLOOKUP($B29&amp;"_"&amp;$C29&amp;"_"&amp;$A$5,'Pnad-C'!$1:$1048576,T$4,0),"-")</f>
        <v>1695.332275390625</v>
      </c>
      <c r="U29" s="122">
        <f>IFERROR(VLOOKUP($B29&amp;"_"&amp;$C29&amp;"_"&amp;$A$5,'Pnad-C'!$1:$1048576,U$4,0),"-")</f>
        <v>1517.1185302734375</v>
      </c>
      <c r="V29" s="122">
        <f>IFERROR(VLOOKUP($B29&amp;"_"&amp;$C29&amp;"_"&amp;$A$5,'Pnad-C'!$1:$1048576,V$4,0),"-")</f>
        <v>3705.927490234375</v>
      </c>
      <c r="W29" s="122">
        <f>IFERROR(VLOOKUP($B29&amp;"_"&amp;$C29&amp;"_"&amp;$A$5,'Pnad-C'!$1:$1048576,W$4,0),"-")</f>
        <v>5080.087890625</v>
      </c>
    </row>
    <row r="30" spans="2:23" ht="15.75" x14ac:dyDescent="0.25">
      <c r="B30" s="10">
        <f>D30</f>
        <v>2016</v>
      </c>
      <c r="C30" s="152">
        <v>0</v>
      </c>
      <c r="D30" s="98">
        <v>2016</v>
      </c>
      <c r="E30" s="121">
        <f>IFERROR(VLOOKUP($B30&amp;"_"&amp;$C30&amp;"_"&amp;$A$4,'Pnad-C'!$1:$1048576,E$4,0),"-")</f>
        <v>1246.4779052734375</v>
      </c>
      <c r="F30" s="121">
        <f>IFERROR(VLOOKUP($B30&amp;"_"&amp;$C30&amp;"_"&amp;$A$4,'Pnad-C'!$1:$1048576,F$4,0),"-")</f>
        <v>884.59808349609375</v>
      </c>
      <c r="G30" s="121">
        <f>IFERROR(VLOOKUP($B30&amp;"_"&amp;$C30&amp;"_"&amp;$A$4,'Pnad-C'!$1:$1048576,G$4,0),"-")</f>
        <v>2295.608154296875</v>
      </c>
      <c r="H30" s="121">
        <f>IFERROR(VLOOKUP($B30&amp;"_"&amp;$C30&amp;"_"&amp;$A$4,'Pnad-C'!$1:$1048576,H$4,0),"-")</f>
        <v>1480.3577880859375</v>
      </c>
      <c r="I30" s="121">
        <f>IFERROR(VLOOKUP($B30&amp;"_"&amp;$C30&amp;"_"&amp;$A$4,'Pnad-C'!$1:$1048576,I$4,0),"-")</f>
        <v>3746.1123046875</v>
      </c>
      <c r="J30" s="121">
        <f>IFERROR(VLOOKUP($B30&amp;"_"&amp;$C30&amp;"_"&amp;$A$4,'Pnad-C'!$1:$1048576,J$4,0),"-")</f>
        <v>2048.645263671875</v>
      </c>
      <c r="K30" s="121">
        <f>IFERROR(VLOOKUP($B30&amp;"_"&amp;$C30&amp;"_"&amp;$A$4,'Pnad-C'!$1:$1048576,K$4,0),"-")</f>
        <v>2005.7156982421875</v>
      </c>
      <c r="L30" s="121">
        <f>IFERROR(VLOOKUP($B30&amp;"_"&amp;$C30&amp;"_"&amp;$A$4,'Pnad-C'!$1:$1048576,L$4,0),"-")</f>
        <v>4604.63134765625</v>
      </c>
      <c r="M30" s="121">
        <f>IFERROR(VLOOKUP($B30&amp;"_"&amp;$C30&amp;"_"&amp;$A$4,'Pnad-C'!$1:$1048576,M$4,0),"-")</f>
        <v>6263.9892578125</v>
      </c>
      <c r="N30" s="121"/>
      <c r="O30" s="121">
        <f>IFERROR(VLOOKUP($B30&amp;"_"&amp;$C30&amp;"_"&amp;$A$5,'Pnad-C'!$1:$1048576,O$4,0),"-")</f>
        <v>1074.6781005859375</v>
      </c>
      <c r="P30" s="121">
        <f>IFERROR(VLOOKUP($B30&amp;"_"&amp;$C30&amp;"_"&amp;$A$5,'Pnad-C'!$1:$1048576,P$4,0),"-")</f>
        <v>658.0679931640625</v>
      </c>
      <c r="Q30" s="121">
        <f>IFERROR(VLOOKUP($B30&amp;"_"&amp;$C30&amp;"_"&amp;$A$5,'Pnad-C'!$1:$1048576,Q$4,0),"-")</f>
        <v>1937.450927734375</v>
      </c>
      <c r="R30" s="121">
        <f>IFERROR(VLOOKUP($B30&amp;"_"&amp;$C30&amp;"_"&amp;$A$5,'Pnad-C'!$1:$1048576,R$4,0),"-")</f>
        <v>1134.819091796875</v>
      </c>
      <c r="S30" s="121">
        <f>IFERROR(VLOOKUP($B30&amp;"_"&amp;$C30&amp;"_"&amp;$A$5,'Pnad-C'!$1:$1048576,S$4,0),"-")</f>
        <v>2882.191650390625</v>
      </c>
      <c r="T30" s="121">
        <f>IFERROR(VLOOKUP($B30&amp;"_"&amp;$C30&amp;"_"&amp;$A$5,'Pnad-C'!$1:$1048576,T$4,0),"-")</f>
        <v>1827.8592529296875</v>
      </c>
      <c r="U30" s="121">
        <f>IFERROR(VLOOKUP($B30&amp;"_"&amp;$C30&amp;"_"&amp;$A$5,'Pnad-C'!$1:$1048576,U$4,0),"-")</f>
        <v>1531.228271484375</v>
      </c>
      <c r="V30" s="121">
        <f>IFERROR(VLOOKUP($B30&amp;"_"&amp;$C30&amp;"_"&amp;$A$5,'Pnad-C'!$1:$1048576,V$4,0),"-")</f>
        <v>3642.97412109375</v>
      </c>
      <c r="W30" s="121">
        <f>IFERROR(VLOOKUP($B30&amp;"_"&amp;$C30&amp;"_"&amp;$A$5,'Pnad-C'!$1:$1048576,W$4,0),"-")</f>
        <v>5195.0849609375</v>
      </c>
    </row>
    <row r="31" spans="2:23" ht="16.5" thickBot="1" x14ac:dyDescent="0.3">
      <c r="B31" s="10">
        <f>B30</f>
        <v>2016</v>
      </c>
      <c r="C31" s="152">
        <v>1</v>
      </c>
      <c r="D31" s="99" t="s">
        <v>3</v>
      </c>
      <c r="E31" s="122">
        <f>IFERROR(VLOOKUP($B31&amp;"_"&amp;$C31&amp;"_"&amp;$A$4,'Pnad-C'!$1:$1048576,E$4,0),"-")</f>
        <v>1246.4779052734375</v>
      </c>
      <c r="F31" s="122">
        <f>IFERROR(VLOOKUP($B31&amp;"_"&amp;$C31&amp;"_"&amp;$A$4,'Pnad-C'!$1:$1048576,F$4,0),"-")</f>
        <v>884.59808349609375</v>
      </c>
      <c r="G31" s="122">
        <f>IFERROR(VLOOKUP($B31&amp;"_"&amp;$C31&amp;"_"&amp;$A$4,'Pnad-C'!$1:$1048576,G$4,0),"-")</f>
        <v>2295.608154296875</v>
      </c>
      <c r="H31" s="122">
        <f>IFERROR(VLOOKUP($B31&amp;"_"&amp;$C31&amp;"_"&amp;$A$4,'Pnad-C'!$1:$1048576,H$4,0),"-")</f>
        <v>1480.3577880859375</v>
      </c>
      <c r="I31" s="122">
        <f>IFERROR(VLOOKUP($B31&amp;"_"&amp;$C31&amp;"_"&amp;$A$4,'Pnad-C'!$1:$1048576,I$4,0),"-")</f>
        <v>3746.1123046875</v>
      </c>
      <c r="J31" s="122">
        <f>IFERROR(VLOOKUP($B31&amp;"_"&amp;$C31&amp;"_"&amp;$A$4,'Pnad-C'!$1:$1048576,J$4,0),"-")</f>
        <v>2048.645263671875</v>
      </c>
      <c r="K31" s="122">
        <f>IFERROR(VLOOKUP($B31&amp;"_"&amp;$C31&amp;"_"&amp;$A$4,'Pnad-C'!$1:$1048576,K$4,0),"-")</f>
        <v>2005.7156982421875</v>
      </c>
      <c r="L31" s="122">
        <f>IFERROR(VLOOKUP($B31&amp;"_"&amp;$C31&amp;"_"&amp;$A$4,'Pnad-C'!$1:$1048576,L$4,0),"-")</f>
        <v>4604.63134765625</v>
      </c>
      <c r="M31" s="122">
        <f>IFERROR(VLOOKUP($B31&amp;"_"&amp;$C31&amp;"_"&amp;$A$4,'Pnad-C'!$1:$1048576,M$4,0),"-")</f>
        <v>6263.9892578125</v>
      </c>
      <c r="N31" s="122"/>
      <c r="O31" s="122">
        <f>IFERROR(VLOOKUP($B31&amp;"_"&amp;$C31&amp;"_"&amp;$A$5,'Pnad-C'!$1:$1048576,O$4,0),"-")</f>
        <v>1074.6781005859375</v>
      </c>
      <c r="P31" s="122">
        <f>IFERROR(VLOOKUP($B31&amp;"_"&amp;$C31&amp;"_"&amp;$A$5,'Pnad-C'!$1:$1048576,P$4,0),"-")</f>
        <v>658.0679931640625</v>
      </c>
      <c r="Q31" s="122">
        <f>IFERROR(VLOOKUP($B31&amp;"_"&amp;$C31&amp;"_"&amp;$A$5,'Pnad-C'!$1:$1048576,Q$4,0),"-")</f>
        <v>1937.450927734375</v>
      </c>
      <c r="R31" s="122">
        <f>IFERROR(VLOOKUP($B31&amp;"_"&amp;$C31&amp;"_"&amp;$A$5,'Pnad-C'!$1:$1048576,R$4,0),"-")</f>
        <v>1134.819091796875</v>
      </c>
      <c r="S31" s="122">
        <f>IFERROR(VLOOKUP($B31&amp;"_"&amp;$C31&amp;"_"&amp;$A$5,'Pnad-C'!$1:$1048576,S$4,0),"-")</f>
        <v>2882.191650390625</v>
      </c>
      <c r="T31" s="122">
        <f>IFERROR(VLOOKUP($B31&amp;"_"&amp;$C31&amp;"_"&amp;$A$5,'Pnad-C'!$1:$1048576,T$4,0),"-")</f>
        <v>1827.8592529296875</v>
      </c>
      <c r="U31" s="122">
        <f>IFERROR(VLOOKUP($B31&amp;"_"&amp;$C31&amp;"_"&amp;$A$5,'Pnad-C'!$1:$1048576,U$4,0),"-")</f>
        <v>1531.228271484375</v>
      </c>
      <c r="V31" s="122">
        <f>IFERROR(VLOOKUP($B31&amp;"_"&amp;$C31&amp;"_"&amp;$A$5,'Pnad-C'!$1:$1048576,V$4,0),"-")</f>
        <v>3642.97412109375</v>
      </c>
      <c r="W31" s="122">
        <f>IFERROR(VLOOKUP($B31&amp;"_"&amp;$C31&amp;"_"&amp;$A$5,'Pnad-C'!$1:$1048576,W$4,0),"-")</f>
        <v>5195.0849609375</v>
      </c>
    </row>
    <row r="32" spans="2:23" ht="15" customHeight="1" thickTop="1" x14ac:dyDescent="0.25">
      <c r="C32" s="154"/>
      <c r="D32" s="15" t="s">
        <v>785</v>
      </c>
      <c r="E32" s="15"/>
      <c r="F32" s="15"/>
      <c r="G32" s="15"/>
      <c r="H32" s="17"/>
      <c r="I32" s="17"/>
      <c r="J32" s="17"/>
      <c r="K32" s="17"/>
      <c r="L32" s="17"/>
      <c r="M32" s="17"/>
      <c r="N32" s="17"/>
      <c r="O32" s="15"/>
      <c r="P32" s="15"/>
      <c r="Q32" s="15"/>
      <c r="R32" s="17"/>
      <c r="S32" s="17"/>
      <c r="T32" s="17"/>
      <c r="U32" s="17"/>
      <c r="V32" s="17"/>
      <c r="W32" s="17"/>
    </row>
    <row r="33" spans="3:8" x14ac:dyDescent="0.25">
      <c r="C33" s="154"/>
      <c r="D33" s="16" t="s">
        <v>2</v>
      </c>
    </row>
    <row r="34" spans="3:8" x14ac:dyDescent="0.25">
      <c r="C34" s="154"/>
      <c r="D34" s="159" t="s">
        <v>435</v>
      </c>
    </row>
    <row r="35" spans="3:8" ht="15" customHeight="1" x14ac:dyDescent="0.25">
      <c r="C35" s="154"/>
      <c r="D35" s="259" t="s">
        <v>436</v>
      </c>
      <c r="E35" s="248"/>
      <c r="F35" s="248"/>
      <c r="G35" s="248"/>
      <c r="H35" s="248"/>
    </row>
    <row r="36" spans="3:8" ht="15" customHeight="1" x14ac:dyDescent="0.25">
      <c r="D36" s="259" t="s">
        <v>687</v>
      </c>
      <c r="E36" s="259"/>
      <c r="F36" s="259"/>
      <c r="G36" s="259"/>
      <c r="H36" s="259"/>
    </row>
  </sheetData>
  <mergeCells count="17">
    <mergeCell ref="D5:W5"/>
    <mergeCell ref="E7:M7"/>
    <mergeCell ref="D7:D9"/>
    <mergeCell ref="N7:N9"/>
    <mergeCell ref="O7:W7"/>
    <mergeCell ref="O8:P8"/>
    <mergeCell ref="Q8:R8"/>
    <mergeCell ref="S8:T8"/>
    <mergeCell ref="U8:U9"/>
    <mergeCell ref="E8:F8"/>
    <mergeCell ref="G8:H8"/>
    <mergeCell ref="I8:J8"/>
    <mergeCell ref="K8:K9"/>
    <mergeCell ref="L8:L9"/>
    <mergeCell ref="M8:M9"/>
    <mergeCell ref="V8:V9"/>
    <mergeCell ref="W8:W9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</row>
    <row r="3" spans="1:10" s="165" customFormat="1" ht="10.5" customHeight="1" x14ac:dyDescent="0.25">
      <c r="A3" s="161">
        <v>4</v>
      </c>
      <c r="B3" s="162"/>
      <c r="C3" s="163"/>
      <c r="D3" s="164"/>
      <c r="E3" s="163" t="s">
        <v>247</v>
      </c>
      <c r="F3" s="163" t="s">
        <v>192</v>
      </c>
      <c r="G3" s="163" t="s">
        <v>193</v>
      </c>
      <c r="H3" s="163" t="s">
        <v>194</v>
      </c>
      <c r="I3" s="163" t="s">
        <v>195</v>
      </c>
      <c r="J3" s="163"/>
    </row>
    <row r="4" spans="1:10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31</v>
      </c>
      <c r="F4" s="163">
        <f>HLOOKUP(F$3,'Pnad-C'!$1:$1048576,2,0)</f>
        <v>32</v>
      </c>
      <c r="G4" s="163">
        <f>HLOOKUP(G$3,'Pnad-C'!$1:$1048576,2,0)</f>
        <v>33</v>
      </c>
      <c r="H4" s="163">
        <f>HLOOKUP(H$3,'Pnad-C'!$1:$1048576,2,0)</f>
        <v>34</v>
      </c>
      <c r="I4" s="163">
        <f>HLOOKUP(I$3,'Pnad-C'!$1:$1048576,2,0)</f>
        <v>35</v>
      </c>
      <c r="J4" s="167"/>
    </row>
    <row r="5" spans="1:10" s="12" customFormat="1" ht="43.5" customHeight="1" x14ac:dyDescent="0.25">
      <c r="A5" s="11"/>
      <c r="B5" s="148"/>
      <c r="C5" s="138"/>
      <c r="D5" s="371" t="str">
        <f>VLOOKUP(A3,'Indicadores do boletim'!$D:$N,3,0)</f>
        <v>Distribuição percentual da população economicamente ativa (PEA) por faixa etária: Região Metropolitana do Rio de Janeiro, 2012 a 2016</v>
      </c>
      <c r="E5" s="371"/>
      <c r="F5" s="371"/>
      <c r="G5" s="371"/>
      <c r="H5" s="371"/>
      <c r="I5" s="371"/>
    </row>
    <row r="6" spans="1:10" s="12" customFormat="1" ht="14.25" customHeight="1" thickBot="1" x14ac:dyDescent="0.3">
      <c r="A6" s="11"/>
      <c r="B6" s="150"/>
      <c r="C6" s="138"/>
      <c r="D6" s="13"/>
      <c r="E6" s="14"/>
      <c r="I6" s="102" t="s">
        <v>186</v>
      </c>
    </row>
    <row r="7" spans="1:10" s="11" customFormat="1" ht="22.5" customHeight="1" thickTop="1" x14ac:dyDescent="0.25">
      <c r="A7" s="138"/>
      <c r="B7" s="151"/>
      <c r="C7" s="138"/>
      <c r="D7" s="96" t="s">
        <v>0</v>
      </c>
      <c r="E7" s="97" t="s">
        <v>689</v>
      </c>
      <c r="F7" s="97" t="s">
        <v>188</v>
      </c>
      <c r="G7" s="97" t="s">
        <v>189</v>
      </c>
      <c r="H7" s="97" t="s">
        <v>190</v>
      </c>
      <c r="I7" s="97" t="s">
        <v>191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9">
        <f>IFERROR(VLOOKUP($B8&amp;"_"&amp;$C8&amp;"_"&amp;$A$4,'Pnad-C'!$1:$1048576,E$4,0)*100,"-")</f>
        <v>1.4779496006667614</v>
      </c>
      <c r="F8" s="119">
        <f>IFERROR(VLOOKUP($B8&amp;"_"&amp;$C8&amp;"_"&amp;$A$4,'Pnad-C'!$1:$1048576,F$4,0)*100,"-")</f>
        <v>26.530411839485168</v>
      </c>
      <c r="G8" s="119">
        <f>IFERROR(VLOOKUP($B8&amp;"_"&amp;$C8&amp;"_"&amp;$A$4,'Pnad-C'!$1:$1048576,G$4,0)*100,"-")</f>
        <v>48.071643710136414</v>
      </c>
      <c r="H8" s="119">
        <f>IFERROR(VLOOKUP($B8&amp;"_"&amp;$C8&amp;"_"&amp;$A$4,'Pnad-C'!$1:$1048576,H$4,0)*100,"-")</f>
        <v>21.07892632484436</v>
      </c>
      <c r="I8" s="119">
        <f>IFERROR(VLOOKUP($B8&amp;"_"&amp;$C8&amp;"_"&amp;$A$4,'Pnad-C'!$1:$1048576,I$4,0)*100,"-")</f>
        <v>2.8410706669092178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20">
        <f>IFERROR(VLOOKUP($B9&amp;"_"&amp;$C9&amp;"_"&amp;$A$4,'Pnad-C'!$1:$1048576,E$4,0)*100,"-")</f>
        <v>1.6399964690208435</v>
      </c>
      <c r="F9" s="120">
        <f>IFERROR(VLOOKUP($B9&amp;"_"&amp;$C9&amp;"_"&amp;$A$4,'Pnad-C'!$1:$1048576,F$4,0)*100,"-")</f>
        <v>27.162730693817139</v>
      </c>
      <c r="G9" s="120">
        <f>IFERROR(VLOOKUP($B9&amp;"_"&amp;$C9&amp;"_"&amp;$A$4,'Pnad-C'!$1:$1048576,G$4,0)*100,"-")</f>
        <v>47.632801532745361</v>
      </c>
      <c r="H9" s="120">
        <f>IFERROR(VLOOKUP($B9&amp;"_"&amp;$C9&amp;"_"&amp;$A$4,'Pnad-C'!$1:$1048576,H$4,0)*100,"-")</f>
        <v>20.719833672046661</v>
      </c>
      <c r="I9" s="120">
        <f>IFERROR(VLOOKUP($B9&amp;"_"&amp;$C9&amp;"_"&amp;$A$4,'Pnad-C'!$1:$1048576,I$4,0)*100,"-")</f>
        <v>2.84463781863451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20">
        <f>IFERROR(VLOOKUP($B10&amp;"_"&amp;$C10&amp;"_"&amp;$A$4,'Pnad-C'!$1:$1048576,E$4,0)*100,"-")</f>
        <v>1.4347975142300129</v>
      </c>
      <c r="F10" s="120">
        <f>IFERROR(VLOOKUP($B10&amp;"_"&amp;$C10&amp;"_"&amp;$A$4,'Pnad-C'!$1:$1048576,F$4,0)*100,"-")</f>
        <v>26.328083872795105</v>
      </c>
      <c r="G10" s="120">
        <f>IFERROR(VLOOKUP($B10&amp;"_"&amp;$C10&amp;"_"&amp;$A$4,'Pnad-C'!$1:$1048576,G$4,0)*100,"-")</f>
        <v>48.574820160865784</v>
      </c>
      <c r="H10" s="120">
        <f>IFERROR(VLOOKUP($B10&amp;"_"&amp;$C10&amp;"_"&amp;$A$4,'Pnad-C'!$1:$1048576,H$4,0)*100,"-")</f>
        <v>20.840880274772644</v>
      </c>
      <c r="I10" s="120">
        <f>IFERROR(VLOOKUP($B10&amp;"_"&amp;$C10&amp;"_"&amp;$A$4,'Pnad-C'!$1:$1048576,I$4,0)*100,"-")</f>
        <v>2.8214193880558014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20">
        <f>IFERROR(VLOOKUP($B11&amp;"_"&amp;$C11&amp;"_"&amp;$A$4,'Pnad-C'!$1:$1048576,E$4,0)*100,"-")</f>
        <v>1.4787310734391212</v>
      </c>
      <c r="F11" s="120">
        <f>IFERROR(VLOOKUP($B11&amp;"_"&amp;$C11&amp;"_"&amp;$A$4,'Pnad-C'!$1:$1048576,F$4,0)*100,"-")</f>
        <v>26.258769631385803</v>
      </c>
      <c r="G11" s="120">
        <f>IFERROR(VLOOKUP($B11&amp;"_"&amp;$C11&amp;"_"&amp;$A$4,'Pnad-C'!$1:$1048576,G$4,0)*100,"-")</f>
        <v>48.404800891876221</v>
      </c>
      <c r="H11" s="120">
        <f>IFERROR(VLOOKUP($B11&amp;"_"&amp;$C11&amp;"_"&amp;$A$4,'Pnad-C'!$1:$1048576,H$4,0)*100,"-")</f>
        <v>20.986342430114746</v>
      </c>
      <c r="I11" s="120">
        <f>IFERROR(VLOOKUP($B11&amp;"_"&amp;$C11&amp;"_"&amp;$A$4,'Pnad-C'!$1:$1048576,I$4,0)*100,"-")</f>
        <v>2.8713574633002281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20">
        <f>IFERROR(VLOOKUP($B12&amp;"_"&amp;$C12&amp;"_"&amp;$A$4,'Pnad-C'!$1:$1048576,E$4,0)*100,"-")</f>
        <v>1.3582734391093254</v>
      </c>
      <c r="F12" s="120">
        <f>IFERROR(VLOOKUP($B12&amp;"_"&amp;$C12&amp;"_"&amp;$A$4,'Pnad-C'!$1:$1048576,F$4,0)*100,"-")</f>
        <v>26.372060179710388</v>
      </c>
      <c r="G12" s="120">
        <f>IFERROR(VLOOKUP($B12&amp;"_"&amp;$C12&amp;"_"&amp;$A$4,'Pnad-C'!$1:$1048576,G$4,0)*100,"-")</f>
        <v>47.67414927482605</v>
      </c>
      <c r="H12" s="120">
        <f>IFERROR(VLOOKUP($B12&amp;"_"&amp;$C12&amp;"_"&amp;$A$4,'Pnad-C'!$1:$1048576,H$4,0)*100,"-")</f>
        <v>21.76864892244339</v>
      </c>
      <c r="I12" s="120">
        <f>IFERROR(VLOOKUP($B12&amp;"_"&amp;$C12&amp;"_"&amp;$A$4,'Pnad-C'!$1:$1048576,I$4,0)*100,"-")</f>
        <v>2.8268679976463318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9">
        <f>IFERROR(VLOOKUP($B13&amp;"_"&amp;$C13&amp;"_"&amp;$A$4,'Pnad-C'!$1:$1048576,E$4,0)*100,"-")</f>
        <v>1.2092065066099167</v>
      </c>
      <c r="F13" s="119">
        <f>IFERROR(VLOOKUP($B13&amp;"_"&amp;$C13&amp;"_"&amp;$A$4,'Pnad-C'!$1:$1048576,F$4,0)*100,"-")</f>
        <v>25.401285290718079</v>
      </c>
      <c r="G13" s="119">
        <f>IFERROR(VLOOKUP($B13&amp;"_"&amp;$C13&amp;"_"&amp;$A$4,'Pnad-C'!$1:$1048576,G$4,0)*100,"-")</f>
        <v>49.200218915939331</v>
      </c>
      <c r="H13" s="119">
        <f>IFERROR(VLOOKUP($B13&amp;"_"&amp;$C13&amp;"_"&amp;$A$4,'Pnad-C'!$1:$1048576,H$4,0)*100,"-")</f>
        <v>21.293100714683533</v>
      </c>
      <c r="I13" s="119">
        <f>IFERROR(VLOOKUP($B13&amp;"_"&amp;$C13&amp;"_"&amp;$A$4,'Pnad-C'!$1:$1048576,I$4,0)*100,"-")</f>
        <v>2.896188385784626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20">
        <f>IFERROR(VLOOKUP($B14&amp;"_"&amp;$C14&amp;"_"&amp;$A$4,'Pnad-C'!$1:$1048576,E$4,0)*100,"-")</f>
        <v>1.3758009299635887</v>
      </c>
      <c r="F14" s="120">
        <f>IFERROR(VLOOKUP($B14&amp;"_"&amp;$C14&amp;"_"&amp;$A$4,'Pnad-C'!$1:$1048576,F$4,0)*100,"-")</f>
        <v>26.069450378417969</v>
      </c>
      <c r="G14" s="120">
        <f>IFERROR(VLOOKUP($B14&amp;"_"&amp;$C14&amp;"_"&amp;$A$4,'Pnad-C'!$1:$1048576,G$4,0)*100,"-")</f>
        <v>48.648026585578918</v>
      </c>
      <c r="H14" s="120">
        <f>IFERROR(VLOOKUP($B14&amp;"_"&amp;$C14&amp;"_"&amp;$A$4,'Pnad-C'!$1:$1048576,H$4,0)*100,"-")</f>
        <v>21.092812716960907</v>
      </c>
      <c r="I14" s="120">
        <f>IFERROR(VLOOKUP($B14&amp;"_"&amp;$C14&amp;"_"&amp;$A$4,'Pnad-C'!$1:$1048576,I$4,0)*100,"-")</f>
        <v>2.8139084577560425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20">
        <f>IFERROR(VLOOKUP($B15&amp;"_"&amp;$C15&amp;"_"&amp;$A$4,'Pnad-C'!$1:$1048576,E$4,0)*100,"-")</f>
        <v>1.3030401431024075</v>
      </c>
      <c r="F15" s="120">
        <f>IFERROR(VLOOKUP($B15&amp;"_"&amp;$C15&amp;"_"&amp;$A$4,'Pnad-C'!$1:$1048576,F$4,0)*100,"-")</f>
        <v>25.479033589363098</v>
      </c>
      <c r="G15" s="120">
        <f>IFERROR(VLOOKUP($B15&amp;"_"&amp;$C15&amp;"_"&amp;$A$4,'Pnad-C'!$1:$1048576,G$4,0)*100,"-")</f>
        <v>49.193346500396729</v>
      </c>
      <c r="H15" s="120">
        <f>IFERROR(VLOOKUP($B15&amp;"_"&amp;$C15&amp;"_"&amp;$A$4,'Pnad-C'!$1:$1048576,H$4,0)*100,"-")</f>
        <v>21.06795459985733</v>
      </c>
      <c r="I15" s="120">
        <f>IFERROR(VLOOKUP($B15&amp;"_"&amp;$C15&amp;"_"&amp;$A$4,'Pnad-C'!$1:$1048576,I$4,0)*100,"-")</f>
        <v>2.9566243290901184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20">
        <f>IFERROR(VLOOKUP($B16&amp;"_"&amp;$C16&amp;"_"&amp;$A$4,'Pnad-C'!$1:$1048576,E$4,0)*100,"-")</f>
        <v>1.0754656977951527</v>
      </c>
      <c r="F16" s="120">
        <f>IFERROR(VLOOKUP($B16&amp;"_"&amp;$C16&amp;"_"&amp;$A$4,'Pnad-C'!$1:$1048576,F$4,0)*100,"-")</f>
        <v>25.212451815605164</v>
      </c>
      <c r="G16" s="120">
        <f>IFERROR(VLOOKUP($B16&amp;"_"&amp;$C16&amp;"_"&amp;$A$4,'Pnad-C'!$1:$1048576,G$4,0)*100,"-")</f>
        <v>49.218732118606567</v>
      </c>
      <c r="H16" s="120">
        <f>IFERROR(VLOOKUP($B16&amp;"_"&amp;$C16&amp;"_"&amp;$A$4,'Pnad-C'!$1:$1048576,H$4,0)*100,"-")</f>
        <v>21.498902142047882</v>
      </c>
      <c r="I16" s="120">
        <f>IFERROR(VLOOKUP($B16&amp;"_"&amp;$C16&amp;"_"&amp;$A$4,'Pnad-C'!$1:$1048576,I$4,0)*100,"-")</f>
        <v>2.9944492504000664</v>
      </c>
    </row>
    <row r="17" spans="2:9" ht="15.75" x14ac:dyDescent="0.25">
      <c r="B17" s="10">
        <f t="shared" si="1"/>
        <v>2013</v>
      </c>
      <c r="C17" s="152">
        <v>4</v>
      </c>
      <c r="D17" s="99" t="s">
        <v>6</v>
      </c>
      <c r="E17" s="120">
        <f>IFERROR(VLOOKUP($B17&amp;"_"&amp;$C17&amp;"_"&amp;$A$4,'Pnad-C'!$1:$1048576,E$4,0)*100,"-")</f>
        <v>1.0825194418430328</v>
      </c>
      <c r="F17" s="120">
        <f>IFERROR(VLOOKUP($B17&amp;"_"&amp;$C17&amp;"_"&amp;$A$4,'Pnad-C'!$1:$1048576,F$4,0)*100,"-")</f>
        <v>24.844200909137726</v>
      </c>
      <c r="G17" s="120">
        <f>IFERROR(VLOOKUP($B17&amp;"_"&amp;$C17&amp;"_"&amp;$A$4,'Pnad-C'!$1:$1048576,G$4,0)*100,"-")</f>
        <v>49.740776419639587</v>
      </c>
      <c r="H17" s="120">
        <f>IFERROR(VLOOKUP($B17&amp;"_"&amp;$C17&amp;"_"&amp;$A$4,'Pnad-C'!$1:$1048576,H$4,0)*100,"-")</f>
        <v>21.512730419635773</v>
      </c>
      <c r="I17" s="120">
        <f>IFERROR(VLOOKUP($B17&amp;"_"&amp;$C17&amp;"_"&amp;$A$4,'Pnad-C'!$1:$1048576,I$4,0)*100,"-")</f>
        <v>2.8197715058922768</v>
      </c>
    </row>
    <row r="18" spans="2:9" ht="15.75" x14ac:dyDescent="0.25">
      <c r="B18" s="10">
        <f>D18</f>
        <v>2014</v>
      </c>
      <c r="C18" s="152">
        <v>0</v>
      </c>
      <c r="D18" s="98">
        <v>2014</v>
      </c>
      <c r="E18" s="119">
        <f>IFERROR(VLOOKUP($B18&amp;"_"&amp;$C18&amp;"_"&amp;$A$4,'Pnad-C'!$1:$1048576,E$4,0)*100,"-")</f>
        <v>1.0451031848788261</v>
      </c>
      <c r="F18" s="119">
        <f>IFERROR(VLOOKUP($B18&amp;"_"&amp;$C18&amp;"_"&amp;$A$4,'Pnad-C'!$1:$1048576,F$4,0)*100,"-")</f>
        <v>24.157324433326721</v>
      </c>
      <c r="G18" s="119">
        <f>IFERROR(VLOOKUP($B18&amp;"_"&amp;$C18&amp;"_"&amp;$A$4,'Pnad-C'!$1:$1048576,G$4,0)*100,"-")</f>
        <v>49.990379810333252</v>
      </c>
      <c r="H18" s="119">
        <f>IFERROR(VLOOKUP($B18&amp;"_"&amp;$C18&amp;"_"&amp;$A$4,'Pnad-C'!$1:$1048576,H$4,0)*100,"-")</f>
        <v>21.974217891693115</v>
      </c>
      <c r="I18" s="119">
        <f>IFERROR(VLOOKUP($B18&amp;"_"&amp;$C18&amp;"_"&amp;$A$4,'Pnad-C'!$1:$1048576,I$4,0)*100,"-")</f>
        <v>2.8329735621809959</v>
      </c>
    </row>
    <row r="19" spans="2:9" ht="15.75" x14ac:dyDescent="0.25">
      <c r="B19" s="10">
        <f>B18</f>
        <v>2014</v>
      </c>
      <c r="C19" s="152">
        <v>1</v>
      </c>
      <c r="D19" s="99" t="s">
        <v>3</v>
      </c>
      <c r="E19" s="120">
        <f>IFERROR(VLOOKUP($B19&amp;"_"&amp;$C19&amp;"_"&amp;$A$4,'Pnad-C'!$1:$1048576,E$4,0)*100,"-")</f>
        <v>1.2711715884506702</v>
      </c>
      <c r="F19" s="120">
        <f>IFERROR(VLOOKUP($B19&amp;"_"&amp;$C19&amp;"_"&amp;$A$4,'Pnad-C'!$1:$1048576,F$4,0)*100,"-")</f>
        <v>25.057101249694824</v>
      </c>
      <c r="G19" s="120">
        <f>IFERROR(VLOOKUP($B19&amp;"_"&amp;$C19&amp;"_"&amp;$A$4,'Pnad-C'!$1:$1048576,G$4,0)*100,"-")</f>
        <v>49.958282709121704</v>
      </c>
      <c r="H19" s="120">
        <f>IFERROR(VLOOKUP($B19&amp;"_"&amp;$C19&amp;"_"&amp;$A$4,'Pnad-C'!$1:$1048576,H$4,0)*100,"-")</f>
        <v>21.108038723468781</v>
      </c>
      <c r="I19" s="120">
        <f>IFERROR(VLOOKUP($B19&amp;"_"&amp;$C19&amp;"_"&amp;$A$4,'Pnad-C'!$1:$1048576,I$4,0)*100,"-")</f>
        <v>2.6054058223962784</v>
      </c>
    </row>
    <row r="20" spans="2:9" ht="15.75" x14ac:dyDescent="0.25">
      <c r="B20" s="10">
        <f t="shared" ref="B20:B22" si="2">B19</f>
        <v>2014</v>
      </c>
      <c r="C20" s="152">
        <v>2</v>
      </c>
      <c r="D20" s="99" t="s">
        <v>4</v>
      </c>
      <c r="E20" s="120">
        <f>IFERROR(VLOOKUP($B20&amp;"_"&amp;$C20&amp;"_"&amp;$A$4,'Pnad-C'!$1:$1048576,E$4,0)*100,"-")</f>
        <v>1.1108618229627609</v>
      </c>
      <c r="F20" s="120">
        <f>IFERROR(VLOOKUP($B20&amp;"_"&amp;$C20&amp;"_"&amp;$A$4,'Pnad-C'!$1:$1048576,F$4,0)*100,"-")</f>
        <v>24.111980199813843</v>
      </c>
      <c r="G20" s="120">
        <f>IFERROR(VLOOKUP($B20&amp;"_"&amp;$C20&amp;"_"&amp;$A$4,'Pnad-C'!$1:$1048576,G$4,0)*100,"-")</f>
        <v>50.273275375366211</v>
      </c>
      <c r="H20" s="120">
        <f>IFERROR(VLOOKUP($B20&amp;"_"&amp;$C20&amp;"_"&amp;$A$4,'Pnad-C'!$1:$1048576,H$4,0)*100,"-")</f>
        <v>21.787776052951813</v>
      </c>
      <c r="I20" s="120">
        <f>IFERROR(VLOOKUP($B20&amp;"_"&amp;$C20&amp;"_"&amp;$A$4,'Pnad-C'!$1:$1048576,I$4,0)*100,"-")</f>
        <v>2.7161037549376488</v>
      </c>
    </row>
    <row r="21" spans="2:9" ht="15.75" x14ac:dyDescent="0.25">
      <c r="B21" s="10">
        <f t="shared" si="2"/>
        <v>2014</v>
      </c>
      <c r="C21" s="152">
        <v>3</v>
      </c>
      <c r="D21" s="99" t="s">
        <v>5</v>
      </c>
      <c r="E21" s="120">
        <f>IFERROR(VLOOKUP($B21&amp;"_"&amp;$C21&amp;"_"&amp;$A$4,'Pnad-C'!$1:$1048576,E$4,0)*100,"-")</f>
        <v>0.91426288709044456</v>
      </c>
      <c r="F21" s="120">
        <f>IFERROR(VLOOKUP($B21&amp;"_"&amp;$C21&amp;"_"&amp;$A$4,'Pnad-C'!$1:$1048576,F$4,0)*100,"-")</f>
        <v>23.89218807220459</v>
      </c>
      <c r="G21" s="120">
        <f>IFERROR(VLOOKUP($B21&amp;"_"&amp;$C21&amp;"_"&amp;$A$4,'Pnad-C'!$1:$1048576,G$4,0)*100,"-")</f>
        <v>50.122267007827759</v>
      </c>
      <c r="H21" s="120">
        <f>IFERROR(VLOOKUP($B21&amp;"_"&amp;$C21&amp;"_"&amp;$A$4,'Pnad-C'!$1:$1048576,H$4,0)*100,"-")</f>
        <v>22.158142924308777</v>
      </c>
      <c r="I21" s="120">
        <f>IFERROR(VLOOKUP($B21&amp;"_"&amp;$C21&amp;"_"&amp;$A$4,'Pnad-C'!$1:$1048576,I$4,0)*100,"-")</f>
        <v>2.9131421819329262</v>
      </c>
    </row>
    <row r="22" spans="2:9" ht="15.75" x14ac:dyDescent="0.25">
      <c r="B22" s="10">
        <f t="shared" si="2"/>
        <v>2014</v>
      </c>
      <c r="C22" s="152">
        <v>4</v>
      </c>
      <c r="D22" s="99" t="s">
        <v>6</v>
      </c>
      <c r="E22" s="120">
        <f>IFERROR(VLOOKUP($B22&amp;"_"&amp;$C22&amp;"_"&amp;$A$4,'Pnad-C'!$1:$1048576,E$4,0)*100,"-")</f>
        <v>0.88411634787917137</v>
      </c>
      <c r="F22" s="120">
        <f>IFERROR(VLOOKUP($B22&amp;"_"&amp;$C22&amp;"_"&amp;$A$4,'Pnad-C'!$1:$1048576,F$4,0)*100,"-")</f>
        <v>23.568026721477509</v>
      </c>
      <c r="G22" s="120">
        <f>IFERROR(VLOOKUP($B22&amp;"_"&amp;$C22&amp;"_"&amp;$A$4,'Pnad-C'!$1:$1048576,G$4,0)*100,"-")</f>
        <v>49.607697129249573</v>
      </c>
      <c r="H22" s="120">
        <f>IFERROR(VLOOKUP($B22&amp;"_"&amp;$C22&amp;"_"&amp;$A$4,'Pnad-C'!$1:$1048576,H$4,0)*100,"-")</f>
        <v>22.84291684627533</v>
      </c>
      <c r="I22" s="120">
        <f>IFERROR(VLOOKUP($B22&amp;"_"&amp;$C22&amp;"_"&amp;$A$4,'Pnad-C'!$1:$1048576,I$4,0)*100,"-")</f>
        <v>3.0972426757216454</v>
      </c>
    </row>
    <row r="23" spans="2:9" ht="15.75" x14ac:dyDescent="0.25">
      <c r="B23" s="10">
        <f>D23</f>
        <v>2015</v>
      </c>
      <c r="C23" s="152">
        <v>0</v>
      </c>
      <c r="D23" s="98">
        <v>2015</v>
      </c>
      <c r="E23" s="119">
        <f>IFERROR(VLOOKUP($B23&amp;"_"&amp;$C23&amp;"_"&amp;$A$4,'Pnad-C'!$1:$1048576,E$4,0)*100,"-")</f>
        <v>0.84808981046080589</v>
      </c>
      <c r="F23" s="119">
        <f>IFERROR(VLOOKUP($B23&amp;"_"&amp;$C23&amp;"_"&amp;$A$4,'Pnad-C'!$1:$1048576,F$4,0)*100,"-")</f>
        <v>23.62564355134964</v>
      </c>
      <c r="G23" s="119">
        <f>IFERROR(VLOOKUP($B23&amp;"_"&amp;$C23&amp;"_"&amp;$A$4,'Pnad-C'!$1:$1048576,G$4,0)*100,"-")</f>
        <v>49.512788653373718</v>
      </c>
      <c r="H23" s="119">
        <f>IFERROR(VLOOKUP($B23&amp;"_"&amp;$C23&amp;"_"&amp;$A$4,'Pnad-C'!$1:$1048576,H$4,0)*100,"-")</f>
        <v>22.877874970436096</v>
      </c>
      <c r="I23" s="119">
        <f>IFERROR(VLOOKUP($B23&amp;"_"&amp;$C23&amp;"_"&amp;$A$4,'Pnad-C'!$1:$1048576,I$4,0)*100,"-")</f>
        <v>3.135603666305542</v>
      </c>
    </row>
    <row r="24" spans="2:9" ht="15.75" x14ac:dyDescent="0.25">
      <c r="B24" s="10">
        <f>B23</f>
        <v>2015</v>
      </c>
      <c r="C24" s="152">
        <v>1</v>
      </c>
      <c r="D24" s="99" t="s">
        <v>3</v>
      </c>
      <c r="E24" s="120">
        <f>IFERROR(VLOOKUP($B24&amp;"_"&amp;$C24&amp;"_"&amp;$A$4,'Pnad-C'!$1:$1048576,E$4,0)*100,"-")</f>
        <v>0.84312492981553078</v>
      </c>
      <c r="F24" s="120">
        <f>IFERROR(VLOOKUP($B24&amp;"_"&amp;$C24&amp;"_"&amp;$A$4,'Pnad-C'!$1:$1048576,F$4,0)*100,"-")</f>
        <v>23.402909934520721</v>
      </c>
      <c r="G24" s="120">
        <f>IFERROR(VLOOKUP($B24&amp;"_"&amp;$C24&amp;"_"&amp;$A$4,'Pnad-C'!$1:$1048576,G$4,0)*100,"-")</f>
        <v>49.976536631584167</v>
      </c>
      <c r="H24" s="120">
        <f>IFERROR(VLOOKUP($B24&amp;"_"&amp;$C24&amp;"_"&amp;$A$4,'Pnad-C'!$1:$1048576,H$4,0)*100,"-")</f>
        <v>22.603748738765717</v>
      </c>
      <c r="I24" s="120">
        <f>IFERROR(VLOOKUP($B24&amp;"_"&amp;$C24&amp;"_"&amp;$A$4,'Pnad-C'!$1:$1048576,I$4,0)*100,"-")</f>
        <v>3.1736813485622406</v>
      </c>
    </row>
    <row r="25" spans="2:9" ht="15.75" x14ac:dyDescent="0.25">
      <c r="B25" s="10">
        <f t="shared" ref="B25:B27" si="3">B24</f>
        <v>2015</v>
      </c>
      <c r="C25" s="152">
        <v>2</v>
      </c>
      <c r="D25" s="99" t="s">
        <v>4</v>
      </c>
      <c r="E25" s="120">
        <f>IFERROR(VLOOKUP($B25&amp;"_"&amp;$C25&amp;"_"&amp;$A$4,'Pnad-C'!$1:$1048576,E$4,0)*100,"-")</f>
        <v>0.77147451229393482</v>
      </c>
      <c r="F25" s="120">
        <f>IFERROR(VLOOKUP($B25&amp;"_"&amp;$C25&amp;"_"&amp;$A$4,'Pnad-C'!$1:$1048576,F$4,0)*100,"-")</f>
        <v>23.078419268131256</v>
      </c>
      <c r="G25" s="120">
        <f>IFERROR(VLOOKUP($B25&amp;"_"&amp;$C25&amp;"_"&amp;$A$4,'Pnad-C'!$1:$1048576,G$4,0)*100,"-")</f>
        <v>50.214993953704834</v>
      </c>
      <c r="H25" s="120">
        <f>IFERROR(VLOOKUP($B25&amp;"_"&amp;$C25&amp;"_"&amp;$A$4,'Pnad-C'!$1:$1048576,H$4,0)*100,"-")</f>
        <v>22.71290123462677</v>
      </c>
      <c r="I25" s="120">
        <f>IFERROR(VLOOKUP($B25&amp;"_"&amp;$C25&amp;"_"&amp;$A$4,'Pnad-C'!$1:$1048576,I$4,0)*100,"-")</f>
        <v>3.2222077250480652</v>
      </c>
    </row>
    <row r="26" spans="2:9" ht="15.75" x14ac:dyDescent="0.25">
      <c r="B26" s="10">
        <f t="shared" si="3"/>
        <v>2015</v>
      </c>
      <c r="C26" s="152">
        <v>3</v>
      </c>
      <c r="D26" s="99" t="s">
        <v>5</v>
      </c>
      <c r="E26" s="120">
        <f>IFERROR(VLOOKUP($B26&amp;"_"&amp;$C26&amp;"_"&amp;$A$4,'Pnad-C'!$1:$1048576,E$4,0)*100,"-")</f>
        <v>0.78864172101020813</v>
      </c>
      <c r="F26" s="120">
        <f>IFERROR(VLOOKUP($B26&amp;"_"&amp;$C26&amp;"_"&amp;$A$4,'Pnad-C'!$1:$1048576,F$4,0)*100,"-")</f>
        <v>23.759770393371582</v>
      </c>
      <c r="G26" s="120">
        <f>IFERROR(VLOOKUP($B26&amp;"_"&amp;$C26&amp;"_"&amp;$A$4,'Pnad-C'!$1:$1048576,G$4,0)*100,"-")</f>
        <v>49.101072549819946</v>
      </c>
      <c r="H26" s="120">
        <f>IFERROR(VLOOKUP($B26&amp;"_"&amp;$C26&amp;"_"&amp;$A$4,'Pnad-C'!$1:$1048576,H$4,0)*100,"-")</f>
        <v>23.168615996837616</v>
      </c>
      <c r="I26" s="120">
        <f>IFERROR(VLOOKUP($B26&amp;"_"&amp;$C26&amp;"_"&amp;$A$4,'Pnad-C'!$1:$1048576,I$4,0)*100,"-")</f>
        <v>3.1818997114896774</v>
      </c>
    </row>
    <row r="27" spans="2:9" ht="15.75" x14ac:dyDescent="0.25">
      <c r="B27" s="10">
        <f t="shared" si="3"/>
        <v>2015</v>
      </c>
      <c r="C27" s="152">
        <v>4</v>
      </c>
      <c r="D27" s="99" t="s">
        <v>6</v>
      </c>
      <c r="E27" s="120">
        <f>IFERROR(VLOOKUP($B27&amp;"_"&amp;$C27&amp;"_"&amp;$A$4,'Pnad-C'!$1:$1048576,E$4,0)*100,"-")</f>
        <v>0.98911793902516365</v>
      </c>
      <c r="F27" s="120">
        <f>IFERROR(VLOOKUP($B27&amp;"_"&amp;$C27&amp;"_"&amp;$A$4,'Pnad-C'!$1:$1048576,F$4,0)*100,"-")</f>
        <v>24.261474609375</v>
      </c>
      <c r="G27" s="120">
        <f>IFERROR(VLOOKUP($B27&amp;"_"&amp;$C27&amp;"_"&amp;$A$4,'Pnad-C'!$1:$1048576,G$4,0)*100,"-")</f>
        <v>48.758548498153687</v>
      </c>
      <c r="H27" s="120">
        <f>IFERROR(VLOOKUP($B27&amp;"_"&amp;$C27&amp;"_"&amp;$A$4,'Pnad-C'!$1:$1048576,H$4,0)*100,"-")</f>
        <v>23.026230931282043</v>
      </c>
      <c r="I27" s="120">
        <f>IFERROR(VLOOKUP($B27&amp;"_"&amp;$C27&amp;"_"&amp;$A$4,'Pnad-C'!$1:$1048576,I$4,0)*100,"-")</f>
        <v>2.9646260663866997</v>
      </c>
    </row>
    <row r="28" spans="2:9" ht="15.75" x14ac:dyDescent="0.25">
      <c r="B28" s="10">
        <f>D28</f>
        <v>2016</v>
      </c>
      <c r="C28" s="152">
        <v>0</v>
      </c>
      <c r="D28" s="98">
        <v>2016</v>
      </c>
      <c r="E28" s="119">
        <f>IFERROR(VLOOKUP($B28&amp;"_"&amp;$C28&amp;"_"&amp;$A$4,'Pnad-C'!$1:$1048576,E$4,0)*100,"-")</f>
        <v>0.91703711077570915</v>
      </c>
      <c r="F28" s="119">
        <f>IFERROR(VLOOKUP($B28&amp;"_"&amp;$C28&amp;"_"&amp;$A$4,'Pnad-C'!$1:$1048576,F$4,0)*100,"-")</f>
        <v>23.360314965248108</v>
      </c>
      <c r="G28" s="119">
        <f>IFERROR(VLOOKUP($B28&amp;"_"&amp;$C28&amp;"_"&amp;$A$4,'Pnad-C'!$1:$1048576,G$4,0)*100,"-")</f>
        <v>49.607503414154053</v>
      </c>
      <c r="H28" s="119">
        <f>IFERROR(VLOOKUP($B28&amp;"_"&amp;$C28&amp;"_"&amp;$A$4,'Pnad-C'!$1:$1048576,H$4,0)*100,"-")</f>
        <v>22.885344922542572</v>
      </c>
      <c r="I28" s="119">
        <f>IFERROR(VLOOKUP($B28&amp;"_"&amp;$C28&amp;"_"&amp;$A$4,'Pnad-C'!$1:$1048576,I$4,0)*100,"-")</f>
        <v>3.2297980040311813</v>
      </c>
    </row>
    <row r="29" spans="2:9" ht="16.5" thickBot="1" x14ac:dyDescent="0.3">
      <c r="B29" s="10">
        <f>B28</f>
        <v>2016</v>
      </c>
      <c r="C29" s="152">
        <v>1</v>
      </c>
      <c r="D29" s="99" t="s">
        <v>3</v>
      </c>
      <c r="E29" s="120">
        <f>IFERROR(VLOOKUP($B29&amp;"_"&amp;$C29&amp;"_"&amp;$A$4,'Pnad-C'!$1:$1048576,E$4,0)*100,"-")</f>
        <v>0.91703711077570915</v>
      </c>
      <c r="F29" s="120">
        <f>IFERROR(VLOOKUP($B29&amp;"_"&amp;$C29&amp;"_"&amp;$A$4,'Pnad-C'!$1:$1048576,F$4,0)*100,"-")</f>
        <v>23.360314965248108</v>
      </c>
      <c r="G29" s="120">
        <f>IFERROR(VLOOKUP($B29&amp;"_"&amp;$C29&amp;"_"&amp;$A$4,'Pnad-C'!$1:$1048576,G$4,0)*100,"-")</f>
        <v>49.607503414154053</v>
      </c>
      <c r="H29" s="120">
        <f>IFERROR(VLOOKUP($B29&amp;"_"&amp;$C29&amp;"_"&amp;$A$4,'Pnad-C'!$1:$1048576,H$4,0)*100,"-")</f>
        <v>22.885344922542572</v>
      </c>
      <c r="I29" s="120">
        <f>IFERROR(VLOOKUP($B29&amp;"_"&amp;$C29&amp;"_"&amp;$A$4,'Pnad-C'!$1:$1048576,I$4,0)*100,"-")</f>
        <v>3.2297980040311813</v>
      </c>
    </row>
    <row r="30" spans="2:9" ht="15" customHeight="1" thickTop="1" x14ac:dyDescent="0.25">
      <c r="C30" s="154"/>
      <c r="D30" s="372" t="s">
        <v>785</v>
      </c>
      <c r="E30" s="372"/>
      <c r="F30" s="372"/>
      <c r="G30" s="372"/>
      <c r="H30" s="372"/>
      <c r="I30" s="372"/>
    </row>
    <row r="31" spans="2:9" x14ac:dyDescent="0.25">
      <c r="C31" s="154"/>
      <c r="D31" s="16" t="s">
        <v>2</v>
      </c>
    </row>
    <row r="32" spans="2:9" x14ac:dyDescent="0.25">
      <c r="C32" s="154"/>
      <c r="D32" s="159" t="s">
        <v>435</v>
      </c>
    </row>
    <row r="33" spans="3:4" x14ac:dyDescent="0.25">
      <c r="C33" s="154"/>
      <c r="D33" s="104" t="s">
        <v>436</v>
      </c>
    </row>
  </sheetData>
  <mergeCells count="2">
    <mergeCell ref="D5:I5"/>
    <mergeCell ref="D30:I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41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emp_carteira</v>
      </c>
      <c r="B4" s="145">
        <f>HLOOKUP($A$4,'Pnad-C'!$1:$1048576,2,0)</f>
        <v>179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4" customHeight="1" x14ac:dyDescent="0.25">
      <c r="A5" s="11"/>
      <c r="B5" s="148"/>
      <c r="C5" s="149"/>
      <c r="D5" s="371" t="str">
        <f>VLOOKUP(A3,'Indicadores do boletim'!$D:$N,3,0)&amp;" "&amp;VLOOKUP(A3,'Indicadores do boletim'!$D:$N,6,0)&amp;", "&amp;VLOOKUP(A3,'Indicadores do boletim'!$D:$N,7,0)</f>
        <v>Participação percentual dos empregados com carteira na ocupação total: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42.08948016166687</v>
      </c>
      <c r="F8" s="123">
        <f>IFERROR(VLOOKUP($B8&amp;"_"&amp;$C8&amp;"_"&amp;F$3,'Pnad-C'!$1:$1048576,$B$4,0)*100,"-")</f>
        <v>54.586255550384521</v>
      </c>
      <c r="G8" s="123">
        <f>IFERROR(VLOOKUP($B8&amp;"_"&amp;$C8&amp;"_"&amp;G$3,'Pnad-C'!$1:$1048576,$B$4,0)*100,"-")</f>
        <v>51.695430278778076</v>
      </c>
      <c r="H8" s="123">
        <f>IFERROR(VLOOKUP($B8&amp;"_"&amp;$C8&amp;"_"&amp;H$3,'Pnad-C'!$1:$1048576,$B$4,0)*100,"-")</f>
        <v>52.479636669158936</v>
      </c>
      <c r="I8" s="137"/>
      <c r="J8" s="137"/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41.967499256134033</v>
      </c>
      <c r="F9" s="125">
        <f>IFERROR(VLOOKUP($B9&amp;"_"&amp;$C9&amp;"_"&amp;F$3,'Pnad-C'!$1:$1048576,$B$4,0)*100,"-")</f>
        <v>54.094839096069336</v>
      </c>
      <c r="G9" s="125">
        <f>IFERROR(VLOOKUP($B9&amp;"_"&amp;$C9&amp;"_"&amp;G$3,'Pnad-C'!$1:$1048576,$B$4,0)*100,"-")</f>
        <v>50.440174341201782</v>
      </c>
      <c r="H9" s="125">
        <f>IFERROR(VLOOKUP($B9&amp;"_"&amp;$C9&amp;"_"&amp;H$3,'Pnad-C'!$1:$1048576,$B$4,0)*100,"-")</f>
        <v>51.540505886077881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42.035025358200073</v>
      </c>
      <c r="F10" s="125">
        <f>IFERROR(VLOOKUP($B10&amp;"_"&amp;$C10&amp;"_"&amp;F$3,'Pnad-C'!$1:$1048576,$B$4,0)*100,"-")</f>
        <v>54.532277584075928</v>
      </c>
      <c r="G10" s="125">
        <f>IFERROR(VLOOKUP($B10&amp;"_"&amp;$C10&amp;"_"&amp;G$3,'Pnad-C'!$1:$1048576,$B$4,0)*100,"-")</f>
        <v>51.786208152770996</v>
      </c>
      <c r="H10" s="125">
        <f>IFERROR(VLOOKUP($B10&amp;"_"&amp;$C10&amp;"_"&amp;H$3,'Pnad-C'!$1:$1048576,$B$4,0)*100,"-")</f>
        <v>52.562105655670166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42.027172446250916</v>
      </c>
      <c r="F11" s="125">
        <f>IFERROR(VLOOKUP($B11&amp;"_"&amp;$C11&amp;"_"&amp;F$3,'Pnad-C'!$1:$1048576,$B$4,0)*100,"-")</f>
        <v>54.702454805374146</v>
      </c>
      <c r="G11" s="125">
        <f>IFERROR(VLOOKUP($B11&amp;"_"&amp;$C11&amp;"_"&amp;G$3,'Pnad-C'!$1:$1048576,$B$4,0)*100,"-")</f>
        <v>51.914632320404053</v>
      </c>
      <c r="H11" s="125">
        <f>IFERROR(VLOOKUP($B11&amp;"_"&amp;$C11&amp;"_"&amp;H$3,'Pnad-C'!$1:$1048576,$B$4,0)*100,"-")</f>
        <v>52.54744291305542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42.328226566314697</v>
      </c>
      <c r="F12" s="125">
        <f>IFERROR(VLOOKUP($B12&amp;"_"&amp;$C12&amp;"_"&amp;F$3,'Pnad-C'!$1:$1048576,$B$4,0)*100,"-")</f>
        <v>55.015438795089722</v>
      </c>
      <c r="G12" s="125">
        <f>IFERROR(VLOOKUP($B12&amp;"_"&amp;$C12&amp;"_"&amp;G$3,'Pnad-C'!$1:$1048576,$B$4,0)*100,"-")</f>
        <v>52.640694379806519</v>
      </c>
      <c r="H12" s="125">
        <f>IFERROR(VLOOKUP($B12&amp;"_"&amp;$C12&amp;"_"&amp;H$3,'Pnad-C'!$1:$1048576,$B$4,0)*100,"-")</f>
        <v>53.26850414276123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42.483291029930115</v>
      </c>
      <c r="F13" s="123">
        <f>IFERROR(VLOOKUP($B13&amp;"_"&amp;$C13&amp;"_"&amp;F$3,'Pnad-C'!$1:$1048576,$B$4,0)*100,"-")</f>
        <v>54.866886138916016</v>
      </c>
      <c r="G13" s="123">
        <f>IFERROR(VLOOKUP($B13&amp;"_"&amp;$C13&amp;"_"&amp;G$3,'Pnad-C'!$1:$1048576,$B$4,0)*100,"-")</f>
        <v>52.44373083114624</v>
      </c>
      <c r="H13" s="123">
        <f>IFERROR(VLOOKUP($B13&amp;"_"&amp;$C13&amp;"_"&amp;H$3,'Pnad-C'!$1:$1048576,$B$4,0)*100,"-")</f>
        <v>52.82742977142334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42.427524924278259</v>
      </c>
      <c r="F14" s="125">
        <f>IFERROR(VLOOKUP($B14&amp;"_"&amp;$C14&amp;"_"&amp;F$3,'Pnad-C'!$1:$1048576,$B$4,0)*100,"-")</f>
        <v>55.119407176971436</v>
      </c>
      <c r="G14" s="125">
        <f>IFERROR(VLOOKUP($B14&amp;"_"&amp;$C14&amp;"_"&amp;G$3,'Pnad-C'!$1:$1048576,$B$4,0)*100,"-")</f>
        <v>52.268111705780029</v>
      </c>
      <c r="H14" s="125">
        <f>IFERROR(VLOOKUP($B14&amp;"_"&amp;$C14&amp;"_"&amp;H$3,'Pnad-C'!$1:$1048576,$B$4,0)*100,"-")</f>
        <v>52.196848392486572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42.304319143295288</v>
      </c>
      <c r="F15" s="125">
        <f>IFERROR(VLOOKUP($B15&amp;"_"&amp;$C15&amp;"_"&amp;F$3,'Pnad-C'!$1:$1048576,$B$4,0)*100,"-")</f>
        <v>54.839527606964111</v>
      </c>
      <c r="G15" s="125">
        <f>IFERROR(VLOOKUP($B15&amp;"_"&amp;$C15&amp;"_"&amp;G$3,'Pnad-C'!$1:$1048576,$B$4,0)*100,"-")</f>
        <v>52.501934766769409</v>
      </c>
      <c r="H15" s="125">
        <f>IFERROR(VLOOKUP($B15&amp;"_"&amp;$C15&amp;"_"&amp;H$3,'Pnad-C'!$1:$1048576,$B$4,0)*100,"-")</f>
        <v>53.051424026489258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42.503023147583008</v>
      </c>
      <c r="F16" s="125">
        <f>IFERROR(VLOOKUP($B16&amp;"_"&amp;$C16&amp;"_"&amp;F$3,'Pnad-C'!$1:$1048576,$B$4,0)*100,"-")</f>
        <v>54.390227794647217</v>
      </c>
      <c r="G16" s="125">
        <f>IFERROR(VLOOKUP($B16&amp;"_"&amp;$C16&amp;"_"&amp;G$3,'Pnad-C'!$1:$1048576,$B$4,0)*100,"-")</f>
        <v>52.365243434906006</v>
      </c>
      <c r="H16" s="125">
        <f>IFERROR(VLOOKUP($B16&amp;"_"&amp;$C16&amp;"_"&amp;H$3,'Pnad-C'!$1:$1048576,$B$4,0)*100,"-")</f>
        <v>52.854979038238525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42.698296904563904</v>
      </c>
      <c r="F17" s="125">
        <f>IFERROR(VLOOKUP($B17&amp;"_"&amp;$C17&amp;"_"&amp;F$3,'Pnad-C'!$1:$1048576,$B$4,0)*100,"-")</f>
        <v>55.118370056152344</v>
      </c>
      <c r="G17" s="125">
        <f>IFERROR(VLOOKUP($B17&amp;"_"&amp;$C17&amp;"_"&amp;G$3,'Pnad-C'!$1:$1048576,$B$4,0)*100,"-")</f>
        <v>52.639627456665039</v>
      </c>
      <c r="H17" s="125">
        <f>IFERROR(VLOOKUP($B17&amp;"_"&amp;$C17&amp;"_"&amp;H$3,'Pnad-C'!$1:$1048576,$B$4,0)*100,"-")</f>
        <v>53.206473588943481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43.262916803359985</v>
      </c>
      <c r="F18" s="123">
        <f>IFERROR(VLOOKUP($B18&amp;"_"&amp;$C18&amp;"_"&amp;F$3,'Pnad-C'!$1:$1048576,$B$4,0)*100,"-")</f>
        <v>54.767656326293945</v>
      </c>
      <c r="G18" s="123">
        <f>IFERROR(VLOOKUP($B18&amp;"_"&amp;$C18&amp;"_"&amp;G$3,'Pnad-C'!$1:$1048576,$B$4,0)*100,"-")</f>
        <v>52.796870470046997</v>
      </c>
      <c r="H18" s="123">
        <f>IFERROR(VLOOKUP($B18&amp;"_"&amp;$C18&amp;"_"&amp;H$3,'Pnad-C'!$1:$1048576,$B$4,0)*100,"-")</f>
        <v>53.537553548812866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43.380191922187805</v>
      </c>
      <c r="F19" s="125">
        <f>IFERROR(VLOOKUP($B19&amp;"_"&amp;$C19&amp;"_"&amp;F$3,'Pnad-C'!$1:$1048576,$B$4,0)*100,"-")</f>
        <v>55.45344352722168</v>
      </c>
      <c r="G19" s="125">
        <f>IFERROR(VLOOKUP($B19&amp;"_"&amp;$C19&amp;"_"&amp;G$3,'Pnad-C'!$1:$1048576,$B$4,0)*100,"-")</f>
        <v>52.859169244766235</v>
      </c>
      <c r="H19" s="125">
        <f>IFERROR(VLOOKUP($B19&amp;"_"&amp;$C19&amp;"_"&amp;H$3,'Pnad-C'!$1:$1048576,$B$4,0)*100,"-")</f>
        <v>53.615021705627441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43.544942140579224</v>
      </c>
      <c r="F20" s="125">
        <f>IFERROR(VLOOKUP($B20&amp;"_"&amp;$C20&amp;"_"&amp;F$3,'Pnad-C'!$1:$1048576,$B$4,0)*100,"-")</f>
        <v>55.194872617721558</v>
      </c>
      <c r="G20" s="125">
        <f>IFERROR(VLOOKUP($B20&amp;"_"&amp;$C20&amp;"_"&amp;G$3,'Pnad-C'!$1:$1048576,$B$4,0)*100,"-")</f>
        <v>53.443026542663574</v>
      </c>
      <c r="H20" s="125">
        <f>IFERROR(VLOOKUP($B20&amp;"_"&amp;$C20&amp;"_"&amp;H$3,'Pnad-C'!$1:$1048576,$B$4,0)*100,"-")</f>
        <v>53.784257173538208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43.264526128768921</v>
      </c>
      <c r="F21" s="125">
        <f>IFERROR(VLOOKUP($B21&amp;"_"&amp;$C21&amp;"_"&amp;F$3,'Pnad-C'!$1:$1048576,$B$4,0)*100,"-")</f>
        <v>54.791373014450073</v>
      </c>
      <c r="G21" s="125">
        <f>IFERROR(VLOOKUP($B21&amp;"_"&amp;$C21&amp;"_"&amp;G$3,'Pnad-C'!$1:$1048576,$B$4,0)*100,"-")</f>
        <v>52.735120058059692</v>
      </c>
      <c r="H21" s="125">
        <f>IFERROR(VLOOKUP($B21&amp;"_"&amp;$C21&amp;"_"&amp;H$3,'Pnad-C'!$1:$1048576,$B$4,0)*100,"-")</f>
        <v>53.880351781845093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42.862007021903992</v>
      </c>
      <c r="F22" s="125">
        <f>IFERROR(VLOOKUP($B22&amp;"_"&amp;$C22&amp;"_"&amp;F$3,'Pnad-C'!$1:$1048576,$B$4,0)*100,"-")</f>
        <v>53.630936145782471</v>
      </c>
      <c r="G22" s="125">
        <f>IFERROR(VLOOKUP($B22&amp;"_"&amp;$C22&amp;"_"&amp;G$3,'Pnad-C'!$1:$1048576,$B$4,0)*100,"-")</f>
        <v>52.150171995162964</v>
      </c>
      <c r="H22" s="125">
        <f>IFERROR(VLOOKUP($B22&amp;"_"&amp;$C22&amp;"_"&amp;H$3,'Pnad-C'!$1:$1048576,$B$4,0)*100,"-")</f>
        <v>52.8705894947052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42.260640859603882</v>
      </c>
      <c r="F23" s="123">
        <f>IFERROR(VLOOKUP($B23&amp;"_"&amp;$C23&amp;"_"&amp;F$3,'Pnad-C'!$1:$1048576,$B$4,0)*100,"-")</f>
        <v>53.651565313339233</v>
      </c>
      <c r="G23" s="123">
        <f>IFERROR(VLOOKUP($B23&amp;"_"&amp;$C23&amp;"_"&amp;G$3,'Pnad-C'!$1:$1048576,$B$4,0)*100,"-")</f>
        <v>52.260571718215942</v>
      </c>
      <c r="H23" s="123">
        <f>IFERROR(VLOOKUP($B23&amp;"_"&amp;$C23&amp;"_"&amp;H$3,'Pnad-C'!$1:$1048576,$B$4,0)*100,"-")</f>
        <v>54.144155979156494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42.75936484336853</v>
      </c>
      <c r="F24" s="125">
        <f>IFERROR(VLOOKUP($B24&amp;"_"&amp;$C24&amp;"_"&amp;F$3,'Pnad-C'!$1:$1048576,$B$4,0)*100,"-")</f>
        <v>54.11989688873291</v>
      </c>
      <c r="G24" s="125">
        <f>IFERROR(VLOOKUP($B24&amp;"_"&amp;$C24&amp;"_"&amp;G$3,'Pnad-C'!$1:$1048576,$B$4,0)*100,"-")</f>
        <v>52.851277589797974</v>
      </c>
      <c r="H24" s="125">
        <f>IFERROR(VLOOKUP($B24&amp;"_"&amp;$C24&amp;"_"&amp;H$3,'Pnad-C'!$1:$1048576,$B$4,0)*100,"-")</f>
        <v>53.458541631698608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42.397069931030273</v>
      </c>
      <c r="F25" s="125">
        <f>IFERROR(VLOOKUP($B25&amp;"_"&amp;$C25&amp;"_"&amp;F$3,'Pnad-C'!$1:$1048576,$B$4,0)*100,"-")</f>
        <v>53.701895475387573</v>
      </c>
      <c r="G25" s="125">
        <f>IFERROR(VLOOKUP($B25&amp;"_"&amp;$C25&amp;"_"&amp;G$3,'Pnad-C'!$1:$1048576,$B$4,0)*100,"-")</f>
        <v>52.463728189468384</v>
      </c>
      <c r="H25" s="125">
        <f>IFERROR(VLOOKUP($B25&amp;"_"&amp;$C25&amp;"_"&amp;H$3,'Pnad-C'!$1:$1048576,$B$4,0)*100,"-")</f>
        <v>54.488849639892578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41.895246505737305</v>
      </c>
      <c r="F26" s="125">
        <f>IFERROR(VLOOKUP($B26&amp;"_"&amp;$C26&amp;"_"&amp;F$3,'Pnad-C'!$1:$1048576,$B$4,0)*100,"-")</f>
        <v>53.136104345321655</v>
      </c>
      <c r="G26" s="125">
        <f>IFERROR(VLOOKUP($B26&amp;"_"&amp;$C26&amp;"_"&amp;G$3,'Pnad-C'!$1:$1048576,$B$4,0)*100,"-")</f>
        <v>51.56136155128479</v>
      </c>
      <c r="H26" s="125">
        <f>IFERROR(VLOOKUP($B26&amp;"_"&amp;$C26&amp;"_"&amp;H$3,'Pnad-C'!$1:$1048576,$B$4,0)*100,"-")</f>
        <v>53.551030158996582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41.990882158279419</v>
      </c>
      <c r="F27" s="125">
        <f>IFERROR(VLOOKUP($B27&amp;"_"&amp;$C27&amp;"_"&amp;F$3,'Pnad-C'!$1:$1048576,$B$4,0)*100,"-")</f>
        <v>53.648364543914795</v>
      </c>
      <c r="G27" s="125">
        <f>IFERROR(VLOOKUP($B27&amp;"_"&amp;$C27&amp;"_"&amp;G$3,'Pnad-C'!$1:$1048576,$B$4,0)*100,"-")</f>
        <v>52.1659255027771</v>
      </c>
      <c r="H27" s="125">
        <f>IFERROR(VLOOKUP($B27&amp;"_"&amp;$C27&amp;"_"&amp;H$3,'Pnad-C'!$1:$1048576,$B$4,0)*100,"-")</f>
        <v>55.078202486038208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41.877025365829468</v>
      </c>
      <c r="F28" s="123">
        <f>IFERROR(VLOOKUP($B28&amp;"_"&amp;$C28&amp;"_"&amp;F$3,'Pnad-C'!$1:$1048576,$B$4,0)*100,"-")</f>
        <v>53.087371587753296</v>
      </c>
      <c r="G28" s="123">
        <f>IFERROR(VLOOKUP($B28&amp;"_"&amp;$C28&amp;"_"&amp;G$3,'Pnad-C'!$1:$1048576,$B$4,0)*100,"-")</f>
        <v>51.120364665985107</v>
      </c>
      <c r="H28" s="123">
        <f>IFERROR(VLOOKUP($B28&amp;"_"&amp;$C28&amp;"_"&amp;H$3,'Pnad-C'!$1:$1048576,$B$4,0)*100,"-")</f>
        <v>54.897493124008179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41.877025365829468</v>
      </c>
      <c r="F29" s="125">
        <f>IFERROR(VLOOKUP($B29&amp;"_"&amp;$C29&amp;"_"&amp;F$3,'Pnad-C'!$1:$1048576,$B$4,0)*100,"-")</f>
        <v>53.087371587753296</v>
      </c>
      <c r="G29" s="125">
        <f>IFERROR(VLOOKUP($B29&amp;"_"&amp;$C29&amp;"_"&amp;G$3,'Pnad-C'!$1:$1048576,$B$4,0)*100,"-")</f>
        <v>51.120364665985107</v>
      </c>
      <c r="H29" s="125">
        <f>IFERROR(VLOOKUP($B29&amp;"_"&amp;$C29&amp;"_"&amp;H$3,'Pnad-C'!$1:$1048576,$B$4,0)*100,"-")</f>
        <v>54.897493124008179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8" x14ac:dyDescent="0.25">
      <c r="D33" s="104" t="s">
        <v>436</v>
      </c>
    </row>
    <row r="34" spans="4:8" ht="24.75" customHeight="1" x14ac:dyDescent="0.25">
      <c r="D34" s="379" t="s">
        <v>686</v>
      </c>
      <c r="E34" s="379"/>
      <c r="F34" s="379"/>
      <c r="G34" s="379"/>
      <c r="H34" s="379"/>
    </row>
  </sheetData>
  <mergeCells count="2">
    <mergeCell ref="D5:H5"/>
    <mergeCell ref="D34:H3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42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emp_scarteira</v>
      </c>
      <c r="B4" s="145">
        <f>HLOOKUP($A$4,'Pnad-C'!$1:$1048576,2,0)</f>
        <v>180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7.75" customHeight="1" x14ac:dyDescent="0.25">
      <c r="A5" s="11"/>
      <c r="B5" s="148"/>
      <c r="C5" s="149"/>
      <c r="D5" s="371" t="str">
        <f>VLOOKUP(A3,'Indicadores do boletim'!$D:$N,3,0)&amp;" "&amp;VLOOKUP(A3,'Indicadores do boletim'!$D:$N,6,0)&amp;", "&amp;VLOOKUP(A3,'Indicadores do boletim'!$D:$N,7,0)</f>
        <v>Participação percentual dos empregados sem carteira na ocupação total: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19.474095106124878</v>
      </c>
      <c r="F8" s="123">
        <f>IFERROR(VLOOKUP($B8&amp;"_"&amp;$C8&amp;"_"&amp;F$3,'Pnad-C'!$1:$1048576,$B$4,0)*100,"-")</f>
        <v>15.105946362018585</v>
      </c>
      <c r="G8" s="123">
        <f>IFERROR(VLOOKUP($B8&amp;"_"&amp;$C8&amp;"_"&amp;G$3,'Pnad-C'!$1:$1048576,$B$4,0)*100,"-")</f>
        <v>15.0568887591362</v>
      </c>
      <c r="H8" s="123">
        <f>IFERROR(VLOOKUP($B8&amp;"_"&amp;$C8&amp;"_"&amp;H$3,'Pnad-C'!$1:$1048576,$B$4,0)*100,"-")</f>
        <v>13.281649351119995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19.555580615997314</v>
      </c>
      <c r="F9" s="125">
        <f>IFERROR(VLOOKUP($B9&amp;"_"&amp;$C9&amp;"_"&amp;F$3,'Pnad-C'!$1:$1048576,$B$4,0)*100,"-")</f>
        <v>15.440507233142853</v>
      </c>
      <c r="G9" s="125">
        <f>IFERROR(VLOOKUP($B9&amp;"_"&amp;$C9&amp;"_"&amp;G$3,'Pnad-C'!$1:$1048576,$B$4,0)*100,"-")</f>
        <v>16.194169223308563</v>
      </c>
      <c r="H9" s="125">
        <f>IFERROR(VLOOKUP($B9&amp;"_"&amp;$C9&amp;"_"&amp;H$3,'Pnad-C'!$1:$1048576,$B$4,0)*100,"-")</f>
        <v>14.020170271396637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19.501973688602448</v>
      </c>
      <c r="F10" s="125">
        <f>IFERROR(VLOOKUP($B10&amp;"_"&amp;$C10&amp;"_"&amp;F$3,'Pnad-C'!$1:$1048576,$B$4,0)*100,"-")</f>
        <v>15.199629962444305</v>
      </c>
      <c r="G10" s="125">
        <f>IFERROR(VLOOKUP($B10&amp;"_"&amp;$C10&amp;"_"&amp;G$3,'Pnad-C'!$1:$1048576,$B$4,0)*100,"-")</f>
        <v>15.10225385427475</v>
      </c>
      <c r="H10" s="125">
        <f>IFERROR(VLOOKUP($B10&amp;"_"&amp;$C10&amp;"_"&amp;H$3,'Pnad-C'!$1:$1048576,$B$4,0)*100,"-")</f>
        <v>12.887105345726013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19.66368556022644</v>
      </c>
      <c r="F11" s="125">
        <f>IFERROR(VLOOKUP($B11&amp;"_"&amp;$C11&amp;"_"&amp;F$3,'Pnad-C'!$1:$1048576,$B$4,0)*100,"-")</f>
        <v>15.091584622859955</v>
      </c>
      <c r="G11" s="125">
        <f>IFERROR(VLOOKUP($B11&amp;"_"&amp;$C11&amp;"_"&amp;G$3,'Pnad-C'!$1:$1048576,$B$4,0)*100,"-")</f>
        <v>14.671997725963593</v>
      </c>
      <c r="H11" s="125">
        <f>IFERROR(VLOOKUP($B11&amp;"_"&amp;$C11&amp;"_"&amp;H$3,'Pnad-C'!$1:$1048576,$B$4,0)*100,"-")</f>
        <v>12.997791171073914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19.175137579441071</v>
      </c>
      <c r="F12" s="125">
        <f>IFERROR(VLOOKUP($B12&amp;"_"&amp;$C12&amp;"_"&amp;F$3,'Pnad-C'!$1:$1048576,$B$4,0)*100,"-")</f>
        <v>14.692062139511108</v>
      </c>
      <c r="G12" s="125">
        <f>IFERROR(VLOOKUP($B12&amp;"_"&amp;$C12&amp;"_"&amp;G$3,'Pnad-C'!$1:$1048576,$B$4,0)*100,"-")</f>
        <v>14.259135723114014</v>
      </c>
      <c r="H12" s="125">
        <f>IFERROR(VLOOKUP($B12&amp;"_"&amp;$C12&amp;"_"&amp;H$3,'Pnad-C'!$1:$1048576,$B$4,0)*100,"-")</f>
        <v>13.221529126167297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18.866769969463348</v>
      </c>
      <c r="F13" s="123">
        <f>IFERROR(VLOOKUP($B13&amp;"_"&amp;$C13&amp;"_"&amp;F$3,'Pnad-C'!$1:$1048576,$B$4,0)*100,"-")</f>
        <v>14.514060318470001</v>
      </c>
      <c r="G13" s="123">
        <f>IFERROR(VLOOKUP($B13&amp;"_"&amp;$C13&amp;"_"&amp;G$3,'Pnad-C'!$1:$1048576,$B$4,0)*100,"-")</f>
        <v>14.277690649032593</v>
      </c>
      <c r="H13" s="123">
        <f>IFERROR(VLOOKUP($B13&amp;"_"&amp;$C13&amp;"_"&amp;H$3,'Pnad-C'!$1:$1048576,$B$4,0)*100,"-")</f>
        <v>13.02979588508606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18.925940990447998</v>
      </c>
      <c r="F14" s="125">
        <f>IFERROR(VLOOKUP($B14&amp;"_"&amp;$C14&amp;"_"&amp;F$3,'Pnad-C'!$1:$1048576,$B$4,0)*100,"-")</f>
        <v>14.655299484729767</v>
      </c>
      <c r="G14" s="125">
        <f>IFERROR(VLOOKUP($B14&amp;"_"&amp;$C14&amp;"_"&amp;G$3,'Pnad-C'!$1:$1048576,$B$4,0)*100,"-")</f>
        <v>14.583659172058105</v>
      </c>
      <c r="H14" s="125">
        <f>IFERROR(VLOOKUP($B14&amp;"_"&amp;$C14&amp;"_"&amp;H$3,'Pnad-C'!$1:$1048576,$B$4,0)*100,"-")</f>
        <v>13.798132538795471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18.947021663188934</v>
      </c>
      <c r="F15" s="125">
        <f>IFERROR(VLOOKUP($B15&amp;"_"&amp;$C15&amp;"_"&amp;F$3,'Pnad-C'!$1:$1048576,$B$4,0)*100,"-")</f>
        <v>14.77859765291214</v>
      </c>
      <c r="G15" s="125">
        <f>IFERROR(VLOOKUP($B15&amp;"_"&amp;$C15&amp;"_"&amp;G$3,'Pnad-C'!$1:$1048576,$B$4,0)*100,"-")</f>
        <v>14.782428741455078</v>
      </c>
      <c r="H15" s="125">
        <f>IFERROR(VLOOKUP($B15&amp;"_"&amp;$C15&amp;"_"&amp;H$3,'Pnad-C'!$1:$1048576,$B$4,0)*100,"-")</f>
        <v>13.668061792850494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18.989616632461548</v>
      </c>
      <c r="F16" s="125">
        <f>IFERROR(VLOOKUP($B16&amp;"_"&amp;$C16&amp;"_"&amp;F$3,'Pnad-C'!$1:$1048576,$B$4,0)*100,"-")</f>
        <v>14.616492390632629</v>
      </c>
      <c r="G16" s="125">
        <f>IFERROR(VLOOKUP($B16&amp;"_"&amp;$C16&amp;"_"&amp;G$3,'Pnad-C'!$1:$1048576,$B$4,0)*100,"-")</f>
        <v>14.047317206859589</v>
      </c>
      <c r="H16" s="125">
        <f>IFERROR(VLOOKUP($B16&amp;"_"&amp;$C16&amp;"_"&amp;H$3,'Pnad-C'!$1:$1048576,$B$4,0)*100,"-")</f>
        <v>12.905232608318329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18.604500591754913</v>
      </c>
      <c r="F17" s="125">
        <f>IFERROR(VLOOKUP($B17&amp;"_"&amp;$C17&amp;"_"&amp;F$3,'Pnad-C'!$1:$1048576,$B$4,0)*100,"-")</f>
        <v>14.005850255489349</v>
      </c>
      <c r="G17" s="125">
        <f>IFERROR(VLOOKUP($B17&amp;"_"&amp;$C17&amp;"_"&amp;G$3,'Pnad-C'!$1:$1048576,$B$4,0)*100,"-")</f>
        <v>13.697360455989838</v>
      </c>
      <c r="H17" s="125">
        <f>IFERROR(VLOOKUP($B17&amp;"_"&amp;$C17&amp;"_"&amp;H$3,'Pnad-C'!$1:$1048576,$B$4,0)*100,"-")</f>
        <v>11.747758090496063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18.114335834980011</v>
      </c>
      <c r="F18" s="123">
        <f>IFERROR(VLOOKUP($B18&amp;"_"&amp;$C18&amp;"_"&amp;F$3,'Pnad-C'!$1:$1048576,$B$4,0)*100,"-")</f>
        <v>13.465020060539246</v>
      </c>
      <c r="G18" s="123">
        <f>IFERROR(VLOOKUP($B18&amp;"_"&amp;$C18&amp;"_"&amp;G$3,'Pnad-C'!$1:$1048576,$B$4,0)*100,"-")</f>
        <v>12.545166909694672</v>
      </c>
      <c r="H18" s="123">
        <f>IFERROR(VLOOKUP($B18&amp;"_"&amp;$C18&amp;"_"&amp;H$3,'Pnad-C'!$1:$1048576,$B$4,0)*100,"-")</f>
        <v>10.071611404418945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18.198239803314209</v>
      </c>
      <c r="F19" s="125">
        <f>IFERROR(VLOOKUP($B19&amp;"_"&amp;$C19&amp;"_"&amp;F$3,'Pnad-C'!$1:$1048576,$B$4,0)*100,"-")</f>
        <v>13.553959131240845</v>
      </c>
      <c r="G19" s="125">
        <f>IFERROR(VLOOKUP($B19&amp;"_"&amp;$C19&amp;"_"&amp;G$3,'Pnad-C'!$1:$1048576,$B$4,0)*100,"-")</f>
        <v>13.175798952579498</v>
      </c>
      <c r="H19" s="125">
        <f>IFERROR(VLOOKUP($B19&amp;"_"&amp;$C19&amp;"_"&amp;H$3,'Pnad-C'!$1:$1048576,$B$4,0)*100,"-")</f>
        <v>10.657272487878799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18.080009520053864</v>
      </c>
      <c r="F20" s="125">
        <f>IFERROR(VLOOKUP($B20&amp;"_"&amp;$C20&amp;"_"&amp;F$3,'Pnad-C'!$1:$1048576,$B$4,0)*100,"-")</f>
        <v>13.563235104084015</v>
      </c>
      <c r="G20" s="125">
        <f>IFERROR(VLOOKUP($B20&amp;"_"&amp;$C20&amp;"_"&amp;G$3,'Pnad-C'!$1:$1048576,$B$4,0)*100,"-")</f>
        <v>12.571603059768677</v>
      </c>
      <c r="H20" s="125">
        <f>IFERROR(VLOOKUP($B20&amp;"_"&amp;$C20&amp;"_"&amp;H$3,'Pnad-C'!$1:$1048576,$B$4,0)*100,"-")</f>
        <v>10.251913964748383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18.034972250461578</v>
      </c>
      <c r="F21" s="125">
        <f>IFERROR(VLOOKUP($B21&amp;"_"&amp;$C21&amp;"_"&amp;F$3,'Pnad-C'!$1:$1048576,$B$4,0)*100,"-")</f>
        <v>12.95127272605896</v>
      </c>
      <c r="G21" s="125">
        <f>IFERROR(VLOOKUP($B21&amp;"_"&amp;$C21&amp;"_"&amp;G$3,'Pnad-C'!$1:$1048576,$B$4,0)*100,"-")</f>
        <v>12.009617686271667</v>
      </c>
      <c r="H21" s="125">
        <f>IFERROR(VLOOKUP($B21&amp;"_"&amp;$C21&amp;"_"&amp;H$3,'Pnad-C'!$1:$1048576,$B$4,0)*100,"-")</f>
        <v>9.4382934272289276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18.144121766090393</v>
      </c>
      <c r="F22" s="125">
        <f>IFERROR(VLOOKUP($B22&amp;"_"&amp;$C22&amp;"_"&amp;F$3,'Pnad-C'!$1:$1048576,$B$4,0)*100,"-")</f>
        <v>13.791610300540924</v>
      </c>
      <c r="G22" s="125">
        <f>IFERROR(VLOOKUP($B22&amp;"_"&amp;$C22&amp;"_"&amp;G$3,'Pnad-C'!$1:$1048576,$B$4,0)*100,"-")</f>
        <v>12.423647940158844</v>
      </c>
      <c r="H22" s="125">
        <f>IFERROR(VLOOKUP($B22&amp;"_"&amp;$C22&amp;"_"&amp;H$3,'Pnad-C'!$1:$1048576,$B$4,0)*100,"-")</f>
        <v>9.9389642477035522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17.849332094192505</v>
      </c>
      <c r="F23" s="123">
        <f>IFERROR(VLOOKUP($B23&amp;"_"&amp;$C23&amp;"_"&amp;F$3,'Pnad-C'!$1:$1048576,$B$4,0)*100,"-")</f>
        <v>13.610216975212097</v>
      </c>
      <c r="G23" s="123">
        <f>IFERROR(VLOOKUP($B23&amp;"_"&amp;$C23&amp;"_"&amp;G$3,'Pnad-C'!$1:$1048576,$B$4,0)*100,"-")</f>
        <v>12.324336171150208</v>
      </c>
      <c r="H23" s="123">
        <f>IFERROR(VLOOKUP($B23&amp;"_"&amp;$C23&amp;"_"&amp;H$3,'Pnad-C'!$1:$1048576,$B$4,0)*100,"-")</f>
        <v>9.5249846577644348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17.660973966121674</v>
      </c>
      <c r="F24" s="125">
        <f>IFERROR(VLOOKUP($B24&amp;"_"&amp;$C24&amp;"_"&amp;F$3,'Pnad-C'!$1:$1048576,$B$4,0)*100,"-")</f>
        <v>13.383321464061737</v>
      </c>
      <c r="G24" s="125">
        <f>IFERROR(VLOOKUP($B24&amp;"_"&amp;$C24&amp;"_"&amp;G$3,'Pnad-C'!$1:$1048576,$B$4,0)*100,"-")</f>
        <v>11.707454174757004</v>
      </c>
      <c r="H24" s="125">
        <f>IFERROR(VLOOKUP($B24&amp;"_"&amp;$C24&amp;"_"&amp;H$3,'Pnad-C'!$1:$1048576,$B$4,0)*100,"-")</f>
        <v>9.4066940248012543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17.799246311187744</v>
      </c>
      <c r="F25" s="125">
        <f>IFERROR(VLOOKUP($B25&amp;"_"&amp;$C25&amp;"_"&amp;F$3,'Pnad-C'!$1:$1048576,$B$4,0)*100,"-")</f>
        <v>13.778160512447357</v>
      </c>
      <c r="G25" s="125">
        <f>IFERROR(VLOOKUP($B25&amp;"_"&amp;$C25&amp;"_"&amp;G$3,'Pnad-C'!$1:$1048576,$B$4,0)*100,"-")</f>
        <v>12.40217536687851</v>
      </c>
      <c r="H25" s="125">
        <f>IFERROR(VLOOKUP($B25&amp;"_"&amp;$C25&amp;"_"&amp;H$3,'Pnad-C'!$1:$1048576,$B$4,0)*100,"-")</f>
        <v>9.724416583776474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18.067626655101776</v>
      </c>
      <c r="F26" s="125">
        <f>IFERROR(VLOOKUP($B26&amp;"_"&amp;$C26&amp;"_"&amp;F$3,'Pnad-C'!$1:$1048576,$B$4,0)*100,"-")</f>
        <v>14.005467295646667</v>
      </c>
      <c r="G26" s="125">
        <f>IFERROR(VLOOKUP($B26&amp;"_"&amp;$C26&amp;"_"&amp;G$3,'Pnad-C'!$1:$1048576,$B$4,0)*100,"-")</f>
        <v>12.854941189289093</v>
      </c>
      <c r="H26" s="125">
        <f>IFERROR(VLOOKUP($B26&amp;"_"&amp;$C26&amp;"_"&amp;H$3,'Pnad-C'!$1:$1048576,$B$4,0)*100,"-")</f>
        <v>10.04355177283287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17.869481444358826</v>
      </c>
      <c r="F27" s="125">
        <f>IFERROR(VLOOKUP($B27&amp;"_"&amp;$C27&amp;"_"&amp;F$3,'Pnad-C'!$1:$1048576,$B$4,0)*100,"-")</f>
        <v>13.273918628692627</v>
      </c>
      <c r="G27" s="125">
        <f>IFERROR(VLOOKUP($B27&amp;"_"&amp;$C27&amp;"_"&amp;G$3,'Pnad-C'!$1:$1048576,$B$4,0)*100,"-")</f>
        <v>12.332775443792343</v>
      </c>
      <c r="H27" s="125">
        <f>IFERROR(VLOOKUP($B27&amp;"_"&amp;$C27&amp;"_"&amp;H$3,'Pnad-C'!$1:$1048576,$B$4,0)*100,"-")</f>
        <v>8.9252769947052002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17.405429482460022</v>
      </c>
      <c r="F28" s="123">
        <f>IFERROR(VLOOKUP($B28&amp;"_"&amp;$C28&amp;"_"&amp;F$3,'Pnad-C'!$1:$1048576,$B$4,0)*100,"-")</f>
        <v>13.128846883773804</v>
      </c>
      <c r="G28" s="123">
        <f>IFERROR(VLOOKUP($B28&amp;"_"&amp;$C28&amp;"_"&amp;G$3,'Pnad-C'!$1:$1048576,$B$4,0)*100,"-")</f>
        <v>12.387208640575409</v>
      </c>
      <c r="H28" s="123">
        <f>IFERROR(VLOOKUP($B28&amp;"_"&amp;$C28&amp;"_"&amp;H$3,'Pnad-C'!$1:$1048576,$B$4,0)*100,"-")</f>
        <v>8.7722226977348328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17.405429482460022</v>
      </c>
      <c r="F29" s="125">
        <f>IFERROR(VLOOKUP($B29&amp;"_"&amp;$C29&amp;"_"&amp;F$3,'Pnad-C'!$1:$1048576,$B$4,0)*100,"-")</f>
        <v>13.128846883773804</v>
      </c>
      <c r="G29" s="125">
        <f>IFERROR(VLOOKUP($B29&amp;"_"&amp;$C29&amp;"_"&amp;G$3,'Pnad-C'!$1:$1048576,$B$4,0)*100,"-")</f>
        <v>12.387208640575409</v>
      </c>
      <c r="H29" s="125">
        <f>IFERROR(VLOOKUP($B29&amp;"_"&amp;$C29&amp;"_"&amp;H$3,'Pnad-C'!$1:$1048576,$B$4,0)*100,"-")</f>
        <v>8.7722226977348328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8" x14ac:dyDescent="0.25">
      <c r="D33" s="104" t="s">
        <v>436</v>
      </c>
    </row>
    <row r="34" spans="4:8" ht="23.25" customHeight="1" x14ac:dyDescent="0.25">
      <c r="D34" s="379" t="s">
        <v>686</v>
      </c>
      <c r="E34" s="379"/>
      <c r="F34" s="379"/>
      <c r="G34" s="379"/>
      <c r="H34" s="379"/>
    </row>
  </sheetData>
  <mergeCells count="2">
    <mergeCell ref="D5:H5"/>
    <mergeCell ref="D34:H3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43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ocup_prop</v>
      </c>
      <c r="B4" s="145">
        <f>HLOOKUP($A$4,'Pnad-C'!$1:$1048576,2,0)</f>
        <v>181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4.75" customHeight="1" x14ac:dyDescent="0.25">
      <c r="A5" s="11"/>
      <c r="B5" s="148"/>
      <c r="C5" s="149"/>
      <c r="D5" s="371" t="str">
        <f>VLOOKUP(A3,'Indicadores do boletim'!$D:$N,3,0)&amp;" "&amp;VLOOKUP(A3,'Indicadores do boletim'!$D:$N,6,0)&amp;", "&amp;VLOOKUP(A3,'Indicadores do boletim'!$D:$N,7,0)</f>
        <v>Participação percentual dos ocupados por conta própria na ocupação total: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1.2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22.851315140724182</v>
      </c>
      <c r="F8" s="123">
        <f>IFERROR(VLOOKUP($B8&amp;"_"&amp;$C8&amp;"_"&amp;F$3,'Pnad-C'!$1:$1048576,$B$4,0)*100,"-")</f>
        <v>18.586216866970062</v>
      </c>
      <c r="G8" s="123">
        <f>IFERROR(VLOOKUP($B8&amp;"_"&amp;$C8&amp;"_"&amp;G$3,'Pnad-C'!$1:$1048576,$B$4,0)*100,"-")</f>
        <v>21.03835791349411</v>
      </c>
      <c r="H8" s="123">
        <f>IFERROR(VLOOKUP($B8&amp;"_"&amp;$C8&amp;"_"&amp;H$3,'Pnad-C'!$1:$1048576,$B$4,0)*100,"-")</f>
        <v>20.68295031785965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23.389908671379089</v>
      </c>
      <c r="F9" s="125">
        <f>IFERROR(VLOOKUP($B9&amp;"_"&amp;$C9&amp;"_"&amp;F$3,'Pnad-C'!$1:$1048576,$B$4,0)*100,"-")</f>
        <v>19.145503640174866</v>
      </c>
      <c r="G9" s="125">
        <f>IFERROR(VLOOKUP($B9&amp;"_"&amp;$C9&amp;"_"&amp;G$3,'Pnad-C'!$1:$1048576,$B$4,0)*100,"-")</f>
        <v>20.647689700126648</v>
      </c>
      <c r="H9" s="125">
        <f>IFERROR(VLOOKUP($B9&amp;"_"&amp;$C9&amp;"_"&amp;H$3,'Pnad-C'!$1:$1048576,$B$4,0)*100,"-")</f>
        <v>20.564037561416626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22.699527442455292</v>
      </c>
      <c r="F10" s="125">
        <f>IFERROR(VLOOKUP($B10&amp;"_"&amp;$C10&amp;"_"&amp;F$3,'Pnad-C'!$1:$1048576,$B$4,0)*100,"-")</f>
        <v>18.588975071907043</v>
      </c>
      <c r="G10" s="125">
        <f>IFERROR(VLOOKUP($B10&amp;"_"&amp;$C10&amp;"_"&amp;G$3,'Pnad-C'!$1:$1048576,$B$4,0)*100,"-")</f>
        <v>20.680679380893707</v>
      </c>
      <c r="H10" s="125">
        <f>IFERROR(VLOOKUP($B10&amp;"_"&amp;$C10&amp;"_"&amp;H$3,'Pnad-C'!$1:$1048576,$B$4,0)*100,"-")</f>
        <v>20.99418044090271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22.487993538379669</v>
      </c>
      <c r="F11" s="125">
        <f>IFERROR(VLOOKUP($B11&amp;"_"&amp;$C11&amp;"_"&amp;F$3,'Pnad-C'!$1:$1048576,$B$4,0)*100,"-")</f>
        <v>18.243461847305298</v>
      </c>
      <c r="G11" s="125">
        <f>IFERROR(VLOOKUP($B11&amp;"_"&amp;$C11&amp;"_"&amp;G$3,'Pnad-C'!$1:$1048576,$B$4,0)*100,"-")</f>
        <v>21.674199402332306</v>
      </c>
      <c r="H11" s="125">
        <f>IFERROR(VLOOKUP($B11&amp;"_"&amp;$C11&amp;"_"&amp;H$3,'Pnad-C'!$1:$1048576,$B$4,0)*100,"-")</f>
        <v>21.146175265312195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22.827829420566559</v>
      </c>
      <c r="F12" s="125">
        <f>IFERROR(VLOOKUP($B12&amp;"_"&amp;$C12&amp;"_"&amp;F$3,'Pnad-C'!$1:$1048576,$B$4,0)*100,"-")</f>
        <v>18.366925418376923</v>
      </c>
      <c r="G12" s="125">
        <f>IFERROR(VLOOKUP($B12&amp;"_"&amp;$C12&amp;"_"&amp;G$3,'Pnad-C'!$1:$1048576,$B$4,0)*100,"-")</f>
        <v>21.15086168050766</v>
      </c>
      <c r="H12" s="125">
        <f>IFERROR(VLOOKUP($B12&amp;"_"&amp;$C12&amp;"_"&amp;H$3,'Pnad-C'!$1:$1048576,$B$4,0)*100,"-")</f>
        <v>20.027406513690948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23.023322224617004</v>
      </c>
      <c r="F13" s="123">
        <f>IFERROR(VLOOKUP($B13&amp;"_"&amp;$C13&amp;"_"&amp;F$3,'Pnad-C'!$1:$1048576,$B$4,0)*100,"-")</f>
        <v>18.510317802429199</v>
      </c>
      <c r="G13" s="123">
        <f>IFERROR(VLOOKUP($B13&amp;"_"&amp;$C13&amp;"_"&amp;G$3,'Pnad-C'!$1:$1048576,$B$4,0)*100,"-")</f>
        <v>21.219171583652496</v>
      </c>
      <c r="H13" s="123">
        <f>IFERROR(VLOOKUP($B13&amp;"_"&amp;$C13&amp;"_"&amp;H$3,'Pnad-C'!$1:$1048576,$B$4,0)*100,"-")</f>
        <v>20.266610383987427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22.937028110027313</v>
      </c>
      <c r="F14" s="125">
        <f>IFERROR(VLOOKUP($B14&amp;"_"&amp;$C14&amp;"_"&amp;F$3,'Pnad-C'!$1:$1048576,$B$4,0)*100,"-")</f>
        <v>18.184471130371094</v>
      </c>
      <c r="G14" s="125">
        <f>IFERROR(VLOOKUP($B14&amp;"_"&amp;$C14&amp;"_"&amp;G$3,'Pnad-C'!$1:$1048576,$B$4,0)*100,"-")</f>
        <v>21.111290156841278</v>
      </c>
      <c r="H14" s="125">
        <f>IFERROR(VLOOKUP($B14&amp;"_"&amp;$C14&amp;"_"&amp;H$3,'Pnad-C'!$1:$1048576,$B$4,0)*100,"-")</f>
        <v>20.064999163150787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23.007950186729431</v>
      </c>
      <c r="F15" s="125">
        <f>IFERROR(VLOOKUP($B15&amp;"_"&amp;$C15&amp;"_"&amp;F$3,'Pnad-C'!$1:$1048576,$B$4,0)*100,"-")</f>
        <v>18.444198369979858</v>
      </c>
      <c r="G15" s="125">
        <f>IFERROR(VLOOKUP($B15&amp;"_"&amp;$C15&amp;"_"&amp;G$3,'Pnad-C'!$1:$1048576,$B$4,0)*100,"-")</f>
        <v>21.397309005260468</v>
      </c>
      <c r="H15" s="125">
        <f>IFERROR(VLOOKUP($B15&amp;"_"&amp;$C15&amp;"_"&amp;H$3,'Pnad-C'!$1:$1048576,$B$4,0)*100,"-")</f>
        <v>20.17795592546463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22.97884076833725</v>
      </c>
      <c r="F16" s="125">
        <f>IFERROR(VLOOKUP($B16&amp;"_"&amp;$C16&amp;"_"&amp;F$3,'Pnad-C'!$1:$1048576,$B$4,0)*100,"-")</f>
        <v>18.790364265441895</v>
      </c>
      <c r="G16" s="125">
        <f>IFERROR(VLOOKUP($B16&amp;"_"&amp;$C16&amp;"_"&amp;G$3,'Pnad-C'!$1:$1048576,$B$4,0)*100,"-")</f>
        <v>21.481406688690186</v>
      </c>
      <c r="H16" s="125">
        <f>IFERROR(VLOOKUP($B16&amp;"_"&amp;$C16&amp;"_"&amp;H$3,'Pnad-C'!$1:$1048576,$B$4,0)*100,"-")</f>
        <v>20.529848337173462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23.169471323490143</v>
      </c>
      <c r="F17" s="125">
        <f>IFERROR(VLOOKUP($B17&amp;"_"&amp;$C17&amp;"_"&amp;F$3,'Pnad-C'!$1:$1048576,$B$4,0)*100,"-")</f>
        <v>18.622240424156189</v>
      </c>
      <c r="G17" s="125">
        <f>IFERROR(VLOOKUP($B17&amp;"_"&amp;$C17&amp;"_"&amp;G$3,'Pnad-C'!$1:$1048576,$B$4,0)*100,"-")</f>
        <v>20.886680483818054</v>
      </c>
      <c r="H17" s="125">
        <f>IFERROR(VLOOKUP($B17&amp;"_"&amp;$C17&amp;"_"&amp;H$3,'Pnad-C'!$1:$1048576,$B$4,0)*100,"-")</f>
        <v>20.293641090393066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23.127990961074829</v>
      </c>
      <c r="F18" s="123">
        <f>IFERROR(VLOOKUP($B18&amp;"_"&amp;$C18&amp;"_"&amp;F$3,'Pnad-C'!$1:$1048576,$B$4,0)*100,"-")</f>
        <v>19.025400280952454</v>
      </c>
      <c r="G18" s="123">
        <f>IFERROR(VLOOKUP($B18&amp;"_"&amp;$C18&amp;"_"&amp;G$3,'Pnad-C'!$1:$1048576,$B$4,0)*100,"-")</f>
        <v>21.562466025352478</v>
      </c>
      <c r="H18" s="123">
        <f>IFERROR(VLOOKUP($B18&amp;"_"&amp;$C18&amp;"_"&amp;H$3,'Pnad-C'!$1:$1048576,$B$4,0)*100,"-")</f>
        <v>20.583537220954895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22.909305989742279</v>
      </c>
      <c r="F19" s="125">
        <f>IFERROR(VLOOKUP($B19&amp;"_"&amp;$C19&amp;"_"&amp;F$3,'Pnad-C'!$1:$1048576,$B$4,0)*100,"-")</f>
        <v>18.482318520545959</v>
      </c>
      <c r="G19" s="125">
        <f>IFERROR(VLOOKUP($B19&amp;"_"&amp;$C19&amp;"_"&amp;G$3,'Pnad-C'!$1:$1048576,$B$4,0)*100,"-")</f>
        <v>21.057364344596863</v>
      </c>
      <c r="H19" s="125">
        <f>IFERROR(VLOOKUP($B19&amp;"_"&amp;$C19&amp;"_"&amp;H$3,'Pnad-C'!$1:$1048576,$B$4,0)*100,"-")</f>
        <v>20.16865462064743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22.896845638751984</v>
      </c>
      <c r="F20" s="125">
        <f>IFERROR(VLOOKUP($B20&amp;"_"&amp;$C20&amp;"_"&amp;F$3,'Pnad-C'!$1:$1048576,$B$4,0)*100,"-")</f>
        <v>18.645972013473511</v>
      </c>
      <c r="G20" s="125">
        <f>IFERROR(VLOOKUP($B20&amp;"_"&amp;$C20&amp;"_"&amp;G$3,'Pnad-C'!$1:$1048576,$B$4,0)*100,"-")</f>
        <v>21.168592572212219</v>
      </c>
      <c r="H20" s="125">
        <f>IFERROR(VLOOKUP($B20&amp;"_"&amp;$C20&amp;"_"&amp;H$3,'Pnad-C'!$1:$1048576,$B$4,0)*100,"-")</f>
        <v>20.352782309055328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23.271280527114868</v>
      </c>
      <c r="F21" s="125">
        <f>IFERROR(VLOOKUP($B21&amp;"_"&amp;$C21&amp;"_"&amp;F$3,'Pnad-C'!$1:$1048576,$B$4,0)*100,"-")</f>
        <v>19.62248831987381</v>
      </c>
      <c r="G21" s="125">
        <f>IFERROR(VLOOKUP($B21&amp;"_"&amp;$C21&amp;"_"&amp;G$3,'Pnad-C'!$1:$1048576,$B$4,0)*100,"-")</f>
        <v>22.330230474472046</v>
      </c>
      <c r="H21" s="125">
        <f>IFERROR(VLOOKUP($B21&amp;"_"&amp;$C21&amp;"_"&amp;H$3,'Pnad-C'!$1:$1048576,$B$4,0)*100,"-")</f>
        <v>21.015189588069916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23.434528708457947</v>
      </c>
      <c r="F22" s="125">
        <f>IFERROR(VLOOKUP($B22&amp;"_"&amp;$C22&amp;"_"&amp;F$3,'Pnad-C'!$1:$1048576,$B$4,0)*100,"-")</f>
        <v>19.350820779800415</v>
      </c>
      <c r="G22" s="125">
        <f>IFERROR(VLOOKUP($B22&amp;"_"&amp;$C22&amp;"_"&amp;G$3,'Pnad-C'!$1:$1048576,$B$4,0)*100,"-")</f>
        <v>21.693675220012665</v>
      </c>
      <c r="H22" s="125">
        <f>IFERROR(VLOOKUP($B22&amp;"_"&amp;$C22&amp;"_"&amp;H$3,'Pnad-C'!$1:$1048576,$B$4,0)*100,"-")</f>
        <v>20.797523856163025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24.14274662733078</v>
      </c>
      <c r="F23" s="123">
        <f>IFERROR(VLOOKUP($B23&amp;"_"&amp;$C23&amp;"_"&amp;F$3,'Pnad-C'!$1:$1048576,$B$4,0)*100,"-")</f>
        <v>19.983319938182831</v>
      </c>
      <c r="G23" s="123">
        <f>IFERROR(VLOOKUP($B23&amp;"_"&amp;$C23&amp;"_"&amp;G$3,'Pnad-C'!$1:$1048576,$B$4,0)*100,"-")</f>
        <v>22.296027839183807</v>
      </c>
      <c r="H23" s="123">
        <f>IFERROR(VLOOKUP($B23&amp;"_"&amp;$C23&amp;"_"&amp;H$3,'Pnad-C'!$1:$1048576,$B$4,0)*100,"-")</f>
        <v>21.084247529506683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23.660732805728912</v>
      </c>
      <c r="F24" s="125">
        <f>IFERROR(VLOOKUP($B24&amp;"_"&amp;$C24&amp;"_"&amp;F$3,'Pnad-C'!$1:$1048576,$B$4,0)*100,"-")</f>
        <v>19.735637307167053</v>
      </c>
      <c r="G24" s="125">
        <f>IFERROR(VLOOKUP($B24&amp;"_"&amp;$C24&amp;"_"&amp;G$3,'Pnad-C'!$1:$1048576,$B$4,0)*100,"-")</f>
        <v>22.112981975078583</v>
      </c>
      <c r="H24" s="125">
        <f>IFERROR(VLOOKUP($B24&amp;"_"&amp;$C24&amp;"_"&amp;H$3,'Pnad-C'!$1:$1048576,$B$4,0)*100,"-")</f>
        <v>21.30252867937088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23.929691314697266</v>
      </c>
      <c r="F25" s="125">
        <f>IFERROR(VLOOKUP($B25&amp;"_"&amp;$C25&amp;"_"&amp;F$3,'Pnad-C'!$1:$1048576,$B$4,0)*100,"-")</f>
        <v>19.729645550251007</v>
      </c>
      <c r="G25" s="125">
        <f>IFERROR(VLOOKUP($B25&amp;"_"&amp;$C25&amp;"_"&amp;G$3,'Pnad-C'!$1:$1048576,$B$4,0)*100,"-")</f>
        <v>22.097732126712799</v>
      </c>
      <c r="H25" s="125">
        <f>IFERROR(VLOOKUP($B25&amp;"_"&amp;$C25&amp;"_"&amp;H$3,'Pnad-C'!$1:$1048576,$B$4,0)*100,"-")</f>
        <v>20.787693560123444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24.14175271987915</v>
      </c>
      <c r="F26" s="125">
        <f>IFERROR(VLOOKUP($B26&amp;"_"&amp;$C26&amp;"_"&amp;F$3,'Pnad-C'!$1:$1048576,$B$4,0)*100,"-")</f>
        <v>19.691061973571777</v>
      </c>
      <c r="G26" s="125">
        <f>IFERROR(VLOOKUP($B26&amp;"_"&amp;$C26&amp;"_"&amp;G$3,'Pnad-C'!$1:$1048576,$B$4,0)*100,"-")</f>
        <v>22.192241251468658</v>
      </c>
      <c r="H26" s="125">
        <f>IFERROR(VLOOKUP($B26&amp;"_"&amp;$C26&amp;"_"&amp;H$3,'Pnad-C'!$1:$1048576,$B$4,0)*100,"-")</f>
        <v>20.746491849422455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24.838811159133911</v>
      </c>
      <c r="F27" s="125">
        <f>IFERROR(VLOOKUP($B27&amp;"_"&amp;$C27&amp;"_"&amp;F$3,'Pnad-C'!$1:$1048576,$B$4,0)*100,"-")</f>
        <v>20.776934921741486</v>
      </c>
      <c r="G27" s="125">
        <f>IFERROR(VLOOKUP($B27&amp;"_"&amp;$C27&amp;"_"&amp;G$3,'Pnad-C'!$1:$1048576,$B$4,0)*100,"-")</f>
        <v>22.781157493591309</v>
      </c>
      <c r="H27" s="125">
        <f>IFERROR(VLOOKUP($B27&amp;"_"&amp;$C27&amp;"_"&amp;H$3,'Pnad-C'!$1:$1048576,$B$4,0)*100,"-")</f>
        <v>21.500276029109955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25.581195950508118</v>
      </c>
      <c r="F28" s="123">
        <f>IFERROR(VLOOKUP($B28&amp;"_"&amp;$C28&amp;"_"&amp;F$3,'Pnad-C'!$1:$1048576,$B$4,0)*100,"-")</f>
        <v>21.60957008600235</v>
      </c>
      <c r="G28" s="123">
        <f>IFERROR(VLOOKUP($B28&amp;"_"&amp;$C28&amp;"_"&amp;G$3,'Pnad-C'!$1:$1048576,$B$4,0)*100,"-")</f>
        <v>23.608119785785675</v>
      </c>
      <c r="H28" s="123">
        <f>IFERROR(VLOOKUP($B28&amp;"_"&amp;$C28&amp;"_"&amp;H$3,'Pnad-C'!$1:$1048576,$B$4,0)*100,"-")</f>
        <v>21.62550687789917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25.581195950508118</v>
      </c>
      <c r="F29" s="125">
        <f>IFERROR(VLOOKUP($B29&amp;"_"&amp;$C29&amp;"_"&amp;F$3,'Pnad-C'!$1:$1048576,$B$4,0)*100,"-")</f>
        <v>21.60957008600235</v>
      </c>
      <c r="G29" s="125">
        <f>IFERROR(VLOOKUP($B29&amp;"_"&amp;$C29&amp;"_"&amp;G$3,'Pnad-C'!$1:$1048576,$B$4,0)*100,"-")</f>
        <v>23.608119785785675</v>
      </c>
      <c r="H29" s="125">
        <f>IFERROR(VLOOKUP($B29&amp;"_"&amp;$C29&amp;"_"&amp;H$3,'Pnad-C'!$1:$1048576,$B$4,0)*100,"-")</f>
        <v>21.62550687789917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B84" sqref="B84"/>
      <selection pane="bottomLeft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44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">
        <v>382</v>
      </c>
      <c r="B4" s="145">
        <f>HLOOKUP($A$4,'Pnad-C'!$1:$1048576,2,0)</f>
        <v>182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61.5" customHeight="1" x14ac:dyDescent="0.2">
      <c r="A5" s="147" t="s">
        <v>383</v>
      </c>
      <c r="B5" s="145">
        <f>HLOOKUP($A$5,'Pnad-C'!$1:$1048576,2,0)</f>
        <v>183</v>
      </c>
      <c r="C5" s="149"/>
      <c r="D5" s="371" t="str">
        <f>VLOOKUP(A3,'Indicadores do boletim'!$D:$N,3,0)&amp;" "&amp;VLOOKUP(A3,'Indicadores do boletim'!$D:$N,6,0)&amp;", "&amp;VLOOKUP(A3,'Indicadores do boletim'!$D:$N,7,0)</f>
        <v>Diferença percentual entre o rendimento do trabalho de empregados com carteira e empregados sem carteira: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2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IFERROR(((VLOOKUP($B8&amp;"_"&amp;$C8&amp;"_"&amp;E$3,'Pnad-C'!$1:$1048576,$B$4,0)/VLOOKUP($B8&amp;"_"&amp;$C8&amp;"_"&amp;E$3,'Pnad-C'!$1:$1048576,$B$5,0))-1)*100,"-")</f>
        <v>75.622414219544012</v>
      </c>
      <c r="F8" s="123">
        <f>IFERROR(((VLOOKUP($B8&amp;"_"&amp;$C8&amp;"_"&amp;F$3,'Pnad-C'!$1:$1048576,$B$4,0)/VLOOKUP($B8&amp;"_"&amp;$C8&amp;"_"&amp;F$3,'Pnad-C'!$1:$1048576,$B$5,0))-1)*100,"-")</f>
        <v>46.034158743748876</v>
      </c>
      <c r="G8" s="123">
        <f>IFERROR(((VLOOKUP($B8&amp;"_"&amp;$C8&amp;"_"&amp;G$3,'Pnad-C'!$1:$1048576,$B$4,0)/VLOOKUP($B8&amp;"_"&amp;$C8&amp;"_"&amp;G$3,'Pnad-C'!$1:$1048576,$B$5,0))-1)*100,"-")</f>
        <v>56.931197545809951</v>
      </c>
      <c r="H8" s="123">
        <f>IFERROR(((VLOOKUP($B8&amp;"_"&amp;$C8&amp;"_"&amp;H$3,'Pnad-C'!$1:$1048576,$B$4,0)/VLOOKUP($B8&amp;"_"&amp;$C8&amp;"_"&amp;H$3,'Pnad-C'!$1:$1048576,$B$5,0))-1)*100,"-")</f>
        <v>62.617192935927378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IFERROR(((VLOOKUP($B9&amp;"_"&amp;$C9&amp;"_"&amp;E$3,'Pnad-C'!$1:$1048576,$B$4,0)/VLOOKUP($B9&amp;"_"&amp;$C9&amp;"_"&amp;E$3,'Pnad-C'!$1:$1048576,$B$5,0))-1)*100,"-")</f>
        <v>69.902525351643746</v>
      </c>
      <c r="F9" s="125">
        <f>IFERROR(((VLOOKUP($B9&amp;"_"&amp;$C9&amp;"_"&amp;F$3,'Pnad-C'!$1:$1048576,$B$4,0)/VLOOKUP($B9&amp;"_"&amp;$C9&amp;"_"&amp;F$3,'Pnad-C'!$1:$1048576,$B$5,0))-1)*100,"-")</f>
        <v>35.675837080843053</v>
      </c>
      <c r="G9" s="125">
        <f>IFERROR(((VLOOKUP($B9&amp;"_"&amp;$C9&amp;"_"&amp;G$3,'Pnad-C'!$1:$1048576,$B$4,0)/VLOOKUP($B9&amp;"_"&amp;$C9&amp;"_"&amp;G$3,'Pnad-C'!$1:$1048576,$B$5,0))-1)*100,"-")</f>
        <v>54.842646589159294</v>
      </c>
      <c r="H9" s="125">
        <f>IFERROR(((VLOOKUP($B9&amp;"_"&amp;$C9&amp;"_"&amp;H$3,'Pnad-C'!$1:$1048576,$B$4,0)/VLOOKUP($B9&amp;"_"&amp;$C9&amp;"_"&amp;H$3,'Pnad-C'!$1:$1048576,$B$5,0))-1)*100,"-")</f>
        <v>52.979085638334226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IFERROR(((VLOOKUP($B10&amp;"_"&amp;$C10&amp;"_"&amp;E$3,'Pnad-C'!$1:$1048576,$B$4,0)/VLOOKUP($B10&amp;"_"&amp;$C10&amp;"_"&amp;E$3,'Pnad-C'!$1:$1048576,$B$5,0))-1)*100,"-")</f>
        <v>77.098679493933446</v>
      </c>
      <c r="F10" s="125">
        <f>IFERROR(((VLOOKUP($B10&amp;"_"&amp;$C10&amp;"_"&amp;F$3,'Pnad-C'!$1:$1048576,$B$4,0)/VLOOKUP($B10&amp;"_"&amp;$C10&amp;"_"&amp;F$3,'Pnad-C'!$1:$1048576,$B$5,0))-1)*100,"-")</f>
        <v>55.215688726883982</v>
      </c>
      <c r="G10" s="125">
        <f>IFERROR(((VLOOKUP($B10&amp;"_"&amp;$C10&amp;"_"&amp;G$3,'Pnad-C'!$1:$1048576,$B$4,0)/VLOOKUP($B10&amp;"_"&amp;$C10&amp;"_"&amp;G$3,'Pnad-C'!$1:$1048576,$B$5,0))-1)*100,"-")</f>
        <v>59.797603100015387</v>
      </c>
      <c r="H10" s="125">
        <f>IFERROR(((VLOOKUP($B10&amp;"_"&amp;$C10&amp;"_"&amp;H$3,'Pnad-C'!$1:$1048576,$B$4,0)/VLOOKUP($B10&amp;"_"&amp;$C10&amp;"_"&amp;H$3,'Pnad-C'!$1:$1048576,$B$5,0))-1)*100,"-")</f>
        <v>67.612698791070812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IFERROR(((VLOOKUP($B11&amp;"_"&amp;$C11&amp;"_"&amp;E$3,'Pnad-C'!$1:$1048576,$B$4,0)/VLOOKUP($B11&amp;"_"&amp;$C11&amp;"_"&amp;E$3,'Pnad-C'!$1:$1048576,$B$5,0))-1)*100,"-")</f>
        <v>75.200023642569391</v>
      </c>
      <c r="F11" s="125">
        <f>IFERROR(((VLOOKUP($B11&amp;"_"&amp;$C11&amp;"_"&amp;F$3,'Pnad-C'!$1:$1048576,$B$4,0)/VLOOKUP($B11&amp;"_"&amp;$C11&amp;"_"&amp;F$3,'Pnad-C'!$1:$1048576,$B$5,0))-1)*100,"-")</f>
        <v>45.408719640288162</v>
      </c>
      <c r="G11" s="125">
        <f>IFERROR(((VLOOKUP($B11&amp;"_"&amp;$C11&amp;"_"&amp;G$3,'Pnad-C'!$1:$1048576,$B$4,0)/VLOOKUP($B11&amp;"_"&amp;$C11&amp;"_"&amp;G$3,'Pnad-C'!$1:$1048576,$B$5,0))-1)*100,"-")</f>
        <v>58.906745535769531</v>
      </c>
      <c r="H11" s="125">
        <f>IFERROR(((VLOOKUP($B11&amp;"_"&amp;$C11&amp;"_"&amp;H$3,'Pnad-C'!$1:$1048576,$B$4,0)/VLOOKUP($B11&amp;"_"&amp;$C11&amp;"_"&amp;H$3,'Pnad-C'!$1:$1048576,$B$5,0))-1)*100,"-")</f>
        <v>66.464467426487573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IFERROR(((VLOOKUP($B12&amp;"_"&amp;$C12&amp;"_"&amp;E$3,'Pnad-C'!$1:$1048576,$B$4,0)/VLOOKUP($B12&amp;"_"&amp;$C12&amp;"_"&amp;E$3,'Pnad-C'!$1:$1048576,$B$5,0))-1)*100,"-")</f>
        <v>80.565331369760045</v>
      </c>
      <c r="F12" s="125">
        <f>IFERROR(((VLOOKUP($B12&amp;"_"&amp;$C12&amp;"_"&amp;F$3,'Pnad-C'!$1:$1048576,$B$4,0)/VLOOKUP($B12&amp;"_"&amp;$C12&amp;"_"&amp;F$3,'Pnad-C'!$1:$1048576,$B$5,0))-1)*100,"-")</f>
        <v>48.93271064286575</v>
      </c>
      <c r="G12" s="125">
        <f>IFERROR(((VLOOKUP($B12&amp;"_"&amp;$C12&amp;"_"&amp;G$3,'Pnad-C'!$1:$1048576,$B$4,0)/VLOOKUP($B12&amp;"_"&amp;$C12&amp;"_"&amp;G$3,'Pnad-C'!$1:$1048576,$B$5,0))-1)*100,"-")</f>
        <v>54.190942491584003</v>
      </c>
      <c r="H12" s="125">
        <f>IFERROR(((VLOOKUP($B12&amp;"_"&amp;$C12&amp;"_"&amp;H$3,'Pnad-C'!$1:$1048576,$B$4,0)/VLOOKUP($B12&amp;"_"&amp;$C12&amp;"_"&amp;H$3,'Pnad-C'!$1:$1048576,$B$5,0))-1)*100,"-")</f>
        <v>64.632361261549278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IFERROR(((VLOOKUP($B13&amp;"_"&amp;$C13&amp;"_"&amp;E$3,'Pnad-C'!$1:$1048576,$B$4,0)/VLOOKUP($B13&amp;"_"&amp;$C13&amp;"_"&amp;E$3,'Pnad-C'!$1:$1048576,$B$5,0))-1)*100,"-")</f>
        <v>73.237622955685055</v>
      </c>
      <c r="F13" s="123">
        <f>IFERROR(((VLOOKUP($B13&amp;"_"&amp;$C13&amp;"_"&amp;F$3,'Pnad-C'!$1:$1048576,$B$4,0)/VLOOKUP($B13&amp;"_"&amp;$C13&amp;"_"&amp;F$3,'Pnad-C'!$1:$1048576,$B$5,0))-1)*100,"-")</f>
        <v>42.754291633128673</v>
      </c>
      <c r="G13" s="123">
        <f>IFERROR(((VLOOKUP($B13&amp;"_"&amp;$C13&amp;"_"&amp;G$3,'Pnad-C'!$1:$1048576,$B$4,0)/VLOOKUP($B13&amp;"_"&amp;$C13&amp;"_"&amp;G$3,'Pnad-C'!$1:$1048576,$B$5,0))-1)*100,"-")</f>
        <v>51.088396694142425</v>
      </c>
      <c r="H13" s="123">
        <f>IFERROR(((VLOOKUP($B13&amp;"_"&amp;$C13&amp;"_"&amp;H$3,'Pnad-C'!$1:$1048576,$B$4,0)/VLOOKUP($B13&amp;"_"&amp;$C13&amp;"_"&amp;H$3,'Pnad-C'!$1:$1048576,$B$5,0))-1)*100,"-")</f>
        <v>54.054210637474263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IFERROR(((VLOOKUP($B14&amp;"_"&amp;$C14&amp;"_"&amp;E$3,'Pnad-C'!$1:$1048576,$B$4,0)/VLOOKUP($B14&amp;"_"&amp;$C14&amp;"_"&amp;E$3,'Pnad-C'!$1:$1048576,$B$5,0))-1)*100,"-")</f>
        <v>75.911255397457438</v>
      </c>
      <c r="F14" s="125">
        <f>IFERROR(((VLOOKUP($B14&amp;"_"&amp;$C14&amp;"_"&amp;F$3,'Pnad-C'!$1:$1048576,$B$4,0)/VLOOKUP($B14&amp;"_"&amp;$C14&amp;"_"&amp;F$3,'Pnad-C'!$1:$1048576,$B$5,0))-1)*100,"-")</f>
        <v>41.386883154986734</v>
      </c>
      <c r="G14" s="125">
        <f>IFERROR(((VLOOKUP($B14&amp;"_"&amp;$C14&amp;"_"&amp;G$3,'Pnad-C'!$1:$1048576,$B$4,0)/VLOOKUP($B14&amp;"_"&amp;$C14&amp;"_"&amp;G$3,'Pnad-C'!$1:$1048576,$B$5,0))-1)*100,"-")</f>
        <v>46.110297880921422</v>
      </c>
      <c r="H14" s="125">
        <f>IFERROR(((VLOOKUP($B14&amp;"_"&amp;$C14&amp;"_"&amp;H$3,'Pnad-C'!$1:$1048576,$B$4,0)/VLOOKUP($B14&amp;"_"&amp;$C14&amp;"_"&amp;H$3,'Pnad-C'!$1:$1048576,$B$5,0))-1)*100,"-")</f>
        <v>52.513313129632657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IFERROR(((VLOOKUP($B15&amp;"_"&amp;$C15&amp;"_"&amp;E$3,'Pnad-C'!$1:$1048576,$B$4,0)/VLOOKUP($B15&amp;"_"&amp;$C15&amp;"_"&amp;E$3,'Pnad-C'!$1:$1048576,$B$5,0))-1)*100,"-")</f>
        <v>72.057713624131807</v>
      </c>
      <c r="F15" s="125">
        <f>IFERROR(((VLOOKUP($B15&amp;"_"&amp;$C15&amp;"_"&amp;F$3,'Pnad-C'!$1:$1048576,$B$4,0)/VLOOKUP($B15&amp;"_"&amp;$C15&amp;"_"&amp;F$3,'Pnad-C'!$1:$1048576,$B$5,0))-1)*100,"-")</f>
        <v>41.100203599563059</v>
      </c>
      <c r="G15" s="125">
        <f>IFERROR(((VLOOKUP($B15&amp;"_"&amp;$C15&amp;"_"&amp;G$3,'Pnad-C'!$1:$1048576,$B$4,0)/VLOOKUP($B15&amp;"_"&amp;$C15&amp;"_"&amp;G$3,'Pnad-C'!$1:$1048576,$B$5,0))-1)*100,"-")</f>
        <v>57.588750273415165</v>
      </c>
      <c r="H15" s="125">
        <f>IFERROR(((VLOOKUP($B15&amp;"_"&amp;$C15&amp;"_"&amp;H$3,'Pnad-C'!$1:$1048576,$B$4,0)/VLOOKUP($B15&amp;"_"&amp;$C15&amp;"_"&amp;H$3,'Pnad-C'!$1:$1048576,$B$5,0))-1)*100,"-")</f>
        <v>68.993920736523179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IFERROR(((VLOOKUP($B16&amp;"_"&amp;$C16&amp;"_"&amp;E$3,'Pnad-C'!$1:$1048576,$B$4,0)/VLOOKUP($B16&amp;"_"&amp;$C16&amp;"_"&amp;E$3,'Pnad-C'!$1:$1048576,$B$5,0))-1)*100,"-")</f>
        <v>72.361032569416707</v>
      </c>
      <c r="F16" s="125">
        <f>IFERROR(((VLOOKUP($B16&amp;"_"&amp;$C16&amp;"_"&amp;F$3,'Pnad-C'!$1:$1048576,$B$4,0)/VLOOKUP($B16&amp;"_"&amp;$C16&amp;"_"&amp;F$3,'Pnad-C'!$1:$1048576,$B$5,0))-1)*100,"-")</f>
        <v>44.444478148708754</v>
      </c>
      <c r="G16" s="125">
        <f>IFERROR(((VLOOKUP($B16&amp;"_"&amp;$C16&amp;"_"&amp;G$3,'Pnad-C'!$1:$1048576,$B$4,0)/VLOOKUP($B16&amp;"_"&amp;$C16&amp;"_"&amp;G$3,'Pnad-C'!$1:$1048576,$B$5,0))-1)*100,"-")</f>
        <v>49.156478536329118</v>
      </c>
      <c r="H16" s="125">
        <f>IFERROR(((VLOOKUP($B16&amp;"_"&amp;$C16&amp;"_"&amp;H$3,'Pnad-C'!$1:$1048576,$B$4,0)/VLOOKUP($B16&amp;"_"&amp;$C16&amp;"_"&amp;H$3,'Pnad-C'!$1:$1048576,$B$5,0))-1)*100,"-")</f>
        <v>46.539544998150006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IFERROR(((VLOOKUP($B17&amp;"_"&amp;$C17&amp;"_"&amp;E$3,'Pnad-C'!$1:$1048576,$B$4,0)/VLOOKUP($B17&amp;"_"&amp;$C17&amp;"_"&amp;E$3,'Pnad-C'!$1:$1048576,$B$5,0))-1)*100,"-")</f>
        <v>72.712993204537412</v>
      </c>
      <c r="F17" s="125">
        <f>IFERROR(((VLOOKUP($B17&amp;"_"&amp;$C17&amp;"_"&amp;F$3,'Pnad-C'!$1:$1048576,$B$4,0)/VLOOKUP($B17&amp;"_"&amp;$C17&amp;"_"&amp;F$3,'Pnad-C'!$1:$1048576,$B$5,0))-1)*100,"-")</f>
        <v>44.096689329347896</v>
      </c>
      <c r="G17" s="125">
        <f>IFERROR(((VLOOKUP($B17&amp;"_"&amp;$C17&amp;"_"&amp;G$3,'Pnad-C'!$1:$1048576,$B$4,0)/VLOOKUP($B17&amp;"_"&amp;$C17&amp;"_"&amp;G$3,'Pnad-C'!$1:$1048576,$B$5,0))-1)*100,"-")</f>
        <v>51.846984063267818</v>
      </c>
      <c r="H17" s="125">
        <f>IFERROR(((VLOOKUP($B17&amp;"_"&amp;$C17&amp;"_"&amp;H$3,'Pnad-C'!$1:$1048576,$B$4,0)/VLOOKUP($B17&amp;"_"&amp;$C17&amp;"_"&amp;H$3,'Pnad-C'!$1:$1048576,$B$5,0))-1)*100,"-")</f>
        <v>49.911283508124747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IFERROR(((VLOOKUP($B18&amp;"_"&amp;$C18&amp;"_"&amp;E$3,'Pnad-C'!$1:$1048576,$B$4,0)/VLOOKUP($B18&amp;"_"&amp;$C18&amp;"_"&amp;E$3,'Pnad-C'!$1:$1048576,$B$5,0))-1)*100,"-")</f>
        <v>71.902141064061325</v>
      </c>
      <c r="F18" s="123">
        <f>IFERROR(((VLOOKUP($B18&amp;"_"&amp;$C18&amp;"_"&amp;F$3,'Pnad-C'!$1:$1048576,$B$4,0)/VLOOKUP($B18&amp;"_"&amp;$C18&amp;"_"&amp;F$3,'Pnad-C'!$1:$1048576,$B$5,0))-1)*100,"-")</f>
        <v>49.067479419238438</v>
      </c>
      <c r="G18" s="123">
        <f>IFERROR(((VLOOKUP($B18&amp;"_"&amp;$C18&amp;"_"&amp;G$3,'Pnad-C'!$1:$1048576,$B$4,0)/VLOOKUP($B18&amp;"_"&amp;$C18&amp;"_"&amp;G$3,'Pnad-C'!$1:$1048576,$B$5,0))-1)*100,"-")</f>
        <v>59.377797634239627</v>
      </c>
      <c r="H18" s="123">
        <f>IFERROR(((VLOOKUP($B18&amp;"_"&amp;$C18&amp;"_"&amp;H$3,'Pnad-C'!$1:$1048576,$B$4,0)/VLOOKUP($B18&amp;"_"&amp;$C18&amp;"_"&amp;H$3,'Pnad-C'!$1:$1048576,$B$5,0))-1)*100,"-")</f>
        <v>63.993572566709304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IFERROR(((VLOOKUP($B19&amp;"_"&amp;$C19&amp;"_"&amp;E$3,'Pnad-C'!$1:$1048576,$B$4,0)/VLOOKUP($B19&amp;"_"&amp;$C19&amp;"_"&amp;E$3,'Pnad-C'!$1:$1048576,$B$5,0))-1)*100,"-")</f>
        <v>71.674024562376928</v>
      </c>
      <c r="F19" s="125">
        <f>IFERROR(((VLOOKUP($B19&amp;"_"&amp;$C19&amp;"_"&amp;F$3,'Pnad-C'!$1:$1048576,$B$4,0)/VLOOKUP($B19&amp;"_"&amp;$C19&amp;"_"&amp;F$3,'Pnad-C'!$1:$1048576,$B$5,0))-1)*100,"-")</f>
        <v>44.624817136834459</v>
      </c>
      <c r="G19" s="125">
        <f>IFERROR(((VLOOKUP($B19&amp;"_"&amp;$C19&amp;"_"&amp;G$3,'Pnad-C'!$1:$1048576,$B$4,0)/VLOOKUP($B19&amp;"_"&amp;$C19&amp;"_"&amp;G$3,'Pnad-C'!$1:$1048576,$B$5,0))-1)*100,"-")</f>
        <v>55.73055251141048</v>
      </c>
      <c r="H19" s="125">
        <f>IFERROR(((VLOOKUP($B19&amp;"_"&amp;$C19&amp;"_"&amp;H$3,'Pnad-C'!$1:$1048576,$B$4,0)/VLOOKUP($B19&amp;"_"&amp;$C19&amp;"_"&amp;H$3,'Pnad-C'!$1:$1048576,$B$5,0))-1)*100,"-")</f>
        <v>52.457338802085715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IFERROR(((VLOOKUP($B20&amp;"_"&amp;$C20&amp;"_"&amp;E$3,'Pnad-C'!$1:$1048576,$B$4,0)/VLOOKUP($B20&amp;"_"&amp;$C20&amp;"_"&amp;E$3,'Pnad-C'!$1:$1048576,$B$5,0))-1)*100,"-")</f>
        <v>71.044299918999741</v>
      </c>
      <c r="F20" s="125">
        <f>IFERROR(((VLOOKUP($B20&amp;"_"&amp;$C20&amp;"_"&amp;F$3,'Pnad-C'!$1:$1048576,$B$4,0)/VLOOKUP($B20&amp;"_"&amp;$C20&amp;"_"&amp;F$3,'Pnad-C'!$1:$1048576,$B$5,0))-1)*100,"-")</f>
        <v>51.016368116992858</v>
      </c>
      <c r="G20" s="125">
        <f>IFERROR(((VLOOKUP($B20&amp;"_"&amp;$C20&amp;"_"&amp;G$3,'Pnad-C'!$1:$1048576,$B$4,0)/VLOOKUP($B20&amp;"_"&amp;$C20&amp;"_"&amp;G$3,'Pnad-C'!$1:$1048576,$B$5,0))-1)*100,"-")</f>
        <v>61.823527119139584</v>
      </c>
      <c r="H20" s="125">
        <f>IFERROR(((VLOOKUP($B20&amp;"_"&amp;$C20&amp;"_"&amp;H$3,'Pnad-C'!$1:$1048576,$B$4,0)/VLOOKUP($B20&amp;"_"&amp;$C20&amp;"_"&amp;H$3,'Pnad-C'!$1:$1048576,$B$5,0))-1)*100,"-")</f>
        <v>64.315276707576771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IFERROR(((VLOOKUP($B21&amp;"_"&amp;$C21&amp;"_"&amp;E$3,'Pnad-C'!$1:$1048576,$B$4,0)/VLOOKUP($B21&amp;"_"&amp;$C21&amp;"_"&amp;E$3,'Pnad-C'!$1:$1048576,$B$5,0))-1)*100,"-")</f>
        <v>73.556766575226533</v>
      </c>
      <c r="F21" s="125">
        <f>IFERROR(((VLOOKUP($B21&amp;"_"&amp;$C21&amp;"_"&amp;F$3,'Pnad-C'!$1:$1048576,$B$4,0)/VLOOKUP($B21&amp;"_"&amp;$C21&amp;"_"&amp;F$3,'Pnad-C'!$1:$1048576,$B$5,0))-1)*100,"-")</f>
        <v>55.691802816621092</v>
      </c>
      <c r="G21" s="125">
        <f>IFERROR(((VLOOKUP($B21&amp;"_"&amp;$C21&amp;"_"&amp;G$3,'Pnad-C'!$1:$1048576,$B$4,0)/VLOOKUP($B21&amp;"_"&amp;$C21&amp;"_"&amp;G$3,'Pnad-C'!$1:$1048576,$B$5,0))-1)*100,"-")</f>
        <v>59.232603213990551</v>
      </c>
      <c r="H21" s="125">
        <f>IFERROR(((VLOOKUP($B21&amp;"_"&amp;$C21&amp;"_"&amp;H$3,'Pnad-C'!$1:$1048576,$B$4,0)/VLOOKUP($B21&amp;"_"&amp;$C21&amp;"_"&amp;H$3,'Pnad-C'!$1:$1048576,$B$5,0))-1)*100,"-")</f>
        <v>67.669564161387214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IFERROR(((VLOOKUP($B22&amp;"_"&amp;$C22&amp;"_"&amp;E$3,'Pnad-C'!$1:$1048576,$B$4,0)/VLOOKUP($B22&amp;"_"&amp;$C22&amp;"_"&amp;E$3,'Pnad-C'!$1:$1048576,$B$5,0))-1)*100,"-")</f>
        <v>71.360130204991606</v>
      </c>
      <c r="F22" s="125">
        <f>IFERROR(((VLOOKUP($B22&amp;"_"&amp;$C22&amp;"_"&amp;F$3,'Pnad-C'!$1:$1048576,$B$4,0)/VLOOKUP($B22&amp;"_"&amp;$C22&amp;"_"&amp;F$3,'Pnad-C'!$1:$1048576,$B$5,0))-1)*100,"-")</f>
        <v>45.345694763017619</v>
      </c>
      <c r="G22" s="125">
        <f>IFERROR(((VLOOKUP($B22&amp;"_"&amp;$C22&amp;"_"&amp;G$3,'Pnad-C'!$1:$1048576,$B$4,0)/VLOOKUP($B22&amp;"_"&amp;$C22&amp;"_"&amp;G$3,'Pnad-C'!$1:$1048576,$B$5,0))-1)*100,"-")</f>
        <v>61.107159446169334</v>
      </c>
      <c r="H22" s="125">
        <f>IFERROR(((VLOOKUP($B22&amp;"_"&amp;$C22&amp;"_"&amp;H$3,'Pnad-C'!$1:$1048576,$B$4,0)/VLOOKUP($B22&amp;"_"&amp;$C22&amp;"_"&amp;H$3,'Pnad-C'!$1:$1048576,$B$5,0))-1)*100,"-")</f>
        <v>74.61105290376544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IFERROR(((VLOOKUP($B23&amp;"_"&amp;$C23&amp;"_"&amp;E$3,'Pnad-C'!$1:$1048576,$B$4,0)/VLOOKUP($B23&amp;"_"&amp;$C23&amp;"_"&amp;E$3,'Pnad-C'!$1:$1048576,$B$5,0))-1)*100,"-")</f>
        <v>74.342634032199072</v>
      </c>
      <c r="F23" s="123">
        <f>IFERROR(((VLOOKUP($B23&amp;"_"&amp;$C23&amp;"_"&amp;F$3,'Pnad-C'!$1:$1048576,$B$4,0)/VLOOKUP($B23&amp;"_"&amp;$C23&amp;"_"&amp;F$3,'Pnad-C'!$1:$1048576,$B$5,0))-1)*100,"-")</f>
        <v>52.091510224615135</v>
      </c>
      <c r="G23" s="123">
        <f>IFERROR(((VLOOKUP($B23&amp;"_"&amp;$C23&amp;"_"&amp;G$3,'Pnad-C'!$1:$1048576,$B$4,0)/VLOOKUP($B23&amp;"_"&amp;$C23&amp;"_"&amp;G$3,'Pnad-C'!$1:$1048576,$B$5,0))-1)*100,"-")</f>
        <v>63.958849902991318</v>
      </c>
      <c r="H23" s="123">
        <f>IFERROR(((VLOOKUP($B23&amp;"_"&amp;$C23&amp;"_"&amp;H$3,'Pnad-C'!$1:$1048576,$B$4,0)/VLOOKUP($B23&amp;"_"&amp;$C23&amp;"_"&amp;H$3,'Pnad-C'!$1:$1048576,$B$5,0))-1)*100,"-")</f>
        <v>68.292676669944001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IFERROR(((VLOOKUP($B24&amp;"_"&amp;$C24&amp;"_"&amp;E$3,'Pnad-C'!$1:$1048576,$B$4,0)/VLOOKUP($B24&amp;"_"&amp;$C24&amp;"_"&amp;E$3,'Pnad-C'!$1:$1048576,$B$5,0))-1)*100,"-")</f>
        <v>73.788333191946379</v>
      </c>
      <c r="F24" s="125">
        <f>IFERROR(((VLOOKUP($B24&amp;"_"&amp;$C24&amp;"_"&amp;F$3,'Pnad-C'!$1:$1048576,$B$4,0)/VLOOKUP($B24&amp;"_"&amp;$C24&amp;"_"&amp;F$3,'Pnad-C'!$1:$1048576,$B$5,0))-1)*100,"-")</f>
        <v>51.33585669453602</v>
      </c>
      <c r="G24" s="125">
        <f>IFERROR(((VLOOKUP($B24&amp;"_"&amp;$C24&amp;"_"&amp;G$3,'Pnad-C'!$1:$1048576,$B$4,0)/VLOOKUP($B24&amp;"_"&amp;$C24&amp;"_"&amp;G$3,'Pnad-C'!$1:$1048576,$B$5,0))-1)*100,"-")</f>
        <v>58.002902062571529</v>
      </c>
      <c r="H24" s="125">
        <f>IFERROR(((VLOOKUP($B24&amp;"_"&amp;$C24&amp;"_"&amp;H$3,'Pnad-C'!$1:$1048576,$B$4,0)/VLOOKUP($B24&amp;"_"&amp;$C24&amp;"_"&amp;H$3,'Pnad-C'!$1:$1048576,$B$5,0))-1)*100,"-")</f>
        <v>66.530237677810106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IFERROR(((VLOOKUP($B25&amp;"_"&amp;$C25&amp;"_"&amp;E$3,'Pnad-C'!$1:$1048576,$B$4,0)/VLOOKUP($B25&amp;"_"&amp;$C25&amp;"_"&amp;E$3,'Pnad-C'!$1:$1048576,$B$5,0))-1)*100,"-")</f>
        <v>79.834355226853944</v>
      </c>
      <c r="F25" s="125">
        <f>IFERROR(((VLOOKUP($B25&amp;"_"&amp;$C25&amp;"_"&amp;F$3,'Pnad-C'!$1:$1048576,$B$4,0)/VLOOKUP($B25&amp;"_"&amp;$C25&amp;"_"&amp;F$3,'Pnad-C'!$1:$1048576,$B$5,0))-1)*100,"-")</f>
        <v>63.356428333833634</v>
      </c>
      <c r="G25" s="125">
        <f>IFERROR(((VLOOKUP($B25&amp;"_"&amp;$C25&amp;"_"&amp;G$3,'Pnad-C'!$1:$1048576,$B$4,0)/VLOOKUP($B25&amp;"_"&amp;$C25&amp;"_"&amp;G$3,'Pnad-C'!$1:$1048576,$B$5,0))-1)*100,"-")</f>
        <v>66.431464920315648</v>
      </c>
      <c r="H25" s="125">
        <f>IFERROR(((VLOOKUP($B25&amp;"_"&amp;$C25&amp;"_"&amp;H$3,'Pnad-C'!$1:$1048576,$B$4,0)/VLOOKUP($B25&amp;"_"&amp;$C25&amp;"_"&amp;H$3,'Pnad-C'!$1:$1048576,$B$5,0))-1)*100,"-")</f>
        <v>74.196389841596044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IFERROR(((VLOOKUP($B26&amp;"_"&amp;$C26&amp;"_"&amp;E$3,'Pnad-C'!$1:$1048576,$B$4,0)/VLOOKUP($B26&amp;"_"&amp;$C26&amp;"_"&amp;E$3,'Pnad-C'!$1:$1048576,$B$5,0))-1)*100,"-")</f>
        <v>74.436941012653236</v>
      </c>
      <c r="F26" s="125">
        <f>IFERROR(((VLOOKUP($B26&amp;"_"&amp;$C26&amp;"_"&amp;F$3,'Pnad-C'!$1:$1048576,$B$4,0)/VLOOKUP($B26&amp;"_"&amp;$C26&amp;"_"&amp;F$3,'Pnad-C'!$1:$1048576,$B$5,0))-1)*100,"-")</f>
        <v>48.759925678527139</v>
      </c>
      <c r="G26" s="125">
        <f>IFERROR(((VLOOKUP($B26&amp;"_"&amp;$C26&amp;"_"&amp;G$3,'Pnad-C'!$1:$1048576,$B$4,0)/VLOOKUP($B26&amp;"_"&amp;$C26&amp;"_"&amp;G$3,'Pnad-C'!$1:$1048576,$B$5,0))-1)*100,"-")</f>
        <v>69.484850522803683</v>
      </c>
      <c r="H26" s="125">
        <f>IFERROR(((VLOOKUP($B26&amp;"_"&amp;$C26&amp;"_"&amp;H$3,'Pnad-C'!$1:$1048576,$B$4,0)/VLOOKUP($B26&amp;"_"&amp;$C26&amp;"_"&amp;H$3,'Pnad-C'!$1:$1048576,$B$5,0))-1)*100,"-")</f>
        <v>72.950376936930667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IFERROR(((VLOOKUP($B27&amp;"_"&amp;$C27&amp;"_"&amp;E$3,'Pnad-C'!$1:$1048576,$B$4,0)/VLOOKUP($B27&amp;"_"&amp;$C27&amp;"_"&amp;E$3,'Pnad-C'!$1:$1048576,$B$5,0))-1)*100,"-")</f>
        <v>69.480746198272499</v>
      </c>
      <c r="F27" s="125">
        <f>IFERROR(((VLOOKUP($B27&amp;"_"&amp;$C27&amp;"_"&amp;F$3,'Pnad-C'!$1:$1048576,$B$4,0)/VLOOKUP($B27&amp;"_"&amp;$C27&amp;"_"&amp;F$3,'Pnad-C'!$1:$1048576,$B$5,0))-1)*100,"-")</f>
        <v>45.723146222599787</v>
      </c>
      <c r="G27" s="125">
        <f>IFERROR(((VLOOKUP($B27&amp;"_"&amp;$C27&amp;"_"&amp;G$3,'Pnad-C'!$1:$1048576,$B$4,0)/VLOOKUP($B27&amp;"_"&amp;$C27&amp;"_"&amp;G$3,'Pnad-C'!$1:$1048576,$B$5,0))-1)*100,"-")</f>
        <v>62.058154153454062</v>
      </c>
      <c r="H27" s="125">
        <f>IFERROR(((VLOOKUP($B27&amp;"_"&amp;$C27&amp;"_"&amp;H$3,'Pnad-C'!$1:$1048576,$B$4,0)/VLOOKUP($B27&amp;"_"&amp;$C27&amp;"_"&amp;H$3,'Pnad-C'!$1:$1048576,$B$5,0))-1)*100,"-")</f>
        <v>60.142976400706381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IFERROR(((VLOOKUP($B28&amp;"_"&amp;$C28&amp;"_"&amp;E$3,'Pnad-C'!$1:$1048576,$B$4,0)/VLOOKUP($B28&amp;"_"&amp;$C28&amp;"_"&amp;E$3,'Pnad-C'!$1:$1048576,$B$5,0))-1)*100,"-")</f>
        <v>76.496974265466449</v>
      </c>
      <c r="F28" s="123">
        <f>IFERROR(((VLOOKUP($B28&amp;"_"&amp;$C28&amp;"_"&amp;F$3,'Pnad-C'!$1:$1048576,$B$4,0)/VLOOKUP($B28&amp;"_"&amp;$C28&amp;"_"&amp;F$3,'Pnad-C'!$1:$1048576,$B$5,0))-1)*100,"-")</f>
        <v>70.324417352962215</v>
      </c>
      <c r="G28" s="123">
        <f>IFERROR(((VLOOKUP($B28&amp;"_"&amp;$C28&amp;"_"&amp;G$3,'Pnad-C'!$1:$1048576,$B$4,0)/VLOOKUP($B28&amp;"_"&amp;$C28&amp;"_"&amp;G$3,'Pnad-C'!$1:$1048576,$B$5,0))-1)*100,"-")</f>
        <v>75.571645463197811</v>
      </c>
      <c r="H28" s="123">
        <f>IFERROR(((VLOOKUP($B28&amp;"_"&amp;$C28&amp;"_"&amp;H$3,'Pnad-C'!$1:$1048576,$B$4,0)/VLOOKUP($B28&amp;"_"&amp;$C28&amp;"_"&amp;H$3,'Pnad-C'!$1:$1048576,$B$5,0))-1)*100,"-")</f>
        <v>76.875600401130257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5">
        <f>IFERROR(((VLOOKUP($B29&amp;"_"&amp;$C29&amp;"_"&amp;E$3,'Pnad-C'!$1:$1048576,$B$4,0)/VLOOKUP($B29&amp;"_"&amp;$C29&amp;"_"&amp;E$3,'Pnad-C'!$1:$1048576,$B$5,0))-1)*100,"-")</f>
        <v>76.496974265466449</v>
      </c>
      <c r="F29" s="125">
        <f>IFERROR(((VLOOKUP($B29&amp;"_"&amp;$C29&amp;"_"&amp;F$3,'Pnad-C'!$1:$1048576,$B$4,0)/VLOOKUP($B29&amp;"_"&amp;$C29&amp;"_"&amp;F$3,'Pnad-C'!$1:$1048576,$B$5,0))-1)*100,"-")</f>
        <v>70.324417352962215</v>
      </c>
      <c r="G29" s="125">
        <f>IFERROR(((VLOOKUP($B29&amp;"_"&amp;$C29&amp;"_"&amp;G$3,'Pnad-C'!$1:$1048576,$B$4,0)/VLOOKUP($B29&amp;"_"&amp;$C29&amp;"_"&amp;G$3,'Pnad-C'!$1:$1048576,$B$5,0))-1)*100,"-")</f>
        <v>75.571645463197811</v>
      </c>
      <c r="H29" s="125">
        <f>IFERROR(((VLOOKUP($B29&amp;"_"&amp;$C29&amp;"_"&amp;H$3,'Pnad-C'!$1:$1048576,$B$4,0)/VLOOKUP($B29&amp;"_"&amp;$C29&amp;"_"&amp;H$3,'Pnad-C'!$1:$1048576,$B$5,0))-1)*100,"-")</f>
        <v>76.875600401130257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2" width="3.7109375" style="153" customWidth="1"/>
    <col min="3" max="3" width="3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45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">
        <v>382</v>
      </c>
      <c r="B4" s="145">
        <f>HLOOKUP($A$4,'Pnad-C'!$1:$1048576,2,0)</f>
        <v>182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7.75" customHeight="1" x14ac:dyDescent="0.2">
      <c r="A5" s="147" t="s">
        <v>384</v>
      </c>
      <c r="B5" s="145">
        <f>HLOOKUP($A$5,'Pnad-C'!$1:$1048576,2,0)</f>
        <v>184</v>
      </c>
      <c r="C5" s="149"/>
      <c r="D5" s="371" t="str">
        <f>VLOOKUP(A3,'Indicadores do boletim'!$D:$N,3,0)&amp;" "&amp;VLOOKUP(A3,'Indicadores do boletim'!$D:$N,6,0)&amp;", "&amp;VLOOKUP(A3,'Indicadores do boletim'!$D:$N,7,0)</f>
        <v>Diferença percentual entre o rendimento do trabalho de empregados com carteira e trabalhadores por conta própria: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IFERROR(((VLOOKUP($B8&amp;"_"&amp;$C8&amp;"_"&amp;E$3,'Pnad-C'!$1:$1048576,$B$4,0)/VLOOKUP($B8&amp;"_"&amp;$C8&amp;"_"&amp;E$3,'Pnad-C'!$1:$1048576,$B$5,0))-1)*100,"-")</f>
        <v>22.877677469215474</v>
      </c>
      <c r="F8" s="123">
        <f>IFERROR(((VLOOKUP($B8&amp;"_"&amp;$C8&amp;"_"&amp;F$3,'Pnad-C'!$1:$1048576,$B$4,0)/VLOOKUP($B8&amp;"_"&amp;$C8&amp;"_"&amp;F$3,'Pnad-C'!$1:$1048576,$B$5,0))-1)*100,"-")</f>
        <v>4.0447238151223974</v>
      </c>
      <c r="G8" s="123">
        <f>IFERROR(((VLOOKUP($B8&amp;"_"&amp;$C8&amp;"_"&amp;G$3,'Pnad-C'!$1:$1048576,$B$4,0)/VLOOKUP($B8&amp;"_"&amp;$C8&amp;"_"&amp;G$3,'Pnad-C'!$1:$1048576,$B$5,0))-1)*100,"-")</f>
        <v>5.8009624652213709</v>
      </c>
      <c r="H8" s="123">
        <f>IFERROR(((VLOOKUP($B8&amp;"_"&amp;$C8&amp;"_"&amp;H$3,'Pnad-C'!$1:$1048576,$B$4,0)/VLOOKUP($B8&amp;"_"&amp;$C8&amp;"_"&amp;H$3,'Pnad-C'!$1:$1048576,$B$5,0))-1)*100,"-")</f>
        <v>4.9857294374369143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IFERROR(((VLOOKUP($B9&amp;"_"&amp;$C9&amp;"_"&amp;E$3,'Pnad-C'!$1:$1048576,$B$4,0)/VLOOKUP($B9&amp;"_"&amp;$C9&amp;"_"&amp;E$3,'Pnad-C'!$1:$1048576,$B$5,0))-1)*100,"-")</f>
        <v>22.438126085543274</v>
      </c>
      <c r="F9" s="125">
        <f>IFERROR(((VLOOKUP($B9&amp;"_"&amp;$C9&amp;"_"&amp;F$3,'Pnad-C'!$1:$1048576,$B$4,0)/VLOOKUP($B9&amp;"_"&amp;$C9&amp;"_"&amp;F$3,'Pnad-C'!$1:$1048576,$B$5,0))-1)*100,"-")</f>
        <v>0.67375065673807022</v>
      </c>
      <c r="G9" s="125">
        <f>IFERROR(((VLOOKUP($B9&amp;"_"&amp;$C9&amp;"_"&amp;G$3,'Pnad-C'!$1:$1048576,$B$4,0)/VLOOKUP($B9&amp;"_"&amp;$C9&amp;"_"&amp;G$3,'Pnad-C'!$1:$1048576,$B$5,0))-1)*100,"-")</f>
        <v>5.4878198830300207</v>
      </c>
      <c r="H9" s="125">
        <f>IFERROR(((VLOOKUP($B9&amp;"_"&amp;$C9&amp;"_"&amp;H$3,'Pnad-C'!$1:$1048576,$B$4,0)/VLOOKUP($B9&amp;"_"&amp;$C9&amp;"_"&amp;H$3,'Pnad-C'!$1:$1048576,$B$5,0))-1)*100,"-")</f>
        <v>7.3425689900170399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IFERROR(((VLOOKUP($B10&amp;"_"&amp;$C10&amp;"_"&amp;E$3,'Pnad-C'!$1:$1048576,$B$4,0)/VLOOKUP($B10&amp;"_"&amp;$C10&amp;"_"&amp;E$3,'Pnad-C'!$1:$1048576,$B$5,0))-1)*100,"-")</f>
        <v>26.182320010380387</v>
      </c>
      <c r="F10" s="125">
        <f>IFERROR(((VLOOKUP($B10&amp;"_"&amp;$C10&amp;"_"&amp;F$3,'Pnad-C'!$1:$1048576,$B$4,0)/VLOOKUP($B10&amp;"_"&amp;$C10&amp;"_"&amp;F$3,'Pnad-C'!$1:$1048576,$B$5,0))-1)*100,"-")</f>
        <v>10.429963285972676</v>
      </c>
      <c r="G10" s="125">
        <f>IFERROR(((VLOOKUP($B10&amp;"_"&amp;$C10&amp;"_"&amp;G$3,'Pnad-C'!$1:$1048576,$B$4,0)/VLOOKUP($B10&amp;"_"&amp;$C10&amp;"_"&amp;G$3,'Pnad-C'!$1:$1048576,$B$5,0))-1)*100,"-")</f>
        <v>6.2161941712903568</v>
      </c>
      <c r="H10" s="125">
        <f>IFERROR(((VLOOKUP($B10&amp;"_"&amp;$C10&amp;"_"&amp;H$3,'Pnad-C'!$1:$1048576,$B$4,0)/VLOOKUP($B10&amp;"_"&amp;$C10&amp;"_"&amp;H$3,'Pnad-C'!$1:$1048576,$B$5,0))-1)*100,"-")</f>
        <v>7.2719479360026096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IFERROR(((VLOOKUP($B11&amp;"_"&amp;$C11&amp;"_"&amp;E$3,'Pnad-C'!$1:$1048576,$B$4,0)/VLOOKUP($B11&amp;"_"&amp;$C11&amp;"_"&amp;E$3,'Pnad-C'!$1:$1048576,$B$5,0))-1)*100,"-")</f>
        <v>22.172706583270173</v>
      </c>
      <c r="F11" s="125">
        <f>IFERROR(((VLOOKUP($B11&amp;"_"&amp;$C11&amp;"_"&amp;F$3,'Pnad-C'!$1:$1048576,$B$4,0)/VLOOKUP($B11&amp;"_"&amp;$C11&amp;"_"&amp;F$3,'Pnad-C'!$1:$1048576,$B$5,0))-1)*100,"-")</f>
        <v>6.2184900068685822</v>
      </c>
      <c r="G11" s="125">
        <f>IFERROR(((VLOOKUP($B11&amp;"_"&amp;$C11&amp;"_"&amp;G$3,'Pnad-C'!$1:$1048576,$B$4,0)/VLOOKUP($B11&amp;"_"&amp;$C11&amp;"_"&amp;G$3,'Pnad-C'!$1:$1048576,$B$5,0))-1)*100,"-")</f>
        <v>6.3491592341790914</v>
      </c>
      <c r="H11" s="125">
        <f>IFERROR(((VLOOKUP($B11&amp;"_"&amp;$C11&amp;"_"&amp;H$3,'Pnad-C'!$1:$1048576,$B$4,0)/VLOOKUP($B11&amp;"_"&amp;$C11&amp;"_"&amp;H$3,'Pnad-C'!$1:$1048576,$B$5,0))-1)*100,"-")</f>
        <v>3.3918705638740221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IFERROR(((VLOOKUP($B12&amp;"_"&amp;$C12&amp;"_"&amp;E$3,'Pnad-C'!$1:$1048576,$B$4,0)/VLOOKUP($B12&amp;"_"&amp;$C12&amp;"_"&amp;E$3,'Pnad-C'!$1:$1048576,$B$5,0))-1)*100,"-")</f>
        <v>20.837860239177729</v>
      </c>
      <c r="F12" s="125">
        <f>IFERROR(((VLOOKUP($B12&amp;"_"&amp;$C12&amp;"_"&amp;F$3,'Pnad-C'!$1:$1048576,$B$4,0)/VLOOKUP($B12&amp;"_"&amp;$C12&amp;"_"&amp;F$3,'Pnad-C'!$1:$1048576,$B$5,0))-1)*100,"-")</f>
        <v>-0.55340080519541424</v>
      </c>
      <c r="G12" s="125">
        <f>IFERROR(((VLOOKUP($B12&amp;"_"&amp;$C12&amp;"_"&amp;G$3,'Pnad-C'!$1:$1048576,$B$4,0)/VLOOKUP($B12&amp;"_"&amp;$C12&amp;"_"&amp;G$3,'Pnad-C'!$1:$1048576,$B$5,0))-1)*100,"-")</f>
        <v>5.1290140608087453</v>
      </c>
      <c r="H12" s="125">
        <f>IFERROR(((VLOOKUP($B12&amp;"_"&amp;$C12&amp;"_"&amp;H$3,'Pnad-C'!$1:$1048576,$B$4,0)/VLOOKUP($B12&amp;"_"&amp;$C12&amp;"_"&amp;H$3,'Pnad-C'!$1:$1048576,$B$5,0))-1)*100,"-")</f>
        <v>1.7662207654861151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IFERROR(((VLOOKUP($B13&amp;"_"&amp;$C13&amp;"_"&amp;E$3,'Pnad-C'!$1:$1048576,$B$4,0)/VLOOKUP($B13&amp;"_"&amp;$C13&amp;"_"&amp;E$3,'Pnad-C'!$1:$1048576,$B$5,0))-1)*100,"-")</f>
        <v>20.766852157476269</v>
      </c>
      <c r="F13" s="123">
        <f>IFERROR(((VLOOKUP($B13&amp;"_"&amp;$C13&amp;"_"&amp;F$3,'Pnad-C'!$1:$1048576,$B$4,0)/VLOOKUP($B13&amp;"_"&amp;$C13&amp;"_"&amp;F$3,'Pnad-C'!$1:$1048576,$B$5,0))-1)*100,"-")</f>
        <v>0.13215560204302701</v>
      </c>
      <c r="G13" s="123">
        <f>IFERROR(((VLOOKUP($B13&amp;"_"&amp;$C13&amp;"_"&amp;G$3,'Pnad-C'!$1:$1048576,$B$4,0)/VLOOKUP($B13&amp;"_"&amp;$C13&amp;"_"&amp;G$3,'Pnad-C'!$1:$1048576,$B$5,0))-1)*100,"-")</f>
        <v>0.93282003360026788</v>
      </c>
      <c r="H13" s="123">
        <f>IFERROR(((VLOOKUP($B13&amp;"_"&amp;$C13&amp;"_"&amp;H$3,'Pnad-C'!$1:$1048576,$B$4,0)/VLOOKUP($B13&amp;"_"&amp;$C13&amp;"_"&amp;H$3,'Pnad-C'!$1:$1048576,$B$5,0))-1)*100,"-")</f>
        <v>-5.4288580098069028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IFERROR(((VLOOKUP($B14&amp;"_"&amp;$C14&amp;"_"&amp;E$3,'Pnad-C'!$1:$1048576,$B$4,0)/VLOOKUP($B14&amp;"_"&amp;$C14&amp;"_"&amp;E$3,'Pnad-C'!$1:$1048576,$B$5,0))-1)*100,"-")</f>
        <v>20.239711661523142</v>
      </c>
      <c r="F14" s="125">
        <f>IFERROR(((VLOOKUP($B14&amp;"_"&amp;$C14&amp;"_"&amp;F$3,'Pnad-C'!$1:$1048576,$B$4,0)/VLOOKUP($B14&amp;"_"&amp;$C14&amp;"_"&amp;F$3,'Pnad-C'!$1:$1048576,$B$5,0))-1)*100,"-")</f>
        <v>1.0072142804036677</v>
      </c>
      <c r="G14" s="125">
        <f>IFERROR(((VLOOKUP($B14&amp;"_"&amp;$C14&amp;"_"&amp;G$3,'Pnad-C'!$1:$1048576,$B$4,0)/VLOOKUP($B14&amp;"_"&amp;$C14&amp;"_"&amp;G$3,'Pnad-C'!$1:$1048576,$B$5,0))-1)*100,"-")</f>
        <v>3.2267572370559661</v>
      </c>
      <c r="H14" s="125">
        <f>IFERROR(((VLOOKUP($B14&amp;"_"&amp;$C14&amp;"_"&amp;H$3,'Pnad-C'!$1:$1048576,$B$4,0)/VLOOKUP($B14&amp;"_"&amp;$C14&amp;"_"&amp;H$3,'Pnad-C'!$1:$1048576,$B$5,0))-1)*100,"-")</f>
        <v>-2.5321836435003853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IFERROR(((VLOOKUP($B15&amp;"_"&amp;$C15&amp;"_"&amp;E$3,'Pnad-C'!$1:$1048576,$B$4,0)/VLOOKUP($B15&amp;"_"&amp;$C15&amp;"_"&amp;E$3,'Pnad-C'!$1:$1048576,$B$5,0))-1)*100,"-")</f>
        <v>21.792468435347658</v>
      </c>
      <c r="F15" s="125">
        <f>IFERROR(((VLOOKUP($B15&amp;"_"&amp;$C15&amp;"_"&amp;F$3,'Pnad-C'!$1:$1048576,$B$4,0)/VLOOKUP($B15&amp;"_"&amp;$C15&amp;"_"&amp;F$3,'Pnad-C'!$1:$1048576,$B$5,0))-1)*100,"-")</f>
        <v>0.69080091627240492</v>
      </c>
      <c r="G15" s="125">
        <f>IFERROR(((VLOOKUP($B15&amp;"_"&amp;$C15&amp;"_"&amp;G$3,'Pnad-C'!$1:$1048576,$B$4,0)/VLOOKUP($B15&amp;"_"&amp;$C15&amp;"_"&amp;G$3,'Pnad-C'!$1:$1048576,$B$5,0))-1)*100,"-")</f>
        <v>4.0014498533398113</v>
      </c>
      <c r="H15" s="125">
        <f>IFERROR(((VLOOKUP($B15&amp;"_"&amp;$C15&amp;"_"&amp;H$3,'Pnad-C'!$1:$1048576,$B$4,0)/VLOOKUP($B15&amp;"_"&amp;$C15&amp;"_"&amp;H$3,'Pnad-C'!$1:$1048576,$B$5,0))-1)*100,"-")</f>
        <v>-0.62408278788285143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IFERROR(((VLOOKUP($B16&amp;"_"&amp;$C16&amp;"_"&amp;E$3,'Pnad-C'!$1:$1048576,$B$4,0)/VLOOKUP($B16&amp;"_"&amp;$C16&amp;"_"&amp;E$3,'Pnad-C'!$1:$1048576,$B$5,0))-1)*100,"-")</f>
        <v>19.046403351706687</v>
      </c>
      <c r="F16" s="125">
        <f>IFERROR(((VLOOKUP($B16&amp;"_"&amp;$C16&amp;"_"&amp;F$3,'Pnad-C'!$1:$1048576,$B$4,0)/VLOOKUP($B16&amp;"_"&amp;$C16&amp;"_"&amp;F$3,'Pnad-C'!$1:$1048576,$B$5,0))-1)*100,"-")</f>
        <v>-1.6900350008877574</v>
      </c>
      <c r="G16" s="125">
        <f>IFERROR(((VLOOKUP($B16&amp;"_"&amp;$C16&amp;"_"&amp;G$3,'Pnad-C'!$1:$1048576,$B$4,0)/VLOOKUP($B16&amp;"_"&amp;$C16&amp;"_"&amp;G$3,'Pnad-C'!$1:$1048576,$B$5,0))-1)*100,"-")</f>
        <v>1.7996819719120039</v>
      </c>
      <c r="H16" s="125">
        <f>IFERROR(((VLOOKUP($B16&amp;"_"&amp;$C16&amp;"_"&amp;H$3,'Pnad-C'!$1:$1048576,$B$4,0)/VLOOKUP($B16&amp;"_"&amp;$C16&amp;"_"&amp;H$3,'Pnad-C'!$1:$1048576,$B$5,0))-1)*100,"-")</f>
        <v>-3.9962631510226498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IFERROR(((VLOOKUP($B17&amp;"_"&amp;$C17&amp;"_"&amp;E$3,'Pnad-C'!$1:$1048576,$B$4,0)/VLOOKUP($B17&amp;"_"&amp;$C17&amp;"_"&amp;E$3,'Pnad-C'!$1:$1048576,$B$5,0))-1)*100,"-")</f>
        <v>22.033842317065712</v>
      </c>
      <c r="F17" s="125">
        <f>IFERROR(((VLOOKUP($B17&amp;"_"&amp;$C17&amp;"_"&amp;F$3,'Pnad-C'!$1:$1048576,$B$4,0)/VLOOKUP($B17&amp;"_"&amp;$C17&amp;"_"&amp;F$3,'Pnad-C'!$1:$1048576,$B$5,0))-1)*100,"-")</f>
        <v>0.60211677822334941</v>
      </c>
      <c r="G17" s="125">
        <f>IFERROR(((VLOOKUP($B17&amp;"_"&amp;$C17&amp;"_"&amp;G$3,'Pnad-C'!$1:$1048576,$B$4,0)/VLOOKUP($B17&amp;"_"&amp;$C17&amp;"_"&amp;G$3,'Pnad-C'!$1:$1048576,$B$5,0))-1)*100,"-")</f>
        <v>-4.6269998048089285</v>
      </c>
      <c r="H17" s="125">
        <f>IFERROR(((VLOOKUP($B17&amp;"_"&amp;$C17&amp;"_"&amp;H$3,'Pnad-C'!$1:$1048576,$B$4,0)/VLOOKUP($B17&amp;"_"&amp;$C17&amp;"_"&amp;H$3,'Pnad-C'!$1:$1048576,$B$5,0))-1)*100,"-")</f>
        <v>-13.376624779311008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IFERROR(((VLOOKUP($B18&amp;"_"&amp;$C18&amp;"_"&amp;E$3,'Pnad-C'!$1:$1048576,$B$4,0)/VLOOKUP($B18&amp;"_"&amp;$C18&amp;"_"&amp;E$3,'Pnad-C'!$1:$1048576,$B$5,0))-1)*100,"-")</f>
        <v>19.584159343001861</v>
      </c>
      <c r="F18" s="123">
        <f>IFERROR(((VLOOKUP($B18&amp;"_"&amp;$C18&amp;"_"&amp;F$3,'Pnad-C'!$1:$1048576,$B$4,0)/VLOOKUP($B18&amp;"_"&amp;$C18&amp;"_"&amp;F$3,'Pnad-C'!$1:$1048576,$B$5,0))-1)*100,"-")</f>
        <v>2.6834066949332547</v>
      </c>
      <c r="G18" s="123">
        <f>IFERROR(((VLOOKUP($B18&amp;"_"&amp;$C18&amp;"_"&amp;G$3,'Pnad-C'!$1:$1048576,$B$4,0)/VLOOKUP($B18&amp;"_"&amp;$C18&amp;"_"&amp;G$3,'Pnad-C'!$1:$1048576,$B$5,0))-1)*100,"-")</f>
        <v>5.1933381519478683</v>
      </c>
      <c r="H18" s="123">
        <f>IFERROR(((VLOOKUP($B18&amp;"_"&amp;$C18&amp;"_"&amp;H$3,'Pnad-C'!$1:$1048576,$B$4,0)/VLOOKUP($B18&amp;"_"&amp;$C18&amp;"_"&amp;H$3,'Pnad-C'!$1:$1048576,$B$5,0))-1)*100,"-")</f>
        <v>3.2810149906230768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IFERROR(((VLOOKUP($B19&amp;"_"&amp;$C19&amp;"_"&amp;E$3,'Pnad-C'!$1:$1048576,$B$4,0)/VLOOKUP($B19&amp;"_"&amp;$C19&amp;"_"&amp;E$3,'Pnad-C'!$1:$1048576,$B$5,0))-1)*100,"-")</f>
        <v>17.893626836648057</v>
      </c>
      <c r="F19" s="125">
        <f>IFERROR(((VLOOKUP($B19&amp;"_"&amp;$C19&amp;"_"&amp;F$3,'Pnad-C'!$1:$1048576,$B$4,0)/VLOOKUP($B19&amp;"_"&amp;$C19&amp;"_"&amp;F$3,'Pnad-C'!$1:$1048576,$B$5,0))-1)*100,"-")</f>
        <v>-1.912162106409665</v>
      </c>
      <c r="G19" s="125">
        <f>IFERROR(((VLOOKUP($B19&amp;"_"&amp;$C19&amp;"_"&amp;G$3,'Pnad-C'!$1:$1048576,$B$4,0)/VLOOKUP($B19&amp;"_"&amp;$C19&amp;"_"&amp;G$3,'Pnad-C'!$1:$1048576,$B$5,0))-1)*100,"-")</f>
        <v>-0.98743010308168788</v>
      </c>
      <c r="H19" s="125">
        <f>IFERROR(((VLOOKUP($B19&amp;"_"&amp;$C19&amp;"_"&amp;H$3,'Pnad-C'!$1:$1048576,$B$4,0)/VLOOKUP($B19&amp;"_"&amp;$C19&amp;"_"&amp;H$3,'Pnad-C'!$1:$1048576,$B$5,0))-1)*100,"-")</f>
        <v>-6.2652416813928857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IFERROR(((VLOOKUP($B20&amp;"_"&amp;$C20&amp;"_"&amp;E$3,'Pnad-C'!$1:$1048576,$B$4,0)/VLOOKUP($B20&amp;"_"&amp;$C20&amp;"_"&amp;E$3,'Pnad-C'!$1:$1048576,$B$5,0))-1)*100,"-")</f>
        <v>21.210289621679568</v>
      </c>
      <c r="F20" s="125">
        <f>IFERROR(((VLOOKUP($B20&amp;"_"&amp;$C20&amp;"_"&amp;F$3,'Pnad-C'!$1:$1048576,$B$4,0)/VLOOKUP($B20&amp;"_"&amp;$C20&amp;"_"&amp;F$3,'Pnad-C'!$1:$1048576,$B$5,0))-1)*100,"-")</f>
        <v>7.41673686529567</v>
      </c>
      <c r="G20" s="125">
        <f>IFERROR(((VLOOKUP($B20&amp;"_"&amp;$C20&amp;"_"&amp;G$3,'Pnad-C'!$1:$1048576,$B$4,0)/VLOOKUP($B20&amp;"_"&amp;$C20&amp;"_"&amp;G$3,'Pnad-C'!$1:$1048576,$B$5,0))-1)*100,"-")</f>
        <v>8.3073877440835062</v>
      </c>
      <c r="H20" s="125">
        <f>IFERROR(((VLOOKUP($B20&amp;"_"&amp;$C20&amp;"_"&amp;H$3,'Pnad-C'!$1:$1048576,$B$4,0)/VLOOKUP($B20&amp;"_"&amp;$C20&amp;"_"&amp;H$3,'Pnad-C'!$1:$1048576,$B$5,0))-1)*100,"-")</f>
        <v>6.7812237150183474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IFERROR(((VLOOKUP($B21&amp;"_"&amp;$C21&amp;"_"&amp;E$3,'Pnad-C'!$1:$1048576,$B$4,0)/VLOOKUP($B21&amp;"_"&amp;$C21&amp;"_"&amp;E$3,'Pnad-C'!$1:$1048576,$B$5,0))-1)*100,"-")</f>
        <v>21.411512131770039</v>
      </c>
      <c r="F21" s="125">
        <f>IFERROR(((VLOOKUP($B21&amp;"_"&amp;$C21&amp;"_"&amp;F$3,'Pnad-C'!$1:$1048576,$B$4,0)/VLOOKUP($B21&amp;"_"&amp;$C21&amp;"_"&amp;F$3,'Pnad-C'!$1:$1048576,$B$5,0))-1)*100,"-")</f>
        <v>6.3014187742725269</v>
      </c>
      <c r="G21" s="125">
        <f>IFERROR(((VLOOKUP($B21&amp;"_"&amp;$C21&amp;"_"&amp;G$3,'Pnad-C'!$1:$1048576,$B$4,0)/VLOOKUP($B21&amp;"_"&amp;$C21&amp;"_"&amp;G$3,'Pnad-C'!$1:$1048576,$B$5,0))-1)*100,"-")</f>
        <v>8.2566336780491856</v>
      </c>
      <c r="H21" s="125">
        <f>IFERROR(((VLOOKUP($B21&amp;"_"&amp;$C21&amp;"_"&amp;H$3,'Pnad-C'!$1:$1048576,$B$4,0)/VLOOKUP($B21&amp;"_"&amp;$C21&amp;"_"&amp;H$3,'Pnad-C'!$1:$1048576,$B$5,0))-1)*100,"-")</f>
        <v>9.8578163687634834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IFERROR(((VLOOKUP($B22&amp;"_"&amp;$C22&amp;"_"&amp;E$3,'Pnad-C'!$1:$1048576,$B$4,0)/VLOOKUP($B22&amp;"_"&amp;$C22&amp;"_"&amp;E$3,'Pnad-C'!$1:$1048576,$B$5,0))-1)*100,"-")</f>
        <v>17.944176664207244</v>
      </c>
      <c r="F22" s="125">
        <f>IFERROR(((VLOOKUP($B22&amp;"_"&amp;$C22&amp;"_"&amp;F$3,'Pnad-C'!$1:$1048576,$B$4,0)/VLOOKUP($B22&amp;"_"&amp;$C22&amp;"_"&amp;F$3,'Pnad-C'!$1:$1048576,$B$5,0))-1)*100,"-")</f>
        <v>-0.52765132942359516</v>
      </c>
      <c r="G22" s="125">
        <f>IFERROR(((VLOOKUP($B22&amp;"_"&amp;$C22&amp;"_"&amp;G$3,'Pnad-C'!$1:$1048576,$B$4,0)/VLOOKUP($B22&amp;"_"&amp;$C22&amp;"_"&amp;G$3,'Pnad-C'!$1:$1048576,$B$5,0))-1)*100,"-")</f>
        <v>6.3431659485489567</v>
      </c>
      <c r="H22" s="125">
        <f>IFERROR(((VLOOKUP($B22&amp;"_"&amp;$C22&amp;"_"&amp;H$3,'Pnad-C'!$1:$1048576,$B$4,0)/VLOOKUP($B22&amp;"_"&amp;$C22&amp;"_"&amp;H$3,'Pnad-C'!$1:$1048576,$B$5,0))-1)*100,"-")</f>
        <v>5.3883848792672495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IFERROR(((VLOOKUP($B23&amp;"_"&amp;$C23&amp;"_"&amp;E$3,'Pnad-C'!$1:$1048576,$B$4,0)/VLOOKUP($B23&amp;"_"&amp;$C23&amp;"_"&amp;E$3,'Pnad-C'!$1:$1048576,$B$5,0))-1)*100,"-")</f>
        <v>24.038376641573599</v>
      </c>
      <c r="F23" s="123">
        <f>IFERROR(((VLOOKUP($B23&amp;"_"&amp;$C23&amp;"_"&amp;F$3,'Pnad-C'!$1:$1048576,$B$4,0)/VLOOKUP($B23&amp;"_"&amp;$C23&amp;"_"&amp;F$3,'Pnad-C'!$1:$1048576,$B$5,0))-1)*100,"-")</f>
        <v>7.0959322419584803</v>
      </c>
      <c r="G23" s="123">
        <f>IFERROR(((VLOOKUP($B23&amp;"_"&amp;$C23&amp;"_"&amp;G$3,'Pnad-C'!$1:$1048576,$B$4,0)/VLOOKUP($B23&amp;"_"&amp;$C23&amp;"_"&amp;G$3,'Pnad-C'!$1:$1048576,$B$5,0))-1)*100,"-")</f>
        <v>11.530152405419258</v>
      </c>
      <c r="H23" s="123">
        <f>IFERROR(((VLOOKUP($B23&amp;"_"&amp;$C23&amp;"_"&amp;H$3,'Pnad-C'!$1:$1048576,$B$4,0)/VLOOKUP($B23&amp;"_"&amp;$C23&amp;"_"&amp;H$3,'Pnad-C'!$1:$1048576,$B$5,0))-1)*100,"-")</f>
        <v>10.085435472557624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IFERROR(((VLOOKUP($B24&amp;"_"&amp;$C24&amp;"_"&amp;E$3,'Pnad-C'!$1:$1048576,$B$4,0)/VLOOKUP($B24&amp;"_"&amp;$C24&amp;"_"&amp;E$3,'Pnad-C'!$1:$1048576,$B$5,0))-1)*100,"-")</f>
        <v>21.706283735535536</v>
      </c>
      <c r="F24" s="125">
        <f>IFERROR(((VLOOKUP($B24&amp;"_"&amp;$C24&amp;"_"&amp;F$3,'Pnad-C'!$1:$1048576,$B$4,0)/VLOOKUP($B24&amp;"_"&amp;$C24&amp;"_"&amp;F$3,'Pnad-C'!$1:$1048576,$B$5,0))-1)*100,"-")</f>
        <v>5.1913615889994658</v>
      </c>
      <c r="G24" s="125">
        <f>IFERROR(((VLOOKUP($B24&amp;"_"&amp;$C24&amp;"_"&amp;G$3,'Pnad-C'!$1:$1048576,$B$4,0)/VLOOKUP($B24&amp;"_"&amp;$C24&amp;"_"&amp;G$3,'Pnad-C'!$1:$1048576,$B$5,0))-1)*100,"-")</f>
        <v>9.7532839970074789</v>
      </c>
      <c r="H24" s="125">
        <f>IFERROR(((VLOOKUP($B24&amp;"_"&amp;$C24&amp;"_"&amp;H$3,'Pnad-C'!$1:$1048576,$B$4,0)/VLOOKUP($B24&amp;"_"&amp;$C24&amp;"_"&amp;H$3,'Pnad-C'!$1:$1048576,$B$5,0))-1)*100,"-")</f>
        <v>10.802563381508579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IFERROR(((VLOOKUP($B25&amp;"_"&amp;$C25&amp;"_"&amp;E$3,'Pnad-C'!$1:$1048576,$B$4,0)/VLOOKUP($B25&amp;"_"&amp;$C25&amp;"_"&amp;E$3,'Pnad-C'!$1:$1048576,$B$5,0))-1)*100,"-")</f>
        <v>23.775756179116915</v>
      </c>
      <c r="F25" s="125">
        <f>IFERROR(((VLOOKUP($B25&amp;"_"&amp;$C25&amp;"_"&amp;F$3,'Pnad-C'!$1:$1048576,$B$4,0)/VLOOKUP($B25&amp;"_"&amp;$C25&amp;"_"&amp;F$3,'Pnad-C'!$1:$1048576,$B$5,0))-1)*100,"-")</f>
        <v>6.0804983507199983</v>
      </c>
      <c r="G25" s="125">
        <f>IFERROR(((VLOOKUP($B25&amp;"_"&amp;$C25&amp;"_"&amp;G$3,'Pnad-C'!$1:$1048576,$B$4,0)/VLOOKUP($B25&amp;"_"&amp;$C25&amp;"_"&amp;G$3,'Pnad-C'!$1:$1048576,$B$5,0))-1)*100,"-")</f>
        <v>11.437922864029604</v>
      </c>
      <c r="H25" s="125">
        <f>IFERROR(((VLOOKUP($B25&amp;"_"&amp;$C25&amp;"_"&amp;H$3,'Pnad-C'!$1:$1048576,$B$4,0)/VLOOKUP($B25&amp;"_"&amp;$C25&amp;"_"&amp;H$3,'Pnad-C'!$1:$1048576,$B$5,0))-1)*100,"-")</f>
        <v>12.666116563631835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IFERROR(((VLOOKUP($B26&amp;"_"&amp;$C26&amp;"_"&amp;E$3,'Pnad-C'!$1:$1048576,$B$4,0)/VLOOKUP($B26&amp;"_"&amp;$C26&amp;"_"&amp;E$3,'Pnad-C'!$1:$1048576,$B$5,0))-1)*100,"-")</f>
        <v>27.217115826732432</v>
      </c>
      <c r="F26" s="125">
        <f>IFERROR(((VLOOKUP($B26&amp;"_"&amp;$C26&amp;"_"&amp;F$3,'Pnad-C'!$1:$1048576,$B$4,0)/VLOOKUP($B26&amp;"_"&amp;$C26&amp;"_"&amp;F$3,'Pnad-C'!$1:$1048576,$B$5,0))-1)*100,"-")</f>
        <v>11.135724950072511</v>
      </c>
      <c r="G26" s="125">
        <f>IFERROR(((VLOOKUP($B26&amp;"_"&amp;$C26&amp;"_"&amp;G$3,'Pnad-C'!$1:$1048576,$B$4,0)/VLOOKUP($B26&amp;"_"&amp;$C26&amp;"_"&amp;G$3,'Pnad-C'!$1:$1048576,$B$5,0))-1)*100,"-")</f>
        <v>16.43843621326404</v>
      </c>
      <c r="H26" s="125">
        <f>IFERROR(((VLOOKUP($B26&amp;"_"&amp;$C26&amp;"_"&amp;H$3,'Pnad-C'!$1:$1048576,$B$4,0)/VLOOKUP($B26&amp;"_"&amp;$C26&amp;"_"&amp;H$3,'Pnad-C'!$1:$1048576,$B$5,0))-1)*100,"-")</f>
        <v>12.823999937116003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IFERROR(((VLOOKUP($B27&amp;"_"&amp;$C27&amp;"_"&amp;E$3,'Pnad-C'!$1:$1048576,$B$4,0)/VLOOKUP($B27&amp;"_"&amp;$C27&amp;"_"&amp;E$3,'Pnad-C'!$1:$1048576,$B$5,0))-1)*100,"-")</f>
        <v>23.607862230675501</v>
      </c>
      <c r="F27" s="125">
        <f>IFERROR(((VLOOKUP($B27&amp;"_"&amp;$C27&amp;"_"&amp;F$3,'Pnad-C'!$1:$1048576,$B$4,0)/VLOOKUP($B27&amp;"_"&amp;$C27&amp;"_"&amp;F$3,'Pnad-C'!$1:$1048576,$B$5,0))-1)*100,"-")</f>
        <v>6.1782473489772505</v>
      </c>
      <c r="G27" s="125">
        <f>IFERROR(((VLOOKUP($B27&amp;"_"&amp;$C27&amp;"_"&amp;G$3,'Pnad-C'!$1:$1048576,$B$4,0)/VLOOKUP($B27&amp;"_"&amp;$C27&amp;"_"&amp;G$3,'Pnad-C'!$1:$1048576,$B$5,0))-1)*100,"-")</f>
        <v>8.6178217221453135</v>
      </c>
      <c r="H27" s="125">
        <f>IFERROR(((VLOOKUP($B27&amp;"_"&amp;$C27&amp;"_"&amp;H$3,'Pnad-C'!$1:$1048576,$B$4,0)/VLOOKUP($B27&amp;"_"&amp;$C27&amp;"_"&amp;H$3,'Pnad-C'!$1:$1048576,$B$5,0))-1)*100,"-")</f>
        <v>4.4977708349854373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IFERROR(((VLOOKUP($B28&amp;"_"&amp;$C28&amp;"_"&amp;E$3,'Pnad-C'!$1:$1048576,$B$4,0)/VLOOKUP($B28&amp;"_"&amp;$C28&amp;"_"&amp;E$3,'Pnad-C'!$1:$1048576,$B$5,0))-1)*100,"-")</f>
        <v>24.695786576688029</v>
      </c>
      <c r="F28" s="123">
        <f>IFERROR(((VLOOKUP($B28&amp;"_"&amp;$C28&amp;"_"&amp;F$3,'Pnad-C'!$1:$1048576,$B$4,0)/VLOOKUP($B28&amp;"_"&amp;$C28&amp;"_"&amp;F$3,'Pnad-C'!$1:$1048576,$B$5,0))-1)*100,"-")</f>
        <v>8.5726554818536869</v>
      </c>
      <c r="G28" s="123">
        <f>IFERROR(((VLOOKUP($B28&amp;"_"&amp;$C28&amp;"_"&amp;G$3,'Pnad-C'!$1:$1048576,$B$4,0)/VLOOKUP($B28&amp;"_"&amp;$C28&amp;"_"&amp;G$3,'Pnad-C'!$1:$1048576,$B$5,0))-1)*100,"-")</f>
        <v>12.495102949871484</v>
      </c>
      <c r="H28" s="123">
        <f>IFERROR(((VLOOKUP($B28&amp;"_"&amp;$C28&amp;"_"&amp;H$3,'Pnad-C'!$1:$1048576,$B$4,0)/VLOOKUP($B28&amp;"_"&amp;$C28&amp;"_"&amp;H$3,'Pnad-C'!$1:$1048576,$B$5,0))-1)*100,"-")</f>
        <v>6.3846141721931149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5">
        <f>IFERROR(((VLOOKUP($B29&amp;"_"&amp;$C29&amp;"_"&amp;E$3,'Pnad-C'!$1:$1048576,$B$4,0)/VLOOKUP($B29&amp;"_"&amp;$C29&amp;"_"&amp;E$3,'Pnad-C'!$1:$1048576,$B$5,0))-1)*100,"-")</f>
        <v>24.695786576688029</v>
      </c>
      <c r="F29" s="125">
        <f>IFERROR(((VLOOKUP($B29&amp;"_"&amp;$C29&amp;"_"&amp;F$3,'Pnad-C'!$1:$1048576,$B$4,0)/VLOOKUP($B29&amp;"_"&amp;$C29&amp;"_"&amp;F$3,'Pnad-C'!$1:$1048576,$B$5,0))-1)*100,"-")</f>
        <v>8.5726554818536869</v>
      </c>
      <c r="G29" s="125">
        <f>IFERROR(((VLOOKUP($B29&amp;"_"&amp;$C29&amp;"_"&amp;G$3,'Pnad-C'!$1:$1048576,$B$4,0)/VLOOKUP($B29&amp;"_"&amp;$C29&amp;"_"&amp;G$3,'Pnad-C'!$1:$1048576,$B$5,0))-1)*100,"-")</f>
        <v>12.495102949871484</v>
      </c>
      <c r="H29" s="125">
        <f>IFERROR(((VLOOKUP($B29&amp;"_"&amp;$C29&amp;"_"&amp;H$3,'Pnad-C'!$1:$1048576,$B$4,0)/VLOOKUP($B29&amp;"_"&amp;$C29&amp;"_"&amp;H$3,'Pnad-C'!$1:$1048576,$B$5,0))-1)*100,"-")</f>
        <v>6.3846141721931149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3.14062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 t="s">
        <v>112</v>
      </c>
      <c r="B3" s="145"/>
      <c r="C3" s="146"/>
      <c r="D3" s="19"/>
      <c r="E3" s="156" t="s">
        <v>170</v>
      </c>
      <c r="F3" s="156" t="s">
        <v>171</v>
      </c>
      <c r="G3" s="156" t="s">
        <v>9</v>
      </c>
      <c r="H3" s="156" t="s">
        <v>607</v>
      </c>
      <c r="I3" s="18"/>
      <c r="J3" s="18"/>
      <c r="K3" s="18"/>
      <c r="L3" s="18"/>
      <c r="M3" s="18"/>
    </row>
    <row r="4" spans="1:13" s="20" customFormat="1" ht="10.5" customHeight="1" x14ac:dyDescent="0.2">
      <c r="A4" s="147" t="str">
        <f>VLOOKUP(A$3,'Indicadores do boletim'!$D:$P,12,0)</f>
        <v>gini_hom</v>
      </c>
      <c r="B4" s="145">
        <f>HLOOKUP($A$4,Gini!$1:$1048576,2,0)</f>
        <v>5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6.25" customHeight="1" x14ac:dyDescent="0.25">
      <c r="A5" s="11"/>
      <c r="B5" s="148"/>
      <c r="C5" s="149"/>
      <c r="D5" s="371" t="str">
        <f>VLOOKUP(A3,'Indicadores do boletim'!$D:$N,3,0)&amp;": "&amp;VLOOKUP(A3,'Indicadores do boletim'!$D:$N,6,0)</f>
        <v>Desigualdade da renda do trabalho entre os ocupados de 14 anos ou mais (Gini) segundo sexo (masculino): Brasil, Sudeste Metropolitano, Região Metropolitana do Rio de Janeiro e cidade do Rio de Janeiro</v>
      </c>
      <c r="E5" s="371"/>
      <c r="F5" s="371"/>
      <c r="G5" s="371"/>
      <c r="H5" s="371"/>
      <c r="I5" s="10"/>
    </row>
    <row r="6" spans="1:13" s="12" customFormat="1" ht="11.25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213">
        <f>IFERROR(VLOOKUP($B8&amp;"_"&amp;$C8&amp;"_"&amp;E$3,Gini!$1:$1048576, $B$4,0), "-")</f>
        <v>0.49805061123957473</v>
      </c>
      <c r="F8" s="213">
        <f>IFERROR(VLOOKUP($B8&amp;"_"&amp;$C8&amp;"_"&amp;F$3,Gini!$1:$1048576, $B$4,0), "-")</f>
        <v>0.4776502484528069</v>
      </c>
      <c r="G8" s="213">
        <f>IFERROR(VLOOKUP($B8&amp;"_"&amp;$C8&amp;"_"&amp;G$3,Gini!$1:$1048576, $B$4,0), "-")</f>
        <v>0.45586265223837441</v>
      </c>
      <c r="H8" s="213">
        <f>IFERROR(VLOOKUP($B8&amp;"_"&amp;$C8&amp;"_"&amp;H$3,Gini!$1:$1048576, $B$4,0), "-")</f>
        <v>0.49215497899487914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4">
        <f>IFERROR(VLOOKUP($B9&amp;"_"&amp;$C9&amp;"_"&amp;E$3,Gini!$1:$1048576, $B$4,0), "-")</f>
        <v>0.50395644556178709</v>
      </c>
      <c r="F9" s="214">
        <f>IFERROR(VLOOKUP($B9&amp;"_"&amp;$C9&amp;"_"&amp;F$3,Gini!$1:$1048576, $B$4,0), "-")</f>
        <v>0.47948219822214005</v>
      </c>
      <c r="G9" s="214">
        <f>IFERROR(VLOOKUP($B9&amp;"_"&amp;$C9&amp;"_"&amp;G$3,Gini!$1:$1048576, $B$4,0), "-")</f>
        <v>0.46010077353977419</v>
      </c>
      <c r="H9" s="214">
        <f>IFERROR(VLOOKUP($B9&amp;"_"&amp;$C9&amp;"_"&amp;H$3,Gini!$1:$1048576, $B$4,0), "-")</f>
        <v>0.49622695162857672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4">
        <f>IFERROR(VLOOKUP($B10&amp;"_"&amp;$C10&amp;"_"&amp;E$3,Gini!$1:$1048576, $B$4,0), "-")</f>
        <v>0.49843846677838388</v>
      </c>
      <c r="F10" s="214">
        <f>IFERROR(VLOOKUP($B10&amp;"_"&amp;$C10&amp;"_"&amp;F$3,Gini!$1:$1048576, $B$4,0), "-")</f>
        <v>0.47859338544007934</v>
      </c>
      <c r="G10" s="214">
        <f>IFERROR(VLOOKUP($B10&amp;"_"&amp;$C10&amp;"_"&amp;G$3,Gini!$1:$1048576, $B$4,0), "-")</f>
        <v>0.46028915548449667</v>
      </c>
      <c r="H10" s="214">
        <f>IFERROR(VLOOKUP($B10&amp;"_"&amp;$C10&amp;"_"&amp;H$3,Gini!$1:$1048576, $B$4,0), "-")</f>
        <v>0.49695755193529745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4">
        <f>IFERROR(VLOOKUP($B11&amp;"_"&amp;$C11&amp;"_"&amp;E$3,Gini!$1:$1048576, $B$4,0), "-")</f>
        <v>0.49691426160980234</v>
      </c>
      <c r="F11" s="214">
        <f>IFERROR(VLOOKUP($B11&amp;"_"&amp;$C11&amp;"_"&amp;F$3,Gini!$1:$1048576, $B$4,0), "-")</f>
        <v>0.4785062549121315</v>
      </c>
      <c r="G11" s="214">
        <f>IFERROR(VLOOKUP($B11&amp;"_"&amp;$C11&amp;"_"&amp;G$3,Gini!$1:$1048576, $B$4,0), "-")</f>
        <v>0.45289001664329837</v>
      </c>
      <c r="H11" s="214">
        <f>IFERROR(VLOOKUP($B11&amp;"_"&amp;$C11&amp;"_"&amp;H$3,Gini!$1:$1048576, $B$4,0), "-")</f>
        <v>0.486401798571658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4">
        <f>IFERROR(VLOOKUP($B12&amp;"_"&amp;$C12&amp;"_"&amp;E$3,Gini!$1:$1048576, $B$4,0), "-")</f>
        <v>0.4928932710083257</v>
      </c>
      <c r="F12" s="214">
        <f>IFERROR(VLOOKUP($B12&amp;"_"&amp;$C12&amp;"_"&amp;F$3,Gini!$1:$1048576, $B$4,0), "-")</f>
        <v>0.47401915523687677</v>
      </c>
      <c r="G12" s="214">
        <f>IFERROR(VLOOKUP($B12&amp;"_"&amp;$C12&amp;"_"&amp;G$3,Gini!$1:$1048576, $B$4,0), "-")</f>
        <v>0.45017066328592836</v>
      </c>
      <c r="H12" s="214">
        <f>IFERROR(VLOOKUP($B12&amp;"_"&amp;$C12&amp;"_"&amp;H$3,Gini!$1:$1048576, $B$4,0), "-")</f>
        <v>0.48903361384398442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213">
        <f>IFERROR(VLOOKUP($B13&amp;"_"&amp;$C13&amp;"_"&amp;E$3,Gini!$1:$1048576, $B$4,0), "-")</f>
        <v>0.49383595430547089</v>
      </c>
      <c r="F13" s="213">
        <f>IFERROR(VLOOKUP($B13&amp;"_"&amp;$C13&amp;"_"&amp;F$3,Gini!$1:$1048576, $B$4,0), "-")</f>
        <v>0.47477031134459702</v>
      </c>
      <c r="G13" s="213">
        <f>IFERROR(VLOOKUP($B13&amp;"_"&amp;$C13&amp;"_"&amp;G$3,Gini!$1:$1048576, $B$4,0), "-")</f>
        <v>0.4559445765587109</v>
      </c>
      <c r="H13" s="213">
        <f>IFERROR(VLOOKUP($B13&amp;"_"&amp;$C13&amp;"_"&amp;H$3,Gini!$1:$1048576, $B$4,0), "-")</f>
        <v>0.49864930756601872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4">
        <f>IFERROR(VLOOKUP($B14&amp;"_"&amp;$C14&amp;"_"&amp;E$3,Gini!$1:$1048576, $B$4,0), "-")</f>
        <v>0.49473278876949689</v>
      </c>
      <c r="F14" s="214">
        <f>IFERROR(VLOOKUP($B14&amp;"_"&amp;$C14&amp;"_"&amp;F$3,Gini!$1:$1048576, $B$4,0), "-")</f>
        <v>0.4722358137204028</v>
      </c>
      <c r="G14" s="214">
        <f>IFERROR(VLOOKUP($B14&amp;"_"&amp;$C14&amp;"_"&amp;G$3,Gini!$1:$1048576, $B$4,0), "-")</f>
        <v>0.45589678441691045</v>
      </c>
      <c r="H14" s="214">
        <f>IFERROR(VLOOKUP($B14&amp;"_"&amp;$C14&amp;"_"&amp;H$3,Gini!$1:$1048576, $B$4,0), "-")</f>
        <v>0.49841581802821128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4">
        <f>IFERROR(VLOOKUP($B15&amp;"_"&amp;$C15&amp;"_"&amp;E$3,Gini!$1:$1048576, $B$4,0), "-")</f>
        <v>0.49637063563750372</v>
      </c>
      <c r="F15" s="214">
        <f>IFERROR(VLOOKUP($B15&amp;"_"&amp;$C15&amp;"_"&amp;F$3,Gini!$1:$1048576, $B$4,0), "-")</f>
        <v>0.47794820817261524</v>
      </c>
      <c r="G15" s="214">
        <f>IFERROR(VLOOKUP($B15&amp;"_"&amp;$C15&amp;"_"&amp;G$3,Gini!$1:$1048576, $B$4,0), "-")</f>
        <v>0.45564552771550265</v>
      </c>
      <c r="H15" s="214">
        <f>IFERROR(VLOOKUP($B15&amp;"_"&amp;$C15&amp;"_"&amp;H$3,Gini!$1:$1048576, $B$4,0), "-")</f>
        <v>0.50854420411485113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4">
        <f>IFERROR(VLOOKUP($B16&amp;"_"&amp;$C16&amp;"_"&amp;E$3,Gini!$1:$1048576, $B$4,0), "-")</f>
        <v>0.4917969753698635</v>
      </c>
      <c r="F16" s="214">
        <f>IFERROR(VLOOKUP($B16&amp;"_"&amp;$C16&amp;"_"&amp;F$3,Gini!$1:$1048576, $B$4,0), "-")</f>
        <v>0.47626022872657325</v>
      </c>
      <c r="G16" s="214">
        <f>IFERROR(VLOOKUP($B16&amp;"_"&amp;$C16&amp;"_"&amp;G$3,Gini!$1:$1048576, $B$4,0), "-")</f>
        <v>0.45779993648003092</v>
      </c>
      <c r="H16" s="214">
        <f>IFERROR(VLOOKUP($B16&amp;"_"&amp;$C16&amp;"_"&amp;H$3,Gini!$1:$1048576, $B$4,0), "-")</f>
        <v>0.49913397761786721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4">
        <f>IFERROR(VLOOKUP($B17&amp;"_"&amp;$C17&amp;"_"&amp;E$3,Gini!$1:$1048576, $B$4,0), "-")</f>
        <v>0.49244341744501946</v>
      </c>
      <c r="F17" s="214">
        <f>IFERROR(VLOOKUP($B17&amp;"_"&amp;$C17&amp;"_"&amp;F$3,Gini!$1:$1048576, $B$4,0), "-")</f>
        <v>0.47263699475879689</v>
      </c>
      <c r="G17" s="214">
        <f>IFERROR(VLOOKUP($B17&amp;"_"&amp;$C17&amp;"_"&amp;G$3,Gini!$1:$1048576, $B$4,0), "-")</f>
        <v>0.45443605762239947</v>
      </c>
      <c r="H17" s="214">
        <f>IFERROR(VLOOKUP($B17&amp;"_"&amp;$C17&amp;"_"&amp;H$3,Gini!$1:$1048576, $B$4,0), "-")</f>
        <v>0.48850323050314526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213">
        <f>IFERROR(VLOOKUP($B18&amp;"_"&amp;$C18&amp;"_"&amp;E$3,Gini!$1:$1048576, $B$4,0), "-")</f>
        <v>0.4920742910131865</v>
      </c>
      <c r="F18" s="213">
        <f>IFERROR(VLOOKUP($B18&amp;"_"&amp;$C18&amp;"_"&amp;F$3,Gini!$1:$1048576, $B$4,0), "-")</f>
        <v>0.48631515332524744</v>
      </c>
      <c r="G18" s="213">
        <f>IFERROR(VLOOKUP($B18&amp;"_"&amp;$C18&amp;"_"&amp;G$3,Gini!$1:$1048576, $B$4,0), "-")</f>
        <v>0.46983145411706784</v>
      </c>
      <c r="H18" s="213">
        <f>IFERROR(VLOOKUP($B18&amp;"_"&amp;$C18&amp;"_"&amp;H$3,Gini!$1:$1048576, $B$4,0), "-")</f>
        <v>0.51139631932949858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214">
        <f>IFERROR(VLOOKUP($B19&amp;"_"&amp;$C19&amp;"_"&amp;E$3,Gini!$1:$1048576, $B$4,0), "-")</f>
        <v>0.48978337636448693</v>
      </c>
      <c r="F19" s="214">
        <f>IFERROR(VLOOKUP($B19&amp;"_"&amp;$C19&amp;"_"&amp;F$3,Gini!$1:$1048576, $B$4,0), "-")</f>
        <v>0.47480928774332209</v>
      </c>
      <c r="G19" s="214">
        <f>IFERROR(VLOOKUP($B19&amp;"_"&amp;$C19&amp;"_"&amp;G$3,Gini!$1:$1048576, $B$4,0), "-")</f>
        <v>0.45215257203133896</v>
      </c>
      <c r="H19" s="214">
        <f>IFERROR(VLOOKUP($B19&amp;"_"&amp;$C19&amp;"_"&amp;H$3,Gini!$1:$1048576, $B$4,0), "-")</f>
        <v>0.48992225663159406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214">
        <f>IFERROR(VLOOKUP($B20&amp;"_"&amp;$C20&amp;"_"&amp;E$3,Gini!$1:$1048576, $B$4,0), "-")</f>
        <v>0.49411140751140276</v>
      </c>
      <c r="F20" s="214">
        <f>IFERROR(VLOOKUP($B20&amp;"_"&amp;$C20&amp;"_"&amp;F$3,Gini!$1:$1048576, $B$4,0), "-")</f>
        <v>0.48419279895932871</v>
      </c>
      <c r="G20" s="214">
        <f>IFERROR(VLOOKUP($B20&amp;"_"&amp;$C20&amp;"_"&amp;G$3,Gini!$1:$1048576, $B$4,0), "-")</f>
        <v>0.4758048380938788</v>
      </c>
      <c r="H20" s="214">
        <f>IFERROR(VLOOKUP($B20&amp;"_"&amp;$C20&amp;"_"&amp;H$3,Gini!$1:$1048576, $B$4,0), "-")</f>
        <v>0.51833943102165259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214">
        <f>IFERROR(VLOOKUP($B21&amp;"_"&amp;$C21&amp;"_"&amp;E$3,Gini!$1:$1048576, $B$4,0), "-")</f>
        <v>0.49713553941766814</v>
      </c>
      <c r="F21" s="214">
        <f>IFERROR(VLOOKUP($B21&amp;"_"&amp;$C21&amp;"_"&amp;F$3,Gini!$1:$1048576, $B$4,0), "-")</f>
        <v>0.50583871007809267</v>
      </c>
      <c r="G21" s="214">
        <f>IFERROR(VLOOKUP($B21&amp;"_"&amp;$C21&amp;"_"&amp;G$3,Gini!$1:$1048576, $B$4,0), "-")</f>
        <v>0.49597700538938461</v>
      </c>
      <c r="H21" s="214">
        <f>IFERROR(VLOOKUP($B21&amp;"_"&amp;$C21&amp;"_"&amp;H$3,Gini!$1:$1048576, $B$4,0), "-")</f>
        <v>0.53878414735685998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214">
        <f>IFERROR(VLOOKUP($B22&amp;"_"&amp;$C22&amp;"_"&amp;E$3,Gini!$1:$1048576, $B$4,0), "-")</f>
        <v>0.48726684075918802</v>
      </c>
      <c r="F22" s="214">
        <f>IFERROR(VLOOKUP($B22&amp;"_"&amp;$C22&amp;"_"&amp;F$3,Gini!$1:$1048576, $B$4,0), "-")</f>
        <v>0.48041981652024635</v>
      </c>
      <c r="G22" s="214">
        <f>IFERROR(VLOOKUP($B22&amp;"_"&amp;$C22&amp;"_"&amp;G$3,Gini!$1:$1048576, $B$4,0), "-")</f>
        <v>0.45539140095366898</v>
      </c>
      <c r="H22" s="214">
        <f>IFERROR(VLOOKUP($B22&amp;"_"&amp;$C22&amp;"_"&amp;H$3,Gini!$1:$1048576, $B$4,0), "-")</f>
        <v>0.49853944230788755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213">
        <f>IFERROR(VLOOKUP($B23&amp;"_"&amp;$C23&amp;"_"&amp;E$3,Gini!$1:$1048576, $B$4,0), "-")</f>
        <v>0.48646949490874775</v>
      </c>
      <c r="F23" s="213">
        <f>IFERROR(VLOOKUP($B23&amp;"_"&amp;$C23&amp;"_"&amp;F$3,Gini!$1:$1048576, $B$4,0), "-")</f>
        <v>0.47911305429140283</v>
      </c>
      <c r="G23" s="213">
        <f>IFERROR(VLOOKUP($B23&amp;"_"&amp;$C23&amp;"_"&amp;G$3,Gini!$1:$1048576, $B$4,0), "-")</f>
        <v>0.44613991973141859</v>
      </c>
      <c r="H23" s="213">
        <f>IFERROR(VLOOKUP($B23&amp;"_"&amp;$C23&amp;"_"&amp;H$3,Gini!$1:$1048576, $B$4,0), "-")</f>
        <v>0.47344210854089896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214">
        <f>IFERROR(VLOOKUP($B24&amp;"_"&amp;$C24&amp;"_"&amp;E$3,Gini!$1:$1048576, $B$4,0), "-")</f>
        <v>0.48558770839267995</v>
      </c>
      <c r="F24" s="214">
        <f>IFERROR(VLOOKUP($B24&amp;"_"&amp;$C24&amp;"_"&amp;F$3,Gini!$1:$1048576, $B$4,0), "-")</f>
        <v>0.47065870762283174</v>
      </c>
      <c r="G24" s="214">
        <f>IFERROR(VLOOKUP($B24&amp;"_"&amp;$C24&amp;"_"&amp;G$3,Gini!$1:$1048576, $B$4,0), "-")</f>
        <v>0.43827421744642847</v>
      </c>
      <c r="H24" s="214">
        <f>IFERROR(VLOOKUP($B24&amp;"_"&amp;$C24&amp;"_"&amp;H$3,Gini!$1:$1048576, $B$4,0), "-")</f>
        <v>0.471328059505289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214">
        <f>IFERROR(VLOOKUP($B25&amp;"_"&amp;$C25&amp;"_"&amp;E$3,Gini!$1:$1048576, $B$4,0), "-")</f>
        <v>0.48765912444847581</v>
      </c>
      <c r="F25" s="214">
        <f>IFERROR(VLOOKUP($B25&amp;"_"&amp;$C25&amp;"_"&amp;F$3,Gini!$1:$1048576, $B$4,0), "-")</f>
        <v>0.48788679040416527</v>
      </c>
      <c r="G25" s="214">
        <f>IFERROR(VLOOKUP($B25&amp;"_"&amp;$C25&amp;"_"&amp;G$3,Gini!$1:$1048576, $B$4,0), "-")</f>
        <v>0.44941617478814305</v>
      </c>
      <c r="H25" s="214">
        <f>IFERROR(VLOOKUP($B25&amp;"_"&amp;$C25&amp;"_"&amp;H$3,Gini!$1:$1048576, $B$4,0), "-")</f>
        <v>0.47635733786159995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214">
        <f>IFERROR(VLOOKUP($B26&amp;"_"&amp;$C26&amp;"_"&amp;E$3,Gini!$1:$1048576, $B$4,0), "-")</f>
        <v>0.48592567566184203</v>
      </c>
      <c r="F26" s="214">
        <f>IFERROR(VLOOKUP($B26&amp;"_"&amp;$C26&amp;"_"&amp;F$3,Gini!$1:$1048576, $B$4,0), "-")</f>
        <v>0.47940808121268708</v>
      </c>
      <c r="G26" s="214">
        <f>IFERROR(VLOOKUP($B26&amp;"_"&amp;$C26&amp;"_"&amp;G$3,Gini!$1:$1048576, $B$4,0), "-")</f>
        <v>0.44812875325633034</v>
      </c>
      <c r="H26" s="214">
        <f>IFERROR(VLOOKUP($B26&amp;"_"&amp;$C26&amp;"_"&amp;H$3,Gini!$1:$1048576, $B$4,0), "-")</f>
        <v>0.47339814867046226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214">
        <f>IFERROR(VLOOKUP($B27&amp;"_"&amp;$C27&amp;"_"&amp;E$3,Gini!$1:$1048576, $B$4,0), "-")</f>
        <v>0.48670547113199336</v>
      </c>
      <c r="F27" s="214">
        <f>IFERROR(VLOOKUP($B27&amp;"_"&amp;$C27&amp;"_"&amp;F$3,Gini!$1:$1048576, $B$4,0), "-")</f>
        <v>0.47849863792592739</v>
      </c>
      <c r="G27" s="214">
        <f>IFERROR(VLOOKUP($B27&amp;"_"&amp;$C27&amp;"_"&amp;G$3,Gini!$1:$1048576, $B$4,0), "-")</f>
        <v>0.4487405334347726</v>
      </c>
      <c r="H27" s="214">
        <f>IFERROR(VLOOKUP($B27&amp;"_"&amp;$C27&amp;"_"&amp;H$3,Gini!$1:$1048576, $B$4,0), "-")</f>
        <v>0.47268488812624454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213">
        <f>IFERROR(VLOOKUP($B28&amp;"_"&amp;$C28&amp;"_"&amp;E$3,Gini!$1:$1048576, $B$4,0), "-")</f>
        <v>0.48623550509467428</v>
      </c>
      <c r="F28" s="213">
        <f>IFERROR(VLOOKUP($B28&amp;"_"&amp;$C28&amp;"_"&amp;F$3,Gini!$1:$1048576, $B$4,0), "-")</f>
        <v>0.47238470189378462</v>
      </c>
      <c r="G28" s="213">
        <f>IFERROR(VLOOKUP($B28&amp;"_"&amp;$C28&amp;"_"&amp;G$3,Gini!$1:$1048576, $B$4,0), "-")</f>
        <v>0.44427653761364766</v>
      </c>
      <c r="H28" s="213">
        <f>IFERROR(VLOOKUP($B28&amp;"_"&amp;$C28&amp;"_"&amp;H$3,Gini!$1:$1048576, $B$4,0), "-")</f>
        <v>0.47169055348087463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214">
        <f>IFERROR(VLOOKUP($B29&amp;"_"&amp;$C29&amp;"_"&amp;E$3,Gini!$1:$1048576, $B$4,0), "-")</f>
        <v>0.48623550509467428</v>
      </c>
      <c r="F29" s="214">
        <f>IFERROR(VLOOKUP($B29&amp;"_"&amp;$C29&amp;"_"&amp;F$3,Gini!$1:$1048576, $B$4,0), "-")</f>
        <v>0.47238470189378462</v>
      </c>
      <c r="G29" s="214">
        <f>IFERROR(VLOOKUP($B29&amp;"_"&amp;$C29&amp;"_"&amp;G$3,Gini!$1:$1048576, $B$4,0), "-")</f>
        <v>0.44427653761364766</v>
      </c>
      <c r="H29" s="214">
        <f>IFERROR(VLOOKUP($B29&amp;"_"&amp;$C29&amp;"_"&amp;H$3,Gini!$1:$1048576, $B$4,0), "-")</f>
        <v>0.47169055348087463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  <c r="E32" s="212"/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3.14062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 t="s">
        <v>111</v>
      </c>
      <c r="B3" s="145"/>
      <c r="C3" s="146"/>
      <c r="D3" s="19"/>
      <c r="E3" s="156" t="s">
        <v>170</v>
      </c>
      <c r="F3" s="156" t="s">
        <v>171</v>
      </c>
      <c r="G3" s="156" t="s">
        <v>9</v>
      </c>
      <c r="H3" s="156" t="s">
        <v>607</v>
      </c>
      <c r="I3" s="18"/>
      <c r="J3" s="18"/>
      <c r="K3" s="18"/>
      <c r="L3" s="18"/>
      <c r="M3" s="18"/>
    </row>
    <row r="4" spans="1:13" s="20" customFormat="1" ht="6.75" customHeight="1" x14ac:dyDescent="0.2">
      <c r="A4" s="147" t="str">
        <f>VLOOKUP(A$3,'Indicadores do boletim'!$D:$P,12,0)</f>
        <v>gini_mul</v>
      </c>
      <c r="B4" s="145">
        <f>HLOOKUP($A$4,Gini!$1:$1048576,2,0)</f>
        <v>6</v>
      </c>
      <c r="C4" s="146"/>
      <c r="D4" s="19"/>
      <c r="E4" s="157"/>
      <c r="F4" s="157"/>
      <c r="G4" s="157"/>
      <c r="H4" s="157"/>
      <c r="I4" s="21"/>
      <c r="J4" s="21"/>
      <c r="K4" s="21"/>
      <c r="L4" s="21"/>
      <c r="M4" s="21"/>
    </row>
    <row r="5" spans="1:13" s="12" customFormat="1" ht="54" customHeight="1" x14ac:dyDescent="0.25">
      <c r="A5" s="11"/>
      <c r="B5" s="148"/>
      <c r="C5" s="149"/>
      <c r="D5" s="371" t="str">
        <f>VLOOKUP(A3,'Indicadores do boletim'!$D:$N,3,0)&amp;": "&amp;VLOOKUP(A3,'Indicadores do boletim'!$D:$N,6,0)</f>
        <v>Desigualdade da renda do trabalho entre os ocupados de 14 anos ou mais (Gini) segundo sexo (feminino): Brasil, Sudeste Metropolitano, Região Metropolitana do Rio de Janeiro e cidade do Rio de Janeiro</v>
      </c>
      <c r="E5" s="371"/>
      <c r="F5" s="371"/>
      <c r="G5" s="371"/>
      <c r="H5" s="371"/>
      <c r="I5" s="10"/>
    </row>
    <row r="6" spans="1:13" s="12" customFormat="1" ht="10.5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213">
        <f>IFERROR(VLOOKUP($B8&amp;"_"&amp;$C8&amp;"_"&amp;E$3,Gini!$1:$1048576, $B$4,0), "-")</f>
        <v>0.47605199598127157</v>
      </c>
      <c r="F8" s="213">
        <f>IFERROR(VLOOKUP($B8&amp;"_"&amp;$C8&amp;"_"&amp;F$3,Gini!$1:$1048576, $B$4,0), "-")</f>
        <v>0.45537991025332669</v>
      </c>
      <c r="G8" s="213">
        <f>IFERROR(VLOOKUP($B8&amp;"_"&amp;$C8&amp;"_"&amp;G$3,Gini!$1:$1048576, $B$4,0), "-")</f>
        <v>0.44179511519132719</v>
      </c>
      <c r="H8" s="213">
        <f>IFERROR(VLOOKUP($B8&amp;"_"&amp;$C8&amp;"_"&amp;H$3,Gini!$1:$1048576, $B$4,0), "-")</f>
        <v>0.47903833723632738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4">
        <f>IFERROR(VLOOKUP($B9&amp;"_"&amp;$C9&amp;"_"&amp;E$3,Gini!$1:$1048576, $B$4,0), "-")</f>
        <v>0.48152000794200478</v>
      </c>
      <c r="F9" s="214">
        <f>IFERROR(VLOOKUP($B9&amp;"_"&amp;$C9&amp;"_"&amp;F$3,Gini!$1:$1048576, $B$4,0), "-")</f>
        <v>0.46184242618380272</v>
      </c>
      <c r="G9" s="214">
        <f>IFERROR(VLOOKUP($B9&amp;"_"&amp;$C9&amp;"_"&amp;G$3,Gini!$1:$1048576, $B$4,0), "-")</f>
        <v>0.44949998001893332</v>
      </c>
      <c r="H9" s="214">
        <f>IFERROR(VLOOKUP($B9&amp;"_"&amp;$C9&amp;"_"&amp;H$3,Gini!$1:$1048576, $B$4,0), "-")</f>
        <v>0.49088206047709887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4">
        <f>IFERROR(VLOOKUP($B10&amp;"_"&amp;$C10&amp;"_"&amp;E$3,Gini!$1:$1048576, $B$4,0), "-")</f>
        <v>0.47506592782303997</v>
      </c>
      <c r="F10" s="214">
        <f>IFERROR(VLOOKUP($B10&amp;"_"&amp;$C10&amp;"_"&amp;F$3,Gini!$1:$1048576, $B$4,0), "-")</f>
        <v>0.46245235772192866</v>
      </c>
      <c r="G10" s="214">
        <f>IFERROR(VLOOKUP($B10&amp;"_"&amp;$C10&amp;"_"&amp;G$3,Gini!$1:$1048576, $B$4,0), "-")</f>
        <v>0.45178718161426923</v>
      </c>
      <c r="H10" s="214">
        <f>IFERROR(VLOOKUP($B10&amp;"_"&amp;$C10&amp;"_"&amp;H$3,Gini!$1:$1048576, $B$4,0), "-")</f>
        <v>0.48941611172357524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4">
        <f>IFERROR(VLOOKUP($B11&amp;"_"&amp;$C11&amp;"_"&amp;E$3,Gini!$1:$1048576, $B$4,0), "-")</f>
        <v>0.47418932304434686</v>
      </c>
      <c r="F11" s="214">
        <f>IFERROR(VLOOKUP($B11&amp;"_"&amp;$C11&amp;"_"&amp;F$3,Gini!$1:$1048576, $B$4,0), "-")</f>
        <v>0.45170951778935631</v>
      </c>
      <c r="G11" s="214">
        <f>IFERROR(VLOOKUP($B11&amp;"_"&amp;$C11&amp;"_"&amp;G$3,Gini!$1:$1048576, $B$4,0), "-")</f>
        <v>0.44557772523033323</v>
      </c>
      <c r="H11" s="214">
        <f>IFERROR(VLOOKUP($B11&amp;"_"&amp;$C11&amp;"_"&amp;H$3,Gini!$1:$1048576, $B$4,0), "-")</f>
        <v>0.48246599088105147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4">
        <f>IFERROR(VLOOKUP($B12&amp;"_"&amp;$C12&amp;"_"&amp;E$3,Gini!$1:$1048576, $B$4,0), "-")</f>
        <v>0.47343272511569479</v>
      </c>
      <c r="F12" s="214">
        <f>IFERROR(VLOOKUP($B12&amp;"_"&amp;$C12&amp;"_"&amp;F$3,Gini!$1:$1048576, $B$4,0), "-")</f>
        <v>0.44551533931821913</v>
      </c>
      <c r="G12" s="214">
        <f>IFERROR(VLOOKUP($B12&amp;"_"&amp;$C12&amp;"_"&amp;G$3,Gini!$1:$1048576, $B$4,0), "-")</f>
        <v>0.42031557390177299</v>
      </c>
      <c r="H12" s="214">
        <f>IFERROR(VLOOKUP($B12&amp;"_"&amp;$C12&amp;"_"&amp;H$3,Gini!$1:$1048576, $B$4,0), "-")</f>
        <v>0.45338918586358379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213">
        <f>IFERROR(VLOOKUP($B13&amp;"_"&amp;$C13&amp;"_"&amp;E$3,Gini!$1:$1048576, $B$4,0), "-")</f>
        <v>0.47090112344763224</v>
      </c>
      <c r="F13" s="213">
        <f>IFERROR(VLOOKUP($B13&amp;"_"&amp;$C13&amp;"_"&amp;F$3,Gini!$1:$1048576, $B$4,0), "-")</f>
        <v>0.45322735062530645</v>
      </c>
      <c r="G13" s="213">
        <f>IFERROR(VLOOKUP($B13&amp;"_"&amp;$C13&amp;"_"&amp;G$3,Gini!$1:$1048576, $B$4,0), "-")</f>
        <v>0.43528863035285897</v>
      </c>
      <c r="H13" s="213">
        <f>IFERROR(VLOOKUP($B13&amp;"_"&amp;$C13&amp;"_"&amp;H$3,Gini!$1:$1048576, $B$4,0), "-")</f>
        <v>0.46881400070673651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4">
        <f>IFERROR(VLOOKUP($B14&amp;"_"&amp;$C14&amp;"_"&amp;E$3,Gini!$1:$1048576, $B$4,0), "-")</f>
        <v>0.47117622386464397</v>
      </c>
      <c r="F14" s="214">
        <f>IFERROR(VLOOKUP($B14&amp;"_"&amp;$C14&amp;"_"&amp;F$3,Gini!$1:$1048576, $B$4,0), "-")</f>
        <v>0.45049559888305485</v>
      </c>
      <c r="G14" s="214">
        <f>IFERROR(VLOOKUP($B14&amp;"_"&amp;$C14&amp;"_"&amp;G$3,Gini!$1:$1048576, $B$4,0), "-")</f>
        <v>0.43226165379193765</v>
      </c>
      <c r="H14" s="214">
        <f>IFERROR(VLOOKUP($B14&amp;"_"&amp;$C14&amp;"_"&amp;H$3,Gini!$1:$1048576, $B$4,0), "-")</f>
        <v>0.46801363661344625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4">
        <f>IFERROR(VLOOKUP($B15&amp;"_"&amp;$C15&amp;"_"&amp;E$3,Gini!$1:$1048576, $B$4,0), "-")</f>
        <v>0.46969023094173878</v>
      </c>
      <c r="F15" s="214">
        <f>IFERROR(VLOOKUP($B15&amp;"_"&amp;$C15&amp;"_"&amp;F$3,Gini!$1:$1048576, $B$4,0), "-")</f>
        <v>0.44658301425289659</v>
      </c>
      <c r="G15" s="214">
        <f>IFERROR(VLOOKUP($B15&amp;"_"&amp;$C15&amp;"_"&amp;G$3,Gini!$1:$1048576, $B$4,0), "-")</f>
        <v>0.42278023453826125</v>
      </c>
      <c r="H15" s="214">
        <f>IFERROR(VLOOKUP($B15&amp;"_"&amp;$C15&amp;"_"&amp;H$3,Gini!$1:$1048576, $B$4,0), "-")</f>
        <v>0.45975510153657084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4">
        <f>IFERROR(VLOOKUP($B16&amp;"_"&amp;$C16&amp;"_"&amp;E$3,Gini!$1:$1048576, $B$4,0), "-")</f>
        <v>0.47366524763167728</v>
      </c>
      <c r="F16" s="214">
        <f>IFERROR(VLOOKUP($B16&amp;"_"&amp;$C16&amp;"_"&amp;F$3,Gini!$1:$1048576, $B$4,0), "-")</f>
        <v>0.46257363932135015</v>
      </c>
      <c r="G16" s="214">
        <f>IFERROR(VLOOKUP($B16&amp;"_"&amp;$C16&amp;"_"&amp;G$3,Gini!$1:$1048576, $B$4,0), "-")</f>
        <v>0.45228641688654142</v>
      </c>
      <c r="H16" s="214">
        <f>IFERROR(VLOOKUP($B16&amp;"_"&amp;$C16&amp;"_"&amp;H$3,Gini!$1:$1048576, $B$4,0), "-")</f>
        <v>0.48480743589137559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4">
        <f>IFERROR(VLOOKUP($B17&amp;"_"&amp;$C17&amp;"_"&amp;E$3,Gini!$1:$1048576, $B$4,0), "-")</f>
        <v>0.46907279135246899</v>
      </c>
      <c r="F17" s="214">
        <f>IFERROR(VLOOKUP($B17&amp;"_"&amp;$C17&amp;"_"&amp;F$3,Gini!$1:$1048576, $B$4,0), "-")</f>
        <v>0.45325715004392414</v>
      </c>
      <c r="G17" s="214">
        <f>IFERROR(VLOOKUP($B17&amp;"_"&amp;$C17&amp;"_"&amp;G$3,Gini!$1:$1048576, $B$4,0), "-")</f>
        <v>0.43382621619469558</v>
      </c>
      <c r="H17" s="214">
        <f>IFERROR(VLOOKUP($B17&amp;"_"&amp;$C17&amp;"_"&amp;H$3,Gini!$1:$1048576, $B$4,0), "-")</f>
        <v>0.46267982878555336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213">
        <f>IFERROR(VLOOKUP($B18&amp;"_"&amp;$C18&amp;"_"&amp;E$3,Gini!$1:$1048576, $B$4,0), "-")</f>
        <v>0.47125734487255949</v>
      </c>
      <c r="F18" s="213">
        <f>IFERROR(VLOOKUP($B18&amp;"_"&amp;$C18&amp;"_"&amp;F$3,Gini!$1:$1048576, $B$4,0), "-")</f>
        <v>0.47168341118913037</v>
      </c>
      <c r="G18" s="213">
        <f>IFERROR(VLOOKUP($B18&amp;"_"&amp;$C18&amp;"_"&amp;G$3,Gini!$1:$1048576, $B$4,0), "-")</f>
        <v>0.4740633797367827</v>
      </c>
      <c r="H18" s="213">
        <f>IFERROR(VLOOKUP($B18&amp;"_"&amp;$C18&amp;"_"&amp;H$3,Gini!$1:$1048576, $B$4,0), "-")</f>
        <v>0.51141555121243487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214">
        <f>IFERROR(VLOOKUP($B19&amp;"_"&amp;$C19&amp;"_"&amp;E$3,Gini!$1:$1048576, $B$4,0), "-")</f>
        <v>0.46740885380309483</v>
      </c>
      <c r="F19" s="214">
        <f>IFERROR(VLOOKUP($B19&amp;"_"&amp;$C19&amp;"_"&amp;F$3,Gini!$1:$1048576, $B$4,0), "-")</f>
        <v>0.45607612909697359</v>
      </c>
      <c r="G19" s="214">
        <f>IFERROR(VLOOKUP($B19&amp;"_"&amp;$C19&amp;"_"&amp;G$3,Gini!$1:$1048576, $B$4,0), "-")</f>
        <v>0.44263915524936154</v>
      </c>
      <c r="H19" s="214">
        <f>IFERROR(VLOOKUP($B19&amp;"_"&amp;$C19&amp;"_"&amp;H$3,Gini!$1:$1048576, $B$4,0), "-")</f>
        <v>0.47451186516573934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214">
        <f>IFERROR(VLOOKUP($B20&amp;"_"&amp;$C20&amp;"_"&amp;E$3,Gini!$1:$1048576, $B$4,0), "-")</f>
        <v>0.47150462179099001</v>
      </c>
      <c r="F20" s="214">
        <f>IFERROR(VLOOKUP($B20&amp;"_"&amp;$C20&amp;"_"&amp;F$3,Gini!$1:$1048576, $B$4,0), "-")</f>
        <v>0.47250502359872582</v>
      </c>
      <c r="G20" s="214">
        <f>IFERROR(VLOOKUP($B20&amp;"_"&amp;$C20&amp;"_"&amp;G$3,Gini!$1:$1048576, $B$4,0), "-")</f>
        <v>0.47261264843776746</v>
      </c>
      <c r="H20" s="214">
        <f>IFERROR(VLOOKUP($B20&amp;"_"&amp;$C20&amp;"_"&amp;H$3,Gini!$1:$1048576, $B$4,0), "-")</f>
        <v>0.50807624011495223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214">
        <f>IFERROR(VLOOKUP($B21&amp;"_"&amp;$C21&amp;"_"&amp;E$3,Gini!$1:$1048576, $B$4,0), "-")</f>
        <v>0.47604419573587425</v>
      </c>
      <c r="F21" s="214">
        <f>IFERROR(VLOOKUP($B21&amp;"_"&amp;$C21&amp;"_"&amp;F$3,Gini!$1:$1048576, $B$4,0), "-")</f>
        <v>0.48785313407802405</v>
      </c>
      <c r="G21" s="214">
        <f>IFERROR(VLOOKUP($B21&amp;"_"&amp;$C21&amp;"_"&amp;G$3,Gini!$1:$1048576, $B$4,0), "-")</f>
        <v>0.50433299512856455</v>
      </c>
      <c r="H21" s="214">
        <f>IFERROR(VLOOKUP($B21&amp;"_"&amp;$C21&amp;"_"&amp;H$3,Gini!$1:$1048576, $B$4,0), "-")</f>
        <v>0.54349791352513521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214">
        <f>IFERROR(VLOOKUP($B22&amp;"_"&amp;$C22&amp;"_"&amp;E$3,Gini!$1:$1048576, $B$4,0), "-")</f>
        <v>0.47007170816027893</v>
      </c>
      <c r="F22" s="214">
        <f>IFERROR(VLOOKUP($B22&amp;"_"&amp;$C22&amp;"_"&amp;F$3,Gini!$1:$1048576, $B$4,0), "-")</f>
        <v>0.47029935798279782</v>
      </c>
      <c r="G22" s="214">
        <f>IFERROR(VLOOKUP($B22&amp;"_"&amp;$C22&amp;"_"&amp;G$3,Gini!$1:$1048576, $B$4,0), "-")</f>
        <v>0.47666872013143735</v>
      </c>
      <c r="H22" s="214">
        <f>IFERROR(VLOOKUP($B22&amp;"_"&amp;$C22&amp;"_"&amp;H$3,Gini!$1:$1048576, $B$4,0), "-")</f>
        <v>0.51957618604391254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213">
        <f>IFERROR(VLOOKUP($B23&amp;"_"&amp;$C23&amp;"_"&amp;E$3,Gini!$1:$1048576, $B$4,0), "-")</f>
        <v>0.46667815577962229</v>
      </c>
      <c r="F23" s="213">
        <f>IFERROR(VLOOKUP($B23&amp;"_"&amp;$C23&amp;"_"&amp;F$3,Gini!$1:$1048576, $B$4,0), "-")</f>
        <v>0.46653696227878483</v>
      </c>
      <c r="G23" s="213">
        <f>IFERROR(VLOOKUP($B23&amp;"_"&amp;$C23&amp;"_"&amp;G$3,Gini!$1:$1048576, $B$4,0), "-")</f>
        <v>0.44832069449067879</v>
      </c>
      <c r="H23" s="213">
        <f>IFERROR(VLOOKUP($B23&amp;"_"&amp;$C23&amp;"_"&amp;H$3,Gini!$1:$1048576, $B$4,0), "-")</f>
        <v>0.47243854007801028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214">
        <f>IFERROR(VLOOKUP($B24&amp;"_"&amp;$C24&amp;"_"&amp;E$3,Gini!$1:$1048576, $B$4,0), "-")</f>
        <v>0.46501349000395847</v>
      </c>
      <c r="F24" s="214">
        <f>IFERROR(VLOOKUP($B24&amp;"_"&amp;$C24&amp;"_"&amp;F$3,Gini!$1:$1048576, $B$4,0), "-")</f>
        <v>0.46367276636565957</v>
      </c>
      <c r="G24" s="214">
        <f>IFERROR(VLOOKUP($B24&amp;"_"&amp;$C24&amp;"_"&amp;G$3,Gini!$1:$1048576, $B$4,0), "-")</f>
        <v>0.44410794603857917</v>
      </c>
      <c r="H24" s="214">
        <f>IFERROR(VLOOKUP($B24&amp;"_"&amp;$C24&amp;"_"&amp;H$3,Gini!$1:$1048576, $B$4,0), "-")</f>
        <v>0.47584244371617584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214">
        <f>IFERROR(VLOOKUP($B25&amp;"_"&amp;$C25&amp;"_"&amp;E$3,Gini!$1:$1048576, $B$4,0), "-")</f>
        <v>0.46557092456124199</v>
      </c>
      <c r="F25" s="214">
        <f>IFERROR(VLOOKUP($B25&amp;"_"&amp;$C25&amp;"_"&amp;F$3,Gini!$1:$1048576, $B$4,0), "-")</f>
        <v>0.46423218676293526</v>
      </c>
      <c r="G25" s="214">
        <f>IFERROR(VLOOKUP($B25&amp;"_"&amp;$C25&amp;"_"&amp;G$3,Gini!$1:$1048576, $B$4,0), "-")</f>
        <v>0.44971752325370762</v>
      </c>
      <c r="H25" s="214">
        <f>IFERROR(VLOOKUP($B25&amp;"_"&amp;$C25&amp;"_"&amp;H$3,Gini!$1:$1048576, $B$4,0), "-")</f>
        <v>0.47936378702547183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214">
        <f>IFERROR(VLOOKUP($B26&amp;"_"&amp;$C26&amp;"_"&amp;E$3,Gini!$1:$1048576, $B$4,0), "-")</f>
        <v>0.46827702464355364</v>
      </c>
      <c r="F26" s="214">
        <f>IFERROR(VLOOKUP($B26&amp;"_"&amp;$C26&amp;"_"&amp;F$3,Gini!$1:$1048576, $B$4,0), "-")</f>
        <v>0.46749196208300109</v>
      </c>
      <c r="G26" s="214">
        <f>IFERROR(VLOOKUP($B26&amp;"_"&amp;$C26&amp;"_"&amp;G$3,Gini!$1:$1048576, $B$4,0), "-")</f>
        <v>0.45276447600014114</v>
      </c>
      <c r="H26" s="214">
        <f>IFERROR(VLOOKUP($B26&amp;"_"&amp;$C26&amp;"_"&amp;H$3,Gini!$1:$1048576, $B$4,0), "-")</f>
        <v>0.47247465069412248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214">
        <f>IFERROR(VLOOKUP($B27&amp;"_"&amp;$C27&amp;"_"&amp;E$3,Gini!$1:$1048576, $B$4,0), "-")</f>
        <v>0.46785118390973496</v>
      </c>
      <c r="F27" s="214">
        <f>IFERROR(VLOOKUP($B27&amp;"_"&amp;$C27&amp;"_"&amp;F$3,Gini!$1:$1048576, $B$4,0), "-")</f>
        <v>0.47075093390354322</v>
      </c>
      <c r="G27" s="214">
        <f>IFERROR(VLOOKUP($B27&amp;"_"&amp;$C27&amp;"_"&amp;G$3,Gini!$1:$1048576, $B$4,0), "-")</f>
        <v>0.44669283267028709</v>
      </c>
      <c r="H27" s="214">
        <f>IFERROR(VLOOKUP($B27&amp;"_"&amp;$C27&amp;"_"&amp;H$3,Gini!$1:$1048576, $B$4,0), "-")</f>
        <v>0.46207327887627087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213">
        <f>IFERROR(VLOOKUP($B28&amp;"_"&amp;$C28&amp;"_"&amp;E$3,Gini!$1:$1048576, $B$4,0), "-")</f>
        <v>0.46095687844128175</v>
      </c>
      <c r="F28" s="213">
        <f>IFERROR(VLOOKUP($B28&amp;"_"&amp;$C28&amp;"_"&amp;F$3,Gini!$1:$1048576, $B$4,0), "-")</f>
        <v>0.46205881890789957</v>
      </c>
      <c r="G28" s="213">
        <f>IFERROR(VLOOKUP($B28&amp;"_"&amp;$C28&amp;"_"&amp;G$3,Gini!$1:$1048576, $B$4,0), "-")</f>
        <v>0.44814358729659515</v>
      </c>
      <c r="H28" s="213">
        <f>IFERROR(VLOOKUP($B28&amp;"_"&amp;$C28&amp;"_"&amp;H$3,Gini!$1:$1048576, $B$4,0), "-")</f>
        <v>0.46556428048225701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214">
        <f>IFERROR(VLOOKUP($B29&amp;"_"&amp;$C29&amp;"_"&amp;E$3,Gini!$1:$1048576, $B$4,0), "-")</f>
        <v>0.46095687844128175</v>
      </c>
      <c r="F29" s="214">
        <f>IFERROR(VLOOKUP($B29&amp;"_"&amp;$C29&amp;"_"&amp;F$3,Gini!$1:$1048576, $B$4,0), "-")</f>
        <v>0.46205881890789957</v>
      </c>
      <c r="G29" s="214">
        <f>IFERROR(VLOOKUP($B29&amp;"_"&amp;$C29&amp;"_"&amp;G$3,Gini!$1:$1048576, $B$4,0), "-")</f>
        <v>0.44814358729659515</v>
      </c>
      <c r="H29" s="214">
        <f>IFERROR(VLOOKUP($B29&amp;"_"&amp;$C29&amp;"_"&amp;H$3,Gini!$1:$1048576, $B$4,0), "-")</f>
        <v>0.46556428048225701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3.14062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>
        <v>56</v>
      </c>
      <c r="B3" s="145"/>
      <c r="C3" s="146"/>
      <c r="D3" s="19"/>
      <c r="E3" s="156" t="s">
        <v>170</v>
      </c>
      <c r="F3" s="156" t="s">
        <v>171</v>
      </c>
      <c r="G3" s="156" t="s">
        <v>9</v>
      </c>
      <c r="H3" s="156" t="s">
        <v>607</v>
      </c>
      <c r="I3" s="18"/>
      <c r="J3" s="18"/>
      <c r="K3" s="18"/>
      <c r="L3" s="18"/>
      <c r="M3" s="18"/>
    </row>
    <row r="4" spans="1:13" s="20" customFormat="1" ht="6" customHeight="1" x14ac:dyDescent="0.2">
      <c r="A4" s="147" t="str">
        <f>VLOOKUP(A$3,'Indicadores do boletim'!$D:$P,12,0)</f>
        <v>gini</v>
      </c>
      <c r="B4" s="145">
        <f>HLOOKUP($A$4,Gini!$1:$1048576,2,0)</f>
        <v>7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4" customHeight="1" x14ac:dyDescent="0.25">
      <c r="A5" s="11"/>
      <c r="B5" s="148"/>
      <c r="C5" s="149"/>
      <c r="D5" s="371" t="str">
        <f>VLOOKUP(A3,'Indicadores do boletim'!$D:$N,3,0)&amp;": "&amp;VLOOKUP(A3,'Indicadores do boletim'!$D:$N,6,0)</f>
        <v>Desigualdade da renda do trabalho entre os ocupados de 14 anos ou mais (Gini): Brasil, Sudeste Metropolitano, Região Metropolitana do Rio de Janeiro e cidade do Rio de Janeiro</v>
      </c>
      <c r="E5" s="371"/>
      <c r="F5" s="371"/>
      <c r="G5" s="371"/>
      <c r="H5" s="371"/>
      <c r="I5" s="10"/>
    </row>
    <row r="6" spans="1:13" s="12" customFormat="1" ht="9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213">
        <f>IFERROR(VLOOKUP($B8&amp;"_"&amp;$C8&amp;"_"&amp;E$3,Gini!$1:$1048576, $B$4,0), "-")</f>
        <v>0.52919983912251156</v>
      </c>
      <c r="F8" s="213">
        <f>IFERROR(VLOOKUP($B8&amp;"_"&amp;$C8&amp;"_"&amp;F$3,Gini!$1:$1048576, $B$4,0), "-")</f>
        <v>0.48565131493850094</v>
      </c>
      <c r="G8" s="213">
        <f>IFERROR(VLOOKUP($B8&amp;"_"&amp;$C8&amp;"_"&amp;G$3,Gini!$1:$1048576, $B$4,0), "-")</f>
        <v>0.46482310257614001</v>
      </c>
      <c r="H8" s="213">
        <f>IFERROR(VLOOKUP($B8&amp;"_"&amp;$C8&amp;"_"&amp;H$3,Gini!$1:$1048576, $B$4,0), "-")</f>
        <v>0.49927604835333939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5">
        <f>IFERROR(VLOOKUP($B9&amp;"_"&amp;$C9&amp;"_"&amp;E$3,Gini!$1:$1048576, $B$4,0), "-")</f>
        <v>0.53158895244544602</v>
      </c>
      <c r="F9" s="215">
        <f>IFERROR(VLOOKUP($B9&amp;"_"&amp;$C9&amp;"_"&amp;F$3,Gini!$1:$1048576, $B$4,0), "-")</f>
        <v>0.48851074110586962</v>
      </c>
      <c r="G9" s="215">
        <f>IFERROR(VLOOKUP($B9&amp;"_"&amp;$C9&amp;"_"&amp;G$3,Gini!$1:$1048576, $B$4,0), "-")</f>
        <v>0.47059826029043816</v>
      </c>
      <c r="H9" s="215">
        <f>IFERROR(VLOOKUP($B9&amp;"_"&amp;$C9&amp;"_"&amp;H$3,Gini!$1:$1048576, $B$4,0), "-")</f>
        <v>0.50685678427519809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5">
        <f>IFERROR(VLOOKUP($B10&amp;"_"&amp;$C10&amp;"_"&amp;E$3,Gini!$1:$1048576, $B$4,0), "-")</f>
        <v>0.53026155926024521</v>
      </c>
      <c r="F10" s="215">
        <f>IFERROR(VLOOKUP($B10&amp;"_"&amp;$C10&amp;"_"&amp;F$3,Gini!$1:$1048576, $B$4,0), "-")</f>
        <v>0.48838399527990234</v>
      </c>
      <c r="G10" s="215">
        <f>IFERROR(VLOOKUP($B10&amp;"_"&amp;$C10&amp;"_"&amp;G$3,Gini!$1:$1048576, $B$4,0), "-")</f>
        <v>0.47105186897875823</v>
      </c>
      <c r="H10" s="215">
        <f>IFERROR(VLOOKUP($B10&amp;"_"&amp;$C10&amp;"_"&amp;H$3,Gini!$1:$1048576, $B$4,0), "-")</f>
        <v>0.50652498761454834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5">
        <f>IFERROR(VLOOKUP($B11&amp;"_"&amp;$C11&amp;"_"&amp;E$3,Gini!$1:$1048576, $B$4,0), "-")</f>
        <v>0.52935934269807217</v>
      </c>
      <c r="F11" s="215">
        <f>IFERROR(VLOOKUP($B11&amp;"_"&amp;$C11&amp;"_"&amp;F$3,Gini!$1:$1048576, $B$4,0), "-")</f>
        <v>0.48515547038465123</v>
      </c>
      <c r="G11" s="215">
        <f>IFERROR(VLOOKUP($B11&amp;"_"&amp;$C11&amp;"_"&amp;G$3,Gini!$1:$1048576, $B$4,0), "-")</f>
        <v>0.46295609710207747</v>
      </c>
      <c r="H11" s="215">
        <f>IFERROR(VLOOKUP($B11&amp;"_"&amp;$C11&amp;"_"&amp;H$3,Gini!$1:$1048576, $B$4,0), "-")</f>
        <v>0.49410626985044565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5">
        <f>IFERROR(VLOOKUP($B12&amp;"_"&amp;$C12&amp;"_"&amp;E$3,Gini!$1:$1048576, $B$4,0), "-")</f>
        <v>0.52558950208628297</v>
      </c>
      <c r="F12" s="215">
        <f>IFERROR(VLOOKUP($B12&amp;"_"&amp;$C12&amp;"_"&amp;F$3,Gini!$1:$1048576, $B$4,0), "-")</f>
        <v>0.48055505298358059</v>
      </c>
      <c r="G12" s="215">
        <f>IFERROR(VLOOKUP($B12&amp;"_"&amp;$C12&amp;"_"&amp;G$3,Gini!$1:$1048576, $B$4,0), "-")</f>
        <v>0.45468618393328625</v>
      </c>
      <c r="H12" s="215">
        <f>IFERROR(VLOOKUP($B12&amp;"_"&amp;$C12&amp;"_"&amp;H$3,Gini!$1:$1048576, $B$4,0), "-")</f>
        <v>0.48961615167316552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213">
        <f>IFERROR(VLOOKUP($B13&amp;"_"&amp;$C13&amp;"_"&amp;E$3,Gini!$1:$1048576, $B$4,0), "-")</f>
        <v>0.52462787222482044</v>
      </c>
      <c r="F13" s="213">
        <f>IFERROR(VLOOKUP($B13&amp;"_"&amp;$C13&amp;"_"&amp;F$3,Gini!$1:$1048576, $B$4,0), "-")</f>
        <v>0.48316346066501192</v>
      </c>
      <c r="G13" s="213">
        <f>IFERROR(VLOOKUP($B13&amp;"_"&amp;$C13&amp;"_"&amp;G$3,Gini!$1:$1048576, $B$4,0), "-")</f>
        <v>0.46193240312839484</v>
      </c>
      <c r="H13" s="213">
        <f>IFERROR(VLOOKUP($B13&amp;"_"&amp;$C13&amp;"_"&amp;H$3,Gini!$1:$1048576, $B$4,0), "-")</f>
        <v>0.4996256148976646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5">
        <f>IFERROR(VLOOKUP($B14&amp;"_"&amp;$C14&amp;"_"&amp;E$3,Gini!$1:$1048576, $B$4,0), "-")</f>
        <v>0.52588015175091385</v>
      </c>
      <c r="F14" s="215">
        <f>IFERROR(VLOOKUP($B14&amp;"_"&amp;$C14&amp;"_"&amp;F$3,Gini!$1:$1048576, $B$4,0), "-")</f>
        <v>0.48167012514823149</v>
      </c>
      <c r="G14" s="215">
        <f>IFERROR(VLOOKUP($B14&amp;"_"&amp;$C14&amp;"_"&amp;G$3,Gini!$1:$1048576, $B$4,0), "-")</f>
        <v>0.46153484908859821</v>
      </c>
      <c r="H14" s="215">
        <f>IFERROR(VLOOKUP($B14&amp;"_"&amp;$C14&amp;"_"&amp;H$3,Gini!$1:$1048576, $B$4,0), "-")</f>
        <v>0.50049417722680234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5">
        <f>IFERROR(VLOOKUP($B15&amp;"_"&amp;$C15&amp;"_"&amp;E$3,Gini!$1:$1048576, $B$4,0), "-")</f>
        <v>0.52644161539145795</v>
      </c>
      <c r="F15" s="215">
        <f>IFERROR(VLOOKUP($B15&amp;"_"&amp;$C15&amp;"_"&amp;F$3,Gini!$1:$1048576, $B$4,0), "-")</f>
        <v>0.48290369279647105</v>
      </c>
      <c r="G15" s="215">
        <f>IFERROR(VLOOKUP($B15&amp;"_"&amp;$C15&amp;"_"&amp;G$3,Gini!$1:$1048576, $B$4,0), "-")</f>
        <v>0.45749808598082303</v>
      </c>
      <c r="H15" s="215">
        <f>IFERROR(VLOOKUP($B15&amp;"_"&amp;$C15&amp;"_"&amp;H$3,Gini!$1:$1048576, $B$4,0), "-")</f>
        <v>0.50281045486860143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5">
        <f>IFERROR(VLOOKUP($B16&amp;"_"&amp;$C16&amp;"_"&amp;E$3,Gini!$1:$1048576, $B$4,0), "-")</f>
        <v>0.5236777161766033</v>
      </c>
      <c r="F16" s="215">
        <f>IFERROR(VLOOKUP($B16&amp;"_"&amp;$C16&amp;"_"&amp;F$3,Gini!$1:$1048576, $B$4,0), "-")</f>
        <v>0.48693091737886318</v>
      </c>
      <c r="G16" s="215">
        <f>IFERROR(VLOOKUP($B16&amp;"_"&amp;$C16&amp;"_"&amp;G$3,Gini!$1:$1048576, $B$4,0), "-")</f>
        <v>0.4682977462413751</v>
      </c>
      <c r="H16" s="215">
        <f>IFERROR(VLOOKUP($B16&amp;"_"&amp;$C16&amp;"_"&amp;H$3,Gini!$1:$1048576, $B$4,0), "-")</f>
        <v>0.50413132211551859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5">
        <f>IFERROR(VLOOKUP($B17&amp;"_"&amp;$C17&amp;"_"&amp;E$3,Gini!$1:$1048576, $B$4,0), "-")</f>
        <v>0.52251200558030686</v>
      </c>
      <c r="F17" s="215">
        <f>IFERROR(VLOOKUP($B17&amp;"_"&amp;$C17&amp;"_"&amp;F$3,Gini!$1:$1048576, $B$4,0), "-")</f>
        <v>0.48114910733648214</v>
      </c>
      <c r="G17" s="215">
        <f>IFERROR(VLOOKUP($B17&amp;"_"&amp;$C17&amp;"_"&amp;G$3,Gini!$1:$1048576, $B$4,0), "-")</f>
        <v>0.46039893120278297</v>
      </c>
      <c r="H17" s="215">
        <f>IFERROR(VLOOKUP($B17&amp;"_"&amp;$C17&amp;"_"&amp;H$3,Gini!$1:$1048576, $B$4,0), "-")</f>
        <v>0.49106650537973606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213">
        <f>IFERROR(VLOOKUP($B18&amp;"_"&amp;$C18&amp;"_"&amp;E$3,Gini!$1:$1048576, $B$4,0), "-")</f>
        <v>0.52180973503532413</v>
      </c>
      <c r="F18" s="213">
        <f>IFERROR(VLOOKUP($B18&amp;"_"&amp;$C18&amp;"_"&amp;F$3,Gini!$1:$1048576, $B$4,0), "-")</f>
        <v>0.49564426670108613</v>
      </c>
      <c r="G18" s="213">
        <f>IFERROR(VLOOKUP($B18&amp;"_"&amp;$C18&amp;"_"&amp;G$3,Gini!$1:$1048576, $B$4,0), "-")</f>
        <v>0.48303875146114639</v>
      </c>
      <c r="H18" s="213">
        <f>IFERROR(VLOOKUP($B18&amp;"_"&amp;$C18&amp;"_"&amp;H$3,Gini!$1:$1048576, $B$4,0), "-")</f>
        <v>0.52173914987176939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215">
        <f>IFERROR(VLOOKUP($B19&amp;"_"&amp;$C19&amp;"_"&amp;E$3,Gini!$1:$1048576, $B$4,0), "-")</f>
        <v>0.52033627931683257</v>
      </c>
      <c r="F19" s="215">
        <f>IFERROR(VLOOKUP($B19&amp;"_"&amp;$C19&amp;"_"&amp;F$3,Gini!$1:$1048576, $B$4,0), "-")</f>
        <v>0.48408882347223531</v>
      </c>
      <c r="G19" s="215">
        <f>IFERROR(VLOOKUP($B19&amp;"_"&amp;$C19&amp;"_"&amp;G$3,Gini!$1:$1048576, $B$4,0), "-")</f>
        <v>0.46194877952641439</v>
      </c>
      <c r="H19" s="215">
        <f>IFERROR(VLOOKUP($B19&amp;"_"&amp;$C19&amp;"_"&amp;H$3,Gini!$1:$1048576, $B$4,0), "-")</f>
        <v>0.49535309024110158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215">
        <f>IFERROR(VLOOKUP($B20&amp;"_"&amp;$C20&amp;"_"&amp;E$3,Gini!$1:$1048576, $B$4,0), "-")</f>
        <v>0.52326988730976676</v>
      </c>
      <c r="F20" s="215">
        <f>IFERROR(VLOOKUP($B20&amp;"_"&amp;$C20&amp;"_"&amp;F$3,Gini!$1:$1048576, $B$4,0), "-")</f>
        <v>0.49411373350726939</v>
      </c>
      <c r="G20" s="215">
        <f>IFERROR(VLOOKUP($B20&amp;"_"&amp;$C20&amp;"_"&amp;G$3,Gini!$1:$1048576, $B$4,0), "-")</f>
        <v>0.48528041832027163</v>
      </c>
      <c r="H20" s="215">
        <f>IFERROR(VLOOKUP($B20&amp;"_"&amp;$C20&amp;"_"&amp;H$3,Gini!$1:$1048576, $B$4,0), "-")</f>
        <v>0.52372599383763507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215">
        <f>IFERROR(VLOOKUP($B21&amp;"_"&amp;$C21&amp;"_"&amp;E$3,Gini!$1:$1048576, $B$4,0), "-")</f>
        <v>0.52619546848636189</v>
      </c>
      <c r="F21" s="215">
        <f>IFERROR(VLOOKUP($B21&amp;"_"&amp;$C21&amp;"_"&amp;F$3,Gini!$1:$1048576, $B$4,0), "-")</f>
        <v>0.51346253507361939</v>
      </c>
      <c r="G21" s="215">
        <f>IFERROR(VLOOKUP($B21&amp;"_"&amp;$C21&amp;"_"&amp;G$3,Gini!$1:$1048576, $B$4,0), "-")</f>
        <v>0.50996989646915392</v>
      </c>
      <c r="H21" s="215">
        <f>IFERROR(VLOOKUP($B21&amp;"_"&amp;$C21&amp;"_"&amp;H$3,Gini!$1:$1048576, $B$4,0), "-")</f>
        <v>0.55027946522471338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215">
        <f>IFERROR(VLOOKUP($B22&amp;"_"&amp;$C22&amp;"_"&amp;E$3,Gini!$1:$1048576, $B$4,0), "-")</f>
        <v>0.51743730502833551</v>
      </c>
      <c r="F22" s="215">
        <f>IFERROR(VLOOKUP($B22&amp;"_"&amp;$C22&amp;"_"&amp;F$3,Gini!$1:$1048576, $B$4,0), "-")</f>
        <v>0.49091197475122034</v>
      </c>
      <c r="G22" s="215">
        <f>IFERROR(VLOOKUP($B22&amp;"_"&amp;$C22&amp;"_"&amp;G$3,Gini!$1:$1048576, $B$4,0), "-")</f>
        <v>0.47495591152874556</v>
      </c>
      <c r="H22" s="215">
        <f>IFERROR(VLOOKUP($B22&amp;"_"&amp;$C22&amp;"_"&amp;H$3,Gini!$1:$1048576, $B$4,0), "-")</f>
        <v>0.51759805018362715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213">
        <f>IFERROR(VLOOKUP($B23&amp;"_"&amp;$C23&amp;"_"&amp;E$3,Gini!$1:$1048576, $B$4,0), "-")</f>
        <v>0.5150781665040628</v>
      </c>
      <c r="F23" s="213">
        <f>IFERROR(VLOOKUP($B23&amp;"_"&amp;$C23&amp;"_"&amp;F$3,Gini!$1:$1048576, $B$4,0), "-")</f>
        <v>0.48927093247493203</v>
      </c>
      <c r="G23" s="213">
        <f>IFERROR(VLOOKUP($B23&amp;"_"&amp;$C23&amp;"_"&amp;G$3,Gini!$1:$1048576, $B$4,0), "-")</f>
        <v>0.45933873240222456</v>
      </c>
      <c r="H23" s="213">
        <f>IFERROR(VLOOKUP($B23&amp;"_"&amp;$C23&amp;"_"&amp;H$3,Gini!$1:$1048576, $B$4,0), "-")</f>
        <v>0.48355811491566481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215">
        <f>IFERROR(VLOOKUP($B24&amp;"_"&amp;$C24&amp;"_"&amp;E$3,Gini!$1:$1048576, $B$4,0), "-")</f>
        <v>0.51557542800879563</v>
      </c>
      <c r="F24" s="215">
        <f>IFERROR(VLOOKUP($B24&amp;"_"&amp;$C24&amp;"_"&amp;F$3,Gini!$1:$1048576, $B$4,0), "-")</f>
        <v>0.48196093517767369</v>
      </c>
      <c r="G24" s="215">
        <f>IFERROR(VLOOKUP($B24&amp;"_"&amp;$C24&amp;"_"&amp;G$3,Gini!$1:$1048576, $B$4,0), "-")</f>
        <v>0.4527095280975858</v>
      </c>
      <c r="H24" s="215">
        <f>IFERROR(VLOOKUP($B24&amp;"_"&amp;$C24&amp;"_"&amp;H$3,Gini!$1:$1048576, $B$4,0), "-")</f>
        <v>0.48455359638105455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215">
        <f>IFERROR(VLOOKUP($B25&amp;"_"&amp;$C25&amp;"_"&amp;E$3,Gini!$1:$1048576, $B$4,0), "-")</f>
        <v>0.51678627948578182</v>
      </c>
      <c r="F25" s="215">
        <f>IFERROR(VLOOKUP($B25&amp;"_"&amp;$C25&amp;"_"&amp;F$3,Gini!$1:$1048576, $B$4,0), "-")</f>
        <v>0.49404254017750326</v>
      </c>
      <c r="G25" s="215">
        <f>IFERROR(VLOOKUP($B25&amp;"_"&amp;$C25&amp;"_"&amp;G$3,Gini!$1:$1048576, $B$4,0), "-")</f>
        <v>0.4623483381900112</v>
      </c>
      <c r="H25" s="215">
        <f>IFERROR(VLOOKUP($B25&amp;"_"&amp;$C25&amp;"_"&amp;H$3,Gini!$1:$1048576, $B$4,0), "-")</f>
        <v>0.48916848151052117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215">
        <f>IFERROR(VLOOKUP($B26&amp;"_"&amp;$C26&amp;"_"&amp;E$3,Gini!$1:$1048576, $B$4,0), "-")</f>
        <v>0.51575026230026955</v>
      </c>
      <c r="F26" s="215">
        <f>IFERROR(VLOOKUP($B26&amp;"_"&amp;$C26&amp;"_"&amp;F$3,Gini!$1:$1048576, $B$4,0), "-")</f>
        <v>0.49019693279718279</v>
      </c>
      <c r="G26" s="215">
        <f>IFERROR(VLOOKUP($B26&amp;"_"&amp;$C26&amp;"_"&amp;G$3,Gini!$1:$1048576, $B$4,0), "-")</f>
        <v>0.46293814894726498</v>
      </c>
      <c r="H26" s="215">
        <f>IFERROR(VLOOKUP($B26&amp;"_"&amp;$C26&amp;"_"&amp;H$3,Gini!$1:$1048576, $B$4,0), "-")</f>
        <v>0.48328155089732222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215">
        <f>IFERROR(VLOOKUP($B27&amp;"_"&amp;$C27&amp;"_"&amp;E$3,Gini!$1:$1048576, $B$4,0), "-")</f>
        <v>0.51220069622140407</v>
      </c>
      <c r="F27" s="215">
        <f>IFERROR(VLOOKUP($B27&amp;"_"&amp;$C27&amp;"_"&amp;F$3,Gini!$1:$1048576, $B$4,0), "-")</f>
        <v>0.49088332174736837</v>
      </c>
      <c r="G27" s="215">
        <f>IFERROR(VLOOKUP($B27&amp;"_"&amp;$C27&amp;"_"&amp;G$3,Gini!$1:$1048576, $B$4,0), "-")</f>
        <v>0.45935891437403609</v>
      </c>
      <c r="H27" s="215">
        <f>IFERROR(VLOOKUP($B27&amp;"_"&amp;$C27&amp;"_"&amp;H$3,Gini!$1:$1048576, $B$4,0), "-")</f>
        <v>0.47722883087376133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213">
        <f>IFERROR(VLOOKUP($B28&amp;"_"&amp;$C28&amp;"_"&amp;E$3,Gini!$1:$1048576, $B$4,0), "-")</f>
        <v>0.50914424871344954</v>
      </c>
      <c r="F28" s="213">
        <f>IFERROR(VLOOKUP($B28&amp;"_"&amp;$C28&amp;"_"&amp;F$3,Gini!$1:$1048576, $B$4,0), "-")</f>
        <v>0.48359633970764587</v>
      </c>
      <c r="G28" s="213">
        <f>IFERROR(VLOOKUP($B28&amp;"_"&amp;$C28&amp;"_"&amp;G$3,Gini!$1:$1048576, $B$4,0), "-")</f>
        <v>0.45666823864554645</v>
      </c>
      <c r="H28" s="213">
        <f>IFERROR(VLOOKUP($B28&amp;"_"&amp;$C28&amp;"_"&amp;H$3,Gini!$1:$1048576, $B$4,0), "-")</f>
        <v>0.47685816776479184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215">
        <f>IFERROR(VLOOKUP($B29&amp;"_"&amp;$C29&amp;"_"&amp;E$3,Gini!$1:$1048576, $B$4,0), "-")</f>
        <v>0.50914424871344954</v>
      </c>
      <c r="F29" s="215">
        <f>IFERROR(VLOOKUP($B29&amp;"_"&amp;$C29&amp;"_"&amp;F$3,Gini!$1:$1048576, $B$4,0), "-")</f>
        <v>0.48359633970764587</v>
      </c>
      <c r="G29" s="215">
        <f>IFERROR(VLOOKUP($B29&amp;"_"&amp;$C29&amp;"_"&amp;G$3,Gini!$1:$1048576, $B$4,0), "-")</f>
        <v>0.45666823864554645</v>
      </c>
      <c r="H29" s="215">
        <f>IFERROR(VLOOKUP($B29&amp;"_"&amp;$C29&amp;"_"&amp;H$3,Gini!$1:$1048576, $B$4,0), "-")</f>
        <v>0.47685816776479184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3.8554687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>
        <v>58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607</v>
      </c>
      <c r="I3" s="18"/>
      <c r="J3" s="18"/>
      <c r="K3" s="18"/>
      <c r="L3" s="18"/>
      <c r="M3" s="18"/>
    </row>
    <row r="4" spans="1:13" s="20" customFormat="1" ht="6" customHeight="1" x14ac:dyDescent="0.2">
      <c r="A4" s="147" t="str">
        <f>VLOOKUP(A$3,'Indicadores do boletim'!$D:$P,12,0)</f>
        <v>gini_fp</v>
      </c>
      <c r="B4" s="145">
        <f>HLOOKUP($A$4,Gini!$1:$1048576,2,0)</f>
        <v>8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55.5" customHeight="1" x14ac:dyDescent="0.25">
      <c r="A5" s="11"/>
      <c r="B5" s="148"/>
      <c r="C5" s="149"/>
      <c r="D5" s="371" t="str">
        <f>VLOOKUP(A3,'Indicadores do boletim'!$D:$N,3,0)&amp;": "&amp;VLOOKUP(A3,'Indicadores do boletim'!$D:$N,6,0)</f>
        <v>Desigualdade da renda  do trabalho entre os ocupados funcionários públicos (Gini): Brasil, Sudeste Metropolitano, Região Metropolitana do Rio de Janeiro e cidade do Rio de Janeiro</v>
      </c>
      <c r="E5" s="371"/>
      <c r="F5" s="371"/>
      <c r="G5" s="371"/>
      <c r="H5" s="371"/>
      <c r="I5" s="10"/>
    </row>
    <row r="6" spans="1:13" s="12" customFormat="1" ht="9.75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213">
        <f>IFERROR(VLOOKUP($B8&amp;"_"&amp;$C8&amp;"_"&amp;E$3,Gini!$1:$1048576, $B$4,0), "-")</f>
        <v>0.48092491540147497</v>
      </c>
      <c r="F8" s="213">
        <f>IFERROR(VLOOKUP($B8&amp;"_"&amp;$C8&amp;"_"&amp;F$3,Gini!$1:$1048576, $B$4,0), "-")</f>
        <v>0.51372880821842526</v>
      </c>
      <c r="G8" s="213">
        <f>IFERROR(VLOOKUP($B8&amp;"_"&amp;$C8&amp;"_"&amp;G$3,Gini!$1:$1048576, $B$4,0), "-")</f>
        <v>0.55702496921244493</v>
      </c>
      <c r="H8" s="213">
        <f>IFERROR(VLOOKUP($B8&amp;"_"&amp;$C8&amp;"_"&amp;H$3,Gini!$1:$1048576, $B$4,0), "-")</f>
        <v>0.56210476464805947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5">
        <f>IFERROR(VLOOKUP($B9&amp;"_"&amp;$C9&amp;"_"&amp;E$3,Gini!$1:$1048576, $B$4,0), "-")</f>
        <v>0.48539270349691943</v>
      </c>
      <c r="F9" s="215">
        <f>IFERROR(VLOOKUP($B9&amp;"_"&amp;$C9&amp;"_"&amp;F$3,Gini!$1:$1048576, $B$4,0), "-")</f>
        <v>0.52370822291099484</v>
      </c>
      <c r="G9" s="215">
        <f>IFERROR(VLOOKUP($B9&amp;"_"&amp;$C9&amp;"_"&amp;G$3,Gini!$1:$1048576, $B$4,0), "-")</f>
        <v>0.56382045373525624</v>
      </c>
      <c r="H9" s="215">
        <f>IFERROR(VLOOKUP($B9&amp;"_"&amp;$C9&amp;"_"&amp;H$3,Gini!$1:$1048576, $B$4,0), "-")</f>
        <v>0.5434089082432505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5">
        <f>IFERROR(VLOOKUP($B10&amp;"_"&amp;$C10&amp;"_"&amp;E$3,Gini!$1:$1048576, $B$4,0), "-")</f>
        <v>0.47945064068462967</v>
      </c>
      <c r="F10" s="215">
        <f>IFERROR(VLOOKUP($B10&amp;"_"&amp;$C10&amp;"_"&amp;F$3,Gini!$1:$1048576, $B$4,0), "-")</f>
        <v>0.51653827150131293</v>
      </c>
      <c r="G10" s="215">
        <f>IFERROR(VLOOKUP($B10&amp;"_"&amp;$C10&amp;"_"&amp;G$3,Gini!$1:$1048576, $B$4,0), "-")</f>
        <v>0.57610337712857473</v>
      </c>
      <c r="H10" s="215">
        <f>IFERROR(VLOOKUP($B10&amp;"_"&amp;$C10&amp;"_"&amp;H$3,Gini!$1:$1048576, $B$4,0), "-")</f>
        <v>0.59206989018129141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5">
        <f>IFERROR(VLOOKUP($B11&amp;"_"&amp;$C11&amp;"_"&amp;E$3,Gini!$1:$1048576, $B$4,0), "-")</f>
        <v>0.47624013011225352</v>
      </c>
      <c r="F11" s="215">
        <f>IFERROR(VLOOKUP($B11&amp;"_"&amp;$C11&amp;"_"&amp;F$3,Gini!$1:$1048576, $B$4,0), "-")</f>
        <v>0.52031915805288287</v>
      </c>
      <c r="G11" s="215">
        <f>IFERROR(VLOOKUP($B11&amp;"_"&amp;$C11&amp;"_"&amp;G$3,Gini!$1:$1048576, $B$4,0), "-")</f>
        <v>0.55562488623284056</v>
      </c>
      <c r="H11" s="215">
        <f>IFERROR(VLOOKUP($B11&amp;"_"&amp;$C11&amp;"_"&amp;H$3,Gini!$1:$1048576, $B$4,0), "-")</f>
        <v>0.55796508759367047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5">
        <f>IFERROR(VLOOKUP($B12&amp;"_"&amp;$C12&amp;"_"&amp;E$3,Gini!$1:$1048576, $B$4,0), "-")</f>
        <v>0.48261618731209738</v>
      </c>
      <c r="F12" s="215">
        <f>IFERROR(VLOOKUP($B12&amp;"_"&amp;$C12&amp;"_"&amp;F$3,Gini!$1:$1048576, $B$4,0), "-")</f>
        <v>0.49434958040851029</v>
      </c>
      <c r="G12" s="215">
        <f>IFERROR(VLOOKUP($B12&amp;"_"&amp;$C12&amp;"_"&amp;G$3,Gini!$1:$1048576, $B$4,0), "-")</f>
        <v>0.53255115975310818</v>
      </c>
      <c r="H12" s="215">
        <f>IFERROR(VLOOKUP($B12&amp;"_"&amp;$C12&amp;"_"&amp;H$3,Gini!$1:$1048576, $B$4,0), "-")</f>
        <v>0.55497517257402551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213">
        <f>IFERROR(VLOOKUP($B13&amp;"_"&amp;$C13&amp;"_"&amp;E$3,Gini!$1:$1048576, $B$4,0), "-")</f>
        <v>0.47488743668890776</v>
      </c>
      <c r="F13" s="213">
        <f>IFERROR(VLOOKUP($B13&amp;"_"&amp;$C13&amp;"_"&amp;F$3,Gini!$1:$1048576, $B$4,0), "-")</f>
        <v>0.5002378813719095</v>
      </c>
      <c r="G13" s="213">
        <f>IFERROR(VLOOKUP($B13&amp;"_"&amp;$C13&amp;"_"&amp;G$3,Gini!$1:$1048576, $B$4,0), "-")</f>
        <v>0.52385319111302853</v>
      </c>
      <c r="H13" s="213">
        <f>IFERROR(VLOOKUP($B13&amp;"_"&amp;$C13&amp;"_"&amp;H$3,Gini!$1:$1048576, $B$4,0), "-")</f>
        <v>0.53195723515654936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5">
        <f>IFERROR(VLOOKUP($B14&amp;"_"&amp;$C14&amp;"_"&amp;E$3,Gini!$1:$1048576, $B$4,0), "-")</f>
        <v>0.47882418524017895</v>
      </c>
      <c r="F14" s="215">
        <f>IFERROR(VLOOKUP($B14&amp;"_"&amp;$C14&amp;"_"&amp;F$3,Gini!$1:$1048576, $B$4,0), "-")</f>
        <v>0.50339389541061152</v>
      </c>
      <c r="G14" s="215">
        <f>IFERROR(VLOOKUP($B14&amp;"_"&amp;$C14&amp;"_"&amp;G$3,Gini!$1:$1048576, $B$4,0), "-")</f>
        <v>0.54593941288808934</v>
      </c>
      <c r="H14" s="215">
        <f>IFERROR(VLOOKUP($B14&amp;"_"&amp;$C14&amp;"_"&amp;H$3,Gini!$1:$1048576, $B$4,0), "-")</f>
        <v>0.54008068856957825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5">
        <f>IFERROR(VLOOKUP($B15&amp;"_"&amp;$C15&amp;"_"&amp;E$3,Gini!$1:$1048576, $B$4,0), "-")</f>
        <v>0.48386197053597418</v>
      </c>
      <c r="F15" s="215">
        <f>IFERROR(VLOOKUP($B15&amp;"_"&amp;$C15&amp;"_"&amp;F$3,Gini!$1:$1048576, $B$4,0), "-")</f>
        <v>0.49341566471125592</v>
      </c>
      <c r="G15" s="215">
        <f>IFERROR(VLOOKUP($B15&amp;"_"&amp;$C15&amp;"_"&amp;G$3,Gini!$1:$1048576, $B$4,0), "-")</f>
        <v>0.53327955147072015</v>
      </c>
      <c r="H15" s="215">
        <f>IFERROR(VLOOKUP($B15&amp;"_"&amp;$C15&amp;"_"&amp;H$3,Gini!$1:$1048576, $B$4,0), "-")</f>
        <v>0.56079348635082837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5">
        <f>IFERROR(VLOOKUP($B16&amp;"_"&amp;$C16&amp;"_"&amp;E$3,Gini!$1:$1048576, $B$4,0), "-")</f>
        <v>0.46985223171477275</v>
      </c>
      <c r="F16" s="215">
        <f>IFERROR(VLOOKUP($B16&amp;"_"&amp;$C16&amp;"_"&amp;F$3,Gini!$1:$1048576, $B$4,0), "-")</f>
        <v>0.5044379738097452</v>
      </c>
      <c r="G16" s="215">
        <f>IFERROR(VLOOKUP($B16&amp;"_"&amp;$C16&amp;"_"&amp;G$3,Gini!$1:$1048576, $B$4,0), "-")</f>
        <v>0.51115115859459515</v>
      </c>
      <c r="H16" s="215">
        <f>IFERROR(VLOOKUP($B16&amp;"_"&amp;$C16&amp;"_"&amp;H$3,Gini!$1:$1048576, $B$4,0), "-")</f>
        <v>0.50848897075795951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5">
        <f>IFERROR(VLOOKUP($B17&amp;"_"&amp;$C17&amp;"_"&amp;E$3,Gini!$1:$1048576, $B$4,0), "-")</f>
        <v>0.46701135926470505</v>
      </c>
      <c r="F17" s="215">
        <f>IFERROR(VLOOKUP($B17&amp;"_"&amp;$C17&amp;"_"&amp;F$3,Gini!$1:$1048576, $B$4,0), "-")</f>
        <v>0.49970399155602552</v>
      </c>
      <c r="G17" s="215">
        <f>IFERROR(VLOOKUP($B17&amp;"_"&amp;$C17&amp;"_"&amp;G$3,Gini!$1:$1048576, $B$4,0), "-")</f>
        <v>0.50504264149870937</v>
      </c>
      <c r="H17" s="215">
        <f>IFERROR(VLOOKUP($B17&amp;"_"&amp;$C17&amp;"_"&amp;H$3,Gini!$1:$1048576, $B$4,0), "-")</f>
        <v>0.51846579494783118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213">
        <f>IFERROR(VLOOKUP($B18&amp;"_"&amp;$C18&amp;"_"&amp;E$3,Gini!$1:$1048576, $B$4,0), "-")</f>
        <v>0.47108798522911788</v>
      </c>
      <c r="F18" s="213">
        <f>IFERROR(VLOOKUP($B18&amp;"_"&amp;$C18&amp;"_"&amp;F$3,Gini!$1:$1048576, $B$4,0), "-")</f>
        <v>0.50855619589069767</v>
      </c>
      <c r="G18" s="213">
        <f>IFERROR(VLOOKUP($B18&amp;"_"&amp;$C18&amp;"_"&amp;G$3,Gini!$1:$1048576, $B$4,0), "-")</f>
        <v>0.55271106787148871</v>
      </c>
      <c r="H18" s="213">
        <f>IFERROR(VLOOKUP($B18&amp;"_"&amp;$C18&amp;"_"&amp;H$3,Gini!$1:$1048576, $B$4,0), "-")</f>
        <v>0.58767472280884936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215">
        <f>IFERROR(VLOOKUP($B19&amp;"_"&amp;$C19&amp;"_"&amp;E$3,Gini!$1:$1048576, $B$4,0), "-")</f>
        <v>0.47202283005815943</v>
      </c>
      <c r="F19" s="215">
        <f>IFERROR(VLOOKUP($B19&amp;"_"&amp;$C19&amp;"_"&amp;F$3,Gini!$1:$1048576, $B$4,0), "-")</f>
        <v>0.50976108854961089</v>
      </c>
      <c r="G19" s="215">
        <f>IFERROR(VLOOKUP($B19&amp;"_"&amp;$C19&amp;"_"&amp;G$3,Gini!$1:$1048576, $B$4,0), "-")</f>
        <v>0.54718431229987752</v>
      </c>
      <c r="H19" s="215">
        <f>IFERROR(VLOOKUP($B19&amp;"_"&amp;$C19&amp;"_"&amp;H$3,Gini!$1:$1048576, $B$4,0), "-")</f>
        <v>0.58800400550555931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215">
        <f>IFERROR(VLOOKUP($B20&amp;"_"&amp;$C20&amp;"_"&amp;E$3,Gini!$1:$1048576, $B$4,0), "-")</f>
        <v>0.46887577609834741</v>
      </c>
      <c r="F20" s="215">
        <f>IFERROR(VLOOKUP($B20&amp;"_"&amp;$C20&amp;"_"&amp;F$3,Gini!$1:$1048576, $B$4,0), "-")</f>
        <v>0.51436365246866733</v>
      </c>
      <c r="G20" s="215">
        <f>IFERROR(VLOOKUP($B20&amp;"_"&amp;$C20&amp;"_"&amp;G$3,Gini!$1:$1048576, $B$4,0), "-")</f>
        <v>0.5532124852141892</v>
      </c>
      <c r="H20" s="215">
        <f>IFERROR(VLOOKUP($B20&amp;"_"&amp;$C20&amp;"_"&amp;H$3,Gini!$1:$1048576, $B$4,0), "-")</f>
        <v>0.54036472353471243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215">
        <f>IFERROR(VLOOKUP($B21&amp;"_"&amp;$C21&amp;"_"&amp;E$3,Gini!$1:$1048576, $B$4,0), "-")</f>
        <v>0.47579601353169626</v>
      </c>
      <c r="F21" s="215">
        <f>IFERROR(VLOOKUP($B21&amp;"_"&amp;$C21&amp;"_"&amp;F$3,Gini!$1:$1048576, $B$4,0), "-")</f>
        <v>0.52588490378548058</v>
      </c>
      <c r="G21" s="215">
        <f>IFERROR(VLOOKUP($B21&amp;"_"&amp;$C21&amp;"_"&amp;G$3,Gini!$1:$1048576, $B$4,0), "-")</f>
        <v>0.61290783885089295</v>
      </c>
      <c r="H21" s="215">
        <f>IFERROR(VLOOKUP($B21&amp;"_"&amp;$C21&amp;"_"&amp;H$3,Gini!$1:$1048576, $B$4,0), "-")</f>
        <v>0.6741402539040855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215">
        <f>IFERROR(VLOOKUP($B22&amp;"_"&amp;$C22&amp;"_"&amp;E$3,Gini!$1:$1048576, $B$4,0), "-")</f>
        <v>0.46765732122826836</v>
      </c>
      <c r="F22" s="215">
        <f>IFERROR(VLOOKUP($B22&amp;"_"&amp;$C22&amp;"_"&amp;F$3,Gini!$1:$1048576, $B$4,0), "-")</f>
        <v>0.48421513875903188</v>
      </c>
      <c r="G22" s="215">
        <f>IFERROR(VLOOKUP($B22&amp;"_"&amp;$C22&amp;"_"&amp;G$3,Gini!$1:$1048576, $B$4,0), "-")</f>
        <v>0.49753963512099503</v>
      </c>
      <c r="H22" s="215">
        <f>IFERROR(VLOOKUP($B22&amp;"_"&amp;$C22&amp;"_"&amp;H$3,Gini!$1:$1048576, $B$4,0), "-")</f>
        <v>0.5481899082910402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213">
        <f>IFERROR(VLOOKUP($B23&amp;"_"&amp;$C23&amp;"_"&amp;E$3,Gini!$1:$1048576, $B$4,0), "-")</f>
        <v>0.46005051042106132</v>
      </c>
      <c r="F23" s="213">
        <f>IFERROR(VLOOKUP($B23&amp;"_"&amp;$C23&amp;"_"&amp;F$3,Gini!$1:$1048576, $B$4,0), "-")</f>
        <v>0.48332388946680255</v>
      </c>
      <c r="G23" s="213">
        <f>IFERROR(VLOOKUP($B23&amp;"_"&amp;$C23&amp;"_"&amp;G$3,Gini!$1:$1048576, $B$4,0), "-")</f>
        <v>0.48436401146255847</v>
      </c>
      <c r="H23" s="213">
        <f>IFERROR(VLOOKUP($B23&amp;"_"&amp;$C23&amp;"_"&amp;H$3,Gini!$1:$1048576, $B$4,0), "-")</f>
        <v>0.51332747808201429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215">
        <f>IFERROR(VLOOKUP($B24&amp;"_"&amp;$C24&amp;"_"&amp;E$3,Gini!$1:$1048576, $B$4,0), "-")</f>
        <v>0.45935168985286851</v>
      </c>
      <c r="F24" s="215">
        <f>IFERROR(VLOOKUP($B24&amp;"_"&amp;$C24&amp;"_"&amp;F$3,Gini!$1:$1048576, $B$4,0), "-")</f>
        <v>0.47140582307598905</v>
      </c>
      <c r="G24" s="215">
        <f>IFERROR(VLOOKUP($B24&amp;"_"&amp;$C24&amp;"_"&amp;G$3,Gini!$1:$1048576, $B$4,0), "-")</f>
        <v>0.45057205390812055</v>
      </c>
      <c r="H24" s="215">
        <f>IFERROR(VLOOKUP($B24&amp;"_"&amp;$C24&amp;"_"&amp;H$3,Gini!$1:$1048576, $B$4,0), "-")</f>
        <v>0.47536868660533882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215">
        <f>IFERROR(VLOOKUP($B25&amp;"_"&amp;$C25&amp;"_"&amp;E$3,Gini!$1:$1048576, $B$4,0), "-")</f>
        <v>0.45543113921197564</v>
      </c>
      <c r="F25" s="215">
        <f>IFERROR(VLOOKUP($B25&amp;"_"&amp;$C25&amp;"_"&amp;F$3,Gini!$1:$1048576, $B$4,0), "-")</f>
        <v>0.46989722730396793</v>
      </c>
      <c r="G25" s="215">
        <f>IFERROR(VLOOKUP($B25&amp;"_"&amp;$C25&amp;"_"&amp;G$3,Gini!$1:$1048576, $B$4,0), "-")</f>
        <v>0.48885585420219835</v>
      </c>
      <c r="H25" s="215">
        <f>IFERROR(VLOOKUP($B25&amp;"_"&amp;$C25&amp;"_"&amp;H$3,Gini!$1:$1048576, $B$4,0), "-")</f>
        <v>0.52683603004203228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215">
        <f>IFERROR(VLOOKUP($B26&amp;"_"&amp;$C26&amp;"_"&amp;E$3,Gini!$1:$1048576, $B$4,0), "-")</f>
        <v>0.45859906857973243</v>
      </c>
      <c r="F26" s="215">
        <f>IFERROR(VLOOKUP($B26&amp;"_"&amp;$C26&amp;"_"&amp;F$3,Gini!$1:$1048576, $B$4,0), "-")</f>
        <v>0.4806611136262664</v>
      </c>
      <c r="G26" s="215">
        <f>IFERROR(VLOOKUP($B26&amp;"_"&amp;$C26&amp;"_"&amp;G$3,Gini!$1:$1048576, $B$4,0), "-")</f>
        <v>0.4832017845139755</v>
      </c>
      <c r="H26" s="215">
        <f>IFERROR(VLOOKUP($B26&amp;"_"&amp;$C26&amp;"_"&amp;H$3,Gini!$1:$1048576, $B$4,0), "-")</f>
        <v>0.52952729333755022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215">
        <f>IFERROR(VLOOKUP($B27&amp;"_"&amp;$C27&amp;"_"&amp;E$3,Gini!$1:$1048576, $B$4,0), "-")</f>
        <v>0.46682014403966871</v>
      </c>
      <c r="F27" s="215">
        <f>IFERROR(VLOOKUP($B27&amp;"_"&amp;$C27&amp;"_"&amp;F$3,Gini!$1:$1048576, $B$4,0), "-")</f>
        <v>0.5113313938609868</v>
      </c>
      <c r="G27" s="215">
        <f>IFERROR(VLOOKUP($B27&amp;"_"&amp;$C27&amp;"_"&amp;G$3,Gini!$1:$1048576, $B$4,0), "-")</f>
        <v>0.51482635322593928</v>
      </c>
      <c r="H27" s="215">
        <f>IFERROR(VLOOKUP($B27&amp;"_"&amp;$C27&amp;"_"&amp;H$3,Gini!$1:$1048576, $B$4,0), "-")</f>
        <v>0.52157790234313584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213">
        <f>IFERROR(VLOOKUP($B28&amp;"_"&amp;$C28&amp;"_"&amp;E$3,Gini!$1:$1048576, $B$4,0), "-")</f>
        <v>0.45865041584790933</v>
      </c>
      <c r="F28" s="213">
        <f>IFERROR(VLOOKUP($B28&amp;"_"&amp;$C28&amp;"_"&amp;F$3,Gini!$1:$1048576, $B$4,0), "-")</f>
        <v>0.50121445403753806</v>
      </c>
      <c r="G28" s="213">
        <f>IFERROR(VLOOKUP($B28&amp;"_"&amp;$C28&amp;"_"&amp;G$3,Gini!$1:$1048576, $B$4,0), "-")</f>
        <v>0.49036912180599856</v>
      </c>
      <c r="H28" s="213">
        <f>IFERROR(VLOOKUP($B28&amp;"_"&amp;$C28&amp;"_"&amp;H$3,Gini!$1:$1048576, $B$4,0), "-")</f>
        <v>0.50521599966819553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215">
        <f>IFERROR(VLOOKUP($B29&amp;"_"&amp;$C29&amp;"_"&amp;E$3,Gini!$1:$1048576, $B$4,0), "-")</f>
        <v>0.45865041584790933</v>
      </c>
      <c r="F29" s="215">
        <f>IFERROR(VLOOKUP($B29&amp;"_"&amp;$C29&amp;"_"&amp;F$3,Gini!$1:$1048576, $B$4,0), "-")</f>
        <v>0.50121445403753806</v>
      </c>
      <c r="G29" s="215">
        <f>IFERROR(VLOOKUP($B29&amp;"_"&amp;$C29&amp;"_"&amp;G$3,Gini!$1:$1048576, $B$4,0), "-")</f>
        <v>0.49036912180599856</v>
      </c>
      <c r="H29" s="215">
        <f>IFERROR(VLOOKUP($B29&amp;"_"&amp;$C29&amp;"_"&amp;H$3,Gini!$1:$1048576, $B$4,0), "-")</f>
        <v>0.50521599966819553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3.140625" style="153" customWidth="1"/>
    <col min="2" max="2" width="4.140625" style="153" customWidth="1"/>
    <col min="3" max="3" width="4.710937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20" customFormat="1" ht="14.25" customHeight="1" x14ac:dyDescent="0.2">
      <c r="A3" s="144">
        <v>59</v>
      </c>
      <c r="B3" s="145"/>
      <c r="C3" s="146"/>
      <c r="D3" s="19"/>
      <c r="E3" s="156" t="s">
        <v>170</v>
      </c>
      <c r="F3" s="156" t="s">
        <v>171</v>
      </c>
      <c r="G3" s="156" t="s">
        <v>9</v>
      </c>
      <c r="H3" s="156" t="s">
        <v>607</v>
      </c>
      <c r="I3" s="18"/>
      <c r="J3" s="18"/>
      <c r="K3" s="18"/>
      <c r="L3" s="18"/>
      <c r="M3" s="18"/>
    </row>
    <row r="4" spans="1:13" s="20" customFormat="1" ht="6.75" customHeight="1" x14ac:dyDescent="0.2">
      <c r="A4" s="147" t="str">
        <f>VLOOKUP(A$3,'Indicadores do boletim'!$D:$P,12,0)</f>
        <v>razao</v>
      </c>
      <c r="B4" s="145">
        <f>HLOOKUP($A$4,Razão!1:1048576,2,0)</f>
        <v>7</v>
      </c>
      <c r="C4" s="146"/>
      <c r="D4" s="19"/>
      <c r="E4" s="157"/>
      <c r="F4" s="157"/>
      <c r="G4" s="157"/>
      <c r="H4" s="157"/>
      <c r="I4" s="21"/>
      <c r="J4" s="21"/>
      <c r="K4" s="21"/>
      <c r="L4" s="21"/>
      <c r="M4" s="21"/>
    </row>
    <row r="5" spans="1:13" s="12" customFormat="1" ht="53.25" customHeight="1" x14ac:dyDescent="0.25">
      <c r="A5" s="11"/>
      <c r="B5" s="148"/>
      <c r="C5" s="149"/>
      <c r="D5" s="371" t="str">
        <f>VLOOKUP(A3,'Indicadores do boletim'!$D:$N,3,0)&amp;": "&amp;VLOOKUP(A3,'Indicadores do boletim'!$D:$N,6,0)</f>
        <v>Razão entre a renda do trabalho dos 90% mais pobres e 10% mais ricos, 2012 a 2016: Brasil, Sudeste Metropolitano, Região Metropolitana do Rio de Janeiro e cidade do Rio de Janeiro</v>
      </c>
      <c r="E5" s="371"/>
      <c r="F5" s="371"/>
      <c r="G5" s="371"/>
      <c r="H5" s="371"/>
      <c r="I5" s="10"/>
    </row>
    <row r="6" spans="1:13" s="12" customFormat="1" ht="9.75" customHeight="1" thickBot="1" x14ac:dyDescent="0.25">
      <c r="A6" s="11"/>
      <c r="B6" s="150"/>
      <c r="C6" s="149"/>
      <c r="D6" s="13"/>
      <c r="H6" s="103"/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17">
        <f>IFERROR(VLOOKUP($B8&amp;"_"&amp;$C8&amp;"_"&amp;E$3,Razão!$1:$1048576, $B$4,0), "-")</f>
        <v>1.3628847451440966</v>
      </c>
      <c r="F8" s="117">
        <f>IFERROR(VLOOKUP($B8&amp;"_"&amp;$C8&amp;"_"&amp;F$3,Razão!$1:$1048576, $B$4,0), "-")</f>
        <v>1.3896004417578738</v>
      </c>
      <c r="G8" s="117">
        <f>IFERROR(VLOOKUP($B8&amp;"_"&amp;$C8&amp;"_"&amp;G$3,Razão!$1:$1048576, $B$4,0), "-")</f>
        <v>1.4914607855534778</v>
      </c>
      <c r="H8" s="117">
        <f>IFERROR(VLOOKUP($B8&amp;"_"&amp;$C8&amp;"_"&amp;H$3,Razão!$1:$1048576, $B$4,0), "-")</f>
        <v>1.4254591033010888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216">
        <f>IFERROR(VLOOKUP($B9&amp;"_"&amp;$C9&amp;"_"&amp;E$3,Razão!$1:$1048576, $B$4,0), "-")</f>
        <v>1.3322242459654186</v>
      </c>
      <c r="F9" s="216">
        <f>IFERROR(VLOOKUP($B9&amp;"_"&amp;$C9&amp;"_"&amp;F$3,Razão!$1:$1048576, $B$4,0), "-")</f>
        <v>1.3572678116410755</v>
      </c>
      <c r="G9" s="216">
        <f>IFERROR(VLOOKUP($B9&amp;"_"&amp;$C9&amp;"_"&amp;G$3,Razão!$1:$1048576, $B$4,0), "-")</f>
        <v>1.4570732584927566</v>
      </c>
      <c r="H9" s="216">
        <f>IFERROR(VLOOKUP($B9&amp;"_"&amp;$C9&amp;"_"&amp;H$3,Razão!$1:$1048576, $B$4,0), "-")</f>
        <v>1.4086895645771165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216">
        <f>IFERROR(VLOOKUP($B10&amp;"_"&amp;$C10&amp;"_"&amp;E$3,Razão!$1:$1048576, $B$4,0), "-")</f>
        <v>1.3574817411214875</v>
      </c>
      <c r="F10" s="216">
        <f>IFERROR(VLOOKUP($B10&amp;"_"&amp;$C10&amp;"_"&amp;F$3,Razão!$1:$1048576, $B$4,0), "-")</f>
        <v>1.3955013080394858</v>
      </c>
      <c r="G10" s="216">
        <f>IFERROR(VLOOKUP($B10&amp;"_"&amp;$C10&amp;"_"&amp;G$3,Razão!$1:$1048576, $B$4,0), "-")</f>
        <v>1.468870744628809</v>
      </c>
      <c r="H10" s="216">
        <f>IFERROR(VLOOKUP($B10&amp;"_"&amp;$C10&amp;"_"&amp;H$3,Razão!$1:$1048576, $B$4,0), "-")</f>
        <v>1.4170822856225227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216">
        <f>IFERROR(VLOOKUP($B11&amp;"_"&amp;$C11&amp;"_"&amp;E$3,Razão!$1:$1048576, $B$4,0), "-")</f>
        <v>1.3685911930110675</v>
      </c>
      <c r="F11" s="216">
        <f>IFERROR(VLOOKUP($B11&amp;"_"&amp;$C11&amp;"_"&amp;F$3,Razão!$1:$1048576, $B$4,0), "-")</f>
        <v>1.4051361259984896</v>
      </c>
      <c r="G11" s="216">
        <f>IFERROR(VLOOKUP($B11&amp;"_"&amp;$C11&amp;"_"&amp;G$3,Razão!$1:$1048576, $B$4,0), "-")</f>
        <v>1.4952660422046711</v>
      </c>
      <c r="H11" s="216">
        <f>IFERROR(VLOOKUP($B11&amp;"_"&amp;$C11&amp;"_"&amp;H$3,Razão!$1:$1048576, $B$4,0), "-")</f>
        <v>1.4246149838876332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216">
        <f>IFERROR(VLOOKUP($B12&amp;"_"&amp;$C12&amp;"_"&amp;E$3,Razão!$1:$1048576, $B$4,0), "-")</f>
        <v>1.3931083934155828</v>
      </c>
      <c r="F12" s="216">
        <f>IFERROR(VLOOKUP($B12&amp;"_"&amp;$C12&amp;"_"&amp;F$3,Razão!$1:$1048576, $B$4,0), "-")</f>
        <v>1.3999413878263676</v>
      </c>
      <c r="G12" s="216">
        <f>IFERROR(VLOOKUP($B12&amp;"_"&amp;$C12&amp;"_"&amp;G$3,Razão!$1:$1048576, $B$4,0), "-")</f>
        <v>1.5484959482808534</v>
      </c>
      <c r="H12" s="216">
        <f>IFERROR(VLOOKUP($B12&amp;"_"&amp;$C12&amp;"_"&amp;H$3,Razão!$1:$1048576, $B$4,0), "-")</f>
        <v>1.4535413597488831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17">
        <f>IFERROR(VLOOKUP($B13&amp;"_"&amp;$C13&amp;"_"&amp;E$3,Razão!$1:$1048576, $B$4,0), "-")</f>
        <v>1.3978414101517231</v>
      </c>
      <c r="F13" s="117">
        <f>IFERROR(VLOOKUP($B13&amp;"_"&amp;$C13&amp;"_"&amp;F$3,Razão!$1:$1048576, $B$4,0), "-")</f>
        <v>1.4254659824507827</v>
      </c>
      <c r="G13" s="117">
        <f>IFERROR(VLOOKUP($B13&amp;"_"&amp;$C13&amp;"_"&amp;G$3,Razão!$1:$1048576, $B$4,0), "-")</f>
        <v>1.4977953837123188</v>
      </c>
      <c r="H13" s="117">
        <f>IFERROR(VLOOKUP($B13&amp;"_"&amp;$C13&amp;"_"&amp;H$3,Razão!$1:$1048576, $B$4,0), "-")</f>
        <v>1.3979341577039799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216">
        <f>IFERROR(VLOOKUP($B14&amp;"_"&amp;$C14&amp;"_"&amp;E$3,Razão!$1:$1048576, $B$4,0), "-")</f>
        <v>1.3885644558057411</v>
      </c>
      <c r="F14" s="216">
        <f>IFERROR(VLOOKUP($B14&amp;"_"&amp;$C14&amp;"_"&amp;F$3,Razão!$1:$1048576, $B$4,0), "-")</f>
        <v>1.4117501072119962</v>
      </c>
      <c r="G14" s="216">
        <f>IFERROR(VLOOKUP($B14&amp;"_"&amp;$C14&amp;"_"&amp;G$3,Razão!$1:$1048576, $B$4,0), "-")</f>
        <v>1.4878222411740969</v>
      </c>
      <c r="H14" s="216">
        <f>IFERROR(VLOOKUP($B14&amp;"_"&amp;$C14&amp;"_"&amp;H$3,Razão!$1:$1048576, $B$4,0), "-")</f>
        <v>1.3646166516067153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216">
        <f>IFERROR(VLOOKUP($B15&amp;"_"&amp;$C15&amp;"_"&amp;E$3,Razão!$1:$1048576, $B$4,0), "-")</f>
        <v>1.3738773102867001</v>
      </c>
      <c r="F15" s="216">
        <f>IFERROR(VLOOKUP($B15&amp;"_"&amp;$C15&amp;"_"&amp;F$3,Razão!$1:$1048576, $B$4,0), "-")</f>
        <v>1.4024750655532883</v>
      </c>
      <c r="G15" s="216">
        <f>IFERROR(VLOOKUP($B15&amp;"_"&amp;$C15&amp;"_"&amp;G$3,Razão!$1:$1048576, $B$4,0), "-")</f>
        <v>1.4684878750111274</v>
      </c>
      <c r="H15" s="216">
        <f>IFERROR(VLOOKUP($B15&amp;"_"&amp;$C15&amp;"_"&amp;H$3,Razão!$1:$1048576, $B$4,0), "-")</f>
        <v>1.3006013131946219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216">
        <f>IFERROR(VLOOKUP($B16&amp;"_"&amp;$C16&amp;"_"&amp;E$3,Razão!$1:$1048576, $B$4,0), "-")</f>
        <v>1.3960481785926409</v>
      </c>
      <c r="F16" s="216">
        <f>IFERROR(VLOOKUP($B16&amp;"_"&amp;$C16&amp;"_"&amp;F$3,Razão!$1:$1048576, $B$4,0), "-")</f>
        <v>1.4050982008790336</v>
      </c>
      <c r="G16" s="216">
        <f>IFERROR(VLOOKUP($B16&amp;"_"&amp;$C16&amp;"_"&amp;G$3,Razão!$1:$1048576, $B$4,0), "-")</f>
        <v>1.4826789761809678</v>
      </c>
      <c r="H16" s="216">
        <f>IFERROR(VLOOKUP($B16&amp;"_"&amp;$C16&amp;"_"&amp;H$3,Razão!$1:$1048576, $B$4,0), "-")</f>
        <v>1.4080459203481752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216">
        <f>IFERROR(VLOOKUP($B17&amp;"_"&amp;$C17&amp;"_"&amp;E$3,Razão!$1:$1048576, $B$4,0), "-")</f>
        <v>1.4328011686324762</v>
      </c>
      <c r="F17" s="216">
        <f>IFERROR(VLOOKUP($B17&amp;"_"&amp;$C17&amp;"_"&amp;F$3,Razão!$1:$1048576, $B$4,0), "-")</f>
        <v>1.4841152509041866</v>
      </c>
      <c r="G17" s="216">
        <f>IFERROR(VLOOKUP($B17&amp;"_"&amp;$C17&amp;"_"&amp;G$3,Razão!$1:$1048576, $B$4,0), "-")</f>
        <v>1.55226950754436</v>
      </c>
      <c r="H17" s="216">
        <f>IFERROR(VLOOKUP($B17&amp;"_"&amp;$C17&amp;"_"&amp;H$3,Razão!$1:$1048576, $B$4,0), "-")</f>
        <v>1.5214977349030117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17">
        <f>IFERROR(VLOOKUP($B18&amp;"_"&amp;$C18&amp;"_"&amp;E$3,Razão!$1:$1048576, $B$4,0), "-")</f>
        <v>1.4010564870160689</v>
      </c>
      <c r="F18" s="117">
        <f>IFERROR(VLOOKUP($B18&amp;"_"&amp;$C18&amp;"_"&amp;F$3,Razão!$1:$1048576, $B$4,0), "-")</f>
        <v>1.3374570053583856</v>
      </c>
      <c r="G18" s="117">
        <f>IFERROR(VLOOKUP($B18&amp;"_"&amp;$C18&amp;"_"&amp;G$3,Razão!$1:$1048576, $B$4,0), "-")</f>
        <v>1.4811864873730249</v>
      </c>
      <c r="H18" s="117">
        <f>IFERROR(VLOOKUP($B18&amp;"_"&amp;$C18&amp;"_"&amp;H$3,Razão!$1:$1048576, $B$4,0), "-")</f>
        <v>1.3904648279002063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18">
        <f>IFERROR(VLOOKUP($B19&amp;"_"&amp;$C19&amp;"_"&amp;E$3,Razão!$1:$1048576, $B$4,0), "-")</f>
        <v>1.4062154497221067</v>
      </c>
      <c r="F19" s="118">
        <f>IFERROR(VLOOKUP($B19&amp;"_"&amp;$C19&amp;"_"&amp;F$3,Razão!$1:$1048576, $B$4,0), "-")</f>
        <v>1.3696419516123537</v>
      </c>
      <c r="G19" s="118">
        <f>IFERROR(VLOOKUP($B19&amp;"_"&amp;$C19&amp;"_"&amp;G$3,Razão!$1:$1048576, $B$4,0), "-")</f>
        <v>1.5345022207352543</v>
      </c>
      <c r="H19" s="118">
        <f>IFERROR(VLOOKUP($B19&amp;"_"&amp;$C19&amp;"_"&amp;H$3,Razão!$1:$1048576, $B$4,0), "-")</f>
        <v>1.4677537524807689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18">
        <f>IFERROR(VLOOKUP($B20&amp;"_"&amp;$C20&amp;"_"&amp;E$3,Razão!$1:$1048576, $B$4,0), "-")</f>
        <v>1.3993609362776522</v>
      </c>
      <c r="F20" s="118">
        <f>IFERROR(VLOOKUP($B20&amp;"_"&amp;$C20&amp;"_"&amp;F$3,Razão!$1:$1048576, $B$4,0), "-")</f>
        <v>1.3343870140032863</v>
      </c>
      <c r="G20" s="118">
        <f>IFERROR(VLOOKUP($B20&amp;"_"&amp;$C20&amp;"_"&amp;G$3,Razão!$1:$1048576, $B$4,0), "-")</f>
        <v>1.4727934432461711</v>
      </c>
      <c r="H20" s="118">
        <f>IFERROR(VLOOKUP($B20&amp;"_"&amp;$C20&amp;"_"&amp;H$3,Razão!$1:$1048576, $B$4,0), "-")</f>
        <v>1.3650758771308826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18">
        <f>IFERROR(VLOOKUP($B21&amp;"_"&amp;$C21&amp;"_"&amp;E$3,Razão!$1:$1048576, $B$4,0), "-")</f>
        <v>1.3783694121155206</v>
      </c>
      <c r="F21" s="118">
        <f>IFERROR(VLOOKUP($B21&amp;"_"&amp;$C21&amp;"_"&amp;F$3,Razão!$1:$1048576, $B$4,0), "-")</f>
        <v>1.268688520225778</v>
      </c>
      <c r="G21" s="118">
        <f>IFERROR(VLOOKUP($B21&amp;"_"&amp;$C21&amp;"_"&amp;G$3,Razão!$1:$1048576, $B$4,0), "-")</f>
        <v>1.4161243667747827</v>
      </c>
      <c r="H21" s="118">
        <f>IFERROR(VLOOKUP($B21&amp;"_"&amp;$C21&amp;"_"&amp;H$3,Razão!$1:$1048576, $B$4,0), "-")</f>
        <v>1.3175228196793634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18">
        <f>IFERROR(VLOOKUP($B22&amp;"_"&amp;$C22&amp;"_"&amp;E$3,Razão!$1:$1048576, $B$4,0), "-")</f>
        <v>1.4203147171180732</v>
      </c>
      <c r="F22" s="118">
        <f>IFERROR(VLOOKUP($B22&amp;"_"&amp;$C22&amp;"_"&amp;F$3,Razão!$1:$1048576, $B$4,0), "-")</f>
        <v>1.3797487277066542</v>
      </c>
      <c r="G22" s="118">
        <f>IFERROR(VLOOKUP($B22&amp;"_"&amp;$C22&amp;"_"&amp;G$3,Razão!$1:$1048576, $B$4,0), "-")</f>
        <v>1.4969253632216104</v>
      </c>
      <c r="H22" s="118">
        <f>IFERROR(VLOOKUP($B22&amp;"_"&amp;$C22&amp;"_"&amp;H$3,Razão!$1:$1048576, $B$4,0), "-")</f>
        <v>1.4062106529049041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17">
        <f>IFERROR(VLOOKUP($B23&amp;"_"&amp;$C23&amp;"_"&amp;E$3,Razão!$1:$1048576, $B$4,0), "-")</f>
        <v>1.4098535978680495</v>
      </c>
      <c r="F23" s="117">
        <f>IFERROR(VLOOKUP($B23&amp;"_"&amp;$C23&amp;"_"&amp;F$3,Razão!$1:$1048576, $B$4,0), "-")</f>
        <v>1.3034463700504013</v>
      </c>
      <c r="G23" s="117">
        <f>IFERROR(VLOOKUP($B23&amp;"_"&amp;$C23&amp;"_"&amp;G$3,Razão!$1:$1048576, $B$4,0), "-")</f>
        <v>1.5755312298537902</v>
      </c>
      <c r="H23" s="117">
        <f>IFERROR(VLOOKUP($B23&amp;"_"&amp;$C23&amp;"_"&amp;H$3,Razão!$1:$1048576, $B$4,0), "-")</f>
        <v>1.5485187846000028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18">
        <f>IFERROR(VLOOKUP($B24&amp;"_"&amp;$C24&amp;"_"&amp;E$3,Razão!$1:$1048576, $B$4,0), "-")</f>
        <v>1.4106923903229727</v>
      </c>
      <c r="F24" s="118">
        <f>IFERROR(VLOOKUP($B24&amp;"_"&amp;$C24&amp;"_"&amp;F$3,Razão!$1:$1048576, $B$4,0), "-")</f>
        <v>1.3267346797720931</v>
      </c>
      <c r="G24" s="118">
        <f>IFERROR(VLOOKUP($B24&amp;"_"&amp;$C24&amp;"_"&amp;G$3,Razão!$1:$1048576, $B$4,0), "-")</f>
        <v>1.5867201724566933</v>
      </c>
      <c r="H24" s="118">
        <f>IFERROR(VLOOKUP($B24&amp;"_"&amp;$C24&amp;"_"&amp;H$3,Razão!$1:$1048576, $B$4,0), "-")</f>
        <v>1.5259595237686188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18">
        <f>IFERROR(VLOOKUP($B25&amp;"_"&amp;$C25&amp;"_"&amp;E$3,Razão!$1:$1048576, $B$4,0), "-")</f>
        <v>1.392460028133526</v>
      </c>
      <c r="F25" s="118">
        <f>IFERROR(VLOOKUP($B25&amp;"_"&amp;$C25&amp;"_"&amp;F$3,Razão!$1:$1048576, $B$4,0), "-")</f>
        <v>1.2785618137310404</v>
      </c>
      <c r="G25" s="118">
        <f>IFERROR(VLOOKUP($B25&amp;"_"&amp;$C25&amp;"_"&amp;G$3,Razão!$1:$1048576, $B$4,0), "-")</f>
        <v>1.5584580399221888</v>
      </c>
      <c r="H25" s="118">
        <f>IFERROR(VLOOKUP($B25&amp;"_"&amp;$C25&amp;"_"&amp;H$3,Razão!$1:$1048576, $B$4,0), "-")</f>
        <v>1.5145004408092126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18">
        <f>IFERROR(VLOOKUP($B26&amp;"_"&amp;$C26&amp;"_"&amp;E$3,Razão!$1:$1048576, $B$4,0), "-")</f>
        <v>1.4092241479723662</v>
      </c>
      <c r="F26" s="118">
        <f>IFERROR(VLOOKUP($B26&amp;"_"&amp;$C26&amp;"_"&amp;F$3,Razão!$1:$1048576, $B$4,0), "-")</f>
        <v>1.3225893110295082</v>
      </c>
      <c r="G26" s="118">
        <f>IFERROR(VLOOKUP($B26&amp;"_"&amp;$C26&amp;"_"&amp;G$3,Razão!$1:$1048576, $B$4,0), "-")</f>
        <v>1.57099113651307</v>
      </c>
      <c r="H26" s="118">
        <f>IFERROR(VLOOKUP($B26&amp;"_"&amp;$C26&amp;"_"&amp;H$3,Razão!$1:$1048576, $B$4,0), "-")</f>
        <v>1.5676444472830602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18">
        <f>IFERROR(VLOOKUP($B27&amp;"_"&amp;$C27&amp;"_"&amp;E$3,Razão!$1:$1048576, $B$4,0), "-")</f>
        <v>1.4277367667634371</v>
      </c>
      <c r="F27" s="118">
        <f>IFERROR(VLOOKUP($B27&amp;"_"&amp;$C27&amp;"_"&amp;F$3,Razão!$1:$1048576, $B$4,0), "-")</f>
        <v>1.2870030604767253</v>
      </c>
      <c r="G27" s="118">
        <f>IFERROR(VLOOKUP($B27&amp;"_"&amp;$C27&amp;"_"&amp;G$3,Razão!$1:$1048576, $B$4,0), "-")</f>
        <v>1.5867843119424356</v>
      </c>
      <c r="H27" s="118">
        <f>IFERROR(VLOOKUP($B27&amp;"_"&amp;$C27&amp;"_"&amp;H$3,Razão!$1:$1048576, $B$4,0), "-")</f>
        <v>1.5857571920270619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17">
        <f>IFERROR(VLOOKUP($B28&amp;"_"&amp;$C28&amp;"_"&amp;E$3,Razão!$1:$1048576, $B$4,0), "-")</f>
        <v>1.4228722716747051</v>
      </c>
      <c r="F28" s="117">
        <f>IFERROR(VLOOKUP($B28&amp;"_"&amp;$C28&amp;"_"&amp;F$3,Razão!$1:$1048576, $B$4,0), "-")</f>
        <v>1.2945018060409883</v>
      </c>
      <c r="G28" s="117">
        <f>IFERROR(VLOOKUP($B28&amp;"_"&amp;$C28&amp;"_"&amp;G$3,Razão!$1:$1048576, $B$4,0), "-")</f>
        <v>1.4874373243239034</v>
      </c>
      <c r="H28" s="117">
        <f>IFERROR(VLOOKUP($B28&amp;"_"&amp;$C28&amp;"_"&amp;H$3,Razão!$1:$1048576, $B$4,0), "-")</f>
        <v>1.4287165947074763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18">
        <f>IFERROR(VLOOKUP($B29&amp;"_"&amp;$C29&amp;"_"&amp;E$3,Razão!$1:$1048576, $B$4,0), "-")</f>
        <v>1.4228722716747051</v>
      </c>
      <c r="F29" s="118">
        <f>IFERROR(VLOOKUP($B29&amp;"_"&amp;$C29&amp;"_"&amp;F$3,Razão!$1:$1048576, $B$4,0), "-")</f>
        <v>1.2945018060409883</v>
      </c>
      <c r="G29" s="118">
        <f>IFERROR(VLOOKUP($B29&amp;"_"&amp;$C29&amp;"_"&amp;G$3,Razão!$1:$1048576, $B$4,0), "-")</f>
        <v>1.4874373243239034</v>
      </c>
      <c r="H29" s="118">
        <f>IFERROR(VLOOKUP($B29&amp;"_"&amp;$C29&amp;"_"&amp;H$3,Razão!$1:$1048576, $B$4,0), "-")</f>
        <v>1.4287165947074763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9" width="17.42578125" customWidth="1"/>
    <col min="10" max="10" width="18.140625" customWidth="1"/>
  </cols>
  <sheetData>
    <row r="1" spans="1:10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3"/>
      <c r="I1" s="3"/>
      <c r="J1" s="3"/>
    </row>
    <row r="2" spans="1:10" s="9" customFormat="1" ht="3" customHeight="1" x14ac:dyDescent="0.25">
      <c r="A2" s="142"/>
      <c r="B2" s="143"/>
      <c r="C2" s="142"/>
      <c r="D2" s="6"/>
      <c r="E2" s="7"/>
      <c r="F2" s="7"/>
      <c r="G2" s="7"/>
      <c r="H2" s="7"/>
      <c r="I2" s="7"/>
      <c r="J2" s="7"/>
    </row>
    <row r="3" spans="1:10" s="165" customFormat="1" ht="10.5" customHeight="1" x14ac:dyDescent="0.25">
      <c r="A3" s="161">
        <v>5</v>
      </c>
      <c r="B3" s="162"/>
      <c r="C3" s="163"/>
      <c r="D3" s="164"/>
      <c r="E3" s="163" t="s">
        <v>201</v>
      </c>
      <c r="F3" s="163" t="s">
        <v>248</v>
      </c>
      <c r="G3" s="163" t="s">
        <v>203</v>
      </c>
      <c r="H3" s="163" t="s">
        <v>204</v>
      </c>
      <c r="I3" s="163" t="s">
        <v>205</v>
      </c>
      <c r="J3" s="163" t="s">
        <v>249</v>
      </c>
    </row>
    <row r="4" spans="1:10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36</v>
      </c>
      <c r="F4" s="163">
        <f>HLOOKUP(F$3,'Pnad-C'!$1:$1048576,2,0)</f>
        <v>37</v>
      </c>
      <c r="G4" s="163">
        <f>HLOOKUP(G$3,'Pnad-C'!$1:$1048576,2,0)</f>
        <v>38</v>
      </c>
      <c r="H4" s="163">
        <f>HLOOKUP(H$3,'Pnad-C'!$1:$1048576,2,0)</f>
        <v>39</v>
      </c>
      <c r="I4" s="163">
        <f>HLOOKUP(I$3,'Pnad-C'!$1:$1048576,2,0)</f>
        <v>40</v>
      </c>
      <c r="J4" s="163">
        <f>HLOOKUP(J$3,'Pnad-C'!$1:$1048576,2,0)</f>
        <v>41</v>
      </c>
    </row>
    <row r="5" spans="1:10" s="12" customFormat="1" ht="43.5" customHeight="1" x14ac:dyDescent="0.25">
      <c r="A5" s="11"/>
      <c r="B5" s="148"/>
      <c r="C5" s="138"/>
      <c r="D5" s="371" t="str">
        <f>VLOOKUP(A3,'Indicadores do boletim'!$D:$N,3,0)</f>
        <v>Distribuição percentual da população economicamente ativa (PEA) por anos de estudo: Região Metropolitana do Rio de Janeiro, 2012 a 2016</v>
      </c>
      <c r="E5" s="371"/>
      <c r="F5" s="371"/>
      <c r="G5" s="371"/>
      <c r="H5" s="371"/>
      <c r="I5" s="371"/>
      <c r="J5" s="371"/>
    </row>
    <row r="6" spans="1:10" s="12" customFormat="1" ht="14.25" customHeight="1" thickBot="1" x14ac:dyDescent="0.3">
      <c r="A6" s="11"/>
      <c r="B6" s="150"/>
      <c r="C6" s="138"/>
      <c r="D6" s="13"/>
      <c r="E6" s="14"/>
      <c r="J6" s="102" t="s">
        <v>186</v>
      </c>
    </row>
    <row r="7" spans="1:10" s="11" customFormat="1" ht="23.25" customHeight="1" thickTop="1" x14ac:dyDescent="0.25">
      <c r="A7" s="138"/>
      <c r="B7" s="151"/>
      <c r="C7" s="138"/>
      <c r="D7" s="96" t="s">
        <v>0</v>
      </c>
      <c r="E7" s="97" t="s">
        <v>196</v>
      </c>
      <c r="F7" s="97" t="s">
        <v>202</v>
      </c>
      <c r="G7" s="97" t="s">
        <v>197</v>
      </c>
      <c r="H7" s="97" t="s">
        <v>198</v>
      </c>
      <c r="I7" s="97" t="s">
        <v>199</v>
      </c>
      <c r="J7" s="97" t="s">
        <v>200</v>
      </c>
    </row>
    <row r="8" spans="1:10" ht="15.75" x14ac:dyDescent="0.25">
      <c r="B8" s="10">
        <f>D8</f>
        <v>2012</v>
      </c>
      <c r="C8" s="152">
        <v>0</v>
      </c>
      <c r="D8" s="98">
        <v>2012</v>
      </c>
      <c r="E8" s="117">
        <f>IFERROR(VLOOKUP($B8&amp;"_"&amp;$C8&amp;"_"&amp;$A$4,'Pnad-C'!$1:$1048576,E$4,0)*100,"-")</f>
        <v>2.3808034136891365</v>
      </c>
      <c r="F8" s="117">
        <f>IFERROR(VLOOKUP($B8&amp;"_"&amp;$C8&amp;"_"&amp;$A$4,'Pnad-C'!$1:$1048576,F$4,0)*100,"-")</f>
        <v>19.932258129119873</v>
      </c>
      <c r="G8" s="117">
        <f>IFERROR(VLOOKUP($B8&amp;"_"&amp;$C8&amp;"_"&amp;$A$4,'Pnad-C'!$1:$1048576,G$4,0)*100,"-")</f>
        <v>13.286313414573669</v>
      </c>
      <c r="H8" s="117">
        <f>IFERROR(VLOOKUP($B8&amp;"_"&amp;$C8&amp;"_"&amp;$A$4,'Pnad-C'!$1:$1048576,H$4,0)*100,"-")</f>
        <v>6.2090344727039337</v>
      </c>
      <c r="I8" s="117">
        <f>IFERROR(VLOOKUP($B8&amp;"_"&amp;$C8&amp;"_"&amp;$A$4,'Pnad-C'!$1:$1048576,I$4,0)*100,"-")</f>
        <v>34.763577580451965</v>
      </c>
      <c r="J8" s="117">
        <f>IFERROR(VLOOKUP($B8&amp;"_"&amp;$C8&amp;"_"&amp;$A$4,'Pnad-C'!$1:$1048576,J$4,0)*100,"-")</f>
        <v>23.428010940551758</v>
      </c>
    </row>
    <row r="9" spans="1:10" ht="15.75" x14ac:dyDescent="0.25">
      <c r="B9" s="10">
        <f>B8</f>
        <v>2012</v>
      </c>
      <c r="C9" s="152">
        <v>1</v>
      </c>
      <c r="D9" s="99" t="s">
        <v>3</v>
      </c>
      <c r="E9" s="118">
        <f>IFERROR(VLOOKUP($B9&amp;"_"&amp;$C9&amp;"_"&amp;$A$4,'Pnad-C'!$1:$1048576,E$4,0)*100,"-")</f>
        <v>2.3649727925658226</v>
      </c>
      <c r="F9" s="118">
        <f>IFERROR(VLOOKUP($B9&amp;"_"&amp;$C9&amp;"_"&amp;$A$4,'Pnad-C'!$1:$1048576,F$4,0)*100,"-")</f>
        <v>19.890290498733521</v>
      </c>
      <c r="G9" s="118">
        <f>IFERROR(VLOOKUP($B9&amp;"_"&amp;$C9&amp;"_"&amp;$A$4,'Pnad-C'!$1:$1048576,G$4,0)*100,"-")</f>
        <v>12.567956745624542</v>
      </c>
      <c r="H9" s="118">
        <f>IFERROR(VLOOKUP($B9&amp;"_"&amp;$C9&amp;"_"&amp;$A$4,'Pnad-C'!$1:$1048576,H$4,0)*100,"-")</f>
        <v>6.7228913307189941</v>
      </c>
      <c r="I9" s="118">
        <f>IFERROR(VLOOKUP($B9&amp;"_"&amp;$C9&amp;"_"&amp;$A$4,'Pnad-C'!$1:$1048576,I$4,0)*100,"-")</f>
        <v>34.637722373008728</v>
      </c>
      <c r="J9" s="118">
        <f>IFERROR(VLOOKUP($B9&amp;"_"&amp;$C9&amp;"_"&amp;$A$4,'Pnad-C'!$1:$1048576,J$4,0)*100,"-")</f>
        <v>23.816165328025818</v>
      </c>
    </row>
    <row r="10" spans="1:10" ht="15.75" x14ac:dyDescent="0.25">
      <c r="B10" s="10">
        <f t="shared" ref="B10:B12" si="0">B9</f>
        <v>2012</v>
      </c>
      <c r="C10" s="152">
        <v>2</v>
      </c>
      <c r="D10" s="99" t="s">
        <v>4</v>
      </c>
      <c r="E10" s="118">
        <f>IFERROR(VLOOKUP($B10&amp;"_"&amp;$C10&amp;"_"&amp;$A$4,'Pnad-C'!$1:$1048576,E$4,0)*100,"-")</f>
        <v>2.3869888857007027</v>
      </c>
      <c r="F10" s="118">
        <f>IFERROR(VLOOKUP($B10&amp;"_"&amp;$C10&amp;"_"&amp;$A$4,'Pnad-C'!$1:$1048576,F$4,0)*100,"-")</f>
        <v>19.706337153911591</v>
      </c>
      <c r="G10" s="118">
        <f>IFERROR(VLOOKUP($B10&amp;"_"&amp;$C10&amp;"_"&amp;$A$4,'Pnad-C'!$1:$1048576,G$4,0)*100,"-")</f>
        <v>13.099247217178345</v>
      </c>
      <c r="H10" s="118">
        <f>IFERROR(VLOOKUP($B10&amp;"_"&amp;$C10&amp;"_"&amp;$A$4,'Pnad-C'!$1:$1048576,H$4,0)*100,"-")</f>
        <v>6.5618924796581268</v>
      </c>
      <c r="I10" s="118">
        <f>IFERROR(VLOOKUP($B10&amp;"_"&amp;$C10&amp;"_"&amp;$A$4,'Pnad-C'!$1:$1048576,I$4,0)*100,"-")</f>
        <v>34.660300612449646</v>
      </c>
      <c r="J10" s="118">
        <f>IFERROR(VLOOKUP($B10&amp;"_"&amp;$C10&amp;"_"&amp;$A$4,'Pnad-C'!$1:$1048576,J$4,0)*100,"-")</f>
        <v>23.585233092308044</v>
      </c>
    </row>
    <row r="11" spans="1:10" ht="15.75" x14ac:dyDescent="0.25">
      <c r="B11" s="10">
        <f t="shared" si="0"/>
        <v>2012</v>
      </c>
      <c r="C11" s="152">
        <v>3</v>
      </c>
      <c r="D11" s="99" t="s">
        <v>5</v>
      </c>
      <c r="E11" s="118">
        <f>IFERROR(VLOOKUP($B11&amp;"_"&amp;$C11&amp;"_"&amp;$A$4,'Pnad-C'!$1:$1048576,E$4,0)*100,"-")</f>
        <v>2.3649763315916061</v>
      </c>
      <c r="F11" s="118">
        <f>IFERROR(VLOOKUP($B11&amp;"_"&amp;$C11&amp;"_"&amp;$A$4,'Pnad-C'!$1:$1048576,F$4,0)*100,"-")</f>
        <v>20.189070701599121</v>
      </c>
      <c r="G11" s="118">
        <f>IFERROR(VLOOKUP($B11&amp;"_"&amp;$C11&amp;"_"&amp;$A$4,'Pnad-C'!$1:$1048576,G$4,0)*100,"-")</f>
        <v>13.536372780799866</v>
      </c>
      <c r="H11" s="118">
        <f>IFERROR(VLOOKUP($B11&amp;"_"&amp;$C11&amp;"_"&amp;$A$4,'Pnad-C'!$1:$1048576,H$4,0)*100,"-")</f>
        <v>5.8723103255033493</v>
      </c>
      <c r="I11" s="118">
        <f>IFERROR(VLOOKUP($B11&amp;"_"&amp;$C11&amp;"_"&amp;$A$4,'Pnad-C'!$1:$1048576,I$4,0)*100,"-")</f>
        <v>34.661340713500977</v>
      </c>
      <c r="J11" s="118">
        <f>IFERROR(VLOOKUP($B11&amp;"_"&amp;$C11&amp;"_"&amp;$A$4,'Pnad-C'!$1:$1048576,J$4,0)*100,"-")</f>
        <v>23.375928401947021</v>
      </c>
    </row>
    <row r="12" spans="1:10" ht="15.75" x14ac:dyDescent="0.25">
      <c r="B12" s="10">
        <f t="shared" si="0"/>
        <v>2012</v>
      </c>
      <c r="C12" s="152">
        <v>4</v>
      </c>
      <c r="D12" s="99" t="s">
        <v>6</v>
      </c>
      <c r="E12" s="118">
        <f>IFERROR(VLOOKUP($B12&amp;"_"&amp;$C12&amp;"_"&amp;$A$4,'Pnad-C'!$1:$1048576,E$4,0)*100,"-")</f>
        <v>2.4062756448984146</v>
      </c>
      <c r="F12" s="118">
        <f>IFERROR(VLOOKUP($B12&amp;"_"&amp;$C12&amp;"_"&amp;$A$4,'Pnad-C'!$1:$1048576,F$4,0)*100,"-")</f>
        <v>19.94333416223526</v>
      </c>
      <c r="G12" s="118">
        <f>IFERROR(VLOOKUP($B12&amp;"_"&amp;$C12&amp;"_"&amp;$A$4,'Pnad-C'!$1:$1048576,G$4,0)*100,"-")</f>
        <v>13.941676914691925</v>
      </c>
      <c r="H12" s="118">
        <f>IFERROR(VLOOKUP($B12&amp;"_"&amp;$C12&amp;"_"&amp;$A$4,'Pnad-C'!$1:$1048576,H$4,0)*100,"-")</f>
        <v>5.6790437549352646</v>
      </c>
      <c r="I12" s="118">
        <f>IFERROR(VLOOKUP($B12&amp;"_"&amp;$C12&amp;"_"&amp;$A$4,'Pnad-C'!$1:$1048576,I$4,0)*100,"-")</f>
        <v>35.094946622848511</v>
      </c>
      <c r="J12" s="118">
        <f>IFERROR(VLOOKUP($B12&amp;"_"&amp;$C12&amp;"_"&amp;$A$4,'Pnad-C'!$1:$1048576,J$4,0)*100,"-")</f>
        <v>22.934719920158386</v>
      </c>
    </row>
    <row r="13" spans="1:10" ht="15.75" x14ac:dyDescent="0.25">
      <c r="B13" s="10">
        <f>D13</f>
        <v>2013</v>
      </c>
      <c r="C13" s="152">
        <v>0</v>
      </c>
      <c r="D13" s="98">
        <v>2013</v>
      </c>
      <c r="E13" s="117">
        <f>IFERROR(VLOOKUP($B13&amp;"_"&amp;$C13&amp;"_"&amp;$A$4,'Pnad-C'!$1:$1048576,E$4,0)*100,"-")</f>
        <v>2.443583682179451</v>
      </c>
      <c r="F13" s="117">
        <f>IFERROR(VLOOKUP($B13&amp;"_"&amp;$C13&amp;"_"&amp;$A$4,'Pnad-C'!$1:$1048576,F$4,0)*100,"-")</f>
        <v>18.893693387508392</v>
      </c>
      <c r="G13" s="117">
        <f>IFERROR(VLOOKUP($B13&amp;"_"&amp;$C13&amp;"_"&amp;$A$4,'Pnad-C'!$1:$1048576,G$4,0)*100,"-")</f>
        <v>13.252341747283936</v>
      </c>
      <c r="H13" s="117">
        <f>IFERROR(VLOOKUP($B13&amp;"_"&amp;$C13&amp;"_"&amp;$A$4,'Pnad-C'!$1:$1048576,H$4,0)*100,"-")</f>
        <v>5.701030045747757</v>
      </c>
      <c r="I13" s="117">
        <f>IFERROR(VLOOKUP($B13&amp;"_"&amp;$C13&amp;"_"&amp;$A$4,'Pnad-C'!$1:$1048576,I$4,0)*100,"-")</f>
        <v>36.492496728897095</v>
      </c>
      <c r="J13" s="117">
        <f>IFERROR(VLOOKUP($B13&amp;"_"&amp;$C13&amp;"_"&amp;$A$4,'Pnad-C'!$1:$1048576,J$4,0)*100,"-")</f>
        <v>23.21685403585434</v>
      </c>
    </row>
    <row r="14" spans="1:10" ht="15.75" x14ac:dyDescent="0.25">
      <c r="B14" s="10">
        <f>B13</f>
        <v>2013</v>
      </c>
      <c r="C14" s="152">
        <v>1</v>
      </c>
      <c r="D14" s="99" t="s">
        <v>3</v>
      </c>
      <c r="E14" s="118">
        <f>IFERROR(VLOOKUP($B14&amp;"_"&amp;$C14&amp;"_"&amp;$A$4,'Pnad-C'!$1:$1048576,E$4,0)*100,"-")</f>
        <v>2.7187718078494072</v>
      </c>
      <c r="F14" s="118">
        <f>IFERROR(VLOOKUP($B14&amp;"_"&amp;$C14&amp;"_"&amp;$A$4,'Pnad-C'!$1:$1048576,F$4,0)*100,"-")</f>
        <v>18.898510932922363</v>
      </c>
      <c r="G14" s="118">
        <f>IFERROR(VLOOKUP($B14&amp;"_"&amp;$C14&amp;"_"&amp;$A$4,'Pnad-C'!$1:$1048576,G$4,0)*100,"-")</f>
        <v>13.558594882488251</v>
      </c>
      <c r="H14" s="118">
        <f>IFERROR(VLOOKUP($B14&amp;"_"&amp;$C14&amp;"_"&amp;$A$4,'Pnad-C'!$1:$1048576,H$4,0)*100,"-")</f>
        <v>5.4694760590791702</v>
      </c>
      <c r="I14" s="118">
        <f>IFERROR(VLOOKUP($B14&amp;"_"&amp;$C14&amp;"_"&amp;$A$4,'Pnad-C'!$1:$1048576,I$4,0)*100,"-")</f>
        <v>36.249229311943054</v>
      </c>
      <c r="J14" s="118">
        <f>IFERROR(VLOOKUP($B14&amp;"_"&amp;$C14&amp;"_"&amp;$A$4,'Pnad-C'!$1:$1048576,J$4,0)*100,"-")</f>
        <v>23.10541570186615</v>
      </c>
    </row>
    <row r="15" spans="1:10" ht="15.75" x14ac:dyDescent="0.25">
      <c r="B15" s="10">
        <f t="shared" ref="B15:B17" si="1">B14</f>
        <v>2013</v>
      </c>
      <c r="C15" s="152">
        <v>2</v>
      </c>
      <c r="D15" s="99" t="s">
        <v>4</v>
      </c>
      <c r="E15" s="118">
        <f>IFERROR(VLOOKUP($B15&amp;"_"&amp;$C15&amp;"_"&amp;$A$4,'Pnad-C'!$1:$1048576,E$4,0)*100,"-")</f>
        <v>2.3610120639204979</v>
      </c>
      <c r="F15" s="118">
        <f>IFERROR(VLOOKUP($B15&amp;"_"&amp;$C15&amp;"_"&amp;$A$4,'Pnad-C'!$1:$1048576,F$4,0)*100,"-")</f>
        <v>19.289113581180573</v>
      </c>
      <c r="G15" s="118">
        <f>IFERROR(VLOOKUP($B15&amp;"_"&amp;$C15&amp;"_"&amp;$A$4,'Pnad-C'!$1:$1048576,G$4,0)*100,"-")</f>
        <v>13.408882915973663</v>
      </c>
      <c r="H15" s="118">
        <f>IFERROR(VLOOKUP($B15&amp;"_"&amp;$C15&amp;"_"&amp;$A$4,'Pnad-C'!$1:$1048576,H$4,0)*100,"-")</f>
        <v>5.8113224804401398</v>
      </c>
      <c r="I15" s="118">
        <f>IFERROR(VLOOKUP($B15&amp;"_"&amp;$C15&amp;"_"&amp;$A$4,'Pnad-C'!$1:$1048576,I$4,0)*100,"-")</f>
        <v>36.623546481132507</v>
      </c>
      <c r="J15" s="118">
        <f>IFERROR(VLOOKUP($B15&amp;"_"&amp;$C15&amp;"_"&amp;$A$4,'Pnad-C'!$1:$1048576,J$4,0)*100,"-")</f>
        <v>22.506123781204224</v>
      </c>
    </row>
    <row r="16" spans="1:10" ht="15.75" x14ac:dyDescent="0.25">
      <c r="B16" s="10">
        <f t="shared" si="1"/>
        <v>2013</v>
      </c>
      <c r="C16" s="152">
        <v>3</v>
      </c>
      <c r="D16" s="99" t="s">
        <v>5</v>
      </c>
      <c r="E16" s="118">
        <f>IFERROR(VLOOKUP($B16&amp;"_"&amp;$C16&amp;"_"&amp;$A$4,'Pnad-C'!$1:$1048576,E$4,0)*100,"-")</f>
        <v>2.2872118279337883</v>
      </c>
      <c r="F16" s="118">
        <f>IFERROR(VLOOKUP($B16&amp;"_"&amp;$C16&amp;"_"&amp;$A$4,'Pnad-C'!$1:$1048576,F$4,0)*100,"-")</f>
        <v>18.823474645614624</v>
      </c>
      <c r="G16" s="118">
        <f>IFERROR(VLOOKUP($B16&amp;"_"&amp;$C16&amp;"_"&amp;$A$4,'Pnad-C'!$1:$1048576,G$4,0)*100,"-")</f>
        <v>13.032412528991699</v>
      </c>
      <c r="H16" s="118">
        <f>IFERROR(VLOOKUP($B16&amp;"_"&amp;$C16&amp;"_"&amp;$A$4,'Pnad-C'!$1:$1048576,H$4,0)*100,"-")</f>
        <v>5.9759009629487991</v>
      </c>
      <c r="I16" s="118">
        <f>IFERROR(VLOOKUP($B16&amp;"_"&amp;$C16&amp;"_"&amp;$A$4,'Pnad-C'!$1:$1048576,I$4,0)*100,"-")</f>
        <v>36.711990833282471</v>
      </c>
      <c r="J16" s="118">
        <f>IFERROR(VLOOKUP($B16&amp;"_"&amp;$C16&amp;"_"&amp;$A$4,'Pnad-C'!$1:$1048576,J$4,0)*100,"-")</f>
        <v>23.169009387493134</v>
      </c>
    </row>
    <row r="17" spans="2:10" ht="15.75" x14ac:dyDescent="0.25">
      <c r="B17" s="10">
        <f t="shared" si="1"/>
        <v>2013</v>
      </c>
      <c r="C17" s="152">
        <v>4</v>
      </c>
      <c r="D17" s="99" t="s">
        <v>6</v>
      </c>
      <c r="E17" s="118">
        <f>IFERROR(VLOOKUP($B17&amp;"_"&amp;$C17&amp;"_"&amp;$A$4,'Pnad-C'!$1:$1048576,E$4,0)*100,"-")</f>
        <v>2.4073394015431404</v>
      </c>
      <c r="F17" s="118">
        <f>IFERROR(VLOOKUP($B17&amp;"_"&amp;$C17&amp;"_"&amp;$A$4,'Pnad-C'!$1:$1048576,F$4,0)*100,"-")</f>
        <v>18.56367439031601</v>
      </c>
      <c r="G17" s="118">
        <f>IFERROR(VLOOKUP($B17&amp;"_"&amp;$C17&amp;"_"&amp;$A$4,'Pnad-C'!$1:$1048576,G$4,0)*100,"-")</f>
        <v>13.00947368144989</v>
      </c>
      <c r="H17" s="118">
        <f>IFERROR(VLOOKUP($B17&amp;"_"&amp;$C17&amp;"_"&amp;$A$4,'Pnad-C'!$1:$1048576,H$4,0)*100,"-")</f>
        <v>5.5474206805229187</v>
      </c>
      <c r="I17" s="118">
        <f>IFERROR(VLOOKUP($B17&amp;"_"&amp;$C17&amp;"_"&amp;$A$4,'Pnad-C'!$1:$1048576,I$4,0)*100,"-")</f>
        <v>36.385226249694824</v>
      </c>
      <c r="J17" s="118">
        <f>IFERROR(VLOOKUP($B17&amp;"_"&amp;$C17&amp;"_"&amp;$A$4,'Pnad-C'!$1:$1048576,J$4,0)*100,"-")</f>
        <v>24.086867272853851</v>
      </c>
    </row>
    <row r="18" spans="2:10" ht="15.75" x14ac:dyDescent="0.25">
      <c r="B18" s="10">
        <f>D18</f>
        <v>2014</v>
      </c>
      <c r="C18" s="152">
        <v>0</v>
      </c>
      <c r="D18" s="98">
        <v>2014</v>
      </c>
      <c r="E18" s="117">
        <f>IFERROR(VLOOKUP($B18&amp;"_"&amp;$C18&amp;"_"&amp;$A$4,'Pnad-C'!$1:$1048576,E$4,0)*100,"-")</f>
        <v>1.9542338326573372</v>
      </c>
      <c r="F18" s="117">
        <f>IFERROR(VLOOKUP($B18&amp;"_"&amp;$C18&amp;"_"&amp;$A$4,'Pnad-C'!$1:$1048576,F$4,0)*100,"-")</f>
        <v>17.120024561882019</v>
      </c>
      <c r="G18" s="117">
        <f>IFERROR(VLOOKUP($B18&amp;"_"&amp;$C18&amp;"_"&amp;$A$4,'Pnad-C'!$1:$1048576,G$4,0)*100,"-")</f>
        <v>13.466544449329376</v>
      </c>
      <c r="H18" s="117">
        <f>IFERROR(VLOOKUP($B18&amp;"_"&amp;$C18&amp;"_"&amp;$A$4,'Pnad-C'!$1:$1048576,H$4,0)*100,"-")</f>
        <v>5.6061305105686188</v>
      </c>
      <c r="I18" s="117">
        <f>IFERROR(VLOOKUP($B18&amp;"_"&amp;$C18&amp;"_"&amp;$A$4,'Pnad-C'!$1:$1048576,I$4,0)*100,"-")</f>
        <v>37.675967812538147</v>
      </c>
      <c r="J18" s="117">
        <f>IFERROR(VLOOKUP($B18&amp;"_"&amp;$C18&amp;"_"&amp;$A$4,'Pnad-C'!$1:$1048576,J$4,0)*100,"-")</f>
        <v>24.177098274230957</v>
      </c>
    </row>
    <row r="19" spans="2:10" ht="15.75" x14ac:dyDescent="0.25">
      <c r="B19" s="10">
        <f>B18</f>
        <v>2014</v>
      </c>
      <c r="C19" s="152">
        <v>1</v>
      </c>
      <c r="D19" s="99" t="s">
        <v>3</v>
      </c>
      <c r="E19" s="118">
        <f>IFERROR(VLOOKUP($B19&amp;"_"&amp;$C19&amp;"_"&amp;$A$4,'Pnad-C'!$1:$1048576,E$4,0)*100,"-")</f>
        <v>1.8474020063877106</v>
      </c>
      <c r="F19" s="118">
        <f>IFERROR(VLOOKUP($B19&amp;"_"&amp;$C19&amp;"_"&amp;$A$4,'Pnad-C'!$1:$1048576,F$4,0)*100,"-")</f>
        <v>17.652586102485657</v>
      </c>
      <c r="G19" s="118">
        <f>IFERROR(VLOOKUP($B19&amp;"_"&amp;$C19&amp;"_"&amp;$A$4,'Pnad-C'!$1:$1048576,G$4,0)*100,"-")</f>
        <v>13.186508417129517</v>
      </c>
      <c r="H19" s="118">
        <f>IFERROR(VLOOKUP($B19&amp;"_"&amp;$C19&amp;"_"&amp;$A$4,'Pnad-C'!$1:$1048576,H$4,0)*100,"-")</f>
        <v>5.9363968670368195</v>
      </c>
      <c r="I19" s="118">
        <f>IFERROR(VLOOKUP($B19&amp;"_"&amp;$C19&amp;"_"&amp;$A$4,'Pnad-C'!$1:$1048576,I$4,0)*100,"-")</f>
        <v>37.449595332145691</v>
      </c>
      <c r="J19" s="118">
        <f>IFERROR(VLOOKUP($B19&amp;"_"&amp;$C19&amp;"_"&amp;$A$4,'Pnad-C'!$1:$1048576,J$4,0)*100,"-")</f>
        <v>23.927511274814606</v>
      </c>
    </row>
    <row r="20" spans="2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18">
        <f>IFERROR(VLOOKUP($B20&amp;"_"&amp;$C20&amp;"_"&amp;$A$4,'Pnad-C'!$1:$1048576,E$4,0)*100,"-")</f>
        <v>2.1291490644216537</v>
      </c>
      <c r="F20" s="118">
        <f>IFERROR(VLOOKUP($B20&amp;"_"&amp;$C20&amp;"_"&amp;$A$4,'Pnad-C'!$1:$1048576,F$4,0)*100,"-")</f>
        <v>17.392715811729431</v>
      </c>
      <c r="G20" s="118">
        <f>IFERROR(VLOOKUP($B20&amp;"_"&amp;$C20&amp;"_"&amp;$A$4,'Pnad-C'!$1:$1048576,G$4,0)*100,"-")</f>
        <v>13.728372752666473</v>
      </c>
      <c r="H20" s="118">
        <f>IFERROR(VLOOKUP($B20&amp;"_"&amp;$C20&amp;"_"&amp;$A$4,'Pnad-C'!$1:$1048576,H$4,0)*100,"-")</f>
        <v>5.5831234902143478</v>
      </c>
      <c r="I20" s="118">
        <f>IFERROR(VLOOKUP($B20&amp;"_"&amp;$C20&amp;"_"&amp;$A$4,'Pnad-C'!$1:$1048576,I$4,0)*100,"-")</f>
        <v>37.72607147693634</v>
      </c>
      <c r="J20" s="118">
        <f>IFERROR(VLOOKUP($B20&amp;"_"&amp;$C20&amp;"_"&amp;$A$4,'Pnad-C'!$1:$1048576,J$4,0)*100,"-")</f>
        <v>23.440568149089813</v>
      </c>
    </row>
    <row r="21" spans="2:10" ht="15.75" x14ac:dyDescent="0.25">
      <c r="B21" s="10">
        <f t="shared" si="2"/>
        <v>2014</v>
      </c>
      <c r="C21" s="152">
        <v>3</v>
      </c>
      <c r="D21" s="99" t="s">
        <v>5</v>
      </c>
      <c r="E21" s="118">
        <f>IFERROR(VLOOKUP($B21&amp;"_"&amp;$C21&amp;"_"&amp;$A$4,'Pnad-C'!$1:$1048576,E$4,0)*100,"-")</f>
        <v>1.8498972058296204</v>
      </c>
      <c r="F21" s="118">
        <f>IFERROR(VLOOKUP($B21&amp;"_"&amp;$C21&amp;"_"&amp;$A$4,'Pnad-C'!$1:$1048576,F$4,0)*100,"-")</f>
        <v>17.235834896564484</v>
      </c>
      <c r="G21" s="118">
        <f>IFERROR(VLOOKUP($B21&amp;"_"&amp;$C21&amp;"_"&amp;$A$4,'Pnad-C'!$1:$1048576,G$4,0)*100,"-")</f>
        <v>13.459388911724091</v>
      </c>
      <c r="H21" s="118">
        <f>IFERROR(VLOOKUP($B21&amp;"_"&amp;$C21&amp;"_"&amp;$A$4,'Pnad-C'!$1:$1048576,H$4,0)*100,"-")</f>
        <v>5.495154857635498</v>
      </c>
      <c r="I21" s="118">
        <f>IFERROR(VLOOKUP($B21&amp;"_"&amp;$C21&amp;"_"&amp;$A$4,'Pnad-C'!$1:$1048576,I$4,0)*100,"-")</f>
        <v>37.601327896118164</v>
      </c>
      <c r="J21" s="118">
        <f>IFERROR(VLOOKUP($B21&amp;"_"&amp;$C21&amp;"_"&amp;$A$4,'Pnad-C'!$1:$1048576,J$4,0)*100,"-")</f>
        <v>24.358396232128143</v>
      </c>
    </row>
    <row r="22" spans="2:10" ht="15.75" x14ac:dyDescent="0.25">
      <c r="B22" s="10">
        <f t="shared" si="2"/>
        <v>2014</v>
      </c>
      <c r="C22" s="152">
        <v>4</v>
      </c>
      <c r="D22" s="99" t="s">
        <v>6</v>
      </c>
      <c r="E22" s="118">
        <f>IFERROR(VLOOKUP($B22&amp;"_"&amp;$C22&amp;"_"&amp;$A$4,'Pnad-C'!$1:$1048576,E$4,0)*100,"-")</f>
        <v>1.990487240254879</v>
      </c>
      <c r="F22" s="118">
        <f>IFERROR(VLOOKUP($B22&amp;"_"&amp;$C22&amp;"_"&amp;$A$4,'Pnad-C'!$1:$1048576,F$4,0)*100,"-")</f>
        <v>16.198962926864624</v>
      </c>
      <c r="G22" s="118">
        <f>IFERROR(VLOOKUP($B22&amp;"_"&amp;$C22&amp;"_"&amp;$A$4,'Pnad-C'!$1:$1048576,G$4,0)*100,"-")</f>
        <v>13.491906225681305</v>
      </c>
      <c r="H22" s="118">
        <f>IFERROR(VLOOKUP($B22&amp;"_"&amp;$C22&amp;"_"&amp;$A$4,'Pnad-C'!$1:$1048576,H$4,0)*100,"-")</f>
        <v>5.4098475724458694</v>
      </c>
      <c r="I22" s="118">
        <f>IFERROR(VLOOKUP($B22&amp;"_"&amp;$C22&amp;"_"&amp;$A$4,'Pnad-C'!$1:$1048576,I$4,0)*100,"-")</f>
        <v>37.926876544952393</v>
      </c>
      <c r="J22" s="118">
        <f>IFERROR(VLOOKUP($B22&amp;"_"&amp;$C22&amp;"_"&amp;$A$4,'Pnad-C'!$1:$1048576,J$4,0)*100,"-")</f>
        <v>24.981918931007385</v>
      </c>
    </row>
    <row r="23" spans="2:10" ht="15.75" x14ac:dyDescent="0.25">
      <c r="B23" s="10">
        <f>D23</f>
        <v>2015</v>
      </c>
      <c r="C23" s="152">
        <v>0</v>
      </c>
      <c r="D23" s="98">
        <v>2015</v>
      </c>
      <c r="E23" s="117">
        <f>IFERROR(VLOOKUP($B23&amp;"_"&amp;$C23&amp;"_"&amp;$A$4,'Pnad-C'!$1:$1048576,E$4,0)*100,"-")</f>
        <v>2.8524430468678474</v>
      </c>
      <c r="F23" s="117">
        <f>IFERROR(VLOOKUP($B23&amp;"_"&amp;$C23&amp;"_"&amp;$A$4,'Pnad-C'!$1:$1048576,F$4,0)*100,"-")</f>
        <v>15.151986479759216</v>
      </c>
      <c r="G23" s="117">
        <f>IFERROR(VLOOKUP($B23&amp;"_"&amp;$C23&amp;"_"&amp;$A$4,'Pnad-C'!$1:$1048576,G$4,0)*100,"-")</f>
        <v>12.744280695915222</v>
      </c>
      <c r="H23" s="117">
        <f>IFERROR(VLOOKUP($B23&amp;"_"&amp;$C23&amp;"_"&amp;$A$4,'Pnad-C'!$1:$1048576,H$4,0)*100,"-")</f>
        <v>5.0711341202259064</v>
      </c>
      <c r="I23" s="117">
        <f>IFERROR(VLOOKUP($B23&amp;"_"&amp;$C23&amp;"_"&amp;$A$4,'Pnad-C'!$1:$1048576,I$4,0)*100,"-")</f>
        <v>38.477081060409546</v>
      </c>
      <c r="J23" s="117">
        <f>IFERROR(VLOOKUP($B23&amp;"_"&amp;$C23&amp;"_"&amp;$A$4,'Pnad-C'!$1:$1048576,J$4,0)*100,"-")</f>
        <v>25.703078508377075</v>
      </c>
    </row>
    <row r="24" spans="2:10" ht="15.75" x14ac:dyDescent="0.25">
      <c r="B24" s="10">
        <f>B23</f>
        <v>2015</v>
      </c>
      <c r="C24" s="152">
        <v>1</v>
      </c>
      <c r="D24" s="99" t="s">
        <v>3</v>
      </c>
      <c r="E24" s="118">
        <f>IFERROR(VLOOKUP($B24&amp;"_"&amp;$C24&amp;"_"&amp;$A$4,'Pnad-C'!$1:$1048576,E$4,0)*100,"-")</f>
        <v>2.2015074267983437</v>
      </c>
      <c r="F24" s="118">
        <f>IFERROR(VLOOKUP($B24&amp;"_"&amp;$C24&amp;"_"&amp;$A$4,'Pnad-C'!$1:$1048576,F$4,0)*100,"-")</f>
        <v>15.489235520362854</v>
      </c>
      <c r="G24" s="118">
        <f>IFERROR(VLOOKUP($B24&amp;"_"&amp;$C24&amp;"_"&amp;$A$4,'Pnad-C'!$1:$1048576,G$4,0)*100,"-")</f>
        <v>13.917100429534912</v>
      </c>
      <c r="H24" s="118">
        <f>IFERROR(VLOOKUP($B24&amp;"_"&amp;$C24&amp;"_"&amp;$A$4,'Pnad-C'!$1:$1048576,H$4,0)*100,"-")</f>
        <v>5.1291942596435547</v>
      </c>
      <c r="I24" s="118">
        <f>IFERROR(VLOOKUP($B24&amp;"_"&amp;$C24&amp;"_"&amp;$A$4,'Pnad-C'!$1:$1048576,I$4,0)*100,"-")</f>
        <v>37.912440299987793</v>
      </c>
      <c r="J24" s="118">
        <f>IFERROR(VLOOKUP($B24&amp;"_"&amp;$C24&amp;"_"&amp;$A$4,'Pnad-C'!$1:$1048576,J$4,0)*100,"-")</f>
        <v>25.350522994995117</v>
      </c>
    </row>
    <row r="25" spans="2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18">
        <f>IFERROR(VLOOKUP($B25&amp;"_"&amp;$C25&amp;"_"&amp;$A$4,'Pnad-C'!$1:$1048576,E$4,0)*100,"-")</f>
        <v>1.6981778666377068</v>
      </c>
      <c r="F25" s="118">
        <f>IFERROR(VLOOKUP($B25&amp;"_"&amp;$C25&amp;"_"&amp;$A$4,'Pnad-C'!$1:$1048576,F$4,0)*100,"-")</f>
        <v>15.980996191501617</v>
      </c>
      <c r="G25" s="118">
        <f>IFERROR(VLOOKUP($B25&amp;"_"&amp;$C25&amp;"_"&amp;$A$4,'Pnad-C'!$1:$1048576,G$4,0)*100,"-")</f>
        <v>12.916547060012817</v>
      </c>
      <c r="H25" s="118">
        <f>IFERROR(VLOOKUP($B25&amp;"_"&amp;$C25&amp;"_"&amp;$A$4,'Pnad-C'!$1:$1048576,H$4,0)*100,"-")</f>
        <v>5.2128046751022339</v>
      </c>
      <c r="I25" s="118">
        <f>IFERROR(VLOOKUP($B25&amp;"_"&amp;$C25&amp;"_"&amp;$A$4,'Pnad-C'!$1:$1048576,I$4,0)*100,"-")</f>
        <v>38.276505470275879</v>
      </c>
      <c r="J25" s="118">
        <f>IFERROR(VLOOKUP($B25&amp;"_"&amp;$C25&amp;"_"&amp;$A$4,'Pnad-C'!$1:$1048576,J$4,0)*100,"-")</f>
        <v>25.91497004032135</v>
      </c>
    </row>
    <row r="26" spans="2:10" ht="15.75" x14ac:dyDescent="0.25">
      <c r="B26" s="10">
        <f t="shared" si="3"/>
        <v>2015</v>
      </c>
      <c r="C26" s="152">
        <v>3</v>
      </c>
      <c r="D26" s="99" t="s">
        <v>5</v>
      </c>
      <c r="E26" s="118">
        <f>IFERROR(VLOOKUP($B26&amp;"_"&amp;$C26&amp;"_"&amp;$A$4,'Pnad-C'!$1:$1048576,E$4,0)*100,"-")</f>
        <v>1.8624015152454376</v>
      </c>
      <c r="F26" s="118">
        <f>IFERROR(VLOOKUP($B26&amp;"_"&amp;$C26&amp;"_"&amp;$A$4,'Pnad-C'!$1:$1048576,F$4,0)*100,"-")</f>
        <v>15.500611066818237</v>
      </c>
      <c r="G26" s="118">
        <f>IFERROR(VLOOKUP($B26&amp;"_"&amp;$C26&amp;"_"&amp;$A$4,'Pnad-C'!$1:$1048576,G$4,0)*100,"-")</f>
        <v>12.805619835853577</v>
      </c>
      <c r="H26" s="118">
        <f>IFERROR(VLOOKUP($B26&amp;"_"&amp;$C26&amp;"_"&amp;$A$4,'Pnad-C'!$1:$1048576,H$4,0)*100,"-")</f>
        <v>5.1374159753322601</v>
      </c>
      <c r="I26" s="118">
        <f>IFERROR(VLOOKUP($B26&amp;"_"&amp;$C26&amp;"_"&amp;$A$4,'Pnad-C'!$1:$1048576,I$4,0)*100,"-")</f>
        <v>38.230863213539124</v>
      </c>
      <c r="J26" s="118">
        <f>IFERROR(VLOOKUP($B26&amp;"_"&amp;$C26&amp;"_"&amp;$A$4,'Pnad-C'!$1:$1048576,J$4,0)*100,"-")</f>
        <v>26.463088393211365</v>
      </c>
    </row>
    <row r="27" spans="2:10" ht="15.75" x14ac:dyDescent="0.25">
      <c r="B27" s="10">
        <f t="shared" si="3"/>
        <v>2015</v>
      </c>
      <c r="C27" s="152">
        <v>4</v>
      </c>
      <c r="D27" s="99" t="s">
        <v>6</v>
      </c>
      <c r="E27" s="118">
        <f>IFERROR(VLOOKUP($B27&amp;"_"&amp;$C27&amp;"_"&amp;$A$4,'Pnad-C'!$1:$1048576,E$4,0)*100,"-")</f>
        <v>5.6476853787899017</v>
      </c>
      <c r="F27" s="118">
        <f>IFERROR(VLOOKUP($B27&amp;"_"&amp;$C27&amp;"_"&amp;$A$4,'Pnad-C'!$1:$1048576,F$4,0)*100,"-")</f>
        <v>13.637101650238037</v>
      </c>
      <c r="G27" s="118">
        <f>IFERROR(VLOOKUP($B27&amp;"_"&amp;$C27&amp;"_"&amp;$A$4,'Pnad-C'!$1:$1048576,G$4,0)*100,"-")</f>
        <v>11.337854713201523</v>
      </c>
      <c r="H27" s="118">
        <f>IFERROR(VLOOKUP($B27&amp;"_"&amp;$C27&amp;"_"&amp;$A$4,'Pnad-C'!$1:$1048576,H$4,0)*100,"-")</f>
        <v>4.8051215708255768</v>
      </c>
      <c r="I27" s="118">
        <f>IFERROR(VLOOKUP($B27&amp;"_"&amp;$C27&amp;"_"&amp;$A$4,'Pnad-C'!$1:$1048576,I$4,0)*100,"-")</f>
        <v>39.488509297370911</v>
      </c>
      <c r="J27" s="118">
        <f>IFERROR(VLOOKUP($B27&amp;"_"&amp;$C27&amp;"_"&amp;$A$4,'Pnad-C'!$1:$1048576,J$4,0)*100,"-")</f>
        <v>25.083726644515991</v>
      </c>
    </row>
    <row r="28" spans="2:10" ht="15.75" x14ac:dyDescent="0.25">
      <c r="B28" s="10">
        <f>D28</f>
        <v>2016</v>
      </c>
      <c r="C28" s="152">
        <v>0</v>
      </c>
      <c r="D28" s="98">
        <v>2016</v>
      </c>
      <c r="E28" s="117">
        <f>IFERROR(VLOOKUP($B28&amp;"_"&amp;$C28&amp;"_"&amp;$A$4,'Pnad-C'!$1:$1048576,E$4,0)*100,"-")</f>
        <v>4.9844399094581604</v>
      </c>
      <c r="F28" s="117">
        <f>IFERROR(VLOOKUP($B28&amp;"_"&amp;$C28&amp;"_"&amp;$A$4,'Pnad-C'!$1:$1048576,F$4,0)*100,"-")</f>
        <v>13.737329840660095</v>
      </c>
      <c r="G28" s="117">
        <f>IFERROR(VLOOKUP($B28&amp;"_"&amp;$C28&amp;"_"&amp;$A$4,'Pnad-C'!$1:$1048576,G$4,0)*100,"-")</f>
        <v>11.476011574268341</v>
      </c>
      <c r="H28" s="117">
        <f>IFERROR(VLOOKUP($B28&amp;"_"&amp;$C28&amp;"_"&amp;$A$4,'Pnad-C'!$1:$1048576,H$4,0)*100,"-")</f>
        <v>4.3664723634719849</v>
      </c>
      <c r="I28" s="117">
        <f>IFERROR(VLOOKUP($B28&amp;"_"&amp;$C28&amp;"_"&amp;$A$4,'Pnad-C'!$1:$1048576,I$4,0)*100,"-")</f>
        <v>39.014133810997009</v>
      </c>
      <c r="J28" s="117">
        <f>IFERROR(VLOOKUP($B28&amp;"_"&amp;$C28&amp;"_"&amp;$A$4,'Pnad-C'!$1:$1048576,J$4,0)*100,"-")</f>
        <v>26.421612501144409</v>
      </c>
    </row>
    <row r="29" spans="2:10" ht="16.5" thickBot="1" x14ac:dyDescent="0.3">
      <c r="B29" s="10">
        <f>B28</f>
        <v>2016</v>
      </c>
      <c r="C29" s="152">
        <v>1</v>
      </c>
      <c r="D29" s="99" t="s">
        <v>3</v>
      </c>
      <c r="E29" s="118">
        <f>IFERROR(VLOOKUP($B29&amp;"_"&amp;$C29&amp;"_"&amp;$A$4,'Pnad-C'!$1:$1048576,E$4,0)*100,"-")</f>
        <v>4.9844399094581604</v>
      </c>
      <c r="F29" s="118">
        <f>IFERROR(VLOOKUP($B29&amp;"_"&amp;$C29&amp;"_"&amp;$A$4,'Pnad-C'!$1:$1048576,F$4,0)*100,"-")</f>
        <v>13.737329840660095</v>
      </c>
      <c r="G29" s="118">
        <f>IFERROR(VLOOKUP($B29&amp;"_"&amp;$C29&amp;"_"&amp;$A$4,'Pnad-C'!$1:$1048576,G$4,0)*100,"-")</f>
        <v>11.476011574268341</v>
      </c>
      <c r="H29" s="118">
        <f>IFERROR(VLOOKUP($B29&amp;"_"&amp;$C29&amp;"_"&amp;$A$4,'Pnad-C'!$1:$1048576,H$4,0)*100,"-")</f>
        <v>4.3664723634719849</v>
      </c>
      <c r="I29" s="118">
        <f>IFERROR(VLOOKUP($B29&amp;"_"&amp;$C29&amp;"_"&amp;$A$4,'Pnad-C'!$1:$1048576,I$4,0)*100,"-")</f>
        <v>39.014133810997009</v>
      </c>
      <c r="J29" s="118">
        <f>IFERROR(VLOOKUP($B29&amp;"_"&amp;$C29&amp;"_"&amp;$A$4,'Pnad-C'!$1:$1048576,J$4,0)*100,"-")</f>
        <v>26.421612501144409</v>
      </c>
    </row>
    <row r="30" spans="2:10" ht="15" customHeight="1" thickTop="1" x14ac:dyDescent="0.25">
      <c r="C30" s="154"/>
      <c r="D30" s="15" t="s">
        <v>785</v>
      </c>
      <c r="E30" s="15"/>
      <c r="F30" s="15"/>
      <c r="G30" s="15"/>
      <c r="H30" s="126"/>
      <c r="I30" s="126"/>
      <c r="J30" s="126"/>
    </row>
    <row r="31" spans="2:10" x14ac:dyDescent="0.25">
      <c r="C31" s="154"/>
      <c r="D31" s="16" t="s">
        <v>2</v>
      </c>
    </row>
    <row r="32" spans="2:10" x14ac:dyDescent="0.25">
      <c r="C32" s="154"/>
      <c r="D32" s="159" t="s">
        <v>435</v>
      </c>
    </row>
    <row r="33" spans="3:4" x14ac:dyDescent="0.25">
      <c r="C33" s="154"/>
      <c r="D33" s="104" t="s">
        <v>436</v>
      </c>
    </row>
  </sheetData>
  <mergeCells count="1">
    <mergeCell ref="D5:J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4" sqref="K24"/>
    </sheetView>
  </sheetViews>
  <sheetFormatPr defaultRowHeight="15" x14ac:dyDescent="0.25"/>
  <cols>
    <col min="3" max="3" width="11" bestFit="1" customWidth="1"/>
  </cols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47"/>
  <sheetViews>
    <sheetView showGridLines="0" zoomScale="70" zoomScaleNormal="70" workbookViewId="0">
      <pane ySplit="8" topLeftCell="A78" activePane="bottomLeft" state="frozen"/>
      <selection activeCell="J79" sqref="J79"/>
      <selection pane="bottomLeft" activeCell="J79" sqref="J79"/>
    </sheetView>
  </sheetViews>
  <sheetFormatPr defaultRowHeight="12.75" x14ac:dyDescent="0.25"/>
  <cols>
    <col min="1" max="1" width="5.5703125" style="23" customWidth="1"/>
    <col min="2" max="2" width="6.5703125" style="25" customWidth="1"/>
    <col min="3" max="3" width="23.140625" style="25" customWidth="1"/>
    <col min="4" max="4" width="6.42578125" style="25" customWidth="1"/>
    <col min="5" max="5" width="22.5703125" style="26" customWidth="1"/>
    <col min="6" max="6" width="32.140625" style="26" customWidth="1"/>
    <col min="7" max="7" width="21.85546875" style="26" customWidth="1"/>
    <col min="8" max="8" width="23.5703125" style="26" customWidth="1"/>
    <col min="9" max="9" width="17.28515625" style="26" customWidth="1"/>
    <col min="10" max="10" width="10.85546875" style="26" customWidth="1"/>
    <col min="11" max="11" width="11" style="25" customWidth="1"/>
    <col min="12" max="12" width="16.42578125" style="25" customWidth="1"/>
    <col min="13" max="13" width="12" style="25" customWidth="1"/>
    <col min="14" max="14" width="20.42578125" style="24" customWidth="1"/>
    <col min="15" max="16384" width="9.140625" style="23"/>
  </cols>
  <sheetData>
    <row r="1" spans="1:16" s="85" customFormat="1" ht="30" customHeight="1" x14ac:dyDescent="0.25">
      <c r="A1" s="89" t="s">
        <v>166</v>
      </c>
      <c r="B1" s="87"/>
      <c r="C1" s="87"/>
      <c r="D1" s="87"/>
      <c r="E1" s="88"/>
      <c r="F1" s="88"/>
      <c r="G1" s="88"/>
      <c r="H1" s="88"/>
      <c r="I1" s="88"/>
      <c r="J1" s="88"/>
      <c r="K1" s="87"/>
      <c r="L1" s="87"/>
      <c r="M1" s="87"/>
      <c r="N1" s="86"/>
    </row>
    <row r="2" spans="1:16" s="81" customFormat="1" ht="3.75" customHeight="1" x14ac:dyDescent="0.25">
      <c r="B2" s="83"/>
      <c r="C2" s="83"/>
      <c r="D2" s="83"/>
      <c r="E2" s="84"/>
      <c r="F2" s="84"/>
      <c r="G2" s="84"/>
      <c r="H2" s="84"/>
      <c r="I2" s="84"/>
      <c r="J2" s="84"/>
      <c r="K2" s="83"/>
      <c r="L2" s="83"/>
      <c r="M2" s="83"/>
      <c r="N2" s="82"/>
    </row>
    <row r="3" spans="1:16" ht="18.75" customHeight="1" x14ac:dyDescent="0.25"/>
    <row r="4" spans="1:16" ht="21" x14ac:dyDescent="0.25">
      <c r="B4" s="80" t="s">
        <v>165</v>
      </c>
    </row>
    <row r="5" spans="1:16" s="75" customFormat="1" ht="13.5" thickBot="1" x14ac:dyDescent="0.3">
      <c r="B5" s="77"/>
      <c r="C5" s="77"/>
      <c r="D5" s="79"/>
      <c r="E5" s="78"/>
      <c r="F5" s="78"/>
      <c r="G5" s="78"/>
      <c r="H5" s="78"/>
      <c r="I5" s="78"/>
      <c r="J5" s="78"/>
      <c r="K5" s="77"/>
      <c r="L5" s="77"/>
      <c r="M5" s="77"/>
      <c r="N5" s="76"/>
    </row>
    <row r="6" spans="1:16" ht="18.75" customHeight="1" thickTop="1" x14ac:dyDescent="0.25">
      <c r="B6" s="401" t="s">
        <v>164</v>
      </c>
      <c r="C6" s="401" t="s">
        <v>163</v>
      </c>
      <c r="D6" s="404" t="s">
        <v>162</v>
      </c>
      <c r="E6" s="74"/>
      <c r="F6" s="398" t="s">
        <v>161</v>
      </c>
      <c r="G6" s="401" t="s">
        <v>160</v>
      </c>
      <c r="H6" s="401"/>
      <c r="I6" s="401"/>
      <c r="J6" s="401"/>
      <c r="K6" s="401"/>
      <c r="L6" s="401"/>
      <c r="M6" s="401"/>
      <c r="N6" s="404" t="s">
        <v>159</v>
      </c>
    </row>
    <row r="7" spans="1:16" ht="66" customHeight="1" x14ac:dyDescent="0.25">
      <c r="B7" s="402"/>
      <c r="C7" s="402"/>
      <c r="D7" s="405"/>
      <c r="E7" s="73" t="s">
        <v>158</v>
      </c>
      <c r="F7" s="399"/>
      <c r="G7" s="399" t="s">
        <v>157</v>
      </c>
      <c r="H7" s="399" t="s">
        <v>156</v>
      </c>
      <c r="I7" s="399" t="s">
        <v>155</v>
      </c>
      <c r="J7" s="399" t="s">
        <v>154</v>
      </c>
      <c r="K7" s="399" t="s">
        <v>153</v>
      </c>
      <c r="L7" s="407" t="s">
        <v>152</v>
      </c>
      <c r="M7" s="409" t="s">
        <v>151</v>
      </c>
      <c r="N7" s="405"/>
    </row>
    <row r="8" spans="1:16" ht="12.75" customHeight="1" x14ac:dyDescent="0.25">
      <c r="B8" s="403"/>
      <c r="C8" s="403"/>
      <c r="D8" s="406"/>
      <c r="E8" s="72" t="s">
        <v>150</v>
      </c>
      <c r="F8" s="400"/>
      <c r="G8" s="400"/>
      <c r="H8" s="400"/>
      <c r="I8" s="400"/>
      <c r="J8" s="400"/>
      <c r="K8" s="400"/>
      <c r="L8" s="406"/>
      <c r="M8" s="410"/>
      <c r="N8" s="408"/>
    </row>
    <row r="9" spans="1:16" s="34" customFormat="1" ht="52.5" customHeight="1" x14ac:dyDescent="0.25">
      <c r="B9" s="71">
        <v>1</v>
      </c>
      <c r="C9" s="70" t="s">
        <v>147</v>
      </c>
      <c r="D9" s="90">
        <v>1</v>
      </c>
      <c r="E9" s="68">
        <v>1</v>
      </c>
      <c r="F9" s="69" t="s">
        <v>448</v>
      </c>
      <c r="G9" s="68" t="s">
        <v>89</v>
      </c>
      <c r="H9" s="66" t="s">
        <v>90</v>
      </c>
      <c r="I9" s="67" t="s">
        <v>443</v>
      </c>
      <c r="J9" s="66" t="s">
        <v>174</v>
      </c>
      <c r="K9" s="66" t="s">
        <v>669</v>
      </c>
      <c r="L9" s="65" t="s">
        <v>85</v>
      </c>
      <c r="M9" s="49">
        <v>1</v>
      </c>
      <c r="N9" s="50"/>
      <c r="O9" s="34" t="s">
        <v>373</v>
      </c>
      <c r="P9" s="34">
        <f>IF(OR(E9=1,E9=2),IF(B8&lt;&gt;B9,1,P8+1),"")</f>
        <v>1</v>
      </c>
    </row>
    <row r="10" spans="1:16" s="34" customFormat="1" ht="65.25" customHeight="1" x14ac:dyDescent="0.25">
      <c r="B10" s="59">
        <v>1</v>
      </c>
      <c r="C10" s="51" t="s">
        <v>147</v>
      </c>
      <c r="D10" s="91">
        <v>2</v>
      </c>
      <c r="E10" s="49">
        <v>1</v>
      </c>
      <c r="F10" s="56" t="s">
        <v>175</v>
      </c>
      <c r="G10" s="49" t="s">
        <v>89</v>
      </c>
      <c r="H10" s="49" t="s">
        <v>127</v>
      </c>
      <c r="I10" s="49" t="s">
        <v>169</v>
      </c>
      <c r="J10" s="49" t="s">
        <v>174</v>
      </c>
      <c r="K10" s="49" t="s">
        <v>669</v>
      </c>
      <c r="L10" s="50" t="s">
        <v>85</v>
      </c>
      <c r="M10" s="49">
        <v>1</v>
      </c>
      <c r="N10" s="50"/>
      <c r="P10" s="34">
        <f>IF(B9&lt;&gt;B10,1,P9+1)</f>
        <v>2</v>
      </c>
    </row>
    <row r="11" spans="1:16" s="34" customFormat="1" ht="51" x14ac:dyDescent="0.25">
      <c r="B11" s="59">
        <v>1</v>
      </c>
      <c r="C11" s="51" t="s">
        <v>147</v>
      </c>
      <c r="D11" s="92">
        <v>3</v>
      </c>
      <c r="E11" s="49">
        <v>3</v>
      </c>
      <c r="F11" s="51" t="s">
        <v>149</v>
      </c>
      <c r="G11" s="49" t="s">
        <v>89</v>
      </c>
      <c r="H11" s="49" t="s">
        <v>125</v>
      </c>
      <c r="I11" s="49" t="s">
        <v>169</v>
      </c>
      <c r="J11" s="49" t="s">
        <v>87</v>
      </c>
      <c r="K11" s="49" t="s">
        <v>86</v>
      </c>
      <c r="L11" s="50" t="s">
        <v>85</v>
      </c>
      <c r="M11" s="50">
        <v>1</v>
      </c>
      <c r="N11" s="50" t="s">
        <v>97</v>
      </c>
      <c r="P11" s="34">
        <f>IF(B10&lt;&gt;B11,1,P10+1)</f>
        <v>3</v>
      </c>
    </row>
    <row r="12" spans="1:16" s="34" customFormat="1" ht="66" customHeight="1" x14ac:dyDescent="0.25">
      <c r="B12" s="59">
        <v>1</v>
      </c>
      <c r="C12" s="51" t="s">
        <v>147</v>
      </c>
      <c r="D12" s="91">
        <v>4</v>
      </c>
      <c r="E12" s="49">
        <v>1</v>
      </c>
      <c r="F12" s="56" t="s">
        <v>176</v>
      </c>
      <c r="G12" s="49" t="s">
        <v>89</v>
      </c>
      <c r="H12" s="49" t="s">
        <v>148</v>
      </c>
      <c r="I12" s="49" t="s">
        <v>169</v>
      </c>
      <c r="J12" s="49" t="s">
        <v>174</v>
      </c>
      <c r="K12" s="49" t="s">
        <v>669</v>
      </c>
      <c r="L12" s="50" t="s">
        <v>85</v>
      </c>
      <c r="M12" s="50">
        <v>1</v>
      </c>
      <c r="N12" s="50"/>
      <c r="P12" s="34">
        <f>IF(B11&lt;&gt;B12,1,P11+1)</f>
        <v>4</v>
      </c>
    </row>
    <row r="13" spans="1:16" s="34" customFormat="1" ht="61.5" customHeight="1" x14ac:dyDescent="0.25">
      <c r="B13" s="59">
        <v>1</v>
      </c>
      <c r="C13" s="51" t="s">
        <v>147</v>
      </c>
      <c r="D13" s="91">
        <v>5</v>
      </c>
      <c r="E13" s="49">
        <v>1</v>
      </c>
      <c r="F13" s="56" t="s">
        <v>177</v>
      </c>
      <c r="G13" s="49" t="s">
        <v>89</v>
      </c>
      <c r="H13" s="49" t="s">
        <v>121</v>
      </c>
      <c r="I13" s="49" t="s">
        <v>169</v>
      </c>
      <c r="J13" s="49" t="s">
        <v>174</v>
      </c>
      <c r="K13" s="49" t="s">
        <v>669</v>
      </c>
      <c r="L13" s="50" t="s">
        <v>85</v>
      </c>
      <c r="M13" s="50">
        <v>1</v>
      </c>
      <c r="N13" s="50"/>
      <c r="P13" s="34">
        <f t="shared" ref="P13:P84" si="0">IF(B12&lt;&gt;B13,1,P12+1)</f>
        <v>5</v>
      </c>
    </row>
    <row r="14" spans="1:16" s="34" customFormat="1" ht="101.25" customHeight="1" x14ac:dyDescent="0.25">
      <c r="B14" s="59">
        <v>1</v>
      </c>
      <c r="C14" s="51" t="s">
        <v>147</v>
      </c>
      <c r="D14" s="93">
        <v>6</v>
      </c>
      <c r="E14" s="49">
        <v>1</v>
      </c>
      <c r="F14" s="61" t="s">
        <v>178</v>
      </c>
      <c r="G14" s="49" t="s">
        <v>89</v>
      </c>
      <c r="H14" s="49" t="s">
        <v>117</v>
      </c>
      <c r="I14" s="49" t="s">
        <v>169</v>
      </c>
      <c r="J14" s="49" t="s">
        <v>174</v>
      </c>
      <c r="K14" s="49" t="s">
        <v>669</v>
      </c>
      <c r="L14" s="50" t="s">
        <v>85</v>
      </c>
      <c r="M14" s="50">
        <v>1</v>
      </c>
      <c r="N14" s="50" t="s">
        <v>134</v>
      </c>
      <c r="P14" s="34">
        <f t="shared" si="0"/>
        <v>6</v>
      </c>
    </row>
    <row r="15" spans="1:16" s="34" customFormat="1" ht="89.25" x14ac:dyDescent="0.25">
      <c r="B15" s="59">
        <v>1</v>
      </c>
      <c r="C15" s="51" t="s">
        <v>147</v>
      </c>
      <c r="D15" s="91">
        <v>7</v>
      </c>
      <c r="E15" s="49">
        <v>1</v>
      </c>
      <c r="F15" s="56" t="s">
        <v>467</v>
      </c>
      <c r="G15" s="49" t="s">
        <v>89</v>
      </c>
      <c r="H15" s="49" t="s">
        <v>90</v>
      </c>
      <c r="I15" s="55" t="s">
        <v>443</v>
      </c>
      <c r="J15" s="49" t="s">
        <v>174</v>
      </c>
      <c r="K15" s="49" t="s">
        <v>669</v>
      </c>
      <c r="L15" s="50" t="s">
        <v>85</v>
      </c>
      <c r="M15" s="50">
        <v>1</v>
      </c>
      <c r="N15" s="50"/>
      <c r="O15" s="34" t="s">
        <v>235</v>
      </c>
      <c r="P15" s="34">
        <f t="shared" si="0"/>
        <v>7</v>
      </c>
    </row>
    <row r="16" spans="1:16" s="34" customFormat="1" ht="63.75" x14ac:dyDescent="0.25">
      <c r="B16" s="59">
        <v>1</v>
      </c>
      <c r="C16" s="51" t="s">
        <v>147</v>
      </c>
      <c r="D16" s="91">
        <v>8</v>
      </c>
      <c r="E16" s="49">
        <v>1</v>
      </c>
      <c r="F16" s="56" t="s">
        <v>408</v>
      </c>
      <c r="G16" s="49" t="s">
        <v>89</v>
      </c>
      <c r="H16" s="49" t="s">
        <v>144</v>
      </c>
      <c r="I16" s="49" t="s">
        <v>169</v>
      </c>
      <c r="J16" s="49" t="s">
        <v>174</v>
      </c>
      <c r="K16" s="49" t="s">
        <v>669</v>
      </c>
      <c r="L16" s="50" t="s">
        <v>85</v>
      </c>
      <c r="M16" s="50">
        <v>1</v>
      </c>
      <c r="N16" s="50"/>
      <c r="P16" s="34">
        <f t="shared" si="0"/>
        <v>8</v>
      </c>
    </row>
    <row r="17" spans="2:16" s="34" customFormat="1" ht="63.75" x14ac:dyDescent="0.25">
      <c r="B17" s="59">
        <v>1</v>
      </c>
      <c r="C17" s="51" t="s">
        <v>147</v>
      </c>
      <c r="D17" s="92">
        <v>9</v>
      </c>
      <c r="E17" s="49">
        <v>3</v>
      </c>
      <c r="F17" s="51" t="s">
        <v>409</v>
      </c>
      <c r="G17" s="49" t="s">
        <v>89</v>
      </c>
      <c r="H17" s="49" t="s">
        <v>143</v>
      </c>
      <c r="I17" s="49" t="s">
        <v>169</v>
      </c>
      <c r="J17" s="49" t="s">
        <v>87</v>
      </c>
      <c r="K17" s="49" t="s">
        <v>86</v>
      </c>
      <c r="L17" s="50" t="s">
        <v>85</v>
      </c>
      <c r="M17" s="50">
        <v>1</v>
      </c>
      <c r="N17" s="50" t="s">
        <v>97</v>
      </c>
      <c r="P17" s="34">
        <f t="shared" si="0"/>
        <v>9</v>
      </c>
    </row>
    <row r="18" spans="2:16" s="34" customFormat="1" ht="63.75" x14ac:dyDescent="0.25">
      <c r="B18" s="59">
        <v>1</v>
      </c>
      <c r="C18" s="51" t="s">
        <v>147</v>
      </c>
      <c r="D18" s="91">
        <v>10</v>
      </c>
      <c r="E18" s="49">
        <v>1</v>
      </c>
      <c r="F18" s="56" t="s">
        <v>410</v>
      </c>
      <c r="G18" s="49" t="s">
        <v>89</v>
      </c>
      <c r="H18" s="49" t="s">
        <v>142</v>
      </c>
      <c r="I18" s="49" t="s">
        <v>169</v>
      </c>
      <c r="J18" s="49" t="s">
        <v>174</v>
      </c>
      <c r="K18" s="49" t="s">
        <v>669</v>
      </c>
      <c r="L18" s="50" t="s">
        <v>85</v>
      </c>
      <c r="M18" s="50">
        <v>1</v>
      </c>
      <c r="N18" s="50"/>
      <c r="P18" s="34">
        <f t="shared" si="0"/>
        <v>10</v>
      </c>
    </row>
    <row r="19" spans="2:16" s="34" customFormat="1" ht="63.75" x14ac:dyDescent="0.25">
      <c r="B19" s="59">
        <v>1</v>
      </c>
      <c r="C19" s="51" t="s">
        <v>147</v>
      </c>
      <c r="D19" s="91">
        <v>11</v>
      </c>
      <c r="E19" s="49">
        <v>1</v>
      </c>
      <c r="F19" s="56" t="s">
        <v>411</v>
      </c>
      <c r="G19" s="49" t="s">
        <v>89</v>
      </c>
      <c r="H19" s="49" t="s">
        <v>141</v>
      </c>
      <c r="I19" s="49" t="s">
        <v>169</v>
      </c>
      <c r="J19" s="49" t="s">
        <v>174</v>
      </c>
      <c r="K19" s="49" t="s">
        <v>669</v>
      </c>
      <c r="L19" s="50" t="s">
        <v>85</v>
      </c>
      <c r="M19" s="50">
        <v>1</v>
      </c>
      <c r="N19" s="50"/>
      <c r="P19" s="34">
        <f t="shared" si="0"/>
        <v>11</v>
      </c>
    </row>
    <row r="20" spans="2:16" s="34" customFormat="1" ht="63.75" x14ac:dyDescent="0.25">
      <c r="B20" s="59">
        <v>1</v>
      </c>
      <c r="C20" s="51" t="s">
        <v>147</v>
      </c>
      <c r="D20" s="91">
        <v>12</v>
      </c>
      <c r="E20" s="49">
        <v>1</v>
      </c>
      <c r="F20" s="56" t="s">
        <v>412</v>
      </c>
      <c r="G20" s="49" t="s">
        <v>89</v>
      </c>
      <c r="H20" s="49" t="s">
        <v>146</v>
      </c>
      <c r="I20" s="49" t="s">
        <v>169</v>
      </c>
      <c r="J20" s="49" t="s">
        <v>174</v>
      </c>
      <c r="K20" s="49" t="s">
        <v>669</v>
      </c>
      <c r="L20" s="50" t="s">
        <v>85</v>
      </c>
      <c r="M20" s="50">
        <v>1</v>
      </c>
      <c r="N20" s="50"/>
      <c r="P20" s="34">
        <f t="shared" si="0"/>
        <v>12</v>
      </c>
    </row>
    <row r="21" spans="2:16" s="34" customFormat="1" ht="89.25" x14ac:dyDescent="0.25">
      <c r="B21" s="59">
        <v>1</v>
      </c>
      <c r="C21" s="51" t="s">
        <v>147</v>
      </c>
      <c r="D21" s="91">
        <v>100</v>
      </c>
      <c r="E21" s="49">
        <v>1</v>
      </c>
      <c r="F21" s="56" t="s">
        <v>601</v>
      </c>
      <c r="G21" s="49" t="s">
        <v>89</v>
      </c>
      <c r="H21" s="49" t="s">
        <v>602</v>
      </c>
      <c r="I21" s="49" t="s">
        <v>443</v>
      </c>
      <c r="J21" s="49" t="s">
        <v>174</v>
      </c>
      <c r="K21" s="49"/>
      <c r="L21" s="50" t="s">
        <v>85</v>
      </c>
      <c r="M21" s="50">
        <v>1</v>
      </c>
      <c r="N21" s="50"/>
      <c r="O21" s="34" t="s">
        <v>374</v>
      </c>
    </row>
    <row r="22" spans="2:16" s="34" customFormat="1" ht="48.75" customHeight="1" x14ac:dyDescent="0.25">
      <c r="B22" s="59">
        <v>1</v>
      </c>
      <c r="C22" s="51" t="s">
        <v>147</v>
      </c>
      <c r="D22" s="91" t="s">
        <v>648</v>
      </c>
      <c r="E22" s="49">
        <v>1</v>
      </c>
      <c r="F22" s="56" t="s">
        <v>654</v>
      </c>
      <c r="G22" s="49" t="s">
        <v>89</v>
      </c>
      <c r="H22" s="49" t="s">
        <v>123</v>
      </c>
      <c r="I22" s="49" t="s">
        <v>651</v>
      </c>
      <c r="J22" s="49" t="s">
        <v>652</v>
      </c>
      <c r="K22" s="49"/>
      <c r="L22" s="50" t="s">
        <v>85</v>
      </c>
      <c r="M22" s="50">
        <v>1</v>
      </c>
      <c r="N22" s="50"/>
    </row>
    <row r="23" spans="2:16" s="34" customFormat="1" ht="48.75" customHeight="1" x14ac:dyDescent="0.25">
      <c r="B23" s="59">
        <v>1</v>
      </c>
      <c r="C23" s="51" t="s">
        <v>147</v>
      </c>
      <c r="D23" s="91" t="s">
        <v>649</v>
      </c>
      <c r="E23" s="49">
        <v>1</v>
      </c>
      <c r="F23" s="56" t="s">
        <v>655</v>
      </c>
      <c r="G23" s="49" t="s">
        <v>89</v>
      </c>
      <c r="H23" s="49" t="s">
        <v>123</v>
      </c>
      <c r="I23" s="49" t="s">
        <v>651</v>
      </c>
      <c r="J23" s="49" t="s">
        <v>653</v>
      </c>
      <c r="K23" s="49"/>
      <c r="L23" s="50" t="s">
        <v>85</v>
      </c>
      <c r="M23" s="50">
        <v>1</v>
      </c>
      <c r="N23" s="50"/>
    </row>
    <row r="24" spans="2:16" s="34" customFormat="1" ht="89.25" x14ac:dyDescent="0.25">
      <c r="B24" s="59">
        <v>2</v>
      </c>
      <c r="C24" s="51" t="s">
        <v>145</v>
      </c>
      <c r="D24" s="91">
        <v>13</v>
      </c>
      <c r="E24" s="49">
        <v>1</v>
      </c>
      <c r="F24" s="56" t="s">
        <v>468</v>
      </c>
      <c r="G24" s="49" t="s">
        <v>89</v>
      </c>
      <c r="H24" s="49" t="s">
        <v>90</v>
      </c>
      <c r="I24" s="49" t="s">
        <v>443</v>
      </c>
      <c r="J24" s="49" t="s">
        <v>174</v>
      </c>
      <c r="K24" s="49" t="s">
        <v>669</v>
      </c>
      <c r="L24" s="50" t="s">
        <v>85</v>
      </c>
      <c r="M24" s="50">
        <v>1</v>
      </c>
      <c r="N24" s="50"/>
      <c r="O24" s="34" t="s">
        <v>375</v>
      </c>
      <c r="P24" s="34">
        <f>IF(B20&lt;&gt;B24,1,P20+1)</f>
        <v>1</v>
      </c>
    </row>
    <row r="25" spans="2:16" s="34" customFormat="1" ht="51" x14ac:dyDescent="0.25">
      <c r="B25" s="59">
        <v>2</v>
      </c>
      <c r="C25" s="51" t="s">
        <v>145</v>
      </c>
      <c r="D25" s="91">
        <v>14</v>
      </c>
      <c r="E25" s="49">
        <v>1</v>
      </c>
      <c r="F25" s="56" t="s">
        <v>413</v>
      </c>
      <c r="G25" s="49" t="s">
        <v>89</v>
      </c>
      <c r="H25" s="49" t="s">
        <v>127</v>
      </c>
      <c r="I25" s="49" t="s">
        <v>169</v>
      </c>
      <c r="J25" s="49" t="s">
        <v>174</v>
      </c>
      <c r="K25" s="49" t="s">
        <v>669</v>
      </c>
      <c r="L25" s="50" t="s">
        <v>85</v>
      </c>
      <c r="M25" s="50">
        <v>1</v>
      </c>
      <c r="N25" s="50"/>
      <c r="P25" s="34">
        <f t="shared" si="0"/>
        <v>2</v>
      </c>
    </row>
    <row r="26" spans="2:16" s="34" customFormat="1" ht="63" customHeight="1" x14ac:dyDescent="0.25">
      <c r="B26" s="59">
        <v>2</v>
      </c>
      <c r="C26" s="51" t="s">
        <v>145</v>
      </c>
      <c r="D26" s="92">
        <v>15</v>
      </c>
      <c r="E26" s="49">
        <v>3</v>
      </c>
      <c r="F26" s="51" t="s">
        <v>414</v>
      </c>
      <c r="G26" s="49" t="s">
        <v>89</v>
      </c>
      <c r="H26" s="49" t="s">
        <v>125</v>
      </c>
      <c r="I26" s="49" t="s">
        <v>169</v>
      </c>
      <c r="J26" s="49" t="s">
        <v>87</v>
      </c>
      <c r="K26" s="49" t="s">
        <v>86</v>
      </c>
      <c r="L26" s="50" t="s">
        <v>85</v>
      </c>
      <c r="M26" s="50">
        <v>1</v>
      </c>
      <c r="N26" s="50" t="s">
        <v>97</v>
      </c>
      <c r="P26" s="34">
        <f t="shared" si="0"/>
        <v>3</v>
      </c>
    </row>
    <row r="27" spans="2:16" s="34" customFormat="1" ht="51" x14ac:dyDescent="0.25">
      <c r="B27" s="59">
        <v>2</v>
      </c>
      <c r="C27" s="51" t="s">
        <v>145</v>
      </c>
      <c r="D27" s="91">
        <v>16</v>
      </c>
      <c r="E27" s="49">
        <v>1</v>
      </c>
      <c r="F27" s="56" t="s">
        <v>415</v>
      </c>
      <c r="G27" s="49" t="s">
        <v>89</v>
      </c>
      <c r="H27" s="49" t="s">
        <v>123</v>
      </c>
      <c r="I27" s="49" t="s">
        <v>169</v>
      </c>
      <c r="J27" s="49" t="s">
        <v>174</v>
      </c>
      <c r="K27" s="49" t="s">
        <v>669</v>
      </c>
      <c r="L27" s="50" t="s">
        <v>85</v>
      </c>
      <c r="M27" s="50">
        <v>1</v>
      </c>
      <c r="N27" s="50"/>
      <c r="P27" s="34">
        <f t="shared" si="0"/>
        <v>4</v>
      </c>
    </row>
    <row r="28" spans="2:16" s="34" customFormat="1" ht="60.75" customHeight="1" x14ac:dyDescent="0.25">
      <c r="B28" s="59">
        <v>2</v>
      </c>
      <c r="C28" s="51" t="s">
        <v>145</v>
      </c>
      <c r="D28" s="91">
        <v>17</v>
      </c>
      <c r="E28" s="49">
        <v>1</v>
      </c>
      <c r="F28" s="56" t="s">
        <v>416</v>
      </c>
      <c r="G28" s="49" t="s">
        <v>89</v>
      </c>
      <c r="H28" s="49" t="s">
        <v>121</v>
      </c>
      <c r="I28" s="49" t="s">
        <v>169</v>
      </c>
      <c r="J28" s="49" t="s">
        <v>174</v>
      </c>
      <c r="K28" s="49" t="s">
        <v>669</v>
      </c>
      <c r="L28" s="50" t="s">
        <v>85</v>
      </c>
      <c r="M28" s="50">
        <v>1</v>
      </c>
      <c r="N28" s="50"/>
      <c r="P28" s="34">
        <f t="shared" si="0"/>
        <v>5</v>
      </c>
    </row>
    <row r="29" spans="2:16" s="34" customFormat="1" ht="63.75" x14ac:dyDescent="0.25">
      <c r="B29" s="59">
        <v>2</v>
      </c>
      <c r="C29" s="51" t="s">
        <v>145</v>
      </c>
      <c r="D29" s="91">
        <v>18</v>
      </c>
      <c r="E29" s="49">
        <v>1</v>
      </c>
      <c r="F29" s="56" t="s">
        <v>417</v>
      </c>
      <c r="G29" s="49" t="s">
        <v>89</v>
      </c>
      <c r="H29" s="49" t="s">
        <v>117</v>
      </c>
      <c r="I29" s="49" t="s">
        <v>169</v>
      </c>
      <c r="J29" s="49" t="s">
        <v>174</v>
      </c>
      <c r="K29" s="49" t="s">
        <v>669</v>
      </c>
      <c r="L29" s="50" t="s">
        <v>85</v>
      </c>
      <c r="M29" s="50">
        <v>1</v>
      </c>
      <c r="N29" s="50"/>
      <c r="P29" s="34">
        <f t="shared" si="0"/>
        <v>6</v>
      </c>
    </row>
    <row r="30" spans="2:16" s="34" customFormat="1" ht="102" x14ac:dyDescent="0.25">
      <c r="B30" s="59">
        <v>2</v>
      </c>
      <c r="C30" s="51" t="s">
        <v>145</v>
      </c>
      <c r="D30" s="92">
        <v>19</v>
      </c>
      <c r="E30" s="49">
        <v>1</v>
      </c>
      <c r="F30" s="51" t="s">
        <v>418</v>
      </c>
      <c r="G30" s="49" t="s">
        <v>89</v>
      </c>
      <c r="H30" s="49" t="s">
        <v>119</v>
      </c>
      <c r="I30" s="49" t="s">
        <v>169</v>
      </c>
      <c r="J30" s="49" t="s">
        <v>174</v>
      </c>
      <c r="K30" s="49" t="s">
        <v>669</v>
      </c>
      <c r="L30" s="50" t="s">
        <v>85</v>
      </c>
      <c r="M30" s="50">
        <v>1</v>
      </c>
      <c r="N30" s="50"/>
      <c r="P30" s="34">
        <f t="shared" si="0"/>
        <v>7</v>
      </c>
    </row>
    <row r="31" spans="2:16" s="34" customFormat="1" ht="63.75" x14ac:dyDescent="0.25">
      <c r="B31" s="59">
        <v>2</v>
      </c>
      <c r="C31" s="51" t="s">
        <v>145</v>
      </c>
      <c r="D31" s="91">
        <v>20</v>
      </c>
      <c r="E31" s="49">
        <v>1</v>
      </c>
      <c r="F31" s="56" t="s">
        <v>419</v>
      </c>
      <c r="G31" s="49" t="s">
        <v>89</v>
      </c>
      <c r="H31" s="49" t="s">
        <v>114</v>
      </c>
      <c r="I31" s="49" t="s">
        <v>169</v>
      </c>
      <c r="J31" s="49" t="s">
        <v>174</v>
      </c>
      <c r="K31" s="49" t="s">
        <v>669</v>
      </c>
      <c r="L31" s="50" t="s">
        <v>85</v>
      </c>
      <c r="M31" s="50">
        <v>1</v>
      </c>
      <c r="N31" s="50"/>
      <c r="P31" s="34">
        <f t="shared" si="0"/>
        <v>8</v>
      </c>
    </row>
    <row r="32" spans="2:16" s="34" customFormat="1" ht="49.5" customHeight="1" x14ac:dyDescent="0.25">
      <c r="B32" s="59">
        <v>2</v>
      </c>
      <c r="C32" s="51" t="s">
        <v>145</v>
      </c>
      <c r="D32" s="91" t="s">
        <v>656</v>
      </c>
      <c r="E32" s="49">
        <v>1</v>
      </c>
      <c r="F32" s="56" t="s">
        <v>661</v>
      </c>
      <c r="G32" s="49" t="s">
        <v>89</v>
      </c>
      <c r="H32" s="49" t="s">
        <v>123</v>
      </c>
      <c r="I32" s="49" t="s">
        <v>668</v>
      </c>
      <c r="J32" s="49" t="s">
        <v>174</v>
      </c>
      <c r="K32" s="49" t="s">
        <v>669</v>
      </c>
      <c r="L32" s="50" t="s">
        <v>85</v>
      </c>
      <c r="M32" s="50">
        <v>1</v>
      </c>
      <c r="N32" s="50"/>
    </row>
    <row r="33" spans="2:16" s="34" customFormat="1" ht="49.5" customHeight="1" x14ac:dyDescent="0.25">
      <c r="B33" s="59">
        <v>2</v>
      </c>
      <c r="C33" s="51" t="s">
        <v>145</v>
      </c>
      <c r="D33" s="91" t="s">
        <v>657</v>
      </c>
      <c r="E33" s="49">
        <v>1</v>
      </c>
      <c r="F33" s="56" t="s">
        <v>664</v>
      </c>
      <c r="G33" s="49" t="s">
        <v>89</v>
      </c>
      <c r="H33" s="49" t="s">
        <v>666</v>
      </c>
      <c r="I33" s="49" t="s">
        <v>668</v>
      </c>
      <c r="J33" s="49" t="s">
        <v>174</v>
      </c>
      <c r="K33" s="49" t="s">
        <v>669</v>
      </c>
      <c r="L33" s="50" t="s">
        <v>85</v>
      </c>
      <c r="M33" s="50">
        <v>1</v>
      </c>
      <c r="N33" s="50"/>
    </row>
    <row r="34" spans="2:16" s="34" customFormat="1" ht="49.5" customHeight="1" x14ac:dyDescent="0.25">
      <c r="B34" s="59">
        <v>2</v>
      </c>
      <c r="C34" s="51" t="s">
        <v>145</v>
      </c>
      <c r="D34" s="91" t="s">
        <v>658</v>
      </c>
      <c r="E34" s="49">
        <v>1</v>
      </c>
      <c r="F34" s="56" t="s">
        <v>663</v>
      </c>
      <c r="G34" s="49" t="s">
        <v>89</v>
      </c>
      <c r="H34" s="49" t="s">
        <v>140</v>
      </c>
      <c r="I34" s="49" t="s">
        <v>668</v>
      </c>
      <c r="J34" s="49" t="s">
        <v>174</v>
      </c>
      <c r="K34" s="49" t="s">
        <v>669</v>
      </c>
      <c r="L34" s="50" t="s">
        <v>85</v>
      </c>
      <c r="M34" s="50">
        <v>1</v>
      </c>
      <c r="N34" s="50"/>
    </row>
    <row r="35" spans="2:16" s="34" customFormat="1" ht="49.5" customHeight="1" x14ac:dyDescent="0.25">
      <c r="B35" s="59">
        <v>2</v>
      </c>
      <c r="C35" s="51" t="s">
        <v>145</v>
      </c>
      <c r="D35" s="91" t="s">
        <v>659</v>
      </c>
      <c r="E35" s="49">
        <v>1</v>
      </c>
      <c r="F35" s="56" t="s">
        <v>662</v>
      </c>
      <c r="G35" s="49" t="s">
        <v>89</v>
      </c>
      <c r="H35" s="49" t="s">
        <v>667</v>
      </c>
      <c r="I35" s="49" t="s">
        <v>668</v>
      </c>
      <c r="J35" s="49" t="s">
        <v>174</v>
      </c>
      <c r="K35" s="49" t="s">
        <v>669</v>
      </c>
      <c r="L35" s="50" t="s">
        <v>85</v>
      </c>
      <c r="M35" s="50">
        <v>1</v>
      </c>
      <c r="N35" s="50"/>
    </row>
    <row r="36" spans="2:16" s="34" customFormat="1" ht="49.5" customHeight="1" x14ac:dyDescent="0.25">
      <c r="B36" s="59">
        <v>2</v>
      </c>
      <c r="C36" s="51" t="s">
        <v>145</v>
      </c>
      <c r="D36" s="91" t="s">
        <v>660</v>
      </c>
      <c r="E36" s="49">
        <v>1</v>
      </c>
      <c r="F36" s="56" t="s">
        <v>665</v>
      </c>
      <c r="G36" s="49" t="s">
        <v>89</v>
      </c>
      <c r="H36" s="49" t="s">
        <v>123</v>
      </c>
      <c r="I36" s="49" t="s">
        <v>668</v>
      </c>
      <c r="J36" s="49" t="s">
        <v>174</v>
      </c>
      <c r="K36" s="49" t="s">
        <v>669</v>
      </c>
      <c r="L36" s="50" t="s">
        <v>85</v>
      </c>
      <c r="M36" s="50">
        <v>1</v>
      </c>
      <c r="N36" s="50"/>
    </row>
    <row r="37" spans="2:16" s="34" customFormat="1" ht="89.25" x14ac:dyDescent="0.25">
      <c r="B37" s="59">
        <v>4</v>
      </c>
      <c r="C37" s="51" t="s">
        <v>139</v>
      </c>
      <c r="D37" s="91">
        <v>21</v>
      </c>
      <c r="E37" s="49">
        <v>1</v>
      </c>
      <c r="F37" s="56" t="s">
        <v>469</v>
      </c>
      <c r="G37" s="49" t="s">
        <v>89</v>
      </c>
      <c r="H37" s="49" t="s">
        <v>88</v>
      </c>
      <c r="I37" s="49" t="s">
        <v>443</v>
      </c>
      <c r="J37" s="49" t="s">
        <v>174</v>
      </c>
      <c r="K37" s="55" t="s">
        <v>669</v>
      </c>
      <c r="L37" s="50" t="s">
        <v>85</v>
      </c>
      <c r="M37" s="50">
        <v>1</v>
      </c>
      <c r="N37" s="50"/>
      <c r="O37" s="34" t="s">
        <v>236</v>
      </c>
      <c r="P37" s="34">
        <f>IF(B31&lt;&gt;B37,1,P31+1)</f>
        <v>1</v>
      </c>
    </row>
    <row r="38" spans="2:16" s="34" customFormat="1" ht="51" x14ac:dyDescent="0.25">
      <c r="B38" s="59">
        <v>4</v>
      </c>
      <c r="C38" s="51" t="s">
        <v>139</v>
      </c>
      <c r="D38" s="91">
        <v>22</v>
      </c>
      <c r="E38" s="49">
        <v>1</v>
      </c>
      <c r="F38" s="56" t="s">
        <v>420</v>
      </c>
      <c r="G38" s="49" t="s">
        <v>89</v>
      </c>
      <c r="H38" s="49" t="s">
        <v>144</v>
      </c>
      <c r="I38" s="49" t="s">
        <v>169</v>
      </c>
      <c r="J38" s="49" t="s">
        <v>174</v>
      </c>
      <c r="K38" s="49" t="s">
        <v>669</v>
      </c>
      <c r="L38" s="50" t="s">
        <v>85</v>
      </c>
      <c r="M38" s="50">
        <v>1</v>
      </c>
      <c r="N38" s="50"/>
      <c r="P38" s="34">
        <f t="shared" si="0"/>
        <v>2</v>
      </c>
    </row>
    <row r="39" spans="2:16" s="34" customFormat="1" ht="51" x14ac:dyDescent="0.25">
      <c r="B39" s="59">
        <v>4</v>
      </c>
      <c r="C39" s="51" t="s">
        <v>139</v>
      </c>
      <c r="D39" s="92">
        <v>23</v>
      </c>
      <c r="E39" s="49">
        <v>3</v>
      </c>
      <c r="F39" s="51" t="s">
        <v>421</v>
      </c>
      <c r="G39" s="49" t="s">
        <v>89</v>
      </c>
      <c r="H39" s="49" t="s">
        <v>143</v>
      </c>
      <c r="I39" s="49" t="s">
        <v>169</v>
      </c>
      <c r="J39" s="49" t="s">
        <v>87</v>
      </c>
      <c r="K39" s="49" t="s">
        <v>86</v>
      </c>
      <c r="L39" s="50" t="s">
        <v>85</v>
      </c>
      <c r="M39" s="50">
        <v>1</v>
      </c>
      <c r="N39" s="50" t="s">
        <v>97</v>
      </c>
      <c r="P39" s="34">
        <f t="shared" si="0"/>
        <v>3</v>
      </c>
    </row>
    <row r="40" spans="2:16" s="34" customFormat="1" ht="51" x14ac:dyDescent="0.25">
      <c r="B40" s="59">
        <v>4</v>
      </c>
      <c r="C40" s="51" t="s">
        <v>139</v>
      </c>
      <c r="D40" s="91">
        <v>24</v>
      </c>
      <c r="E40" s="49">
        <v>1</v>
      </c>
      <c r="F40" s="56" t="s">
        <v>422</v>
      </c>
      <c r="G40" s="49" t="s">
        <v>89</v>
      </c>
      <c r="H40" s="49" t="s">
        <v>142</v>
      </c>
      <c r="I40" s="49" t="s">
        <v>169</v>
      </c>
      <c r="J40" s="49" t="s">
        <v>174</v>
      </c>
      <c r="K40" s="49" t="s">
        <v>669</v>
      </c>
      <c r="L40" s="50" t="s">
        <v>85</v>
      </c>
      <c r="M40" s="50">
        <v>1</v>
      </c>
      <c r="N40" s="50"/>
      <c r="P40" s="34">
        <f t="shared" si="0"/>
        <v>4</v>
      </c>
    </row>
    <row r="41" spans="2:16" s="34" customFormat="1" ht="51" x14ac:dyDescent="0.25">
      <c r="B41" s="59">
        <v>4</v>
      </c>
      <c r="C41" s="51" t="s">
        <v>139</v>
      </c>
      <c r="D41" s="91">
        <v>25</v>
      </c>
      <c r="E41" s="49">
        <v>1</v>
      </c>
      <c r="F41" s="56" t="s">
        <v>423</v>
      </c>
      <c r="G41" s="49" t="s">
        <v>89</v>
      </c>
      <c r="H41" s="49" t="s">
        <v>141</v>
      </c>
      <c r="I41" s="49" t="s">
        <v>169</v>
      </c>
      <c r="J41" s="49" t="s">
        <v>174</v>
      </c>
      <c r="K41" s="49" t="s">
        <v>669</v>
      </c>
      <c r="L41" s="50" t="s">
        <v>85</v>
      </c>
      <c r="M41" s="50">
        <v>1</v>
      </c>
      <c r="N41" s="50"/>
      <c r="P41" s="34">
        <f t="shared" si="0"/>
        <v>5</v>
      </c>
    </row>
    <row r="42" spans="2:16" s="34" customFormat="1" ht="63.75" x14ac:dyDescent="0.25">
      <c r="B42" s="59">
        <v>4</v>
      </c>
      <c r="C42" s="51" t="s">
        <v>139</v>
      </c>
      <c r="D42" s="91">
        <v>26</v>
      </c>
      <c r="E42" s="49">
        <v>3</v>
      </c>
      <c r="F42" s="56" t="s">
        <v>424</v>
      </c>
      <c r="G42" s="49" t="s">
        <v>89</v>
      </c>
      <c r="H42" s="49" t="s">
        <v>117</v>
      </c>
      <c r="I42" s="49" t="s">
        <v>169</v>
      </c>
      <c r="J42" s="49" t="s">
        <v>174</v>
      </c>
      <c r="K42" s="49" t="s">
        <v>86</v>
      </c>
      <c r="L42" s="50" t="s">
        <v>85</v>
      </c>
      <c r="M42" s="50">
        <v>1</v>
      </c>
      <c r="N42" s="50"/>
      <c r="P42" s="34">
        <f t="shared" si="0"/>
        <v>6</v>
      </c>
    </row>
    <row r="43" spans="2:16" s="34" customFormat="1" ht="66.75" customHeight="1" x14ac:dyDescent="0.25">
      <c r="B43" s="59">
        <v>4</v>
      </c>
      <c r="C43" s="51" t="s">
        <v>139</v>
      </c>
      <c r="D43" s="91">
        <v>27</v>
      </c>
      <c r="E43" s="49">
        <v>1</v>
      </c>
      <c r="F43" s="56" t="s">
        <v>425</v>
      </c>
      <c r="G43" s="49" t="s">
        <v>89</v>
      </c>
      <c r="H43" s="49" t="s">
        <v>127</v>
      </c>
      <c r="I43" s="49" t="s">
        <v>169</v>
      </c>
      <c r="J43" s="49" t="s">
        <v>174</v>
      </c>
      <c r="K43" s="49" t="s">
        <v>669</v>
      </c>
      <c r="L43" s="50" t="s">
        <v>85</v>
      </c>
      <c r="M43" s="50">
        <v>1</v>
      </c>
      <c r="N43" s="50"/>
      <c r="P43" s="34">
        <f t="shared" si="0"/>
        <v>7</v>
      </c>
    </row>
    <row r="44" spans="2:16" s="34" customFormat="1" ht="64.5" customHeight="1" x14ac:dyDescent="0.25">
      <c r="B44" s="59">
        <v>4</v>
      </c>
      <c r="C44" s="51" t="s">
        <v>139</v>
      </c>
      <c r="D44" s="92">
        <v>28</v>
      </c>
      <c r="E44" s="49">
        <v>3</v>
      </c>
      <c r="F44" s="51" t="s">
        <v>426</v>
      </c>
      <c r="G44" s="49" t="s">
        <v>89</v>
      </c>
      <c r="H44" s="49" t="s">
        <v>125</v>
      </c>
      <c r="I44" s="49" t="s">
        <v>169</v>
      </c>
      <c r="J44" s="49" t="s">
        <v>87</v>
      </c>
      <c r="K44" s="49" t="s">
        <v>86</v>
      </c>
      <c r="L44" s="50" t="s">
        <v>85</v>
      </c>
      <c r="M44" s="50">
        <v>1</v>
      </c>
      <c r="N44" s="50" t="s">
        <v>97</v>
      </c>
      <c r="P44" s="34">
        <f t="shared" si="0"/>
        <v>8</v>
      </c>
    </row>
    <row r="45" spans="2:16" s="34" customFormat="1" ht="63.75" x14ac:dyDescent="0.25">
      <c r="B45" s="59">
        <v>4</v>
      </c>
      <c r="C45" s="51" t="s">
        <v>139</v>
      </c>
      <c r="D45" s="91">
        <v>29</v>
      </c>
      <c r="E45" s="49">
        <v>1</v>
      </c>
      <c r="F45" s="56" t="s">
        <v>427</v>
      </c>
      <c r="G45" s="49" t="s">
        <v>89</v>
      </c>
      <c r="H45" s="49" t="s">
        <v>123</v>
      </c>
      <c r="I45" s="49" t="s">
        <v>169</v>
      </c>
      <c r="J45" s="49" t="s">
        <v>174</v>
      </c>
      <c r="K45" s="49" t="s">
        <v>669</v>
      </c>
      <c r="L45" s="50" t="s">
        <v>85</v>
      </c>
      <c r="M45" s="50">
        <v>1</v>
      </c>
      <c r="N45" s="50"/>
      <c r="P45" s="34">
        <f t="shared" si="0"/>
        <v>9</v>
      </c>
    </row>
    <row r="46" spans="2:16" s="34" customFormat="1" ht="63.75" x14ac:dyDescent="0.25">
      <c r="B46" s="59">
        <v>4</v>
      </c>
      <c r="C46" s="51" t="s">
        <v>139</v>
      </c>
      <c r="D46" s="91">
        <v>30</v>
      </c>
      <c r="E46" s="49">
        <v>1</v>
      </c>
      <c r="F46" s="56" t="s">
        <v>428</v>
      </c>
      <c r="G46" s="49" t="s">
        <v>89</v>
      </c>
      <c r="H46" s="49" t="s">
        <v>121</v>
      </c>
      <c r="I46" s="49" t="s">
        <v>169</v>
      </c>
      <c r="J46" s="49" t="s">
        <v>174</v>
      </c>
      <c r="K46" s="49" t="s">
        <v>669</v>
      </c>
      <c r="L46" s="50" t="s">
        <v>85</v>
      </c>
      <c r="M46" s="50">
        <v>1</v>
      </c>
      <c r="N46" s="50"/>
      <c r="P46" s="34">
        <f t="shared" si="0"/>
        <v>10</v>
      </c>
    </row>
    <row r="47" spans="2:16" s="34" customFormat="1" ht="63.75" x14ac:dyDescent="0.25">
      <c r="B47" s="59">
        <v>4</v>
      </c>
      <c r="C47" s="51" t="s">
        <v>139</v>
      </c>
      <c r="D47" s="91">
        <v>31</v>
      </c>
      <c r="E47" s="49">
        <v>3</v>
      </c>
      <c r="F47" s="56" t="s">
        <v>429</v>
      </c>
      <c r="G47" s="49" t="s">
        <v>89</v>
      </c>
      <c r="H47" s="49" t="s">
        <v>140</v>
      </c>
      <c r="I47" s="49" t="s">
        <v>169</v>
      </c>
      <c r="J47" s="49" t="s">
        <v>174</v>
      </c>
      <c r="K47" s="49" t="s">
        <v>86</v>
      </c>
      <c r="L47" s="50" t="s">
        <v>85</v>
      </c>
      <c r="M47" s="50">
        <v>1</v>
      </c>
      <c r="N47" s="50"/>
      <c r="P47" s="34">
        <f t="shared" si="0"/>
        <v>11</v>
      </c>
    </row>
    <row r="48" spans="2:16" s="34" customFormat="1" ht="63.75" x14ac:dyDescent="0.25">
      <c r="B48" s="59">
        <v>4</v>
      </c>
      <c r="C48" s="51" t="s">
        <v>139</v>
      </c>
      <c r="D48" s="91">
        <v>32</v>
      </c>
      <c r="E48" s="49">
        <v>3</v>
      </c>
      <c r="F48" s="56" t="s">
        <v>430</v>
      </c>
      <c r="G48" s="49" t="s">
        <v>89</v>
      </c>
      <c r="H48" s="49" t="s">
        <v>138</v>
      </c>
      <c r="I48" s="49" t="s">
        <v>169</v>
      </c>
      <c r="J48" s="49" t="s">
        <v>174</v>
      </c>
      <c r="K48" s="49" t="s">
        <v>86</v>
      </c>
      <c r="L48" s="50" t="s">
        <v>85</v>
      </c>
      <c r="M48" s="50">
        <v>1</v>
      </c>
      <c r="N48" s="64" t="s">
        <v>137</v>
      </c>
      <c r="P48" s="34">
        <f t="shared" si="0"/>
        <v>12</v>
      </c>
    </row>
    <row r="49" spans="2:16" s="34" customFormat="1" ht="42.75" customHeight="1" x14ac:dyDescent="0.25">
      <c r="B49" s="59">
        <v>5</v>
      </c>
      <c r="C49" s="51" t="s">
        <v>135</v>
      </c>
      <c r="D49" s="91">
        <v>33</v>
      </c>
      <c r="E49" s="55">
        <v>1</v>
      </c>
      <c r="F49" s="62" t="s">
        <v>449</v>
      </c>
      <c r="G49" s="49" t="s">
        <v>89</v>
      </c>
      <c r="H49" s="55" t="s">
        <v>88</v>
      </c>
      <c r="I49" s="55" t="s">
        <v>443</v>
      </c>
      <c r="J49" s="49" t="s">
        <v>174</v>
      </c>
      <c r="K49" s="49" t="s">
        <v>669</v>
      </c>
      <c r="L49" s="50" t="s">
        <v>85</v>
      </c>
      <c r="M49" s="50">
        <v>1</v>
      </c>
      <c r="N49" s="50"/>
      <c r="O49" s="34" t="s">
        <v>243</v>
      </c>
      <c r="P49" s="34">
        <f t="shared" si="0"/>
        <v>1</v>
      </c>
    </row>
    <row r="50" spans="2:16" s="34" customFormat="1" ht="56.25" customHeight="1" x14ac:dyDescent="0.25">
      <c r="B50" s="59">
        <v>5</v>
      </c>
      <c r="C50" s="51" t="s">
        <v>135</v>
      </c>
      <c r="D50" s="91">
        <v>34</v>
      </c>
      <c r="E50" s="55">
        <v>1</v>
      </c>
      <c r="F50" s="62" t="s">
        <v>179</v>
      </c>
      <c r="G50" s="49" t="s">
        <v>89</v>
      </c>
      <c r="H50" s="55" t="s">
        <v>127</v>
      </c>
      <c r="I50" s="55" t="s">
        <v>169</v>
      </c>
      <c r="J50" s="49" t="s">
        <v>174</v>
      </c>
      <c r="K50" s="49" t="s">
        <v>669</v>
      </c>
      <c r="L50" s="50" t="s">
        <v>85</v>
      </c>
      <c r="M50" s="50">
        <v>1</v>
      </c>
      <c r="N50" s="50"/>
      <c r="P50" s="34">
        <f t="shared" si="0"/>
        <v>2</v>
      </c>
    </row>
    <row r="51" spans="2:16" s="34" customFormat="1" ht="51" x14ac:dyDescent="0.25">
      <c r="B51" s="59">
        <v>5</v>
      </c>
      <c r="C51" s="51" t="s">
        <v>135</v>
      </c>
      <c r="D51" s="92">
        <v>35</v>
      </c>
      <c r="E51" s="55">
        <v>3</v>
      </c>
      <c r="F51" s="63" t="s">
        <v>136</v>
      </c>
      <c r="G51" s="49" t="s">
        <v>89</v>
      </c>
      <c r="H51" s="55" t="s">
        <v>125</v>
      </c>
      <c r="I51" s="55" t="s">
        <v>169</v>
      </c>
      <c r="J51" s="49" t="s">
        <v>87</v>
      </c>
      <c r="K51" s="49" t="s">
        <v>86</v>
      </c>
      <c r="L51" s="50" t="s">
        <v>85</v>
      </c>
      <c r="M51" s="50">
        <v>1</v>
      </c>
      <c r="N51" s="50" t="s">
        <v>97</v>
      </c>
      <c r="P51" s="34">
        <f t="shared" si="0"/>
        <v>3</v>
      </c>
    </row>
    <row r="52" spans="2:16" s="34" customFormat="1" ht="54.75" customHeight="1" x14ac:dyDescent="0.25">
      <c r="B52" s="59">
        <v>5</v>
      </c>
      <c r="C52" s="51" t="s">
        <v>135</v>
      </c>
      <c r="D52" s="91">
        <v>36</v>
      </c>
      <c r="E52" s="55">
        <v>1</v>
      </c>
      <c r="F52" s="62" t="s">
        <v>180</v>
      </c>
      <c r="G52" s="49" t="s">
        <v>89</v>
      </c>
      <c r="H52" s="55" t="s">
        <v>123</v>
      </c>
      <c r="I52" s="55" t="s">
        <v>169</v>
      </c>
      <c r="J52" s="49" t="s">
        <v>174</v>
      </c>
      <c r="K52" s="49" t="s">
        <v>669</v>
      </c>
      <c r="L52" s="50" t="s">
        <v>85</v>
      </c>
      <c r="M52" s="50">
        <v>1</v>
      </c>
      <c r="N52" s="50"/>
      <c r="P52" s="34">
        <f t="shared" si="0"/>
        <v>4</v>
      </c>
    </row>
    <row r="53" spans="2:16" s="34" customFormat="1" ht="51" x14ac:dyDescent="0.25">
      <c r="B53" s="59">
        <v>5</v>
      </c>
      <c r="C53" s="51" t="s">
        <v>135</v>
      </c>
      <c r="D53" s="91">
        <v>37</v>
      </c>
      <c r="E53" s="55">
        <v>1</v>
      </c>
      <c r="F53" s="62" t="s">
        <v>181</v>
      </c>
      <c r="G53" s="49" t="s">
        <v>89</v>
      </c>
      <c r="H53" s="55" t="s">
        <v>121</v>
      </c>
      <c r="I53" s="55" t="s">
        <v>169</v>
      </c>
      <c r="J53" s="49" t="s">
        <v>174</v>
      </c>
      <c r="K53" s="49" t="s">
        <v>669</v>
      </c>
      <c r="L53" s="50" t="s">
        <v>85</v>
      </c>
      <c r="M53" s="50">
        <v>1</v>
      </c>
      <c r="N53" s="50"/>
      <c r="P53" s="34">
        <f t="shared" si="0"/>
        <v>5</v>
      </c>
    </row>
    <row r="54" spans="2:16" s="34" customFormat="1" ht="63.75" x14ac:dyDescent="0.25">
      <c r="B54" s="59">
        <v>5</v>
      </c>
      <c r="C54" s="51" t="s">
        <v>135</v>
      </c>
      <c r="D54" s="91">
        <v>38</v>
      </c>
      <c r="E54" s="55">
        <v>1</v>
      </c>
      <c r="F54" s="62" t="s">
        <v>182</v>
      </c>
      <c r="G54" s="49" t="s">
        <v>89</v>
      </c>
      <c r="H54" s="55" t="s">
        <v>117</v>
      </c>
      <c r="I54" s="55" t="s">
        <v>169</v>
      </c>
      <c r="J54" s="49" t="s">
        <v>174</v>
      </c>
      <c r="K54" s="49" t="s">
        <v>669</v>
      </c>
      <c r="L54" s="50" t="s">
        <v>85</v>
      </c>
      <c r="M54" s="50">
        <v>1</v>
      </c>
      <c r="N54" s="50"/>
      <c r="P54" s="34">
        <f t="shared" si="0"/>
        <v>6</v>
      </c>
    </row>
    <row r="55" spans="2:16" s="34" customFormat="1" ht="65.25" customHeight="1" x14ac:dyDescent="0.25">
      <c r="B55" s="59">
        <v>5</v>
      </c>
      <c r="C55" s="51" t="s">
        <v>135</v>
      </c>
      <c r="D55" s="91">
        <v>39</v>
      </c>
      <c r="E55" s="55">
        <v>1</v>
      </c>
      <c r="F55" s="62" t="s">
        <v>183</v>
      </c>
      <c r="G55" s="49" t="s">
        <v>89</v>
      </c>
      <c r="H55" s="55" t="s">
        <v>114</v>
      </c>
      <c r="I55" s="55" t="s">
        <v>169</v>
      </c>
      <c r="J55" s="49" t="s">
        <v>174</v>
      </c>
      <c r="K55" s="49" t="s">
        <v>669</v>
      </c>
      <c r="L55" s="50" t="s">
        <v>85</v>
      </c>
      <c r="M55" s="50">
        <v>1</v>
      </c>
      <c r="N55" s="50"/>
      <c r="P55" s="34">
        <f t="shared" si="0"/>
        <v>7</v>
      </c>
    </row>
    <row r="56" spans="2:16" s="34" customFormat="1" ht="204" x14ac:dyDescent="0.25">
      <c r="B56" s="59">
        <v>5</v>
      </c>
      <c r="C56" s="51" t="s">
        <v>135</v>
      </c>
      <c r="D56" s="61">
        <v>40</v>
      </c>
      <c r="E56" s="55">
        <v>1</v>
      </c>
      <c r="F56" s="60" t="s">
        <v>431</v>
      </c>
      <c r="G56" s="49" t="s">
        <v>89</v>
      </c>
      <c r="H56" s="55" t="s">
        <v>119</v>
      </c>
      <c r="I56" s="55" t="s">
        <v>169</v>
      </c>
      <c r="J56" s="49" t="s">
        <v>174</v>
      </c>
      <c r="K56" s="49" t="s">
        <v>669</v>
      </c>
      <c r="L56" s="50" t="s">
        <v>85</v>
      </c>
      <c r="M56" s="50">
        <v>1</v>
      </c>
      <c r="N56" s="50" t="s">
        <v>134</v>
      </c>
      <c r="P56" s="34">
        <f t="shared" si="0"/>
        <v>8</v>
      </c>
    </row>
    <row r="57" spans="2:16" s="34" customFormat="1" ht="52.5" customHeight="1" x14ac:dyDescent="0.25">
      <c r="B57" s="59">
        <v>5</v>
      </c>
      <c r="C57" s="51" t="s">
        <v>135</v>
      </c>
      <c r="D57" s="61" t="s">
        <v>670</v>
      </c>
      <c r="E57" s="55">
        <v>1</v>
      </c>
      <c r="F57" s="60" t="s">
        <v>671</v>
      </c>
      <c r="G57" s="49" t="s">
        <v>89</v>
      </c>
      <c r="H57" s="55" t="s">
        <v>119</v>
      </c>
      <c r="I57" s="55" t="s">
        <v>169</v>
      </c>
      <c r="J57" s="49" t="s">
        <v>174</v>
      </c>
      <c r="K57" s="49" t="s">
        <v>669</v>
      </c>
      <c r="L57" s="50" t="s">
        <v>85</v>
      </c>
      <c r="M57" s="50">
        <v>1</v>
      </c>
      <c r="N57" s="50"/>
    </row>
    <row r="58" spans="2:16" s="34" customFormat="1" ht="114.75" x14ac:dyDescent="0.25">
      <c r="B58" s="59">
        <v>6</v>
      </c>
      <c r="C58" s="51" t="s">
        <v>130</v>
      </c>
      <c r="D58" s="91">
        <v>41</v>
      </c>
      <c r="E58" s="49">
        <v>1</v>
      </c>
      <c r="F58" s="56" t="s">
        <v>450</v>
      </c>
      <c r="G58" s="49" t="s">
        <v>89</v>
      </c>
      <c r="H58" s="49" t="s">
        <v>88</v>
      </c>
      <c r="I58" s="49" t="s">
        <v>443</v>
      </c>
      <c r="J58" s="49" t="s">
        <v>174</v>
      </c>
      <c r="K58" s="49" t="s">
        <v>669</v>
      </c>
      <c r="L58" s="50" t="s">
        <v>85</v>
      </c>
      <c r="M58" s="50">
        <v>1</v>
      </c>
      <c r="N58" s="50" t="s">
        <v>133</v>
      </c>
      <c r="O58" s="34" t="s">
        <v>244</v>
      </c>
      <c r="P58" s="34">
        <f>IF(B56&lt;&gt;B58,1,P56+1)</f>
        <v>1</v>
      </c>
    </row>
    <row r="59" spans="2:16" s="34" customFormat="1" ht="114.75" x14ac:dyDescent="0.25">
      <c r="B59" s="59">
        <v>6</v>
      </c>
      <c r="C59" s="51" t="s">
        <v>130</v>
      </c>
      <c r="D59" s="91">
        <v>42</v>
      </c>
      <c r="E59" s="49">
        <v>1</v>
      </c>
      <c r="F59" s="56" t="s">
        <v>451</v>
      </c>
      <c r="G59" s="49" t="s">
        <v>89</v>
      </c>
      <c r="H59" s="49" t="s">
        <v>88</v>
      </c>
      <c r="I59" s="49" t="s">
        <v>443</v>
      </c>
      <c r="J59" s="49" t="s">
        <v>174</v>
      </c>
      <c r="K59" s="49" t="s">
        <v>669</v>
      </c>
      <c r="L59" s="50" t="s">
        <v>85</v>
      </c>
      <c r="M59" s="50">
        <v>1</v>
      </c>
      <c r="N59" s="50" t="s">
        <v>132</v>
      </c>
      <c r="O59" s="34" t="s">
        <v>245</v>
      </c>
      <c r="P59" s="34">
        <f t="shared" si="0"/>
        <v>2</v>
      </c>
    </row>
    <row r="60" spans="2:16" s="34" customFormat="1" ht="51" customHeight="1" x14ac:dyDescent="0.25">
      <c r="B60" s="59">
        <v>6</v>
      </c>
      <c r="C60" s="51" t="s">
        <v>130</v>
      </c>
      <c r="D60" s="91">
        <v>43</v>
      </c>
      <c r="E60" s="49">
        <v>1</v>
      </c>
      <c r="F60" s="56" t="s">
        <v>452</v>
      </c>
      <c r="G60" s="49" t="s">
        <v>89</v>
      </c>
      <c r="H60" s="49" t="s">
        <v>88</v>
      </c>
      <c r="I60" s="49" t="s">
        <v>443</v>
      </c>
      <c r="J60" s="49" t="s">
        <v>174</v>
      </c>
      <c r="K60" s="49" t="s">
        <v>669</v>
      </c>
      <c r="L60" s="50" t="s">
        <v>85</v>
      </c>
      <c r="M60" s="50">
        <v>1</v>
      </c>
      <c r="N60" s="50" t="s">
        <v>131</v>
      </c>
      <c r="O60" s="34" t="s">
        <v>246</v>
      </c>
      <c r="P60" s="34">
        <f t="shared" si="0"/>
        <v>3</v>
      </c>
    </row>
    <row r="61" spans="2:16" s="34" customFormat="1" ht="89.25" x14ac:dyDescent="0.25">
      <c r="B61" s="59">
        <v>6</v>
      </c>
      <c r="C61" s="51" t="s">
        <v>130</v>
      </c>
      <c r="D61" s="91">
        <v>44</v>
      </c>
      <c r="E61" s="49">
        <v>1</v>
      </c>
      <c r="F61" s="56" t="s">
        <v>453</v>
      </c>
      <c r="G61" s="49" t="s">
        <v>89</v>
      </c>
      <c r="H61" s="49" t="s">
        <v>88</v>
      </c>
      <c r="I61" s="49" t="s">
        <v>443</v>
      </c>
      <c r="J61" s="49" t="s">
        <v>174</v>
      </c>
      <c r="K61" s="49" t="s">
        <v>669</v>
      </c>
      <c r="L61" s="50" t="s">
        <v>85</v>
      </c>
      <c r="M61" s="50">
        <v>1</v>
      </c>
      <c r="N61" s="50"/>
      <c r="P61" s="34">
        <f t="shared" si="0"/>
        <v>4</v>
      </c>
    </row>
    <row r="62" spans="2:16" s="34" customFormat="1" ht="63.75" customHeight="1" x14ac:dyDescent="0.25">
      <c r="B62" s="59">
        <v>6</v>
      </c>
      <c r="C62" s="51" t="s">
        <v>130</v>
      </c>
      <c r="D62" s="91">
        <v>45</v>
      </c>
      <c r="E62" s="49">
        <v>1</v>
      </c>
      <c r="F62" s="56" t="s">
        <v>454</v>
      </c>
      <c r="G62" s="49" t="s">
        <v>89</v>
      </c>
      <c r="H62" s="49" t="s">
        <v>88</v>
      </c>
      <c r="I62" s="49" t="s">
        <v>443</v>
      </c>
      <c r="J62" s="49" t="s">
        <v>174</v>
      </c>
      <c r="K62" s="49" t="s">
        <v>669</v>
      </c>
      <c r="L62" s="50" t="s">
        <v>85</v>
      </c>
      <c r="M62" s="50">
        <v>1</v>
      </c>
      <c r="N62" s="50"/>
      <c r="P62" s="34">
        <f t="shared" si="0"/>
        <v>5</v>
      </c>
    </row>
    <row r="63" spans="2:16" s="34" customFormat="1" ht="63.75" x14ac:dyDescent="0.25">
      <c r="B63" s="59">
        <v>7</v>
      </c>
      <c r="C63" s="51" t="s">
        <v>116</v>
      </c>
      <c r="D63" s="92">
        <v>46</v>
      </c>
      <c r="E63" s="49">
        <v>3</v>
      </c>
      <c r="F63" s="51" t="s">
        <v>129</v>
      </c>
      <c r="G63" s="49" t="s">
        <v>89</v>
      </c>
      <c r="H63" s="55" t="s">
        <v>88</v>
      </c>
      <c r="I63" s="55" t="s">
        <v>88</v>
      </c>
      <c r="J63" s="49" t="s">
        <v>87</v>
      </c>
      <c r="K63" s="49" t="s">
        <v>86</v>
      </c>
      <c r="L63" s="50" t="s">
        <v>85</v>
      </c>
      <c r="M63" s="50">
        <v>1</v>
      </c>
      <c r="N63" s="50" t="s">
        <v>113</v>
      </c>
      <c r="P63" s="34">
        <f t="shared" si="0"/>
        <v>1</v>
      </c>
    </row>
    <row r="64" spans="2:16" s="34" customFormat="1" ht="63.75" x14ac:dyDescent="0.25">
      <c r="B64" s="59">
        <v>7</v>
      </c>
      <c r="C64" s="51" t="s">
        <v>116</v>
      </c>
      <c r="D64" s="92">
        <v>47</v>
      </c>
      <c r="E64" s="49">
        <v>3</v>
      </c>
      <c r="F64" s="51" t="s">
        <v>128</v>
      </c>
      <c r="G64" s="49" t="s">
        <v>89</v>
      </c>
      <c r="H64" s="49" t="s">
        <v>127</v>
      </c>
      <c r="I64" s="49" t="s">
        <v>169</v>
      </c>
      <c r="J64" s="49" t="s">
        <v>87</v>
      </c>
      <c r="K64" s="49" t="s">
        <v>86</v>
      </c>
      <c r="L64" s="50" t="s">
        <v>85</v>
      </c>
      <c r="M64" s="50">
        <v>1</v>
      </c>
      <c r="N64" s="50" t="s">
        <v>113</v>
      </c>
      <c r="P64" s="34">
        <f t="shared" si="0"/>
        <v>2</v>
      </c>
    </row>
    <row r="65" spans="2:16" s="34" customFormat="1" ht="63.75" x14ac:dyDescent="0.25">
      <c r="B65" s="59">
        <v>7</v>
      </c>
      <c r="C65" s="51" t="s">
        <v>116</v>
      </c>
      <c r="D65" s="92">
        <v>48</v>
      </c>
      <c r="E65" s="49">
        <v>3</v>
      </c>
      <c r="F65" s="51" t="s">
        <v>126</v>
      </c>
      <c r="G65" s="49" t="s">
        <v>89</v>
      </c>
      <c r="H65" s="49" t="s">
        <v>125</v>
      </c>
      <c r="I65" s="49" t="s">
        <v>169</v>
      </c>
      <c r="J65" s="49" t="s">
        <v>87</v>
      </c>
      <c r="K65" s="49" t="s">
        <v>86</v>
      </c>
      <c r="L65" s="50" t="s">
        <v>85</v>
      </c>
      <c r="M65" s="50">
        <v>1</v>
      </c>
      <c r="N65" s="50" t="s">
        <v>113</v>
      </c>
      <c r="P65" s="34">
        <f t="shared" si="0"/>
        <v>3</v>
      </c>
    </row>
    <row r="66" spans="2:16" s="34" customFormat="1" ht="63.75" x14ac:dyDescent="0.25">
      <c r="B66" s="59">
        <v>7</v>
      </c>
      <c r="C66" s="51" t="s">
        <v>116</v>
      </c>
      <c r="D66" s="92">
        <v>49</v>
      </c>
      <c r="E66" s="49">
        <v>3</v>
      </c>
      <c r="F66" s="51" t="s">
        <v>124</v>
      </c>
      <c r="G66" s="49" t="s">
        <v>89</v>
      </c>
      <c r="H66" s="49" t="s">
        <v>123</v>
      </c>
      <c r="I66" s="49" t="s">
        <v>169</v>
      </c>
      <c r="J66" s="49" t="s">
        <v>87</v>
      </c>
      <c r="K66" s="49" t="s">
        <v>86</v>
      </c>
      <c r="L66" s="50" t="s">
        <v>85</v>
      </c>
      <c r="M66" s="50">
        <v>1</v>
      </c>
      <c r="N66" s="50" t="s">
        <v>113</v>
      </c>
      <c r="P66" s="34">
        <f t="shared" si="0"/>
        <v>4</v>
      </c>
    </row>
    <row r="67" spans="2:16" s="34" customFormat="1" ht="63.75" x14ac:dyDescent="0.25">
      <c r="B67" s="59">
        <v>7</v>
      </c>
      <c r="C67" s="51" t="s">
        <v>116</v>
      </c>
      <c r="D67" s="92">
        <v>50</v>
      </c>
      <c r="E67" s="49">
        <v>3</v>
      </c>
      <c r="F67" s="51" t="s">
        <v>122</v>
      </c>
      <c r="G67" s="49" t="s">
        <v>89</v>
      </c>
      <c r="H67" s="49" t="s">
        <v>121</v>
      </c>
      <c r="I67" s="49" t="s">
        <v>169</v>
      </c>
      <c r="J67" s="49" t="s">
        <v>87</v>
      </c>
      <c r="K67" s="49" t="s">
        <v>86</v>
      </c>
      <c r="L67" s="50" t="s">
        <v>85</v>
      </c>
      <c r="M67" s="50">
        <v>1</v>
      </c>
      <c r="N67" s="50" t="s">
        <v>113</v>
      </c>
      <c r="P67" s="34">
        <f t="shared" si="0"/>
        <v>5</v>
      </c>
    </row>
    <row r="68" spans="2:16" s="34" customFormat="1" ht="88.5" customHeight="1" x14ac:dyDescent="0.25">
      <c r="B68" s="59">
        <v>7</v>
      </c>
      <c r="C68" s="51" t="s">
        <v>116</v>
      </c>
      <c r="D68" s="92">
        <v>51</v>
      </c>
      <c r="E68" s="49">
        <v>3</v>
      </c>
      <c r="F68" s="51" t="s">
        <v>120</v>
      </c>
      <c r="G68" s="49" t="s">
        <v>89</v>
      </c>
      <c r="H68" s="49" t="s">
        <v>119</v>
      </c>
      <c r="I68" s="49" t="s">
        <v>169</v>
      </c>
      <c r="J68" s="49" t="s">
        <v>87</v>
      </c>
      <c r="K68" s="49" t="s">
        <v>86</v>
      </c>
      <c r="L68" s="50" t="s">
        <v>85</v>
      </c>
      <c r="M68" s="50">
        <v>1</v>
      </c>
      <c r="N68" s="50" t="s">
        <v>113</v>
      </c>
      <c r="P68" s="34">
        <f t="shared" si="0"/>
        <v>6</v>
      </c>
    </row>
    <row r="69" spans="2:16" s="34" customFormat="1" ht="63.75" x14ac:dyDescent="0.25">
      <c r="B69" s="59">
        <v>7</v>
      </c>
      <c r="C69" s="51" t="s">
        <v>116</v>
      </c>
      <c r="D69" s="92">
        <v>52</v>
      </c>
      <c r="E69" s="49">
        <v>3</v>
      </c>
      <c r="F69" s="51" t="s">
        <v>118</v>
      </c>
      <c r="G69" s="49" t="s">
        <v>89</v>
      </c>
      <c r="H69" s="49" t="s">
        <v>117</v>
      </c>
      <c r="I69" s="49" t="s">
        <v>169</v>
      </c>
      <c r="J69" s="49" t="s">
        <v>87</v>
      </c>
      <c r="K69" s="49" t="s">
        <v>86</v>
      </c>
      <c r="L69" s="50" t="s">
        <v>85</v>
      </c>
      <c r="M69" s="50">
        <v>1</v>
      </c>
      <c r="N69" s="50" t="s">
        <v>113</v>
      </c>
      <c r="P69" s="34">
        <f t="shared" si="0"/>
        <v>7</v>
      </c>
    </row>
    <row r="70" spans="2:16" s="34" customFormat="1" ht="63.75" x14ac:dyDescent="0.25">
      <c r="B70" s="59">
        <v>7</v>
      </c>
      <c r="C70" s="51" t="s">
        <v>116</v>
      </c>
      <c r="D70" s="92">
        <v>53</v>
      </c>
      <c r="E70" s="49">
        <v>3</v>
      </c>
      <c r="F70" s="51" t="s">
        <v>115</v>
      </c>
      <c r="G70" s="49" t="s">
        <v>89</v>
      </c>
      <c r="H70" s="49" t="s">
        <v>114</v>
      </c>
      <c r="I70" s="49" t="s">
        <v>169</v>
      </c>
      <c r="J70" s="49" t="s">
        <v>87</v>
      </c>
      <c r="K70" s="49" t="s">
        <v>86</v>
      </c>
      <c r="L70" s="50" t="s">
        <v>85</v>
      </c>
      <c r="M70" s="50">
        <v>1</v>
      </c>
      <c r="N70" s="50" t="s">
        <v>113</v>
      </c>
      <c r="P70" s="34">
        <f t="shared" si="0"/>
        <v>8</v>
      </c>
    </row>
    <row r="71" spans="2:16" s="34" customFormat="1" ht="66.75" customHeight="1" x14ac:dyDescent="0.25">
      <c r="B71" s="59">
        <v>10</v>
      </c>
      <c r="C71" s="51" t="s">
        <v>106</v>
      </c>
      <c r="D71" s="57" t="s">
        <v>112</v>
      </c>
      <c r="E71" s="49">
        <v>1</v>
      </c>
      <c r="F71" s="56" t="s">
        <v>611</v>
      </c>
      <c r="G71" s="49" t="s">
        <v>89</v>
      </c>
      <c r="H71" s="55" t="s">
        <v>90</v>
      </c>
      <c r="I71" s="55" t="s">
        <v>443</v>
      </c>
      <c r="J71" s="49" t="s">
        <v>174</v>
      </c>
      <c r="K71" s="49" t="s">
        <v>669</v>
      </c>
      <c r="L71" s="50" t="s">
        <v>85</v>
      </c>
      <c r="M71" s="50">
        <v>1</v>
      </c>
      <c r="N71" s="50"/>
      <c r="O71" s="34" t="s">
        <v>603</v>
      </c>
      <c r="P71" s="34">
        <f t="shared" si="0"/>
        <v>1</v>
      </c>
    </row>
    <row r="72" spans="2:16" s="34" customFormat="1" ht="59.25" customHeight="1" x14ac:dyDescent="0.25">
      <c r="B72" s="59">
        <v>10</v>
      </c>
      <c r="C72" s="51" t="s">
        <v>106</v>
      </c>
      <c r="D72" s="57" t="s">
        <v>111</v>
      </c>
      <c r="E72" s="49">
        <v>1</v>
      </c>
      <c r="F72" s="56" t="s">
        <v>612</v>
      </c>
      <c r="G72" s="49" t="s">
        <v>89</v>
      </c>
      <c r="H72" s="55" t="s">
        <v>90</v>
      </c>
      <c r="I72" s="55" t="s">
        <v>443</v>
      </c>
      <c r="J72" s="49" t="s">
        <v>174</v>
      </c>
      <c r="K72" s="49" t="s">
        <v>669</v>
      </c>
      <c r="L72" s="50" t="s">
        <v>85</v>
      </c>
      <c r="M72" s="50">
        <v>1</v>
      </c>
      <c r="N72" s="50"/>
      <c r="O72" s="34" t="s">
        <v>604</v>
      </c>
      <c r="P72" s="34">
        <f t="shared" si="0"/>
        <v>2</v>
      </c>
    </row>
    <row r="73" spans="2:16" s="34" customFormat="1" ht="62.25" customHeight="1" x14ac:dyDescent="0.25">
      <c r="B73" s="59">
        <v>10</v>
      </c>
      <c r="C73" s="51" t="s">
        <v>106</v>
      </c>
      <c r="D73" s="52" t="s">
        <v>110</v>
      </c>
      <c r="E73" s="49">
        <v>3</v>
      </c>
      <c r="F73" s="51" t="s">
        <v>432</v>
      </c>
      <c r="G73" s="49" t="s">
        <v>89</v>
      </c>
      <c r="H73" s="55" t="s">
        <v>90</v>
      </c>
      <c r="I73" s="55" t="s">
        <v>88</v>
      </c>
      <c r="J73" s="49" t="s">
        <v>87</v>
      </c>
      <c r="K73" s="49" t="s">
        <v>86</v>
      </c>
      <c r="L73" s="50" t="s">
        <v>85</v>
      </c>
      <c r="M73" s="50">
        <v>1</v>
      </c>
      <c r="N73" s="50" t="s">
        <v>97</v>
      </c>
      <c r="P73" s="34">
        <f t="shared" si="0"/>
        <v>3</v>
      </c>
    </row>
    <row r="74" spans="2:16" s="34" customFormat="1" ht="66" customHeight="1" x14ac:dyDescent="0.25">
      <c r="B74" s="59">
        <v>10</v>
      </c>
      <c r="C74" s="51" t="s">
        <v>106</v>
      </c>
      <c r="D74" s="52" t="s">
        <v>109</v>
      </c>
      <c r="E74" s="49">
        <v>3</v>
      </c>
      <c r="F74" s="51" t="s">
        <v>433</v>
      </c>
      <c r="G74" s="49" t="s">
        <v>89</v>
      </c>
      <c r="H74" s="55" t="s">
        <v>90</v>
      </c>
      <c r="I74" s="55" t="s">
        <v>88</v>
      </c>
      <c r="J74" s="49" t="s">
        <v>87</v>
      </c>
      <c r="K74" s="49" t="s">
        <v>86</v>
      </c>
      <c r="L74" s="50" t="s">
        <v>85</v>
      </c>
      <c r="M74" s="50">
        <v>1</v>
      </c>
      <c r="N74" s="50" t="s">
        <v>97</v>
      </c>
      <c r="P74" s="34">
        <f t="shared" si="0"/>
        <v>4</v>
      </c>
    </row>
    <row r="75" spans="2:16" s="34" customFormat="1" ht="54" customHeight="1" x14ac:dyDescent="0.25">
      <c r="B75" s="59">
        <v>10</v>
      </c>
      <c r="C75" s="51" t="s">
        <v>106</v>
      </c>
      <c r="D75" s="91">
        <v>56</v>
      </c>
      <c r="E75" s="49">
        <v>1</v>
      </c>
      <c r="F75" s="56" t="s">
        <v>613</v>
      </c>
      <c r="G75" s="49" t="s">
        <v>89</v>
      </c>
      <c r="H75" s="55" t="s">
        <v>90</v>
      </c>
      <c r="I75" s="55" t="s">
        <v>443</v>
      </c>
      <c r="J75" s="49" t="s">
        <v>174</v>
      </c>
      <c r="K75" s="49" t="s">
        <v>669</v>
      </c>
      <c r="L75" s="50" t="s">
        <v>85</v>
      </c>
      <c r="M75" s="50">
        <v>1</v>
      </c>
      <c r="N75" s="50"/>
      <c r="O75" s="34" t="s">
        <v>605</v>
      </c>
      <c r="P75" s="34">
        <f t="shared" si="0"/>
        <v>5</v>
      </c>
    </row>
    <row r="76" spans="2:16" s="34" customFormat="1" ht="63.75" customHeight="1" x14ac:dyDescent="0.25">
      <c r="B76" s="59">
        <v>10</v>
      </c>
      <c r="C76" s="51" t="s">
        <v>106</v>
      </c>
      <c r="D76" s="92">
        <v>57</v>
      </c>
      <c r="E76" s="49">
        <v>3</v>
      </c>
      <c r="F76" s="51" t="s">
        <v>108</v>
      </c>
      <c r="G76" s="49" t="s">
        <v>89</v>
      </c>
      <c r="H76" s="55" t="s">
        <v>90</v>
      </c>
      <c r="I76" s="55" t="s">
        <v>88</v>
      </c>
      <c r="J76" s="49" t="s">
        <v>87</v>
      </c>
      <c r="K76" s="49" t="s">
        <v>86</v>
      </c>
      <c r="L76" s="50" t="s">
        <v>85</v>
      </c>
      <c r="M76" s="50">
        <v>1</v>
      </c>
      <c r="N76" s="50" t="s">
        <v>107</v>
      </c>
      <c r="P76" s="34">
        <f t="shared" si="0"/>
        <v>6</v>
      </c>
    </row>
    <row r="77" spans="2:16" s="34" customFormat="1" ht="75.75" customHeight="1" x14ac:dyDescent="0.25">
      <c r="B77" s="59">
        <v>10</v>
      </c>
      <c r="C77" s="51" t="s">
        <v>106</v>
      </c>
      <c r="D77" s="91">
        <v>58</v>
      </c>
      <c r="E77" s="49">
        <v>1</v>
      </c>
      <c r="F77" s="56" t="s">
        <v>614</v>
      </c>
      <c r="G77" s="49" t="s">
        <v>89</v>
      </c>
      <c r="H77" s="55" t="s">
        <v>90</v>
      </c>
      <c r="I77" s="55" t="s">
        <v>443</v>
      </c>
      <c r="J77" s="49" t="s">
        <v>174</v>
      </c>
      <c r="K77" s="49" t="s">
        <v>669</v>
      </c>
      <c r="L77" s="50" t="s">
        <v>85</v>
      </c>
      <c r="M77" s="50">
        <v>1</v>
      </c>
      <c r="N77" s="50"/>
      <c r="O77" s="34" t="s">
        <v>606</v>
      </c>
      <c r="P77" s="34">
        <f t="shared" si="0"/>
        <v>7</v>
      </c>
    </row>
    <row r="78" spans="2:16" s="34" customFormat="1" ht="89.25" x14ac:dyDescent="0.25">
      <c r="B78" s="59">
        <v>10</v>
      </c>
      <c r="C78" s="51" t="s">
        <v>106</v>
      </c>
      <c r="D78" s="91">
        <v>59</v>
      </c>
      <c r="E78" s="49">
        <v>1</v>
      </c>
      <c r="F78" s="56" t="s">
        <v>184</v>
      </c>
      <c r="G78" s="49" t="s">
        <v>89</v>
      </c>
      <c r="H78" s="55" t="s">
        <v>90</v>
      </c>
      <c r="I78" s="55" t="s">
        <v>443</v>
      </c>
      <c r="J78" s="49" t="s">
        <v>174</v>
      </c>
      <c r="K78" s="49" t="s">
        <v>669</v>
      </c>
      <c r="L78" s="50" t="s">
        <v>85</v>
      </c>
      <c r="M78" s="50">
        <v>1</v>
      </c>
      <c r="N78" s="50"/>
      <c r="O78" s="34" t="s">
        <v>615</v>
      </c>
      <c r="P78" s="34">
        <f t="shared" si="0"/>
        <v>8</v>
      </c>
    </row>
    <row r="79" spans="2:16" s="34" customFormat="1" ht="89.25" x14ac:dyDescent="0.25">
      <c r="B79" s="59">
        <v>11</v>
      </c>
      <c r="C79" s="51" t="s">
        <v>104</v>
      </c>
      <c r="D79" s="94">
        <v>60</v>
      </c>
      <c r="E79" s="49">
        <v>1</v>
      </c>
      <c r="F79" s="58" t="s">
        <v>455</v>
      </c>
      <c r="G79" s="49" t="s">
        <v>89</v>
      </c>
      <c r="H79" s="55" t="s">
        <v>105</v>
      </c>
      <c r="I79" s="55" t="s">
        <v>443</v>
      </c>
      <c r="J79" s="49" t="s">
        <v>174</v>
      </c>
      <c r="K79" s="49" t="s">
        <v>669</v>
      </c>
      <c r="L79" s="50" t="s">
        <v>85</v>
      </c>
      <c r="M79" s="50">
        <v>1</v>
      </c>
      <c r="N79" s="50"/>
      <c r="P79" s="34">
        <f t="shared" si="0"/>
        <v>1</v>
      </c>
    </row>
    <row r="80" spans="2:16" s="34" customFormat="1" ht="38.25" customHeight="1" x14ac:dyDescent="0.25">
      <c r="B80" s="59">
        <v>11</v>
      </c>
      <c r="C80" s="51" t="s">
        <v>104</v>
      </c>
      <c r="D80" s="94">
        <v>61</v>
      </c>
      <c r="E80" s="49">
        <v>1</v>
      </c>
      <c r="F80" s="58" t="s">
        <v>456</v>
      </c>
      <c r="G80" s="49" t="s">
        <v>89</v>
      </c>
      <c r="H80" s="55" t="s">
        <v>103</v>
      </c>
      <c r="I80" s="55" t="s">
        <v>443</v>
      </c>
      <c r="J80" s="49" t="s">
        <v>174</v>
      </c>
      <c r="K80" s="49" t="s">
        <v>669</v>
      </c>
      <c r="L80" s="50" t="s">
        <v>85</v>
      </c>
      <c r="M80" s="50">
        <v>1</v>
      </c>
      <c r="N80" s="50"/>
      <c r="P80" s="34">
        <f t="shared" si="0"/>
        <v>2</v>
      </c>
    </row>
    <row r="81" spans="2:16" s="34" customFormat="1" ht="89.25" x14ac:dyDescent="0.25">
      <c r="B81" s="59"/>
      <c r="C81" s="51"/>
      <c r="D81" s="94">
        <v>62</v>
      </c>
      <c r="E81" s="49">
        <v>1</v>
      </c>
      <c r="F81" s="58" t="s">
        <v>457</v>
      </c>
      <c r="G81" s="49" t="s">
        <v>89</v>
      </c>
      <c r="H81" s="55" t="s">
        <v>90</v>
      </c>
      <c r="I81" s="55" t="s">
        <v>443</v>
      </c>
      <c r="J81" s="49" t="s">
        <v>174</v>
      </c>
      <c r="K81" s="49" t="s">
        <v>669</v>
      </c>
      <c r="L81" s="50" t="s">
        <v>85</v>
      </c>
      <c r="M81" s="50">
        <v>1</v>
      </c>
      <c r="N81" s="50"/>
      <c r="P81" s="34">
        <f t="shared" si="0"/>
        <v>1</v>
      </c>
    </row>
    <row r="82" spans="2:16" s="34" customFormat="1" ht="89.25" x14ac:dyDescent="0.25">
      <c r="B82" s="59">
        <v>12</v>
      </c>
      <c r="C82" s="51"/>
      <c r="D82" s="91">
        <v>63</v>
      </c>
      <c r="E82" s="49">
        <v>1</v>
      </c>
      <c r="F82" s="56" t="s">
        <v>470</v>
      </c>
      <c r="G82" s="49" t="s">
        <v>102</v>
      </c>
      <c r="H82" s="55" t="s">
        <v>89</v>
      </c>
      <c r="I82" s="55" t="s">
        <v>443</v>
      </c>
      <c r="J82" s="49" t="s">
        <v>174</v>
      </c>
      <c r="K82" s="49" t="s">
        <v>669</v>
      </c>
      <c r="L82" s="50" t="s">
        <v>85</v>
      </c>
      <c r="M82" s="50">
        <v>1</v>
      </c>
      <c r="N82" s="50"/>
      <c r="P82" s="34">
        <f t="shared" si="0"/>
        <v>1</v>
      </c>
    </row>
    <row r="83" spans="2:16" s="34" customFormat="1" ht="89.25" x14ac:dyDescent="0.25">
      <c r="B83" s="59">
        <v>12</v>
      </c>
      <c r="C83" s="51"/>
      <c r="D83" s="91">
        <v>64</v>
      </c>
      <c r="E83" s="49">
        <v>1</v>
      </c>
      <c r="F83" s="56" t="s">
        <v>458</v>
      </c>
      <c r="G83" s="49" t="s">
        <v>102</v>
      </c>
      <c r="H83" s="55" t="s">
        <v>89</v>
      </c>
      <c r="I83" s="55" t="s">
        <v>443</v>
      </c>
      <c r="J83" s="49" t="s">
        <v>174</v>
      </c>
      <c r="K83" s="49" t="s">
        <v>669</v>
      </c>
      <c r="L83" s="50" t="s">
        <v>85</v>
      </c>
      <c r="M83" s="50">
        <v>1</v>
      </c>
      <c r="N83" s="50"/>
      <c r="P83" s="34">
        <f>IF(B82&lt;&gt;B83,1,P82+1)</f>
        <v>2</v>
      </c>
    </row>
    <row r="84" spans="2:16" s="34" customFormat="1" ht="65.25" customHeight="1" x14ac:dyDescent="0.25">
      <c r="B84" s="59">
        <v>12</v>
      </c>
      <c r="C84" s="51"/>
      <c r="D84" s="91">
        <v>65</v>
      </c>
      <c r="E84" s="49">
        <v>1</v>
      </c>
      <c r="F84" s="56" t="s">
        <v>459</v>
      </c>
      <c r="G84" s="49" t="s">
        <v>90</v>
      </c>
      <c r="H84" s="55" t="s">
        <v>89</v>
      </c>
      <c r="I84" s="55" t="s">
        <v>443</v>
      </c>
      <c r="J84" s="49" t="s">
        <v>174</v>
      </c>
      <c r="K84" s="49" t="s">
        <v>669</v>
      </c>
      <c r="L84" s="50" t="s">
        <v>85</v>
      </c>
      <c r="M84" s="50">
        <v>1</v>
      </c>
      <c r="N84" s="50"/>
      <c r="O84" s="34" t="s">
        <v>237</v>
      </c>
      <c r="P84" s="34">
        <f t="shared" si="0"/>
        <v>3</v>
      </c>
    </row>
    <row r="85" spans="2:16" s="34" customFormat="1" ht="72.75" customHeight="1" x14ac:dyDescent="0.25">
      <c r="B85" s="59">
        <v>12</v>
      </c>
      <c r="C85" s="51"/>
      <c r="D85" s="91">
        <v>66</v>
      </c>
      <c r="E85" s="49">
        <v>1</v>
      </c>
      <c r="F85" s="56" t="s">
        <v>185</v>
      </c>
      <c r="G85" s="49" t="s">
        <v>101</v>
      </c>
      <c r="H85" s="55" t="s">
        <v>89</v>
      </c>
      <c r="I85" s="55" t="s">
        <v>443</v>
      </c>
      <c r="J85" s="49" t="s">
        <v>174</v>
      </c>
      <c r="K85" s="49" t="s">
        <v>669</v>
      </c>
      <c r="L85" s="50" t="s">
        <v>85</v>
      </c>
      <c r="M85" s="50">
        <v>1</v>
      </c>
      <c r="N85" s="50"/>
      <c r="P85" s="34">
        <f t="shared" ref="P85:P125" si="1">IF(B84&lt;&gt;B85,1,P84+1)</f>
        <v>4</v>
      </c>
    </row>
    <row r="86" spans="2:16" s="34" customFormat="1" ht="69" customHeight="1" x14ac:dyDescent="0.25">
      <c r="B86" s="59">
        <v>12</v>
      </c>
      <c r="C86" s="51"/>
      <c r="D86" s="91">
        <v>67</v>
      </c>
      <c r="E86" s="49">
        <v>1</v>
      </c>
      <c r="F86" s="56" t="s">
        <v>460</v>
      </c>
      <c r="G86" s="49" t="s">
        <v>100</v>
      </c>
      <c r="H86" s="55" t="s">
        <v>89</v>
      </c>
      <c r="I86" s="55" t="s">
        <v>443</v>
      </c>
      <c r="J86" s="49" t="s">
        <v>174</v>
      </c>
      <c r="K86" s="49" t="s">
        <v>669</v>
      </c>
      <c r="L86" s="50" t="s">
        <v>85</v>
      </c>
      <c r="M86" s="50">
        <v>1</v>
      </c>
      <c r="N86" s="50"/>
      <c r="P86" s="34">
        <f t="shared" si="1"/>
        <v>5</v>
      </c>
    </row>
    <row r="87" spans="2:16" s="34" customFormat="1" ht="69" customHeight="1" x14ac:dyDescent="0.25">
      <c r="B87" s="54"/>
      <c r="C87" s="53"/>
      <c r="D87" s="92">
        <v>68</v>
      </c>
      <c r="E87" s="49">
        <v>3</v>
      </c>
      <c r="F87" s="51" t="s">
        <v>99</v>
      </c>
      <c r="G87" s="49" t="s">
        <v>98</v>
      </c>
      <c r="H87" s="55" t="s">
        <v>89</v>
      </c>
      <c r="I87" s="55" t="s">
        <v>88</v>
      </c>
      <c r="J87" s="49" t="s">
        <v>87</v>
      </c>
      <c r="K87" s="49" t="s">
        <v>86</v>
      </c>
      <c r="L87" s="50" t="s">
        <v>85</v>
      </c>
      <c r="M87" s="50">
        <v>1</v>
      </c>
      <c r="N87" s="50" t="s">
        <v>97</v>
      </c>
      <c r="P87" s="34">
        <f t="shared" si="1"/>
        <v>1</v>
      </c>
    </row>
    <row r="88" spans="2:16" s="34" customFormat="1" ht="66" customHeight="1" x14ac:dyDescent="0.25">
      <c r="B88" s="59">
        <v>12</v>
      </c>
      <c r="C88" s="51"/>
      <c r="D88" s="91">
        <v>69</v>
      </c>
      <c r="E88" s="49">
        <v>1</v>
      </c>
      <c r="F88" s="56" t="s">
        <v>461</v>
      </c>
      <c r="G88" s="49" t="s">
        <v>96</v>
      </c>
      <c r="H88" s="55" t="s">
        <v>89</v>
      </c>
      <c r="I88" s="55" t="s">
        <v>443</v>
      </c>
      <c r="J88" s="49" t="s">
        <v>174</v>
      </c>
      <c r="K88" s="49" t="s">
        <v>669</v>
      </c>
      <c r="L88" s="50" t="s">
        <v>85</v>
      </c>
      <c r="M88" s="50">
        <v>1</v>
      </c>
      <c r="N88" s="50"/>
      <c r="P88" s="34">
        <f t="shared" si="1"/>
        <v>1</v>
      </c>
    </row>
    <row r="89" spans="2:16" s="34" customFormat="1" ht="71.25" customHeight="1" x14ac:dyDescent="0.25">
      <c r="B89" s="59">
        <v>12</v>
      </c>
      <c r="C89" s="51"/>
      <c r="D89" s="91">
        <v>70</v>
      </c>
      <c r="E89" s="49">
        <v>1</v>
      </c>
      <c r="F89" s="56" t="s">
        <v>462</v>
      </c>
      <c r="G89" s="49" t="s">
        <v>90</v>
      </c>
      <c r="H89" s="55" t="s">
        <v>89</v>
      </c>
      <c r="I89" s="55" t="s">
        <v>443</v>
      </c>
      <c r="J89" s="49" t="s">
        <v>174</v>
      </c>
      <c r="K89" s="49" t="s">
        <v>669</v>
      </c>
      <c r="L89" s="50" t="s">
        <v>85</v>
      </c>
      <c r="M89" s="50">
        <v>1</v>
      </c>
      <c r="N89" s="50"/>
      <c r="O89" s="34" t="s">
        <v>238</v>
      </c>
      <c r="P89" s="34">
        <f t="shared" si="1"/>
        <v>2</v>
      </c>
    </row>
    <row r="90" spans="2:16" s="34" customFormat="1" ht="89.25" x14ac:dyDescent="0.25">
      <c r="B90" s="59">
        <v>12</v>
      </c>
      <c r="C90" s="51"/>
      <c r="D90" s="91">
        <v>71</v>
      </c>
      <c r="E90" s="49">
        <v>1</v>
      </c>
      <c r="F90" s="56" t="s">
        <v>463</v>
      </c>
      <c r="G90" s="49" t="s">
        <v>90</v>
      </c>
      <c r="H90" s="55" t="s">
        <v>89</v>
      </c>
      <c r="I90" s="55" t="s">
        <v>443</v>
      </c>
      <c r="J90" s="49" t="s">
        <v>174</v>
      </c>
      <c r="K90" s="49" t="s">
        <v>669</v>
      </c>
      <c r="L90" s="50" t="s">
        <v>85</v>
      </c>
      <c r="M90" s="50">
        <v>1</v>
      </c>
      <c r="N90" s="50"/>
      <c r="O90" s="34" t="s">
        <v>239</v>
      </c>
      <c r="P90" s="34">
        <f t="shared" si="1"/>
        <v>3</v>
      </c>
    </row>
    <row r="91" spans="2:16" s="34" customFormat="1" ht="76.5" x14ac:dyDescent="0.25">
      <c r="B91" s="54"/>
      <c r="C91" s="53"/>
      <c r="D91" s="92">
        <v>72</v>
      </c>
      <c r="E91" s="49">
        <v>3</v>
      </c>
      <c r="F91" s="51" t="s">
        <v>95</v>
      </c>
      <c r="G91" s="49" t="s">
        <v>90</v>
      </c>
      <c r="H91" s="55" t="s">
        <v>89</v>
      </c>
      <c r="I91" s="55" t="s">
        <v>88</v>
      </c>
      <c r="J91" s="49" t="s">
        <v>87</v>
      </c>
      <c r="K91" s="49" t="s">
        <v>86</v>
      </c>
      <c r="L91" s="50" t="s">
        <v>85</v>
      </c>
      <c r="M91" s="50">
        <v>1</v>
      </c>
      <c r="N91" s="50" t="s">
        <v>91</v>
      </c>
      <c r="P91" s="34">
        <f t="shared" si="1"/>
        <v>1</v>
      </c>
    </row>
    <row r="92" spans="2:16" s="34" customFormat="1" ht="76.5" x14ac:dyDescent="0.25">
      <c r="B92" s="54"/>
      <c r="C92" s="53"/>
      <c r="D92" s="92">
        <v>73</v>
      </c>
      <c r="E92" s="49">
        <v>3</v>
      </c>
      <c r="F92" s="51" t="s">
        <v>94</v>
      </c>
      <c r="G92" s="49" t="s">
        <v>90</v>
      </c>
      <c r="H92" s="55" t="s">
        <v>89</v>
      </c>
      <c r="I92" s="55" t="s">
        <v>88</v>
      </c>
      <c r="J92" s="49" t="s">
        <v>87</v>
      </c>
      <c r="K92" s="49" t="s">
        <v>86</v>
      </c>
      <c r="L92" s="50" t="s">
        <v>85</v>
      </c>
      <c r="M92" s="50">
        <v>1</v>
      </c>
      <c r="N92" s="50" t="s">
        <v>91</v>
      </c>
      <c r="P92" s="34">
        <f t="shared" si="1"/>
        <v>2</v>
      </c>
    </row>
    <row r="93" spans="2:16" s="34" customFormat="1" ht="76.5" x14ac:dyDescent="0.25">
      <c r="B93" s="54"/>
      <c r="C93" s="53"/>
      <c r="D93" s="92">
        <v>74</v>
      </c>
      <c r="E93" s="49">
        <v>3</v>
      </c>
      <c r="F93" s="51" t="s">
        <v>93</v>
      </c>
      <c r="G93" s="49" t="s">
        <v>90</v>
      </c>
      <c r="H93" s="55" t="s">
        <v>89</v>
      </c>
      <c r="I93" s="55" t="s">
        <v>88</v>
      </c>
      <c r="J93" s="49" t="s">
        <v>87</v>
      </c>
      <c r="K93" s="49" t="s">
        <v>86</v>
      </c>
      <c r="L93" s="50" t="s">
        <v>85</v>
      </c>
      <c r="M93" s="50">
        <v>1</v>
      </c>
      <c r="N93" s="50" t="s">
        <v>91</v>
      </c>
      <c r="P93" s="34">
        <f t="shared" si="1"/>
        <v>3</v>
      </c>
    </row>
    <row r="94" spans="2:16" s="34" customFormat="1" ht="76.5" x14ac:dyDescent="0.25">
      <c r="B94" s="54"/>
      <c r="C94" s="53"/>
      <c r="D94" s="92">
        <v>75</v>
      </c>
      <c r="E94" s="49">
        <v>3</v>
      </c>
      <c r="F94" s="51" t="s">
        <v>92</v>
      </c>
      <c r="G94" s="49" t="s">
        <v>90</v>
      </c>
      <c r="H94" s="55" t="s">
        <v>89</v>
      </c>
      <c r="I94" s="55" t="s">
        <v>88</v>
      </c>
      <c r="J94" s="49" t="s">
        <v>87</v>
      </c>
      <c r="K94" s="49" t="s">
        <v>86</v>
      </c>
      <c r="L94" s="50" t="s">
        <v>85</v>
      </c>
      <c r="M94" s="50">
        <v>1</v>
      </c>
      <c r="N94" s="50" t="s">
        <v>91</v>
      </c>
      <c r="P94" s="34">
        <f t="shared" si="1"/>
        <v>4</v>
      </c>
    </row>
    <row r="95" spans="2:16" s="34" customFormat="1" ht="89.25" x14ac:dyDescent="0.25">
      <c r="B95" s="59"/>
      <c r="C95" s="51"/>
      <c r="D95" s="91">
        <v>76</v>
      </c>
      <c r="E95" s="49">
        <v>1</v>
      </c>
      <c r="F95" s="56" t="s">
        <v>464</v>
      </c>
      <c r="G95" s="49" t="s">
        <v>90</v>
      </c>
      <c r="H95" s="55" t="s">
        <v>89</v>
      </c>
      <c r="I95" s="55" t="s">
        <v>443</v>
      </c>
      <c r="J95" s="49" t="s">
        <v>174</v>
      </c>
      <c r="K95" s="49" t="s">
        <v>669</v>
      </c>
      <c r="L95" s="50" t="s">
        <v>85</v>
      </c>
      <c r="M95" s="50">
        <v>1</v>
      </c>
      <c r="N95" s="50"/>
      <c r="O95" s="34" t="s">
        <v>240</v>
      </c>
      <c r="P95" s="34">
        <f t="shared" si="1"/>
        <v>5</v>
      </c>
    </row>
    <row r="96" spans="2:16" s="34" customFormat="1" ht="89.25" x14ac:dyDescent="0.25">
      <c r="B96" s="59"/>
      <c r="C96" s="51"/>
      <c r="D96" s="91">
        <v>77</v>
      </c>
      <c r="E96" s="49">
        <v>1</v>
      </c>
      <c r="F96" s="56" t="s">
        <v>465</v>
      </c>
      <c r="G96" s="49" t="s">
        <v>90</v>
      </c>
      <c r="H96" s="55" t="s">
        <v>89</v>
      </c>
      <c r="I96" s="55" t="s">
        <v>443</v>
      </c>
      <c r="J96" s="49" t="s">
        <v>174</v>
      </c>
      <c r="K96" s="49" t="s">
        <v>669</v>
      </c>
      <c r="L96" s="50" t="s">
        <v>85</v>
      </c>
      <c r="M96" s="50">
        <v>1</v>
      </c>
      <c r="N96" s="50"/>
      <c r="O96" s="34" t="s">
        <v>241</v>
      </c>
      <c r="P96" s="34">
        <f t="shared" si="1"/>
        <v>6</v>
      </c>
    </row>
    <row r="97" spans="2:16" s="34" customFormat="1" ht="54" customHeight="1" x14ac:dyDescent="0.25">
      <c r="B97" s="59"/>
      <c r="C97" s="51"/>
      <c r="D97" s="91">
        <v>78</v>
      </c>
      <c r="E97" s="49">
        <v>1</v>
      </c>
      <c r="F97" s="56" t="s">
        <v>466</v>
      </c>
      <c r="G97" s="49" t="s">
        <v>90</v>
      </c>
      <c r="H97" s="55" t="s">
        <v>89</v>
      </c>
      <c r="I97" s="55" t="s">
        <v>443</v>
      </c>
      <c r="J97" s="49" t="s">
        <v>174</v>
      </c>
      <c r="K97" s="49" t="s">
        <v>669</v>
      </c>
      <c r="L97" s="50" t="s">
        <v>85</v>
      </c>
      <c r="M97" s="50">
        <v>1</v>
      </c>
      <c r="N97" s="50"/>
      <c r="O97" s="34" t="s">
        <v>242</v>
      </c>
      <c r="P97" s="34">
        <f t="shared" si="1"/>
        <v>7</v>
      </c>
    </row>
    <row r="98" spans="2:16" s="34" customFormat="1" ht="63.75" x14ac:dyDescent="0.25">
      <c r="B98" s="54"/>
      <c r="C98" s="53"/>
      <c r="D98" s="52" t="s">
        <v>84</v>
      </c>
      <c r="E98" s="51"/>
      <c r="F98" s="51" t="s">
        <v>83</v>
      </c>
      <c r="G98" s="49" t="s">
        <v>80</v>
      </c>
      <c r="H98" s="55" t="s">
        <v>22</v>
      </c>
      <c r="I98" s="55" t="s">
        <v>444</v>
      </c>
      <c r="J98" s="49" t="s">
        <v>64</v>
      </c>
      <c r="K98" s="49" t="s">
        <v>43</v>
      </c>
      <c r="L98" s="50" t="s">
        <v>14</v>
      </c>
      <c r="M98" s="50">
        <v>1</v>
      </c>
      <c r="N98" s="42"/>
      <c r="P98" s="34">
        <f t="shared" si="1"/>
        <v>8</v>
      </c>
    </row>
    <row r="99" spans="2:16" s="34" customFormat="1" ht="63.75" x14ac:dyDescent="0.25">
      <c r="B99" s="54"/>
      <c r="C99" s="53"/>
      <c r="D99" s="52" t="s">
        <v>82</v>
      </c>
      <c r="E99" s="51"/>
      <c r="F99" s="51" t="s">
        <v>81</v>
      </c>
      <c r="G99" s="49" t="s">
        <v>80</v>
      </c>
      <c r="H99" s="55" t="s">
        <v>18</v>
      </c>
      <c r="I99" s="55" t="s">
        <v>17</v>
      </c>
      <c r="J99" s="49" t="s">
        <v>64</v>
      </c>
      <c r="K99" s="49" t="s">
        <v>43</v>
      </c>
      <c r="L99" s="50" t="s">
        <v>14</v>
      </c>
      <c r="M99" s="50">
        <v>1</v>
      </c>
      <c r="N99" s="42"/>
      <c r="P99" s="34">
        <f t="shared" si="1"/>
        <v>9</v>
      </c>
    </row>
    <row r="100" spans="2:16" s="34" customFormat="1" ht="63.75" x14ac:dyDescent="0.25">
      <c r="B100" s="54"/>
      <c r="C100" s="53"/>
      <c r="D100" s="52" t="s">
        <v>79</v>
      </c>
      <c r="E100" s="51"/>
      <c r="F100" s="51" t="s">
        <v>78</v>
      </c>
      <c r="G100" s="49" t="s">
        <v>75</v>
      </c>
      <c r="H100" s="55" t="s">
        <v>22</v>
      </c>
      <c r="I100" s="55" t="s">
        <v>444</v>
      </c>
      <c r="J100" s="49" t="s">
        <v>16</v>
      </c>
      <c r="K100" s="49" t="s">
        <v>15</v>
      </c>
      <c r="L100" s="50" t="s">
        <v>14</v>
      </c>
      <c r="M100" s="50">
        <v>1</v>
      </c>
      <c r="N100" s="42"/>
      <c r="P100" s="34">
        <f t="shared" si="1"/>
        <v>10</v>
      </c>
    </row>
    <row r="101" spans="2:16" s="34" customFormat="1" ht="63.75" x14ac:dyDescent="0.25">
      <c r="B101" s="54"/>
      <c r="C101" s="53"/>
      <c r="D101" s="52" t="s">
        <v>77</v>
      </c>
      <c r="E101" s="51"/>
      <c r="F101" s="51" t="s">
        <v>76</v>
      </c>
      <c r="G101" s="49" t="s">
        <v>75</v>
      </c>
      <c r="H101" s="55" t="s">
        <v>18</v>
      </c>
      <c r="I101" s="55" t="s">
        <v>17</v>
      </c>
      <c r="J101" s="49" t="s">
        <v>64</v>
      </c>
      <c r="K101" s="49" t="s">
        <v>15</v>
      </c>
      <c r="L101" s="50" t="s">
        <v>14</v>
      </c>
      <c r="M101" s="50">
        <v>1</v>
      </c>
      <c r="N101" s="42"/>
      <c r="P101" s="34">
        <f t="shared" si="1"/>
        <v>11</v>
      </c>
    </row>
    <row r="102" spans="2:16" s="34" customFormat="1" ht="65.25" customHeight="1" x14ac:dyDescent="0.25">
      <c r="B102" s="54"/>
      <c r="C102" s="53"/>
      <c r="D102" s="52" t="s">
        <v>74</v>
      </c>
      <c r="E102" s="51"/>
      <c r="F102" s="51" t="s">
        <v>73</v>
      </c>
      <c r="G102" s="49" t="s">
        <v>70</v>
      </c>
      <c r="H102" s="55" t="s">
        <v>22</v>
      </c>
      <c r="I102" s="55" t="s">
        <v>445</v>
      </c>
      <c r="J102" s="49" t="s">
        <v>64</v>
      </c>
      <c r="K102" s="49" t="s">
        <v>15</v>
      </c>
      <c r="L102" s="50" t="s">
        <v>14</v>
      </c>
      <c r="M102" s="50">
        <v>1</v>
      </c>
      <c r="N102" s="42"/>
      <c r="P102" s="34">
        <f t="shared" si="1"/>
        <v>12</v>
      </c>
    </row>
    <row r="103" spans="2:16" s="34" customFormat="1" ht="89.25" x14ac:dyDescent="0.25">
      <c r="B103" s="54"/>
      <c r="C103" s="53"/>
      <c r="D103" s="52" t="s">
        <v>72</v>
      </c>
      <c r="E103" s="51"/>
      <c r="F103" s="51" t="s">
        <v>71</v>
      </c>
      <c r="G103" s="49" t="s">
        <v>70</v>
      </c>
      <c r="H103" s="49" t="s">
        <v>18</v>
      </c>
      <c r="I103" s="49" t="s">
        <v>17</v>
      </c>
      <c r="J103" s="49" t="s">
        <v>64</v>
      </c>
      <c r="K103" s="49" t="s">
        <v>15</v>
      </c>
      <c r="L103" s="50" t="s">
        <v>14</v>
      </c>
      <c r="M103" s="50">
        <v>1</v>
      </c>
      <c r="N103" s="42"/>
      <c r="P103" s="34">
        <f t="shared" si="1"/>
        <v>13</v>
      </c>
    </row>
    <row r="104" spans="2:16" s="34" customFormat="1" ht="183.75" customHeight="1" x14ac:dyDescent="0.25">
      <c r="B104" s="48"/>
      <c r="C104" s="47"/>
      <c r="D104" s="46" t="s">
        <v>69</v>
      </c>
      <c r="E104" s="45"/>
      <c r="F104" s="45" t="s">
        <v>68</v>
      </c>
      <c r="G104" s="44" t="s">
        <v>65</v>
      </c>
      <c r="H104" s="44" t="s">
        <v>22</v>
      </c>
      <c r="I104" s="44" t="s">
        <v>445</v>
      </c>
      <c r="J104" s="44" t="s">
        <v>64</v>
      </c>
      <c r="K104" s="49" t="s">
        <v>15</v>
      </c>
      <c r="L104" s="43" t="s">
        <v>14</v>
      </c>
      <c r="M104" s="43">
        <v>1</v>
      </c>
      <c r="N104" s="42"/>
      <c r="P104" s="34">
        <f t="shared" si="1"/>
        <v>14</v>
      </c>
    </row>
    <row r="105" spans="2:16" s="34" customFormat="1" ht="178.5" x14ac:dyDescent="0.25">
      <c r="B105" s="48"/>
      <c r="C105" s="47"/>
      <c r="D105" s="46" t="s">
        <v>67</v>
      </c>
      <c r="E105" s="45"/>
      <c r="F105" s="45" t="s">
        <v>66</v>
      </c>
      <c r="G105" s="44" t="s">
        <v>65</v>
      </c>
      <c r="H105" s="44" t="s">
        <v>18</v>
      </c>
      <c r="I105" s="44" t="s">
        <v>17</v>
      </c>
      <c r="J105" s="44" t="s">
        <v>64</v>
      </c>
      <c r="K105" s="49" t="s">
        <v>15</v>
      </c>
      <c r="L105" s="43" t="s">
        <v>14</v>
      </c>
      <c r="M105" s="43">
        <v>1</v>
      </c>
      <c r="N105" s="42"/>
      <c r="P105" s="34">
        <f t="shared" si="1"/>
        <v>15</v>
      </c>
    </row>
    <row r="106" spans="2:16" s="34" customFormat="1" ht="114.75" x14ac:dyDescent="0.25">
      <c r="B106" s="48"/>
      <c r="C106" s="47"/>
      <c r="D106" s="46" t="s">
        <v>63</v>
      </c>
      <c r="E106" s="45"/>
      <c r="F106" s="45" t="s">
        <v>62</v>
      </c>
      <c r="G106" s="44" t="s">
        <v>59</v>
      </c>
      <c r="H106" s="44" t="s">
        <v>22</v>
      </c>
      <c r="I106" s="44" t="s">
        <v>445</v>
      </c>
      <c r="J106" s="44" t="s">
        <v>16</v>
      </c>
      <c r="K106" s="49" t="s">
        <v>15</v>
      </c>
      <c r="L106" s="43" t="s">
        <v>14</v>
      </c>
      <c r="M106" s="43">
        <v>1</v>
      </c>
      <c r="N106" s="42"/>
      <c r="P106" s="34">
        <f t="shared" si="1"/>
        <v>16</v>
      </c>
    </row>
    <row r="107" spans="2:16" s="34" customFormat="1" ht="114.75" x14ac:dyDescent="0.25">
      <c r="B107" s="48"/>
      <c r="C107" s="47"/>
      <c r="D107" s="46" t="s">
        <v>61</v>
      </c>
      <c r="E107" s="45"/>
      <c r="F107" s="45" t="s">
        <v>60</v>
      </c>
      <c r="G107" s="44" t="s">
        <v>59</v>
      </c>
      <c r="H107" s="44" t="s">
        <v>18</v>
      </c>
      <c r="I107" s="44" t="s">
        <v>17</v>
      </c>
      <c r="J107" s="44" t="s">
        <v>16</v>
      </c>
      <c r="K107" s="49" t="s">
        <v>15</v>
      </c>
      <c r="L107" s="43" t="s">
        <v>14</v>
      </c>
      <c r="M107" s="43">
        <v>1</v>
      </c>
      <c r="N107" s="42"/>
      <c r="P107" s="34">
        <f t="shared" si="1"/>
        <v>17</v>
      </c>
    </row>
    <row r="108" spans="2:16" s="34" customFormat="1" ht="76.5" x14ac:dyDescent="0.25">
      <c r="B108" s="48"/>
      <c r="C108" s="47"/>
      <c r="D108" s="95">
        <v>84</v>
      </c>
      <c r="E108" s="45"/>
      <c r="F108" s="45" t="s">
        <v>58</v>
      </c>
      <c r="G108" s="44" t="s">
        <v>46</v>
      </c>
      <c r="H108" s="44" t="s">
        <v>27</v>
      </c>
      <c r="I108" s="44" t="s">
        <v>446</v>
      </c>
      <c r="J108" s="44" t="s">
        <v>50</v>
      </c>
      <c r="K108" s="44" t="s">
        <v>56</v>
      </c>
      <c r="L108" s="43" t="s">
        <v>48</v>
      </c>
      <c r="M108" s="43">
        <v>1</v>
      </c>
      <c r="N108" s="42"/>
      <c r="P108" s="34">
        <f t="shared" si="1"/>
        <v>18</v>
      </c>
    </row>
    <row r="109" spans="2:16" s="34" customFormat="1" ht="76.5" x14ac:dyDescent="0.25">
      <c r="B109" s="48"/>
      <c r="C109" s="47"/>
      <c r="D109" s="95">
        <v>85</v>
      </c>
      <c r="E109" s="45"/>
      <c r="F109" s="45" t="s">
        <v>57</v>
      </c>
      <c r="G109" s="44" t="s">
        <v>46</v>
      </c>
      <c r="H109" s="44" t="s">
        <v>27</v>
      </c>
      <c r="I109" s="44" t="s">
        <v>446</v>
      </c>
      <c r="J109" s="44" t="s">
        <v>50</v>
      </c>
      <c r="K109" s="44" t="s">
        <v>56</v>
      </c>
      <c r="L109" s="43" t="s">
        <v>48</v>
      </c>
      <c r="M109" s="43">
        <v>1</v>
      </c>
      <c r="N109" s="42"/>
      <c r="P109" s="34">
        <f t="shared" si="1"/>
        <v>19</v>
      </c>
    </row>
    <row r="110" spans="2:16" s="34" customFormat="1" ht="76.5" x14ac:dyDescent="0.25">
      <c r="B110" s="48"/>
      <c r="C110" s="47"/>
      <c r="D110" s="95">
        <v>86</v>
      </c>
      <c r="E110" s="45"/>
      <c r="F110" s="45" t="s">
        <v>55</v>
      </c>
      <c r="G110" s="44" t="s">
        <v>46</v>
      </c>
      <c r="H110" s="44" t="s">
        <v>27</v>
      </c>
      <c r="I110" s="44" t="s">
        <v>446</v>
      </c>
      <c r="J110" s="44" t="s">
        <v>50</v>
      </c>
      <c r="K110" s="44" t="s">
        <v>49</v>
      </c>
      <c r="L110" s="43" t="s">
        <v>48</v>
      </c>
      <c r="M110" s="43">
        <v>1</v>
      </c>
      <c r="N110" s="42"/>
      <c r="P110" s="34">
        <f t="shared" si="1"/>
        <v>20</v>
      </c>
    </row>
    <row r="111" spans="2:16" s="34" customFormat="1" ht="76.5" x14ac:dyDescent="0.25">
      <c r="B111" s="48"/>
      <c r="C111" s="47"/>
      <c r="D111" s="95">
        <v>87</v>
      </c>
      <c r="E111" s="45"/>
      <c r="F111" s="45" t="s">
        <v>54</v>
      </c>
      <c r="G111" s="44" t="s">
        <v>46</v>
      </c>
      <c r="H111" s="44" t="s">
        <v>27</v>
      </c>
      <c r="I111" s="44" t="s">
        <v>446</v>
      </c>
      <c r="J111" s="44" t="s">
        <v>50</v>
      </c>
      <c r="K111" s="44" t="s">
        <v>49</v>
      </c>
      <c r="L111" s="43" t="s">
        <v>48</v>
      </c>
      <c r="M111" s="43">
        <v>1</v>
      </c>
      <c r="N111" s="42"/>
      <c r="P111" s="34">
        <f t="shared" si="1"/>
        <v>21</v>
      </c>
    </row>
    <row r="112" spans="2:16" s="34" customFormat="1" ht="38.25" x14ac:dyDescent="0.25">
      <c r="B112" s="48"/>
      <c r="C112" s="47"/>
      <c r="D112" s="95">
        <v>88</v>
      </c>
      <c r="E112" s="45"/>
      <c r="F112" s="45" t="s">
        <v>53</v>
      </c>
      <c r="G112" s="44" t="s">
        <v>46</v>
      </c>
      <c r="H112" s="44" t="s">
        <v>9</v>
      </c>
      <c r="I112" s="44" t="s">
        <v>169</v>
      </c>
      <c r="J112" s="44" t="s">
        <v>50</v>
      </c>
      <c r="K112" s="44" t="s">
        <v>49</v>
      </c>
      <c r="L112" s="43" t="s">
        <v>48</v>
      </c>
      <c r="M112" s="43">
        <v>1</v>
      </c>
      <c r="N112" s="42"/>
      <c r="P112" s="34">
        <f t="shared" si="1"/>
        <v>22</v>
      </c>
    </row>
    <row r="113" spans="2:16" s="34" customFormat="1" ht="63.75" x14ac:dyDescent="0.25">
      <c r="B113" s="48"/>
      <c r="C113" s="47"/>
      <c r="D113" s="95">
        <v>89</v>
      </c>
      <c r="E113" s="45"/>
      <c r="F113" s="45" t="s">
        <v>52</v>
      </c>
      <c r="G113" s="44" t="s">
        <v>46</v>
      </c>
      <c r="H113" s="44" t="s">
        <v>51</v>
      </c>
      <c r="I113" s="44" t="s">
        <v>447</v>
      </c>
      <c r="J113" s="44" t="s">
        <v>50</v>
      </c>
      <c r="K113" s="44" t="s">
        <v>49</v>
      </c>
      <c r="L113" s="43" t="s">
        <v>48</v>
      </c>
      <c r="M113" s="43">
        <v>1</v>
      </c>
      <c r="N113" s="42"/>
      <c r="P113" s="34">
        <f t="shared" si="1"/>
        <v>23</v>
      </c>
    </row>
    <row r="114" spans="2:16" s="34" customFormat="1" ht="76.5" x14ac:dyDescent="0.25">
      <c r="B114" s="48"/>
      <c r="C114" s="47"/>
      <c r="D114" s="95">
        <v>90</v>
      </c>
      <c r="E114" s="45"/>
      <c r="F114" s="45" t="s">
        <v>47</v>
      </c>
      <c r="G114" s="44" t="s">
        <v>46</v>
      </c>
      <c r="H114" s="44" t="s">
        <v>27</v>
      </c>
      <c r="I114" s="44" t="s">
        <v>446</v>
      </c>
      <c r="J114" s="44" t="s">
        <v>30</v>
      </c>
      <c r="K114" s="44" t="s">
        <v>43</v>
      </c>
      <c r="L114" s="43" t="s">
        <v>14</v>
      </c>
      <c r="M114" s="43">
        <v>1</v>
      </c>
      <c r="N114" s="42"/>
      <c r="P114" s="34">
        <f t="shared" si="1"/>
        <v>24</v>
      </c>
    </row>
    <row r="115" spans="2:16" s="34" customFormat="1" ht="76.5" x14ac:dyDescent="0.25">
      <c r="B115" s="48"/>
      <c r="C115" s="47"/>
      <c r="D115" s="95">
        <v>91</v>
      </c>
      <c r="E115" s="45"/>
      <c r="F115" s="45" t="s">
        <v>45</v>
      </c>
      <c r="G115" s="44" t="s">
        <v>44</v>
      </c>
      <c r="H115" s="44" t="s">
        <v>27</v>
      </c>
      <c r="I115" s="44" t="s">
        <v>446</v>
      </c>
      <c r="J115" s="44" t="s">
        <v>30</v>
      </c>
      <c r="K115" s="44" t="s">
        <v>43</v>
      </c>
      <c r="L115" s="43" t="s">
        <v>14</v>
      </c>
      <c r="M115" s="43">
        <v>1</v>
      </c>
      <c r="N115" s="42"/>
      <c r="P115" s="34">
        <f t="shared" si="1"/>
        <v>25</v>
      </c>
    </row>
    <row r="116" spans="2:16" s="34" customFormat="1" ht="76.5" x14ac:dyDescent="0.25">
      <c r="B116" s="48"/>
      <c r="C116" s="47"/>
      <c r="D116" s="95">
        <v>92</v>
      </c>
      <c r="E116" s="45"/>
      <c r="F116" s="45" t="s">
        <v>42</v>
      </c>
      <c r="G116" s="44" t="s">
        <v>41</v>
      </c>
      <c r="H116" s="44" t="s">
        <v>27</v>
      </c>
      <c r="I116" s="44" t="s">
        <v>446</v>
      </c>
      <c r="J116" s="44" t="s">
        <v>30</v>
      </c>
      <c r="K116" s="44" t="s">
        <v>15</v>
      </c>
      <c r="L116" s="43" t="s">
        <v>14</v>
      </c>
      <c r="M116" s="43">
        <v>1</v>
      </c>
      <c r="N116" s="42"/>
      <c r="P116" s="34">
        <f t="shared" si="1"/>
        <v>26</v>
      </c>
    </row>
    <row r="117" spans="2:16" s="34" customFormat="1" ht="76.5" x14ac:dyDescent="0.25">
      <c r="B117" s="48"/>
      <c r="C117" s="47"/>
      <c r="D117" s="95">
        <v>93</v>
      </c>
      <c r="E117" s="45"/>
      <c r="F117" s="45" t="s">
        <v>40</v>
      </c>
      <c r="G117" s="44" t="s">
        <v>39</v>
      </c>
      <c r="H117" s="44" t="s">
        <v>27</v>
      </c>
      <c r="I117" s="44" t="s">
        <v>446</v>
      </c>
      <c r="J117" s="44" t="s">
        <v>30</v>
      </c>
      <c r="K117" s="44" t="s">
        <v>15</v>
      </c>
      <c r="L117" s="43" t="s">
        <v>14</v>
      </c>
      <c r="M117" s="43">
        <v>1</v>
      </c>
      <c r="N117" s="42"/>
      <c r="P117" s="34">
        <f t="shared" si="1"/>
        <v>27</v>
      </c>
    </row>
    <row r="118" spans="2:16" s="34" customFormat="1" ht="140.25" x14ac:dyDescent="0.25">
      <c r="B118" s="48"/>
      <c r="C118" s="47"/>
      <c r="D118" s="95">
        <v>94</v>
      </c>
      <c r="E118" s="45"/>
      <c r="F118" s="45" t="s">
        <v>38</v>
      </c>
      <c r="G118" s="44" t="s">
        <v>37</v>
      </c>
      <c r="H118" s="44" t="s">
        <v>27</v>
      </c>
      <c r="I118" s="44" t="s">
        <v>446</v>
      </c>
      <c r="J118" s="44" t="s">
        <v>30</v>
      </c>
      <c r="K118" s="44" t="s">
        <v>15</v>
      </c>
      <c r="L118" s="43" t="s">
        <v>14</v>
      </c>
      <c r="M118" s="43">
        <v>1</v>
      </c>
      <c r="N118" s="42"/>
      <c r="P118" s="34">
        <f t="shared" si="1"/>
        <v>28</v>
      </c>
    </row>
    <row r="119" spans="2:16" s="34" customFormat="1" ht="165.75" x14ac:dyDescent="0.25">
      <c r="B119" s="48"/>
      <c r="C119" s="47"/>
      <c r="D119" s="95">
        <v>95</v>
      </c>
      <c r="E119" s="45"/>
      <c r="F119" s="45" t="s">
        <v>36</v>
      </c>
      <c r="G119" s="44" t="s">
        <v>35</v>
      </c>
      <c r="H119" s="44" t="s">
        <v>27</v>
      </c>
      <c r="I119" s="44" t="s">
        <v>446</v>
      </c>
      <c r="J119" s="44" t="s">
        <v>30</v>
      </c>
      <c r="K119" s="44" t="s">
        <v>15</v>
      </c>
      <c r="L119" s="43" t="s">
        <v>14</v>
      </c>
      <c r="M119" s="43">
        <v>1</v>
      </c>
      <c r="N119" s="42"/>
      <c r="P119" s="34">
        <f t="shared" si="1"/>
        <v>29</v>
      </c>
    </row>
    <row r="120" spans="2:16" s="34" customFormat="1" ht="76.5" x14ac:dyDescent="0.25">
      <c r="B120" s="48"/>
      <c r="C120" s="47"/>
      <c r="D120" s="95">
        <v>96</v>
      </c>
      <c r="E120" s="45"/>
      <c r="F120" s="45" t="s">
        <v>34</v>
      </c>
      <c r="G120" s="44" t="s">
        <v>33</v>
      </c>
      <c r="H120" s="44" t="s">
        <v>27</v>
      </c>
      <c r="I120" s="44" t="s">
        <v>446</v>
      </c>
      <c r="J120" s="44" t="s">
        <v>30</v>
      </c>
      <c r="K120" s="44" t="s">
        <v>15</v>
      </c>
      <c r="L120" s="43" t="s">
        <v>14</v>
      </c>
      <c r="M120" s="43">
        <v>1</v>
      </c>
      <c r="N120" s="42"/>
      <c r="P120" s="34">
        <f t="shared" si="1"/>
        <v>30</v>
      </c>
    </row>
    <row r="121" spans="2:16" s="34" customFormat="1" ht="76.5" x14ac:dyDescent="0.25">
      <c r="B121" s="48"/>
      <c r="C121" s="47"/>
      <c r="D121" s="95">
        <v>97</v>
      </c>
      <c r="E121" s="45"/>
      <c r="F121" s="45" t="s">
        <v>32</v>
      </c>
      <c r="G121" s="44" t="s">
        <v>31</v>
      </c>
      <c r="H121" s="44" t="s">
        <v>27</v>
      </c>
      <c r="I121" s="44" t="s">
        <v>446</v>
      </c>
      <c r="J121" s="44" t="s">
        <v>30</v>
      </c>
      <c r="K121" s="44" t="s">
        <v>15</v>
      </c>
      <c r="L121" s="43" t="s">
        <v>14</v>
      </c>
      <c r="M121" s="43">
        <v>1</v>
      </c>
      <c r="N121" s="42"/>
      <c r="P121" s="34">
        <f t="shared" si="1"/>
        <v>31</v>
      </c>
    </row>
    <row r="122" spans="2:16" s="34" customFormat="1" ht="76.5" x14ac:dyDescent="0.25">
      <c r="B122" s="48"/>
      <c r="C122" s="47"/>
      <c r="D122" s="46" t="s">
        <v>29</v>
      </c>
      <c r="E122" s="45"/>
      <c r="F122" s="45" t="s">
        <v>28</v>
      </c>
      <c r="G122" s="44" t="s">
        <v>19</v>
      </c>
      <c r="H122" s="44" t="s">
        <v>27</v>
      </c>
      <c r="I122" s="44" t="s">
        <v>446</v>
      </c>
      <c r="J122" s="44" t="s">
        <v>16</v>
      </c>
      <c r="K122" s="44" t="s">
        <v>15</v>
      </c>
      <c r="L122" s="43" t="s">
        <v>14</v>
      </c>
      <c r="M122" s="43">
        <v>1</v>
      </c>
      <c r="N122" s="42"/>
      <c r="P122" s="34">
        <f t="shared" si="1"/>
        <v>32</v>
      </c>
    </row>
    <row r="123" spans="2:16" s="34" customFormat="1" ht="63.75" x14ac:dyDescent="0.25">
      <c r="B123" s="48"/>
      <c r="C123" s="47"/>
      <c r="D123" s="46" t="s">
        <v>26</v>
      </c>
      <c r="E123" s="45"/>
      <c r="F123" s="45" t="s">
        <v>25</v>
      </c>
      <c r="G123" s="44" t="s">
        <v>19</v>
      </c>
      <c r="H123" s="44" t="s">
        <v>18</v>
      </c>
      <c r="I123" s="44" t="s">
        <v>17</v>
      </c>
      <c r="J123" s="44" t="s">
        <v>16</v>
      </c>
      <c r="K123" s="44" t="s">
        <v>15</v>
      </c>
      <c r="L123" s="43" t="s">
        <v>14</v>
      </c>
      <c r="M123" s="43">
        <v>1</v>
      </c>
      <c r="N123" s="42"/>
      <c r="P123" s="34">
        <f t="shared" si="1"/>
        <v>33</v>
      </c>
    </row>
    <row r="124" spans="2:16" s="34" customFormat="1" ht="63.75" x14ac:dyDescent="0.25">
      <c r="B124" s="48"/>
      <c r="C124" s="47"/>
      <c r="D124" s="46" t="s">
        <v>24</v>
      </c>
      <c r="E124" s="45"/>
      <c r="F124" s="45" t="s">
        <v>23</v>
      </c>
      <c r="G124" s="44" t="s">
        <v>19</v>
      </c>
      <c r="H124" s="44" t="s">
        <v>22</v>
      </c>
      <c r="I124" s="44" t="s">
        <v>445</v>
      </c>
      <c r="J124" s="44" t="s">
        <v>16</v>
      </c>
      <c r="K124" s="44" t="s">
        <v>15</v>
      </c>
      <c r="L124" s="43" t="s">
        <v>14</v>
      </c>
      <c r="M124" s="43">
        <v>1</v>
      </c>
      <c r="N124" s="42"/>
      <c r="P124" s="34">
        <f t="shared" si="1"/>
        <v>34</v>
      </c>
    </row>
    <row r="125" spans="2:16" s="34" customFormat="1" ht="64.5" thickBot="1" x14ac:dyDescent="0.3">
      <c r="B125" s="41"/>
      <c r="C125" s="40"/>
      <c r="D125" s="39" t="s">
        <v>21</v>
      </c>
      <c r="E125" s="38"/>
      <c r="F125" s="38" t="s">
        <v>20</v>
      </c>
      <c r="G125" s="37" t="s">
        <v>19</v>
      </c>
      <c r="H125" s="37" t="s">
        <v>18</v>
      </c>
      <c r="I125" s="37" t="s">
        <v>17</v>
      </c>
      <c r="J125" s="37" t="s">
        <v>16</v>
      </c>
      <c r="K125" s="37" t="s">
        <v>15</v>
      </c>
      <c r="L125" s="36" t="s">
        <v>14</v>
      </c>
      <c r="M125" s="36">
        <v>1</v>
      </c>
      <c r="N125" s="35"/>
      <c r="P125" s="34">
        <f t="shared" si="1"/>
        <v>35</v>
      </c>
    </row>
    <row r="126" spans="2:16" s="27" customFormat="1" ht="13.5" thickTop="1" x14ac:dyDescent="0.25">
      <c r="B126" s="32" t="s">
        <v>13</v>
      </c>
      <c r="C126" s="32"/>
      <c r="D126" s="32"/>
      <c r="E126" s="32"/>
      <c r="F126" s="32"/>
      <c r="G126" s="29"/>
      <c r="H126" s="29"/>
      <c r="I126" s="29"/>
      <c r="J126" s="29"/>
      <c r="K126" s="29"/>
      <c r="L126" s="29"/>
      <c r="M126" s="29"/>
      <c r="N126" s="33"/>
    </row>
    <row r="127" spans="2:16" s="27" customFormat="1" x14ac:dyDescent="0.25">
      <c r="B127" s="32" t="s">
        <v>12</v>
      </c>
      <c r="C127" s="32"/>
      <c r="D127" s="32"/>
      <c r="E127" s="31"/>
      <c r="F127" s="31"/>
      <c r="G127" s="30"/>
      <c r="H127" s="30"/>
      <c r="I127" s="30"/>
      <c r="J127" s="30"/>
      <c r="K127" s="29"/>
      <c r="L127" s="29"/>
      <c r="M127" s="29"/>
      <c r="N127" s="33"/>
    </row>
    <row r="128" spans="2:16" s="27" customFormat="1" x14ac:dyDescent="0.25">
      <c r="B128" s="32" t="s">
        <v>11</v>
      </c>
      <c r="C128" s="32"/>
      <c r="D128" s="32"/>
      <c r="E128" s="31"/>
      <c r="F128" s="31"/>
      <c r="G128" s="30"/>
      <c r="H128" s="30"/>
      <c r="I128" s="30"/>
      <c r="J128" s="30"/>
      <c r="K128" s="29"/>
      <c r="L128" s="29"/>
      <c r="M128" s="29"/>
      <c r="N128" s="33"/>
    </row>
    <row r="129" spans="2:14" s="27" customFormat="1" x14ac:dyDescent="0.25">
      <c r="B129" s="32"/>
      <c r="C129" s="32"/>
      <c r="D129" s="32"/>
      <c r="E129" s="30"/>
      <c r="F129" s="31"/>
      <c r="G129" s="30"/>
      <c r="H129" s="30"/>
      <c r="I129" s="30"/>
      <c r="J129" s="30"/>
      <c r="K129" s="29"/>
      <c r="L129" s="29"/>
      <c r="M129" s="29"/>
      <c r="N129" s="24"/>
    </row>
    <row r="130" spans="2:14" s="27" customFormat="1" x14ac:dyDescent="0.25">
      <c r="E130" s="26"/>
      <c r="F130" s="28"/>
      <c r="G130" s="26"/>
      <c r="H130" s="26"/>
      <c r="I130" s="26"/>
      <c r="J130" s="26"/>
      <c r="K130" s="25"/>
      <c r="L130" s="25"/>
      <c r="M130" s="25"/>
      <c r="N130" s="24"/>
    </row>
    <row r="131" spans="2:14" s="27" customFormat="1" x14ac:dyDescent="0.25">
      <c r="E131" s="26"/>
      <c r="F131" s="28"/>
      <c r="G131" s="26"/>
      <c r="H131" s="26"/>
      <c r="I131" s="26"/>
      <c r="J131" s="26"/>
      <c r="K131" s="25"/>
      <c r="L131" s="25"/>
      <c r="M131" s="25"/>
      <c r="N131" s="24"/>
    </row>
    <row r="132" spans="2:14" s="27" customFormat="1" x14ac:dyDescent="0.25">
      <c r="E132" s="26"/>
      <c r="F132" s="28"/>
      <c r="G132" s="26"/>
      <c r="H132" s="26"/>
      <c r="I132" s="26"/>
      <c r="J132" s="26"/>
      <c r="K132" s="25"/>
      <c r="L132" s="25"/>
      <c r="M132" s="25"/>
      <c r="N132" s="24"/>
    </row>
    <row r="133" spans="2:14" s="27" customFormat="1" x14ac:dyDescent="0.25">
      <c r="E133" s="26"/>
      <c r="F133" s="28"/>
      <c r="G133" s="26"/>
      <c r="H133" s="26"/>
      <c r="I133" s="26"/>
      <c r="J133" s="26"/>
      <c r="K133" s="25"/>
      <c r="L133" s="25"/>
      <c r="M133" s="25"/>
      <c r="N133" s="24"/>
    </row>
    <row r="134" spans="2:14" s="27" customFormat="1" x14ac:dyDescent="0.25">
      <c r="E134" s="26"/>
      <c r="F134" s="28"/>
      <c r="G134" s="26"/>
      <c r="H134" s="26"/>
      <c r="I134" s="26"/>
      <c r="J134" s="26"/>
      <c r="K134" s="25"/>
      <c r="L134" s="25"/>
      <c r="M134" s="25"/>
      <c r="N134" s="24"/>
    </row>
    <row r="135" spans="2:14" s="27" customFormat="1" x14ac:dyDescent="0.25">
      <c r="E135" s="26"/>
      <c r="F135" s="28"/>
      <c r="G135" s="26"/>
      <c r="H135" s="26"/>
      <c r="I135" s="26"/>
      <c r="J135" s="26"/>
      <c r="K135" s="25"/>
      <c r="L135" s="25"/>
      <c r="M135" s="25"/>
      <c r="N135" s="24"/>
    </row>
    <row r="136" spans="2:14" s="27" customFormat="1" x14ac:dyDescent="0.25">
      <c r="E136" s="26"/>
      <c r="F136" s="28"/>
      <c r="G136" s="26"/>
      <c r="H136" s="26"/>
      <c r="I136" s="26"/>
      <c r="J136" s="26"/>
      <c r="K136" s="25"/>
      <c r="L136" s="25"/>
      <c r="M136" s="25"/>
      <c r="N136" s="24"/>
    </row>
    <row r="137" spans="2:14" s="27" customFormat="1" x14ac:dyDescent="0.25">
      <c r="E137" s="26"/>
      <c r="F137" s="28"/>
      <c r="G137" s="26"/>
      <c r="H137" s="26"/>
      <c r="I137" s="26"/>
      <c r="J137" s="26"/>
      <c r="K137" s="25"/>
      <c r="L137" s="25"/>
      <c r="M137" s="25"/>
      <c r="N137" s="24"/>
    </row>
    <row r="138" spans="2:14" s="27" customFormat="1" x14ac:dyDescent="0.25">
      <c r="E138" s="26"/>
      <c r="F138" s="28"/>
      <c r="G138" s="26"/>
      <c r="H138" s="26"/>
      <c r="I138" s="26"/>
      <c r="J138" s="26"/>
      <c r="K138" s="25"/>
      <c r="L138" s="25"/>
      <c r="M138" s="25"/>
      <c r="N138" s="24"/>
    </row>
    <row r="139" spans="2:14" s="27" customFormat="1" x14ac:dyDescent="0.25">
      <c r="E139" s="26"/>
      <c r="F139" s="28"/>
      <c r="G139" s="26"/>
      <c r="H139" s="26"/>
      <c r="I139" s="26"/>
      <c r="J139" s="26"/>
      <c r="K139" s="25"/>
      <c r="L139" s="25"/>
      <c r="M139" s="25"/>
      <c r="N139" s="24"/>
    </row>
    <row r="140" spans="2:14" s="27" customFormat="1" x14ac:dyDescent="0.25">
      <c r="E140" s="26"/>
      <c r="F140" s="28"/>
      <c r="G140" s="26"/>
      <c r="H140" s="26"/>
      <c r="I140" s="26"/>
      <c r="J140" s="26"/>
      <c r="K140" s="25"/>
      <c r="L140" s="25"/>
      <c r="M140" s="25"/>
      <c r="N140" s="24"/>
    </row>
    <row r="141" spans="2:14" s="27" customFormat="1" x14ac:dyDescent="0.25">
      <c r="E141" s="26"/>
      <c r="F141" s="28"/>
      <c r="G141" s="26"/>
      <c r="H141" s="26"/>
      <c r="I141" s="26"/>
      <c r="J141" s="26"/>
      <c r="K141" s="25"/>
      <c r="L141" s="25"/>
      <c r="M141" s="25"/>
      <c r="N141" s="24"/>
    </row>
    <row r="142" spans="2:14" s="27" customFormat="1" x14ac:dyDescent="0.25">
      <c r="E142" s="26"/>
      <c r="F142" s="28"/>
      <c r="G142" s="26"/>
      <c r="H142" s="26"/>
      <c r="I142" s="26"/>
      <c r="J142" s="26"/>
      <c r="K142" s="25"/>
      <c r="L142" s="25"/>
      <c r="M142" s="25"/>
      <c r="N142" s="24"/>
    </row>
    <row r="143" spans="2:14" s="27" customFormat="1" x14ac:dyDescent="0.25">
      <c r="E143" s="26"/>
      <c r="F143" s="28"/>
      <c r="G143" s="26"/>
      <c r="H143" s="26"/>
      <c r="I143" s="26"/>
      <c r="J143" s="26"/>
      <c r="K143" s="25"/>
      <c r="L143" s="25"/>
      <c r="M143" s="25"/>
      <c r="N143" s="24"/>
    </row>
    <row r="144" spans="2:14" s="27" customFormat="1" x14ac:dyDescent="0.25">
      <c r="E144" s="26"/>
      <c r="F144" s="28"/>
      <c r="G144" s="26"/>
      <c r="H144" s="26"/>
      <c r="I144" s="26"/>
      <c r="J144" s="26"/>
      <c r="K144" s="25"/>
      <c r="L144" s="25"/>
      <c r="M144" s="25"/>
      <c r="N144" s="24"/>
    </row>
    <row r="145" spans="5:14" s="27" customFormat="1" x14ac:dyDescent="0.25">
      <c r="E145" s="26"/>
      <c r="F145" s="28"/>
      <c r="G145" s="26"/>
      <c r="H145" s="26"/>
      <c r="I145" s="26"/>
      <c r="J145" s="26"/>
      <c r="K145" s="25"/>
      <c r="L145" s="25"/>
      <c r="M145" s="25"/>
      <c r="N145" s="24"/>
    </row>
    <row r="146" spans="5:14" s="27" customFormat="1" x14ac:dyDescent="0.25">
      <c r="E146" s="26"/>
      <c r="F146" s="28"/>
      <c r="G146" s="26"/>
      <c r="H146" s="26"/>
      <c r="I146" s="26"/>
      <c r="J146" s="26"/>
      <c r="K146" s="25"/>
      <c r="L146" s="25"/>
      <c r="M146" s="25"/>
      <c r="N146" s="24"/>
    </row>
    <row r="147" spans="5:14" s="27" customFormat="1" x14ac:dyDescent="0.25">
      <c r="E147" s="26"/>
      <c r="F147" s="28"/>
      <c r="G147" s="26"/>
      <c r="H147" s="26"/>
      <c r="I147" s="26"/>
      <c r="J147" s="26"/>
      <c r="K147" s="25"/>
      <c r="L147" s="25"/>
      <c r="M147" s="25"/>
      <c r="N147" s="24"/>
    </row>
    <row r="148" spans="5:14" s="27" customFormat="1" x14ac:dyDescent="0.25">
      <c r="E148" s="26"/>
      <c r="F148" s="28"/>
      <c r="G148" s="26"/>
      <c r="H148" s="26"/>
      <c r="I148" s="26"/>
      <c r="J148" s="26"/>
      <c r="K148" s="25"/>
      <c r="L148" s="25"/>
      <c r="M148" s="25"/>
      <c r="N148" s="24"/>
    </row>
    <row r="149" spans="5:14" s="27" customFormat="1" x14ac:dyDescent="0.25">
      <c r="E149" s="26"/>
      <c r="F149" s="28"/>
      <c r="G149" s="26"/>
      <c r="H149" s="26"/>
      <c r="I149" s="26"/>
      <c r="J149" s="26"/>
      <c r="K149" s="25"/>
      <c r="L149" s="25"/>
      <c r="M149" s="25"/>
      <c r="N149" s="24"/>
    </row>
    <row r="150" spans="5:14" s="27" customFormat="1" x14ac:dyDescent="0.25">
      <c r="E150" s="26"/>
      <c r="F150" s="28"/>
      <c r="G150" s="26"/>
      <c r="H150" s="26"/>
      <c r="I150" s="26"/>
      <c r="J150" s="26"/>
      <c r="K150" s="25"/>
      <c r="L150" s="25"/>
      <c r="M150" s="25"/>
      <c r="N150" s="24"/>
    </row>
    <row r="151" spans="5:14" s="27" customFormat="1" x14ac:dyDescent="0.25">
      <c r="E151" s="26"/>
      <c r="F151" s="28"/>
      <c r="G151" s="26"/>
      <c r="H151" s="26"/>
      <c r="I151" s="26"/>
      <c r="J151" s="26"/>
      <c r="K151" s="25"/>
      <c r="L151" s="25"/>
      <c r="M151" s="25"/>
      <c r="N151" s="24"/>
    </row>
    <row r="152" spans="5:14" s="27" customFormat="1" x14ac:dyDescent="0.25">
      <c r="E152" s="26"/>
      <c r="F152" s="28"/>
      <c r="G152" s="26"/>
      <c r="H152" s="26"/>
      <c r="I152" s="26"/>
      <c r="J152" s="26"/>
      <c r="K152" s="25"/>
      <c r="L152" s="25"/>
      <c r="M152" s="25"/>
      <c r="N152" s="24"/>
    </row>
    <row r="153" spans="5:14" s="27" customFormat="1" x14ac:dyDescent="0.25">
      <c r="E153" s="26"/>
      <c r="F153" s="28"/>
      <c r="G153" s="26"/>
      <c r="H153" s="26"/>
      <c r="I153" s="26"/>
      <c r="J153" s="26"/>
      <c r="K153" s="25"/>
      <c r="L153" s="25"/>
      <c r="M153" s="25"/>
      <c r="N153" s="24"/>
    </row>
    <row r="154" spans="5:14" s="27" customFormat="1" x14ac:dyDescent="0.25">
      <c r="E154" s="26"/>
      <c r="F154" s="28"/>
      <c r="G154" s="26"/>
      <c r="H154" s="26"/>
      <c r="I154" s="26"/>
      <c r="J154" s="26"/>
      <c r="K154" s="25"/>
      <c r="L154" s="25"/>
      <c r="M154" s="25"/>
      <c r="N154" s="24"/>
    </row>
    <row r="155" spans="5:14" s="27" customFormat="1" x14ac:dyDescent="0.25">
      <c r="E155" s="26"/>
      <c r="F155" s="28"/>
      <c r="G155" s="26"/>
      <c r="H155" s="26"/>
      <c r="I155" s="26"/>
      <c r="J155" s="26"/>
      <c r="K155" s="25"/>
      <c r="L155" s="25"/>
      <c r="M155" s="25"/>
      <c r="N155" s="24"/>
    </row>
    <row r="156" spans="5:14" s="27" customFormat="1" x14ac:dyDescent="0.25">
      <c r="E156" s="26"/>
      <c r="F156" s="28"/>
      <c r="G156" s="26"/>
      <c r="H156" s="26"/>
      <c r="I156" s="26"/>
      <c r="J156" s="26"/>
      <c r="K156" s="25"/>
      <c r="L156" s="25"/>
      <c r="M156" s="25"/>
      <c r="N156" s="24"/>
    </row>
    <row r="157" spans="5:14" s="27" customFormat="1" x14ac:dyDescent="0.25">
      <c r="E157" s="26"/>
      <c r="F157" s="28"/>
      <c r="G157" s="26"/>
      <c r="H157" s="26"/>
      <c r="I157" s="26"/>
      <c r="J157" s="26"/>
      <c r="K157" s="25"/>
      <c r="L157" s="25"/>
      <c r="M157" s="25"/>
      <c r="N157" s="24"/>
    </row>
    <row r="158" spans="5:14" s="27" customFormat="1" x14ac:dyDescent="0.25">
      <c r="E158" s="26"/>
      <c r="F158" s="28"/>
      <c r="G158" s="26"/>
      <c r="H158" s="26"/>
      <c r="I158" s="26"/>
      <c r="J158" s="26"/>
      <c r="K158" s="25"/>
      <c r="L158" s="25"/>
      <c r="M158" s="25"/>
      <c r="N158" s="24"/>
    </row>
    <row r="159" spans="5:14" s="27" customFormat="1" x14ac:dyDescent="0.25">
      <c r="E159" s="26"/>
      <c r="F159" s="28"/>
      <c r="G159" s="26"/>
      <c r="H159" s="26"/>
      <c r="I159" s="26"/>
      <c r="J159" s="26"/>
      <c r="K159" s="25"/>
      <c r="L159" s="25"/>
      <c r="M159" s="25"/>
      <c r="N159" s="24"/>
    </row>
    <row r="160" spans="5:14" s="27" customFormat="1" x14ac:dyDescent="0.25">
      <c r="E160" s="26"/>
      <c r="F160" s="28"/>
      <c r="G160" s="26"/>
      <c r="H160" s="26"/>
      <c r="I160" s="26"/>
      <c r="J160" s="26"/>
      <c r="K160" s="25"/>
      <c r="L160" s="25"/>
      <c r="M160" s="25"/>
      <c r="N160" s="24"/>
    </row>
    <row r="161" spans="5:14" s="27" customFormat="1" x14ac:dyDescent="0.25">
      <c r="E161" s="26"/>
      <c r="F161" s="28"/>
      <c r="G161" s="26"/>
      <c r="H161" s="26"/>
      <c r="I161" s="26"/>
      <c r="J161" s="26"/>
      <c r="K161" s="25"/>
      <c r="L161" s="25"/>
      <c r="M161" s="25"/>
      <c r="N161" s="24"/>
    </row>
    <row r="162" spans="5:14" s="27" customFormat="1" x14ac:dyDescent="0.25">
      <c r="E162" s="26"/>
      <c r="F162" s="28"/>
      <c r="G162" s="26"/>
      <c r="H162" s="26"/>
      <c r="I162" s="26"/>
      <c r="J162" s="26"/>
      <c r="K162" s="25"/>
      <c r="L162" s="25"/>
      <c r="M162" s="25"/>
      <c r="N162" s="24"/>
    </row>
    <row r="163" spans="5:14" s="27" customFormat="1" x14ac:dyDescent="0.25">
      <c r="E163" s="26"/>
      <c r="F163" s="28"/>
      <c r="G163" s="26"/>
      <c r="H163" s="26"/>
      <c r="I163" s="26"/>
      <c r="J163" s="26"/>
      <c r="K163" s="25"/>
      <c r="L163" s="25"/>
      <c r="M163" s="25"/>
      <c r="N163" s="24"/>
    </row>
    <row r="164" spans="5:14" s="27" customFormat="1" x14ac:dyDescent="0.25">
      <c r="E164" s="26"/>
      <c r="F164" s="28"/>
      <c r="G164" s="26"/>
      <c r="H164" s="26"/>
      <c r="I164" s="26"/>
      <c r="J164" s="26"/>
      <c r="K164" s="25"/>
      <c r="L164" s="25"/>
      <c r="M164" s="25"/>
      <c r="N164" s="24"/>
    </row>
    <row r="165" spans="5:14" s="27" customFormat="1" x14ac:dyDescent="0.25">
      <c r="E165" s="26"/>
      <c r="F165" s="28"/>
      <c r="G165" s="26"/>
      <c r="H165" s="26"/>
      <c r="I165" s="26"/>
      <c r="J165" s="26"/>
      <c r="K165" s="25"/>
      <c r="L165" s="25"/>
      <c r="M165" s="25"/>
      <c r="N165" s="24"/>
    </row>
    <row r="166" spans="5:14" s="27" customFormat="1" x14ac:dyDescent="0.25">
      <c r="E166" s="26"/>
      <c r="F166" s="28"/>
      <c r="G166" s="26"/>
      <c r="H166" s="26"/>
      <c r="I166" s="26"/>
      <c r="J166" s="26"/>
      <c r="K166" s="25"/>
      <c r="L166" s="25"/>
      <c r="M166" s="25"/>
      <c r="N166" s="24"/>
    </row>
    <row r="167" spans="5:14" s="27" customFormat="1" x14ac:dyDescent="0.25">
      <c r="E167" s="26"/>
      <c r="F167" s="28"/>
      <c r="G167" s="26"/>
      <c r="H167" s="26"/>
      <c r="I167" s="26"/>
      <c r="J167" s="26"/>
      <c r="K167" s="25"/>
      <c r="L167" s="25"/>
      <c r="M167" s="25"/>
      <c r="N167" s="24"/>
    </row>
    <row r="168" spans="5:14" s="27" customFormat="1" x14ac:dyDescent="0.25">
      <c r="E168" s="26"/>
      <c r="F168" s="28"/>
      <c r="G168" s="26"/>
      <c r="H168" s="26"/>
      <c r="I168" s="26"/>
      <c r="J168" s="26"/>
      <c r="K168" s="25"/>
      <c r="L168" s="25"/>
      <c r="M168" s="25"/>
      <c r="N168" s="24"/>
    </row>
    <row r="169" spans="5:14" s="27" customFormat="1" x14ac:dyDescent="0.25">
      <c r="E169" s="26"/>
      <c r="F169" s="28"/>
      <c r="G169" s="26"/>
      <c r="H169" s="26"/>
      <c r="I169" s="26"/>
      <c r="J169" s="26"/>
      <c r="K169" s="25"/>
      <c r="L169" s="25"/>
      <c r="M169" s="25"/>
      <c r="N169" s="24"/>
    </row>
    <row r="170" spans="5:14" s="27" customFormat="1" x14ac:dyDescent="0.25">
      <c r="E170" s="26"/>
      <c r="F170" s="28"/>
      <c r="G170" s="26"/>
      <c r="H170" s="26"/>
      <c r="I170" s="26"/>
      <c r="J170" s="26"/>
      <c r="K170" s="25"/>
      <c r="L170" s="25"/>
      <c r="M170" s="25"/>
      <c r="N170" s="24"/>
    </row>
    <row r="171" spans="5:14" s="27" customFormat="1" x14ac:dyDescent="0.25">
      <c r="E171" s="26"/>
      <c r="F171" s="28"/>
      <c r="G171" s="26"/>
      <c r="H171" s="26"/>
      <c r="I171" s="26"/>
      <c r="J171" s="26"/>
      <c r="K171" s="25"/>
      <c r="L171" s="25"/>
      <c r="M171" s="25"/>
      <c r="N171" s="24"/>
    </row>
    <row r="172" spans="5:14" s="27" customFormat="1" x14ac:dyDescent="0.25">
      <c r="E172" s="26"/>
      <c r="F172" s="28"/>
      <c r="G172" s="26"/>
      <c r="H172" s="26"/>
      <c r="I172" s="26"/>
      <c r="J172" s="26"/>
      <c r="K172" s="25"/>
      <c r="L172" s="25"/>
      <c r="M172" s="25"/>
      <c r="N172" s="24"/>
    </row>
    <row r="173" spans="5:14" s="27" customFormat="1" x14ac:dyDescent="0.25">
      <c r="E173" s="26"/>
      <c r="F173" s="28"/>
      <c r="G173" s="26"/>
      <c r="H173" s="26"/>
      <c r="I173" s="26"/>
      <c r="J173" s="26"/>
      <c r="K173" s="25"/>
      <c r="L173" s="25"/>
      <c r="M173" s="25"/>
      <c r="N173" s="24"/>
    </row>
    <row r="174" spans="5:14" s="27" customFormat="1" x14ac:dyDescent="0.25">
      <c r="E174" s="26"/>
      <c r="F174" s="28"/>
      <c r="G174" s="26"/>
      <c r="H174" s="26"/>
      <c r="I174" s="26"/>
      <c r="J174" s="26"/>
      <c r="K174" s="25"/>
      <c r="L174" s="25"/>
      <c r="M174" s="25"/>
      <c r="N174" s="24"/>
    </row>
    <row r="175" spans="5:14" s="27" customFormat="1" x14ac:dyDescent="0.25">
      <c r="E175" s="26"/>
      <c r="F175" s="28"/>
      <c r="G175" s="26"/>
      <c r="H175" s="26"/>
      <c r="I175" s="26"/>
      <c r="J175" s="26"/>
      <c r="K175" s="25"/>
      <c r="L175" s="25"/>
      <c r="M175" s="25"/>
      <c r="N175" s="24"/>
    </row>
    <row r="176" spans="5:14" s="27" customFormat="1" x14ac:dyDescent="0.25">
      <c r="E176" s="26"/>
      <c r="F176" s="28"/>
      <c r="G176" s="26"/>
      <c r="H176" s="26"/>
      <c r="I176" s="26"/>
      <c r="J176" s="26"/>
      <c r="K176" s="25"/>
      <c r="L176" s="25"/>
      <c r="M176" s="25"/>
      <c r="N176" s="24"/>
    </row>
    <row r="177" spans="5:14" s="27" customFormat="1" x14ac:dyDescent="0.25">
      <c r="E177" s="26"/>
      <c r="F177" s="28"/>
      <c r="G177" s="26"/>
      <c r="H177" s="26"/>
      <c r="I177" s="26"/>
      <c r="J177" s="26"/>
      <c r="K177" s="25"/>
      <c r="L177" s="25"/>
      <c r="M177" s="25"/>
      <c r="N177" s="24"/>
    </row>
    <row r="178" spans="5:14" s="27" customFormat="1" x14ac:dyDescent="0.25">
      <c r="E178" s="26"/>
      <c r="F178" s="28"/>
      <c r="G178" s="26"/>
      <c r="H178" s="26"/>
      <c r="I178" s="26"/>
      <c r="J178" s="26"/>
      <c r="K178" s="25"/>
      <c r="L178" s="25"/>
      <c r="M178" s="25"/>
      <c r="N178" s="24"/>
    </row>
    <row r="179" spans="5:14" s="27" customFormat="1" x14ac:dyDescent="0.25">
      <c r="E179" s="26"/>
      <c r="F179" s="28"/>
      <c r="G179" s="26"/>
      <c r="H179" s="26"/>
      <c r="I179" s="26"/>
      <c r="J179" s="26"/>
      <c r="K179" s="25"/>
      <c r="L179" s="25"/>
      <c r="M179" s="25"/>
      <c r="N179" s="24"/>
    </row>
    <row r="180" spans="5:14" s="27" customFormat="1" x14ac:dyDescent="0.25">
      <c r="E180" s="26"/>
      <c r="F180" s="28"/>
      <c r="G180" s="26"/>
      <c r="H180" s="26"/>
      <c r="I180" s="26"/>
      <c r="J180" s="26"/>
      <c r="K180" s="25"/>
      <c r="L180" s="25"/>
      <c r="M180" s="25"/>
      <c r="N180" s="24"/>
    </row>
    <row r="181" spans="5:14" s="27" customFormat="1" x14ac:dyDescent="0.25">
      <c r="E181" s="26"/>
      <c r="F181" s="28"/>
      <c r="G181" s="26"/>
      <c r="H181" s="26"/>
      <c r="I181" s="26"/>
      <c r="J181" s="26"/>
      <c r="K181" s="25"/>
      <c r="L181" s="25"/>
      <c r="M181" s="25"/>
      <c r="N181" s="24"/>
    </row>
    <row r="182" spans="5:14" s="27" customFormat="1" x14ac:dyDescent="0.25">
      <c r="E182" s="26"/>
      <c r="F182" s="28"/>
      <c r="G182" s="26"/>
      <c r="H182" s="26"/>
      <c r="I182" s="26"/>
      <c r="J182" s="26"/>
      <c r="K182" s="25"/>
      <c r="L182" s="25"/>
      <c r="M182" s="25"/>
      <c r="N182" s="24"/>
    </row>
    <row r="183" spans="5:14" s="27" customFormat="1" x14ac:dyDescent="0.25">
      <c r="E183" s="26"/>
      <c r="F183" s="28"/>
      <c r="G183" s="26"/>
      <c r="H183" s="26"/>
      <c r="I183" s="26"/>
      <c r="J183" s="26"/>
      <c r="K183" s="25"/>
      <c r="L183" s="25"/>
      <c r="M183" s="25"/>
      <c r="N183" s="24"/>
    </row>
    <row r="184" spans="5:14" s="27" customFormat="1" x14ac:dyDescent="0.25">
      <c r="E184" s="26"/>
      <c r="F184" s="28"/>
      <c r="G184" s="26"/>
      <c r="H184" s="26"/>
      <c r="I184" s="26"/>
      <c r="J184" s="26"/>
      <c r="K184" s="25"/>
      <c r="L184" s="25"/>
      <c r="M184" s="25"/>
      <c r="N184" s="24"/>
    </row>
    <row r="185" spans="5:14" s="27" customFormat="1" x14ac:dyDescent="0.25">
      <c r="E185" s="26"/>
      <c r="F185" s="28"/>
      <c r="G185" s="26"/>
      <c r="H185" s="26"/>
      <c r="I185" s="26"/>
      <c r="J185" s="26"/>
      <c r="K185" s="25"/>
      <c r="L185" s="25"/>
      <c r="M185" s="25"/>
      <c r="N185" s="24"/>
    </row>
    <row r="186" spans="5:14" s="27" customFormat="1" x14ac:dyDescent="0.25">
      <c r="E186" s="26"/>
      <c r="F186" s="28"/>
      <c r="G186" s="26"/>
      <c r="H186" s="26"/>
      <c r="I186" s="26"/>
      <c r="J186" s="26"/>
      <c r="K186" s="25"/>
      <c r="L186" s="25"/>
      <c r="M186" s="25"/>
      <c r="N186" s="24"/>
    </row>
    <row r="187" spans="5:14" s="27" customFormat="1" x14ac:dyDescent="0.25">
      <c r="E187" s="26"/>
      <c r="F187" s="28"/>
      <c r="G187" s="26"/>
      <c r="H187" s="26"/>
      <c r="I187" s="26"/>
      <c r="J187" s="26"/>
      <c r="K187" s="25"/>
      <c r="L187" s="25"/>
      <c r="M187" s="25"/>
      <c r="N187" s="24"/>
    </row>
    <row r="188" spans="5:14" s="27" customFormat="1" x14ac:dyDescent="0.25">
      <c r="E188" s="26"/>
      <c r="F188" s="28"/>
      <c r="G188" s="26"/>
      <c r="H188" s="26"/>
      <c r="I188" s="26"/>
      <c r="J188" s="26"/>
      <c r="K188" s="25"/>
      <c r="L188" s="25"/>
      <c r="M188" s="25"/>
      <c r="N188" s="24"/>
    </row>
    <row r="189" spans="5:14" s="27" customFormat="1" x14ac:dyDescent="0.25">
      <c r="E189" s="26"/>
      <c r="F189" s="28"/>
      <c r="G189" s="26"/>
      <c r="H189" s="26"/>
      <c r="I189" s="26"/>
      <c r="J189" s="26"/>
      <c r="K189" s="25"/>
      <c r="L189" s="25"/>
      <c r="M189" s="25"/>
      <c r="N189" s="24"/>
    </row>
    <row r="190" spans="5:14" s="27" customFormat="1" x14ac:dyDescent="0.25">
      <c r="E190" s="26"/>
      <c r="F190" s="28"/>
      <c r="G190" s="26"/>
      <c r="H190" s="26"/>
      <c r="I190" s="26"/>
      <c r="J190" s="26"/>
      <c r="K190" s="25"/>
      <c r="L190" s="25"/>
      <c r="M190" s="25"/>
      <c r="N190" s="24"/>
    </row>
    <row r="191" spans="5:14" s="27" customFormat="1" x14ac:dyDescent="0.25">
      <c r="E191" s="26"/>
      <c r="F191" s="28"/>
      <c r="G191" s="26"/>
      <c r="H191" s="26"/>
      <c r="I191" s="26"/>
      <c r="J191" s="26"/>
      <c r="K191" s="25"/>
      <c r="L191" s="25"/>
      <c r="M191" s="25"/>
      <c r="N191" s="24"/>
    </row>
    <row r="192" spans="5:14" s="27" customFormat="1" x14ac:dyDescent="0.25">
      <c r="E192" s="26"/>
      <c r="F192" s="28"/>
      <c r="G192" s="26"/>
      <c r="H192" s="26"/>
      <c r="I192" s="26"/>
      <c r="J192" s="26"/>
      <c r="K192" s="25"/>
      <c r="L192" s="25"/>
      <c r="M192" s="25"/>
      <c r="N192" s="24"/>
    </row>
    <row r="193" spans="5:14" s="27" customFormat="1" x14ac:dyDescent="0.25">
      <c r="E193" s="26"/>
      <c r="F193" s="28"/>
      <c r="G193" s="26"/>
      <c r="H193" s="26"/>
      <c r="I193" s="26"/>
      <c r="J193" s="26"/>
      <c r="K193" s="25"/>
      <c r="L193" s="25"/>
      <c r="M193" s="25"/>
      <c r="N193" s="24"/>
    </row>
    <row r="194" spans="5:14" s="27" customFormat="1" x14ac:dyDescent="0.25">
      <c r="E194" s="26"/>
      <c r="F194" s="28"/>
      <c r="G194" s="26"/>
      <c r="H194" s="26"/>
      <c r="I194" s="26"/>
      <c r="J194" s="26"/>
      <c r="K194" s="25"/>
      <c r="L194" s="25"/>
      <c r="M194" s="25"/>
      <c r="N194" s="24"/>
    </row>
    <row r="195" spans="5:14" s="27" customFormat="1" x14ac:dyDescent="0.25">
      <c r="E195" s="26"/>
      <c r="F195" s="28"/>
      <c r="G195" s="26"/>
      <c r="H195" s="26"/>
      <c r="I195" s="26"/>
      <c r="J195" s="26"/>
      <c r="K195" s="25"/>
      <c r="L195" s="25"/>
      <c r="M195" s="25"/>
      <c r="N195" s="24"/>
    </row>
    <row r="196" spans="5:14" s="27" customFormat="1" x14ac:dyDescent="0.25">
      <c r="E196" s="26"/>
      <c r="F196" s="28"/>
      <c r="G196" s="26"/>
      <c r="H196" s="26"/>
      <c r="I196" s="26"/>
      <c r="J196" s="26"/>
      <c r="K196" s="25"/>
      <c r="L196" s="25"/>
      <c r="M196" s="25"/>
      <c r="N196" s="24"/>
    </row>
    <row r="197" spans="5:14" s="27" customFormat="1" x14ac:dyDescent="0.25">
      <c r="E197" s="26"/>
      <c r="F197" s="28"/>
      <c r="G197" s="26"/>
      <c r="H197" s="26"/>
      <c r="I197" s="26"/>
      <c r="J197" s="26"/>
      <c r="K197" s="25"/>
      <c r="L197" s="25"/>
      <c r="M197" s="25"/>
      <c r="N197" s="24"/>
    </row>
    <row r="198" spans="5:14" s="27" customFormat="1" x14ac:dyDescent="0.25">
      <c r="E198" s="26"/>
      <c r="F198" s="28"/>
      <c r="G198" s="26"/>
      <c r="H198" s="26"/>
      <c r="I198" s="26"/>
      <c r="J198" s="26"/>
      <c r="K198" s="25"/>
      <c r="L198" s="25"/>
      <c r="M198" s="25"/>
      <c r="N198" s="24"/>
    </row>
    <row r="199" spans="5:14" s="27" customFormat="1" x14ac:dyDescent="0.25">
      <c r="E199" s="26"/>
      <c r="F199" s="28"/>
      <c r="G199" s="26"/>
      <c r="H199" s="26"/>
      <c r="I199" s="26"/>
      <c r="J199" s="26"/>
      <c r="K199" s="25"/>
      <c r="L199" s="25"/>
      <c r="M199" s="25"/>
      <c r="N199" s="24"/>
    </row>
    <row r="200" spans="5:14" s="27" customFormat="1" x14ac:dyDescent="0.25">
      <c r="E200" s="26"/>
      <c r="F200" s="28"/>
      <c r="G200" s="26"/>
      <c r="H200" s="26"/>
      <c r="I200" s="26"/>
      <c r="J200" s="26"/>
      <c r="K200" s="25"/>
      <c r="L200" s="25"/>
      <c r="M200" s="25"/>
      <c r="N200" s="24"/>
    </row>
    <row r="201" spans="5:14" s="27" customFormat="1" x14ac:dyDescent="0.25">
      <c r="E201" s="26"/>
      <c r="F201" s="28"/>
      <c r="G201" s="26"/>
      <c r="H201" s="26"/>
      <c r="I201" s="26"/>
      <c r="J201" s="26"/>
      <c r="K201" s="25"/>
      <c r="L201" s="25"/>
      <c r="M201" s="25"/>
      <c r="N201" s="24"/>
    </row>
    <row r="202" spans="5:14" s="27" customFormat="1" x14ac:dyDescent="0.25">
      <c r="E202" s="26"/>
      <c r="F202" s="28"/>
      <c r="G202" s="26"/>
      <c r="H202" s="26"/>
      <c r="I202" s="26"/>
      <c r="J202" s="26"/>
      <c r="K202" s="25"/>
      <c r="L202" s="25"/>
      <c r="M202" s="25"/>
      <c r="N202" s="24"/>
    </row>
    <row r="203" spans="5:14" s="27" customFormat="1" x14ac:dyDescent="0.25">
      <c r="E203" s="26"/>
      <c r="F203" s="28"/>
      <c r="G203" s="26"/>
      <c r="H203" s="26"/>
      <c r="I203" s="26"/>
      <c r="J203" s="26"/>
      <c r="K203" s="25"/>
      <c r="L203" s="25"/>
      <c r="M203" s="25"/>
      <c r="N203" s="24"/>
    </row>
    <row r="204" spans="5:14" s="27" customFormat="1" x14ac:dyDescent="0.25">
      <c r="E204" s="26"/>
      <c r="F204" s="28"/>
      <c r="G204" s="26"/>
      <c r="H204" s="26"/>
      <c r="I204" s="26"/>
      <c r="J204" s="26"/>
      <c r="K204" s="25"/>
      <c r="L204" s="25"/>
      <c r="M204" s="25"/>
      <c r="N204" s="24"/>
    </row>
    <row r="205" spans="5:14" s="27" customFormat="1" x14ac:dyDescent="0.25">
      <c r="E205" s="26"/>
      <c r="F205" s="28"/>
      <c r="G205" s="26"/>
      <c r="H205" s="26"/>
      <c r="I205" s="26"/>
      <c r="J205" s="26"/>
      <c r="K205" s="25"/>
      <c r="L205" s="25"/>
      <c r="M205" s="25"/>
      <c r="N205" s="24"/>
    </row>
    <row r="206" spans="5:14" s="27" customFormat="1" x14ac:dyDescent="0.25">
      <c r="E206" s="26"/>
      <c r="F206" s="28"/>
      <c r="G206" s="26"/>
      <c r="H206" s="26"/>
      <c r="I206" s="26"/>
      <c r="J206" s="26"/>
      <c r="K206" s="25"/>
      <c r="L206" s="25"/>
      <c r="M206" s="25"/>
      <c r="N206" s="24"/>
    </row>
    <row r="207" spans="5:14" s="27" customFormat="1" x14ac:dyDescent="0.25">
      <c r="E207" s="26"/>
      <c r="F207" s="28"/>
      <c r="G207" s="26"/>
      <c r="H207" s="26"/>
      <c r="I207" s="26"/>
      <c r="J207" s="26"/>
      <c r="K207" s="25"/>
      <c r="L207" s="25"/>
      <c r="M207" s="25"/>
      <c r="N207" s="24"/>
    </row>
    <row r="208" spans="5:14" s="27" customFormat="1" x14ac:dyDescent="0.25">
      <c r="E208" s="26"/>
      <c r="F208" s="28"/>
      <c r="G208" s="26"/>
      <c r="H208" s="26"/>
      <c r="I208" s="26"/>
      <c r="J208" s="26"/>
      <c r="K208" s="25"/>
      <c r="L208" s="25"/>
      <c r="M208" s="25"/>
      <c r="N208" s="24"/>
    </row>
    <row r="209" spans="5:14" s="27" customFormat="1" x14ac:dyDescent="0.25">
      <c r="E209" s="26"/>
      <c r="F209" s="28"/>
      <c r="G209" s="26"/>
      <c r="H209" s="26"/>
      <c r="I209" s="26"/>
      <c r="J209" s="26"/>
      <c r="K209" s="25"/>
      <c r="L209" s="25"/>
      <c r="M209" s="25"/>
      <c r="N209" s="24"/>
    </row>
    <row r="210" spans="5:14" s="27" customFormat="1" x14ac:dyDescent="0.25">
      <c r="E210" s="26"/>
      <c r="F210" s="28"/>
      <c r="G210" s="26"/>
      <c r="H210" s="26"/>
      <c r="I210" s="26"/>
      <c r="J210" s="26"/>
      <c r="K210" s="25"/>
      <c r="L210" s="25"/>
      <c r="M210" s="25"/>
      <c r="N210" s="24"/>
    </row>
    <row r="211" spans="5:14" s="27" customFormat="1" x14ac:dyDescent="0.25">
      <c r="E211" s="26"/>
      <c r="F211" s="28"/>
      <c r="G211" s="26"/>
      <c r="H211" s="26"/>
      <c r="I211" s="26"/>
      <c r="J211" s="26"/>
      <c r="K211" s="25"/>
      <c r="L211" s="25"/>
      <c r="M211" s="25"/>
      <c r="N211" s="24"/>
    </row>
    <row r="212" spans="5:14" s="27" customFormat="1" x14ac:dyDescent="0.25">
      <c r="E212" s="26"/>
      <c r="F212" s="28"/>
      <c r="G212" s="26"/>
      <c r="H212" s="26"/>
      <c r="I212" s="26"/>
      <c r="J212" s="26"/>
      <c r="K212" s="25"/>
      <c r="L212" s="25"/>
      <c r="M212" s="25"/>
      <c r="N212" s="24"/>
    </row>
    <row r="213" spans="5:14" s="27" customFormat="1" x14ac:dyDescent="0.25">
      <c r="E213" s="26"/>
      <c r="F213" s="28"/>
      <c r="G213" s="26"/>
      <c r="H213" s="26"/>
      <c r="I213" s="26"/>
      <c r="J213" s="26"/>
      <c r="K213" s="25"/>
      <c r="L213" s="25"/>
      <c r="M213" s="25"/>
      <c r="N213" s="24"/>
    </row>
    <row r="214" spans="5:14" s="27" customFormat="1" x14ac:dyDescent="0.25">
      <c r="E214" s="26"/>
      <c r="F214" s="28"/>
      <c r="G214" s="26"/>
      <c r="H214" s="26"/>
      <c r="I214" s="26"/>
      <c r="J214" s="26"/>
      <c r="K214" s="25"/>
      <c r="L214" s="25"/>
      <c r="M214" s="25"/>
      <c r="N214" s="24"/>
    </row>
    <row r="215" spans="5:14" s="27" customFormat="1" x14ac:dyDescent="0.25">
      <c r="E215" s="26"/>
      <c r="F215" s="28"/>
      <c r="G215" s="26"/>
      <c r="H215" s="26"/>
      <c r="I215" s="26"/>
      <c r="J215" s="26"/>
      <c r="K215" s="25"/>
      <c r="L215" s="25"/>
      <c r="M215" s="25"/>
      <c r="N215" s="24"/>
    </row>
    <row r="216" spans="5:14" s="27" customFormat="1" x14ac:dyDescent="0.25">
      <c r="E216" s="26"/>
      <c r="F216" s="28"/>
      <c r="G216" s="26"/>
      <c r="H216" s="26"/>
      <c r="I216" s="26"/>
      <c r="J216" s="26"/>
      <c r="K216" s="25"/>
      <c r="L216" s="25"/>
      <c r="M216" s="25"/>
      <c r="N216" s="24"/>
    </row>
    <row r="217" spans="5:14" s="27" customFormat="1" x14ac:dyDescent="0.25">
      <c r="E217" s="26"/>
      <c r="F217" s="28"/>
      <c r="G217" s="26"/>
      <c r="H217" s="26"/>
      <c r="I217" s="26"/>
      <c r="J217" s="26"/>
      <c r="K217" s="25"/>
      <c r="L217" s="25"/>
      <c r="M217" s="25"/>
      <c r="N217" s="24"/>
    </row>
    <row r="218" spans="5:14" s="27" customFormat="1" x14ac:dyDescent="0.25">
      <c r="E218" s="26"/>
      <c r="F218" s="28"/>
      <c r="G218" s="26"/>
      <c r="H218" s="26"/>
      <c r="I218" s="26"/>
      <c r="J218" s="26"/>
      <c r="K218" s="25"/>
      <c r="L218" s="25"/>
      <c r="M218" s="25"/>
      <c r="N218" s="24"/>
    </row>
    <row r="219" spans="5:14" s="27" customFormat="1" x14ac:dyDescent="0.25">
      <c r="E219" s="26"/>
      <c r="F219" s="28"/>
      <c r="G219" s="26"/>
      <c r="H219" s="26"/>
      <c r="I219" s="26"/>
      <c r="J219" s="26"/>
      <c r="K219" s="25"/>
      <c r="L219" s="25"/>
      <c r="M219" s="25"/>
      <c r="N219" s="24"/>
    </row>
    <row r="220" spans="5:14" s="27" customFormat="1" x14ac:dyDescent="0.25">
      <c r="E220" s="26"/>
      <c r="F220" s="28"/>
      <c r="G220" s="26"/>
      <c r="H220" s="26"/>
      <c r="I220" s="26"/>
      <c r="J220" s="26"/>
      <c r="K220" s="25"/>
      <c r="L220" s="25"/>
      <c r="M220" s="25"/>
      <c r="N220" s="24"/>
    </row>
    <row r="221" spans="5:14" s="27" customFormat="1" x14ac:dyDescent="0.25">
      <c r="E221" s="26"/>
      <c r="F221" s="28"/>
      <c r="G221" s="26"/>
      <c r="H221" s="26"/>
      <c r="I221" s="26"/>
      <c r="J221" s="26"/>
      <c r="K221" s="25"/>
      <c r="L221" s="25"/>
      <c r="M221" s="25"/>
      <c r="N221" s="24"/>
    </row>
    <row r="222" spans="5:14" s="27" customFormat="1" x14ac:dyDescent="0.25">
      <c r="E222" s="26"/>
      <c r="F222" s="28"/>
      <c r="G222" s="26"/>
      <c r="H222" s="26"/>
      <c r="I222" s="26"/>
      <c r="J222" s="26"/>
      <c r="K222" s="25"/>
      <c r="L222" s="25"/>
      <c r="M222" s="25"/>
      <c r="N222" s="24"/>
    </row>
    <row r="223" spans="5:14" s="27" customFormat="1" x14ac:dyDescent="0.25">
      <c r="E223" s="26"/>
      <c r="F223" s="28"/>
      <c r="G223" s="26"/>
      <c r="H223" s="26"/>
      <c r="I223" s="26"/>
      <c r="J223" s="26"/>
      <c r="K223" s="25"/>
      <c r="L223" s="25"/>
      <c r="M223" s="25"/>
      <c r="N223" s="24"/>
    </row>
    <row r="224" spans="5:14" s="27" customFormat="1" x14ac:dyDescent="0.25">
      <c r="E224" s="26"/>
      <c r="F224" s="28"/>
      <c r="G224" s="26"/>
      <c r="H224" s="26"/>
      <c r="I224" s="26"/>
      <c r="J224" s="26"/>
      <c r="K224" s="25"/>
      <c r="L224" s="25"/>
      <c r="M224" s="25"/>
      <c r="N224" s="24"/>
    </row>
    <row r="225" spans="5:14" s="27" customFormat="1" x14ac:dyDescent="0.25">
      <c r="E225" s="26"/>
      <c r="F225" s="28"/>
      <c r="G225" s="26"/>
      <c r="H225" s="26"/>
      <c r="I225" s="26"/>
      <c r="J225" s="26"/>
      <c r="K225" s="25"/>
      <c r="L225" s="25"/>
      <c r="M225" s="25"/>
      <c r="N225" s="24"/>
    </row>
    <row r="226" spans="5:14" s="27" customFormat="1" x14ac:dyDescent="0.25">
      <c r="E226" s="26"/>
      <c r="F226" s="28"/>
      <c r="G226" s="26"/>
      <c r="H226" s="26"/>
      <c r="I226" s="26"/>
      <c r="J226" s="26"/>
      <c r="K226" s="25"/>
      <c r="L226" s="25"/>
      <c r="M226" s="25"/>
      <c r="N226" s="24"/>
    </row>
    <row r="227" spans="5:14" s="27" customFormat="1" x14ac:dyDescent="0.25">
      <c r="E227" s="26"/>
      <c r="F227" s="28"/>
      <c r="G227" s="26"/>
      <c r="H227" s="26"/>
      <c r="I227" s="26"/>
      <c r="J227" s="26"/>
      <c r="K227" s="25"/>
      <c r="L227" s="25"/>
      <c r="M227" s="25"/>
      <c r="N227" s="24"/>
    </row>
    <row r="228" spans="5:14" s="27" customFormat="1" x14ac:dyDescent="0.25">
      <c r="E228" s="26"/>
      <c r="F228" s="28"/>
      <c r="G228" s="26"/>
      <c r="H228" s="26"/>
      <c r="I228" s="26"/>
      <c r="J228" s="26"/>
      <c r="K228" s="25"/>
      <c r="L228" s="25"/>
      <c r="M228" s="25"/>
      <c r="N228" s="24"/>
    </row>
    <row r="229" spans="5:14" s="27" customFormat="1" x14ac:dyDescent="0.25">
      <c r="E229" s="26"/>
      <c r="F229" s="28"/>
      <c r="G229" s="26"/>
      <c r="H229" s="26"/>
      <c r="I229" s="26"/>
      <c r="J229" s="26"/>
      <c r="K229" s="25"/>
      <c r="L229" s="25"/>
      <c r="M229" s="25"/>
      <c r="N229" s="24"/>
    </row>
    <row r="230" spans="5:14" s="27" customFormat="1" x14ac:dyDescent="0.25">
      <c r="E230" s="26"/>
      <c r="F230" s="28"/>
      <c r="G230" s="26"/>
      <c r="H230" s="26"/>
      <c r="I230" s="26"/>
      <c r="J230" s="26"/>
      <c r="K230" s="25"/>
      <c r="L230" s="25"/>
      <c r="M230" s="25"/>
      <c r="N230" s="24"/>
    </row>
    <row r="231" spans="5:14" s="27" customFormat="1" x14ac:dyDescent="0.25">
      <c r="E231" s="26"/>
      <c r="F231" s="28"/>
      <c r="G231" s="26"/>
      <c r="H231" s="26"/>
      <c r="I231" s="26"/>
      <c r="J231" s="26"/>
      <c r="K231" s="25"/>
      <c r="L231" s="25"/>
      <c r="M231" s="25"/>
      <c r="N231" s="24"/>
    </row>
    <row r="232" spans="5:14" s="27" customFormat="1" x14ac:dyDescent="0.25">
      <c r="E232" s="26"/>
      <c r="F232" s="28"/>
      <c r="G232" s="26"/>
      <c r="H232" s="26"/>
      <c r="I232" s="26"/>
      <c r="J232" s="26"/>
      <c r="K232" s="25"/>
      <c r="L232" s="25"/>
      <c r="M232" s="25"/>
      <c r="N232" s="24"/>
    </row>
    <row r="233" spans="5:14" s="27" customFormat="1" x14ac:dyDescent="0.25">
      <c r="E233" s="26"/>
      <c r="F233" s="28"/>
      <c r="G233" s="26"/>
      <c r="H233" s="26"/>
      <c r="I233" s="26"/>
      <c r="J233" s="26"/>
      <c r="K233" s="25"/>
      <c r="L233" s="25"/>
      <c r="M233" s="25"/>
      <c r="N233" s="24"/>
    </row>
    <row r="234" spans="5:14" s="27" customFormat="1" x14ac:dyDescent="0.25">
      <c r="E234" s="26"/>
      <c r="F234" s="28"/>
      <c r="G234" s="26"/>
      <c r="H234" s="26"/>
      <c r="I234" s="26"/>
      <c r="J234" s="26"/>
      <c r="K234" s="25"/>
      <c r="L234" s="25"/>
      <c r="M234" s="25"/>
      <c r="N234" s="24"/>
    </row>
    <row r="235" spans="5:14" s="27" customFormat="1" x14ac:dyDescent="0.25">
      <c r="E235" s="26"/>
      <c r="F235" s="28"/>
      <c r="G235" s="26"/>
      <c r="H235" s="26"/>
      <c r="I235" s="26"/>
      <c r="J235" s="26"/>
      <c r="K235" s="25"/>
      <c r="L235" s="25"/>
      <c r="M235" s="25"/>
      <c r="N235" s="24"/>
    </row>
    <row r="236" spans="5:14" s="27" customFormat="1" x14ac:dyDescent="0.25">
      <c r="E236" s="26"/>
      <c r="F236" s="28"/>
      <c r="G236" s="26"/>
      <c r="H236" s="26"/>
      <c r="I236" s="26"/>
      <c r="J236" s="26"/>
      <c r="K236" s="25"/>
      <c r="L236" s="25"/>
      <c r="M236" s="25"/>
      <c r="N236" s="24"/>
    </row>
    <row r="237" spans="5:14" s="27" customFormat="1" x14ac:dyDescent="0.25">
      <c r="E237" s="26"/>
      <c r="F237" s="28"/>
      <c r="G237" s="26"/>
      <c r="H237" s="26"/>
      <c r="I237" s="26"/>
      <c r="J237" s="26"/>
      <c r="K237" s="25"/>
      <c r="L237" s="25"/>
      <c r="M237" s="25"/>
      <c r="N237" s="24"/>
    </row>
    <row r="238" spans="5:14" s="27" customFormat="1" x14ac:dyDescent="0.25">
      <c r="E238" s="26"/>
      <c r="F238" s="28"/>
      <c r="G238" s="26"/>
      <c r="H238" s="26"/>
      <c r="I238" s="26"/>
      <c r="J238" s="26"/>
      <c r="K238" s="25"/>
      <c r="L238" s="25"/>
      <c r="M238" s="25"/>
      <c r="N238" s="24"/>
    </row>
    <row r="239" spans="5:14" s="27" customFormat="1" x14ac:dyDescent="0.25">
      <c r="E239" s="26"/>
      <c r="F239" s="28"/>
      <c r="G239" s="26"/>
      <c r="H239" s="26"/>
      <c r="I239" s="26"/>
      <c r="J239" s="26"/>
      <c r="K239" s="25"/>
      <c r="L239" s="25"/>
      <c r="M239" s="25"/>
      <c r="N239" s="24"/>
    </row>
    <row r="240" spans="5:14" s="27" customFormat="1" x14ac:dyDescent="0.25">
      <c r="E240" s="26"/>
      <c r="F240" s="28"/>
      <c r="G240" s="26"/>
      <c r="H240" s="26"/>
      <c r="I240" s="26"/>
      <c r="J240" s="26"/>
      <c r="K240" s="25"/>
      <c r="L240" s="25"/>
      <c r="M240" s="25"/>
      <c r="N240" s="24"/>
    </row>
    <row r="241" spans="5:14" s="27" customFormat="1" x14ac:dyDescent="0.25">
      <c r="E241" s="26"/>
      <c r="F241" s="28"/>
      <c r="G241" s="26"/>
      <c r="H241" s="26"/>
      <c r="I241" s="26"/>
      <c r="J241" s="26"/>
      <c r="K241" s="25"/>
      <c r="L241" s="25"/>
      <c r="M241" s="25"/>
      <c r="N241" s="24"/>
    </row>
    <row r="242" spans="5:14" s="27" customFormat="1" x14ac:dyDescent="0.25">
      <c r="E242" s="26"/>
      <c r="F242" s="28"/>
      <c r="G242" s="26"/>
      <c r="H242" s="26"/>
      <c r="I242" s="26"/>
      <c r="J242" s="26"/>
      <c r="K242" s="25"/>
      <c r="L242" s="25"/>
      <c r="M242" s="25"/>
      <c r="N242" s="24"/>
    </row>
    <row r="243" spans="5:14" s="27" customFormat="1" x14ac:dyDescent="0.25">
      <c r="E243" s="26"/>
      <c r="F243" s="28"/>
      <c r="G243" s="26"/>
      <c r="H243" s="26"/>
      <c r="I243" s="26"/>
      <c r="J243" s="26"/>
      <c r="K243" s="25"/>
      <c r="L243" s="25"/>
      <c r="M243" s="25"/>
      <c r="N243" s="24"/>
    </row>
    <row r="244" spans="5:14" s="27" customFormat="1" x14ac:dyDescent="0.25">
      <c r="E244" s="26"/>
      <c r="F244" s="28"/>
      <c r="G244" s="26"/>
      <c r="H244" s="26"/>
      <c r="I244" s="26"/>
      <c r="J244" s="26"/>
      <c r="K244" s="25"/>
      <c r="L244" s="25"/>
      <c r="M244" s="25"/>
      <c r="N244" s="24"/>
    </row>
    <row r="245" spans="5:14" s="27" customFormat="1" x14ac:dyDescent="0.25">
      <c r="E245" s="26"/>
      <c r="F245" s="28"/>
      <c r="G245" s="26"/>
      <c r="H245" s="26"/>
      <c r="I245" s="26"/>
      <c r="J245" s="26"/>
      <c r="K245" s="25"/>
      <c r="L245" s="25"/>
      <c r="M245" s="25"/>
      <c r="N245" s="24"/>
    </row>
    <row r="246" spans="5:14" s="27" customFormat="1" x14ac:dyDescent="0.25">
      <c r="E246" s="26"/>
      <c r="F246" s="28"/>
      <c r="G246" s="26"/>
      <c r="H246" s="26"/>
      <c r="I246" s="26"/>
      <c r="J246" s="26"/>
      <c r="K246" s="25"/>
      <c r="L246" s="25"/>
      <c r="M246" s="25"/>
      <c r="N246" s="24"/>
    </row>
    <row r="247" spans="5:14" s="27" customFormat="1" x14ac:dyDescent="0.25">
      <c r="E247" s="26"/>
      <c r="F247" s="28"/>
      <c r="G247" s="26"/>
      <c r="H247" s="26"/>
      <c r="I247" s="26"/>
      <c r="J247" s="26"/>
      <c r="K247" s="25"/>
      <c r="L247" s="25"/>
      <c r="M247" s="25"/>
      <c r="N247" s="24"/>
    </row>
  </sheetData>
  <autoFilter ref="A8:P128"/>
  <mergeCells count="13">
    <mergeCell ref="J7:J8"/>
    <mergeCell ref="K7:K8"/>
    <mergeCell ref="L7:L8"/>
    <mergeCell ref="N6:N8"/>
    <mergeCell ref="M7:M8"/>
    <mergeCell ref="G6:M6"/>
    <mergeCell ref="F6:F8"/>
    <mergeCell ref="B6:B8"/>
    <mergeCell ref="C6:C8"/>
    <mergeCell ref="I7:I8"/>
    <mergeCell ref="D6:D8"/>
    <mergeCell ref="G7:G8"/>
    <mergeCell ref="H7:H8"/>
  </mergeCells>
  <conditionalFormatting sqref="D1:D1048576">
    <cfRule type="duplicateValues" dxfId="0" priority="2"/>
  </conditionalFormatting>
  <printOptions horizontalCentered="1"/>
  <pageMargins left="0.31496062992126" right="0.11810914260717401" top="0.39370078740157499" bottom="0.39370078740157499" header="0.31496062992126" footer="0.31496062992126"/>
  <pageSetup paperSize="9" scale="64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95"/>
  <sheetViews>
    <sheetView workbookViewId="0">
      <selection activeCell="J79" sqref="J79"/>
    </sheetView>
  </sheetViews>
  <sheetFormatPr defaultRowHeight="15" x14ac:dyDescent="0.25"/>
  <cols>
    <col min="1" max="1" width="16.85546875" style="139" customWidth="1"/>
    <col min="213" max="16384" width="9.140625" style="136"/>
  </cols>
  <sheetData>
    <row r="1" spans="1:212" x14ac:dyDescent="0.25">
      <c r="B1" t="s">
        <v>232</v>
      </c>
      <c r="C1" t="s">
        <v>233</v>
      </c>
      <c r="D1" t="s">
        <v>234</v>
      </c>
      <c r="E1" t="s">
        <v>641</v>
      </c>
      <c r="F1" t="s">
        <v>642</v>
      </c>
      <c r="G1" t="s">
        <v>643</v>
      </c>
      <c r="H1" t="s">
        <v>644</v>
      </c>
      <c r="I1" t="s">
        <v>645</v>
      </c>
      <c r="J1" t="s">
        <v>373</v>
      </c>
      <c r="K1" t="s">
        <v>374</v>
      </c>
      <c r="L1" t="s">
        <v>471</v>
      </c>
      <c r="M1" t="s">
        <v>375</v>
      </c>
      <c r="N1" t="s">
        <v>376</v>
      </c>
      <c r="O1" t="s">
        <v>626</v>
      </c>
      <c r="P1" t="s">
        <v>627</v>
      </c>
      <c r="Q1" t="s">
        <v>628</v>
      </c>
      <c r="R1" t="s">
        <v>629</v>
      </c>
      <c r="S1" t="s">
        <v>630</v>
      </c>
      <c r="T1" t="s">
        <v>631</v>
      </c>
      <c r="U1" t="s">
        <v>632</v>
      </c>
      <c r="V1" t="s">
        <v>633</v>
      </c>
      <c r="W1" t="s">
        <v>634</v>
      </c>
      <c r="X1" t="s">
        <v>635</v>
      </c>
      <c r="Y1" t="s">
        <v>240</v>
      </c>
      <c r="Z1" t="s">
        <v>442</v>
      </c>
      <c r="AA1" t="s">
        <v>437</v>
      </c>
      <c r="AB1" t="s">
        <v>438</v>
      </c>
      <c r="AC1" t="s">
        <v>187</v>
      </c>
      <c r="AD1" t="s">
        <v>271</v>
      </c>
      <c r="AE1" t="s">
        <v>247</v>
      </c>
      <c r="AF1" t="s">
        <v>192</v>
      </c>
      <c r="AG1" t="s">
        <v>193</v>
      </c>
      <c r="AH1" t="s">
        <v>194</v>
      </c>
      <c r="AI1" t="s">
        <v>195</v>
      </c>
      <c r="AJ1" t="s">
        <v>201</v>
      </c>
      <c r="AK1" t="s">
        <v>248</v>
      </c>
      <c r="AL1" t="s">
        <v>203</v>
      </c>
      <c r="AM1" t="s">
        <v>204</v>
      </c>
      <c r="AN1" t="s">
        <v>205</v>
      </c>
      <c r="AO1" t="s">
        <v>249</v>
      </c>
      <c r="AP1" t="s">
        <v>213</v>
      </c>
      <c r="AQ1" t="s">
        <v>377</v>
      </c>
      <c r="AR1" t="s">
        <v>214</v>
      </c>
      <c r="AS1" t="s">
        <v>215</v>
      </c>
      <c r="AT1" t="s">
        <v>216</v>
      </c>
      <c r="AU1" t="s">
        <v>217</v>
      </c>
      <c r="AV1" t="s">
        <v>218</v>
      </c>
      <c r="AW1" t="s">
        <v>235</v>
      </c>
      <c r="AX1" t="s">
        <v>251</v>
      </c>
      <c r="AY1" t="s">
        <v>250</v>
      </c>
      <c r="AZ1" t="s">
        <v>252</v>
      </c>
      <c r="BA1" t="s">
        <v>272</v>
      </c>
      <c r="BB1" t="s">
        <v>253</v>
      </c>
      <c r="BC1" t="s">
        <v>254</v>
      </c>
      <c r="BD1" t="s">
        <v>255</v>
      </c>
      <c r="BE1" t="s">
        <v>256</v>
      </c>
      <c r="BF1" t="s">
        <v>257</v>
      </c>
      <c r="BG1" t="s">
        <v>258</v>
      </c>
      <c r="BH1" t="s">
        <v>259</v>
      </c>
      <c r="BI1" t="s">
        <v>260</v>
      </c>
      <c r="BJ1" t="s">
        <v>261</v>
      </c>
      <c r="BK1" t="s">
        <v>262</v>
      </c>
      <c r="BL1" t="s">
        <v>263</v>
      </c>
      <c r="BM1" t="s">
        <v>264</v>
      </c>
      <c r="BN1" t="s">
        <v>266</v>
      </c>
      <c r="BO1" t="s">
        <v>265</v>
      </c>
      <c r="BP1" t="s">
        <v>267</v>
      </c>
      <c r="BQ1" t="s">
        <v>268</v>
      </c>
      <c r="BR1" t="s">
        <v>270</v>
      </c>
      <c r="BS1" t="s">
        <v>269</v>
      </c>
      <c r="BT1" t="s">
        <v>273</v>
      </c>
      <c r="BU1" t="s">
        <v>274</v>
      </c>
      <c r="BV1" t="s">
        <v>275</v>
      </c>
      <c r="BW1" t="s">
        <v>276</v>
      </c>
      <c r="BX1" t="s">
        <v>277</v>
      </c>
      <c r="BY1" t="s">
        <v>278</v>
      </c>
      <c r="BZ1" t="s">
        <v>279</v>
      </c>
      <c r="CA1" t="s">
        <v>280</v>
      </c>
      <c r="CB1" t="s">
        <v>281</v>
      </c>
      <c r="CC1" t="s">
        <v>282</v>
      </c>
      <c r="CD1" t="s">
        <v>283</v>
      </c>
      <c r="CE1" t="s">
        <v>284</v>
      </c>
      <c r="CF1" t="s">
        <v>285</v>
      </c>
      <c r="CG1" t="s">
        <v>286</v>
      </c>
      <c r="CH1" t="s">
        <v>287</v>
      </c>
      <c r="CI1" t="s">
        <v>288</v>
      </c>
      <c r="CJ1" t="s">
        <v>289</v>
      </c>
      <c r="CK1" t="s">
        <v>290</v>
      </c>
      <c r="CL1" t="s">
        <v>291</v>
      </c>
      <c r="CM1" t="s">
        <v>292</v>
      </c>
      <c r="CN1" t="s">
        <v>293</v>
      </c>
      <c r="CO1" t="s">
        <v>294</v>
      </c>
      <c r="CP1" t="s">
        <v>295</v>
      </c>
      <c r="CQ1" t="s">
        <v>296</v>
      </c>
      <c r="CR1" t="s">
        <v>298</v>
      </c>
      <c r="CS1" t="s">
        <v>297</v>
      </c>
      <c r="CT1" t="s">
        <v>300</v>
      </c>
      <c r="CU1" t="s">
        <v>301</v>
      </c>
      <c r="CV1" t="s">
        <v>302</v>
      </c>
      <c r="CW1" t="s">
        <v>303</v>
      </c>
      <c r="CX1" t="s">
        <v>236</v>
      </c>
      <c r="CY1" t="s">
        <v>305</v>
      </c>
      <c r="CZ1" t="s">
        <v>304</v>
      </c>
      <c r="DA1" t="s">
        <v>306</v>
      </c>
      <c r="DB1" t="s">
        <v>307</v>
      </c>
      <c r="DC1" t="s">
        <v>308</v>
      </c>
      <c r="DD1" t="s">
        <v>309</v>
      </c>
      <c r="DE1" t="s">
        <v>310</v>
      </c>
      <c r="DF1" t="s">
        <v>311</v>
      </c>
      <c r="DG1" t="s">
        <v>312</v>
      </c>
      <c r="DH1" t="s">
        <v>313</v>
      </c>
      <c r="DI1" t="s">
        <v>314</v>
      </c>
      <c r="DJ1" t="s">
        <v>315</v>
      </c>
      <c r="DK1" t="s">
        <v>316</v>
      </c>
      <c r="DL1" t="s">
        <v>317</v>
      </c>
      <c r="DM1" t="s">
        <v>318</v>
      </c>
      <c r="DN1" t="s">
        <v>319</v>
      </c>
      <c r="DO1" t="s">
        <v>320</v>
      </c>
      <c r="DP1" t="s">
        <v>321</v>
      </c>
      <c r="DQ1" t="s">
        <v>322</v>
      </c>
      <c r="DR1" t="s">
        <v>323</v>
      </c>
      <c r="DS1" t="s">
        <v>325</v>
      </c>
      <c r="DT1" t="s">
        <v>324</v>
      </c>
      <c r="DU1" t="s">
        <v>326</v>
      </c>
      <c r="DV1" t="s">
        <v>327</v>
      </c>
      <c r="DW1" t="s">
        <v>328</v>
      </c>
      <c r="DX1" t="s">
        <v>329</v>
      </c>
      <c r="DY1" t="s">
        <v>330</v>
      </c>
      <c r="DZ1" t="s">
        <v>331</v>
      </c>
      <c r="EA1" t="s">
        <v>332</v>
      </c>
      <c r="EB1" t="s">
        <v>333</v>
      </c>
      <c r="EC1" t="s">
        <v>334</v>
      </c>
      <c r="ED1" t="s">
        <v>335</v>
      </c>
      <c r="EE1" t="s">
        <v>336</v>
      </c>
      <c r="EF1" t="s">
        <v>337</v>
      </c>
      <c r="EG1" t="s">
        <v>338</v>
      </c>
      <c r="EH1" t="s">
        <v>339</v>
      </c>
      <c r="EI1" t="s">
        <v>378</v>
      </c>
      <c r="EJ1" t="s">
        <v>379</v>
      </c>
      <c r="EK1" t="s">
        <v>380</v>
      </c>
      <c r="EL1" t="s">
        <v>340</v>
      </c>
      <c r="EM1" t="s">
        <v>243</v>
      </c>
      <c r="EN1" t="s">
        <v>341</v>
      </c>
      <c r="EO1" t="s">
        <v>342</v>
      </c>
      <c r="EP1" t="s">
        <v>343</v>
      </c>
      <c r="EQ1" t="s">
        <v>344</v>
      </c>
      <c r="ER1" t="s">
        <v>345</v>
      </c>
      <c r="ES1" t="s">
        <v>346</v>
      </c>
      <c r="ET1" t="s">
        <v>381</v>
      </c>
      <c r="EU1" t="s">
        <v>347</v>
      </c>
      <c r="EV1" t="s">
        <v>348</v>
      </c>
      <c r="EW1" t="s">
        <v>349</v>
      </c>
      <c r="EX1" t="s">
        <v>350</v>
      </c>
      <c r="EY1" t="s">
        <v>351</v>
      </c>
      <c r="EZ1" t="s">
        <v>352</v>
      </c>
      <c r="FA1" t="s">
        <v>353</v>
      </c>
      <c r="FB1" t="s">
        <v>354</v>
      </c>
      <c r="FC1" t="s">
        <v>355</v>
      </c>
      <c r="FD1" t="s">
        <v>356</v>
      </c>
      <c r="FE1" t="s">
        <v>357</v>
      </c>
      <c r="FF1" t="s">
        <v>358</v>
      </c>
      <c r="FG1" t="s">
        <v>359</v>
      </c>
      <c r="FH1" t="s">
        <v>360</v>
      </c>
      <c r="FI1" t="s">
        <v>361</v>
      </c>
      <c r="FJ1" t="s">
        <v>362</v>
      </c>
      <c r="FK1" t="s">
        <v>363</v>
      </c>
      <c r="FL1" t="s">
        <v>364</v>
      </c>
      <c r="FM1" t="s">
        <v>365</v>
      </c>
      <c r="FN1" t="s">
        <v>366</v>
      </c>
      <c r="FO1" t="s">
        <v>367</v>
      </c>
      <c r="FP1" t="s">
        <v>368</v>
      </c>
      <c r="FQ1" t="s">
        <v>369</v>
      </c>
      <c r="FR1" t="s">
        <v>371</v>
      </c>
      <c r="FS1" t="s">
        <v>370</v>
      </c>
      <c r="FT1" t="s">
        <v>440</v>
      </c>
      <c r="FU1" t="s">
        <v>439</v>
      </c>
      <c r="FV1" t="s">
        <v>636</v>
      </c>
      <c r="FW1" t="s">
        <v>244</v>
      </c>
      <c r="FX1" t="s">
        <v>245</v>
      </c>
      <c r="FY1" t="s">
        <v>246</v>
      </c>
      <c r="FZ1" t="s">
        <v>382</v>
      </c>
      <c r="GA1" t="s">
        <v>383</v>
      </c>
      <c r="GB1" t="s">
        <v>384</v>
      </c>
      <c r="GC1" t="s">
        <v>385</v>
      </c>
      <c r="GD1" t="s">
        <v>386</v>
      </c>
      <c r="GE1" t="s">
        <v>387</v>
      </c>
      <c r="GF1" t="s">
        <v>388</v>
      </c>
      <c r="GG1" t="s">
        <v>389</v>
      </c>
      <c r="GH1" t="s">
        <v>390</v>
      </c>
      <c r="GI1" t="s">
        <v>391</v>
      </c>
      <c r="GJ1" t="s">
        <v>392</v>
      </c>
      <c r="GK1" t="s">
        <v>393</v>
      </c>
      <c r="GL1" t="s">
        <v>394</v>
      </c>
      <c r="GM1" t="s">
        <v>237</v>
      </c>
      <c r="GN1" t="s">
        <v>395</v>
      </c>
      <c r="GO1" t="s">
        <v>396</v>
      </c>
      <c r="GP1" t="s">
        <v>397</v>
      </c>
      <c r="GQ1" t="s">
        <v>398</v>
      </c>
      <c r="GR1" t="s">
        <v>399</v>
      </c>
      <c r="GS1" t="s">
        <v>400</v>
      </c>
      <c r="GT1" t="s">
        <v>401</v>
      </c>
      <c r="GU1" t="s">
        <v>402</v>
      </c>
      <c r="GV1" t="s">
        <v>403</v>
      </c>
      <c r="GW1" t="s">
        <v>404</v>
      </c>
      <c r="GX1" t="s">
        <v>405</v>
      </c>
      <c r="GY1" t="s">
        <v>406</v>
      </c>
      <c r="GZ1" t="s">
        <v>407</v>
      </c>
      <c r="HA1" t="s">
        <v>238</v>
      </c>
      <c r="HB1" t="s">
        <v>239</v>
      </c>
      <c r="HC1" t="s">
        <v>241</v>
      </c>
      <c r="HD1" t="s">
        <v>242</v>
      </c>
    </row>
    <row r="2" spans="1:212" x14ac:dyDescent="0.25">
      <c r="A2" s="139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  <c r="GX2">
        <v>206</v>
      </c>
      <c r="GY2">
        <v>207</v>
      </c>
      <c r="GZ2">
        <v>208</v>
      </c>
      <c r="HA2">
        <v>209</v>
      </c>
      <c r="HB2">
        <v>210</v>
      </c>
      <c r="HC2">
        <v>211</v>
      </c>
      <c r="HD2">
        <v>212</v>
      </c>
    </row>
    <row r="3" spans="1:212" x14ac:dyDescent="0.25">
      <c r="A3" s="139" t="str">
        <f>B3&amp;"_"&amp;C3&amp;"_"&amp;D3</f>
        <v>2012_0_BRA</v>
      </c>
      <c r="B3">
        <v>2012</v>
      </c>
      <c r="C3">
        <v>0</v>
      </c>
      <c r="D3" t="s">
        <v>170</v>
      </c>
      <c r="E3">
        <v>2632161.7348601818</v>
      </c>
      <c r="F3">
        <v>24882932.250965595</v>
      </c>
      <c r="G3">
        <v>43061075.387737513</v>
      </c>
      <c r="H3">
        <v>16313528.196477652</v>
      </c>
      <c r="I3">
        <v>2537679.5802674294</v>
      </c>
      <c r="J3">
        <v>96596116.385901928</v>
      </c>
      <c r="K3">
        <v>157267095.98197269</v>
      </c>
      <c r="L3">
        <v>60670979.596070766</v>
      </c>
      <c r="M3">
        <v>89427377.150308371</v>
      </c>
      <c r="N3">
        <v>6959059.8062756062</v>
      </c>
      <c r="O3">
        <v>14403516.351029873</v>
      </c>
      <c r="P3">
        <v>38445029.03365159</v>
      </c>
      <c r="Q3">
        <v>57269730.076370955</v>
      </c>
      <c r="R3">
        <v>29615695.657711744</v>
      </c>
      <c r="S3">
        <v>17533124.863208532</v>
      </c>
      <c r="T3">
        <v>9.1589182615280151E-2</v>
      </c>
      <c r="U3">
        <v>0.24446836113929749</v>
      </c>
      <c r="V3">
        <v>0.36415323615074158</v>
      </c>
      <c r="W3">
        <v>0.18831057846546173</v>
      </c>
      <c r="X3">
        <v>0.11147865653038025</v>
      </c>
      <c r="Y3">
        <v>4.4171200133860111E-3</v>
      </c>
      <c r="Z3">
        <v>0.38578382134437561</v>
      </c>
      <c r="AA3">
        <v>3.0896216630935669E-2</v>
      </c>
      <c r="AB3">
        <v>8.5017986595630646E-2</v>
      </c>
      <c r="AC3">
        <v>0.43306505680084229</v>
      </c>
      <c r="AD3">
        <v>0.56693494319915771</v>
      </c>
      <c r="AE3">
        <v>3.5765849053859711E-2</v>
      </c>
      <c r="AF3">
        <v>0.29409778118133545</v>
      </c>
      <c r="AG3">
        <v>0.46945858001708984</v>
      </c>
      <c r="AH3">
        <v>0.17402015626430511</v>
      </c>
      <c r="AI3">
        <v>2.6657631620764732E-2</v>
      </c>
      <c r="AJ3">
        <v>5.8730870485305786E-2</v>
      </c>
      <c r="AK3">
        <v>0.2717859148979187</v>
      </c>
      <c r="AL3">
        <v>0.10896660387516022</v>
      </c>
      <c r="AM3">
        <v>6.8398095667362213E-2</v>
      </c>
      <c r="AN3">
        <v>0.30187907814979553</v>
      </c>
      <c r="AO3">
        <v>0.19023939967155457</v>
      </c>
      <c r="AP3">
        <v>0.11559486389160156</v>
      </c>
      <c r="AQ3">
        <v>0.14616230130195618</v>
      </c>
      <c r="AR3">
        <v>8.3565190434455872E-2</v>
      </c>
      <c r="AS3">
        <v>0.18552640080451965</v>
      </c>
      <c r="AT3">
        <v>0.40298888087272644</v>
      </c>
      <c r="AU3">
        <v>6.5818727016448975E-2</v>
      </c>
      <c r="AV3">
        <v>3.4362543374300003E-4</v>
      </c>
      <c r="AW3">
        <v>0.61421620845794678</v>
      </c>
      <c r="AX3">
        <v>0.50807040929794312</v>
      </c>
      <c r="AY3">
        <v>0.73085159063339233</v>
      </c>
      <c r="AZ3">
        <v>0.23981192708015442</v>
      </c>
      <c r="BA3">
        <v>0.73891431093215942</v>
      </c>
      <c r="BB3">
        <v>0.79183268547058105</v>
      </c>
      <c r="BC3">
        <v>0.56758588552474976</v>
      </c>
      <c r="BD3">
        <v>0.14689314365386963</v>
      </c>
      <c r="BE3">
        <v>0.36216795444488525</v>
      </c>
      <c r="BF3">
        <v>0.51801687479019165</v>
      </c>
      <c r="BG3">
        <v>0.59115076065063477</v>
      </c>
      <c r="BH3">
        <v>0.55821222066879272</v>
      </c>
      <c r="BI3">
        <v>0.75765985250473022</v>
      </c>
      <c r="BJ3">
        <v>0.80577874183654785</v>
      </c>
      <c r="BK3">
        <v>5.2072100341320038E-2</v>
      </c>
      <c r="BL3">
        <v>6.5845534205436707E-2</v>
      </c>
      <c r="BM3">
        <v>3.7653420120477676E-2</v>
      </c>
      <c r="BN3">
        <v>8.3578221499919891E-2</v>
      </c>
      <c r="BO3">
        <v>0.18154643476009369</v>
      </c>
      <c r="BP3">
        <v>2.9653849080204964E-2</v>
      </c>
      <c r="BQ3">
        <v>1.5457363042514771E-4</v>
      </c>
      <c r="BR3">
        <v>0.42454257607460022</v>
      </c>
      <c r="BS3">
        <v>0.57545745372772217</v>
      </c>
      <c r="BT3">
        <v>2.9440237209200859E-2</v>
      </c>
      <c r="BU3">
        <v>0.27826255559921265</v>
      </c>
      <c r="BV3">
        <v>0.48150929808616638</v>
      </c>
      <c r="BW3">
        <v>0.18240994215011597</v>
      </c>
      <c r="BX3">
        <v>2.8377978131175041E-2</v>
      </c>
      <c r="BY3">
        <v>6.0071494430303574E-2</v>
      </c>
      <c r="BZ3">
        <v>0.27395576238632202</v>
      </c>
      <c r="CA3">
        <v>0.10817521065473557</v>
      </c>
      <c r="CB3">
        <v>6.4454525709152222E-2</v>
      </c>
      <c r="CC3">
        <v>0.29775455594062805</v>
      </c>
      <c r="CD3">
        <v>0.19558843970298767</v>
      </c>
      <c r="CE3">
        <v>0.11543051898479462</v>
      </c>
      <c r="CF3">
        <v>0.14620064198970795</v>
      </c>
      <c r="CG3">
        <v>8.3610475063323975E-2</v>
      </c>
      <c r="CH3">
        <v>0.18548208475112915</v>
      </c>
      <c r="CI3">
        <v>0.4030667245388031</v>
      </c>
      <c r="CJ3">
        <v>6.5865747630596161E-2</v>
      </c>
      <c r="CK3">
        <v>3.4381364821456373E-4</v>
      </c>
      <c r="CL3">
        <v>2.1599661558866501E-2</v>
      </c>
      <c r="CM3">
        <v>4.6925224363803864E-2</v>
      </c>
      <c r="CN3">
        <v>0.38361015915870667</v>
      </c>
      <c r="CO3">
        <v>0.12365885078907013</v>
      </c>
      <c r="CP3">
        <v>1.5989009290933609E-2</v>
      </c>
      <c r="CQ3">
        <v>2.3926284164190292E-2</v>
      </c>
      <c r="CR3">
        <v>3.9760272949934006E-2</v>
      </c>
      <c r="CS3">
        <v>0.22861634194850922</v>
      </c>
      <c r="CT3">
        <v>0.46603280305862427</v>
      </c>
      <c r="CU3">
        <v>0.23879584670066833</v>
      </c>
      <c r="CV3">
        <v>0.229323610663414</v>
      </c>
      <c r="CW3">
        <v>6.5847739577293396E-2</v>
      </c>
      <c r="CX3">
        <v>7.2062268853187561E-2</v>
      </c>
      <c r="CY3">
        <v>9.044136106967926E-2</v>
      </c>
      <c r="CZ3">
        <v>5.8034658432006836E-2</v>
      </c>
      <c r="DA3">
        <v>0.21464478969573975</v>
      </c>
      <c r="DB3">
        <v>0.12184678018093109</v>
      </c>
      <c r="DC3">
        <v>4.9294888973236084E-2</v>
      </c>
      <c r="DD3">
        <v>2.8768505901098251E-2</v>
      </c>
      <c r="DE3">
        <v>1.3862314634025097E-2</v>
      </c>
      <c r="DF3">
        <v>5.1133010536432266E-2</v>
      </c>
      <c r="DG3">
        <v>6.2963001430034637E-2</v>
      </c>
      <c r="DH3">
        <v>7.8583821654319763E-2</v>
      </c>
      <c r="DI3">
        <v>0.12560899555683136</v>
      </c>
      <c r="DJ3">
        <v>8.5472196340560913E-2</v>
      </c>
      <c r="DK3">
        <v>4.7326654195785522E-2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0.54288125038146973</v>
      </c>
      <c r="DT3">
        <v>0.45711877942085266</v>
      </c>
      <c r="DU3">
        <v>0.10643598437309265</v>
      </c>
      <c r="DV3">
        <v>0.49744963645935059</v>
      </c>
      <c r="DW3">
        <v>0.32138913869857788</v>
      </c>
      <c r="DX3">
        <v>6.962238997220993E-2</v>
      </c>
      <c r="DY3">
        <v>5.1028556190431118E-3</v>
      </c>
      <c r="DZ3">
        <v>4.1625268757343292E-2</v>
      </c>
      <c r="EA3">
        <v>0.23775431513786316</v>
      </c>
      <c r="EB3">
        <v>0.11881137639284134</v>
      </c>
      <c r="EC3">
        <v>0.11928485333919525</v>
      </c>
      <c r="ED3">
        <v>0.35774052143096924</v>
      </c>
      <c r="EE3">
        <v>0.12478367239236832</v>
      </c>
      <c r="EM3">
        <v>1855.250732421875</v>
      </c>
      <c r="EN3">
        <v>2103.911865234375</v>
      </c>
      <c r="EO3">
        <v>1518.1278076171875</v>
      </c>
      <c r="EP3">
        <v>473.42117309570313</v>
      </c>
      <c r="EQ3">
        <v>1312.67236328125</v>
      </c>
      <c r="ER3">
        <v>2050.888671875</v>
      </c>
      <c r="ES3">
        <v>2345.7333984375</v>
      </c>
      <c r="ET3">
        <v>2174.21826171875</v>
      </c>
      <c r="EU3">
        <v>730.3406982421875</v>
      </c>
      <c r="EV3">
        <v>1065.9052734375</v>
      </c>
      <c r="EW3">
        <v>1292.07861328125</v>
      </c>
      <c r="EX3">
        <v>1148.7769775390625</v>
      </c>
      <c r="EY3">
        <v>1663.4951171875</v>
      </c>
      <c r="EZ3">
        <v>4145.54931640625</v>
      </c>
      <c r="FA3">
        <v>858.624755859375</v>
      </c>
      <c r="FB3">
        <v>1926.557861328125</v>
      </c>
      <c r="FC3">
        <v>1596.5511474609375</v>
      </c>
      <c r="FD3">
        <v>1644.3359375</v>
      </c>
      <c r="FE3">
        <v>2037.3492431640625</v>
      </c>
      <c r="FF3">
        <v>3255.89892578125</v>
      </c>
      <c r="FG3">
        <v>1692.9049072265625</v>
      </c>
      <c r="FH3">
        <v>2306.27294921875</v>
      </c>
      <c r="FI3">
        <v>1692.3056640625</v>
      </c>
      <c r="FJ3">
        <v>1261.296142578125</v>
      </c>
      <c r="FK3">
        <v>1328.8369140625</v>
      </c>
      <c r="FL3">
        <v>997.1533203125</v>
      </c>
      <c r="FM3">
        <v>608.3941650390625</v>
      </c>
      <c r="FN3">
        <v>1868.66796875</v>
      </c>
      <c r="FO3">
        <v>1156.7540283203125</v>
      </c>
      <c r="FP3">
        <v>2981.837158203125</v>
      </c>
      <c r="FQ3">
        <v>1603.51904296875</v>
      </c>
      <c r="FR3">
        <v>5428.3916015625</v>
      </c>
      <c r="FS3">
        <v>1505.6435546875</v>
      </c>
      <c r="FT3">
        <v>5.9945387840270996</v>
      </c>
      <c r="FU3">
        <v>3527.396240234375</v>
      </c>
      <c r="FV3">
        <v>1863.380859375</v>
      </c>
      <c r="FW3">
        <v>0.4208948016166687</v>
      </c>
      <c r="FX3">
        <v>0.19474095106124878</v>
      </c>
      <c r="FY3">
        <v>0.22851315140724182</v>
      </c>
      <c r="FZ3">
        <v>1830.61669921875</v>
      </c>
      <c r="GA3">
        <v>1042.359375</v>
      </c>
      <c r="GB3">
        <v>1489.787841796875</v>
      </c>
      <c r="GC3">
        <v>0.44780129194259644</v>
      </c>
      <c r="GD3">
        <v>0.23465512692928314</v>
      </c>
      <c r="GE3">
        <v>0.24831148982048035</v>
      </c>
      <c r="GF3">
        <v>6.1012133955955505E-2</v>
      </c>
      <c r="GG3">
        <v>8.2199424505233765E-3</v>
      </c>
      <c r="GH3">
        <v>0.68789589405059814</v>
      </c>
      <c r="GI3">
        <v>0.55870276689529419</v>
      </c>
      <c r="GJ3">
        <v>0.59148991107940674</v>
      </c>
      <c r="GK3">
        <v>0.48377516865730286</v>
      </c>
      <c r="GL3">
        <v>0.73559033870697021</v>
      </c>
      <c r="GM3">
        <v>0.33097627758979797</v>
      </c>
      <c r="GN3">
        <v>2.1519621834158897E-2</v>
      </c>
      <c r="GO3">
        <v>0.18225546181201935</v>
      </c>
      <c r="GP3">
        <v>0.25926792621612549</v>
      </c>
      <c r="GQ3">
        <v>0.2510930597782135</v>
      </c>
      <c r="GR3">
        <v>0.28586393594741821</v>
      </c>
      <c r="GS3">
        <v>0.68566465377807617</v>
      </c>
      <c r="GT3">
        <v>0.31433537602424622</v>
      </c>
      <c r="GU3">
        <v>0.18625260889530182</v>
      </c>
      <c r="GV3">
        <v>0.39669126272201538</v>
      </c>
      <c r="GW3">
        <v>9.653279185295105E-2</v>
      </c>
      <c r="GX3">
        <v>3.6485832184553146E-2</v>
      </c>
      <c r="GY3">
        <v>0.21432629227638245</v>
      </c>
      <c r="GZ3">
        <v>6.9711215794086456E-2</v>
      </c>
      <c r="HA3">
        <v>0.98179280757904053</v>
      </c>
      <c r="HB3">
        <v>0.92530357837677002</v>
      </c>
      <c r="HC3">
        <v>0.33790600299835205</v>
      </c>
      <c r="HD3">
        <v>0.31632289290428162</v>
      </c>
    </row>
    <row r="4" spans="1:212" x14ac:dyDescent="0.25">
      <c r="A4" s="139" t="str">
        <f>B4&amp;"_"&amp;C4&amp;"_"&amp;D4</f>
        <v>2012_0_RJ</v>
      </c>
      <c r="B4">
        <v>2012</v>
      </c>
      <c r="C4">
        <v>0</v>
      </c>
      <c r="D4" t="s">
        <v>172</v>
      </c>
      <c r="E4">
        <v>30082.197383880615</v>
      </c>
      <c r="F4">
        <v>719555.22105789185</v>
      </c>
      <c r="G4">
        <v>1445022.5952720642</v>
      </c>
      <c r="H4">
        <v>676400.77266693115</v>
      </c>
      <c r="I4">
        <v>102128.34921264648</v>
      </c>
      <c r="J4">
        <v>3197689.1246070862</v>
      </c>
      <c r="K4">
        <v>5335096.9663658142</v>
      </c>
      <c r="L4">
        <v>2137407.841758728</v>
      </c>
      <c r="M4">
        <v>2973189.1355934143</v>
      </c>
      <c r="N4">
        <v>219973.63991546631</v>
      </c>
      <c r="O4">
        <v>369967.96436309814</v>
      </c>
      <c r="P4">
        <v>1131444.7824134827</v>
      </c>
      <c r="Q4">
        <v>1861234.7231788635</v>
      </c>
      <c r="R4">
        <v>1191527.1096305847</v>
      </c>
      <c r="S4">
        <v>780922.38677978516</v>
      </c>
      <c r="T4">
        <v>6.9343701004981995E-2</v>
      </c>
      <c r="U4">
        <v>0.21207630634307861</v>
      </c>
      <c r="V4">
        <v>0.34886667132377625</v>
      </c>
      <c r="W4">
        <v>0.22333806753158569</v>
      </c>
      <c r="X4">
        <v>0.14637523889541626</v>
      </c>
      <c r="Y4">
        <v>3.4392217639833689E-3</v>
      </c>
      <c r="Z4">
        <v>0.40063172578811646</v>
      </c>
      <c r="AA4">
        <v>1.884347409941256E-3</v>
      </c>
      <c r="AB4">
        <v>0.10700804740190506</v>
      </c>
      <c r="AC4">
        <v>0.46409940719604492</v>
      </c>
      <c r="AD4">
        <v>0.53590059280395508</v>
      </c>
      <c r="AE4">
        <v>1.3332939706742764E-2</v>
      </c>
      <c r="AF4">
        <v>0.25753027200698853</v>
      </c>
      <c r="AG4">
        <v>0.47747373580932617</v>
      </c>
      <c r="AH4">
        <v>0.21906170248985291</v>
      </c>
      <c r="AI4">
        <v>3.2601367682218552E-2</v>
      </c>
      <c r="AJ4">
        <v>2.1759733557701111E-2</v>
      </c>
      <c r="AK4">
        <v>0.16666108369827271</v>
      </c>
      <c r="AL4">
        <v>0.11667671799659729</v>
      </c>
      <c r="AM4">
        <v>5.8966964483261108E-2</v>
      </c>
      <c r="AN4">
        <v>0.33178442716598511</v>
      </c>
      <c r="AO4">
        <v>0.30415108799934387</v>
      </c>
      <c r="AP4">
        <v>3.0249047558754683E-3</v>
      </c>
      <c r="AQ4">
        <v>9.6812814474105835E-2</v>
      </c>
      <c r="AR4">
        <v>6.7700788378715515E-2</v>
      </c>
      <c r="AS4">
        <v>0.17394936084747314</v>
      </c>
      <c r="AT4">
        <v>0.5914076566696167</v>
      </c>
      <c r="AU4">
        <v>6.6684551537036896E-2</v>
      </c>
      <c r="AV4">
        <v>4.1993905324488878E-4</v>
      </c>
      <c r="AW4">
        <v>0.59936821460723877</v>
      </c>
      <c r="AX4">
        <v>0.50529354810714722</v>
      </c>
      <c r="AY4">
        <v>0.71458303928375244</v>
      </c>
      <c r="AZ4">
        <v>0.11495296657085419</v>
      </c>
      <c r="BA4">
        <v>0.72786891460418701</v>
      </c>
      <c r="BB4">
        <v>0.82031881809234619</v>
      </c>
      <c r="BC4">
        <v>0.58764702081680298</v>
      </c>
      <c r="BD4">
        <v>0.1336885392665863</v>
      </c>
      <c r="BE4">
        <v>0.30914306640625</v>
      </c>
      <c r="BF4">
        <v>0.44874268770217896</v>
      </c>
      <c r="BG4">
        <v>0.53130185604095459</v>
      </c>
      <c r="BH4">
        <v>0.50025618076324463</v>
      </c>
      <c r="BI4">
        <v>0.68532770872116089</v>
      </c>
      <c r="BJ4">
        <v>0.75090223550796509</v>
      </c>
      <c r="BK4">
        <v>1.4016806380823255E-3</v>
      </c>
      <c r="BL4">
        <v>4.4927135109901428E-2</v>
      </c>
      <c r="BM4">
        <v>3.1420342624187469E-2</v>
      </c>
      <c r="BN4">
        <v>8.0729879438877106E-2</v>
      </c>
      <c r="BO4">
        <v>0.27445271611213684</v>
      </c>
      <c r="BP4">
        <v>3.0943755060434341E-2</v>
      </c>
      <c r="BQ4">
        <v>1.9442630582489073E-4</v>
      </c>
      <c r="BR4">
        <v>0.45561039447784424</v>
      </c>
      <c r="BS4">
        <v>0.54438960552215576</v>
      </c>
      <c r="BT4">
        <v>1.0118523612618446E-2</v>
      </c>
      <c r="BU4">
        <v>0.24202150106430054</v>
      </c>
      <c r="BV4">
        <v>0.48599815368652344</v>
      </c>
      <c r="BW4">
        <v>0.22751452028751373</v>
      </c>
      <c r="BX4">
        <v>3.4347284585237503E-2</v>
      </c>
      <c r="BY4">
        <v>2.216733992099762E-2</v>
      </c>
      <c r="BZ4">
        <v>0.16542172431945801</v>
      </c>
      <c r="CA4">
        <v>0.11569462716579437</v>
      </c>
      <c r="CB4">
        <v>5.564817413687706E-2</v>
      </c>
      <c r="CC4">
        <v>0.32800251245498657</v>
      </c>
      <c r="CD4">
        <v>0.31306561827659607</v>
      </c>
      <c r="CE4">
        <v>3.0249047558754683E-3</v>
      </c>
      <c r="CF4">
        <v>9.6812814474105835E-2</v>
      </c>
      <c r="CG4">
        <v>6.7700788378715515E-2</v>
      </c>
      <c r="CH4">
        <v>0.17394936084747314</v>
      </c>
      <c r="CI4">
        <v>0.5914076566696167</v>
      </c>
      <c r="CJ4">
        <v>6.6684551537036896E-2</v>
      </c>
      <c r="CK4">
        <v>4.1993905324488878E-4</v>
      </c>
      <c r="CL4">
        <v>2.9867183417081833E-2</v>
      </c>
      <c r="CM4">
        <v>4.3093807995319366E-2</v>
      </c>
      <c r="CN4">
        <v>0.47765284776687622</v>
      </c>
      <c r="CO4">
        <v>8.1432409584522247E-2</v>
      </c>
      <c r="CP4">
        <v>1.7276357859373093E-2</v>
      </c>
      <c r="CQ4">
        <v>8.2902722060680389E-3</v>
      </c>
      <c r="CR4">
        <v>2.6665225625038147E-2</v>
      </c>
      <c r="CS4">
        <v>0.2068295031785965</v>
      </c>
      <c r="CT4">
        <v>0.4882141649723053</v>
      </c>
      <c r="CU4">
        <v>0.22123554348945618</v>
      </c>
      <c r="CV4">
        <v>0.21783241629600525</v>
      </c>
      <c r="CW4">
        <v>7.2717882692813873E-2</v>
      </c>
      <c r="CX4">
        <v>6.8759329617023468E-2</v>
      </c>
      <c r="CY4">
        <v>8.5878744721412659E-2</v>
      </c>
      <c r="CZ4">
        <v>5.3935062140226364E-2</v>
      </c>
      <c r="DA4">
        <v>0.28965556621551514</v>
      </c>
      <c r="DB4">
        <v>0.12432494759559631</v>
      </c>
      <c r="DC4">
        <v>5.2222289144992828E-2</v>
      </c>
      <c r="DD4">
        <v>3.361482173204422E-2</v>
      </c>
      <c r="DE4">
        <v>1.693873293697834E-2</v>
      </c>
      <c r="DF4">
        <v>4.8343662172555923E-2</v>
      </c>
      <c r="DG4">
        <v>7.5847871601581573E-2</v>
      </c>
      <c r="DH4">
        <v>7.6291866600513458E-2</v>
      </c>
      <c r="DI4">
        <v>0.11909595131874084</v>
      </c>
      <c r="DJ4">
        <v>7.8888401389122009E-2</v>
      </c>
      <c r="DK4">
        <v>4.2357288300991058E-2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0.57971811294555664</v>
      </c>
      <c r="DT4">
        <v>0.42028191685676575</v>
      </c>
      <c r="DU4">
        <v>5.6267939507961273E-2</v>
      </c>
      <c r="DV4">
        <v>0.46616941690444946</v>
      </c>
      <c r="DW4">
        <v>0.3641350269317627</v>
      </c>
      <c r="DX4">
        <v>0.10546247661113739</v>
      </c>
      <c r="DY4">
        <v>7.9651502892374992E-3</v>
      </c>
      <c r="DZ4">
        <v>1.515481062233448E-2</v>
      </c>
      <c r="EA4">
        <v>0.18478798866271973</v>
      </c>
      <c r="EB4">
        <v>0.12932528555393219</v>
      </c>
      <c r="EC4">
        <v>0.1022382527589798</v>
      </c>
      <c r="ED4">
        <v>0.38024786114692688</v>
      </c>
      <c r="EE4">
        <v>0.18824580311775208</v>
      </c>
      <c r="EM4">
        <v>2551.386474609375</v>
      </c>
      <c r="EN4">
        <v>2901.570068359375</v>
      </c>
      <c r="EO4">
        <v>2133.016357421875</v>
      </c>
      <c r="EP4">
        <v>640.876220703125</v>
      </c>
      <c r="EQ4">
        <v>1697.1148681640625</v>
      </c>
      <c r="ER4">
        <v>2781.46875</v>
      </c>
      <c r="ES4">
        <v>2998.04833984375</v>
      </c>
      <c r="ET4">
        <v>2935.041748046875</v>
      </c>
      <c r="EU4">
        <v>1238.3466796875</v>
      </c>
      <c r="EV4">
        <v>1215.94873046875</v>
      </c>
      <c r="EW4">
        <v>1323.30615234375</v>
      </c>
      <c r="EX4">
        <v>1316.1744384765625</v>
      </c>
      <c r="EY4">
        <v>1867.7994384765625</v>
      </c>
      <c r="EZ4">
        <v>4738.1953125</v>
      </c>
      <c r="FA4">
        <v>1409.118408203125</v>
      </c>
      <c r="FB4">
        <v>2960.909912109375</v>
      </c>
      <c r="FC4">
        <v>1944.7760009765625</v>
      </c>
      <c r="FD4">
        <v>1871.833251953125</v>
      </c>
      <c r="FE4">
        <v>2530.625244140625</v>
      </c>
      <c r="FF4">
        <v>4575.14794921875</v>
      </c>
      <c r="FG4">
        <v>1490.792236328125</v>
      </c>
      <c r="FH4">
        <v>3141.75927734375</v>
      </c>
      <c r="FI4">
        <v>2361.169677734375</v>
      </c>
      <c r="FJ4">
        <v>1684.4017333984375</v>
      </c>
      <c r="FK4">
        <v>1769.3023681640625</v>
      </c>
      <c r="FL4">
        <v>1116.333251953125</v>
      </c>
      <c r="FM4">
        <v>877.42626953125</v>
      </c>
      <c r="FN4">
        <v>2332.355712890625</v>
      </c>
      <c r="FO4">
        <v>1706.9559326171875</v>
      </c>
      <c r="FP4">
        <v>4733.98046875</v>
      </c>
      <c r="FQ4">
        <v>1828.5390625</v>
      </c>
      <c r="FR4">
        <v>6186.8623046875</v>
      </c>
      <c r="FS4">
        <v>2230.15380859375</v>
      </c>
      <c r="FT4">
        <v>0</v>
      </c>
      <c r="FU4">
        <v>4699.89208984375</v>
      </c>
      <c r="FV4">
        <v>2497.927490234375</v>
      </c>
      <c r="FW4">
        <v>0.52479636669158936</v>
      </c>
      <c r="FX4">
        <v>0.13281649351119995</v>
      </c>
      <c r="FY4">
        <v>0.2068295031785965</v>
      </c>
      <c r="FZ4">
        <v>2302.323974609375</v>
      </c>
      <c r="GA4">
        <v>1415.793701171875</v>
      </c>
      <c r="GB4">
        <v>2192.987548828125</v>
      </c>
      <c r="GC4">
        <v>0.47055956721305847</v>
      </c>
      <c r="GD4">
        <v>0.21859385073184967</v>
      </c>
      <c r="GE4">
        <v>0.23539203405380249</v>
      </c>
      <c r="GF4">
        <v>6.5645016729831696E-2</v>
      </c>
      <c r="GG4">
        <v>9.8095247521996498E-3</v>
      </c>
      <c r="GH4">
        <v>0.65326440334320068</v>
      </c>
      <c r="GI4">
        <v>0.56559145450592041</v>
      </c>
      <c r="GJ4">
        <v>0.57741439342498779</v>
      </c>
      <c r="GK4">
        <v>0.46637043356895447</v>
      </c>
      <c r="GL4">
        <v>0.74287259578704834</v>
      </c>
      <c r="GM4">
        <v>0.34585633873939514</v>
      </c>
      <c r="GN4">
        <v>1.3808581978082657E-2</v>
      </c>
      <c r="GO4">
        <v>0.13474830985069275</v>
      </c>
      <c r="GP4">
        <v>0.21055173873901367</v>
      </c>
      <c r="GQ4">
        <v>0.27487251162528992</v>
      </c>
      <c r="GR4">
        <v>0.36601883172988892</v>
      </c>
      <c r="GS4">
        <v>0.70911484956741333</v>
      </c>
      <c r="GT4">
        <v>0.29088515043258667</v>
      </c>
      <c r="GU4">
        <v>7.805236428976059E-2</v>
      </c>
      <c r="GV4">
        <v>0.29384475946426392</v>
      </c>
      <c r="GW4">
        <v>0.14340007305145264</v>
      </c>
      <c r="GX4">
        <v>3.4703977406024933E-2</v>
      </c>
      <c r="GY4">
        <v>0.29743269085884094</v>
      </c>
      <c r="GZ4">
        <v>0.15256612002849579</v>
      </c>
      <c r="HA4">
        <v>0.97985714673995972</v>
      </c>
      <c r="HB4">
        <v>0.92821812629699707</v>
      </c>
      <c r="HC4">
        <v>0.25459861755371094</v>
      </c>
      <c r="HD4">
        <v>0.20197626948356628</v>
      </c>
    </row>
    <row r="5" spans="1:212" x14ac:dyDescent="0.25">
      <c r="A5" s="139" t="str">
        <f t="shared" ref="A5:A8" si="0">B5&amp;"_"&amp;C5&amp;"_"&amp;D5</f>
        <v>2012_0_RMRJ</v>
      </c>
      <c r="B5">
        <v>2012</v>
      </c>
      <c r="C5">
        <v>0</v>
      </c>
      <c r="D5" t="s">
        <v>9</v>
      </c>
      <c r="E5">
        <v>58605.904184341431</v>
      </c>
      <c r="F5">
        <v>1345908.9403133392</v>
      </c>
      <c r="G5">
        <v>2660524.4239063263</v>
      </c>
      <c r="H5">
        <v>1191658.1106281281</v>
      </c>
      <c r="I5">
        <v>163066.51216506958</v>
      </c>
      <c r="J5">
        <v>5858450.6873645782</v>
      </c>
      <c r="K5">
        <v>9895206.4796085358</v>
      </c>
      <c r="L5">
        <v>4036755.7922439575</v>
      </c>
      <c r="M5">
        <v>5419763.8911972046</v>
      </c>
      <c r="N5">
        <v>430701.68009376526</v>
      </c>
      <c r="O5">
        <v>767427.76418304443</v>
      </c>
      <c r="P5">
        <v>2156322.4169044495</v>
      </c>
      <c r="Q5">
        <v>3504519.6062984467</v>
      </c>
      <c r="R5">
        <v>2170223.8932933807</v>
      </c>
      <c r="S5">
        <v>1296712.7989292145</v>
      </c>
      <c r="T5">
        <v>7.7558383345603943E-2</v>
      </c>
      <c r="U5">
        <v>0.21791645884513855</v>
      </c>
      <c r="V5">
        <v>0.35416284203529358</v>
      </c>
      <c r="W5">
        <v>0.21932297945022583</v>
      </c>
      <c r="X5">
        <v>0.13103935122489929</v>
      </c>
      <c r="Y5">
        <v>3.2740531023591757E-3</v>
      </c>
      <c r="Z5">
        <v>0.40794408321380615</v>
      </c>
      <c r="AA5">
        <v>2.1730524022132158E-3</v>
      </c>
      <c r="AB5">
        <v>9.2999085783958435E-2</v>
      </c>
      <c r="AC5">
        <v>0.45528247952461243</v>
      </c>
      <c r="AD5">
        <v>0.54471755027770996</v>
      </c>
      <c r="AE5">
        <v>1.4779496006667614E-2</v>
      </c>
      <c r="AF5">
        <v>0.26530411839485168</v>
      </c>
      <c r="AG5">
        <v>0.48071643710136414</v>
      </c>
      <c r="AH5">
        <v>0.2107892632484436</v>
      </c>
      <c r="AI5">
        <v>2.8410706669092178E-2</v>
      </c>
      <c r="AJ5">
        <v>2.3808034136891365E-2</v>
      </c>
      <c r="AK5">
        <v>0.19932258129119873</v>
      </c>
      <c r="AL5">
        <v>0.13286313414573669</v>
      </c>
      <c r="AM5">
        <v>6.2090344727039337E-2</v>
      </c>
      <c r="AN5">
        <v>0.34763577580451965</v>
      </c>
      <c r="AO5">
        <v>0.23428010940551758</v>
      </c>
      <c r="AP5">
        <v>5.2796103991568089E-3</v>
      </c>
      <c r="AQ5">
        <v>0.10569799691438675</v>
      </c>
      <c r="AR5">
        <v>8.9788630604743958E-2</v>
      </c>
      <c r="AS5">
        <v>0.18505826592445374</v>
      </c>
      <c r="AT5">
        <v>0.55075746774673462</v>
      </c>
      <c r="AU5">
        <v>6.2915302813053131E-2</v>
      </c>
      <c r="AV5">
        <v>5.0274637760594487E-4</v>
      </c>
      <c r="AW5">
        <v>0.59205591678619385</v>
      </c>
      <c r="AX5">
        <v>0.49360343813896179</v>
      </c>
      <c r="AY5">
        <v>0.71051269769668579</v>
      </c>
      <c r="AZ5">
        <v>0.11274166405200958</v>
      </c>
      <c r="BA5">
        <v>0.72081583738327026</v>
      </c>
      <c r="BB5">
        <v>0.80360138416290283</v>
      </c>
      <c r="BC5">
        <v>0.56900537014007568</v>
      </c>
      <c r="BD5">
        <v>0.12841807305812836</v>
      </c>
      <c r="BE5">
        <v>0.30426746606826782</v>
      </c>
      <c r="BF5">
        <v>0.44908025860786438</v>
      </c>
      <c r="BG5">
        <v>0.54957449436187744</v>
      </c>
      <c r="BH5">
        <v>0.49938702583312988</v>
      </c>
      <c r="BI5">
        <v>0.70584368705749512</v>
      </c>
      <c r="BJ5">
        <v>0.75990468263626099</v>
      </c>
      <c r="BK5">
        <v>2.3821720387786627E-3</v>
      </c>
      <c r="BL5">
        <v>4.7683455049991608E-2</v>
      </c>
      <c r="BM5">
        <v>4.0513977408409119E-2</v>
      </c>
      <c r="BN5">
        <v>8.3498060703277588E-2</v>
      </c>
      <c r="BO5">
        <v>0.24847164750099182</v>
      </c>
      <c r="BP5">
        <v>2.8381608426570892E-2</v>
      </c>
      <c r="BQ5">
        <v>2.2709369659423828E-4</v>
      </c>
      <c r="BR5">
        <v>0.44680875539779663</v>
      </c>
      <c r="BS5">
        <v>0.55319124460220337</v>
      </c>
      <c r="BT5">
        <v>1.081467978656292E-2</v>
      </c>
      <c r="BU5">
        <v>0.24835121631622314</v>
      </c>
      <c r="BV5">
        <v>0.49088278412818909</v>
      </c>
      <c r="BW5">
        <v>0.21986214816570282</v>
      </c>
      <c r="BX5">
        <v>3.0089151114225388E-2</v>
      </c>
      <c r="BY5">
        <v>2.4458508938550949E-2</v>
      </c>
      <c r="BZ5">
        <v>0.19819462299346924</v>
      </c>
      <c r="CA5">
        <v>0.13276448845863342</v>
      </c>
      <c r="CB5">
        <v>5.8089833706617355E-2</v>
      </c>
      <c r="CC5">
        <v>0.34488955140113831</v>
      </c>
      <c r="CD5">
        <v>0.24160297214984894</v>
      </c>
      <c r="CE5">
        <v>5.2801072597503662E-3</v>
      </c>
      <c r="CF5">
        <v>0.10568411648273468</v>
      </c>
      <c r="CG5">
        <v>8.9774996042251587E-2</v>
      </c>
      <c r="CH5">
        <v>0.18504366278648376</v>
      </c>
      <c r="CI5">
        <v>0.55079340934753418</v>
      </c>
      <c r="CJ5">
        <v>6.2920883297920227E-2</v>
      </c>
      <c r="CK5">
        <v>5.0281255971640348E-4</v>
      </c>
      <c r="CL5">
        <v>3.3871743828058243E-2</v>
      </c>
      <c r="CM5">
        <v>5.0773151218891144E-2</v>
      </c>
      <c r="CN5">
        <v>0.4682440459728241</v>
      </c>
      <c r="CO5">
        <v>8.8498272001743317E-2</v>
      </c>
      <c r="CP5">
        <v>1.4885727316141129E-2</v>
      </c>
      <c r="CQ5">
        <v>1.1265582405030727E-2</v>
      </c>
      <c r="CR5">
        <v>2.6931978762149811E-2</v>
      </c>
      <c r="CS5">
        <v>0.21035735309123993</v>
      </c>
      <c r="CT5">
        <v>0.48640161752700806</v>
      </c>
      <c r="CU5">
        <v>0.22376120090484619</v>
      </c>
      <c r="CV5">
        <v>0.22159510850906372</v>
      </c>
      <c r="CW5">
        <v>6.8242073059082031E-2</v>
      </c>
      <c r="CX5">
        <v>7.3512554168701172E-2</v>
      </c>
      <c r="CY5">
        <v>9.0850964188575745E-2</v>
      </c>
      <c r="CZ5">
        <v>5.901472270488739E-2</v>
      </c>
      <c r="DA5">
        <v>0.31150060892105103</v>
      </c>
      <c r="DB5">
        <v>0.13205356895923615</v>
      </c>
      <c r="DC5">
        <v>5.4151065647602081E-2</v>
      </c>
      <c r="DD5">
        <v>3.4562643617391586E-2</v>
      </c>
      <c r="DE5">
        <v>1.7996417358517647E-2</v>
      </c>
      <c r="DF5">
        <v>4.7037944197654724E-2</v>
      </c>
      <c r="DG5">
        <v>7.9017363488674164E-2</v>
      </c>
      <c r="DH5">
        <v>7.390701025724411E-2</v>
      </c>
      <c r="DI5">
        <v>0.13332203030586243</v>
      </c>
      <c r="DJ5">
        <v>8.0557003617286682E-2</v>
      </c>
      <c r="DK5">
        <v>4.5193620026111603E-2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0.5618249773979187</v>
      </c>
      <c r="DT5">
        <v>0.43817499279975891</v>
      </c>
      <c r="DU5">
        <v>6.2593609094619751E-2</v>
      </c>
      <c r="DV5">
        <v>0.47782334685325623</v>
      </c>
      <c r="DW5">
        <v>0.35382822155952454</v>
      </c>
      <c r="DX5">
        <v>9.8792031407356262E-2</v>
      </c>
      <c r="DY5">
        <v>6.962798535823822E-3</v>
      </c>
      <c r="DZ5">
        <v>1.5000239945948124E-2</v>
      </c>
      <c r="EA5">
        <v>0.21494114398956299</v>
      </c>
      <c r="EB5">
        <v>0.13348253071308136</v>
      </c>
      <c r="EC5">
        <v>0.11260933429002762</v>
      </c>
      <c r="ED5">
        <v>0.3794519305229187</v>
      </c>
      <c r="EE5">
        <v>0.14451481401920319</v>
      </c>
      <c r="EM5">
        <v>2143.96826171875</v>
      </c>
      <c r="EN5">
        <v>2430.631591796875</v>
      </c>
      <c r="EO5">
        <v>1788.9498291015625</v>
      </c>
      <c r="EP5">
        <v>667.1429443359375</v>
      </c>
      <c r="EQ5">
        <v>1515.4482421875</v>
      </c>
      <c r="ER5">
        <v>2303.406982421875</v>
      </c>
      <c r="ES5">
        <v>2523.467041015625</v>
      </c>
      <c r="ET5">
        <v>2502.20703125</v>
      </c>
      <c r="EU5">
        <v>1116.832763671875</v>
      </c>
      <c r="EV5">
        <v>1184.6639404296875</v>
      </c>
      <c r="EW5">
        <v>1290.2110595703125</v>
      </c>
      <c r="EX5">
        <v>1245.816162109375</v>
      </c>
      <c r="EY5">
        <v>1725.9326171875</v>
      </c>
      <c r="EZ5">
        <v>4315.5859375</v>
      </c>
      <c r="FA5">
        <v>1127.415283203125</v>
      </c>
      <c r="FB5">
        <v>2405.161376953125</v>
      </c>
      <c r="FC5">
        <v>1663.6845703125</v>
      </c>
      <c r="FD5">
        <v>1643.1502685546875</v>
      </c>
      <c r="FE5">
        <v>2155.2666015625</v>
      </c>
      <c r="FF5">
        <v>3850.15185546875</v>
      </c>
      <c r="FG5">
        <v>2356.43017578125</v>
      </c>
      <c r="FH5">
        <v>2581.2734375</v>
      </c>
      <c r="FI5">
        <v>1971.985595703125</v>
      </c>
      <c r="FJ5">
        <v>1520.3851318359375</v>
      </c>
      <c r="FK5">
        <v>1620.02685546875</v>
      </c>
      <c r="FL5">
        <v>1098.629150390625</v>
      </c>
      <c r="FM5">
        <v>855.41009521484375</v>
      </c>
      <c r="FN5">
        <v>1991.261962890625</v>
      </c>
      <c r="FO5">
        <v>1501.09033203125</v>
      </c>
      <c r="FP5">
        <v>4191.83349609375</v>
      </c>
      <c r="FQ5">
        <v>1511.06298828125</v>
      </c>
      <c r="FR5">
        <v>4973.1904296875</v>
      </c>
      <c r="FS5">
        <v>1891.060302734375</v>
      </c>
      <c r="FT5">
        <v>0</v>
      </c>
      <c r="FU5">
        <v>4164.44482421875</v>
      </c>
      <c r="FV5">
        <v>2102.13330078125</v>
      </c>
      <c r="FW5">
        <v>0.51695430278778076</v>
      </c>
      <c r="FX5">
        <v>0.150568887591362</v>
      </c>
      <c r="FY5">
        <v>0.2103835791349411</v>
      </c>
      <c r="FZ5">
        <v>1968.0323486328125</v>
      </c>
      <c r="GA5">
        <v>1254.0733642578125</v>
      </c>
      <c r="GB5">
        <v>1860.1270751953125</v>
      </c>
      <c r="GC5">
        <v>0.46852615475654602</v>
      </c>
      <c r="GD5">
        <v>0.22069527208805084</v>
      </c>
      <c r="GE5">
        <v>0.23930570483207703</v>
      </c>
      <c r="GF5">
        <v>6.3649885356426239E-2</v>
      </c>
      <c r="GG5">
        <v>7.8229736536741257E-3</v>
      </c>
      <c r="GH5">
        <v>0.65367710590362549</v>
      </c>
      <c r="GI5">
        <v>0.55323994159698486</v>
      </c>
      <c r="GJ5">
        <v>0.56414961814880371</v>
      </c>
      <c r="GK5">
        <v>0.45950374007225037</v>
      </c>
      <c r="GL5">
        <v>0.73232048749923706</v>
      </c>
      <c r="GM5">
        <v>0.35041120648384094</v>
      </c>
      <c r="GN5">
        <v>1.6680490225553513E-2</v>
      </c>
      <c r="GO5">
        <v>0.14920639991760254</v>
      </c>
      <c r="GP5">
        <v>0.23124229907989502</v>
      </c>
      <c r="GQ5">
        <v>0.2780430018901825</v>
      </c>
      <c r="GR5">
        <v>0.32482782006263733</v>
      </c>
      <c r="GS5">
        <v>0.70452314615249634</v>
      </c>
      <c r="GT5">
        <v>0.29547685384750366</v>
      </c>
      <c r="GU5">
        <v>8.6974121630191803E-2</v>
      </c>
      <c r="GV5">
        <v>0.3373374342918396</v>
      </c>
      <c r="GW5">
        <v>0.14880551397800446</v>
      </c>
      <c r="GX5">
        <v>3.6806054413318634E-2</v>
      </c>
      <c r="GY5">
        <v>0.28177660703659058</v>
      </c>
      <c r="GZ5">
        <v>0.10830028355121613</v>
      </c>
      <c r="HA5">
        <v>0.98261868953704834</v>
      </c>
      <c r="HB5">
        <v>0.92370903491973877</v>
      </c>
      <c r="HC5">
        <v>0.27607846260070801</v>
      </c>
      <c r="HD5">
        <v>0.22557477653026581</v>
      </c>
    </row>
    <row r="6" spans="1:212" x14ac:dyDescent="0.25">
      <c r="A6" s="139" t="str">
        <f t="shared" si="0"/>
        <v>2012_0_SEMT</v>
      </c>
      <c r="B6">
        <v>2012</v>
      </c>
      <c r="C6">
        <v>0</v>
      </c>
      <c r="D6" t="s">
        <v>171</v>
      </c>
      <c r="E6">
        <v>333270.73141479492</v>
      </c>
      <c r="F6">
        <v>5165626.3172283173</v>
      </c>
      <c r="G6">
        <v>9098531.9278450012</v>
      </c>
      <c r="H6">
        <v>3782638.9188613892</v>
      </c>
      <c r="I6">
        <v>532486.74829101563</v>
      </c>
      <c r="J6">
        <v>20475730.219083786</v>
      </c>
      <c r="K6">
        <v>32480842.116380692</v>
      </c>
      <c r="L6">
        <v>12005111.897296906</v>
      </c>
      <c r="M6">
        <v>18912554.643640518</v>
      </c>
      <c r="N6">
        <v>1535538.5048160553</v>
      </c>
      <c r="O6">
        <v>2572519.6932926178</v>
      </c>
      <c r="P6">
        <v>7611883.4827651978</v>
      </c>
      <c r="Q6">
        <v>11750118.946228027</v>
      </c>
      <c r="R6">
        <v>6724466.9680557251</v>
      </c>
      <c r="S6">
        <v>3821853.0260391235</v>
      </c>
      <c r="T6">
        <v>7.9209461808204651E-2</v>
      </c>
      <c r="U6">
        <v>0.23435433208942413</v>
      </c>
      <c r="V6">
        <v>0.36174988746643066</v>
      </c>
      <c r="W6">
        <v>0.20703032612800598</v>
      </c>
      <c r="X6">
        <v>0.11765600740909576</v>
      </c>
      <c r="Y6">
        <v>4.1324486956000328E-3</v>
      </c>
      <c r="Z6">
        <v>0.36961182951927185</v>
      </c>
      <c r="AA6">
        <v>3.7512048147618771E-3</v>
      </c>
      <c r="AB6">
        <v>7.7799513936042786E-2</v>
      </c>
      <c r="AC6">
        <v>0.45705601572990417</v>
      </c>
      <c r="AD6">
        <v>0.54294395446777344</v>
      </c>
      <c r="AE6">
        <v>2.4053338915109634E-2</v>
      </c>
      <c r="AF6">
        <v>0.28868308663368225</v>
      </c>
      <c r="AG6">
        <v>0.46951311826705933</v>
      </c>
      <c r="AH6">
        <v>0.19121372699737549</v>
      </c>
      <c r="AI6">
        <v>2.6536718010902405E-2</v>
      </c>
      <c r="AJ6">
        <v>2.7066057547926903E-2</v>
      </c>
      <c r="AK6">
        <v>0.18384970724582672</v>
      </c>
      <c r="AL6">
        <v>0.11228522658348083</v>
      </c>
      <c r="AM6">
        <v>6.2796592712402344E-2</v>
      </c>
      <c r="AN6">
        <v>0.35535743832588196</v>
      </c>
      <c r="AO6">
        <v>0.25864496827125549</v>
      </c>
      <c r="AP6">
        <v>5.1871016621589661E-3</v>
      </c>
      <c r="AQ6">
        <v>0.14756911993026733</v>
      </c>
      <c r="AR6">
        <v>8.1535682082176208E-2</v>
      </c>
      <c r="AS6">
        <v>0.18207123875617981</v>
      </c>
      <c r="AT6">
        <v>0.53502511978149414</v>
      </c>
      <c r="AU6">
        <v>4.8384830355644226E-2</v>
      </c>
      <c r="AV6">
        <v>2.2688244644086808E-4</v>
      </c>
      <c r="AW6">
        <v>0.63038820028305054</v>
      </c>
      <c r="AX6">
        <v>0.53706181049346924</v>
      </c>
      <c r="AY6">
        <v>0.73840653896331787</v>
      </c>
      <c r="AZ6">
        <v>0.1908462792634964</v>
      </c>
      <c r="BA6">
        <v>0.77651727199554443</v>
      </c>
      <c r="BB6">
        <v>0.81817835569381714</v>
      </c>
      <c r="BC6">
        <v>0.58226001262664795</v>
      </c>
      <c r="BD6">
        <v>0.14209379255771637</v>
      </c>
      <c r="BE6">
        <v>0.34089380502700806</v>
      </c>
      <c r="BF6">
        <v>0.46419668197631836</v>
      </c>
      <c r="BG6">
        <v>0.56661993265151978</v>
      </c>
      <c r="BH6">
        <v>0.54150390625</v>
      </c>
      <c r="BI6">
        <v>0.74980974197387695</v>
      </c>
      <c r="BJ6">
        <v>0.80141693353652954</v>
      </c>
      <c r="BK6">
        <v>2.4809925816953182E-3</v>
      </c>
      <c r="BL6">
        <v>7.0539720356464386E-2</v>
      </c>
      <c r="BM6">
        <v>3.8988601416349411E-2</v>
      </c>
      <c r="BN6">
        <v>8.7018877267837524E-2</v>
      </c>
      <c r="BO6">
        <v>0.2557673454284668</v>
      </c>
      <c r="BP6">
        <v>2.3119490593671799E-2</v>
      </c>
      <c r="BQ6">
        <v>1.084699179045856E-4</v>
      </c>
      <c r="BR6">
        <v>0.45028302073478699</v>
      </c>
      <c r="BS6">
        <v>0.5497170090675354</v>
      </c>
      <c r="BT6">
        <v>1.7641810700297356E-2</v>
      </c>
      <c r="BU6">
        <v>0.27314960956573486</v>
      </c>
      <c r="BV6">
        <v>0.48106527328491211</v>
      </c>
      <c r="BW6">
        <v>0.19999703764915466</v>
      </c>
      <c r="BX6">
        <v>2.8146281838417053E-2</v>
      </c>
      <c r="BY6">
        <v>2.7761023491621017E-2</v>
      </c>
      <c r="BZ6">
        <v>0.18561813235282898</v>
      </c>
      <c r="CA6">
        <v>0.11165767163038254</v>
      </c>
      <c r="CB6">
        <v>5.7855527848005295E-2</v>
      </c>
      <c r="CC6">
        <v>0.35024005174636841</v>
      </c>
      <c r="CD6">
        <v>0.26686757802963257</v>
      </c>
      <c r="CE6">
        <v>5.185429472476244E-3</v>
      </c>
      <c r="CF6">
        <v>0.147565096616745</v>
      </c>
      <c r="CG6">
        <v>8.1542626023292542E-2</v>
      </c>
      <c r="CH6">
        <v>0.18204215168952942</v>
      </c>
      <c r="CI6">
        <v>0.5350455641746521</v>
      </c>
      <c r="CJ6">
        <v>4.8392191529273987E-2</v>
      </c>
      <c r="CK6">
        <v>2.2692105267196894E-4</v>
      </c>
      <c r="CL6">
        <v>2.9639981687068939E-2</v>
      </c>
      <c r="CM6">
        <v>4.2163033038377762E-2</v>
      </c>
      <c r="CN6">
        <v>0.50240141153335571</v>
      </c>
      <c r="CO6">
        <v>9.8111830651760101E-2</v>
      </c>
      <c r="CP6">
        <v>1.390787772834301E-2</v>
      </c>
      <c r="CQ6">
        <v>1.0688942857086658E-2</v>
      </c>
      <c r="CR6">
        <v>3.5674735903739929E-2</v>
      </c>
      <c r="CS6">
        <v>0.1858614981174469</v>
      </c>
      <c r="CT6">
        <v>0.45810186862945557</v>
      </c>
      <c r="CU6">
        <v>0.22948941588401794</v>
      </c>
      <c r="CV6">
        <v>0.24218930304050446</v>
      </c>
      <c r="CW6">
        <v>7.0219419896602631E-2</v>
      </c>
      <c r="CX6">
        <v>7.5021326541900635E-2</v>
      </c>
      <c r="CY6">
        <v>8.9025817811489105E-2</v>
      </c>
      <c r="CZ6">
        <v>6.3234739005565643E-2</v>
      </c>
      <c r="DA6">
        <v>0.31247082352638245</v>
      </c>
      <c r="DB6">
        <v>0.12407830357551575</v>
      </c>
      <c r="DC6">
        <v>5.2609462291002274E-2</v>
      </c>
      <c r="DD6">
        <v>3.3522121608257294E-2</v>
      </c>
      <c r="DE6">
        <v>1.9618593156337738E-2</v>
      </c>
      <c r="DF6">
        <v>5.0647057592868805E-2</v>
      </c>
      <c r="DG6">
        <v>6.6165268421173096E-2</v>
      </c>
      <c r="DH6">
        <v>7.9139485955238342E-2</v>
      </c>
      <c r="DI6">
        <v>0.14822649955749512</v>
      </c>
      <c r="DJ6">
        <v>8.8145121932029724E-2</v>
      </c>
      <c r="DK6">
        <v>4.6319842338562012E-2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0.54218971729278564</v>
      </c>
      <c r="DT6">
        <v>0.45781028270721436</v>
      </c>
      <c r="DU6">
        <v>0.10021872073411942</v>
      </c>
      <c r="DV6">
        <v>0.4779278039932251</v>
      </c>
      <c r="DW6">
        <v>0.32919597625732422</v>
      </c>
      <c r="DX6">
        <v>8.5773229598999023E-2</v>
      </c>
      <c r="DY6">
        <v>6.8842442706227303E-3</v>
      </c>
      <c r="DZ6">
        <v>1.828855462372303E-2</v>
      </c>
      <c r="EA6">
        <v>0.16244994103908539</v>
      </c>
      <c r="EB6">
        <v>0.11862403899431229</v>
      </c>
      <c r="EC6">
        <v>0.12407198548316956</v>
      </c>
      <c r="ED6">
        <v>0.41687104105949402</v>
      </c>
      <c r="EE6">
        <v>0.15969441831111908</v>
      </c>
      <c r="EM6">
        <v>2425.667724609375</v>
      </c>
      <c r="EN6">
        <v>2789.60009765625</v>
      </c>
      <c r="EO6">
        <v>1981.2501220703125</v>
      </c>
      <c r="EP6">
        <v>698.35711669921875</v>
      </c>
      <c r="EQ6">
        <v>1662.536376953125</v>
      </c>
      <c r="ER6">
        <v>2624.9091796875</v>
      </c>
      <c r="ES6">
        <v>2990.47119140625</v>
      </c>
      <c r="ET6">
        <v>3504.77978515625</v>
      </c>
      <c r="EU6">
        <v>1154.2425537109375</v>
      </c>
      <c r="EV6">
        <v>1290.7823486328125</v>
      </c>
      <c r="EW6">
        <v>1416.0228271484375</v>
      </c>
      <c r="EX6">
        <v>1344.326171875</v>
      </c>
      <c r="EY6">
        <v>1773.0001220703125</v>
      </c>
      <c r="EZ6">
        <v>4861.8603515625</v>
      </c>
      <c r="FA6">
        <v>1627.8292236328125</v>
      </c>
      <c r="FB6">
        <v>2515.168701171875</v>
      </c>
      <c r="FC6">
        <v>2002.6693115234375</v>
      </c>
      <c r="FD6">
        <v>1896.9832763671875</v>
      </c>
      <c r="FE6">
        <v>2491.220703125</v>
      </c>
      <c r="FF6">
        <v>4219.13671875</v>
      </c>
      <c r="FG6">
        <v>1766.826904296875</v>
      </c>
      <c r="FH6">
        <v>3018.156494140625</v>
      </c>
      <c r="FI6">
        <v>2275.848388671875</v>
      </c>
      <c r="FJ6">
        <v>1655.4130859375</v>
      </c>
      <c r="FK6">
        <v>1707.739990234375</v>
      </c>
      <c r="FL6">
        <v>1128.93115234375</v>
      </c>
      <c r="FM6">
        <v>851.5758056640625</v>
      </c>
      <c r="FN6">
        <v>2263.3505859375</v>
      </c>
      <c r="FO6">
        <v>1815.2542724609375</v>
      </c>
      <c r="FP6">
        <v>3507.23046875</v>
      </c>
      <c r="FQ6">
        <v>1890.3956298828125</v>
      </c>
      <c r="FR6">
        <v>6933.357421875</v>
      </c>
      <c r="FS6">
        <v>2159.10791015625</v>
      </c>
      <c r="FT6">
        <v>0.23666830360889435</v>
      </c>
      <c r="FU6">
        <v>4161.53369140625</v>
      </c>
      <c r="FV6">
        <v>2376.619873046875</v>
      </c>
      <c r="FW6">
        <v>0.54586255550384521</v>
      </c>
      <c r="FX6">
        <v>0.15105946362018585</v>
      </c>
      <c r="FY6">
        <v>0.18586216866970062</v>
      </c>
      <c r="FZ6">
        <v>2202.021484375</v>
      </c>
      <c r="GA6">
        <v>1507.881103515625</v>
      </c>
      <c r="GB6">
        <v>2116.418212890625</v>
      </c>
      <c r="GC6">
        <v>0.43993183970451355</v>
      </c>
      <c r="GD6">
        <v>0.22479237616062164</v>
      </c>
      <c r="GE6">
        <v>0.26281982660293579</v>
      </c>
      <c r="GF6">
        <v>6.3425697386264801E-2</v>
      </c>
      <c r="GG6">
        <v>9.0302899479866028E-3</v>
      </c>
      <c r="GH6">
        <v>0.68223834037780762</v>
      </c>
      <c r="GI6">
        <v>0.57998424768447876</v>
      </c>
      <c r="GJ6">
        <v>0.62803143262863159</v>
      </c>
      <c r="GK6">
        <v>0.51338940858840942</v>
      </c>
      <c r="GL6">
        <v>0.7612345814704895</v>
      </c>
      <c r="GM6">
        <v>0.32411488890647888</v>
      </c>
      <c r="GN6">
        <v>1.6381207853555679E-2</v>
      </c>
      <c r="GO6">
        <v>0.15813140571117401</v>
      </c>
      <c r="GP6">
        <v>0.23925448954105377</v>
      </c>
      <c r="GQ6">
        <v>0.27545091509819031</v>
      </c>
      <c r="GR6">
        <v>0.31078198552131653</v>
      </c>
      <c r="GS6">
        <v>0.69237875938415527</v>
      </c>
      <c r="GT6">
        <v>0.30762121081352234</v>
      </c>
      <c r="GU6">
        <v>9.8693348467350006E-2</v>
      </c>
      <c r="GV6">
        <v>0.34922680258750916</v>
      </c>
      <c r="GW6">
        <v>0.12623298168182373</v>
      </c>
      <c r="GX6">
        <v>3.6039285361766815E-2</v>
      </c>
      <c r="GY6">
        <v>0.27875584363937378</v>
      </c>
      <c r="GZ6">
        <v>0.11105171591043472</v>
      </c>
      <c r="HA6">
        <v>0.98442864418029785</v>
      </c>
      <c r="HB6">
        <v>0.9226834774017334</v>
      </c>
      <c r="HC6">
        <v>0.25361460447311401</v>
      </c>
      <c r="HD6">
        <v>0.21675565838813782</v>
      </c>
    </row>
    <row r="7" spans="1:212" x14ac:dyDescent="0.25">
      <c r="A7" s="139" t="str">
        <f t="shared" si="0"/>
        <v>2013_0_BRA</v>
      </c>
      <c r="B7">
        <v>2013</v>
      </c>
      <c r="C7">
        <v>0</v>
      </c>
      <c r="D7" t="s">
        <v>170</v>
      </c>
      <c r="E7">
        <v>2384898.0109381676</v>
      </c>
      <c r="F7">
        <v>24502179.67907095</v>
      </c>
      <c r="G7">
        <v>44215199.065272808</v>
      </c>
      <c r="H7">
        <v>16988962.198139429</v>
      </c>
      <c r="I7">
        <v>2612256.5250082016</v>
      </c>
      <c r="J7">
        <v>97732608.407105207</v>
      </c>
      <c r="K7">
        <v>159510683.47196794</v>
      </c>
      <c r="L7">
        <v>61778075.064862728</v>
      </c>
      <c r="M7">
        <v>90703495.478429556</v>
      </c>
      <c r="N7">
        <v>6839421.5462274551</v>
      </c>
      <c r="O7">
        <v>14129463.314710855</v>
      </c>
      <c r="P7">
        <v>38081587.671088696</v>
      </c>
      <c r="Q7">
        <v>58449720.815170527</v>
      </c>
      <c r="R7">
        <v>30479041.632297516</v>
      </c>
      <c r="S7">
        <v>18370870.038700342</v>
      </c>
      <c r="T7">
        <v>8.8582292199134827E-2</v>
      </c>
      <c r="U7">
        <v>0.23874296247959137</v>
      </c>
      <c r="V7">
        <v>0.36643177270889282</v>
      </c>
      <c r="W7">
        <v>0.19107441604137421</v>
      </c>
      <c r="X7">
        <v>0.11516854912042618</v>
      </c>
      <c r="Y7">
        <v>3.5916655324399471E-3</v>
      </c>
      <c r="Z7">
        <v>0.38729399442672729</v>
      </c>
      <c r="AA7">
        <v>3.0458500608801842E-2</v>
      </c>
      <c r="AB7">
        <v>8.4491916000843048E-2</v>
      </c>
      <c r="AC7">
        <v>0.43309038877487183</v>
      </c>
      <c r="AD7">
        <v>0.56690961122512817</v>
      </c>
      <c r="AE7">
        <v>3.2009478658437729E-2</v>
      </c>
      <c r="AF7">
        <v>0.28541329503059387</v>
      </c>
      <c r="AG7">
        <v>0.47648724913597107</v>
      </c>
      <c r="AH7">
        <v>0.1790338009595871</v>
      </c>
      <c r="AI7">
        <v>2.7056198567152023E-2</v>
      </c>
      <c r="AJ7">
        <v>5.3351841866970062E-2</v>
      </c>
      <c r="AK7">
        <v>0.26415246725082397</v>
      </c>
      <c r="AL7">
        <v>0.10868202149868011</v>
      </c>
      <c r="AM7">
        <v>6.6568851470947266E-2</v>
      </c>
      <c r="AN7">
        <v>0.31119340658187866</v>
      </c>
      <c r="AO7">
        <v>0.19605143368244171</v>
      </c>
      <c r="AP7">
        <v>0.11261989176273346</v>
      </c>
      <c r="AQ7">
        <v>0.14223982393741608</v>
      </c>
      <c r="AR7">
        <v>8.6830645799636841E-2</v>
      </c>
      <c r="AS7">
        <v>0.18872036039829254</v>
      </c>
      <c r="AT7">
        <v>0.40485301613807678</v>
      </c>
      <c r="AU7">
        <v>6.4609281718730927E-2</v>
      </c>
      <c r="AV7">
        <v>1.2697176134679466E-4</v>
      </c>
      <c r="AW7">
        <v>0.61270600557327271</v>
      </c>
      <c r="AX7">
        <v>0.50685697793960571</v>
      </c>
      <c r="AY7">
        <v>0.72901248931884766</v>
      </c>
      <c r="AZ7">
        <v>0.22133927047252655</v>
      </c>
      <c r="BA7">
        <v>0.73247438669204712</v>
      </c>
      <c r="BB7">
        <v>0.79672592878341675</v>
      </c>
      <c r="BC7">
        <v>0.57407557964324951</v>
      </c>
      <c r="BD7">
        <v>0.14393825829029083</v>
      </c>
      <c r="BE7">
        <v>0.34950965642929077</v>
      </c>
      <c r="BF7">
        <v>0.51091575622558594</v>
      </c>
      <c r="BG7">
        <v>0.5875282883644104</v>
      </c>
      <c r="BH7">
        <v>0.54855918884277344</v>
      </c>
      <c r="BI7">
        <v>0.75629794597625732</v>
      </c>
      <c r="BJ7">
        <v>0.80147421360015869</v>
      </c>
      <c r="BK7">
        <v>5.0994608551263809E-2</v>
      </c>
      <c r="BL7">
        <v>6.4399793744087219E-2</v>
      </c>
      <c r="BM7">
        <v>3.9320915937423706E-2</v>
      </c>
      <c r="BN7">
        <v>8.5455060005187988E-2</v>
      </c>
      <c r="BO7">
        <v>0.18331749737262726</v>
      </c>
      <c r="BP7">
        <v>2.9252586886286736E-2</v>
      </c>
      <c r="BQ7">
        <v>5.7592187658883631E-5</v>
      </c>
      <c r="BR7">
        <v>0.42498555779457092</v>
      </c>
      <c r="BS7">
        <v>0.57501441240310669</v>
      </c>
      <c r="BT7">
        <v>2.6305502280592918E-2</v>
      </c>
      <c r="BU7">
        <v>0.27013927698135376</v>
      </c>
      <c r="BV7">
        <v>0.48746287822723389</v>
      </c>
      <c r="BW7">
        <v>0.18729177117347717</v>
      </c>
      <c r="BX7">
        <v>2.8800597414374352E-2</v>
      </c>
      <c r="BY7">
        <v>5.4389603435993195E-2</v>
      </c>
      <c r="BZ7">
        <v>0.26655170321464539</v>
      </c>
      <c r="CA7">
        <v>0.10816697776317596</v>
      </c>
      <c r="CB7">
        <v>6.2845490872859955E-2</v>
      </c>
      <c r="CC7">
        <v>0.30714866518974304</v>
      </c>
      <c r="CD7">
        <v>0.20089754462242126</v>
      </c>
      <c r="CE7">
        <v>0.11245507746934891</v>
      </c>
      <c r="CF7">
        <v>0.14228945970535278</v>
      </c>
      <c r="CG7">
        <v>8.6868599057197571E-2</v>
      </c>
      <c r="CH7">
        <v>0.1886635422706604</v>
      </c>
      <c r="CI7">
        <v>0.40494459867477417</v>
      </c>
      <c r="CJ7">
        <v>6.4651660621166229E-2</v>
      </c>
      <c r="CK7">
        <v>1.2707131099887192E-4</v>
      </c>
      <c r="CL7">
        <v>2.0384650677442551E-2</v>
      </c>
      <c r="CM7">
        <v>4.5551758259534836E-2</v>
      </c>
      <c r="CN7">
        <v>0.38972729444503784</v>
      </c>
      <c r="CO7">
        <v>0.11924619972705841</v>
      </c>
      <c r="CP7">
        <v>1.4993363991379738E-2</v>
      </c>
      <c r="CQ7">
        <v>2.3707333952188492E-2</v>
      </c>
      <c r="CR7">
        <v>4.1123341768980026E-2</v>
      </c>
      <c r="CS7">
        <v>0.23031562566757202</v>
      </c>
      <c r="CT7">
        <v>0.47286203503608704</v>
      </c>
      <c r="CU7">
        <v>0.24174576997756958</v>
      </c>
      <c r="CV7">
        <v>0.22297994792461395</v>
      </c>
      <c r="CW7">
        <v>6.2412239611148834E-2</v>
      </c>
      <c r="CX7">
        <v>6.9997608661651611E-2</v>
      </c>
      <c r="CY7">
        <v>8.752015233039856E-2</v>
      </c>
      <c r="CZ7">
        <v>5.6610789149999619E-2</v>
      </c>
      <c r="DA7">
        <v>0.21448728442192078</v>
      </c>
      <c r="DB7">
        <v>0.11970777809619904</v>
      </c>
      <c r="DC7">
        <v>4.94246706366539E-2</v>
      </c>
      <c r="DD7">
        <v>2.8252245858311653E-2</v>
      </c>
      <c r="DE7">
        <v>1.1699066497385502E-2</v>
      </c>
      <c r="DF7">
        <v>5.1873009651899338E-2</v>
      </c>
      <c r="DG7">
        <v>5.9890627861022949E-2</v>
      </c>
      <c r="DH7">
        <v>7.4534125626087189E-2</v>
      </c>
      <c r="DI7">
        <v>0.12187104672193527</v>
      </c>
      <c r="DJ7">
        <v>8.2643844187259674E-2</v>
      </c>
      <c r="DK7">
        <v>4.8366226255893707E-2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0.54134130477905273</v>
      </c>
      <c r="DT7">
        <v>0.45865875482559204</v>
      </c>
      <c r="DU7">
        <v>9.8042234778404236E-2</v>
      </c>
      <c r="DV7">
        <v>0.48892161250114441</v>
      </c>
      <c r="DW7">
        <v>0.33626019954681396</v>
      </c>
      <c r="DX7">
        <v>7.2245582938194275E-2</v>
      </c>
      <c r="DY7">
        <v>4.5304028317332268E-3</v>
      </c>
      <c r="DZ7">
        <v>3.9425760507583618E-2</v>
      </c>
      <c r="EA7">
        <v>0.22610363364219666</v>
      </c>
      <c r="EB7">
        <v>0.11575610935688019</v>
      </c>
      <c r="EC7">
        <v>0.11598243564367294</v>
      </c>
      <c r="ED7">
        <v>0.36733555793762207</v>
      </c>
      <c r="EE7">
        <v>0.13539652526378632</v>
      </c>
      <c r="EM7">
        <v>1916.577392578125</v>
      </c>
      <c r="EN7">
        <v>2169.343505859375</v>
      </c>
      <c r="EO7">
        <v>1574.475830078125</v>
      </c>
      <c r="EP7">
        <v>483.57305908203125</v>
      </c>
      <c r="EQ7">
        <v>1342.6826171875</v>
      </c>
      <c r="ER7">
        <v>2114.467529296875</v>
      </c>
      <c r="ES7">
        <v>2379.87646484375</v>
      </c>
      <c r="ET7">
        <v>2279.773681640625</v>
      </c>
      <c r="EU7">
        <v>765.6943359375</v>
      </c>
      <c r="EV7">
        <v>1098.531982421875</v>
      </c>
      <c r="EW7">
        <v>1338.3245849609375</v>
      </c>
      <c r="EX7">
        <v>1193.916015625</v>
      </c>
      <c r="EY7">
        <v>1706.760986328125</v>
      </c>
      <c r="EZ7">
        <v>4174.263671875</v>
      </c>
      <c r="FA7">
        <v>891.9620361328125</v>
      </c>
      <c r="FB7">
        <v>1959.717041015625</v>
      </c>
      <c r="FC7">
        <v>1711.1201171875</v>
      </c>
      <c r="FD7">
        <v>1681.680908203125</v>
      </c>
      <c r="FE7">
        <v>2110.910400390625</v>
      </c>
      <c r="FF7">
        <v>3352.5322265625</v>
      </c>
      <c r="FG7">
        <v>1861.522705078125</v>
      </c>
      <c r="FH7">
        <v>2358.311279296875</v>
      </c>
      <c r="FI7">
        <v>1748.2142333984375</v>
      </c>
      <c r="FJ7">
        <v>1317.9281005859375</v>
      </c>
      <c r="FK7">
        <v>1366.78564453125</v>
      </c>
      <c r="FL7">
        <v>1033.3636474609375</v>
      </c>
      <c r="FM7">
        <v>639.46221923828125</v>
      </c>
      <c r="FN7">
        <v>1915.148193359375</v>
      </c>
      <c r="FO7">
        <v>1185.814697265625</v>
      </c>
      <c r="FP7">
        <v>2994.54296875</v>
      </c>
      <c r="FQ7">
        <v>1700.16748046875</v>
      </c>
      <c r="FR7">
        <v>5600.3134765625</v>
      </c>
      <c r="FS7">
        <v>1558.882080078125</v>
      </c>
      <c r="FT7">
        <v>5.3069467544555664</v>
      </c>
      <c r="FU7">
        <v>3606.9296875</v>
      </c>
      <c r="FV7">
        <v>1929.641357421875</v>
      </c>
      <c r="FW7">
        <v>0.42483291029930115</v>
      </c>
      <c r="FX7">
        <v>0.18866769969463348</v>
      </c>
      <c r="FY7">
        <v>0.23023322224617004</v>
      </c>
      <c r="FZ7">
        <v>1873.9620361328125</v>
      </c>
      <c r="GA7">
        <v>1081.729248046875</v>
      </c>
      <c r="GB7">
        <v>1551.7188720703125</v>
      </c>
      <c r="GC7">
        <v>0.45574811100959778</v>
      </c>
      <c r="GD7">
        <v>0.23795023560523987</v>
      </c>
      <c r="GE7">
        <v>0.24095410108566284</v>
      </c>
      <c r="GF7">
        <v>5.8018844574689865E-2</v>
      </c>
      <c r="GG7">
        <v>7.3287072591483593E-3</v>
      </c>
      <c r="GH7">
        <v>0.68602216243743896</v>
      </c>
      <c r="GI7">
        <v>0.56329101324081421</v>
      </c>
      <c r="GJ7">
        <v>0.58294880390167236</v>
      </c>
      <c r="GK7">
        <v>0.47586721181869507</v>
      </c>
      <c r="GL7">
        <v>0.72745102643966675</v>
      </c>
      <c r="GM7">
        <v>0.33219534158706665</v>
      </c>
      <c r="GN7">
        <v>2.1056756377220154E-2</v>
      </c>
      <c r="GO7">
        <v>0.17733339965343475</v>
      </c>
      <c r="GP7">
        <v>0.25545394420623779</v>
      </c>
      <c r="GQ7">
        <v>0.25049105286598206</v>
      </c>
      <c r="GR7">
        <v>0.29566484689712524</v>
      </c>
      <c r="GS7">
        <v>0.68639910221099854</v>
      </c>
      <c r="GT7">
        <v>0.31360092759132385</v>
      </c>
      <c r="GU7">
        <v>0.1785619705915451</v>
      </c>
      <c r="GV7">
        <v>0.39580380916595459</v>
      </c>
      <c r="GW7">
        <v>9.7200930118560791E-2</v>
      </c>
      <c r="GX7">
        <v>3.6798369139432907E-2</v>
      </c>
      <c r="GY7">
        <v>0.21908284723758698</v>
      </c>
      <c r="GZ7">
        <v>7.2552092373371124E-2</v>
      </c>
      <c r="HA7">
        <v>0.98311245441436768</v>
      </c>
      <c r="HB7">
        <v>0.92738866806030273</v>
      </c>
      <c r="HC7">
        <v>0.32844007015228271</v>
      </c>
      <c r="HD7">
        <v>0.30752569437026978</v>
      </c>
    </row>
    <row r="8" spans="1:212" x14ac:dyDescent="0.25">
      <c r="A8" s="139" t="str">
        <f t="shared" si="0"/>
        <v>2013_0_RJ</v>
      </c>
      <c r="B8">
        <v>2013</v>
      </c>
      <c r="C8">
        <v>0</v>
      </c>
      <c r="D8" t="s">
        <v>172</v>
      </c>
      <c r="E8">
        <v>26098.990661621094</v>
      </c>
      <c r="F8">
        <v>698416.26480865479</v>
      </c>
      <c r="G8">
        <v>1468652.8369865417</v>
      </c>
      <c r="H8">
        <v>682931.8328704834</v>
      </c>
      <c r="I8">
        <v>100915.10060882568</v>
      </c>
      <c r="J8">
        <v>3163582.5875053406</v>
      </c>
      <c r="K8">
        <v>5356518.0743217468</v>
      </c>
      <c r="L8">
        <v>2192935.4868164063</v>
      </c>
      <c r="M8">
        <v>2977015.0259361267</v>
      </c>
      <c r="N8">
        <v>185000.38503646851</v>
      </c>
      <c r="O8">
        <v>373946.22449493408</v>
      </c>
      <c r="P8">
        <v>1098987.3835830688</v>
      </c>
      <c r="Q8">
        <v>1863740.0121231079</v>
      </c>
      <c r="R8">
        <v>1191548.6714630127</v>
      </c>
      <c r="S8">
        <v>828295.78265762329</v>
      </c>
      <c r="T8">
        <v>6.9805324077606201E-2</v>
      </c>
      <c r="U8">
        <v>0.20517998933792114</v>
      </c>
      <c r="V8">
        <v>0.34793677926063538</v>
      </c>
      <c r="W8">
        <v>0.22244802117347717</v>
      </c>
      <c r="X8">
        <v>0.15462988615036011</v>
      </c>
      <c r="Y8">
        <v>2.0645703189074993E-3</v>
      </c>
      <c r="Z8">
        <v>0.40938368439674377</v>
      </c>
      <c r="AA8">
        <v>1.9544607494026423E-3</v>
      </c>
      <c r="AB8">
        <v>0.10992845892906189</v>
      </c>
      <c r="AC8">
        <v>0.46601513028144836</v>
      </c>
      <c r="AD8">
        <v>0.53398489952087402</v>
      </c>
      <c r="AE8">
        <v>1.1207924224436283E-2</v>
      </c>
      <c r="AF8">
        <v>0.2479100227355957</v>
      </c>
      <c r="AG8">
        <v>0.48564347624778748</v>
      </c>
      <c r="AH8">
        <v>0.22264483571052551</v>
      </c>
      <c r="AI8">
        <v>3.2593730837106705E-2</v>
      </c>
      <c r="AJ8">
        <v>2.1944470703601837E-2</v>
      </c>
      <c r="AK8">
        <v>0.15669700503349304</v>
      </c>
      <c r="AL8">
        <v>0.11501677334308624</v>
      </c>
      <c r="AM8">
        <v>5.6700412184000015E-2</v>
      </c>
      <c r="AN8">
        <v>0.34658151865005493</v>
      </c>
      <c r="AO8">
        <v>0.30305981636047363</v>
      </c>
      <c r="AP8">
        <v>2.804262563586235E-3</v>
      </c>
      <c r="AQ8">
        <v>9.4070576131343842E-2</v>
      </c>
      <c r="AR8">
        <v>7.4045762419700623E-2</v>
      </c>
      <c r="AS8">
        <v>0.16602414846420288</v>
      </c>
      <c r="AT8">
        <v>0.59327292442321777</v>
      </c>
      <c r="AU8">
        <v>6.8236902356147766E-2</v>
      </c>
      <c r="AV8">
        <v>1.5454504173249006E-3</v>
      </c>
      <c r="AW8">
        <v>0.59061628580093384</v>
      </c>
      <c r="AX8">
        <v>0.49770218133926392</v>
      </c>
      <c r="AY8">
        <v>0.70558065176010132</v>
      </c>
      <c r="AZ8">
        <v>9.5149122178554535E-2</v>
      </c>
      <c r="BA8">
        <v>0.71364712715148926</v>
      </c>
      <c r="BB8">
        <v>0.82431489229202271</v>
      </c>
      <c r="BC8">
        <v>0.59113693237304688</v>
      </c>
      <c r="BD8">
        <v>0.12453290075063705</v>
      </c>
      <c r="BE8">
        <v>0.352192223072052</v>
      </c>
      <c r="BF8">
        <v>0.42684188485145569</v>
      </c>
      <c r="BG8">
        <v>0.51496493816375732</v>
      </c>
      <c r="BH8">
        <v>0.48624390363693237</v>
      </c>
      <c r="BI8">
        <v>0.67368626594543457</v>
      </c>
      <c r="BJ8">
        <v>0.74054223299026489</v>
      </c>
      <c r="BK8">
        <v>1.2975343270227313E-3</v>
      </c>
      <c r="BL8">
        <v>4.3537169694900513E-2</v>
      </c>
      <c r="BM8">
        <v>3.4280396997928619E-2</v>
      </c>
      <c r="BN8">
        <v>7.6841212809085846E-2</v>
      </c>
      <c r="BO8">
        <v>0.27460747957229614</v>
      </c>
      <c r="BP8">
        <v>3.158632293343544E-2</v>
      </c>
      <c r="BQ8">
        <v>7.162982365116477E-4</v>
      </c>
      <c r="BR8">
        <v>0.45888754725456238</v>
      </c>
      <c r="BS8">
        <v>0.54111242294311523</v>
      </c>
      <c r="BT8">
        <v>8.7706688791513443E-3</v>
      </c>
      <c r="BU8">
        <v>0.23459938168525696</v>
      </c>
      <c r="BV8">
        <v>0.49331623315811157</v>
      </c>
      <c r="BW8">
        <v>0.22941964864730835</v>
      </c>
      <c r="BX8">
        <v>3.3894054591655731E-2</v>
      </c>
      <c r="BY8">
        <v>2.2073838859796524E-2</v>
      </c>
      <c r="BZ8">
        <v>0.15733610093593597</v>
      </c>
      <c r="CA8">
        <v>0.11360999941825867</v>
      </c>
      <c r="CB8">
        <v>5.3942941129207611E-2</v>
      </c>
      <c r="CC8">
        <v>0.34276828169822693</v>
      </c>
      <c r="CD8">
        <v>0.31026884913444519</v>
      </c>
      <c r="CE8">
        <v>2.804262563586235E-3</v>
      </c>
      <c r="CF8">
        <v>9.4070576131343842E-2</v>
      </c>
      <c r="CG8">
        <v>7.4045762419700623E-2</v>
      </c>
      <c r="CH8">
        <v>0.16602414846420288</v>
      </c>
      <c r="CI8">
        <v>0.59327292442321777</v>
      </c>
      <c r="CJ8">
        <v>6.8236902356147766E-2</v>
      </c>
      <c r="CK8">
        <v>1.5454504173249006E-3</v>
      </c>
      <c r="CL8">
        <v>2.651745080947876E-2</v>
      </c>
      <c r="CM8">
        <v>4.0965471416711807E-2</v>
      </c>
      <c r="CN8">
        <v>0.48683977127075195</v>
      </c>
      <c r="CO8">
        <v>8.3630770444869995E-2</v>
      </c>
      <c r="CP8">
        <v>1.4917095191776752E-2</v>
      </c>
      <c r="CQ8">
        <v>5.7017202489078045E-3</v>
      </c>
      <c r="CR8">
        <v>2.6878681033849716E-2</v>
      </c>
      <c r="CS8">
        <v>0.20266610383987427</v>
      </c>
      <c r="CT8">
        <v>0.48589229583740234</v>
      </c>
      <c r="CU8">
        <v>0.22434133291244507</v>
      </c>
      <c r="CV8">
        <v>0.21689639985561371</v>
      </c>
      <c r="CW8">
        <v>7.2869978845119476E-2</v>
      </c>
      <c r="CX8">
        <v>5.8478508144617081E-2</v>
      </c>
      <c r="CY8">
        <v>7.2716034948825836E-2</v>
      </c>
      <c r="CZ8">
        <v>4.6022929251194E-2</v>
      </c>
      <c r="DA8">
        <v>0.25793731212615967</v>
      </c>
      <c r="DB8">
        <v>0.1085515171289444</v>
      </c>
      <c r="DC8">
        <v>4.3917000293731689E-2</v>
      </c>
      <c r="DD8">
        <v>2.9923304915428162E-2</v>
      </c>
      <c r="DE8">
        <v>2.0210271701216698E-2</v>
      </c>
      <c r="DF8">
        <v>5.1106221973896027E-2</v>
      </c>
      <c r="DG8">
        <v>5.4287020117044449E-2</v>
      </c>
      <c r="DH8">
        <v>6.9738283753395081E-2</v>
      </c>
      <c r="DI8">
        <v>0.10404440015554428</v>
      </c>
      <c r="DJ8">
        <v>6.8775705993175507E-2</v>
      </c>
      <c r="DK8">
        <v>3.6610718816518784E-2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0.58022725582122803</v>
      </c>
      <c r="DT8">
        <v>0.41977274417877197</v>
      </c>
      <c r="DU8">
        <v>4.9323111772537231E-2</v>
      </c>
      <c r="DV8">
        <v>0.46045410633087158</v>
      </c>
      <c r="DW8">
        <v>0.36453971266746521</v>
      </c>
      <c r="DX8">
        <v>0.11414165794849396</v>
      </c>
      <c r="DY8">
        <v>1.1541400104761124E-2</v>
      </c>
      <c r="DZ8">
        <v>1.942606084048748E-2</v>
      </c>
      <c r="EA8">
        <v>0.14575009047985077</v>
      </c>
      <c r="EB8">
        <v>0.1371692568063736</v>
      </c>
      <c r="EC8">
        <v>0.10081863403320313</v>
      </c>
      <c r="ED8">
        <v>0.40733885765075684</v>
      </c>
      <c r="EE8">
        <v>0.18949709832668304</v>
      </c>
      <c r="EM8">
        <v>2710.263916015625</v>
      </c>
      <c r="EN8">
        <v>3129.23046875</v>
      </c>
      <c r="EO8">
        <v>2216.564208984375</v>
      </c>
      <c r="EP8">
        <v>727.3131103515625</v>
      </c>
      <c r="EQ8">
        <v>1854.634521484375</v>
      </c>
      <c r="ER8">
        <v>2870.716552734375</v>
      </c>
      <c r="ES8">
        <v>3180.223388671875</v>
      </c>
      <c r="ET8">
        <v>3649.55078125</v>
      </c>
      <c r="EU8">
        <v>1348.642822265625</v>
      </c>
      <c r="EV8">
        <v>1297.700439453125</v>
      </c>
      <c r="EW8">
        <v>1402.869140625</v>
      </c>
      <c r="EX8">
        <v>1376.292724609375</v>
      </c>
      <c r="EY8">
        <v>1911.7069091796875</v>
      </c>
      <c r="EZ8">
        <v>5116.8349609375</v>
      </c>
      <c r="FA8">
        <v>1804.4781494140625</v>
      </c>
      <c r="FB8">
        <v>3196.111572265625</v>
      </c>
      <c r="FC8">
        <v>2303.71923828125</v>
      </c>
      <c r="FD8">
        <v>2025.110595703125</v>
      </c>
      <c r="FE8">
        <v>2622.774169921875</v>
      </c>
      <c r="FF8">
        <v>4951.59912109375</v>
      </c>
      <c r="FG8">
        <v>2627.600341796875</v>
      </c>
      <c r="FH8">
        <v>3356.245849609375</v>
      </c>
      <c r="FI8">
        <v>2447.6376953125</v>
      </c>
      <c r="FJ8">
        <v>1822.768310546875</v>
      </c>
      <c r="FK8">
        <v>1854.26806640625</v>
      </c>
      <c r="FL8">
        <v>1171.4771728515625</v>
      </c>
      <c r="FM8">
        <v>965.21490478515625</v>
      </c>
      <c r="FN8">
        <v>2366.29638671875</v>
      </c>
      <c r="FO8">
        <v>1797.18359375</v>
      </c>
      <c r="FP8">
        <v>4786.853515625</v>
      </c>
      <c r="FQ8">
        <v>2382.245849609375</v>
      </c>
      <c r="FR8">
        <v>7287.388671875</v>
      </c>
      <c r="FS8">
        <v>2495.87548828125</v>
      </c>
      <c r="FT8">
        <v>0</v>
      </c>
      <c r="FU8">
        <v>5007.33740234375</v>
      </c>
      <c r="FV8">
        <v>2665.61181640625</v>
      </c>
      <c r="FW8">
        <v>0.5282742977142334</v>
      </c>
      <c r="FX8">
        <v>0.1302979588508606</v>
      </c>
      <c r="FY8">
        <v>0.20266610383987427</v>
      </c>
      <c r="FZ8">
        <v>2343.545166015625</v>
      </c>
      <c r="GA8">
        <v>1521.2470703125</v>
      </c>
      <c r="GB8">
        <v>2478.076416015625</v>
      </c>
      <c r="GC8">
        <v>0.47180622816085815</v>
      </c>
      <c r="GD8">
        <v>0.22116357088088989</v>
      </c>
      <c r="GE8">
        <v>0.23212458193302155</v>
      </c>
      <c r="GF8">
        <v>6.4169570803642273E-2</v>
      </c>
      <c r="GG8">
        <v>1.0736038908362389E-2</v>
      </c>
      <c r="GH8">
        <v>0.63688927888870239</v>
      </c>
      <c r="GI8">
        <v>0.56544631719589233</v>
      </c>
      <c r="GJ8">
        <v>0.57137411832809448</v>
      </c>
      <c r="GK8">
        <v>0.45483881235122681</v>
      </c>
      <c r="GL8">
        <v>0.7740250825881958</v>
      </c>
      <c r="GM8">
        <v>0.34829062223434448</v>
      </c>
      <c r="GN8">
        <v>1.4822128228843212E-2</v>
      </c>
      <c r="GO8">
        <v>0.12585395574569702</v>
      </c>
      <c r="GP8">
        <v>0.20316988229751587</v>
      </c>
      <c r="GQ8">
        <v>0.26801931858062744</v>
      </c>
      <c r="GR8">
        <v>0.38813474774360657</v>
      </c>
      <c r="GS8">
        <v>0.70985275506973267</v>
      </c>
      <c r="GT8">
        <v>0.29014724493026733</v>
      </c>
      <c r="GU8">
        <v>6.3290797173976898E-2</v>
      </c>
      <c r="GV8">
        <v>0.2915768027305603</v>
      </c>
      <c r="GW8">
        <v>0.14216436445713043</v>
      </c>
      <c r="GX8">
        <v>3.6469034850597382E-2</v>
      </c>
      <c r="GY8">
        <v>0.31385135650634766</v>
      </c>
      <c r="GZ8">
        <v>0.15264764428138733</v>
      </c>
      <c r="HA8">
        <v>0.99013775587081909</v>
      </c>
      <c r="HB8">
        <v>0.93984228372573853</v>
      </c>
      <c r="HC8">
        <v>0.23389790952205658</v>
      </c>
      <c r="HD8">
        <v>0.19776152074337006</v>
      </c>
    </row>
    <row r="9" spans="1:212" x14ac:dyDescent="0.25">
      <c r="A9" s="139" t="str">
        <f t="shared" ref="A9:A72" si="1">B9&amp;"_"&amp;C9&amp;"_"&amp;D9</f>
        <v>2013_0_RMRJ</v>
      </c>
      <c r="B9">
        <v>2013</v>
      </c>
      <c r="C9">
        <v>0</v>
      </c>
      <c r="D9" t="s">
        <v>9</v>
      </c>
      <c r="E9">
        <v>51993.676759719849</v>
      </c>
      <c r="F9">
        <v>1298677.7820034027</v>
      </c>
      <c r="G9">
        <v>2730741.6485614777</v>
      </c>
      <c r="H9">
        <v>1200465.6860656738</v>
      </c>
      <c r="I9">
        <v>165604.99348449707</v>
      </c>
      <c r="J9">
        <v>5826060.7076320648</v>
      </c>
      <c r="K9">
        <v>9982133.2225227356</v>
      </c>
      <c r="L9">
        <v>4156072.5148906708</v>
      </c>
      <c r="M9">
        <v>5447483.7868747711</v>
      </c>
      <c r="N9">
        <v>375713.74660110474</v>
      </c>
      <c r="O9">
        <v>751602.90027809143</v>
      </c>
      <c r="P9">
        <v>2110404.3468723297</v>
      </c>
      <c r="Q9">
        <v>3570277.1698131561</v>
      </c>
      <c r="R9">
        <v>2144887.7732582092</v>
      </c>
      <c r="S9">
        <v>1404961.0323009491</v>
      </c>
      <c r="T9">
        <v>7.5292542576789856E-2</v>
      </c>
      <c r="U9">
        <v>0.21142333745956421</v>
      </c>
      <c r="V9">
        <v>0.3576684296131134</v>
      </c>
      <c r="W9">
        <v>0.21486867964267731</v>
      </c>
      <c r="X9">
        <v>0.14074701070785522</v>
      </c>
      <c r="Y9">
        <v>1.8524621846154332E-3</v>
      </c>
      <c r="Z9">
        <v>0.41633927822113037</v>
      </c>
      <c r="AA9">
        <v>2.131615299731493E-3</v>
      </c>
      <c r="AB9">
        <v>9.3297004699707031E-2</v>
      </c>
      <c r="AC9">
        <v>0.45192110538482666</v>
      </c>
      <c r="AD9">
        <v>0.54807889461517334</v>
      </c>
      <c r="AE9">
        <v>1.2092065066099167E-2</v>
      </c>
      <c r="AF9">
        <v>0.25401285290718079</v>
      </c>
      <c r="AG9">
        <v>0.49200218915939331</v>
      </c>
      <c r="AH9">
        <v>0.21293100714683533</v>
      </c>
      <c r="AI9">
        <v>2.896188385784626E-2</v>
      </c>
      <c r="AJ9">
        <v>2.443583682179451E-2</v>
      </c>
      <c r="AK9">
        <v>0.18893693387508392</v>
      </c>
      <c r="AL9">
        <v>0.13252341747283936</v>
      </c>
      <c r="AM9">
        <v>5.701030045747757E-2</v>
      </c>
      <c r="AN9">
        <v>0.36492496728897095</v>
      </c>
      <c r="AO9">
        <v>0.2321685403585434</v>
      </c>
      <c r="AP9">
        <v>4.7854743897914886E-3</v>
      </c>
      <c r="AQ9">
        <v>0.10487388074398041</v>
      </c>
      <c r="AR9">
        <v>9.4777464866638184E-2</v>
      </c>
      <c r="AS9">
        <v>0.18060499429702759</v>
      </c>
      <c r="AT9">
        <v>0.55283015966415405</v>
      </c>
      <c r="AU9">
        <v>6.1209544539451599E-2</v>
      </c>
      <c r="AV9">
        <v>9.1846223222091794E-4</v>
      </c>
      <c r="AW9">
        <v>0.58366072177886963</v>
      </c>
      <c r="AX9">
        <v>0.48235875368118286</v>
      </c>
      <c r="AY9">
        <v>0.70590651035308838</v>
      </c>
      <c r="AZ9">
        <v>9.3927048146724701E-2</v>
      </c>
      <c r="BA9">
        <v>0.70123469829559326</v>
      </c>
      <c r="BB9">
        <v>0.80281901359558105</v>
      </c>
      <c r="BC9">
        <v>0.57840847969055176</v>
      </c>
      <c r="BD9">
        <v>0.12010965496301651</v>
      </c>
      <c r="BE9">
        <v>0.32708466053009033</v>
      </c>
      <c r="BF9">
        <v>0.4292866587638855</v>
      </c>
      <c r="BG9">
        <v>0.53555780649185181</v>
      </c>
      <c r="BH9">
        <v>0.47582286596298218</v>
      </c>
      <c r="BI9">
        <v>0.69905805587768555</v>
      </c>
      <c r="BJ9">
        <v>0.75106310844421387</v>
      </c>
      <c r="BK9">
        <v>2.160124946385622E-3</v>
      </c>
      <c r="BL9">
        <v>4.7337677329778671E-2</v>
      </c>
      <c r="BM9">
        <v>4.2784422636032104E-2</v>
      </c>
      <c r="BN9">
        <v>8.1526994705200195E-2</v>
      </c>
      <c r="BO9">
        <v>0.2495483011007309</v>
      </c>
      <c r="BP9">
        <v>2.7627058327198029E-2</v>
      </c>
      <c r="BQ9">
        <v>4.1483584209345281E-4</v>
      </c>
      <c r="BR9">
        <v>0.44347131252288818</v>
      </c>
      <c r="BS9">
        <v>0.55652868747711182</v>
      </c>
      <c r="BT9">
        <v>9.5453150570392609E-3</v>
      </c>
      <c r="BU9">
        <v>0.23838573694229126</v>
      </c>
      <c r="BV9">
        <v>0.50129604339599609</v>
      </c>
      <c r="BW9">
        <v>0.22037538886070251</v>
      </c>
      <c r="BX9">
        <v>3.039749339222908E-2</v>
      </c>
      <c r="BY9">
        <v>2.4716511368751526E-2</v>
      </c>
      <c r="BZ9">
        <v>0.18949759006500244</v>
      </c>
      <c r="CA9">
        <v>0.13206106424331665</v>
      </c>
      <c r="CB9">
        <v>5.4406598210334778E-2</v>
      </c>
      <c r="CC9">
        <v>0.3611602783203125</v>
      </c>
      <c r="CD9">
        <v>0.2381579577922821</v>
      </c>
      <c r="CE9">
        <v>4.785630851984024E-3</v>
      </c>
      <c r="CF9">
        <v>0.104842409491539</v>
      </c>
      <c r="CG9">
        <v>9.4780787825584412E-2</v>
      </c>
      <c r="CH9">
        <v>0.18061129748821259</v>
      </c>
      <c r="CI9">
        <v>0.55284976959228516</v>
      </c>
      <c r="CJ9">
        <v>6.1211630702018738E-2</v>
      </c>
      <c r="CK9">
        <v>9.185069939121604E-4</v>
      </c>
      <c r="CL9">
        <v>3.0100079253315926E-2</v>
      </c>
      <c r="CM9">
        <v>4.890165850520134E-2</v>
      </c>
      <c r="CN9">
        <v>0.48010098934173584</v>
      </c>
      <c r="CO9">
        <v>8.5027754306793213E-2</v>
      </c>
      <c r="CP9">
        <v>1.4254710637032986E-2</v>
      </c>
      <c r="CQ9">
        <v>8.817511610686779E-3</v>
      </c>
      <c r="CR9">
        <v>2.516942098736763E-2</v>
      </c>
      <c r="CS9">
        <v>0.21219924092292786</v>
      </c>
      <c r="CT9">
        <v>0.49232053756713867</v>
      </c>
      <c r="CU9">
        <v>0.2271144688129425</v>
      </c>
      <c r="CV9">
        <v>0.21517536044120789</v>
      </c>
      <c r="CW9">
        <v>6.5389648079872131E-2</v>
      </c>
      <c r="CX9">
        <v>6.4455918967723846E-2</v>
      </c>
      <c r="CY9">
        <v>8.1896692514419556E-2</v>
      </c>
      <c r="CZ9">
        <v>5.0060205161571503E-2</v>
      </c>
      <c r="DA9">
        <v>0.25175037980079651</v>
      </c>
      <c r="DB9">
        <v>0.12178750336170197</v>
      </c>
      <c r="DC9">
        <v>4.7090224921703339E-2</v>
      </c>
      <c r="DD9">
        <v>3.1592294573783875E-2</v>
      </c>
      <c r="DE9">
        <v>1.7917416989803314E-2</v>
      </c>
      <c r="DF9">
        <v>5.3372416645288467E-2</v>
      </c>
      <c r="DG9">
        <v>6.1433792114257813E-2</v>
      </c>
      <c r="DH9">
        <v>6.7144766449928284E-2</v>
      </c>
      <c r="DI9">
        <v>0.10708619654178619</v>
      </c>
      <c r="DJ9">
        <v>7.4198015034198761E-2</v>
      </c>
      <c r="DK9">
        <v>4.0802203118801117E-2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0.5739520788192749</v>
      </c>
      <c r="DT9">
        <v>0.42604789137840271</v>
      </c>
      <c r="DU9">
        <v>4.7255262732505798E-2</v>
      </c>
      <c r="DV9">
        <v>0.48047474026679993</v>
      </c>
      <c r="DW9">
        <v>0.35978099703788757</v>
      </c>
      <c r="DX9">
        <v>0.10449384152889252</v>
      </c>
      <c r="DY9">
        <v>7.9951724037528038E-3</v>
      </c>
      <c r="DZ9">
        <v>2.0229058340191841E-2</v>
      </c>
      <c r="EA9">
        <v>0.18061119318008423</v>
      </c>
      <c r="EB9">
        <v>0.13766512274742126</v>
      </c>
      <c r="EC9">
        <v>9.4919458031654358E-2</v>
      </c>
      <c r="ED9">
        <v>0.41975748538970947</v>
      </c>
      <c r="EE9">
        <v>0.14681766927242279</v>
      </c>
      <c r="EM9">
        <v>2246.50634765625</v>
      </c>
      <c r="EN9">
        <v>2557.68994140625</v>
      </c>
      <c r="EO9">
        <v>1856.0511474609375</v>
      </c>
      <c r="EP9">
        <v>717.345458984375</v>
      </c>
      <c r="EQ9">
        <v>1635.175048828125</v>
      </c>
      <c r="ER9">
        <v>2365.865234375</v>
      </c>
      <c r="ES9">
        <v>2596.76220703125</v>
      </c>
      <c r="ET9">
        <v>3015.911865234375</v>
      </c>
      <c r="EU9">
        <v>1248.523681640625</v>
      </c>
      <c r="EV9">
        <v>1240.53369140625</v>
      </c>
      <c r="EW9">
        <v>1370.4947509765625</v>
      </c>
      <c r="EX9">
        <v>1324.38720703125</v>
      </c>
      <c r="EY9">
        <v>1759.915771484375</v>
      </c>
      <c r="EZ9">
        <v>4584.8388671875</v>
      </c>
      <c r="FA9">
        <v>1420.2259521484375</v>
      </c>
      <c r="FB9">
        <v>2476.48828125</v>
      </c>
      <c r="FC9">
        <v>1887.01025390625</v>
      </c>
      <c r="FD9">
        <v>1748.3768310546875</v>
      </c>
      <c r="FE9">
        <v>2227.53369140625</v>
      </c>
      <c r="FF9">
        <v>4114.19384765625</v>
      </c>
      <c r="FG9">
        <v>2576.1728515625</v>
      </c>
      <c r="FH9">
        <v>2692.494140625</v>
      </c>
      <c r="FI9">
        <v>2031.9559326171875</v>
      </c>
      <c r="FJ9">
        <v>1626.8382568359375</v>
      </c>
      <c r="FK9">
        <v>1673.689697265625</v>
      </c>
      <c r="FL9">
        <v>1120.97998046875</v>
      </c>
      <c r="FM9">
        <v>898.2852783203125</v>
      </c>
      <c r="FN9">
        <v>2035.9844970703125</v>
      </c>
      <c r="FO9">
        <v>1584.5576171875</v>
      </c>
      <c r="FP9">
        <v>4253.373046875</v>
      </c>
      <c r="FQ9">
        <v>1899.58056640625</v>
      </c>
      <c r="FR9">
        <v>5808.5546875</v>
      </c>
      <c r="FS9">
        <v>2020.3572998046875</v>
      </c>
      <c r="FT9">
        <v>0</v>
      </c>
      <c r="FU9">
        <v>4342.8076171875</v>
      </c>
      <c r="FV9">
        <v>2212.35791015625</v>
      </c>
      <c r="FW9">
        <v>0.5244373083114624</v>
      </c>
      <c r="FX9">
        <v>0.14277690649032593</v>
      </c>
      <c r="FY9">
        <v>0.21219171583652496</v>
      </c>
      <c r="FZ9">
        <v>2019.5118408203125</v>
      </c>
      <c r="GA9">
        <v>1336.642578125</v>
      </c>
      <c r="GB9">
        <v>2000.8475341796875</v>
      </c>
      <c r="GC9">
        <v>0.4769461452960968</v>
      </c>
      <c r="GD9">
        <v>0.2234964519739151</v>
      </c>
      <c r="GE9">
        <v>0.23152273893356323</v>
      </c>
      <c r="GF9">
        <v>5.9872172772884369E-2</v>
      </c>
      <c r="GG9">
        <v>8.1624994054436684E-3</v>
      </c>
      <c r="GH9">
        <v>0.64380168914794922</v>
      </c>
      <c r="GI9">
        <v>0.5466800332069397</v>
      </c>
      <c r="GJ9">
        <v>0.55426943302154541</v>
      </c>
      <c r="GK9">
        <v>0.44390898942947388</v>
      </c>
      <c r="GL9">
        <v>0.73758459091186523</v>
      </c>
      <c r="GM9">
        <v>0.35414260625839233</v>
      </c>
      <c r="GN9">
        <v>1.5716196969151497E-2</v>
      </c>
      <c r="GO9">
        <v>0.14435191452503204</v>
      </c>
      <c r="GP9">
        <v>0.22753986716270447</v>
      </c>
      <c r="GQ9">
        <v>0.26355886459350586</v>
      </c>
      <c r="GR9">
        <v>0.34883314371109009</v>
      </c>
      <c r="GS9">
        <v>0.708823561668396</v>
      </c>
      <c r="GT9">
        <v>0.291176438331604</v>
      </c>
      <c r="GU9">
        <v>7.7572084963321686E-2</v>
      </c>
      <c r="GV9">
        <v>0.33740183711051941</v>
      </c>
      <c r="GW9">
        <v>0.14856860041618347</v>
      </c>
      <c r="GX9">
        <v>3.7917360663414001E-2</v>
      </c>
      <c r="GY9">
        <v>0.29279977083206177</v>
      </c>
      <c r="GZ9">
        <v>0.10574032366275787</v>
      </c>
      <c r="HA9">
        <v>0.9875715970993042</v>
      </c>
      <c r="HB9">
        <v>0.93383914232254028</v>
      </c>
      <c r="HC9">
        <v>0.25915586948394775</v>
      </c>
      <c r="HD9">
        <v>0.21396186947822571</v>
      </c>
    </row>
    <row r="10" spans="1:212" x14ac:dyDescent="0.25">
      <c r="A10" s="139" t="str">
        <f t="shared" si="1"/>
        <v>2013_0_SEMT</v>
      </c>
      <c r="B10">
        <v>2013</v>
      </c>
      <c r="C10">
        <v>0</v>
      </c>
      <c r="D10" t="s">
        <v>171</v>
      </c>
      <c r="E10">
        <v>307747.51982688904</v>
      </c>
      <c r="F10">
        <v>4983471.9396915436</v>
      </c>
      <c r="G10">
        <v>9548086.6406917572</v>
      </c>
      <c r="H10">
        <v>3898269.8589076996</v>
      </c>
      <c r="I10">
        <v>569972.64361953735</v>
      </c>
      <c r="J10">
        <v>20857350.989879608</v>
      </c>
      <c r="K10">
        <v>32823331.808290482</v>
      </c>
      <c r="L10">
        <v>11965980.818410873</v>
      </c>
      <c r="M10">
        <v>19307548.602737427</v>
      </c>
      <c r="N10">
        <v>1527579.4646911621</v>
      </c>
      <c r="O10">
        <v>2507697.3814620972</v>
      </c>
      <c r="P10">
        <v>7381131.0268135071</v>
      </c>
      <c r="Q10">
        <v>12128882.983310699</v>
      </c>
      <c r="R10">
        <v>6721564.1650428772</v>
      </c>
      <c r="S10">
        <v>4084056.2516613007</v>
      </c>
      <c r="T10">
        <v>7.6396539807319641E-2</v>
      </c>
      <c r="U10">
        <v>0.22487656772136688</v>
      </c>
      <c r="V10">
        <v>0.36952096223831177</v>
      </c>
      <c r="W10">
        <v>0.20478036999702454</v>
      </c>
      <c r="X10">
        <v>0.12442556023597717</v>
      </c>
      <c r="Y10">
        <v>3.2728633377701044E-3</v>
      </c>
      <c r="Z10">
        <v>0.36454913020133972</v>
      </c>
      <c r="AA10">
        <v>5.0817020237445831E-3</v>
      </c>
      <c r="AB10">
        <v>7.6507292687892914E-2</v>
      </c>
      <c r="AC10">
        <v>0.45879727602005005</v>
      </c>
      <c r="AD10">
        <v>0.54120272397994995</v>
      </c>
      <c r="AE10">
        <v>2.158718928694725E-2</v>
      </c>
      <c r="AF10">
        <v>0.27399483323097229</v>
      </c>
      <c r="AG10">
        <v>0.48337787389755249</v>
      </c>
      <c r="AH10">
        <v>0.19336993992328644</v>
      </c>
      <c r="AI10">
        <v>2.7670159935951233E-2</v>
      </c>
      <c r="AJ10">
        <v>2.3152869194746017E-2</v>
      </c>
      <c r="AK10">
        <v>0.17964139580726624</v>
      </c>
      <c r="AL10">
        <v>0.11080390214920044</v>
      </c>
      <c r="AM10">
        <v>6.0575701296329498E-2</v>
      </c>
      <c r="AN10">
        <v>0.36037188768386841</v>
      </c>
      <c r="AO10">
        <v>0.26545426249504089</v>
      </c>
      <c r="AP10">
        <v>4.6898163855075836E-3</v>
      </c>
      <c r="AQ10">
        <v>0.14341077208518982</v>
      </c>
      <c r="AR10">
        <v>8.3390340209007263E-2</v>
      </c>
      <c r="AS10">
        <v>0.18242144584655762</v>
      </c>
      <c r="AT10">
        <v>0.53978514671325684</v>
      </c>
      <c r="AU10">
        <v>4.5928545296192169E-2</v>
      </c>
      <c r="AV10">
        <v>3.7396454717963934E-4</v>
      </c>
      <c r="AW10">
        <v>0.63545083999633789</v>
      </c>
      <c r="AX10">
        <v>0.54383969306945801</v>
      </c>
      <c r="AY10">
        <v>0.74130678176879883</v>
      </c>
      <c r="AZ10">
        <v>0.1797003298997879</v>
      </c>
      <c r="BA10">
        <v>0.77423477172851563</v>
      </c>
      <c r="BB10">
        <v>0.83122563362121582</v>
      </c>
      <c r="BC10">
        <v>0.60003781318664551</v>
      </c>
      <c r="BD10">
        <v>0.14132116734981537</v>
      </c>
      <c r="BE10">
        <v>0.33508706092834473</v>
      </c>
      <c r="BF10">
        <v>0.46328014135360718</v>
      </c>
      <c r="BG10">
        <v>0.57309669256210327</v>
      </c>
      <c r="BH10">
        <v>0.53249216079711914</v>
      </c>
      <c r="BI10">
        <v>0.75072509050369263</v>
      </c>
      <c r="BJ10">
        <v>0.80516505241394043</v>
      </c>
      <c r="BK10">
        <v>2.2716913372278214E-3</v>
      </c>
      <c r="BL10">
        <v>6.947297602891922E-2</v>
      </c>
      <c r="BM10">
        <v>4.0401112288236618E-2</v>
      </c>
      <c r="BN10">
        <v>8.8374562561511993E-2</v>
      </c>
      <c r="BO10">
        <v>0.26150137186050415</v>
      </c>
      <c r="BP10">
        <v>2.2249216213822365E-2</v>
      </c>
      <c r="BQ10">
        <v>1.8126273062080145E-4</v>
      </c>
      <c r="BR10">
        <v>0.45119819045066833</v>
      </c>
      <c r="BS10">
        <v>0.54880177974700928</v>
      </c>
      <c r="BT10">
        <v>1.5939481556415558E-2</v>
      </c>
      <c r="BU10">
        <v>0.25812360644340515</v>
      </c>
      <c r="BV10">
        <v>0.4945131242275238</v>
      </c>
      <c r="BW10">
        <v>0.20190286636352539</v>
      </c>
      <c r="BX10">
        <v>2.952093817293644E-2</v>
      </c>
      <c r="BY10">
        <v>2.3561678826808929E-2</v>
      </c>
      <c r="BZ10">
        <v>0.18167239427566528</v>
      </c>
      <c r="CA10">
        <v>0.10984707623720169</v>
      </c>
      <c r="CB10">
        <v>5.6198649108409882E-2</v>
      </c>
      <c r="CC10">
        <v>0.35582554340362549</v>
      </c>
      <c r="CD10">
        <v>0.27289462089538574</v>
      </c>
      <c r="CE10">
        <v>4.6906610950827599E-3</v>
      </c>
      <c r="CF10">
        <v>0.1434212327003479</v>
      </c>
      <c r="CG10">
        <v>8.3397150039672852E-2</v>
      </c>
      <c r="CH10">
        <v>0.18238972127437592</v>
      </c>
      <c r="CI10">
        <v>0.53979039192199707</v>
      </c>
      <c r="CJ10">
        <v>4.5936807990074158E-2</v>
      </c>
      <c r="CK10">
        <v>3.7404295289888978E-4</v>
      </c>
      <c r="CL10">
        <v>2.664526179432869E-2</v>
      </c>
      <c r="CM10">
        <v>4.0127985179424286E-2</v>
      </c>
      <c r="CN10">
        <v>0.50931096076965332</v>
      </c>
      <c r="CO10">
        <v>9.4965338706970215E-2</v>
      </c>
      <c r="CP10">
        <v>1.2812701053917408E-2</v>
      </c>
      <c r="CQ10">
        <v>9.9426209926605225E-3</v>
      </c>
      <c r="CR10">
        <v>3.9477512240409851E-2</v>
      </c>
      <c r="CS10">
        <v>0.1851285994052887</v>
      </c>
      <c r="CT10">
        <v>0.46491742134094238</v>
      </c>
      <c r="CU10">
        <v>0.23296619951725006</v>
      </c>
      <c r="CV10">
        <v>0.23674112558364868</v>
      </c>
      <c r="CW10">
        <v>6.5375268459320068E-2</v>
      </c>
      <c r="CX10">
        <v>7.3229767382144928E-2</v>
      </c>
      <c r="CY10">
        <v>8.8386915624141693E-2</v>
      </c>
      <c r="CZ10">
        <v>6.0371994972229004E-2</v>
      </c>
      <c r="DA10">
        <v>0.30143481492996216</v>
      </c>
      <c r="DB10">
        <v>0.12672287225723267</v>
      </c>
      <c r="DC10">
        <v>5.22637739777565E-2</v>
      </c>
      <c r="DD10">
        <v>3.2904267311096191E-2</v>
      </c>
      <c r="DE10">
        <v>1.1875073425471783E-2</v>
      </c>
      <c r="DF10">
        <v>5.7739179581403732E-2</v>
      </c>
      <c r="DG10">
        <v>6.1746064573526382E-2</v>
      </c>
      <c r="DH10">
        <v>8.0999754369258881E-2</v>
      </c>
      <c r="DI10">
        <v>0.13920031487941742</v>
      </c>
      <c r="DJ10">
        <v>8.4970980882644653E-2</v>
      </c>
      <c r="DK10">
        <v>4.8077750951051712E-2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0.55392354726791382</v>
      </c>
      <c r="DT10">
        <v>0.44607645273208618</v>
      </c>
      <c r="DU10">
        <v>8.9058980345726013E-2</v>
      </c>
      <c r="DV10">
        <v>0.47456920146942139</v>
      </c>
      <c r="DW10">
        <v>0.34497511386871338</v>
      </c>
      <c r="DX10">
        <v>8.6902111768722534E-2</v>
      </c>
      <c r="DY10">
        <v>4.4946079142391682E-3</v>
      </c>
      <c r="DZ10">
        <v>1.8193550407886505E-2</v>
      </c>
      <c r="EA10">
        <v>0.15196904540061951</v>
      </c>
      <c r="EB10">
        <v>0.12217436730861664</v>
      </c>
      <c r="EC10">
        <v>0.11520281434059143</v>
      </c>
      <c r="ED10">
        <v>0.41831108927726746</v>
      </c>
      <c r="EE10">
        <v>0.17414912581443787</v>
      </c>
      <c r="EM10">
        <v>2519.991943359375</v>
      </c>
      <c r="EN10">
        <v>2894.666259765625</v>
      </c>
      <c r="EO10">
        <v>2064.27734375</v>
      </c>
      <c r="EP10">
        <v>696.7369384765625</v>
      </c>
      <c r="EQ10">
        <v>1702.0091552734375</v>
      </c>
      <c r="ER10">
        <v>2734.748779296875</v>
      </c>
      <c r="ES10">
        <v>3060.93994140625</v>
      </c>
      <c r="ET10">
        <v>3371.0810546875</v>
      </c>
      <c r="EU10">
        <v>1258.6544189453125</v>
      </c>
      <c r="EV10">
        <v>1346.373779296875</v>
      </c>
      <c r="EW10">
        <v>1481.1724853515625</v>
      </c>
      <c r="EX10">
        <v>1414.235595703125</v>
      </c>
      <c r="EY10">
        <v>1888.7349853515625</v>
      </c>
      <c r="EZ10">
        <v>4880.41748046875</v>
      </c>
      <c r="FA10">
        <v>1776.437255859375</v>
      </c>
      <c r="FB10">
        <v>2490.416748046875</v>
      </c>
      <c r="FC10">
        <v>2124.098388671875</v>
      </c>
      <c r="FD10">
        <v>2000.6651611328125</v>
      </c>
      <c r="FE10">
        <v>2617.00732421875</v>
      </c>
      <c r="FF10">
        <v>4331.779296875</v>
      </c>
      <c r="FG10">
        <v>2230.412841796875</v>
      </c>
      <c r="FH10">
        <v>3102.8623046875</v>
      </c>
      <c r="FI10">
        <v>2375.51611328125</v>
      </c>
      <c r="FJ10">
        <v>1730.4627685546875</v>
      </c>
      <c r="FK10">
        <v>1750.4144287109375</v>
      </c>
      <c r="FL10">
        <v>1157.526611328125</v>
      </c>
      <c r="FM10">
        <v>889.1884765625</v>
      </c>
      <c r="FN10">
        <v>2304.2177734375</v>
      </c>
      <c r="FO10">
        <v>1870.635009765625</v>
      </c>
      <c r="FP10">
        <v>3662.719970703125</v>
      </c>
      <c r="FQ10">
        <v>2077.099609375</v>
      </c>
      <c r="FR10">
        <v>7207.87451171875</v>
      </c>
      <c r="FS10">
        <v>2267.730224609375</v>
      </c>
      <c r="FT10">
        <v>3.5993540287017822</v>
      </c>
      <c r="FU10">
        <v>4318.744140625</v>
      </c>
      <c r="FV10">
        <v>2476.764404296875</v>
      </c>
      <c r="FW10">
        <v>0.54866886138916016</v>
      </c>
      <c r="FX10">
        <v>0.14514060318470001</v>
      </c>
      <c r="FY10">
        <v>0.18510317802429199</v>
      </c>
      <c r="FZ10">
        <v>2241.6044921875</v>
      </c>
      <c r="GA10">
        <v>1570.253662109375</v>
      </c>
      <c r="GB10">
        <v>2238.64599609375</v>
      </c>
      <c r="GC10">
        <v>0.44733282923698425</v>
      </c>
      <c r="GD10">
        <v>0.22886961698532104</v>
      </c>
      <c r="GE10">
        <v>0.25664395093917847</v>
      </c>
      <c r="GF10">
        <v>5.83379827439785E-2</v>
      </c>
      <c r="GG10">
        <v>8.8156042620539665E-3</v>
      </c>
      <c r="GH10">
        <v>0.68719965219497681</v>
      </c>
      <c r="GI10">
        <v>0.59174168109893799</v>
      </c>
      <c r="GJ10">
        <v>0.62926638126373291</v>
      </c>
      <c r="GK10">
        <v>0.4977247416973114</v>
      </c>
      <c r="GL10">
        <v>0.81577301025390625</v>
      </c>
      <c r="GM10">
        <v>0.32075661420822144</v>
      </c>
      <c r="GN10">
        <v>1.6904646530747414E-2</v>
      </c>
      <c r="GO10">
        <v>0.15258699655532837</v>
      </c>
      <c r="GP10">
        <v>0.23402030766010284</v>
      </c>
      <c r="GQ10">
        <v>0.2642723023891449</v>
      </c>
      <c r="GR10">
        <v>0.33221575617790222</v>
      </c>
      <c r="GS10">
        <v>0.69479399919509888</v>
      </c>
      <c r="GT10">
        <v>0.30520600080490112</v>
      </c>
      <c r="GU10">
        <v>8.7911143898963928E-2</v>
      </c>
      <c r="GV10">
        <v>0.35179430246353149</v>
      </c>
      <c r="GW10">
        <v>0.12297898530960083</v>
      </c>
      <c r="GX10">
        <v>3.8888886570930481E-2</v>
      </c>
      <c r="GY10">
        <v>0.28400832414627075</v>
      </c>
      <c r="GZ10">
        <v>0.11441835761070251</v>
      </c>
      <c r="HA10">
        <v>0.98423391580581665</v>
      </c>
      <c r="HB10">
        <v>0.92456710338592529</v>
      </c>
      <c r="HC10">
        <v>0.23985278606414795</v>
      </c>
      <c r="HD10">
        <v>0.20918735861778259</v>
      </c>
    </row>
    <row r="11" spans="1:212" x14ac:dyDescent="0.25">
      <c r="A11" s="139" t="str">
        <f t="shared" si="1"/>
        <v>2014_0_BRA</v>
      </c>
      <c r="B11">
        <v>2014</v>
      </c>
      <c r="C11">
        <v>0</v>
      </c>
      <c r="D11" t="s">
        <v>170</v>
      </c>
      <c r="E11">
        <v>2242597.6744589806</v>
      </c>
      <c r="F11">
        <v>24260850.560743093</v>
      </c>
      <c r="G11">
        <v>45302972.500635922</v>
      </c>
      <c r="H11">
        <v>17624779.419289887</v>
      </c>
      <c r="I11">
        <v>2624072.7883711457</v>
      </c>
      <c r="J11">
        <v>98854884.160409987</v>
      </c>
      <c r="K11">
        <v>162028628.89925182</v>
      </c>
      <c r="L11">
        <v>63173744.738841832</v>
      </c>
      <c r="M11">
        <v>92055272.943499029</v>
      </c>
      <c r="N11">
        <v>6604417.4710212946</v>
      </c>
      <c r="O11">
        <v>14234950.930100799</v>
      </c>
      <c r="P11">
        <v>37897157.712110877</v>
      </c>
      <c r="Q11">
        <v>59427863.338843763</v>
      </c>
      <c r="R11">
        <v>31517032.849517405</v>
      </c>
      <c r="S11">
        <v>18951624.068678975</v>
      </c>
      <c r="T11">
        <v>8.7855927646160126E-2</v>
      </c>
      <c r="U11">
        <v>0.23390293121337891</v>
      </c>
      <c r="V11">
        <v>0.36678004264831543</v>
      </c>
      <c r="W11">
        <v>0.19450616836547852</v>
      </c>
      <c r="X11">
        <v>0.11695493757724762</v>
      </c>
      <c r="Y11">
        <v>3.1249250750988722E-3</v>
      </c>
      <c r="Z11">
        <v>0.38988682627677917</v>
      </c>
      <c r="AA11">
        <v>2.8231590986251831E-2</v>
      </c>
      <c r="AB11">
        <v>8.5413962602615356E-2</v>
      </c>
      <c r="AC11">
        <v>0.43410879373550415</v>
      </c>
      <c r="AD11">
        <v>0.56589120626449585</v>
      </c>
      <c r="AE11">
        <v>2.9545821249485016E-2</v>
      </c>
      <c r="AF11">
        <v>0.27897140383720398</v>
      </c>
      <c r="AG11">
        <v>0.48100537061691284</v>
      </c>
      <c r="AH11">
        <v>0.18358233571052551</v>
      </c>
      <c r="AI11">
        <v>2.6895079761743546E-2</v>
      </c>
      <c r="AJ11">
        <v>4.9251489341259003E-2</v>
      </c>
      <c r="AK11">
        <v>0.25306671857833862</v>
      </c>
      <c r="AL11">
        <v>0.10907669365406036</v>
      </c>
      <c r="AM11">
        <v>6.7312434315681458E-2</v>
      </c>
      <c r="AN11">
        <v>0.31664767861366272</v>
      </c>
      <c r="AO11">
        <v>0.20464497804641724</v>
      </c>
      <c r="AP11">
        <v>0.10426273941993713</v>
      </c>
      <c r="AQ11">
        <v>0.14374931156635284</v>
      </c>
      <c r="AR11">
        <v>8.4793873131275177E-2</v>
      </c>
      <c r="AS11">
        <v>0.18909220397472382</v>
      </c>
      <c r="AT11">
        <v>0.41496273875236511</v>
      </c>
      <c r="AU11">
        <v>6.294473260641098E-2</v>
      </c>
      <c r="AV11">
        <v>1.9441949552856386E-4</v>
      </c>
      <c r="AW11">
        <v>0.61011314392089844</v>
      </c>
      <c r="AX11">
        <v>0.50584870576858521</v>
      </c>
      <c r="AY11">
        <v>0.72470015287399292</v>
      </c>
      <c r="AZ11">
        <v>0.20517213642597198</v>
      </c>
      <c r="BA11">
        <v>0.72766870260238647</v>
      </c>
      <c r="BB11">
        <v>0.80012345314025879</v>
      </c>
      <c r="BC11">
        <v>0.57582277059555054</v>
      </c>
      <c r="BD11">
        <v>0.14029163122177124</v>
      </c>
      <c r="BE11">
        <v>0.33894446492195129</v>
      </c>
      <c r="BF11">
        <v>0.50209277868270874</v>
      </c>
      <c r="BG11">
        <v>0.58195406198501587</v>
      </c>
      <c r="BH11">
        <v>0.54427123069763184</v>
      </c>
      <c r="BI11">
        <v>0.75009465217590332</v>
      </c>
      <c r="BJ11">
        <v>0.79823148250579834</v>
      </c>
      <c r="BK11">
        <v>4.7496899962425232E-2</v>
      </c>
      <c r="BL11">
        <v>6.5489917993545532E-2</v>
      </c>
      <c r="BM11">
        <v>3.8626790046691895E-2</v>
      </c>
      <c r="BN11">
        <v>8.6143553256988525E-2</v>
      </c>
      <c r="BO11">
        <v>0.18905550241470337</v>
      </c>
      <c r="BP11">
        <v>2.8672877699136734E-2</v>
      </c>
      <c r="BQ11">
        <v>8.8580141891725361E-5</v>
      </c>
      <c r="BR11">
        <v>0.4275229275226593</v>
      </c>
      <c r="BS11">
        <v>0.57247710227966309</v>
      </c>
      <c r="BT11">
        <v>2.436777763068676E-2</v>
      </c>
      <c r="BU11">
        <v>0.26355656981468201</v>
      </c>
      <c r="BV11">
        <v>0.49212783575057983</v>
      </c>
      <c r="BW11">
        <v>0.19144542515277863</v>
      </c>
      <c r="BX11">
        <v>2.8502391651272774E-2</v>
      </c>
      <c r="BY11">
        <v>5.0320103764533997E-2</v>
      </c>
      <c r="BZ11">
        <v>0.25502264499664307</v>
      </c>
      <c r="CA11">
        <v>0.1083884984254837</v>
      </c>
      <c r="CB11">
        <v>6.3609138131141663E-2</v>
      </c>
      <c r="CC11">
        <v>0.31309497356414795</v>
      </c>
      <c r="CD11">
        <v>0.20956464111804962</v>
      </c>
      <c r="CE11">
        <v>0.10412538051605225</v>
      </c>
      <c r="CF11">
        <v>0.14378993213176727</v>
      </c>
      <c r="CG11">
        <v>8.4814772009849548E-2</v>
      </c>
      <c r="CH11">
        <v>0.18905450403690338</v>
      </c>
      <c r="CI11">
        <v>0.41503897309303284</v>
      </c>
      <c r="CJ11">
        <v>6.2981903553009033E-2</v>
      </c>
      <c r="CK11">
        <v>1.9454138237051666E-4</v>
      </c>
      <c r="CL11">
        <v>2.0639028400182724E-2</v>
      </c>
      <c r="CM11">
        <v>4.4171199202537537E-2</v>
      </c>
      <c r="CN11">
        <v>0.39769288897514343</v>
      </c>
      <c r="CO11">
        <v>0.11256110668182373</v>
      </c>
      <c r="CP11">
        <v>1.4553358778357506E-2</v>
      </c>
      <c r="CQ11">
        <v>2.427358366549015E-2</v>
      </c>
      <c r="CR11">
        <v>4.1131049394607544E-2</v>
      </c>
      <c r="CS11">
        <v>0.23133222758769989</v>
      </c>
      <c r="CT11">
        <v>0.47846555709838867</v>
      </c>
      <c r="CU11">
        <v>0.24396912753582001</v>
      </c>
      <c r="CV11">
        <v>0.21816377341747284</v>
      </c>
      <c r="CW11">
        <v>5.940154567360878E-2</v>
      </c>
      <c r="CX11">
        <v>6.6817589104175568E-2</v>
      </c>
      <c r="CY11">
        <v>8.1121772527694702E-2</v>
      </c>
      <c r="CZ11">
        <v>5.584527924656868E-2</v>
      </c>
      <c r="DA11">
        <v>0.20898200571537018</v>
      </c>
      <c r="DB11">
        <v>0.1182197630405426</v>
      </c>
      <c r="DC11">
        <v>4.6153739094734192E-2</v>
      </c>
      <c r="DD11">
        <v>2.7894733473658562E-2</v>
      </c>
      <c r="DE11">
        <v>1.2362042441964149E-2</v>
      </c>
      <c r="DF11">
        <v>4.650096595287323E-2</v>
      </c>
      <c r="DG11">
        <v>5.7872612029314041E-2</v>
      </c>
      <c r="DH11">
        <v>7.2634227573871613E-2</v>
      </c>
      <c r="DI11">
        <v>0.11763891577720642</v>
      </c>
      <c r="DJ11">
        <v>7.7986657619476318E-2</v>
      </c>
      <c r="DK11">
        <v>4.5669034123420715E-2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0.52682912349700928</v>
      </c>
      <c r="DT11">
        <v>0.47317087650299072</v>
      </c>
      <c r="DU11">
        <v>9.2442110180854797E-2</v>
      </c>
      <c r="DV11">
        <v>0.49365711212158203</v>
      </c>
      <c r="DW11">
        <v>0.33231210708618164</v>
      </c>
      <c r="DX11">
        <v>7.6590567827224731E-2</v>
      </c>
      <c r="DY11">
        <v>4.9980850890278816E-3</v>
      </c>
      <c r="DZ11">
        <v>3.4268952906131744E-2</v>
      </c>
      <c r="EA11">
        <v>0.21932709217071533</v>
      </c>
      <c r="EB11">
        <v>0.11857428401708603</v>
      </c>
      <c r="EC11">
        <v>0.11854792386293411</v>
      </c>
      <c r="ED11">
        <v>0.36951711773872375</v>
      </c>
      <c r="EE11">
        <v>0.13976463675498962</v>
      </c>
      <c r="EM11">
        <v>1943.7252197265625</v>
      </c>
      <c r="EN11">
        <v>2198.14892578125</v>
      </c>
      <c r="EO11">
        <v>1602.9366455078125</v>
      </c>
      <c r="EP11">
        <v>487.786376953125</v>
      </c>
      <c r="EQ11">
        <v>1352.1427001953125</v>
      </c>
      <c r="ER11">
        <v>2128.390625</v>
      </c>
      <c r="ES11">
        <v>2421.47021484375</v>
      </c>
      <c r="ET11">
        <v>2290.9267578125</v>
      </c>
      <c r="EU11">
        <v>801.64520263671875</v>
      </c>
      <c r="EV11">
        <v>1113.4757080078125</v>
      </c>
      <c r="EW11">
        <v>1346.89111328125</v>
      </c>
      <c r="EX11">
        <v>1203.748291015625</v>
      </c>
      <c r="EY11">
        <v>1678.158203125</v>
      </c>
      <c r="EZ11">
        <v>4160.9931640625</v>
      </c>
      <c r="FA11">
        <v>932.6224365234375</v>
      </c>
      <c r="FB11">
        <v>1989.7041015625</v>
      </c>
      <c r="FC11">
        <v>1672.3907470703125</v>
      </c>
      <c r="FD11">
        <v>1665.69580078125</v>
      </c>
      <c r="FE11">
        <v>2143.14892578125</v>
      </c>
      <c r="FF11">
        <v>3396.8359375</v>
      </c>
      <c r="FG11">
        <v>2750.180419921875</v>
      </c>
      <c r="FH11">
        <v>2387.34130859375</v>
      </c>
      <c r="FI11">
        <v>1750.1912841796875</v>
      </c>
      <c r="FJ11">
        <v>1335.686279296875</v>
      </c>
      <c r="FK11">
        <v>1404.108154296875</v>
      </c>
      <c r="FL11">
        <v>1071.41552734375</v>
      </c>
      <c r="FM11">
        <v>671.09490966796875</v>
      </c>
      <c r="FN11">
        <v>1930.01171875</v>
      </c>
      <c r="FO11">
        <v>1189.231201171875</v>
      </c>
      <c r="FP11">
        <v>2919.669189453125</v>
      </c>
      <c r="FQ11">
        <v>1721.956298828125</v>
      </c>
      <c r="FR11">
        <v>5473.740234375</v>
      </c>
      <c r="FS11">
        <v>1591.954833984375</v>
      </c>
      <c r="FT11">
        <v>7.0969243049621582</v>
      </c>
      <c r="FU11">
        <v>3670.4462890625</v>
      </c>
      <c r="FV11">
        <v>1953.6217041015625</v>
      </c>
      <c r="FW11">
        <v>0.43262916803359985</v>
      </c>
      <c r="FX11">
        <v>0.18114335834980011</v>
      </c>
      <c r="FY11">
        <v>0.23127990961074829</v>
      </c>
      <c r="FZ11">
        <v>1889.340087890625</v>
      </c>
      <c r="GA11">
        <v>1099.078857421875</v>
      </c>
      <c r="GB11">
        <v>1579.925048828125</v>
      </c>
      <c r="GC11">
        <v>0.46174106001853943</v>
      </c>
      <c r="GD11">
        <v>0.23978964984416962</v>
      </c>
      <c r="GE11">
        <v>0.23589237034320831</v>
      </c>
      <c r="GF11">
        <v>5.540769174695015E-2</v>
      </c>
      <c r="GG11">
        <v>7.1692429482936859E-3</v>
      </c>
      <c r="GH11">
        <v>0.68513619899749756</v>
      </c>
      <c r="GI11">
        <v>0.56329721212387085</v>
      </c>
      <c r="GJ11">
        <v>0.57328110933303833</v>
      </c>
      <c r="GK11">
        <v>0.46879851818084717</v>
      </c>
      <c r="GL11">
        <v>0.73515474796295166</v>
      </c>
      <c r="GM11">
        <v>0.33156740665435791</v>
      </c>
      <c r="GN11">
        <v>2.009294368326664E-2</v>
      </c>
      <c r="GO11">
        <v>0.17272523045539856</v>
      </c>
      <c r="GP11">
        <v>0.25035721063613892</v>
      </c>
      <c r="GQ11">
        <v>0.25487661361694336</v>
      </c>
      <c r="GR11">
        <v>0.30194801092147827</v>
      </c>
      <c r="GS11">
        <v>0.68438005447387695</v>
      </c>
      <c r="GT11">
        <v>0.31561991572380066</v>
      </c>
      <c r="GU11">
        <v>0.1719796359539032</v>
      </c>
      <c r="GV11">
        <v>0.39022901654243469</v>
      </c>
      <c r="GW11">
        <v>9.9995367228984833E-2</v>
      </c>
      <c r="GX11">
        <v>3.7491068243980408E-2</v>
      </c>
      <c r="GY11">
        <v>0.22499385476112366</v>
      </c>
      <c r="GZ11">
        <v>7.5311064720153809E-2</v>
      </c>
      <c r="HA11">
        <v>0.9862513542175293</v>
      </c>
      <c r="HB11">
        <v>0.93067866563796997</v>
      </c>
      <c r="HC11">
        <v>0.31528708338737488</v>
      </c>
      <c r="HD11">
        <v>0.29513567686080933</v>
      </c>
    </row>
    <row r="12" spans="1:212" x14ac:dyDescent="0.25">
      <c r="A12" s="139" t="str">
        <f t="shared" si="1"/>
        <v>2014_0_RJ</v>
      </c>
      <c r="B12">
        <v>2014</v>
      </c>
      <c r="C12">
        <v>0</v>
      </c>
      <c r="D12" t="s">
        <v>172</v>
      </c>
      <c r="E12">
        <v>21237.380107879639</v>
      </c>
      <c r="F12">
        <v>675680.44444847107</v>
      </c>
      <c r="G12">
        <v>1496169.2385654449</v>
      </c>
      <c r="H12">
        <v>695674.83460617065</v>
      </c>
      <c r="I12">
        <v>106329.32615661621</v>
      </c>
      <c r="J12">
        <v>3151445.6427078247</v>
      </c>
      <c r="K12">
        <v>5461574.7824249268</v>
      </c>
      <c r="L12">
        <v>2310129.1397171021</v>
      </c>
      <c r="M12">
        <v>2995091.2238845825</v>
      </c>
      <c r="N12">
        <v>153591.76998138428</v>
      </c>
      <c r="O12">
        <v>375061.28380584717</v>
      </c>
      <c r="P12">
        <v>1090965.8880138397</v>
      </c>
      <c r="Q12">
        <v>1878418.2419376373</v>
      </c>
      <c r="R12">
        <v>1246855.214969635</v>
      </c>
      <c r="S12">
        <v>870274.15369796753</v>
      </c>
      <c r="T12">
        <v>6.8688586354255676E-2</v>
      </c>
      <c r="U12">
        <v>0.19977611303329468</v>
      </c>
      <c r="V12">
        <v>0.34397760033607483</v>
      </c>
      <c r="W12">
        <v>0.22826461493968964</v>
      </c>
      <c r="X12">
        <v>0.15929308533668518</v>
      </c>
      <c r="Y12">
        <v>1.3441541232168674E-3</v>
      </c>
      <c r="Z12">
        <v>0.42293274402618408</v>
      </c>
      <c r="AA12">
        <v>2.2090005222707987E-3</v>
      </c>
      <c r="AB12">
        <v>0.1230233907699585</v>
      </c>
      <c r="AC12">
        <v>0.46650725603103638</v>
      </c>
      <c r="AD12">
        <v>0.53349274396896362</v>
      </c>
      <c r="AE12">
        <v>8.6471755057573318E-3</v>
      </c>
      <c r="AF12">
        <v>0.23732879757881165</v>
      </c>
      <c r="AG12">
        <v>0.49393677711486816</v>
      </c>
      <c r="AH12">
        <v>0.22585217654705048</v>
      </c>
      <c r="AI12">
        <v>3.4235056489706039E-2</v>
      </c>
      <c r="AJ12">
        <v>1.4560717158019543E-2</v>
      </c>
      <c r="AK12">
        <v>0.13745689392089844</v>
      </c>
      <c r="AL12">
        <v>0.11236345767974854</v>
      </c>
      <c r="AM12">
        <v>5.1112137734889984E-2</v>
      </c>
      <c r="AN12">
        <v>0.36304837465286255</v>
      </c>
      <c r="AO12">
        <v>0.32145842909812927</v>
      </c>
      <c r="AP12">
        <v>1.5068869106471539E-3</v>
      </c>
      <c r="AQ12">
        <v>9.2625916004180908E-2</v>
      </c>
      <c r="AR12">
        <v>6.5514080226421356E-2</v>
      </c>
      <c r="AS12">
        <v>0.17257657647132874</v>
      </c>
      <c r="AT12">
        <v>0.59397244453430176</v>
      </c>
      <c r="AU12">
        <v>7.3092855513095856E-2</v>
      </c>
      <c r="AV12">
        <v>7.1126309921965003E-4</v>
      </c>
      <c r="AW12">
        <v>0.57706725597381592</v>
      </c>
      <c r="AX12">
        <v>0.48856344819068909</v>
      </c>
      <c r="AY12">
        <v>0.68569642305374146</v>
      </c>
      <c r="AZ12">
        <v>7.2475887835025787E-2</v>
      </c>
      <c r="BA12">
        <v>0.6855282187461853</v>
      </c>
      <c r="BB12">
        <v>0.82867777347564697</v>
      </c>
      <c r="BC12">
        <v>0.57080358266830444</v>
      </c>
      <c r="BD12">
        <v>0.12386934459209442</v>
      </c>
      <c r="BE12">
        <v>0.28763940930366516</v>
      </c>
      <c r="BF12">
        <v>0.39996024966239929</v>
      </c>
      <c r="BG12">
        <v>0.48086172342300415</v>
      </c>
      <c r="BH12">
        <v>0.45403313636779785</v>
      </c>
      <c r="BI12">
        <v>0.65870177745819092</v>
      </c>
      <c r="BJ12">
        <v>0.72910469770431519</v>
      </c>
      <c r="BK12">
        <v>6.985814543440938E-4</v>
      </c>
      <c r="BL12">
        <v>4.297763854265213E-2</v>
      </c>
      <c r="BM12">
        <v>3.0393257737159729E-2</v>
      </c>
      <c r="BN12">
        <v>8.0076918005943298E-2</v>
      </c>
      <c r="BO12">
        <v>0.2756151556968689</v>
      </c>
      <c r="BP12">
        <v>3.3914711326360703E-2</v>
      </c>
      <c r="BQ12">
        <v>3.3011985942721367E-4</v>
      </c>
      <c r="BR12">
        <v>0.45885273814201355</v>
      </c>
      <c r="BS12">
        <v>0.54114723205566406</v>
      </c>
      <c r="BT12">
        <v>7.0936740376055241E-3</v>
      </c>
      <c r="BU12">
        <v>0.22560280561447144</v>
      </c>
      <c r="BV12">
        <v>0.49955877661705017</v>
      </c>
      <c r="BW12">
        <v>0.23224982619285583</v>
      </c>
      <c r="BX12">
        <v>3.5494893789291382E-2</v>
      </c>
      <c r="BY12">
        <v>1.4578323811292648E-2</v>
      </c>
      <c r="BZ12">
        <v>0.13722634315490723</v>
      </c>
      <c r="CA12">
        <v>0.11117847263813019</v>
      </c>
      <c r="CB12">
        <v>4.9249287694692612E-2</v>
      </c>
      <c r="CC12">
        <v>0.35826611518859863</v>
      </c>
      <c r="CD12">
        <v>0.32950147986412048</v>
      </c>
      <c r="CE12">
        <v>1.506978296674788E-3</v>
      </c>
      <c r="CF12">
        <v>9.2597790062427521E-2</v>
      </c>
      <c r="CG12">
        <v>6.5520823001861572E-2</v>
      </c>
      <c r="CH12">
        <v>0.17252147197723389</v>
      </c>
      <c r="CI12">
        <v>0.59404057264328003</v>
      </c>
      <c r="CJ12">
        <v>7.3101013898849487E-2</v>
      </c>
      <c r="CK12">
        <v>7.1136676706373692E-4</v>
      </c>
      <c r="CL12">
        <v>2.573755756020546E-2</v>
      </c>
      <c r="CM12">
        <v>3.6404885351657867E-2</v>
      </c>
      <c r="CN12">
        <v>0.49642091989517212</v>
      </c>
      <c r="CO12">
        <v>5.9684585779905319E-2</v>
      </c>
      <c r="CP12">
        <v>1.3277376070618629E-2</v>
      </c>
      <c r="CQ12">
        <v>4.5947497710585594E-3</v>
      </c>
      <c r="CR12">
        <v>3.2858829945325851E-2</v>
      </c>
      <c r="CS12">
        <v>0.20578871667385101</v>
      </c>
      <c r="CT12">
        <v>0.50656265020370483</v>
      </c>
      <c r="CU12">
        <v>0.22786407172679901</v>
      </c>
      <c r="CV12">
        <v>0.20027777552604675</v>
      </c>
      <c r="CW12">
        <v>6.5295472741127014E-2</v>
      </c>
      <c r="CX12">
        <v>4.873337596654892E-2</v>
      </c>
      <c r="CY12">
        <v>6.4516454935073853E-2</v>
      </c>
      <c r="CZ12">
        <v>3.4932874143123627E-2</v>
      </c>
      <c r="DA12">
        <v>0.19467681646347046</v>
      </c>
      <c r="DB12">
        <v>9.4746649265289307E-2</v>
      </c>
      <c r="DC12">
        <v>3.8668535649776459E-2</v>
      </c>
      <c r="DD12">
        <v>2.1563652902841568E-2</v>
      </c>
      <c r="DE12">
        <v>1.4523531310260296E-2</v>
      </c>
      <c r="DF12">
        <v>4.3049752712249756E-2</v>
      </c>
      <c r="DG12">
        <v>5.0119068473577499E-2</v>
      </c>
      <c r="DH12">
        <v>5.6857895106077194E-2</v>
      </c>
      <c r="DI12">
        <v>8.2304395735263824E-2</v>
      </c>
      <c r="DJ12">
        <v>6.150517612695694E-2</v>
      </c>
      <c r="DK12">
        <v>2.5473382323980331E-2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0.61647129058837891</v>
      </c>
      <c r="DT12">
        <v>0.38352867960929871</v>
      </c>
      <c r="DU12">
        <v>3.5471159964799881E-2</v>
      </c>
      <c r="DV12">
        <v>0.46131891012191772</v>
      </c>
      <c r="DW12">
        <v>0.39375972747802734</v>
      </c>
      <c r="DX12">
        <v>9.9290646612644196E-2</v>
      </c>
      <c r="DY12">
        <v>1.015955675393343E-2</v>
      </c>
      <c r="DZ12">
        <v>1.2723258696496487E-2</v>
      </c>
      <c r="EA12">
        <v>0.14215610921382904</v>
      </c>
      <c r="EB12">
        <v>0.13095331192016602</v>
      </c>
      <c r="EC12">
        <v>8.6179740726947784E-2</v>
      </c>
      <c r="ED12">
        <v>0.45946276187896729</v>
      </c>
      <c r="EE12">
        <v>0.16852480173110962</v>
      </c>
      <c r="EM12">
        <v>2634.69677734375</v>
      </c>
      <c r="EN12">
        <v>2956.058349609375</v>
      </c>
      <c r="EO12">
        <v>2255.350341796875</v>
      </c>
      <c r="EP12">
        <v>694.5947265625</v>
      </c>
      <c r="EQ12">
        <v>1799.0880126953125</v>
      </c>
      <c r="ER12">
        <v>2669.025146484375</v>
      </c>
      <c r="ES12">
        <v>3255.00537109375</v>
      </c>
      <c r="ET12">
        <v>3795.03076171875</v>
      </c>
      <c r="EU12">
        <v>1363.4189453125</v>
      </c>
      <c r="EV12">
        <v>1244.5928955078125</v>
      </c>
      <c r="EW12">
        <v>1400.824951171875</v>
      </c>
      <c r="EX12">
        <v>1352.826171875</v>
      </c>
      <c r="EY12">
        <v>1791.9091796875</v>
      </c>
      <c r="EZ12">
        <v>4799.5498046875</v>
      </c>
      <c r="FA12">
        <v>1170.7388916015625</v>
      </c>
      <c r="FB12">
        <v>3143.311767578125</v>
      </c>
      <c r="FC12">
        <v>2029.275634765625</v>
      </c>
      <c r="FD12">
        <v>1863.3681640625</v>
      </c>
      <c r="FE12">
        <v>2578.78466796875</v>
      </c>
      <c r="FF12">
        <v>4822.1162109375</v>
      </c>
      <c r="FG12">
        <v>3595.2412109375</v>
      </c>
      <c r="FH12">
        <v>3201.900390625</v>
      </c>
      <c r="FI12">
        <v>2365.5712890625</v>
      </c>
      <c r="FJ12">
        <v>1757.044189453125</v>
      </c>
      <c r="FK12">
        <v>1874.583251953125</v>
      </c>
      <c r="FL12">
        <v>1122.0819091796875</v>
      </c>
      <c r="FM12">
        <v>904.00018310546875</v>
      </c>
      <c r="FN12">
        <v>2233.422119140625</v>
      </c>
      <c r="FO12">
        <v>1637.263671875</v>
      </c>
      <c r="FP12">
        <v>5192.25</v>
      </c>
      <c r="FQ12">
        <v>1725.40234375</v>
      </c>
      <c r="FR12">
        <v>6799.919921875</v>
      </c>
      <c r="FS12">
        <v>2173.780517578125</v>
      </c>
      <c r="FT12">
        <v>14.624171257019043</v>
      </c>
      <c r="FU12">
        <v>5031.7109375</v>
      </c>
      <c r="FV12">
        <v>2601.90673828125</v>
      </c>
      <c r="FW12">
        <v>0.53537553548812866</v>
      </c>
      <c r="FX12">
        <v>0.10071611404418945</v>
      </c>
      <c r="FY12">
        <v>0.20583537220954895</v>
      </c>
      <c r="FZ12">
        <v>2230.038330078125</v>
      </c>
      <c r="GA12">
        <v>1359.832763671875</v>
      </c>
      <c r="GB12">
        <v>2159.19482421875</v>
      </c>
      <c r="GC12">
        <v>0.49375340342521667</v>
      </c>
      <c r="GD12">
        <v>0.22728352248668671</v>
      </c>
      <c r="GE12">
        <v>0.21171623468399048</v>
      </c>
      <c r="GF12">
        <v>5.7012259960174561E-2</v>
      </c>
      <c r="GG12">
        <v>1.023457758128643E-2</v>
      </c>
      <c r="GH12">
        <v>0.630989670753479</v>
      </c>
      <c r="GI12">
        <v>0.55655568838119507</v>
      </c>
      <c r="GJ12">
        <v>0.53553253412246704</v>
      </c>
      <c r="GK12">
        <v>0.42557209730148315</v>
      </c>
      <c r="GL12">
        <v>0.80516868829727173</v>
      </c>
      <c r="GM12">
        <v>0.3510863184928894</v>
      </c>
      <c r="GN12">
        <v>1.0506291873753071E-2</v>
      </c>
      <c r="GO12">
        <v>0.1211489737033844</v>
      </c>
      <c r="GP12">
        <v>0.1883414089679718</v>
      </c>
      <c r="GQ12">
        <v>0.28374624252319336</v>
      </c>
      <c r="GR12">
        <v>0.39625707268714905</v>
      </c>
      <c r="GS12">
        <v>0.70192897319793701</v>
      </c>
      <c r="GT12">
        <v>0.29807105660438538</v>
      </c>
      <c r="GU12">
        <v>5.5537033826112747E-2</v>
      </c>
      <c r="GV12">
        <v>0.27192509174346924</v>
      </c>
      <c r="GW12">
        <v>0.15732073783874512</v>
      </c>
      <c r="GX12">
        <v>2.7204997837543488E-2</v>
      </c>
      <c r="GY12">
        <v>0.33099213242530823</v>
      </c>
      <c r="GZ12">
        <v>0.15702003240585327</v>
      </c>
      <c r="HA12">
        <v>0.99095779657363892</v>
      </c>
      <c r="HB12">
        <v>0.94932711124420166</v>
      </c>
      <c r="HC12">
        <v>0.21321104466915131</v>
      </c>
      <c r="HD12">
        <v>0.15830251574516296</v>
      </c>
    </row>
    <row r="13" spans="1:212" x14ac:dyDescent="0.25">
      <c r="A13" s="139" t="str">
        <f t="shared" si="1"/>
        <v>2014_0_RMRJ</v>
      </c>
      <c r="B13">
        <v>2014</v>
      </c>
      <c r="C13">
        <v>0</v>
      </c>
      <c r="D13" t="s">
        <v>9</v>
      </c>
      <c r="E13">
        <v>45188.214886665344</v>
      </c>
      <c r="F13">
        <v>1231221.2848167419</v>
      </c>
      <c r="G13">
        <v>2770437.8146095276</v>
      </c>
      <c r="H13">
        <v>1235170.7465648651</v>
      </c>
      <c r="I13">
        <v>161511.13560009003</v>
      </c>
      <c r="J13">
        <v>5803804.3376922607</v>
      </c>
      <c r="K13">
        <v>10143078.805008888</v>
      </c>
      <c r="L13">
        <v>4339274.4673166275</v>
      </c>
      <c r="M13">
        <v>5443529.19647789</v>
      </c>
      <c r="N13">
        <v>354794.51154518127</v>
      </c>
      <c r="O13">
        <v>749697.02816390991</v>
      </c>
      <c r="P13">
        <v>2054392.8346920013</v>
      </c>
      <c r="Q13">
        <v>3598580.5686540604</v>
      </c>
      <c r="R13">
        <v>2262462.6066541672</v>
      </c>
      <c r="S13">
        <v>1477945.7668447495</v>
      </c>
      <c r="T13">
        <v>7.3925167322158813E-2</v>
      </c>
      <c r="U13">
        <v>0.20256653428077698</v>
      </c>
      <c r="V13">
        <v>0.3547985851764679</v>
      </c>
      <c r="W13">
        <v>0.22303983569145203</v>
      </c>
      <c r="X13">
        <v>0.14566987752914429</v>
      </c>
      <c r="Y13">
        <v>1.4220476150512695E-3</v>
      </c>
      <c r="Z13">
        <v>0.42776724696159363</v>
      </c>
      <c r="AA13">
        <v>2.5444086641073227E-3</v>
      </c>
      <c r="AB13">
        <v>0.10016989707946777</v>
      </c>
      <c r="AC13">
        <v>0.45129218697547913</v>
      </c>
      <c r="AD13">
        <v>0.54870784282684326</v>
      </c>
      <c r="AE13">
        <v>1.0451031848788261E-2</v>
      </c>
      <c r="AF13">
        <v>0.24157324433326721</v>
      </c>
      <c r="AG13">
        <v>0.49990379810333252</v>
      </c>
      <c r="AH13">
        <v>0.21974217891693115</v>
      </c>
      <c r="AI13">
        <v>2.8329735621809959E-2</v>
      </c>
      <c r="AJ13">
        <v>1.9542338326573372E-2</v>
      </c>
      <c r="AK13">
        <v>0.17120024561882019</v>
      </c>
      <c r="AL13">
        <v>0.13466544449329376</v>
      </c>
      <c r="AM13">
        <v>5.6061305105686188E-2</v>
      </c>
      <c r="AN13">
        <v>0.37675967812538147</v>
      </c>
      <c r="AO13">
        <v>0.24177098274230957</v>
      </c>
      <c r="AP13">
        <v>3.4319926053285599E-3</v>
      </c>
      <c r="AQ13">
        <v>0.10045118629932404</v>
      </c>
      <c r="AR13">
        <v>8.576655387878418E-2</v>
      </c>
      <c r="AS13">
        <v>0.18746709823608398</v>
      </c>
      <c r="AT13">
        <v>0.55841320753097534</v>
      </c>
      <c r="AU13">
        <v>6.3840150833129883E-2</v>
      </c>
      <c r="AV13">
        <v>6.2981614610180259E-4</v>
      </c>
      <c r="AW13">
        <v>0.57223272323608398</v>
      </c>
      <c r="AX13">
        <v>0.47444969415664673</v>
      </c>
      <c r="AY13">
        <v>0.68903428316116333</v>
      </c>
      <c r="AZ13">
        <v>8.0726481974124908E-2</v>
      </c>
      <c r="BA13">
        <v>0.6824030876159668</v>
      </c>
      <c r="BB13">
        <v>0.80626976490020752</v>
      </c>
      <c r="BC13">
        <v>0.56355702877044678</v>
      </c>
      <c r="BD13">
        <v>0.11115588247776031</v>
      </c>
      <c r="BE13">
        <v>0.25766104459762573</v>
      </c>
      <c r="BF13">
        <v>0.40923252701759338</v>
      </c>
      <c r="BG13">
        <v>0.52047544717788696</v>
      </c>
      <c r="BH13">
        <v>0.46172794699668884</v>
      </c>
      <c r="BI13">
        <v>0.6933777928352356</v>
      </c>
      <c r="BJ13">
        <v>0.7335212230682373</v>
      </c>
      <c r="BK13">
        <v>1.5420381678268313E-3</v>
      </c>
      <c r="BL13">
        <v>4.5119233429431915E-2</v>
      </c>
      <c r="BM13">
        <v>3.8528181612491608E-2</v>
      </c>
      <c r="BN13">
        <v>8.4200471639633179E-2</v>
      </c>
      <c r="BO13">
        <v>0.25081074237823486</v>
      </c>
      <c r="BP13">
        <v>2.8674289584159851E-2</v>
      </c>
      <c r="BQ13">
        <v>2.8243660926818848E-4</v>
      </c>
      <c r="BR13">
        <v>0.44276878237724304</v>
      </c>
      <c r="BS13">
        <v>0.55723124742507935</v>
      </c>
      <c r="BT13">
        <v>8.3011966198682785E-3</v>
      </c>
      <c r="BU13">
        <v>0.22617718577384949</v>
      </c>
      <c r="BV13">
        <v>0.50893968343734741</v>
      </c>
      <c r="BW13">
        <v>0.22691023349761963</v>
      </c>
      <c r="BX13">
        <v>2.9671689495444298E-2</v>
      </c>
      <c r="BY13">
        <v>1.9572984427213669E-2</v>
      </c>
      <c r="BZ13">
        <v>0.17053589224815369</v>
      </c>
      <c r="CA13">
        <v>0.1344488114118576</v>
      </c>
      <c r="CB13">
        <v>5.3507156670093536E-2</v>
      </c>
      <c r="CC13">
        <v>0.37311875820159912</v>
      </c>
      <c r="CD13">
        <v>0.24881638586521149</v>
      </c>
      <c r="CE13">
        <v>3.4323164727538824E-3</v>
      </c>
      <c r="CF13">
        <v>0.10044044256210327</v>
      </c>
      <c r="CG13">
        <v>8.5774980485439301E-2</v>
      </c>
      <c r="CH13">
        <v>0.1874019056558609</v>
      </c>
      <c r="CI13">
        <v>0.55847346782684326</v>
      </c>
      <c r="CJ13">
        <v>6.3846968114376068E-2</v>
      </c>
      <c r="CK13">
        <v>6.2991486629471183E-4</v>
      </c>
      <c r="CL13">
        <v>3.0201878398656845E-2</v>
      </c>
      <c r="CM13">
        <v>4.6987704932689667E-2</v>
      </c>
      <c r="CN13">
        <v>0.48469716310501099</v>
      </c>
      <c r="CO13">
        <v>7.0244297385215759E-2</v>
      </c>
      <c r="CP13">
        <v>1.3125537894666195E-2</v>
      </c>
      <c r="CQ13">
        <v>8.1868190318346024E-3</v>
      </c>
      <c r="CR13">
        <v>2.8254931792616844E-2</v>
      </c>
      <c r="CS13">
        <v>0.21558737754821777</v>
      </c>
      <c r="CT13">
        <v>0.50746995210647583</v>
      </c>
      <c r="CU13">
        <v>0.22964195907115936</v>
      </c>
      <c r="CV13">
        <v>0.20298875868320465</v>
      </c>
      <c r="CW13">
        <v>5.9899326413869858E-2</v>
      </c>
      <c r="CX13">
        <v>6.1115339398384094E-2</v>
      </c>
      <c r="CY13">
        <v>7.8808829188346863E-2</v>
      </c>
      <c r="CZ13">
        <v>4.6548109501600266E-2</v>
      </c>
      <c r="DA13">
        <v>0.23866336047649384</v>
      </c>
      <c r="DB13">
        <v>0.1197626143693924</v>
      </c>
      <c r="DC13">
        <v>4.4851705431938171E-2</v>
      </c>
      <c r="DD13">
        <v>3.0480349436402321E-2</v>
      </c>
      <c r="DE13">
        <v>1.7482733353972435E-2</v>
      </c>
      <c r="DF13">
        <v>5.8759286999702454E-2</v>
      </c>
      <c r="DG13">
        <v>6.3804700970649719E-2</v>
      </c>
      <c r="DH13">
        <v>6.1989586800336838E-2</v>
      </c>
      <c r="DI13">
        <v>0.1037907600402832</v>
      </c>
      <c r="DJ13">
        <v>7.0482946932315826E-2</v>
      </c>
      <c r="DK13">
        <v>3.4354694187641144E-2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0.58110976219177246</v>
      </c>
      <c r="DT13">
        <v>0.41889023780822754</v>
      </c>
      <c r="DU13">
        <v>4.1077658534049988E-2</v>
      </c>
      <c r="DV13">
        <v>0.4734189510345459</v>
      </c>
      <c r="DW13">
        <v>0.36720955371856689</v>
      </c>
      <c r="DX13">
        <v>0.11025618016719818</v>
      </c>
      <c r="DY13">
        <v>8.0376937985420227E-3</v>
      </c>
      <c r="DZ13">
        <v>1.8892943859100342E-2</v>
      </c>
      <c r="EA13">
        <v>0.17897379398345947</v>
      </c>
      <c r="EB13">
        <v>0.13633915781974792</v>
      </c>
      <c r="EC13">
        <v>9.4853676855564117E-2</v>
      </c>
      <c r="ED13">
        <v>0.43495336174964905</v>
      </c>
      <c r="EE13">
        <v>0.13598708808422089</v>
      </c>
      <c r="EM13">
        <v>2198.908203125</v>
      </c>
      <c r="EN13">
        <v>2450.587158203125</v>
      </c>
      <c r="EO13">
        <v>1882.224609375</v>
      </c>
      <c r="EP13">
        <v>693.11944580078125</v>
      </c>
      <c r="EQ13">
        <v>1580.3955078125</v>
      </c>
      <c r="ER13">
        <v>2254.075927734375</v>
      </c>
      <c r="ES13">
        <v>2630.2578125</v>
      </c>
      <c r="ET13">
        <v>3088.42626953125</v>
      </c>
      <c r="EU13">
        <v>1221.213134765625</v>
      </c>
      <c r="EV13">
        <v>1202.3045654296875</v>
      </c>
      <c r="EW13">
        <v>1362.896240234375</v>
      </c>
      <c r="EX13">
        <v>1326.323974609375</v>
      </c>
      <c r="EY13">
        <v>1703.647705078125</v>
      </c>
      <c r="EZ13">
        <v>4343.6884765625</v>
      </c>
      <c r="FA13">
        <v>1683.7464599609375</v>
      </c>
      <c r="FB13">
        <v>2473.346923828125</v>
      </c>
      <c r="FC13">
        <v>1721.0902099609375</v>
      </c>
      <c r="FD13">
        <v>1647.31494140625</v>
      </c>
      <c r="FE13">
        <v>2187.6328125</v>
      </c>
      <c r="FF13">
        <v>4139.4228515625</v>
      </c>
      <c r="FG13">
        <v>2347.572509765625</v>
      </c>
      <c r="FH13">
        <v>2608.3408203125</v>
      </c>
      <c r="FI13">
        <v>1973.8798828125</v>
      </c>
      <c r="FJ13">
        <v>1581.548828125</v>
      </c>
      <c r="FK13">
        <v>1690.015625</v>
      </c>
      <c r="FL13">
        <v>1097.0498046875</v>
      </c>
      <c r="FM13">
        <v>898.24078369140625</v>
      </c>
      <c r="FN13">
        <v>1953.9686279296875</v>
      </c>
      <c r="FO13">
        <v>1407.302734375</v>
      </c>
      <c r="FP13">
        <v>4219.4755859375</v>
      </c>
      <c r="FQ13">
        <v>1687.125732421875</v>
      </c>
      <c r="FR13">
        <v>5770.48486328125</v>
      </c>
      <c r="FS13">
        <v>1865.42431640625</v>
      </c>
      <c r="FT13">
        <v>9.7712039947509766</v>
      </c>
      <c r="FU13">
        <v>4422.2939453125</v>
      </c>
      <c r="FV13">
        <v>2173.076904296875</v>
      </c>
      <c r="FW13">
        <v>0.52796870470046997</v>
      </c>
      <c r="FX13">
        <v>0.12545166909694672</v>
      </c>
      <c r="FY13">
        <v>0.21562466025352478</v>
      </c>
      <c r="FZ13">
        <v>1943.0458984375</v>
      </c>
      <c r="GA13">
        <v>1219.1446533203125</v>
      </c>
      <c r="GB13">
        <v>1847.1187744140625</v>
      </c>
      <c r="GC13">
        <v>0.49167746305465698</v>
      </c>
      <c r="GD13">
        <v>0.22771523892879486</v>
      </c>
      <c r="GE13">
        <v>0.21862950921058655</v>
      </c>
      <c r="GF13">
        <v>5.4250646382570267E-2</v>
      </c>
      <c r="GG13">
        <v>7.7271363697946072E-3</v>
      </c>
      <c r="GH13">
        <v>0.63419300317764282</v>
      </c>
      <c r="GI13">
        <v>0.5383191704750061</v>
      </c>
      <c r="GJ13">
        <v>0.53434509038925171</v>
      </c>
      <c r="GK13">
        <v>0.41670742630958557</v>
      </c>
      <c r="GL13">
        <v>0.77953696250915527</v>
      </c>
      <c r="GM13">
        <v>0.36075723171234131</v>
      </c>
      <c r="GN13">
        <v>1.3668281957507133E-2</v>
      </c>
      <c r="GO13">
        <v>0.13492679595947266</v>
      </c>
      <c r="GP13">
        <v>0.21637311577796936</v>
      </c>
      <c r="GQ13">
        <v>0.27731457352638245</v>
      </c>
      <c r="GR13">
        <v>0.35771721601486206</v>
      </c>
      <c r="GS13">
        <v>0.69744938611984253</v>
      </c>
      <c r="GT13">
        <v>0.30255058407783508</v>
      </c>
      <c r="GU13">
        <v>8.4622770547866821E-2</v>
      </c>
      <c r="GV13">
        <v>0.32275688648223877</v>
      </c>
      <c r="GW13">
        <v>0.15585924685001373</v>
      </c>
      <c r="GX13">
        <v>3.207358717918396E-2</v>
      </c>
      <c r="GY13">
        <v>0.29447919130325317</v>
      </c>
      <c r="GZ13">
        <v>0.11020831763744354</v>
      </c>
      <c r="HA13">
        <v>0.99069297313690186</v>
      </c>
      <c r="HB13">
        <v>0.93688726425170898</v>
      </c>
      <c r="HC13">
        <v>0.24476999044418335</v>
      </c>
      <c r="HD13">
        <v>0.19196262955665588</v>
      </c>
    </row>
    <row r="14" spans="1:212" x14ac:dyDescent="0.25">
      <c r="A14" s="139" t="str">
        <f t="shared" si="1"/>
        <v>2014_0_SEMT</v>
      </c>
      <c r="B14">
        <v>2014</v>
      </c>
      <c r="C14">
        <v>0</v>
      </c>
      <c r="D14" t="s">
        <v>171</v>
      </c>
      <c r="E14">
        <v>279320.20049762726</v>
      </c>
      <c r="F14">
        <v>4829441.2955517769</v>
      </c>
      <c r="G14">
        <v>9642991.5052227974</v>
      </c>
      <c r="H14">
        <v>4033398.6097555161</v>
      </c>
      <c r="I14">
        <v>526370.16489505768</v>
      </c>
      <c r="J14">
        <v>20812705.365098953</v>
      </c>
      <c r="K14">
        <v>33272237.066922188</v>
      </c>
      <c r="L14">
        <v>12459531.701823235</v>
      </c>
      <c r="M14">
        <v>19311521.775922775</v>
      </c>
      <c r="N14">
        <v>1477711.3118190765</v>
      </c>
      <c r="O14">
        <v>2613349.1717805862</v>
      </c>
      <c r="P14">
        <v>7275074.069062233</v>
      </c>
      <c r="Q14">
        <v>12204410.73188591</v>
      </c>
      <c r="R14">
        <v>7012608.3987855911</v>
      </c>
      <c r="S14">
        <v>4166794.6954078674</v>
      </c>
      <c r="T14">
        <v>7.8545808792114258E-2</v>
      </c>
      <c r="U14">
        <v>0.21866866946220398</v>
      </c>
      <c r="V14">
        <v>0.36681509017944336</v>
      </c>
      <c r="W14">
        <v>0.21074660122394562</v>
      </c>
      <c r="X14">
        <v>0.12522386014461517</v>
      </c>
      <c r="Y14">
        <v>2.5817463174462318E-3</v>
      </c>
      <c r="Z14">
        <v>0.37445414066314697</v>
      </c>
      <c r="AA14">
        <v>5.6028175167739391E-3</v>
      </c>
      <c r="AB14">
        <v>7.9725615680217743E-2</v>
      </c>
      <c r="AC14">
        <v>0.46138986945152283</v>
      </c>
      <c r="AD14">
        <v>0.53861016035079956</v>
      </c>
      <c r="AE14">
        <v>1.9391123205423355E-2</v>
      </c>
      <c r="AF14">
        <v>0.2660788893699646</v>
      </c>
      <c r="AG14">
        <v>0.48839780688285828</v>
      </c>
      <c r="AH14">
        <v>0.20034012198448181</v>
      </c>
      <c r="AI14">
        <v>2.5792045518755913E-2</v>
      </c>
      <c r="AJ14">
        <v>1.7785493284463882E-2</v>
      </c>
      <c r="AK14">
        <v>0.16850923001766205</v>
      </c>
      <c r="AL14">
        <v>0.11428871005773544</v>
      </c>
      <c r="AM14">
        <v>5.9973277151584625E-2</v>
      </c>
      <c r="AN14">
        <v>0.35661056637763977</v>
      </c>
      <c r="AO14">
        <v>0.28283274173736572</v>
      </c>
      <c r="AP14">
        <v>4.1418569162487984E-3</v>
      </c>
      <c r="AQ14">
        <v>0.1392313539981842</v>
      </c>
      <c r="AR14">
        <v>7.7651470899581909E-2</v>
      </c>
      <c r="AS14">
        <v>0.18271541595458984</v>
      </c>
      <c r="AT14">
        <v>0.54851877689361572</v>
      </c>
      <c r="AU14">
        <v>4.7440174967050552E-2</v>
      </c>
      <c r="AV14">
        <v>3.0091521330177784E-4</v>
      </c>
      <c r="AW14">
        <v>0.62554585933685303</v>
      </c>
      <c r="AX14">
        <v>0.53676396608352661</v>
      </c>
      <c r="AY14">
        <v>0.72880244255065918</v>
      </c>
      <c r="AZ14">
        <v>0.15442602336406708</v>
      </c>
      <c r="BA14">
        <v>0.76116460561752319</v>
      </c>
      <c r="BB14">
        <v>0.83289051055908203</v>
      </c>
      <c r="BC14">
        <v>0.59459525346755981</v>
      </c>
      <c r="BD14">
        <v>0.1287941038608551</v>
      </c>
      <c r="BE14">
        <v>0.28472590446472168</v>
      </c>
      <c r="BF14">
        <v>0.44780302047729492</v>
      </c>
      <c r="BG14">
        <v>0.55372852087020874</v>
      </c>
      <c r="BH14">
        <v>0.51307696104049683</v>
      </c>
      <c r="BI14">
        <v>0.73810625076293945</v>
      </c>
      <c r="BJ14">
        <v>0.80033212900161743</v>
      </c>
      <c r="BK14">
        <v>1.992922043427825E-3</v>
      </c>
      <c r="BL14">
        <v>6.6992342472076416E-2</v>
      </c>
      <c r="BM14">
        <v>3.7364132702350616E-2</v>
      </c>
      <c r="BN14">
        <v>8.7914504110813141E-2</v>
      </c>
      <c r="BO14">
        <v>0.26392161846160889</v>
      </c>
      <c r="BP14">
        <v>2.2825764492154121E-2</v>
      </c>
      <c r="BQ14">
        <v>1.4482070400845259E-4</v>
      </c>
      <c r="BR14">
        <v>0.45562434196472168</v>
      </c>
      <c r="BS14">
        <v>0.54437565803527832</v>
      </c>
      <c r="BT14">
        <v>1.4464153908193111E-2</v>
      </c>
      <c r="BU14">
        <v>0.25008541345596313</v>
      </c>
      <c r="BV14">
        <v>0.49933981895446777</v>
      </c>
      <c r="BW14">
        <v>0.2088550329208374</v>
      </c>
      <c r="BX14">
        <v>2.7255561202764511E-2</v>
      </c>
      <c r="BY14">
        <v>1.8165634945034981E-2</v>
      </c>
      <c r="BZ14">
        <v>0.16908115148544312</v>
      </c>
      <c r="CA14">
        <v>0.11354376375675201</v>
      </c>
      <c r="CB14">
        <v>5.6065529584884644E-2</v>
      </c>
      <c r="CC14">
        <v>0.35247042775154114</v>
      </c>
      <c r="CD14">
        <v>0.29067349433898926</v>
      </c>
      <c r="CE14">
        <v>4.1427724063396454E-3</v>
      </c>
      <c r="CF14">
        <v>0.1392548531293869</v>
      </c>
      <c r="CG14">
        <v>7.7634766697883606E-2</v>
      </c>
      <c r="CH14">
        <v>0.18266496062278748</v>
      </c>
      <c r="CI14">
        <v>0.54855155944824219</v>
      </c>
      <c r="CJ14">
        <v>4.7450132668018341E-2</v>
      </c>
      <c r="CK14">
        <v>3.0099396826699376E-4</v>
      </c>
      <c r="CL14">
        <v>2.6437310501933098E-2</v>
      </c>
      <c r="CM14">
        <v>3.9183177053928375E-2</v>
      </c>
      <c r="CN14">
        <v>0.50727754831314087</v>
      </c>
      <c r="CO14">
        <v>8.6608894169330597E-2</v>
      </c>
      <c r="CP14">
        <v>1.405203714966774E-2</v>
      </c>
      <c r="CQ14">
        <v>8.7873218581080437E-3</v>
      </c>
      <c r="CR14">
        <v>4.2080052196979523E-2</v>
      </c>
      <c r="CS14">
        <v>0.19024521112442017</v>
      </c>
      <c r="CT14">
        <v>0.47595870494842529</v>
      </c>
      <c r="CU14">
        <v>0.23106232285499573</v>
      </c>
      <c r="CV14">
        <v>0.23332077264785767</v>
      </c>
      <c r="CW14">
        <v>5.9658192098140717E-2</v>
      </c>
      <c r="CX14">
        <v>7.0994392037391663E-2</v>
      </c>
      <c r="CY14">
        <v>8.2493998110294342E-2</v>
      </c>
      <c r="CZ14">
        <v>6.1149891465902328E-2</v>
      </c>
      <c r="DA14">
        <v>0.29291331768035889</v>
      </c>
      <c r="DB14">
        <v>0.12635546922683716</v>
      </c>
      <c r="DC14">
        <v>5.0762590020895004E-2</v>
      </c>
      <c r="DD14">
        <v>3.2027117908000946E-2</v>
      </c>
      <c r="DE14">
        <v>1.9134880974888802E-2</v>
      </c>
      <c r="DF14">
        <v>5.0838105380535126E-2</v>
      </c>
      <c r="DG14">
        <v>6.67458176612854E-2</v>
      </c>
      <c r="DH14">
        <v>7.6891593635082245E-2</v>
      </c>
      <c r="DI14">
        <v>0.13035495579242706</v>
      </c>
      <c r="DJ14">
        <v>8.2187950611114502E-2</v>
      </c>
      <c r="DK14">
        <v>4.5711182057857513E-2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0.53577017784118652</v>
      </c>
      <c r="DT14">
        <v>0.46422985196113586</v>
      </c>
      <c r="DU14">
        <v>8.0025970935821533E-2</v>
      </c>
      <c r="DV14">
        <v>0.47368323802947998</v>
      </c>
      <c r="DW14">
        <v>0.34913048148155212</v>
      </c>
      <c r="DX14">
        <v>9.0120427310466766E-2</v>
      </c>
      <c r="DY14">
        <v>7.0398892275989056E-3</v>
      </c>
      <c r="DZ14">
        <v>1.2847421690821648E-2</v>
      </c>
      <c r="EA14">
        <v>0.15871278941631317</v>
      </c>
      <c r="EB14">
        <v>0.12368297576904297</v>
      </c>
      <c r="EC14">
        <v>0.10984931886196136</v>
      </c>
      <c r="ED14">
        <v>0.41306054592132568</v>
      </c>
      <c r="EE14">
        <v>0.1818469762802124</v>
      </c>
      <c r="EM14">
        <v>2619.948974609375</v>
      </c>
      <c r="EN14">
        <v>3007.349609375</v>
      </c>
      <c r="EO14">
        <v>2157.036376953125</v>
      </c>
      <c r="EP14">
        <v>676.43072509765625</v>
      </c>
      <c r="EQ14">
        <v>1719.449951171875</v>
      </c>
      <c r="ER14">
        <v>2786.668701171875</v>
      </c>
      <c r="ES14">
        <v>3315.659912109375</v>
      </c>
      <c r="ET14">
        <v>3537.23193359375</v>
      </c>
      <c r="EU14">
        <v>1268.663818359375</v>
      </c>
      <c r="EV14">
        <v>1352.568359375</v>
      </c>
      <c r="EW14">
        <v>1479.65087890625</v>
      </c>
      <c r="EX14">
        <v>1393.6854248046875</v>
      </c>
      <c r="EY14">
        <v>1846.3731689453125</v>
      </c>
      <c r="EZ14">
        <v>5062.919921875</v>
      </c>
      <c r="FA14">
        <v>2268.23046875</v>
      </c>
      <c r="FB14">
        <v>2713.2939453125</v>
      </c>
      <c r="FC14">
        <v>2027.565673828125</v>
      </c>
      <c r="FD14">
        <v>2030.217041015625</v>
      </c>
      <c r="FE14">
        <v>2712.447509765625</v>
      </c>
      <c r="FF14">
        <v>4535.76806640625</v>
      </c>
      <c r="FG14">
        <v>2775.916748046875</v>
      </c>
      <c r="FH14">
        <v>3225.556640625</v>
      </c>
      <c r="FI14">
        <v>2383.60400390625</v>
      </c>
      <c r="FJ14">
        <v>1796.911376953125</v>
      </c>
      <c r="FK14">
        <v>1925.87548828125</v>
      </c>
      <c r="FL14">
        <v>1193.4765625</v>
      </c>
      <c r="FM14">
        <v>934.46728515625</v>
      </c>
      <c r="FN14">
        <v>2384.498779296875</v>
      </c>
      <c r="FO14">
        <v>1860.800048828125</v>
      </c>
      <c r="FP14">
        <v>3709.849853515625</v>
      </c>
      <c r="FQ14">
        <v>2087.768310546875</v>
      </c>
      <c r="FR14">
        <v>7398.298828125</v>
      </c>
      <c r="FS14">
        <v>2301.08740234375</v>
      </c>
      <c r="FT14">
        <v>1.2697508335113525</v>
      </c>
      <c r="FU14">
        <v>4535.4599609375</v>
      </c>
      <c r="FV14">
        <v>2578.670166015625</v>
      </c>
      <c r="FW14">
        <v>0.54767656326293945</v>
      </c>
      <c r="FX14">
        <v>0.13465020060539246</v>
      </c>
      <c r="FY14">
        <v>0.19025400280952454</v>
      </c>
      <c r="FZ14">
        <v>2325.41064453125</v>
      </c>
      <c r="GA14">
        <v>1559.9718017578125</v>
      </c>
      <c r="GB14">
        <v>2264.64111328125</v>
      </c>
      <c r="GC14">
        <v>0.45867884159088135</v>
      </c>
      <c r="GD14">
        <v>0.22787798941135406</v>
      </c>
      <c r="GE14">
        <v>0.25157451629638672</v>
      </c>
      <c r="GF14">
        <v>5.3607650101184845E-2</v>
      </c>
      <c r="GG14">
        <v>8.2610221579670906E-3</v>
      </c>
      <c r="GH14">
        <v>0.68592524528503418</v>
      </c>
      <c r="GI14">
        <v>0.58009493350982666</v>
      </c>
      <c r="GJ14">
        <v>0.60582262277603149</v>
      </c>
      <c r="GK14">
        <v>0.47997480630874634</v>
      </c>
      <c r="GL14">
        <v>0.81416994333267212</v>
      </c>
      <c r="GM14">
        <v>0.32393926382064819</v>
      </c>
      <c r="GN14">
        <v>1.6509274020791054E-2</v>
      </c>
      <c r="GO14">
        <v>0.14719639718532562</v>
      </c>
      <c r="GP14">
        <v>0.22671858966350555</v>
      </c>
      <c r="GQ14">
        <v>0.27352166175842285</v>
      </c>
      <c r="GR14">
        <v>0.33605408668518066</v>
      </c>
      <c r="GS14">
        <v>0.68670988082885742</v>
      </c>
      <c r="GT14">
        <v>0.31329011917114258</v>
      </c>
      <c r="GU14">
        <v>8.3451062440872192E-2</v>
      </c>
      <c r="GV14">
        <v>0.34420320391654968</v>
      </c>
      <c r="GW14">
        <v>0.13145796954631805</v>
      </c>
      <c r="GX14">
        <v>3.5445909947156906E-2</v>
      </c>
      <c r="GY14">
        <v>0.28574174642562866</v>
      </c>
      <c r="GZ14">
        <v>0.1197001039981842</v>
      </c>
      <c r="HA14">
        <v>0.9904552698135376</v>
      </c>
      <c r="HB14">
        <v>0.92714172601699829</v>
      </c>
      <c r="HC14">
        <v>0.22885113954544067</v>
      </c>
      <c r="HD14">
        <v>0.19735290110111237</v>
      </c>
    </row>
    <row r="15" spans="1:212" x14ac:dyDescent="0.25">
      <c r="A15" s="139" t="str">
        <f t="shared" si="1"/>
        <v>2015_0_BRA</v>
      </c>
      <c r="B15">
        <v>2015</v>
      </c>
      <c r="C15">
        <v>0</v>
      </c>
      <c r="D15" t="s">
        <v>170</v>
      </c>
      <c r="E15">
        <v>2072225.7821509838</v>
      </c>
      <c r="F15">
        <v>23324336.574816227</v>
      </c>
      <c r="G15">
        <v>45507217.411930084</v>
      </c>
      <c r="H15">
        <v>18408938.930563092</v>
      </c>
      <c r="I15">
        <v>2777512.1710574627</v>
      </c>
      <c r="J15">
        <v>100727282.40719831</v>
      </c>
      <c r="K15">
        <v>164343844.23606968</v>
      </c>
      <c r="L15">
        <v>63616561.828871369</v>
      </c>
      <c r="M15">
        <v>92090230.87051785</v>
      </c>
      <c r="N15">
        <v>8460599.169315815</v>
      </c>
      <c r="O15">
        <v>14031397.882232189</v>
      </c>
      <c r="P15">
        <v>37585659.962978244</v>
      </c>
      <c r="Q15">
        <v>60095951.377086639</v>
      </c>
      <c r="R15">
        <v>32794969.255185604</v>
      </c>
      <c r="S15">
        <v>19835865.758587003</v>
      </c>
      <c r="T15">
        <v>8.5379630327224731E-2</v>
      </c>
      <c r="U15">
        <v>0.22870297729969025</v>
      </c>
      <c r="V15">
        <v>0.36567279696464539</v>
      </c>
      <c r="W15">
        <v>0.19954876601696014</v>
      </c>
      <c r="X15">
        <v>0.1206958144903183</v>
      </c>
      <c r="Y15">
        <v>3.4373127855360508E-3</v>
      </c>
      <c r="Z15">
        <v>0.38709810376167297</v>
      </c>
      <c r="AA15">
        <v>2.7975212782621384E-2</v>
      </c>
      <c r="AB15">
        <v>8.56609046459198E-2</v>
      </c>
      <c r="AC15">
        <v>0.436613529920578</v>
      </c>
      <c r="AD15">
        <v>0.56338644027709961</v>
      </c>
      <c r="AE15">
        <v>2.8688084334135056E-2</v>
      </c>
      <c r="AF15">
        <v>0.2725333571434021</v>
      </c>
      <c r="AG15">
        <v>0.48105210065841675</v>
      </c>
      <c r="AH15">
        <v>0.18966794013977051</v>
      </c>
      <c r="AI15">
        <v>2.8058534488081932E-2</v>
      </c>
      <c r="AJ15">
        <v>5.462285503745079E-2</v>
      </c>
      <c r="AK15">
        <v>0.24071934819221497</v>
      </c>
      <c r="AL15">
        <v>0.10542389750480652</v>
      </c>
      <c r="AM15">
        <v>6.5251871943473816E-2</v>
      </c>
      <c r="AN15">
        <v>0.31721481680870056</v>
      </c>
      <c r="AO15">
        <v>0.21676722168922424</v>
      </c>
      <c r="AP15">
        <v>0.10286054760217667</v>
      </c>
      <c r="AQ15">
        <v>0.13996805250644684</v>
      </c>
      <c r="AR15">
        <v>8.147064596414566E-2</v>
      </c>
      <c r="AS15">
        <v>0.19083648920059204</v>
      </c>
      <c r="AT15">
        <v>0.42728453874588013</v>
      </c>
      <c r="AU15">
        <v>5.7457558810710907E-2</v>
      </c>
      <c r="AV15">
        <v>1.2215795868542045E-4</v>
      </c>
      <c r="AW15">
        <v>0.61290192604064941</v>
      </c>
      <c r="AX15">
        <v>0.51190310716629028</v>
      </c>
      <c r="AY15">
        <v>0.72353214025497437</v>
      </c>
      <c r="AZ15">
        <v>0.20592588186264038</v>
      </c>
      <c r="BA15">
        <v>0.7303539514541626</v>
      </c>
      <c r="BB15">
        <v>0.80629205703735352</v>
      </c>
      <c r="BC15">
        <v>0.58254945278167725</v>
      </c>
      <c r="BD15">
        <v>0.14248326420783997</v>
      </c>
      <c r="BE15">
        <v>0.34939062595367432</v>
      </c>
      <c r="BF15">
        <v>0.50062954425811768</v>
      </c>
      <c r="BG15">
        <v>0.58686435222625732</v>
      </c>
      <c r="BH15">
        <v>0.53859531879425049</v>
      </c>
      <c r="BI15">
        <v>0.74718749523162842</v>
      </c>
      <c r="BJ15">
        <v>0.79638051986694336</v>
      </c>
      <c r="BK15">
        <v>4.6490252017974854E-2</v>
      </c>
      <c r="BL15">
        <v>6.3263393938541412E-2</v>
      </c>
      <c r="BM15">
        <v>3.6820914596319199E-2</v>
      </c>
      <c r="BN15">
        <v>8.6251094937324524E-2</v>
      </c>
      <c r="BO15">
        <v>0.19311681389808655</v>
      </c>
      <c r="BP15">
        <v>2.5969011709094048E-2</v>
      </c>
      <c r="BQ15">
        <v>5.5181859352160245E-5</v>
      </c>
      <c r="BR15">
        <v>0.42912310361862183</v>
      </c>
      <c r="BS15">
        <v>0.57087689638137817</v>
      </c>
      <c r="BT15">
        <v>2.2502174600958824E-2</v>
      </c>
      <c r="BU15">
        <v>0.25327730178833008</v>
      </c>
      <c r="BV15">
        <v>0.49415844678878784</v>
      </c>
      <c r="BW15">
        <v>0.19990140199661255</v>
      </c>
      <c r="BX15">
        <v>3.0160687863826752E-2</v>
      </c>
      <c r="BY15">
        <v>5.6032087653875351E-2</v>
      </c>
      <c r="BZ15">
        <v>0.24278518557548523</v>
      </c>
      <c r="CA15">
        <v>0.10467749834060669</v>
      </c>
      <c r="CB15">
        <v>6.0793831944465637E-2</v>
      </c>
      <c r="CC15">
        <v>0.31270092725753784</v>
      </c>
      <c r="CD15">
        <v>0.22301048040390015</v>
      </c>
      <c r="CE15">
        <v>0.10271032154560089</v>
      </c>
      <c r="CF15">
        <v>0.14000688493251801</v>
      </c>
      <c r="CG15">
        <v>8.1504359841346741E-2</v>
      </c>
      <c r="CH15">
        <v>0.19080780446529388</v>
      </c>
      <c r="CI15">
        <v>0.42735990881919861</v>
      </c>
      <c r="CJ15">
        <v>5.7488448917865753E-2</v>
      </c>
      <c r="CK15">
        <v>1.2225913815200329E-4</v>
      </c>
      <c r="CL15">
        <v>2.1279536187648773E-2</v>
      </c>
      <c r="CM15">
        <v>4.4687829911708832E-2</v>
      </c>
      <c r="CN15">
        <v>0.3876006007194519</v>
      </c>
      <c r="CO15">
        <v>0.10931201279163361</v>
      </c>
      <c r="CP15">
        <v>1.3917717151343822E-2</v>
      </c>
      <c r="CQ15">
        <v>2.4404462426900864E-2</v>
      </c>
      <c r="CR15">
        <v>4.3667655438184738E-2</v>
      </c>
      <c r="CS15">
        <v>0.24149405956268311</v>
      </c>
      <c r="CT15">
        <v>0.48225861787796021</v>
      </c>
      <c r="CU15">
        <v>0.24978342652320862</v>
      </c>
      <c r="CV15">
        <v>0.20996464788913727</v>
      </c>
      <c r="CW15">
        <v>5.7993289083242416E-2</v>
      </c>
      <c r="CX15">
        <v>8.3972752094268799E-2</v>
      </c>
      <c r="CY15">
        <v>9.9860414862632751E-2</v>
      </c>
      <c r="CZ15">
        <v>7.1662627160549164E-2</v>
      </c>
      <c r="DA15">
        <v>0.26175770163536072</v>
      </c>
      <c r="DB15">
        <v>0.14853852987289429</v>
      </c>
      <c r="DC15">
        <v>5.976172536611557E-2</v>
      </c>
      <c r="DD15">
        <v>3.5729542374610901E-2</v>
      </c>
      <c r="DE15">
        <v>1.6471032053232193E-2</v>
      </c>
      <c r="DF15">
        <v>5.9726633131504059E-2</v>
      </c>
      <c r="DG15">
        <v>7.4336409568786621E-2</v>
      </c>
      <c r="DH15">
        <v>9.0450279414653778E-2</v>
      </c>
      <c r="DI15">
        <v>0.14616048336029053</v>
      </c>
      <c r="DJ15">
        <v>9.7799979150295258E-2</v>
      </c>
      <c r="DK15">
        <v>5.8695606887340546E-2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0.51956772804260254</v>
      </c>
      <c r="DT15">
        <v>0.48043224215507507</v>
      </c>
      <c r="DU15">
        <v>8.9560098946094513E-2</v>
      </c>
      <c r="DV15">
        <v>0.48215621709823608</v>
      </c>
      <c r="DW15">
        <v>0.34214791655540466</v>
      </c>
      <c r="DX15">
        <v>8.0643832683563232E-2</v>
      </c>
      <c r="DY15">
        <v>5.4919286631047726E-3</v>
      </c>
      <c r="DZ15">
        <v>3.932156041264534E-2</v>
      </c>
      <c r="EA15">
        <v>0.21243821084499359</v>
      </c>
      <c r="EB15">
        <v>0.11342942714691162</v>
      </c>
      <c r="EC15">
        <v>0.11337024718523026</v>
      </c>
      <c r="ED15">
        <v>0.3698229193687439</v>
      </c>
      <c r="EE15">
        <v>0.1516176164150238</v>
      </c>
      <c r="EM15">
        <v>1939.6314697265625</v>
      </c>
      <c r="EN15">
        <v>2178.990966796875</v>
      </c>
      <c r="EO15">
        <v>1621.1953125</v>
      </c>
      <c r="EP15">
        <v>456.38406372070313</v>
      </c>
      <c r="EQ15">
        <v>1316.5748291015625</v>
      </c>
      <c r="ER15">
        <v>2115.466064453125</v>
      </c>
      <c r="ES15">
        <v>2406.02978515625</v>
      </c>
      <c r="ET15">
        <v>2335.63037109375</v>
      </c>
      <c r="EU15">
        <v>806.8660888671875</v>
      </c>
      <c r="EV15">
        <v>1082.418212890625</v>
      </c>
      <c r="EW15">
        <v>1307.941650390625</v>
      </c>
      <c r="EX15">
        <v>1146.5472412109375</v>
      </c>
      <c r="EY15">
        <v>1640.238525390625</v>
      </c>
      <c r="EZ15">
        <v>4085.383056640625</v>
      </c>
      <c r="FA15">
        <v>932.96453857421875</v>
      </c>
      <c r="FB15">
        <v>2017.6923828125</v>
      </c>
      <c r="FC15">
        <v>1619.9246826171875</v>
      </c>
      <c r="FD15">
        <v>1635.4896240234375</v>
      </c>
      <c r="FE15">
        <v>2145.841064453125</v>
      </c>
      <c r="FF15">
        <v>3482.27978515625</v>
      </c>
      <c r="FG15">
        <v>1579.99951171875</v>
      </c>
      <c r="FH15">
        <v>2368.4921875</v>
      </c>
      <c r="FI15">
        <v>1776.48095703125</v>
      </c>
      <c r="FJ15">
        <v>1309.9072265625</v>
      </c>
      <c r="FK15">
        <v>1361.61376953125</v>
      </c>
      <c r="FL15">
        <v>1067.6839599609375</v>
      </c>
      <c r="FM15">
        <v>669.4810791015625</v>
      </c>
      <c r="FN15">
        <v>1940.231201171875</v>
      </c>
      <c r="FO15">
        <v>1178.9857177734375</v>
      </c>
      <c r="FP15">
        <v>2938.528564453125</v>
      </c>
      <c r="FQ15">
        <v>1678.936279296875</v>
      </c>
      <c r="FR15">
        <v>5395.18701171875</v>
      </c>
      <c r="FS15">
        <v>1542.2598876953125</v>
      </c>
      <c r="FT15">
        <v>6.8085746765136719</v>
      </c>
      <c r="FU15">
        <v>3696.770263671875</v>
      </c>
      <c r="FV15">
        <v>1946.3470458984375</v>
      </c>
      <c r="FW15">
        <v>0.42260640859603882</v>
      </c>
      <c r="FX15">
        <v>0.17849332094192505</v>
      </c>
      <c r="FY15">
        <v>0.2414274662733078</v>
      </c>
      <c r="FZ15">
        <v>1893.25927734375</v>
      </c>
      <c r="GA15">
        <v>1085.941650390625</v>
      </c>
      <c r="GB15">
        <v>1526.349609375</v>
      </c>
      <c r="GC15">
        <v>0.462281733751297</v>
      </c>
      <c r="GD15">
        <v>0.24438942968845367</v>
      </c>
      <c r="GE15">
        <v>0.23185472190380096</v>
      </c>
      <c r="GF15">
        <v>5.4873179644346237E-2</v>
      </c>
      <c r="GG15">
        <v>6.600936409085989E-3</v>
      </c>
      <c r="GH15">
        <v>0.68408691883087158</v>
      </c>
      <c r="GI15">
        <v>0.57349330186843872</v>
      </c>
      <c r="GJ15">
        <v>0.57492905855178833</v>
      </c>
      <c r="GK15">
        <v>0.46738335490226746</v>
      </c>
      <c r="GL15">
        <v>0.73349684476852417</v>
      </c>
      <c r="GM15">
        <v>0.34061950445175171</v>
      </c>
      <c r="GN15">
        <v>1.9749321043491364E-2</v>
      </c>
      <c r="GO15">
        <v>0.17439208924770355</v>
      </c>
      <c r="GP15">
        <v>0.24895015358924866</v>
      </c>
      <c r="GQ15">
        <v>0.25372022390365601</v>
      </c>
      <c r="GR15">
        <v>0.30318823456764221</v>
      </c>
      <c r="GS15">
        <v>0.67405390739440918</v>
      </c>
      <c r="GT15">
        <v>0.32594612240791321</v>
      </c>
      <c r="GU15">
        <v>0.17718380689620972</v>
      </c>
      <c r="GV15">
        <v>0.37158384919166565</v>
      </c>
      <c r="GW15">
        <v>9.7074948251247406E-2</v>
      </c>
      <c r="GX15">
        <v>3.7451170384883881E-2</v>
      </c>
      <c r="GY15">
        <v>0.23356558382511139</v>
      </c>
      <c r="GZ15">
        <v>8.3140656352043152E-2</v>
      </c>
      <c r="HA15">
        <v>0.98170864582061768</v>
      </c>
      <c r="HB15">
        <v>0.913219153881073</v>
      </c>
      <c r="HC15">
        <v>0.31141993403434753</v>
      </c>
      <c r="HD15">
        <v>0.29695534706115723</v>
      </c>
    </row>
    <row r="16" spans="1:212" x14ac:dyDescent="0.25">
      <c r="A16" s="139" t="str">
        <f t="shared" si="1"/>
        <v>2015_0_RJ</v>
      </c>
      <c r="B16">
        <v>2015</v>
      </c>
      <c r="C16">
        <v>0</v>
      </c>
      <c r="D16" t="s">
        <v>172</v>
      </c>
      <c r="E16">
        <v>13365.50617980957</v>
      </c>
      <c r="F16">
        <v>647514.43870162964</v>
      </c>
      <c r="G16">
        <v>1493000.9464435577</v>
      </c>
      <c r="H16">
        <v>744068.04557037354</v>
      </c>
      <c r="I16">
        <v>112708.03567123413</v>
      </c>
      <c r="J16">
        <v>3160884.4445266724</v>
      </c>
      <c r="K16">
        <v>5546626.0403423309</v>
      </c>
      <c r="L16">
        <v>2385741.5958156586</v>
      </c>
      <c r="M16">
        <v>3010656.9725666046</v>
      </c>
      <c r="N16">
        <v>147970.48878288269</v>
      </c>
      <c r="O16">
        <v>319761.24542999268</v>
      </c>
      <c r="P16">
        <v>1082529.5329532623</v>
      </c>
      <c r="Q16">
        <v>1875096.8446044922</v>
      </c>
      <c r="R16">
        <v>1299767.3961029053</v>
      </c>
      <c r="S16">
        <v>969471.02125167847</v>
      </c>
      <c r="T16">
        <v>5.7645395398139954E-2</v>
      </c>
      <c r="U16">
        <v>0.19517508149147034</v>
      </c>
      <c r="V16">
        <v>0.33806332945823669</v>
      </c>
      <c r="W16">
        <v>0.23433719575405121</v>
      </c>
      <c r="X16">
        <v>0.17477899789810181</v>
      </c>
      <c r="Y16">
        <v>1.2186075327917933E-3</v>
      </c>
      <c r="Z16">
        <v>0.43011206388473511</v>
      </c>
      <c r="AA16">
        <v>2.4971859529614449E-3</v>
      </c>
      <c r="AB16">
        <v>0.11440807580947876</v>
      </c>
      <c r="AC16">
        <v>0.46251282095909119</v>
      </c>
      <c r="AD16">
        <v>0.53748714923858643</v>
      </c>
      <c r="AE16">
        <v>5.7019172236323357E-3</v>
      </c>
      <c r="AF16">
        <v>0.22760213911533356</v>
      </c>
      <c r="AG16">
        <v>0.49035811424255371</v>
      </c>
      <c r="AH16">
        <v>0.24032685160636902</v>
      </c>
      <c r="AI16">
        <v>3.6010947078466415E-2</v>
      </c>
      <c r="AJ16">
        <v>2.4019207805395126E-2</v>
      </c>
      <c r="AK16">
        <v>0.11198023706674576</v>
      </c>
      <c r="AL16">
        <v>0.11328211426734924</v>
      </c>
      <c r="AM16">
        <v>4.5660004019737244E-2</v>
      </c>
      <c r="AN16">
        <v>0.37079817056655884</v>
      </c>
      <c r="AO16">
        <v>0.3342602550983429</v>
      </c>
      <c r="AP16">
        <v>1.1919063981622458E-3</v>
      </c>
      <c r="AQ16">
        <v>8.6357325315475464E-2</v>
      </c>
      <c r="AR16">
        <v>6.4333930611610413E-2</v>
      </c>
      <c r="AS16">
        <v>0.17934387922286987</v>
      </c>
      <c r="AT16">
        <v>0.60453402996063232</v>
      </c>
      <c r="AU16">
        <v>6.3756562769412994E-2</v>
      </c>
      <c r="AV16">
        <v>4.8234412679448724E-4</v>
      </c>
      <c r="AW16">
        <v>0.56988793611526489</v>
      </c>
      <c r="AX16">
        <v>0.47693085670471191</v>
      </c>
      <c r="AY16">
        <v>0.68470215797424316</v>
      </c>
      <c r="AZ16">
        <v>5.6413464248180389E-2</v>
      </c>
      <c r="BA16">
        <v>0.66455429792404175</v>
      </c>
      <c r="BB16">
        <v>0.82658171653747559</v>
      </c>
      <c r="BC16">
        <v>0.58444130420684814</v>
      </c>
      <c r="BD16">
        <v>0.11733555048704147</v>
      </c>
      <c r="BE16">
        <v>0.3523399829864502</v>
      </c>
      <c r="BF16">
        <v>0.35823506116867065</v>
      </c>
      <c r="BG16">
        <v>0.48037397861480713</v>
      </c>
      <c r="BH16">
        <v>0.44442588090896606</v>
      </c>
      <c r="BI16">
        <v>0.64911895990371704</v>
      </c>
      <c r="BJ16">
        <v>0.71282291412353516</v>
      </c>
      <c r="BK16">
        <v>5.549615016207099E-4</v>
      </c>
      <c r="BL16">
        <v>4.0131676942110062E-2</v>
      </c>
      <c r="BM16">
        <v>2.9908208176493645E-2</v>
      </c>
      <c r="BN16">
        <v>8.3362162113189697E-2</v>
      </c>
      <c r="BO16">
        <v>0.28097543120384216</v>
      </c>
      <c r="BP16">
        <v>2.9630880802869797E-2</v>
      </c>
      <c r="BQ16">
        <v>2.2464827634394169E-4</v>
      </c>
      <c r="BR16">
        <v>0.45900604128837585</v>
      </c>
      <c r="BS16">
        <v>0.54099392890930176</v>
      </c>
      <c r="BT16">
        <v>4.4386805966496468E-3</v>
      </c>
      <c r="BU16">
        <v>0.21507447957992554</v>
      </c>
      <c r="BV16">
        <v>0.49590423703193665</v>
      </c>
      <c r="BW16">
        <v>0.24714401364326477</v>
      </c>
      <c r="BX16">
        <v>3.7438564002513885E-2</v>
      </c>
      <c r="BY16">
        <v>2.4608626961708069E-2</v>
      </c>
      <c r="BZ16">
        <v>0.11097489297389984</v>
      </c>
      <c r="CA16">
        <v>0.11300869286060333</v>
      </c>
      <c r="CB16">
        <v>4.3336845934391022E-2</v>
      </c>
      <c r="CC16">
        <v>0.36839798092842102</v>
      </c>
      <c r="CD16">
        <v>0.33967295289039612</v>
      </c>
      <c r="CE16">
        <v>1.1922959238290787E-3</v>
      </c>
      <c r="CF16">
        <v>8.6369417607784271E-2</v>
      </c>
      <c r="CG16">
        <v>6.4328096807003021E-2</v>
      </c>
      <c r="CH16">
        <v>0.17927847802639008</v>
      </c>
      <c r="CI16">
        <v>0.60458278656005859</v>
      </c>
      <c r="CJ16">
        <v>6.3766427338123322E-2</v>
      </c>
      <c r="CK16">
        <v>4.8250405234284699E-4</v>
      </c>
      <c r="CL16">
        <v>2.9681038111448288E-2</v>
      </c>
      <c r="CM16">
        <v>3.4006096422672272E-2</v>
      </c>
      <c r="CN16">
        <v>0.49937844276428223</v>
      </c>
      <c r="CO16">
        <v>5.5791493505239487E-2</v>
      </c>
      <c r="CP16">
        <v>1.2369053438305855E-2</v>
      </c>
      <c r="CQ16">
        <v>5.426919087767601E-3</v>
      </c>
      <c r="CR16">
        <v>3.5583481192588806E-2</v>
      </c>
      <c r="CS16">
        <v>0.21085821092128754</v>
      </c>
      <c r="CT16">
        <v>0.50998461246490479</v>
      </c>
      <c r="CU16">
        <v>0.22913588583469391</v>
      </c>
      <c r="CV16">
        <v>0.19475758075714111</v>
      </c>
      <c r="CW16">
        <v>6.6121906042098999E-2</v>
      </c>
      <c r="CX16">
        <v>4.6787198632955551E-2</v>
      </c>
      <c r="CY16">
        <v>5.4108012467622757E-2</v>
      </c>
      <c r="CZ16">
        <v>4.0468078106641769E-2</v>
      </c>
      <c r="DA16">
        <v>0.22928303480148315</v>
      </c>
      <c r="DB16">
        <v>9.9320374429225922E-2</v>
      </c>
      <c r="DC16">
        <v>3.601687029004097E-2</v>
      </c>
      <c r="DD16">
        <v>2.0219376310706139E-2</v>
      </c>
      <c r="DE16">
        <v>9.7427759319543839E-3</v>
      </c>
      <c r="DF16">
        <v>1.9591756165027618E-2</v>
      </c>
      <c r="DG16">
        <v>5.4352372884750366E-2</v>
      </c>
      <c r="DH16">
        <v>4.835236445069313E-2</v>
      </c>
      <c r="DI16">
        <v>9.5241129398345947E-2</v>
      </c>
      <c r="DJ16">
        <v>5.3412493318319321E-2</v>
      </c>
      <c r="DK16">
        <v>3.1602777540683746E-2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0.53587549924850464</v>
      </c>
      <c r="DT16">
        <v>0.46412450075149536</v>
      </c>
      <c r="DU16">
        <v>2.8853405267000198E-2</v>
      </c>
      <c r="DV16">
        <v>0.48346215486526489</v>
      </c>
      <c r="DW16">
        <v>0.37555718421936035</v>
      </c>
      <c r="DX16">
        <v>0.10473455488681793</v>
      </c>
      <c r="DY16">
        <v>7.3926919139921665E-3</v>
      </c>
      <c r="DZ16">
        <v>1.2558081187307835E-2</v>
      </c>
      <c r="EA16">
        <v>0.12843546271324158</v>
      </c>
      <c r="EB16">
        <v>0.11453592777252197</v>
      </c>
      <c r="EC16">
        <v>9.312884509563446E-2</v>
      </c>
      <c r="ED16">
        <v>0.42447632551193237</v>
      </c>
      <c r="EE16">
        <v>0.22686533629894257</v>
      </c>
      <c r="EM16">
        <v>2755.9736328125</v>
      </c>
      <c r="EN16">
        <v>3125.19873046875</v>
      </c>
      <c r="EO16">
        <v>2320.52587890625</v>
      </c>
      <c r="EP16">
        <v>760.36090087890625</v>
      </c>
      <c r="EQ16">
        <v>1743.099853515625</v>
      </c>
      <c r="ER16">
        <v>2832.6044921875</v>
      </c>
      <c r="ES16">
        <v>3295.329833984375</v>
      </c>
      <c r="ET16">
        <v>4238.80859375</v>
      </c>
      <c r="EU16">
        <v>1419.649658203125</v>
      </c>
      <c r="EV16">
        <v>1298.548828125</v>
      </c>
      <c r="EW16">
        <v>1392.455810546875</v>
      </c>
      <c r="EX16">
        <v>1296.56982421875</v>
      </c>
      <c r="EY16">
        <v>1872.479736328125</v>
      </c>
      <c r="EZ16">
        <v>4928.9833984375</v>
      </c>
      <c r="FA16">
        <v>7616.62353515625</v>
      </c>
      <c r="FB16">
        <v>3332.12109375</v>
      </c>
      <c r="FC16">
        <v>2108.30712890625</v>
      </c>
      <c r="FD16">
        <v>2070.99951171875</v>
      </c>
      <c r="FE16">
        <v>2692.42626953125</v>
      </c>
      <c r="FF16">
        <v>5009.498046875</v>
      </c>
      <c r="FG16">
        <v>3782.939208984375</v>
      </c>
      <c r="FH16">
        <v>3267.6796875</v>
      </c>
      <c r="FI16">
        <v>2504.865478515625</v>
      </c>
      <c r="FJ16">
        <v>1947.4139404296875</v>
      </c>
      <c r="FK16">
        <v>2066.0322265625</v>
      </c>
      <c r="FL16">
        <v>1191.058349609375</v>
      </c>
      <c r="FM16">
        <v>960.0679931640625</v>
      </c>
      <c r="FN16">
        <v>2457.630859375</v>
      </c>
      <c r="FO16">
        <v>1652.781005859375</v>
      </c>
      <c r="FP16">
        <v>4157.615234375</v>
      </c>
      <c r="FQ16">
        <v>2591.0771484375</v>
      </c>
      <c r="FR16">
        <v>6890.82568359375</v>
      </c>
      <c r="FS16">
        <v>2201.72412109375</v>
      </c>
      <c r="FT16">
        <v>0</v>
      </c>
      <c r="FU16">
        <v>5190.3251953125</v>
      </c>
      <c r="FV16">
        <v>2725.033203125</v>
      </c>
      <c r="FW16">
        <v>0.54144155979156494</v>
      </c>
      <c r="FX16">
        <v>9.5249846577644348E-2</v>
      </c>
      <c r="FY16">
        <v>0.21084247529506683</v>
      </c>
      <c r="FZ16">
        <v>2402.45068359375</v>
      </c>
      <c r="GA16">
        <v>1427.543212890625</v>
      </c>
      <c r="GB16">
        <v>2182.35107421875</v>
      </c>
      <c r="GC16">
        <v>0.49720019102096558</v>
      </c>
      <c r="GD16">
        <v>0.22660453617572784</v>
      </c>
      <c r="GE16">
        <v>0.20782142877578735</v>
      </c>
      <c r="GF16">
        <v>5.9151738882064819E-2</v>
      </c>
      <c r="GG16">
        <v>9.2221098020672798E-3</v>
      </c>
      <c r="GH16">
        <v>0.61626952886581421</v>
      </c>
      <c r="GI16">
        <v>0.55201667547225952</v>
      </c>
      <c r="GJ16">
        <v>0.53989803791046143</v>
      </c>
      <c r="GK16">
        <v>0.42043459415435791</v>
      </c>
      <c r="GL16">
        <v>0.76937949657440186</v>
      </c>
      <c r="GM16">
        <v>0.36427351832389832</v>
      </c>
      <c r="GN16">
        <v>9.9263042211532593E-3</v>
      </c>
      <c r="GO16">
        <v>0.11738432198762894</v>
      </c>
      <c r="GP16">
        <v>0.18004536628723145</v>
      </c>
      <c r="GQ16">
        <v>0.27128005027770996</v>
      </c>
      <c r="GR16">
        <v>0.4213639497756958</v>
      </c>
      <c r="GS16">
        <v>0.69386863708496094</v>
      </c>
      <c r="GT16">
        <v>0.30613136291503906</v>
      </c>
      <c r="GU16">
        <v>5.9491291642189026E-2</v>
      </c>
      <c r="GV16">
        <v>0.25892347097396851</v>
      </c>
      <c r="GW16">
        <v>0.15594795346260071</v>
      </c>
      <c r="GX16">
        <v>2.6429880410432816E-2</v>
      </c>
      <c r="GY16">
        <v>0.32787051796913147</v>
      </c>
      <c r="GZ16">
        <v>0.17133690416812897</v>
      </c>
      <c r="HA16">
        <v>0.99355989694595337</v>
      </c>
      <c r="HB16">
        <v>0.95129704475402832</v>
      </c>
      <c r="HC16">
        <v>0.20922131836414337</v>
      </c>
      <c r="HD16">
        <v>0.14961321651935577</v>
      </c>
    </row>
    <row r="17" spans="1:212" x14ac:dyDescent="0.25">
      <c r="A17" s="139" t="str">
        <f t="shared" si="1"/>
        <v>2015_0_RMRJ</v>
      </c>
      <c r="B17">
        <v>2015</v>
      </c>
      <c r="C17">
        <v>0</v>
      </c>
      <c r="D17" t="s">
        <v>9</v>
      </c>
      <c r="E17">
        <v>33544.093070983887</v>
      </c>
      <c r="F17">
        <v>1189377.2857246399</v>
      </c>
      <c r="G17">
        <v>2754208.5698604584</v>
      </c>
      <c r="H17">
        <v>1301021.8588657379</v>
      </c>
      <c r="I17">
        <v>179847.68473434448</v>
      </c>
      <c r="J17">
        <v>5867983.4265069962</v>
      </c>
      <c r="K17">
        <v>10277528.814378738</v>
      </c>
      <c r="L17">
        <v>4409545.3878717422</v>
      </c>
      <c r="M17">
        <v>5457999.4922561646</v>
      </c>
      <c r="N17">
        <v>405132.80654239655</v>
      </c>
      <c r="O17">
        <v>684046.87218856812</v>
      </c>
      <c r="P17">
        <v>2058690.2677993774</v>
      </c>
      <c r="Q17">
        <v>3599110.8865566254</v>
      </c>
      <c r="R17">
        <v>2310121.8416061401</v>
      </c>
      <c r="S17">
        <v>1625558.9462280273</v>
      </c>
      <c r="T17">
        <v>6.6555827856063843E-2</v>
      </c>
      <c r="U17">
        <v>0.20031553506851196</v>
      </c>
      <c r="V17">
        <v>0.35018822550773621</v>
      </c>
      <c r="W17">
        <v>0.22477713227272034</v>
      </c>
      <c r="X17">
        <v>0.15816327929496765</v>
      </c>
      <c r="Y17">
        <v>1.4057421358302236E-3</v>
      </c>
      <c r="Z17">
        <v>0.4290386438369751</v>
      </c>
      <c r="AA17">
        <v>3.2267668284475803E-3</v>
      </c>
      <c r="AB17">
        <v>9.9127739667892456E-2</v>
      </c>
      <c r="AC17">
        <v>0.45048555731773376</v>
      </c>
      <c r="AD17">
        <v>0.54951441287994385</v>
      </c>
      <c r="AE17">
        <v>8.4808981046080589E-3</v>
      </c>
      <c r="AF17">
        <v>0.2362564355134964</v>
      </c>
      <c r="AG17">
        <v>0.49512788653373718</v>
      </c>
      <c r="AH17">
        <v>0.22877874970436096</v>
      </c>
      <c r="AI17">
        <v>3.135603666305542E-2</v>
      </c>
      <c r="AJ17">
        <v>2.8524430468678474E-2</v>
      </c>
      <c r="AK17">
        <v>0.15151986479759216</v>
      </c>
      <c r="AL17">
        <v>0.12744280695915222</v>
      </c>
      <c r="AM17">
        <v>5.0711341202259064E-2</v>
      </c>
      <c r="AN17">
        <v>0.38477081060409546</v>
      </c>
      <c r="AO17">
        <v>0.25703078508377075</v>
      </c>
      <c r="AP17">
        <v>3.5954818595200777E-3</v>
      </c>
      <c r="AQ17">
        <v>9.3120664358139038E-2</v>
      </c>
      <c r="AR17">
        <v>8.2590848207473755E-2</v>
      </c>
      <c r="AS17">
        <v>0.18740946054458618</v>
      </c>
      <c r="AT17">
        <v>0.57129138708114624</v>
      </c>
      <c r="AU17">
        <v>6.165410578250885E-2</v>
      </c>
      <c r="AV17">
        <v>3.3802702091634274E-4</v>
      </c>
      <c r="AW17">
        <v>0.5709613561630249</v>
      </c>
      <c r="AX17">
        <v>0.47090134024620056</v>
      </c>
      <c r="AY17">
        <v>0.69139969348907471</v>
      </c>
      <c r="AZ17">
        <v>7.2842046618461609E-2</v>
      </c>
      <c r="BA17">
        <v>0.67338156700134277</v>
      </c>
      <c r="BB17">
        <v>0.80720740556716919</v>
      </c>
      <c r="BC17">
        <v>0.58115041255950928</v>
      </c>
      <c r="BD17">
        <v>0.11315757036209106</v>
      </c>
      <c r="BE17">
        <v>0.31146210432052612</v>
      </c>
      <c r="BF17">
        <v>0.39246994256973267</v>
      </c>
      <c r="BG17">
        <v>0.51056987047195435</v>
      </c>
      <c r="BH17">
        <v>0.45096844434738159</v>
      </c>
      <c r="BI17">
        <v>0.68101108074188232</v>
      </c>
      <c r="BJ17">
        <v>0.73082894086837769</v>
      </c>
      <c r="BK17">
        <v>1.6128310235217214E-3</v>
      </c>
      <c r="BL17">
        <v>4.1773360222578049E-2</v>
      </c>
      <c r="BM17">
        <v>3.7032753229141235E-2</v>
      </c>
      <c r="BN17">
        <v>8.4057755768299103E-2</v>
      </c>
      <c r="BO17">
        <v>0.2562500536441803</v>
      </c>
      <c r="BP17">
        <v>2.765268087387085E-2</v>
      </c>
      <c r="BQ17">
        <v>1.5180025366134942E-4</v>
      </c>
      <c r="BR17">
        <v>0.4436478316783905</v>
      </c>
      <c r="BS17">
        <v>0.55635213851928711</v>
      </c>
      <c r="BT17">
        <v>6.1468733474612236E-3</v>
      </c>
      <c r="BU17">
        <v>0.21792192757129669</v>
      </c>
      <c r="BV17">
        <v>0.50461363792419434</v>
      </c>
      <c r="BW17">
        <v>0.23836821317672729</v>
      </c>
      <c r="BX17">
        <v>3.2949343323707581E-2</v>
      </c>
      <c r="BY17">
        <v>2.8866294771432877E-2</v>
      </c>
      <c r="BZ17">
        <v>0.15027496218681335</v>
      </c>
      <c r="CA17">
        <v>0.12824064493179321</v>
      </c>
      <c r="CB17">
        <v>4.7737956047058105E-2</v>
      </c>
      <c r="CC17">
        <v>0.38019490242004395</v>
      </c>
      <c r="CD17">
        <v>0.26468521356582642</v>
      </c>
      <c r="CE17">
        <v>3.5963645204901695E-3</v>
      </c>
      <c r="CF17">
        <v>9.3137338757514954E-2</v>
      </c>
      <c r="CG17">
        <v>8.2598142325878143E-2</v>
      </c>
      <c r="CH17">
        <v>0.18737095594406128</v>
      </c>
      <c r="CI17">
        <v>0.57129335403442383</v>
      </c>
      <c r="CJ17">
        <v>6.1665721237659454E-2</v>
      </c>
      <c r="CK17">
        <v>3.3812050241976976E-4</v>
      </c>
      <c r="CL17">
        <v>3.0508993193507195E-2</v>
      </c>
      <c r="CM17">
        <v>4.5897748321294785E-2</v>
      </c>
      <c r="CN17">
        <v>0.47937166690826416</v>
      </c>
      <c r="CO17">
        <v>6.7977398633956909E-2</v>
      </c>
      <c r="CP17">
        <v>1.2725631706416607E-2</v>
      </c>
      <c r="CQ17">
        <v>9.3116313219070435E-3</v>
      </c>
      <c r="CR17">
        <v>2.885994128882885E-2</v>
      </c>
      <c r="CS17">
        <v>0.22299249470233917</v>
      </c>
      <c r="CT17">
        <v>0.50898909568786621</v>
      </c>
      <c r="CU17">
        <v>0.22983478009700775</v>
      </c>
      <c r="CV17">
        <v>0.19974200427532196</v>
      </c>
      <c r="CW17">
        <v>6.1434138566255569E-2</v>
      </c>
      <c r="CX17">
        <v>6.8973779678344727E-2</v>
      </c>
      <c r="CY17">
        <v>8.3123669028282166E-2</v>
      </c>
      <c r="CZ17">
        <v>5.7367671281099319E-2</v>
      </c>
      <c r="DA17">
        <v>0.30050647258758545</v>
      </c>
      <c r="DB17">
        <v>0.14096158742904663</v>
      </c>
      <c r="DC17">
        <v>5.1292169839143753E-2</v>
      </c>
      <c r="DD17">
        <v>3.0622135847806931E-2</v>
      </c>
      <c r="DE17">
        <v>2.2288277745246887E-2</v>
      </c>
      <c r="DF17">
        <v>6.1064697802066803E-2</v>
      </c>
      <c r="DG17">
        <v>7.5465202331542969E-2</v>
      </c>
      <c r="DH17">
        <v>6.2691450119018555E-2</v>
      </c>
      <c r="DI17">
        <v>0.1231185644865036</v>
      </c>
      <c r="DJ17">
        <v>8.0497220158576965E-2</v>
      </c>
      <c r="DK17">
        <v>4.1699953377246857E-2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0.54321581125259399</v>
      </c>
      <c r="DT17">
        <v>0.45678418874740601</v>
      </c>
      <c r="DU17">
        <v>3.7047132849693298E-2</v>
      </c>
      <c r="DV17">
        <v>0.48425054550170898</v>
      </c>
      <c r="DW17">
        <v>0.36688637733459473</v>
      </c>
      <c r="DX17">
        <v>0.10125209391117096</v>
      </c>
      <c r="DY17">
        <v>1.0563839226961136E-2</v>
      </c>
      <c r="DZ17">
        <v>2.4829350411891937E-2</v>
      </c>
      <c r="EA17">
        <v>0.16484491527080536</v>
      </c>
      <c r="EB17">
        <v>0.11432739347219467</v>
      </c>
      <c r="EC17">
        <v>8.9601218700408936E-2</v>
      </c>
      <c r="ED17">
        <v>0.450478196144104</v>
      </c>
      <c r="EE17">
        <v>0.15591892600059509</v>
      </c>
      <c r="EM17">
        <v>2309.248779296875</v>
      </c>
      <c r="EN17">
        <v>2591.06005859375</v>
      </c>
      <c r="EO17">
        <v>1955.864990234375</v>
      </c>
      <c r="EP17">
        <v>658.876708984375</v>
      </c>
      <c r="EQ17">
        <v>1561.9034423828125</v>
      </c>
      <c r="ER17">
        <v>2386.119140625</v>
      </c>
      <c r="ES17">
        <v>2743.802734375</v>
      </c>
      <c r="ET17">
        <v>3249.260986328125</v>
      </c>
      <c r="EU17">
        <v>1249.634521484375</v>
      </c>
      <c r="EV17">
        <v>1208.8426513671875</v>
      </c>
      <c r="EW17">
        <v>1378.0015869140625</v>
      </c>
      <c r="EX17">
        <v>1261.24658203125</v>
      </c>
      <c r="EY17">
        <v>1741.24853515625</v>
      </c>
      <c r="EZ17">
        <v>4505.2197265625</v>
      </c>
      <c r="FA17">
        <v>2514.904296875</v>
      </c>
      <c r="FB17">
        <v>2540.599609375</v>
      </c>
      <c r="FC17">
        <v>1755.2440185546875</v>
      </c>
      <c r="FD17">
        <v>1743.1578369140625</v>
      </c>
      <c r="FE17">
        <v>2305.480224609375</v>
      </c>
      <c r="FF17">
        <v>4406.26220703125</v>
      </c>
      <c r="FG17">
        <v>3354.004150390625</v>
      </c>
      <c r="FH17">
        <v>2696.0634765625</v>
      </c>
      <c r="FI17">
        <v>2118.257080078125</v>
      </c>
      <c r="FJ17">
        <v>1700.1646728515625</v>
      </c>
      <c r="FK17">
        <v>1801.4814453125</v>
      </c>
      <c r="FL17">
        <v>1156.6875</v>
      </c>
      <c r="FM17">
        <v>903.801025390625</v>
      </c>
      <c r="FN17">
        <v>2116.48974609375</v>
      </c>
      <c r="FO17">
        <v>1454.794921875</v>
      </c>
      <c r="FP17">
        <v>3514.236328125</v>
      </c>
      <c r="FQ17">
        <v>1910.6138916015625</v>
      </c>
      <c r="FR17">
        <v>6230.79443359375</v>
      </c>
      <c r="FS17">
        <v>1875.91796875</v>
      </c>
      <c r="FT17">
        <v>0</v>
      </c>
      <c r="FU17">
        <v>4624.60400390625</v>
      </c>
      <c r="FV17">
        <v>2283.002685546875</v>
      </c>
      <c r="FW17">
        <v>0.52260571718215942</v>
      </c>
      <c r="FX17">
        <v>0.12324336171150208</v>
      </c>
      <c r="FY17">
        <v>0.22296027839183807</v>
      </c>
      <c r="FZ17">
        <v>2073.585693359375</v>
      </c>
      <c r="GA17">
        <v>1264.6988525390625</v>
      </c>
      <c r="GB17">
        <v>1859.21533203125</v>
      </c>
      <c r="GC17">
        <v>0.49147307872772217</v>
      </c>
      <c r="GD17">
        <v>0.22600311040878296</v>
      </c>
      <c r="GE17">
        <v>0.21805799007415771</v>
      </c>
      <c r="GF17">
        <v>5.7676948606967926E-2</v>
      </c>
      <c r="GG17">
        <v>6.7888796329498291E-3</v>
      </c>
      <c r="GH17">
        <v>0.62609297037124634</v>
      </c>
      <c r="GI17">
        <v>0.53693610429763794</v>
      </c>
      <c r="GJ17">
        <v>0.54084378480911255</v>
      </c>
      <c r="GK17">
        <v>0.43344047665596008</v>
      </c>
      <c r="GL17">
        <v>0.7305724024772644</v>
      </c>
      <c r="GM17">
        <v>0.37199625372886658</v>
      </c>
      <c r="GN17">
        <v>1.2114927172660828E-2</v>
      </c>
      <c r="GO17">
        <v>0.13889315724372864</v>
      </c>
      <c r="GP17">
        <v>0.21195036172866821</v>
      </c>
      <c r="GQ17">
        <v>0.26080989837646484</v>
      </c>
      <c r="GR17">
        <v>0.37623167037963867</v>
      </c>
      <c r="GS17">
        <v>0.69382774829864502</v>
      </c>
      <c r="GT17">
        <v>0.30617222189903259</v>
      </c>
      <c r="GU17">
        <v>8.7095960974693298E-2</v>
      </c>
      <c r="GV17">
        <v>0.29987561702728271</v>
      </c>
      <c r="GW17">
        <v>0.15176180005073547</v>
      </c>
      <c r="GX17">
        <v>3.216925635933876E-2</v>
      </c>
      <c r="GY17">
        <v>0.31099975109100342</v>
      </c>
      <c r="GZ17">
        <v>0.11809762567281723</v>
      </c>
      <c r="HA17">
        <v>0.98313295841217041</v>
      </c>
      <c r="HB17">
        <v>0.92895042896270752</v>
      </c>
      <c r="HC17">
        <v>0.24541400372982025</v>
      </c>
      <c r="HD17">
        <v>0.19082823395729065</v>
      </c>
    </row>
    <row r="18" spans="1:212" x14ac:dyDescent="0.25">
      <c r="A18" s="139" t="str">
        <f t="shared" si="1"/>
        <v>2015_0_SEMT</v>
      </c>
      <c r="B18">
        <v>2015</v>
      </c>
      <c r="C18">
        <v>0</v>
      </c>
      <c r="D18" t="s">
        <v>171</v>
      </c>
      <c r="E18">
        <v>248729.35847187042</v>
      </c>
      <c r="F18">
        <v>4576693.0316696167</v>
      </c>
      <c r="G18">
        <v>9510332.047314167</v>
      </c>
      <c r="H18">
        <v>4261283.3328313828</v>
      </c>
      <c r="I18">
        <v>598324.23514461517</v>
      </c>
      <c r="J18">
        <v>21078362.860062122</v>
      </c>
      <c r="K18">
        <v>33616854.843756199</v>
      </c>
      <c r="L18">
        <v>12538491.983694077</v>
      </c>
      <c r="M18">
        <v>19195362.005431652</v>
      </c>
      <c r="N18">
        <v>1861792.7032556534</v>
      </c>
      <c r="O18">
        <v>2495789.5737872124</v>
      </c>
      <c r="P18">
        <v>7221920.5561146736</v>
      </c>
      <c r="Q18">
        <v>12169828.6152668</v>
      </c>
      <c r="R18">
        <v>7316836.0771789551</v>
      </c>
      <c r="S18">
        <v>4412480.0214085579</v>
      </c>
      <c r="T18">
        <v>7.4242547154426575E-2</v>
      </c>
      <c r="U18">
        <v>0.21482798457145691</v>
      </c>
      <c r="V18">
        <v>0.36201852560043335</v>
      </c>
      <c r="W18">
        <v>0.21765407919883728</v>
      </c>
      <c r="X18">
        <v>0.13125687837600708</v>
      </c>
      <c r="Y18">
        <v>2.64023058116436E-3</v>
      </c>
      <c r="Z18">
        <v>0.37298759818077087</v>
      </c>
      <c r="AA18">
        <v>5.0784517079591751E-3</v>
      </c>
      <c r="AB18">
        <v>7.7518418431282043E-2</v>
      </c>
      <c r="AC18">
        <v>0.46126794815063477</v>
      </c>
      <c r="AD18">
        <v>0.53873205184936523</v>
      </c>
      <c r="AE18">
        <v>1.8968578428030014E-2</v>
      </c>
      <c r="AF18">
        <v>0.25930529832839966</v>
      </c>
      <c r="AG18">
        <v>0.48223003745079041</v>
      </c>
      <c r="AH18">
        <v>0.21052636206150055</v>
      </c>
      <c r="AI18">
        <v>2.8969734907150269E-2</v>
      </c>
      <c r="AJ18">
        <v>2.5155177339911461E-2</v>
      </c>
      <c r="AK18">
        <v>0.15746749937534332</v>
      </c>
      <c r="AL18">
        <v>0.10676434636116028</v>
      </c>
      <c r="AM18">
        <v>5.7759903371334076E-2</v>
      </c>
      <c r="AN18">
        <v>0.35722553730010986</v>
      </c>
      <c r="AO18">
        <v>0.29562750458717346</v>
      </c>
      <c r="AP18">
        <v>4.2198430746793747E-3</v>
      </c>
      <c r="AQ18">
        <v>0.13437120616436005</v>
      </c>
      <c r="AR18">
        <v>7.6111286878585815E-2</v>
      </c>
      <c r="AS18">
        <v>0.1809675395488739</v>
      </c>
      <c r="AT18">
        <v>0.55846536159515381</v>
      </c>
      <c r="AU18">
        <v>4.5652572065591812E-2</v>
      </c>
      <c r="AV18">
        <v>2.1221658971626312E-4</v>
      </c>
      <c r="AW18">
        <v>0.62701237201690674</v>
      </c>
      <c r="AX18">
        <v>0.53870153427124023</v>
      </c>
      <c r="AY18">
        <v>0.72938358783721924</v>
      </c>
      <c r="AZ18">
        <v>0.16020262241363525</v>
      </c>
      <c r="BA18">
        <v>0.75683021545410156</v>
      </c>
      <c r="BB18">
        <v>0.83520060777664185</v>
      </c>
      <c r="BC18">
        <v>0.6064988374710083</v>
      </c>
      <c r="BD18">
        <v>0.13838860392570496</v>
      </c>
      <c r="BE18">
        <v>0.32272467017173767</v>
      </c>
      <c r="BF18">
        <v>0.44538870453834534</v>
      </c>
      <c r="BG18">
        <v>0.54733246564865112</v>
      </c>
      <c r="BH18">
        <v>0.50389933586120605</v>
      </c>
      <c r="BI18">
        <v>0.73361539840698242</v>
      </c>
      <c r="BJ18">
        <v>0.79430902004241943</v>
      </c>
      <c r="BK18">
        <v>2.0042187534272671E-3</v>
      </c>
      <c r="BL18">
        <v>6.3841745257377625E-2</v>
      </c>
      <c r="BM18">
        <v>3.6147184669971466E-2</v>
      </c>
      <c r="BN18">
        <v>8.5967317223548889E-2</v>
      </c>
      <c r="BO18">
        <v>0.26531264185905457</v>
      </c>
      <c r="BP18">
        <v>2.1688317880034447E-2</v>
      </c>
      <c r="BQ18">
        <v>1.0082179505843669E-4</v>
      </c>
      <c r="BR18">
        <v>0.45464152097702026</v>
      </c>
      <c r="BS18">
        <v>0.54535847902297974</v>
      </c>
      <c r="BT18">
        <v>1.295804139226675E-2</v>
      </c>
      <c r="BU18">
        <v>0.23843185603618622</v>
      </c>
      <c r="BV18">
        <v>0.4954436719417572</v>
      </c>
      <c r="BW18">
        <v>0.22199524939060211</v>
      </c>
      <c r="BX18">
        <v>3.1171193346381187E-2</v>
      </c>
      <c r="BY18">
        <v>2.5856805965304375E-2</v>
      </c>
      <c r="BZ18">
        <v>0.15863114595413208</v>
      </c>
      <c r="CA18">
        <v>0.1068582609295845</v>
      </c>
      <c r="CB18">
        <v>5.2393924444913864E-2</v>
      </c>
      <c r="CC18">
        <v>0.3512347936630249</v>
      </c>
      <c r="CD18">
        <v>0.30502510070800781</v>
      </c>
      <c r="CE18">
        <v>4.2019062675535679E-3</v>
      </c>
      <c r="CF18">
        <v>0.1343957930803299</v>
      </c>
      <c r="CG18">
        <v>7.6128274202346802E-2</v>
      </c>
      <c r="CH18">
        <v>0.18090686202049255</v>
      </c>
      <c r="CI18">
        <v>0.55848944187164307</v>
      </c>
      <c r="CJ18">
        <v>4.5665428042411804E-2</v>
      </c>
      <c r="CK18">
        <v>2.1230812126304954E-4</v>
      </c>
      <c r="CL18">
        <v>2.7890579774975777E-2</v>
      </c>
      <c r="CM18">
        <v>4.0931977331638336E-2</v>
      </c>
      <c r="CN18">
        <v>0.49346798658370972</v>
      </c>
      <c r="CO18">
        <v>8.5415452718734741E-2</v>
      </c>
      <c r="CP18">
        <v>1.5231762081384659E-2</v>
      </c>
      <c r="CQ18">
        <v>9.6781551837921143E-3</v>
      </c>
      <c r="CR18">
        <v>4.4933490455150604E-2</v>
      </c>
      <c r="CS18">
        <v>0.19985373318195343</v>
      </c>
      <c r="CT18">
        <v>0.48438861966133118</v>
      </c>
      <c r="CU18">
        <v>0.2356707751750946</v>
      </c>
      <c r="CV18">
        <v>0.22158986330032349</v>
      </c>
      <c r="CW18">
        <v>5.8350741863250732E-2</v>
      </c>
      <c r="CX18">
        <v>8.8288590312004089E-2</v>
      </c>
      <c r="CY18">
        <v>0.10129770636558533</v>
      </c>
      <c r="CZ18">
        <v>7.7156826853752136E-2</v>
      </c>
      <c r="DA18">
        <v>0.36024513840675354</v>
      </c>
      <c r="DB18">
        <v>0.16164682805538177</v>
      </c>
      <c r="DC18">
        <v>6.3645787537097931E-2</v>
      </c>
      <c r="DD18">
        <v>3.91840860247612E-2</v>
      </c>
      <c r="DE18">
        <v>1.9888885319232941E-2</v>
      </c>
      <c r="DF18">
        <v>6.6432878375053406E-2</v>
      </c>
      <c r="DG18">
        <v>8.0289542675018311E-2</v>
      </c>
      <c r="DH18">
        <v>8.7206199765205383E-2</v>
      </c>
      <c r="DI18">
        <v>0.17224445939064026</v>
      </c>
      <c r="DJ18">
        <v>0.10399551689624786</v>
      </c>
      <c r="DK18">
        <v>5.9969522058963776E-2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0.52916139364242554</v>
      </c>
      <c r="DT18">
        <v>0.47083863615989685</v>
      </c>
      <c r="DU18">
        <v>7.7667549252510071E-2</v>
      </c>
      <c r="DV18">
        <v>0.47542232275009155</v>
      </c>
      <c r="DW18">
        <v>0.34698045253753662</v>
      </c>
      <c r="DX18">
        <v>9.338165819644928E-2</v>
      </c>
      <c r="DY18">
        <v>6.5480452030897141E-3</v>
      </c>
      <c r="DZ18">
        <v>1.832861639559269E-2</v>
      </c>
      <c r="EA18">
        <v>0.14223335683345795</v>
      </c>
      <c r="EB18">
        <v>0.10542631894350052</v>
      </c>
      <c r="EC18">
        <v>0.11188168823719025</v>
      </c>
      <c r="ED18">
        <v>0.42150837182998657</v>
      </c>
      <c r="EE18">
        <v>0.20062164962291718</v>
      </c>
      <c r="EM18">
        <v>2702.02783203125</v>
      </c>
      <c r="EN18">
        <v>3109.190673828125</v>
      </c>
      <c r="EO18">
        <v>2213.87890625</v>
      </c>
      <c r="EP18">
        <v>660.925048828125</v>
      </c>
      <c r="EQ18">
        <v>1666.019287109375</v>
      </c>
      <c r="ER18">
        <v>2866.97412109375</v>
      </c>
      <c r="ES18">
        <v>3422.670166015625</v>
      </c>
      <c r="ET18">
        <v>3752.12255859375</v>
      </c>
      <c r="EU18">
        <v>1279.60693359375</v>
      </c>
      <c r="EV18">
        <v>1321.1988525390625</v>
      </c>
      <c r="EW18">
        <v>1429.72265625</v>
      </c>
      <c r="EX18">
        <v>1312.5572509765625</v>
      </c>
      <c r="EY18">
        <v>1808.0655517578125</v>
      </c>
      <c r="EZ18">
        <v>5253.56787109375</v>
      </c>
      <c r="FA18">
        <v>1942.296630859375</v>
      </c>
      <c r="FB18">
        <v>2972.93896484375</v>
      </c>
      <c r="FC18">
        <v>2047.94873046875</v>
      </c>
      <c r="FD18">
        <v>2000.4244384765625</v>
      </c>
      <c r="FE18">
        <v>2809.94091796875</v>
      </c>
      <c r="FF18">
        <v>4512.8759765625</v>
      </c>
      <c r="FG18">
        <v>2562.12646484375</v>
      </c>
      <c r="FH18">
        <v>3312.259521484375</v>
      </c>
      <c r="FI18">
        <v>2537.97119140625</v>
      </c>
      <c r="FJ18">
        <v>1763.216552734375</v>
      </c>
      <c r="FK18">
        <v>1869.26806640625</v>
      </c>
      <c r="FL18">
        <v>1197.658447265625</v>
      </c>
      <c r="FM18">
        <v>920.68157958984375</v>
      </c>
      <c r="FN18">
        <v>2488.651611328125</v>
      </c>
      <c r="FO18">
        <v>1927.63232421875</v>
      </c>
      <c r="FP18">
        <v>3511.827880859375</v>
      </c>
      <c r="FQ18">
        <v>1909.92041015625</v>
      </c>
      <c r="FR18">
        <v>7924.24462890625</v>
      </c>
      <c r="FS18">
        <v>2279.13916015625</v>
      </c>
      <c r="FT18">
        <v>0</v>
      </c>
      <c r="FU18">
        <v>4582.6767578125</v>
      </c>
      <c r="FV18">
        <v>2657.201171875</v>
      </c>
      <c r="FW18">
        <v>0.53651565313339233</v>
      </c>
      <c r="FX18">
        <v>0.13610216975212097</v>
      </c>
      <c r="FY18">
        <v>0.19983319938182831</v>
      </c>
      <c r="FZ18">
        <v>2410.63818359375</v>
      </c>
      <c r="GA18">
        <v>1584.991943359375</v>
      </c>
      <c r="GB18">
        <v>2250.914794921875</v>
      </c>
      <c r="GC18">
        <v>0.46342575550079346</v>
      </c>
      <c r="GD18">
        <v>0.23076987266540527</v>
      </c>
      <c r="GE18">
        <v>0.24442978203296661</v>
      </c>
      <c r="GF18">
        <v>5.3892005234956741E-2</v>
      </c>
      <c r="GG18">
        <v>7.482605054974556E-3</v>
      </c>
      <c r="GH18">
        <v>0.68476998805999756</v>
      </c>
      <c r="GI18">
        <v>0.58656507730484009</v>
      </c>
      <c r="GJ18">
        <v>0.60713887214660645</v>
      </c>
      <c r="GK18">
        <v>0.47779056429862976</v>
      </c>
      <c r="GL18">
        <v>0.80023527145385742</v>
      </c>
      <c r="GM18">
        <v>0.3344128429889679</v>
      </c>
      <c r="GN18">
        <v>1.4902572147548199E-2</v>
      </c>
      <c r="GO18">
        <v>0.15365435183048248</v>
      </c>
      <c r="GP18">
        <v>0.22557835280895233</v>
      </c>
      <c r="GQ18">
        <v>0.26818594336509705</v>
      </c>
      <c r="GR18">
        <v>0.33767879009246826</v>
      </c>
      <c r="GS18">
        <v>0.68071824312210083</v>
      </c>
      <c r="GT18">
        <v>0.31928175687789917</v>
      </c>
      <c r="GU18">
        <v>8.8735409080982208E-2</v>
      </c>
      <c r="GV18">
        <v>0.31926709413528442</v>
      </c>
      <c r="GW18">
        <v>0.12934710085391998</v>
      </c>
      <c r="GX18">
        <v>3.5348214209079742E-2</v>
      </c>
      <c r="GY18">
        <v>0.2955925464630127</v>
      </c>
      <c r="GZ18">
        <v>0.13170965015888214</v>
      </c>
      <c r="HA18">
        <v>0.98287653923034668</v>
      </c>
      <c r="HB18">
        <v>0.90931987762451172</v>
      </c>
      <c r="HC18">
        <v>0.22818931937217712</v>
      </c>
      <c r="HD18">
        <v>0.20234687626361847</v>
      </c>
    </row>
    <row r="19" spans="1:212" x14ac:dyDescent="0.25">
      <c r="A19" s="139" t="str">
        <f t="shared" si="1"/>
        <v>2016_0_BRA</v>
      </c>
      <c r="B19">
        <v>2016</v>
      </c>
      <c r="C19">
        <v>0</v>
      </c>
      <c r="D19" t="s">
        <v>170</v>
      </c>
      <c r="E19">
        <v>1812877.1195230484</v>
      </c>
      <c r="F19">
        <v>22308033.863702774</v>
      </c>
      <c r="G19">
        <v>45115596.511713028</v>
      </c>
      <c r="H19">
        <v>18610074.837221146</v>
      </c>
      <c r="I19">
        <v>2792491.7061462402</v>
      </c>
      <c r="J19">
        <v>101728040.30033207</v>
      </c>
      <c r="K19">
        <v>165567042.52624893</v>
      </c>
      <c r="L19">
        <v>63839002.225916862</v>
      </c>
      <c r="M19">
        <v>90639074.038306236</v>
      </c>
      <c r="N19">
        <v>10972445.531042099</v>
      </c>
      <c r="O19">
        <v>13915213.996647835</v>
      </c>
      <c r="P19">
        <v>37524117.84003067</v>
      </c>
      <c r="Q19">
        <v>60437904.71944809</v>
      </c>
      <c r="R19">
        <v>33421430.993732452</v>
      </c>
      <c r="S19">
        <v>20268374.976389885</v>
      </c>
      <c r="T19">
        <v>8.404579758644104E-2</v>
      </c>
      <c r="U19">
        <v>0.2266400158405304</v>
      </c>
      <c r="V19">
        <v>0.36503583192825317</v>
      </c>
      <c r="W19">
        <v>0.20186041295528412</v>
      </c>
      <c r="X19">
        <v>0.12241793423891068</v>
      </c>
      <c r="Y19">
        <v>5.2801342681050301E-3</v>
      </c>
      <c r="Z19">
        <v>0.38557794690132141</v>
      </c>
      <c r="AA19">
        <v>2.4055561050772667E-2</v>
      </c>
      <c r="AB19">
        <v>8.6207039654254913E-2</v>
      </c>
      <c r="AC19">
        <v>0.43475955724716187</v>
      </c>
      <c r="AD19">
        <v>0.56524044275283813</v>
      </c>
      <c r="AE19">
        <v>2.8714045882225037E-2</v>
      </c>
      <c r="AF19">
        <v>0.27047440409660339</v>
      </c>
      <c r="AG19">
        <v>0.48053848743438721</v>
      </c>
      <c r="AH19">
        <v>0.19223198294639587</v>
      </c>
      <c r="AI19">
        <v>2.8041072189807892E-2</v>
      </c>
      <c r="AJ19">
        <v>7.0641733705997467E-2</v>
      </c>
      <c r="AK19">
        <v>0.21622414886951447</v>
      </c>
      <c r="AL19">
        <v>0.10199867933988571</v>
      </c>
      <c r="AM19">
        <v>6.2614984810352325E-2</v>
      </c>
      <c r="AN19">
        <v>0.32611724734306335</v>
      </c>
      <c r="AO19">
        <v>0.22240319848060608</v>
      </c>
      <c r="AP19">
        <v>0.10415105521678925</v>
      </c>
      <c r="AQ19">
        <v>0.12932081520557404</v>
      </c>
      <c r="AR19">
        <v>8.3347104489803314E-2</v>
      </c>
      <c r="AS19">
        <v>0.19248677790164948</v>
      </c>
      <c r="AT19">
        <v>0.43435582518577576</v>
      </c>
      <c r="AU19">
        <v>5.6234952062368393E-2</v>
      </c>
      <c r="AV19">
        <v>1.0347151692258194E-4</v>
      </c>
      <c r="AW19">
        <v>0.6144220232963562</v>
      </c>
      <c r="AX19">
        <v>0.51161634922027588</v>
      </c>
      <c r="AY19">
        <v>0.72674566507339478</v>
      </c>
      <c r="AZ19">
        <v>0.20991583168506622</v>
      </c>
      <c r="BA19">
        <v>0.7332572340965271</v>
      </c>
      <c r="BB19">
        <v>0.80883413553237915</v>
      </c>
      <c r="BC19">
        <v>0.58511507511138916</v>
      </c>
      <c r="BD19">
        <v>0.14073961973190308</v>
      </c>
      <c r="BE19">
        <v>0.39214244484901428</v>
      </c>
      <c r="BF19">
        <v>0.49436542391777039</v>
      </c>
      <c r="BG19">
        <v>0.58112174272537231</v>
      </c>
      <c r="BH19">
        <v>0.52823978662490845</v>
      </c>
      <c r="BI19">
        <v>0.74589067697525024</v>
      </c>
      <c r="BJ19">
        <v>0.79785478115081787</v>
      </c>
      <c r="BK19">
        <v>4.6072561293840408E-2</v>
      </c>
      <c r="BL19">
        <v>5.7206727564334869E-2</v>
      </c>
      <c r="BM19">
        <v>3.6869663745164871E-2</v>
      </c>
      <c r="BN19">
        <v>8.5149005055427551E-2</v>
      </c>
      <c r="BO19">
        <v>0.19214290380477905</v>
      </c>
      <c r="BP19">
        <v>2.4876255542039871E-2</v>
      </c>
      <c r="BQ19">
        <v>4.5771957957185805E-5</v>
      </c>
      <c r="BR19">
        <v>0.42575058341026306</v>
      </c>
      <c r="BS19">
        <v>0.57424944639205933</v>
      </c>
      <c r="BT19">
        <v>2.0001055672764778E-2</v>
      </c>
      <c r="BU19">
        <v>0.24611939489841461</v>
      </c>
      <c r="BV19">
        <v>0.49774998426437378</v>
      </c>
      <c r="BW19">
        <v>0.20532065629959106</v>
      </c>
      <c r="BX19">
        <v>3.0808916315436363E-2</v>
      </c>
      <c r="BY19">
        <v>7.275303453207016E-2</v>
      </c>
      <c r="BZ19">
        <v>0.22003936767578125</v>
      </c>
      <c r="CA19">
        <v>0.10119108110666275</v>
      </c>
      <c r="CB19">
        <v>5.5939458310604095E-2</v>
      </c>
      <c r="CC19">
        <v>0.31952956318855286</v>
      </c>
      <c r="CD19">
        <v>0.2305474728345871</v>
      </c>
      <c r="CE19">
        <v>0.10415105521678925</v>
      </c>
      <c r="CF19">
        <v>0.12932081520557404</v>
      </c>
      <c r="CG19">
        <v>8.3347104489803314E-2</v>
      </c>
      <c r="CH19">
        <v>0.19248677790164948</v>
      </c>
      <c r="CI19">
        <v>0.43435582518577576</v>
      </c>
      <c r="CJ19">
        <v>5.6234952062368393E-2</v>
      </c>
      <c r="CK19">
        <v>1.0347151692258194E-4</v>
      </c>
      <c r="CL19">
        <v>2.3935915902256966E-2</v>
      </c>
      <c r="CM19">
        <v>4.46934774518013E-2</v>
      </c>
      <c r="CN19">
        <v>0.3820776641368866</v>
      </c>
      <c r="CO19">
        <v>0.10723812133073807</v>
      </c>
      <c r="CP19">
        <v>1.2756678275763988E-2</v>
      </c>
      <c r="CQ19">
        <v>2.2122692316770554E-2</v>
      </c>
      <c r="CR19">
        <v>4.1100881993770599E-2</v>
      </c>
      <c r="CS19">
        <v>0.25581195950508118</v>
      </c>
      <c r="CT19">
        <v>0.48414885997772217</v>
      </c>
      <c r="CU19">
        <v>0.25518560409545898</v>
      </c>
      <c r="CV19">
        <v>0.20104403793811798</v>
      </c>
      <c r="CW19">
        <v>5.9621512889862061E-2</v>
      </c>
      <c r="CX19">
        <v>0.10786058008670807</v>
      </c>
      <c r="CY19">
        <v>0.12615106999874115</v>
      </c>
      <c r="CZ19">
        <v>9.379228949546814E-2</v>
      </c>
      <c r="DA19">
        <v>0.37647795677185059</v>
      </c>
      <c r="DB19">
        <v>0.18749891221523285</v>
      </c>
      <c r="DC19">
        <v>7.6157018542289734E-2</v>
      </c>
      <c r="DD19">
        <v>4.7636490315198898E-2</v>
      </c>
      <c r="DE19">
        <v>2.0793922245502472E-2</v>
      </c>
      <c r="DF19">
        <v>8.1490643322467804E-2</v>
      </c>
      <c r="DG19">
        <v>9.2006318271160126E-2</v>
      </c>
      <c r="DH19">
        <v>0.11497993022203445</v>
      </c>
      <c r="DI19">
        <v>0.2020934522151947</v>
      </c>
      <c r="DJ19">
        <v>0.12575981020927429</v>
      </c>
      <c r="DK19">
        <v>7.5608745217323303E-2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0.50848406553268433</v>
      </c>
      <c r="DT19">
        <v>0.49151593446731567</v>
      </c>
      <c r="DU19">
        <v>0.10022387653589249</v>
      </c>
      <c r="DV19">
        <v>0.47017782926559448</v>
      </c>
      <c r="DW19">
        <v>0.33929336071014404</v>
      </c>
      <c r="DX19">
        <v>8.4899015724658966E-2</v>
      </c>
      <c r="DY19">
        <v>5.4059033282101154E-3</v>
      </c>
      <c r="DZ19">
        <v>5.3371123969554901E-2</v>
      </c>
      <c r="EA19">
        <v>0.18444168567657471</v>
      </c>
      <c r="EB19">
        <v>0.10873110592365265</v>
      </c>
      <c r="EC19">
        <v>0.11731885373592377</v>
      </c>
      <c r="ED19">
        <v>0.38023573160171509</v>
      </c>
      <c r="EE19">
        <v>0.15590149164199829</v>
      </c>
      <c r="EM19">
        <v>1913.6383056640625</v>
      </c>
      <c r="EN19">
        <v>2133.75537109375</v>
      </c>
      <c r="EO19">
        <v>1616.7459716796875</v>
      </c>
      <c r="EP19">
        <v>441.45608520507813</v>
      </c>
      <c r="EQ19">
        <v>1279.623046875</v>
      </c>
      <c r="ER19">
        <v>2086.92578125</v>
      </c>
      <c r="ES19">
        <v>2343.968994140625</v>
      </c>
      <c r="ET19">
        <v>2266.750732421875</v>
      </c>
      <c r="EU19">
        <v>906.15478515625</v>
      </c>
      <c r="EV19">
        <v>1043.84326171875</v>
      </c>
      <c r="EW19">
        <v>1291.3707275390625</v>
      </c>
      <c r="EX19">
        <v>1083.110595703125</v>
      </c>
      <c r="EY19">
        <v>1580.6240234375</v>
      </c>
      <c r="EZ19">
        <v>3997.902099609375</v>
      </c>
      <c r="FA19">
        <v>916.16754150390625</v>
      </c>
      <c r="FB19">
        <v>1976.923095703125</v>
      </c>
      <c r="FC19">
        <v>1626.196044921875</v>
      </c>
      <c r="FD19">
        <v>1596.710205078125</v>
      </c>
      <c r="FE19">
        <v>2116.6845703125</v>
      </c>
      <c r="FF19">
        <v>3557.003173828125</v>
      </c>
      <c r="FG19">
        <v>2462.044677734375</v>
      </c>
      <c r="FH19">
        <v>2289.5498046875</v>
      </c>
      <c r="FI19">
        <v>1822.8624267578125</v>
      </c>
      <c r="FJ19">
        <v>1289.353759765625</v>
      </c>
      <c r="FK19">
        <v>1354.7164306640625</v>
      </c>
      <c r="FL19">
        <v>1074.6781005859375</v>
      </c>
      <c r="FM19">
        <v>658.0679931640625</v>
      </c>
      <c r="FN19">
        <v>1937.450927734375</v>
      </c>
      <c r="FO19">
        <v>1134.819091796875</v>
      </c>
      <c r="FP19">
        <v>2882.191650390625</v>
      </c>
      <c r="FQ19">
        <v>1827.8592529296875</v>
      </c>
      <c r="FR19">
        <v>5195.0849609375</v>
      </c>
      <c r="FS19">
        <v>1531.228271484375</v>
      </c>
      <c r="FT19">
        <v>2.806044340133667</v>
      </c>
      <c r="FU19">
        <v>3642.97412109375</v>
      </c>
      <c r="FV19">
        <v>1913.804931640625</v>
      </c>
      <c r="FW19">
        <v>0.41877025365829468</v>
      </c>
      <c r="FX19">
        <v>0.17405429482460022</v>
      </c>
      <c r="FY19">
        <v>0.25581195950508118</v>
      </c>
      <c r="FZ19">
        <v>1882.9710693359375</v>
      </c>
      <c r="GA19">
        <v>1066.857421875</v>
      </c>
      <c r="GB19">
        <v>1510.0518798828125</v>
      </c>
      <c r="GC19">
        <v>0.45925453305244446</v>
      </c>
      <c r="GD19">
        <v>0.24694110453128815</v>
      </c>
      <c r="GE19">
        <v>0.22999106347560883</v>
      </c>
      <c r="GF19">
        <v>5.6574072688817978E-2</v>
      </c>
      <c r="GG19">
        <v>7.239222526550293E-3</v>
      </c>
      <c r="GH19">
        <v>0.67860829830169678</v>
      </c>
      <c r="GI19">
        <v>0.58341622352600098</v>
      </c>
      <c r="GJ19">
        <v>0.57832837104797363</v>
      </c>
      <c r="GK19">
        <v>0.47111201286315918</v>
      </c>
      <c r="GL19">
        <v>0.74246817827224731</v>
      </c>
      <c r="GM19">
        <v>0.35346058011054993</v>
      </c>
      <c r="GN19">
        <v>2.0207377150654793E-2</v>
      </c>
      <c r="GO19">
        <v>0.18064947426319122</v>
      </c>
      <c r="GP19">
        <v>0.25085294246673584</v>
      </c>
      <c r="GQ19">
        <v>0.25068074464797974</v>
      </c>
      <c r="GR19">
        <v>0.29760944843292236</v>
      </c>
      <c r="GS19">
        <v>0.67018628120422363</v>
      </c>
      <c r="GT19">
        <v>0.32981371879577637</v>
      </c>
      <c r="GU19">
        <v>0.19592736661434174</v>
      </c>
      <c r="GV19">
        <v>0.34251672029495239</v>
      </c>
      <c r="GW19">
        <v>9.2850230634212494E-2</v>
      </c>
      <c r="GX19">
        <v>3.5034090280532837E-2</v>
      </c>
      <c r="GY19">
        <v>0.24919551610946655</v>
      </c>
      <c r="GZ19">
        <v>8.4476098418235779E-2</v>
      </c>
      <c r="HA19">
        <v>0.97163850069046021</v>
      </c>
      <c r="HB19">
        <v>0.88891470432281494</v>
      </c>
      <c r="HC19">
        <v>0.3107801079750061</v>
      </c>
      <c r="HD19">
        <v>0.29360169172286987</v>
      </c>
    </row>
    <row r="20" spans="1:212" x14ac:dyDescent="0.25">
      <c r="A20" s="139" t="str">
        <f t="shared" si="1"/>
        <v>2016_0_RJ</v>
      </c>
      <c r="B20">
        <v>2016</v>
      </c>
      <c r="C20">
        <v>0</v>
      </c>
      <c r="D20" t="s">
        <v>172</v>
      </c>
      <c r="E20">
        <v>14334.402984619141</v>
      </c>
      <c r="F20">
        <v>600757.27180480957</v>
      </c>
      <c r="G20">
        <v>1532724.7550582886</v>
      </c>
      <c r="H20">
        <v>733353.56479644775</v>
      </c>
      <c r="I20">
        <v>112669.89202880859</v>
      </c>
      <c r="J20">
        <v>3210008.9313049316</v>
      </c>
      <c r="K20">
        <v>5546030.7971801758</v>
      </c>
      <c r="L20">
        <v>2336021.8658752441</v>
      </c>
      <c r="M20">
        <v>2993839.8866729736</v>
      </c>
      <c r="N20">
        <v>214391.07412719727</v>
      </c>
      <c r="O20">
        <v>314532.22023010254</v>
      </c>
      <c r="P20">
        <v>1062730.3269805908</v>
      </c>
      <c r="Q20">
        <v>1925606.520362854</v>
      </c>
      <c r="R20">
        <v>1285416.4626083374</v>
      </c>
      <c r="S20">
        <v>957745.26699829102</v>
      </c>
      <c r="T20">
        <v>5.6713033467531204E-2</v>
      </c>
      <c r="U20">
        <v>0.19161997735500336</v>
      </c>
      <c r="V20">
        <v>0.34720444679260254</v>
      </c>
      <c r="W20">
        <v>0.23177233338356018</v>
      </c>
      <c r="X20">
        <v>0.17269021272659302</v>
      </c>
      <c r="Y20">
        <v>3.0043867882341146E-3</v>
      </c>
      <c r="Z20">
        <v>0.42120608687400818</v>
      </c>
      <c r="AA20">
        <v>1.435703132301569E-3</v>
      </c>
      <c r="AB20">
        <v>0.11324848234653473</v>
      </c>
      <c r="AC20">
        <v>0.45616194605827332</v>
      </c>
      <c r="AD20">
        <v>0.5438380241394043</v>
      </c>
      <c r="AE20">
        <v>6.5454128198325634E-3</v>
      </c>
      <c r="AF20">
        <v>0.21947619318962097</v>
      </c>
      <c r="AG20">
        <v>0.50166267156600952</v>
      </c>
      <c r="AH20">
        <v>0.23659051954746246</v>
      </c>
      <c r="AI20">
        <v>3.5725213587284088E-2</v>
      </c>
      <c r="AJ20">
        <v>4.0456689894199371E-2</v>
      </c>
      <c r="AK20">
        <v>0.10138261318206787</v>
      </c>
      <c r="AL20">
        <v>0.10285905003547668</v>
      </c>
      <c r="AM20">
        <v>3.7224769592285156E-2</v>
      </c>
      <c r="AN20">
        <v>0.37160104513168335</v>
      </c>
      <c r="AO20">
        <v>0.34647583961486816</v>
      </c>
      <c r="AP20">
        <v>3.8022536318749189E-3</v>
      </c>
      <c r="AQ20">
        <v>7.9130157828330994E-2</v>
      </c>
      <c r="AR20">
        <v>7.461981475353241E-2</v>
      </c>
      <c r="AS20">
        <v>0.17102767527103424</v>
      </c>
      <c r="AT20">
        <v>0.60875779390335083</v>
      </c>
      <c r="AU20">
        <v>6.2662288546562195E-2</v>
      </c>
      <c r="AV20">
        <v>0</v>
      </c>
      <c r="AW20">
        <v>0.57879394292831421</v>
      </c>
      <c r="AX20">
        <v>0.48110777139663696</v>
      </c>
      <c r="AY20">
        <v>0.69760257005691528</v>
      </c>
      <c r="AZ20">
        <v>6.6800259053707123E-2</v>
      </c>
      <c r="BA20">
        <v>0.66293442249298096</v>
      </c>
      <c r="BB20">
        <v>0.83627760410308838</v>
      </c>
      <c r="BC20">
        <v>0.59082615375518799</v>
      </c>
      <c r="BD20">
        <v>0.11973774433135986</v>
      </c>
      <c r="BE20">
        <v>0.45192202925682068</v>
      </c>
      <c r="BF20">
        <v>0.37099424004554749</v>
      </c>
      <c r="BG20">
        <v>0.48331177234649658</v>
      </c>
      <c r="BH20">
        <v>0.39319249987602234</v>
      </c>
      <c r="BI20">
        <v>0.6500890851020813</v>
      </c>
      <c r="BJ20">
        <v>0.71316790580749512</v>
      </c>
      <c r="BK20">
        <v>1.7533453647047281E-3</v>
      </c>
      <c r="BL20">
        <v>3.6489538848400116E-2</v>
      </c>
      <c r="BM20">
        <v>3.4409672021865845E-2</v>
      </c>
      <c r="BN20">
        <v>7.8866533935070038E-2</v>
      </c>
      <c r="BO20">
        <v>0.28071841597557068</v>
      </c>
      <c r="BP20">
        <v>2.8895659372210503E-2</v>
      </c>
      <c r="BQ20">
        <v>0</v>
      </c>
      <c r="BR20">
        <v>0.45158290863037109</v>
      </c>
      <c r="BS20">
        <v>0.54841709136962891</v>
      </c>
      <c r="BT20">
        <v>4.7879656776785851E-3</v>
      </c>
      <c r="BU20">
        <v>0.2006644606590271</v>
      </c>
      <c r="BV20">
        <v>0.5119594931602478</v>
      </c>
      <c r="BW20">
        <v>0.24495416879653931</v>
      </c>
      <c r="BX20">
        <v>3.7633907049894333E-2</v>
      </c>
      <c r="BY20">
        <v>4.0444884449243546E-2</v>
      </c>
      <c r="BZ20">
        <v>0.10111819952726364</v>
      </c>
      <c r="CA20">
        <v>0.1011388823390007</v>
      </c>
      <c r="CB20">
        <v>3.3876534551382065E-2</v>
      </c>
      <c r="CC20">
        <v>0.36779710650444031</v>
      </c>
      <c r="CD20">
        <v>0.35562440752983093</v>
      </c>
      <c r="CE20">
        <v>3.8022536318749189E-3</v>
      </c>
      <c r="CF20">
        <v>7.9130157828330994E-2</v>
      </c>
      <c r="CG20">
        <v>7.461981475353241E-2</v>
      </c>
      <c r="CH20">
        <v>0.17102767527103424</v>
      </c>
      <c r="CI20">
        <v>0.60875779390335083</v>
      </c>
      <c r="CJ20">
        <v>6.2662288546562195E-2</v>
      </c>
      <c r="CK20">
        <v>0</v>
      </c>
      <c r="CL20">
        <v>3.301369771361351E-2</v>
      </c>
      <c r="CM20">
        <v>3.4434031695127487E-2</v>
      </c>
      <c r="CN20">
        <v>0.50414162874221802</v>
      </c>
      <c r="CO20">
        <v>4.977041482925415E-2</v>
      </c>
      <c r="CP20">
        <v>1.1819626204669476E-2</v>
      </c>
      <c r="CQ20">
        <v>3.5177809186279774E-3</v>
      </c>
      <c r="CR20">
        <v>3.2363582402467728E-2</v>
      </c>
      <c r="CS20">
        <v>0.2162550687789917</v>
      </c>
      <c r="CT20">
        <v>0.50170105695724487</v>
      </c>
      <c r="CU20">
        <v>0.24752897024154663</v>
      </c>
      <c r="CV20">
        <v>0.17725048959255219</v>
      </c>
      <c r="CW20">
        <v>7.3519483208656311E-2</v>
      </c>
      <c r="CX20">
        <v>6.6788308322429657E-2</v>
      </c>
      <c r="CY20">
        <v>7.6146423816680908E-2</v>
      </c>
      <c r="CZ20">
        <v>5.8938890695571899E-2</v>
      </c>
      <c r="DA20">
        <v>0.31776136159896851</v>
      </c>
      <c r="DB20">
        <v>0.14584338665008545</v>
      </c>
      <c r="DC20">
        <v>4.806184396147728E-2</v>
      </c>
      <c r="DD20">
        <v>3.3656422048807144E-2</v>
      </c>
      <c r="DE20">
        <v>1.7513066530227661E-2</v>
      </c>
      <c r="DF20">
        <v>6.7614287137985229E-2</v>
      </c>
      <c r="DG20">
        <v>6.9774642586708069E-2</v>
      </c>
      <c r="DH20">
        <v>7.881888747215271E-2</v>
      </c>
      <c r="DI20">
        <v>0.15123139321804047</v>
      </c>
      <c r="DJ20">
        <v>7.6539523899555206E-2</v>
      </c>
      <c r="DK20">
        <v>4.2715735733509064E-2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S20">
        <v>0.52007752656936646</v>
      </c>
      <c r="DT20">
        <v>0.47992247343063354</v>
      </c>
      <c r="DU20">
        <v>3.1141366809606552E-2</v>
      </c>
      <c r="DV20">
        <v>0.47926276922225952</v>
      </c>
      <c r="DW20">
        <v>0.36100378632545471</v>
      </c>
      <c r="DX20">
        <v>0.11922430992126465</v>
      </c>
      <c r="DY20">
        <v>9.3677788972854614E-3</v>
      </c>
      <c r="DZ20">
        <v>4.0957018733024597E-2</v>
      </c>
      <c r="EA20">
        <v>0.10591576993465424</v>
      </c>
      <c r="EB20">
        <v>0.12138704210519791</v>
      </c>
      <c r="EC20">
        <v>8.4289498627185822E-2</v>
      </c>
      <c r="ED20">
        <v>0.42585542798042297</v>
      </c>
      <c r="EE20">
        <v>0.22159522771835327</v>
      </c>
      <c r="EM20">
        <v>3002.33740234375</v>
      </c>
      <c r="EN20">
        <v>3379.904296875</v>
      </c>
      <c r="EO20">
        <v>2543.807861328125</v>
      </c>
      <c r="EP20">
        <v>962.4979248046875</v>
      </c>
      <c r="EQ20">
        <v>1780.5711669921875</v>
      </c>
      <c r="ER20">
        <v>3178.350830078125</v>
      </c>
      <c r="ES20">
        <v>3413.654052734375</v>
      </c>
      <c r="ET20">
        <v>4704.69580078125</v>
      </c>
      <c r="EU20">
        <v>1355.131103515625</v>
      </c>
      <c r="EV20">
        <v>1319.463623046875</v>
      </c>
      <c r="EW20">
        <v>1388.508544921875</v>
      </c>
      <c r="EX20">
        <v>1216.6773681640625</v>
      </c>
      <c r="EY20">
        <v>1965.35205078125</v>
      </c>
      <c r="EZ20">
        <v>5369.732421875</v>
      </c>
      <c r="FA20">
        <v>7188.85498046875</v>
      </c>
      <c r="FB20">
        <v>4066.4892578125</v>
      </c>
      <c r="FC20">
        <v>1996.400634765625</v>
      </c>
      <c r="FD20">
        <v>2374.260498046875</v>
      </c>
      <c r="FE20">
        <v>2927.976318359375</v>
      </c>
      <c r="FF20">
        <v>5039.0419921875</v>
      </c>
      <c r="FH20">
        <v>3428.1630859375</v>
      </c>
      <c r="FI20">
        <v>3250.183349609375</v>
      </c>
      <c r="FJ20">
        <v>1894.1549072265625</v>
      </c>
      <c r="FK20">
        <v>1933.7724609375</v>
      </c>
      <c r="FL20">
        <v>1343.50390625</v>
      </c>
      <c r="FM20">
        <v>993.7039794921875</v>
      </c>
      <c r="FN20">
        <v>2770.634521484375</v>
      </c>
      <c r="FO20">
        <v>1842.4788818359375</v>
      </c>
      <c r="FP20">
        <v>4726.26806640625</v>
      </c>
      <c r="FQ20">
        <v>2728.51953125</v>
      </c>
      <c r="FR20">
        <v>7261.41796875</v>
      </c>
      <c r="FS20">
        <v>2552.64453125</v>
      </c>
      <c r="FT20">
        <v>0</v>
      </c>
      <c r="FU20">
        <v>5146.06591796875</v>
      </c>
      <c r="FV20">
        <v>2973.86865234375</v>
      </c>
      <c r="FW20">
        <v>0.54897493124008179</v>
      </c>
      <c r="FX20">
        <v>8.7722226977348328E-2</v>
      </c>
      <c r="FY20">
        <v>0.2162550687789917</v>
      </c>
      <c r="FZ20">
        <v>2702.49853515625</v>
      </c>
      <c r="GA20">
        <v>1527.9091796875</v>
      </c>
      <c r="GB20">
        <v>2540.3095703125</v>
      </c>
      <c r="GC20">
        <v>0.48784869909286499</v>
      </c>
      <c r="GD20">
        <v>0.23863975703716278</v>
      </c>
      <c r="GE20">
        <v>0.1963798999786377</v>
      </c>
      <c r="GF20">
        <v>6.5599091351032257E-2</v>
      </c>
      <c r="GG20">
        <v>1.1532565578818321E-2</v>
      </c>
      <c r="GH20">
        <v>0.61565685272216797</v>
      </c>
      <c r="GI20">
        <v>0.5838019847869873</v>
      </c>
      <c r="GJ20">
        <v>0.528178870677948</v>
      </c>
      <c r="GK20">
        <v>0.46668249368667603</v>
      </c>
      <c r="GL20">
        <v>0.81281644105911255</v>
      </c>
      <c r="GM20">
        <v>0.37040165066719055</v>
      </c>
      <c r="GN20">
        <v>8.4645645692944527E-3</v>
      </c>
      <c r="GO20">
        <v>0.13256929814815521</v>
      </c>
      <c r="GP20">
        <v>0.18181054294109344</v>
      </c>
      <c r="GQ20">
        <v>0.26660299301147461</v>
      </c>
      <c r="GR20">
        <v>0.41055259108543396</v>
      </c>
      <c r="GS20">
        <v>0.69247883558273315</v>
      </c>
      <c r="GT20">
        <v>0.30752119421958923</v>
      </c>
      <c r="GU20">
        <v>7.7927477657794952E-2</v>
      </c>
      <c r="GV20">
        <v>0.22827328741550446</v>
      </c>
      <c r="GW20">
        <v>0.149321049451828</v>
      </c>
      <c r="GX20">
        <v>2.5605378672480583E-2</v>
      </c>
      <c r="GY20">
        <v>0.33748820424079895</v>
      </c>
      <c r="GZ20">
        <v>0.1813846230506897</v>
      </c>
      <c r="HA20">
        <v>0.98284024000167847</v>
      </c>
      <c r="HB20">
        <v>0.93079090118408203</v>
      </c>
      <c r="HC20">
        <v>0.19973692297935486</v>
      </c>
      <c r="HD20">
        <v>0.13777700066566467</v>
      </c>
    </row>
    <row r="21" spans="1:212" x14ac:dyDescent="0.25">
      <c r="A21" s="139" t="str">
        <f t="shared" si="1"/>
        <v>2016_0_RMRJ</v>
      </c>
      <c r="B21">
        <v>2016</v>
      </c>
      <c r="C21">
        <v>0</v>
      </c>
      <c r="D21" t="s">
        <v>9</v>
      </c>
      <c r="E21">
        <v>31591.266738891602</v>
      </c>
      <c r="F21">
        <v>1139016.765007019</v>
      </c>
      <c r="G21">
        <v>2745225.6501693726</v>
      </c>
      <c r="H21">
        <v>1300601.6243362427</v>
      </c>
      <c r="I21">
        <v>188323.0467300415</v>
      </c>
      <c r="J21">
        <v>5955112.0242080688</v>
      </c>
      <c r="K21">
        <v>10274693.328483582</v>
      </c>
      <c r="L21">
        <v>4319581.3042755127</v>
      </c>
      <c r="M21">
        <v>5404758.3529815674</v>
      </c>
      <c r="N21">
        <v>547652.24814605713</v>
      </c>
      <c r="O21">
        <v>665156.99797058105</v>
      </c>
      <c r="P21">
        <v>2052912.7409439087</v>
      </c>
      <c r="Q21">
        <v>3600535.5190582275</v>
      </c>
      <c r="R21">
        <v>2312713.1377944946</v>
      </c>
      <c r="S21">
        <v>1643374.9327163696</v>
      </c>
      <c r="T21">
        <v>6.4737409353256226E-2</v>
      </c>
      <c r="U21">
        <v>0.19980283081531525</v>
      </c>
      <c r="V21">
        <v>0.3504275381565094</v>
      </c>
      <c r="W21">
        <v>0.22508828341960907</v>
      </c>
      <c r="X21">
        <v>0.15994393825531006</v>
      </c>
      <c r="Y21">
        <v>4.4573438353836536E-3</v>
      </c>
      <c r="Z21">
        <v>0.42040976881980896</v>
      </c>
      <c r="AA21">
        <v>2.6535876095294952E-3</v>
      </c>
      <c r="AB21">
        <v>0.10007379949092865</v>
      </c>
      <c r="AC21">
        <v>0.44768562912940979</v>
      </c>
      <c r="AD21">
        <v>0.55231434106826782</v>
      </c>
      <c r="AE21">
        <v>9.1703711077570915E-3</v>
      </c>
      <c r="AF21">
        <v>0.23360314965248108</v>
      </c>
      <c r="AG21">
        <v>0.49607503414154053</v>
      </c>
      <c r="AH21">
        <v>0.22885344922542572</v>
      </c>
      <c r="AI21">
        <v>3.2297980040311813E-2</v>
      </c>
      <c r="AJ21">
        <v>4.9844399094581604E-2</v>
      </c>
      <c r="AK21">
        <v>0.13737329840660095</v>
      </c>
      <c r="AL21">
        <v>0.11476011574268341</v>
      </c>
      <c r="AM21">
        <v>4.3664723634719849E-2</v>
      </c>
      <c r="AN21">
        <v>0.39014133810997009</v>
      </c>
      <c r="AO21">
        <v>0.26421612501144409</v>
      </c>
      <c r="AP21">
        <v>5.3538265638053417E-3</v>
      </c>
      <c r="AQ21">
        <v>8.9629411697387695E-2</v>
      </c>
      <c r="AR21">
        <v>9.6542336046695709E-2</v>
      </c>
      <c r="AS21">
        <v>0.18132407963275909</v>
      </c>
      <c r="AT21">
        <v>0.56573003530502319</v>
      </c>
      <c r="AU21">
        <v>6.1420317739248276E-2</v>
      </c>
      <c r="AV21">
        <v>0</v>
      </c>
      <c r="AW21">
        <v>0.57959026098251343</v>
      </c>
      <c r="AX21">
        <v>0.47826004028320313</v>
      </c>
      <c r="AY21">
        <v>0.69976520538330078</v>
      </c>
      <c r="AZ21">
        <v>8.2101799547672272E-2</v>
      </c>
      <c r="BA21">
        <v>0.67763864994049072</v>
      </c>
      <c r="BB21">
        <v>0.82048416137695313</v>
      </c>
      <c r="BC21">
        <v>0.58928537368774414</v>
      </c>
      <c r="BD21">
        <v>0.11703847348690033</v>
      </c>
      <c r="BE21">
        <v>0.41150468587875366</v>
      </c>
      <c r="BF21">
        <v>0.40232124924659729</v>
      </c>
      <c r="BG21">
        <v>0.52602159976959229</v>
      </c>
      <c r="BH21">
        <v>0.41488680243492126</v>
      </c>
      <c r="BI21">
        <v>0.6773715615272522</v>
      </c>
      <c r="BJ21">
        <v>0.72706031799316406</v>
      </c>
      <c r="BK21">
        <v>2.3715866263955832E-3</v>
      </c>
      <c r="BL21">
        <v>3.970317542552948E-2</v>
      </c>
      <c r="BM21">
        <v>4.2765397578477859E-2</v>
      </c>
      <c r="BN21">
        <v>8.032120019197464E-2</v>
      </c>
      <c r="BO21">
        <v>0.25060164928436279</v>
      </c>
      <c r="BP21">
        <v>2.7207382023334503E-2</v>
      </c>
      <c r="BQ21">
        <v>0</v>
      </c>
      <c r="BR21">
        <v>0.44004344940185547</v>
      </c>
      <c r="BS21">
        <v>0.55995655059814453</v>
      </c>
      <c r="BT21">
        <v>5.8450838550925255E-3</v>
      </c>
      <c r="BU21">
        <v>0.21074332296848297</v>
      </c>
      <c r="BV21">
        <v>0.5079275369644165</v>
      </c>
      <c r="BW21">
        <v>0.24064010381698608</v>
      </c>
      <c r="BX21">
        <v>3.4843932837247849E-2</v>
      </c>
      <c r="BY21">
        <v>4.9825802445411682E-2</v>
      </c>
      <c r="BZ21">
        <v>0.13636714220046997</v>
      </c>
      <c r="CA21">
        <v>0.11536550521850586</v>
      </c>
      <c r="CB21">
        <v>3.912508487701416E-2</v>
      </c>
      <c r="CC21">
        <v>0.38355311751365662</v>
      </c>
      <c r="CD21">
        <v>0.27576336264610291</v>
      </c>
      <c r="CE21">
        <v>5.3538265638053417E-3</v>
      </c>
      <c r="CF21">
        <v>8.9629411697387695E-2</v>
      </c>
      <c r="CG21">
        <v>9.6542336046695709E-2</v>
      </c>
      <c r="CH21">
        <v>0.18132407963275909</v>
      </c>
      <c r="CI21">
        <v>0.56573003530502319</v>
      </c>
      <c r="CJ21">
        <v>6.1420317739248276E-2</v>
      </c>
      <c r="CK21">
        <v>0</v>
      </c>
      <c r="CL21">
        <v>3.2432083040475845E-2</v>
      </c>
      <c r="CM21">
        <v>4.7770153731107712E-2</v>
      </c>
      <c r="CN21">
        <v>0.46709820628166199</v>
      </c>
      <c r="CO21">
        <v>6.7472405731678009E-2</v>
      </c>
      <c r="CP21">
        <v>1.1673338711261749E-2</v>
      </c>
      <c r="CQ21">
        <v>8.6295278742909431E-3</v>
      </c>
      <c r="CR21">
        <v>2.6115715503692627E-2</v>
      </c>
      <c r="CS21">
        <v>0.23608119785785675</v>
      </c>
      <c r="CT21">
        <v>0.49696481227874756</v>
      </c>
      <c r="CU21">
        <v>0.2459653913974762</v>
      </c>
      <c r="CV21">
        <v>0.19109351933002472</v>
      </c>
      <c r="CW21">
        <v>6.5976262092590332E-2</v>
      </c>
      <c r="CX21">
        <v>9.1963380575180054E-2</v>
      </c>
      <c r="CY21">
        <v>0.10760341584682465</v>
      </c>
      <c r="CZ21">
        <v>7.9286150634288788E-2</v>
      </c>
      <c r="DA21">
        <v>0.42151755094528198</v>
      </c>
      <c r="DB21">
        <v>0.18011270463466644</v>
      </c>
      <c r="DC21">
        <v>7.0528589189052582E-2</v>
      </c>
      <c r="DD21">
        <v>4.5274928212165833E-2</v>
      </c>
      <c r="DE21">
        <v>2.0874923095107079E-2</v>
      </c>
      <c r="DF21">
        <v>9.2755623161792755E-2</v>
      </c>
      <c r="DG21">
        <v>9.8402075469493866E-2</v>
      </c>
      <c r="DH21">
        <v>8.5638448596000671E-2</v>
      </c>
      <c r="DI21">
        <v>0.18677456676959991</v>
      </c>
      <c r="DJ21">
        <v>0.10756353288888931</v>
      </c>
      <c r="DK21">
        <v>5.2509654313325882E-2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S21">
        <v>0.52382266521453857</v>
      </c>
      <c r="DT21">
        <v>0.47617736458778381</v>
      </c>
      <c r="DU21">
        <v>4.2032733559608459E-2</v>
      </c>
      <c r="DV21">
        <v>0.45751795172691345</v>
      </c>
      <c r="DW21">
        <v>0.380450040102005</v>
      </c>
      <c r="DX21">
        <v>0.11266792565584183</v>
      </c>
      <c r="DY21">
        <v>7.3313727043569088E-3</v>
      </c>
      <c r="DZ21">
        <v>5.0273794680833817E-2</v>
      </c>
      <c r="EA21">
        <v>0.1469912976026535</v>
      </c>
      <c r="EB21">
        <v>0.10686729848384857</v>
      </c>
      <c r="EC21">
        <v>8.8681593537330627E-2</v>
      </c>
      <c r="ED21">
        <v>0.45632275938987732</v>
      </c>
      <c r="EE21">
        <v>0.15086326003074646</v>
      </c>
      <c r="EM21">
        <v>2414.15283203125</v>
      </c>
      <c r="EN21">
        <v>2697.686279296875</v>
      </c>
      <c r="EO21">
        <v>2053.355224609375</v>
      </c>
      <c r="EP21">
        <v>788.670654296875</v>
      </c>
      <c r="EQ21">
        <v>1562.294921875</v>
      </c>
      <c r="ER21">
        <v>2565.88232421875</v>
      </c>
      <c r="ES21">
        <v>2711.251220703125</v>
      </c>
      <c r="ET21">
        <v>3575.41650390625</v>
      </c>
      <c r="EU21">
        <v>1219.764892578125</v>
      </c>
      <c r="EV21">
        <v>1185.936767578125</v>
      </c>
      <c r="EW21">
        <v>1349.875</v>
      </c>
      <c r="EX21">
        <v>1167.9403076171875</v>
      </c>
      <c r="EY21">
        <v>1756.154052734375</v>
      </c>
      <c r="EZ21">
        <v>4774.568359375</v>
      </c>
      <c r="FA21">
        <v>3542.46142578125</v>
      </c>
      <c r="FB21">
        <v>2797.295166015625</v>
      </c>
      <c r="FC21">
        <v>1714.18359375</v>
      </c>
      <c r="FD21">
        <v>1886.958251953125</v>
      </c>
      <c r="FE21">
        <v>2422.088623046875</v>
      </c>
      <c r="FF21">
        <v>4340.201171875</v>
      </c>
      <c r="FH21">
        <v>2745.2880859375</v>
      </c>
      <c r="FI21">
        <v>2524.94384765625</v>
      </c>
      <c r="FJ21">
        <v>1648.8587646484375</v>
      </c>
      <c r="FK21">
        <v>1723.4385986328125</v>
      </c>
      <c r="FL21">
        <v>1246.4779052734375</v>
      </c>
      <c r="FM21">
        <v>884.59808349609375</v>
      </c>
      <c r="FN21">
        <v>2295.608154296875</v>
      </c>
      <c r="FO21">
        <v>1480.3577880859375</v>
      </c>
      <c r="FP21">
        <v>3746.1123046875</v>
      </c>
      <c r="FQ21">
        <v>2048.645263671875</v>
      </c>
      <c r="FR21">
        <v>6263.9892578125</v>
      </c>
      <c r="FS21">
        <v>2005.7156982421875</v>
      </c>
      <c r="FT21">
        <v>0</v>
      </c>
      <c r="FU21">
        <v>4604.63134765625</v>
      </c>
      <c r="FV21">
        <v>2389.209228515625</v>
      </c>
      <c r="FW21">
        <v>0.51120364665985107</v>
      </c>
      <c r="FX21">
        <v>0.12387208640575409</v>
      </c>
      <c r="FY21">
        <v>0.23608119785785675</v>
      </c>
      <c r="FZ21">
        <v>2241.257568359375</v>
      </c>
      <c r="GA21">
        <v>1276.5487060546875</v>
      </c>
      <c r="GB21">
        <v>1992.315673828125</v>
      </c>
      <c r="GC21">
        <v>0.47819977998733521</v>
      </c>
      <c r="GD21">
        <v>0.23776103556156158</v>
      </c>
      <c r="GE21">
        <v>0.21300609409809113</v>
      </c>
      <c r="GF21">
        <v>6.2786690890789032E-2</v>
      </c>
      <c r="GG21">
        <v>8.246411569416523E-3</v>
      </c>
      <c r="GH21">
        <v>0.62040764093399048</v>
      </c>
      <c r="GI21">
        <v>0.5720553994178772</v>
      </c>
      <c r="GJ21">
        <v>0.54420560598373413</v>
      </c>
      <c r="GK21">
        <v>0.46173596382141113</v>
      </c>
      <c r="GL21">
        <v>0.71330845355987549</v>
      </c>
      <c r="GM21">
        <v>0.38174992799758911</v>
      </c>
      <c r="GN21">
        <v>1.2356525287032127E-2</v>
      </c>
      <c r="GO21">
        <v>0.15169574320316315</v>
      </c>
      <c r="GP21">
        <v>0.20946194231510162</v>
      </c>
      <c r="GQ21">
        <v>0.25631424784660339</v>
      </c>
      <c r="GR21">
        <v>0.37017154693603516</v>
      </c>
      <c r="GS21">
        <v>0.6866411566734314</v>
      </c>
      <c r="GT21">
        <v>0.3133588433265686</v>
      </c>
      <c r="GU21">
        <v>0.11237470805644989</v>
      </c>
      <c r="GV21">
        <v>0.26738035678863525</v>
      </c>
      <c r="GW21">
        <v>0.13151194155216217</v>
      </c>
      <c r="GX21">
        <v>2.957497164607048E-2</v>
      </c>
      <c r="GY21">
        <v>0.33158347010612488</v>
      </c>
      <c r="GZ21">
        <v>0.12757456302642822</v>
      </c>
      <c r="HA21">
        <v>0.95389425754547119</v>
      </c>
      <c r="HB21">
        <v>0.90533679723739624</v>
      </c>
      <c r="HC21">
        <v>0.25198447704315186</v>
      </c>
      <c r="HD21">
        <v>0.19505089521408081</v>
      </c>
    </row>
    <row r="22" spans="1:212" x14ac:dyDescent="0.25">
      <c r="A22" s="139" t="str">
        <f t="shared" si="1"/>
        <v>2016_0_SEMT</v>
      </c>
      <c r="B22">
        <v>2016</v>
      </c>
      <c r="C22">
        <v>0</v>
      </c>
      <c r="D22" t="s">
        <v>171</v>
      </c>
      <c r="E22">
        <v>209622.08906364441</v>
      </c>
      <c r="F22">
        <v>4428651.5765914917</v>
      </c>
      <c r="G22">
        <v>9350068.012260437</v>
      </c>
      <c r="H22">
        <v>4306689.1678543091</v>
      </c>
      <c r="I22">
        <v>650901.98898696899</v>
      </c>
      <c r="J22">
        <v>21476804.894609451</v>
      </c>
      <c r="K22">
        <v>33853689.267911911</v>
      </c>
      <c r="L22">
        <v>12376884.37330246</v>
      </c>
      <c r="M22">
        <v>18945932.834756851</v>
      </c>
      <c r="N22">
        <v>2515132.4522018433</v>
      </c>
      <c r="O22">
        <v>2524635.8494911194</v>
      </c>
      <c r="P22">
        <v>7280734.6157493591</v>
      </c>
      <c r="Q22">
        <v>12154795.828819275</v>
      </c>
      <c r="R22">
        <v>7364772.8286457062</v>
      </c>
      <c r="S22">
        <v>4528750.1452064514</v>
      </c>
      <c r="T22">
        <v>7.457491010427475E-2</v>
      </c>
      <c r="U22">
        <v>0.21506473422050476</v>
      </c>
      <c r="V22">
        <v>0.35903903841972351</v>
      </c>
      <c r="W22">
        <v>0.21754713356494904</v>
      </c>
      <c r="X22">
        <v>0.13377419114112854</v>
      </c>
      <c r="Y22">
        <v>4.8612784594297409E-3</v>
      </c>
      <c r="Z22">
        <v>0.36559927463531494</v>
      </c>
      <c r="AA22">
        <v>3.7118417676538229E-3</v>
      </c>
      <c r="AB22">
        <v>7.7033981680870056E-2</v>
      </c>
      <c r="AC22">
        <v>0.45730841159820557</v>
      </c>
      <c r="AD22">
        <v>0.54269158840179443</v>
      </c>
      <c r="AE22">
        <v>2.191411517560482E-2</v>
      </c>
      <c r="AF22">
        <v>0.25970864295959473</v>
      </c>
      <c r="AG22">
        <v>0.47565951943397522</v>
      </c>
      <c r="AH22">
        <v>0.21161989867687225</v>
      </c>
      <c r="AI22">
        <v>3.1097838655114174E-2</v>
      </c>
      <c r="AJ22">
        <v>4.1036028414964676E-2</v>
      </c>
      <c r="AK22">
        <v>0.13397738337516785</v>
      </c>
      <c r="AL22">
        <v>0.10242250561714172</v>
      </c>
      <c r="AM22">
        <v>5.2620355039834976E-2</v>
      </c>
      <c r="AN22">
        <v>0.36531892418861389</v>
      </c>
      <c r="AO22">
        <v>0.30462482571601868</v>
      </c>
      <c r="AP22">
        <v>4.9092685803771019E-3</v>
      </c>
      <c r="AQ22">
        <v>0.1234375461935997</v>
      </c>
      <c r="AR22">
        <v>8.2374721765518188E-2</v>
      </c>
      <c r="AS22">
        <v>0.17953932285308838</v>
      </c>
      <c r="AT22">
        <v>0.56489938497543335</v>
      </c>
      <c r="AU22">
        <v>4.458063468337059E-2</v>
      </c>
      <c r="AV22">
        <v>2.5910953991115093E-4</v>
      </c>
      <c r="AW22">
        <v>0.63440072536468506</v>
      </c>
      <c r="AX22">
        <v>0.5452767014503479</v>
      </c>
      <c r="AY22">
        <v>0.73573470115661621</v>
      </c>
      <c r="AZ22">
        <v>0.18642102181911469</v>
      </c>
      <c r="BA22">
        <v>0.76609188318252563</v>
      </c>
      <c r="BB22">
        <v>0.84046220779418945</v>
      </c>
      <c r="BC22">
        <v>0.61711603403091431</v>
      </c>
      <c r="BD22">
        <v>0.14747604727745056</v>
      </c>
      <c r="BE22">
        <v>0.41627597808837891</v>
      </c>
      <c r="BF22">
        <v>0.43872317671775818</v>
      </c>
      <c r="BG22">
        <v>0.54690998792648315</v>
      </c>
      <c r="BH22">
        <v>0.49171614646911621</v>
      </c>
      <c r="BI22">
        <v>0.73464781045913696</v>
      </c>
      <c r="BJ22">
        <v>0.80001842975616455</v>
      </c>
      <c r="BK22">
        <v>2.2917964961379766E-3</v>
      </c>
      <c r="BL22">
        <v>5.7624418288469315E-2</v>
      </c>
      <c r="BM22">
        <v>3.8455035537481308E-2</v>
      </c>
      <c r="BN22">
        <v>8.3814442157745361E-2</v>
      </c>
      <c r="BO22">
        <v>0.2637123167514801</v>
      </c>
      <c r="BP22">
        <v>2.0811602473258972E-2</v>
      </c>
      <c r="BQ22">
        <v>1.2096025602659211E-4</v>
      </c>
      <c r="BR22">
        <v>0.44890505075454712</v>
      </c>
      <c r="BS22">
        <v>0.55109494924545288</v>
      </c>
      <c r="BT22">
        <v>1.1064226739108562E-2</v>
      </c>
      <c r="BU22">
        <v>0.23375210165977478</v>
      </c>
      <c r="BV22">
        <v>0.49351319670677185</v>
      </c>
      <c r="BW22">
        <v>0.22731471061706543</v>
      </c>
      <c r="BX22">
        <v>3.4355763345956802E-2</v>
      </c>
      <c r="BY22">
        <v>4.2195022106170654E-2</v>
      </c>
      <c r="BZ22">
        <v>0.13646490871906281</v>
      </c>
      <c r="CA22">
        <v>0.10276918113231659</v>
      </c>
      <c r="CB22">
        <v>4.3709300458431244E-2</v>
      </c>
      <c r="CC22">
        <v>0.35609138011932373</v>
      </c>
      <c r="CD22">
        <v>0.31877020001411438</v>
      </c>
      <c r="CE22">
        <v>4.9092685803771019E-3</v>
      </c>
      <c r="CF22">
        <v>0.1234375461935997</v>
      </c>
      <c r="CG22">
        <v>8.2374721765518188E-2</v>
      </c>
      <c r="CH22">
        <v>0.17953932285308838</v>
      </c>
      <c r="CI22">
        <v>0.56489938497543335</v>
      </c>
      <c r="CJ22">
        <v>4.458063468337059E-2</v>
      </c>
      <c r="CK22">
        <v>2.5910953991115093E-4</v>
      </c>
      <c r="CL22">
        <v>3.0003370717167854E-2</v>
      </c>
      <c r="CM22">
        <v>3.9719942957162857E-2</v>
      </c>
      <c r="CN22">
        <v>0.4893677830696106</v>
      </c>
      <c r="CO22">
        <v>8.2598127424716949E-2</v>
      </c>
      <c r="CP22">
        <v>1.150256022810936E-2</v>
      </c>
      <c r="CQ22">
        <v>8.970397524535656E-3</v>
      </c>
      <c r="CR22">
        <v>4.0996275842189789E-2</v>
      </c>
      <c r="CS22">
        <v>0.2160957008600235</v>
      </c>
      <c r="CT22">
        <v>0.48104014992713928</v>
      </c>
      <c r="CU22">
        <v>0.24428804218769073</v>
      </c>
      <c r="CV22">
        <v>0.20941367745399475</v>
      </c>
      <c r="CW22">
        <v>6.5258137881755829E-2</v>
      </c>
      <c r="CX22">
        <v>0.11710924655199051</v>
      </c>
      <c r="CY22">
        <v>0.13292491436004639</v>
      </c>
      <c r="CZ22">
        <v>0.10378190129995346</v>
      </c>
      <c r="DA22">
        <v>0.55333763360977173</v>
      </c>
      <c r="DB22">
        <v>0.20487913489341736</v>
      </c>
      <c r="DC22">
        <v>8.3936534821987152E-2</v>
      </c>
      <c r="DD22">
        <v>5.2257001399993896E-2</v>
      </c>
      <c r="DE22">
        <v>2.542395330965519E-2</v>
      </c>
      <c r="DF22">
        <v>9.292709082365036E-2</v>
      </c>
      <c r="DG22">
        <v>0.10038004815578461</v>
      </c>
      <c r="DH22">
        <v>0.11414431035518646</v>
      </c>
      <c r="DI22">
        <v>0.26651567220687866</v>
      </c>
      <c r="DJ22">
        <v>0.13945907354354858</v>
      </c>
      <c r="DK22">
        <v>7.6110340654850006E-2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0.51906818151473999</v>
      </c>
      <c r="DT22">
        <v>0.4809318482875824</v>
      </c>
      <c r="DU22">
        <v>0.10354353487491608</v>
      </c>
      <c r="DV22">
        <v>0.45435252785682678</v>
      </c>
      <c r="DW22">
        <v>0.3409227728843689</v>
      </c>
      <c r="DX22">
        <v>9.4429962337017059E-2</v>
      </c>
      <c r="DY22">
        <v>6.7512174136936665E-3</v>
      </c>
      <c r="DZ22">
        <v>3.2562408596277237E-2</v>
      </c>
      <c r="EA22">
        <v>0.11483854800462723</v>
      </c>
      <c r="EB22">
        <v>9.9829405546188354E-2</v>
      </c>
      <c r="EC22">
        <v>0.11975270509719849</v>
      </c>
      <c r="ED22">
        <v>0.43503856658935547</v>
      </c>
      <c r="EE22">
        <v>0.19797837734222412</v>
      </c>
      <c r="EM22">
        <v>2726.526123046875</v>
      </c>
      <c r="EN22">
        <v>3112.5068359375</v>
      </c>
      <c r="EO22">
        <v>2252.679443359375</v>
      </c>
      <c r="EP22">
        <v>695.62335205078125</v>
      </c>
      <c r="EQ22">
        <v>1612.703857421875</v>
      </c>
      <c r="ER22">
        <v>2969.75</v>
      </c>
      <c r="ES22">
        <v>3344.8193359375</v>
      </c>
      <c r="ET22">
        <v>3374.078857421875</v>
      </c>
      <c r="EU22">
        <v>1224.866943359375</v>
      </c>
      <c r="EV22">
        <v>1280.685791015625</v>
      </c>
      <c r="EW22">
        <v>1426.571533203125</v>
      </c>
      <c r="EX22">
        <v>1240.0859375</v>
      </c>
      <c r="EY22">
        <v>1757.2823486328125</v>
      </c>
      <c r="EZ22">
        <v>5249.89501953125</v>
      </c>
      <c r="FA22">
        <v>2231.3681640625</v>
      </c>
      <c r="FB22">
        <v>2875.8515625</v>
      </c>
      <c r="FC22">
        <v>2245.9423828125</v>
      </c>
      <c r="FD22">
        <v>2030.5167236328125</v>
      </c>
      <c r="FE22">
        <v>2811.807373046875</v>
      </c>
      <c r="FF22">
        <v>4981.5244140625</v>
      </c>
      <c r="FG22">
        <v>2120.105712890625</v>
      </c>
      <c r="FH22">
        <v>3324.148681640625</v>
      </c>
      <c r="FI22">
        <v>2681.173828125</v>
      </c>
      <c r="FJ22">
        <v>1702.98486328125</v>
      </c>
      <c r="FK22">
        <v>1775.5638427734375</v>
      </c>
      <c r="FL22">
        <v>1202.3338623046875</v>
      </c>
      <c r="FM22">
        <v>879.58905029296875</v>
      </c>
      <c r="FN22">
        <v>2572.485595703125</v>
      </c>
      <c r="FO22">
        <v>1707.804931640625</v>
      </c>
      <c r="FP22">
        <v>3606.71826171875</v>
      </c>
      <c r="FQ22">
        <v>2306.91064453125</v>
      </c>
      <c r="FR22">
        <v>7910.67431640625</v>
      </c>
      <c r="FS22">
        <v>2304.29052734375</v>
      </c>
      <c r="FT22">
        <v>0</v>
      </c>
      <c r="FU22">
        <v>4817.68896484375</v>
      </c>
      <c r="FV22">
        <v>2675.021240234375</v>
      </c>
      <c r="FW22">
        <v>0.53087371587753296</v>
      </c>
      <c r="FX22">
        <v>0.13128846883773804</v>
      </c>
      <c r="FY22">
        <v>0.2160957008600235</v>
      </c>
      <c r="FZ22">
        <v>2474.04345703125</v>
      </c>
      <c r="GA22">
        <v>1452.5477294921875</v>
      </c>
      <c r="GB22">
        <v>2278.698486328125</v>
      </c>
      <c r="GC22">
        <v>0.45436453819274902</v>
      </c>
      <c r="GD22">
        <v>0.23470890522003174</v>
      </c>
      <c r="GE22">
        <v>0.24092432856559753</v>
      </c>
      <c r="GF22">
        <v>6.0209657996892929E-2</v>
      </c>
      <c r="GG22">
        <v>9.7925728186964989E-3</v>
      </c>
      <c r="GH22">
        <v>0.68156707286834717</v>
      </c>
      <c r="GI22">
        <v>0.60636502504348755</v>
      </c>
      <c r="GJ22">
        <v>0.61595195531845093</v>
      </c>
      <c r="GK22">
        <v>0.50389754772186279</v>
      </c>
      <c r="GL22">
        <v>0.82019227743148804</v>
      </c>
      <c r="GM22">
        <v>0.34615245461463928</v>
      </c>
      <c r="GN22">
        <v>1.8084945157170296E-2</v>
      </c>
      <c r="GO22">
        <v>0.16433772444725037</v>
      </c>
      <c r="GP22">
        <v>0.22953943908214569</v>
      </c>
      <c r="GQ22">
        <v>0.258218914270401</v>
      </c>
      <c r="GR22">
        <v>0.32981899380683899</v>
      </c>
      <c r="GS22">
        <v>0.67678147554397583</v>
      </c>
      <c r="GT22">
        <v>0.32321852445602417</v>
      </c>
      <c r="GU22">
        <v>0.10923512279987335</v>
      </c>
      <c r="GV22">
        <v>0.28579512238502502</v>
      </c>
      <c r="GW22">
        <v>0.1218075156211853</v>
      </c>
      <c r="GX22">
        <v>3.1629826873540878E-2</v>
      </c>
      <c r="GY22">
        <v>0.31976971030235291</v>
      </c>
      <c r="GZ22">
        <v>0.13176272809505463</v>
      </c>
      <c r="HA22">
        <v>0.95802527666091919</v>
      </c>
      <c r="HB22">
        <v>0.87982219457626343</v>
      </c>
      <c r="HC22">
        <v>0.23067732155323029</v>
      </c>
      <c r="HD22">
        <v>0.19827237725257874</v>
      </c>
    </row>
    <row r="23" spans="1:212" x14ac:dyDescent="0.25">
      <c r="A23" s="139" t="str">
        <f t="shared" si="1"/>
        <v>2016_1_BRA</v>
      </c>
      <c r="B23">
        <v>2016</v>
      </c>
      <c r="C23">
        <v>1</v>
      </c>
      <c r="D23" t="s">
        <v>170</v>
      </c>
      <c r="E23">
        <v>1812877.1195230484</v>
      </c>
      <c r="F23">
        <v>22308033.863702774</v>
      </c>
      <c r="G23">
        <v>45115596.511713028</v>
      </c>
      <c r="H23">
        <v>18610074.837221146</v>
      </c>
      <c r="I23">
        <v>2792491.7061462402</v>
      </c>
      <c r="J23">
        <v>101728040.30033207</v>
      </c>
      <c r="K23">
        <v>165567042.52624893</v>
      </c>
      <c r="L23">
        <v>63839002.225916862</v>
      </c>
      <c r="M23">
        <v>90639074.038306236</v>
      </c>
      <c r="N23">
        <v>10972445.531042099</v>
      </c>
      <c r="O23">
        <v>13915213.996647835</v>
      </c>
      <c r="P23">
        <v>37524117.84003067</v>
      </c>
      <c r="Q23">
        <v>60437904.71944809</v>
      </c>
      <c r="R23">
        <v>33421430.993732452</v>
      </c>
      <c r="S23">
        <v>20268374.976389885</v>
      </c>
      <c r="T23">
        <v>8.404579758644104E-2</v>
      </c>
      <c r="U23">
        <v>0.2266400158405304</v>
      </c>
      <c r="V23">
        <v>0.36503583192825317</v>
      </c>
      <c r="W23">
        <v>0.20186041295528412</v>
      </c>
      <c r="X23">
        <v>0.12241793423891068</v>
      </c>
      <c r="Y23">
        <v>5.2801342681050301E-3</v>
      </c>
      <c r="Z23">
        <v>0.38557794690132141</v>
      </c>
      <c r="AA23">
        <v>2.4055561050772667E-2</v>
      </c>
      <c r="AB23">
        <v>8.6207039654254913E-2</v>
      </c>
      <c r="AC23">
        <v>0.43475955724716187</v>
      </c>
      <c r="AD23">
        <v>0.56524044275283813</v>
      </c>
      <c r="AE23">
        <v>2.8714045882225037E-2</v>
      </c>
      <c r="AF23">
        <v>0.27047440409660339</v>
      </c>
      <c r="AG23">
        <v>0.48053848743438721</v>
      </c>
      <c r="AH23">
        <v>0.19223198294639587</v>
      </c>
      <c r="AI23">
        <v>2.8041072189807892E-2</v>
      </c>
      <c r="AJ23">
        <v>7.0641733705997467E-2</v>
      </c>
      <c r="AK23">
        <v>0.21622414886951447</v>
      </c>
      <c r="AL23">
        <v>0.10199867933988571</v>
      </c>
      <c r="AM23">
        <v>6.2614984810352325E-2</v>
      </c>
      <c r="AN23">
        <v>0.32611724734306335</v>
      </c>
      <c r="AO23">
        <v>0.22240319848060608</v>
      </c>
      <c r="AP23">
        <v>0.10415105521678925</v>
      </c>
      <c r="AQ23">
        <v>0.12932081520557404</v>
      </c>
      <c r="AR23">
        <v>8.3347104489803314E-2</v>
      </c>
      <c r="AS23">
        <v>0.19248677790164948</v>
      </c>
      <c r="AT23">
        <v>0.43435582518577576</v>
      </c>
      <c r="AU23">
        <v>5.6234952062368393E-2</v>
      </c>
      <c r="AV23">
        <v>1.0347151692258194E-4</v>
      </c>
      <c r="AW23">
        <v>0.6144220232963562</v>
      </c>
      <c r="AX23">
        <v>0.51161634922027588</v>
      </c>
      <c r="AY23">
        <v>0.72674566507339478</v>
      </c>
      <c r="AZ23">
        <v>0.20991583168506622</v>
      </c>
      <c r="BA23">
        <v>0.7332572340965271</v>
      </c>
      <c r="BB23">
        <v>0.80883413553237915</v>
      </c>
      <c r="BC23">
        <v>0.58511507511138916</v>
      </c>
      <c r="BD23">
        <v>0.14073961973190308</v>
      </c>
      <c r="BE23">
        <v>0.39214244484901428</v>
      </c>
      <c r="BF23">
        <v>0.49436542391777039</v>
      </c>
      <c r="BG23">
        <v>0.58112174272537231</v>
      </c>
      <c r="BH23">
        <v>0.52823978662490845</v>
      </c>
      <c r="BI23">
        <v>0.74589067697525024</v>
      </c>
      <c r="BJ23">
        <v>0.79785478115081787</v>
      </c>
      <c r="BK23">
        <v>4.6072561293840408E-2</v>
      </c>
      <c r="BL23">
        <v>5.7206727564334869E-2</v>
      </c>
      <c r="BM23">
        <v>3.6869663745164871E-2</v>
      </c>
      <c r="BN23">
        <v>8.5149005055427551E-2</v>
      </c>
      <c r="BO23">
        <v>0.19214290380477905</v>
      </c>
      <c r="BP23">
        <v>2.4876255542039871E-2</v>
      </c>
      <c r="BQ23">
        <v>4.5771957957185805E-5</v>
      </c>
      <c r="BR23">
        <v>0.42575058341026306</v>
      </c>
      <c r="BS23">
        <v>0.57424944639205933</v>
      </c>
      <c r="BT23">
        <v>2.0001055672764778E-2</v>
      </c>
      <c r="BU23">
        <v>0.24611939489841461</v>
      </c>
      <c r="BV23">
        <v>0.49774998426437378</v>
      </c>
      <c r="BW23">
        <v>0.20532065629959106</v>
      </c>
      <c r="BX23">
        <v>3.0808916315436363E-2</v>
      </c>
      <c r="BY23">
        <v>7.275303453207016E-2</v>
      </c>
      <c r="BZ23">
        <v>0.22003936767578125</v>
      </c>
      <c r="CA23">
        <v>0.10119108110666275</v>
      </c>
      <c r="CB23">
        <v>5.5939458310604095E-2</v>
      </c>
      <c r="CC23">
        <v>0.31952956318855286</v>
      </c>
      <c r="CD23">
        <v>0.2305474728345871</v>
      </c>
      <c r="CE23">
        <v>0.10415105521678925</v>
      </c>
      <c r="CF23">
        <v>0.12932081520557404</v>
      </c>
      <c r="CG23">
        <v>8.3347104489803314E-2</v>
      </c>
      <c r="CH23">
        <v>0.19248677790164948</v>
      </c>
      <c r="CI23">
        <v>0.43435582518577576</v>
      </c>
      <c r="CJ23">
        <v>5.6234952062368393E-2</v>
      </c>
      <c r="CK23">
        <v>1.0347151692258194E-4</v>
      </c>
      <c r="CL23">
        <v>2.3935915902256966E-2</v>
      </c>
      <c r="CM23">
        <v>4.46934774518013E-2</v>
      </c>
      <c r="CN23">
        <v>0.3820776641368866</v>
      </c>
      <c r="CO23">
        <v>0.10723812133073807</v>
      </c>
      <c r="CP23">
        <v>1.2756678275763988E-2</v>
      </c>
      <c r="CQ23">
        <v>2.2122692316770554E-2</v>
      </c>
      <c r="CR23">
        <v>4.1100881993770599E-2</v>
      </c>
      <c r="CS23">
        <v>0.25581195950508118</v>
      </c>
      <c r="CT23">
        <v>0.48414885997772217</v>
      </c>
      <c r="CU23">
        <v>0.25518560409545898</v>
      </c>
      <c r="CV23">
        <v>0.20104403793811798</v>
      </c>
      <c r="CW23">
        <v>5.9621512889862061E-2</v>
      </c>
      <c r="CX23">
        <v>0.10786058008670807</v>
      </c>
      <c r="CY23">
        <v>0.12615106999874115</v>
      </c>
      <c r="CZ23">
        <v>9.379228949546814E-2</v>
      </c>
      <c r="DA23">
        <v>0.37647795677185059</v>
      </c>
      <c r="DB23">
        <v>0.18749891221523285</v>
      </c>
      <c r="DC23">
        <v>7.6157018542289734E-2</v>
      </c>
      <c r="DD23">
        <v>4.7636490315198898E-2</v>
      </c>
      <c r="DE23">
        <v>2.0793922245502472E-2</v>
      </c>
      <c r="DF23">
        <v>8.1490643322467804E-2</v>
      </c>
      <c r="DG23">
        <v>9.2006318271160126E-2</v>
      </c>
      <c r="DH23">
        <v>0.11497993022203445</v>
      </c>
      <c r="DI23">
        <v>0.2020934522151947</v>
      </c>
      <c r="DJ23">
        <v>0.12575981020927429</v>
      </c>
      <c r="DK23">
        <v>7.5608745217323303E-2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0.50848406553268433</v>
      </c>
      <c r="DT23">
        <v>0.49151593446731567</v>
      </c>
      <c r="DU23">
        <v>0.10022387653589249</v>
      </c>
      <c r="DV23">
        <v>0.47017782926559448</v>
      </c>
      <c r="DW23">
        <v>0.33929336071014404</v>
      </c>
      <c r="DX23">
        <v>8.4899015724658966E-2</v>
      </c>
      <c r="DY23">
        <v>5.4059033282101154E-3</v>
      </c>
      <c r="DZ23">
        <v>5.3371123969554901E-2</v>
      </c>
      <c r="EA23">
        <v>0.18444168567657471</v>
      </c>
      <c r="EB23">
        <v>0.10873110592365265</v>
      </c>
      <c r="EC23">
        <v>0.11731885373592377</v>
      </c>
      <c r="ED23">
        <v>0.38023573160171509</v>
      </c>
      <c r="EE23">
        <v>0.15590149164199829</v>
      </c>
      <c r="EM23">
        <v>1913.6383056640625</v>
      </c>
      <c r="EN23">
        <v>2133.75537109375</v>
      </c>
      <c r="EO23">
        <v>1616.7459716796875</v>
      </c>
      <c r="EP23">
        <v>441.45608520507813</v>
      </c>
      <c r="EQ23">
        <v>1279.623046875</v>
      </c>
      <c r="ER23">
        <v>2086.92578125</v>
      </c>
      <c r="ES23">
        <v>2343.968994140625</v>
      </c>
      <c r="ET23">
        <v>2266.750732421875</v>
      </c>
      <c r="EU23">
        <v>906.15478515625</v>
      </c>
      <c r="EV23">
        <v>1043.84326171875</v>
      </c>
      <c r="EW23">
        <v>1291.3707275390625</v>
      </c>
      <c r="EX23">
        <v>1083.110595703125</v>
      </c>
      <c r="EY23">
        <v>1580.6240234375</v>
      </c>
      <c r="EZ23">
        <v>3997.902099609375</v>
      </c>
      <c r="FA23">
        <v>916.16754150390625</v>
      </c>
      <c r="FB23">
        <v>1976.923095703125</v>
      </c>
      <c r="FC23">
        <v>1626.196044921875</v>
      </c>
      <c r="FD23">
        <v>1596.710205078125</v>
      </c>
      <c r="FE23">
        <v>2116.6845703125</v>
      </c>
      <c r="FF23">
        <v>3557.003173828125</v>
      </c>
      <c r="FG23">
        <v>2462.044677734375</v>
      </c>
      <c r="FH23">
        <v>2289.5498046875</v>
      </c>
      <c r="FI23">
        <v>1822.8624267578125</v>
      </c>
      <c r="FJ23">
        <v>1289.353759765625</v>
      </c>
      <c r="FK23">
        <v>1354.7164306640625</v>
      </c>
      <c r="FL23">
        <v>1074.6781005859375</v>
      </c>
      <c r="FM23">
        <v>658.0679931640625</v>
      </c>
      <c r="FN23">
        <v>1937.450927734375</v>
      </c>
      <c r="FO23">
        <v>1134.819091796875</v>
      </c>
      <c r="FP23">
        <v>2882.191650390625</v>
      </c>
      <c r="FQ23">
        <v>1827.8592529296875</v>
      </c>
      <c r="FR23">
        <v>5195.0849609375</v>
      </c>
      <c r="FS23">
        <v>1531.228271484375</v>
      </c>
      <c r="FT23">
        <v>2.806044340133667</v>
      </c>
      <c r="FU23">
        <v>3642.97412109375</v>
      </c>
      <c r="FV23">
        <v>1913.804931640625</v>
      </c>
      <c r="FW23">
        <v>0.41877025365829468</v>
      </c>
      <c r="FX23">
        <v>0.17405429482460022</v>
      </c>
      <c r="FY23">
        <v>0.25581195950508118</v>
      </c>
      <c r="FZ23">
        <v>1882.9710693359375</v>
      </c>
      <c r="GA23">
        <v>1066.857421875</v>
      </c>
      <c r="GB23">
        <v>1510.0518798828125</v>
      </c>
      <c r="GC23">
        <v>0.45925453305244446</v>
      </c>
      <c r="GD23">
        <v>0.24694110453128815</v>
      </c>
      <c r="GE23">
        <v>0.22999106347560883</v>
      </c>
      <c r="GF23">
        <v>5.6574072688817978E-2</v>
      </c>
      <c r="GG23">
        <v>7.239222526550293E-3</v>
      </c>
      <c r="GH23">
        <v>0.67860829830169678</v>
      </c>
      <c r="GI23">
        <v>0.58341622352600098</v>
      </c>
      <c r="GJ23">
        <v>0.57832837104797363</v>
      </c>
      <c r="GK23">
        <v>0.47111201286315918</v>
      </c>
      <c r="GL23">
        <v>0.74246817827224731</v>
      </c>
      <c r="GM23">
        <v>0.35346058011054993</v>
      </c>
      <c r="GN23">
        <v>2.0207377150654793E-2</v>
      </c>
      <c r="GO23">
        <v>0.18064947426319122</v>
      </c>
      <c r="GP23">
        <v>0.25085294246673584</v>
      </c>
      <c r="GQ23">
        <v>0.25068074464797974</v>
      </c>
      <c r="GR23">
        <v>0.29760944843292236</v>
      </c>
      <c r="GS23">
        <v>0.67018628120422363</v>
      </c>
      <c r="GT23">
        <v>0.32981371879577637</v>
      </c>
      <c r="GU23">
        <v>0.19592736661434174</v>
      </c>
      <c r="GV23">
        <v>0.34251672029495239</v>
      </c>
      <c r="GW23">
        <v>9.2850230634212494E-2</v>
      </c>
      <c r="GX23">
        <v>3.5034090280532837E-2</v>
      </c>
      <c r="GY23">
        <v>0.24919551610946655</v>
      </c>
      <c r="GZ23">
        <v>8.4476098418235779E-2</v>
      </c>
      <c r="HA23">
        <v>0.97163850069046021</v>
      </c>
      <c r="HB23">
        <v>0.88891470432281494</v>
      </c>
      <c r="HC23">
        <v>0.3107801079750061</v>
      </c>
      <c r="HD23">
        <v>0.29360169172286987</v>
      </c>
    </row>
    <row r="24" spans="1:212" x14ac:dyDescent="0.25">
      <c r="A24" s="139" t="str">
        <f t="shared" si="1"/>
        <v>2016_1_RJ</v>
      </c>
      <c r="B24">
        <v>2016</v>
      </c>
      <c r="C24">
        <v>1</v>
      </c>
      <c r="D24" t="s">
        <v>172</v>
      </c>
      <c r="E24">
        <v>14334.402984619141</v>
      </c>
      <c r="F24">
        <v>600757.27180480957</v>
      </c>
      <c r="G24">
        <v>1532724.7550582886</v>
      </c>
      <c r="H24">
        <v>733353.56479644775</v>
      </c>
      <c r="I24">
        <v>112669.89202880859</v>
      </c>
      <c r="J24">
        <v>3210008.9313049316</v>
      </c>
      <c r="K24">
        <v>5546030.7971801758</v>
      </c>
      <c r="L24">
        <v>2336021.8658752441</v>
      </c>
      <c r="M24">
        <v>2993839.8866729736</v>
      </c>
      <c r="N24">
        <v>214391.07412719727</v>
      </c>
      <c r="O24">
        <v>314532.22023010254</v>
      </c>
      <c r="P24">
        <v>1062730.3269805908</v>
      </c>
      <c r="Q24">
        <v>1925606.520362854</v>
      </c>
      <c r="R24">
        <v>1285416.4626083374</v>
      </c>
      <c r="S24">
        <v>957745.26699829102</v>
      </c>
      <c r="T24">
        <v>5.6713033467531204E-2</v>
      </c>
      <c r="U24">
        <v>0.19161997735500336</v>
      </c>
      <c r="V24">
        <v>0.34720444679260254</v>
      </c>
      <c r="W24">
        <v>0.23177233338356018</v>
      </c>
      <c r="X24">
        <v>0.17269021272659302</v>
      </c>
      <c r="Y24">
        <v>3.0043867882341146E-3</v>
      </c>
      <c r="Z24">
        <v>0.42120608687400818</v>
      </c>
      <c r="AA24">
        <v>1.435703132301569E-3</v>
      </c>
      <c r="AB24">
        <v>0.11324848234653473</v>
      </c>
      <c r="AC24">
        <v>0.45616194605827332</v>
      </c>
      <c r="AD24">
        <v>0.5438380241394043</v>
      </c>
      <c r="AE24">
        <v>6.5454128198325634E-3</v>
      </c>
      <c r="AF24">
        <v>0.21947619318962097</v>
      </c>
      <c r="AG24">
        <v>0.50166267156600952</v>
      </c>
      <c r="AH24">
        <v>0.23659051954746246</v>
      </c>
      <c r="AI24">
        <v>3.5725213587284088E-2</v>
      </c>
      <c r="AJ24">
        <v>4.0456689894199371E-2</v>
      </c>
      <c r="AK24">
        <v>0.10138261318206787</v>
      </c>
      <c r="AL24">
        <v>0.10285905003547668</v>
      </c>
      <c r="AM24">
        <v>3.7224769592285156E-2</v>
      </c>
      <c r="AN24">
        <v>0.37160104513168335</v>
      </c>
      <c r="AO24">
        <v>0.34647583961486816</v>
      </c>
      <c r="AP24">
        <v>3.8022536318749189E-3</v>
      </c>
      <c r="AQ24">
        <v>7.9130157828330994E-2</v>
      </c>
      <c r="AR24">
        <v>7.461981475353241E-2</v>
      </c>
      <c r="AS24">
        <v>0.17102767527103424</v>
      </c>
      <c r="AT24">
        <v>0.60875779390335083</v>
      </c>
      <c r="AU24">
        <v>6.2662288546562195E-2</v>
      </c>
      <c r="AV24">
        <v>0</v>
      </c>
      <c r="AW24">
        <v>0.57879394292831421</v>
      </c>
      <c r="AX24">
        <v>0.48110777139663696</v>
      </c>
      <c r="AY24">
        <v>0.69760257005691528</v>
      </c>
      <c r="AZ24">
        <v>6.6800259053707123E-2</v>
      </c>
      <c r="BA24">
        <v>0.66293442249298096</v>
      </c>
      <c r="BB24">
        <v>0.83627760410308838</v>
      </c>
      <c r="BC24">
        <v>0.59082615375518799</v>
      </c>
      <c r="BD24">
        <v>0.11973774433135986</v>
      </c>
      <c r="BE24">
        <v>0.45192202925682068</v>
      </c>
      <c r="BF24">
        <v>0.37099424004554749</v>
      </c>
      <c r="BG24">
        <v>0.48331177234649658</v>
      </c>
      <c r="BH24">
        <v>0.39319249987602234</v>
      </c>
      <c r="BI24">
        <v>0.6500890851020813</v>
      </c>
      <c r="BJ24">
        <v>0.71316790580749512</v>
      </c>
      <c r="BK24">
        <v>1.7533453647047281E-3</v>
      </c>
      <c r="BL24">
        <v>3.6489538848400116E-2</v>
      </c>
      <c r="BM24">
        <v>3.4409672021865845E-2</v>
      </c>
      <c r="BN24">
        <v>7.8866533935070038E-2</v>
      </c>
      <c r="BO24">
        <v>0.28071841597557068</v>
      </c>
      <c r="BP24">
        <v>2.8895659372210503E-2</v>
      </c>
      <c r="BQ24">
        <v>0</v>
      </c>
      <c r="BR24">
        <v>0.45158290863037109</v>
      </c>
      <c r="BS24">
        <v>0.54841709136962891</v>
      </c>
      <c r="BT24">
        <v>4.7879656776785851E-3</v>
      </c>
      <c r="BU24">
        <v>0.2006644606590271</v>
      </c>
      <c r="BV24">
        <v>0.5119594931602478</v>
      </c>
      <c r="BW24">
        <v>0.24495416879653931</v>
      </c>
      <c r="BX24">
        <v>3.7633907049894333E-2</v>
      </c>
      <c r="BY24">
        <v>4.0444884449243546E-2</v>
      </c>
      <c r="BZ24">
        <v>0.10111819952726364</v>
      </c>
      <c r="CA24">
        <v>0.1011388823390007</v>
      </c>
      <c r="CB24">
        <v>3.3876534551382065E-2</v>
      </c>
      <c r="CC24">
        <v>0.36779710650444031</v>
      </c>
      <c r="CD24">
        <v>0.35562440752983093</v>
      </c>
      <c r="CE24">
        <v>3.8022536318749189E-3</v>
      </c>
      <c r="CF24">
        <v>7.9130157828330994E-2</v>
      </c>
      <c r="CG24">
        <v>7.461981475353241E-2</v>
      </c>
      <c r="CH24">
        <v>0.17102767527103424</v>
      </c>
      <c r="CI24">
        <v>0.60875779390335083</v>
      </c>
      <c r="CJ24">
        <v>6.2662288546562195E-2</v>
      </c>
      <c r="CK24">
        <v>0</v>
      </c>
      <c r="CL24">
        <v>3.301369771361351E-2</v>
      </c>
      <c r="CM24">
        <v>3.4434031695127487E-2</v>
      </c>
      <c r="CN24">
        <v>0.50414162874221802</v>
      </c>
      <c r="CO24">
        <v>4.977041482925415E-2</v>
      </c>
      <c r="CP24">
        <v>1.1819626204669476E-2</v>
      </c>
      <c r="CQ24">
        <v>3.5177809186279774E-3</v>
      </c>
      <c r="CR24">
        <v>3.2363582402467728E-2</v>
      </c>
      <c r="CS24">
        <v>0.2162550687789917</v>
      </c>
      <c r="CT24">
        <v>0.50170105695724487</v>
      </c>
      <c r="CU24">
        <v>0.24752897024154663</v>
      </c>
      <c r="CV24">
        <v>0.17725048959255219</v>
      </c>
      <c r="CW24">
        <v>7.3519483208656311E-2</v>
      </c>
      <c r="CX24">
        <v>6.6788308322429657E-2</v>
      </c>
      <c r="CY24">
        <v>7.6146423816680908E-2</v>
      </c>
      <c r="CZ24">
        <v>5.8938890695571899E-2</v>
      </c>
      <c r="DA24">
        <v>0.31776136159896851</v>
      </c>
      <c r="DB24">
        <v>0.14584338665008545</v>
      </c>
      <c r="DC24">
        <v>4.806184396147728E-2</v>
      </c>
      <c r="DD24">
        <v>3.3656422048807144E-2</v>
      </c>
      <c r="DE24">
        <v>1.7513066530227661E-2</v>
      </c>
      <c r="DF24">
        <v>6.7614287137985229E-2</v>
      </c>
      <c r="DG24">
        <v>6.9774642586708069E-2</v>
      </c>
      <c r="DH24">
        <v>7.881888747215271E-2</v>
      </c>
      <c r="DI24">
        <v>0.15123139321804047</v>
      </c>
      <c r="DJ24">
        <v>7.6539523899555206E-2</v>
      </c>
      <c r="DK24">
        <v>4.2715735733509064E-2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S24">
        <v>0.52007752656936646</v>
      </c>
      <c r="DT24">
        <v>0.47992247343063354</v>
      </c>
      <c r="DU24">
        <v>3.1141366809606552E-2</v>
      </c>
      <c r="DV24">
        <v>0.47926276922225952</v>
      </c>
      <c r="DW24">
        <v>0.36100378632545471</v>
      </c>
      <c r="DX24">
        <v>0.11922430992126465</v>
      </c>
      <c r="DY24">
        <v>9.3677788972854614E-3</v>
      </c>
      <c r="DZ24">
        <v>4.0957018733024597E-2</v>
      </c>
      <c r="EA24">
        <v>0.10591576993465424</v>
      </c>
      <c r="EB24">
        <v>0.12138704210519791</v>
      </c>
      <c r="EC24">
        <v>8.4289498627185822E-2</v>
      </c>
      <c r="ED24">
        <v>0.42585542798042297</v>
      </c>
      <c r="EE24">
        <v>0.22159522771835327</v>
      </c>
      <c r="EM24">
        <v>3002.33740234375</v>
      </c>
      <c r="EN24">
        <v>3379.904296875</v>
      </c>
      <c r="EO24">
        <v>2543.807861328125</v>
      </c>
      <c r="EP24">
        <v>962.4979248046875</v>
      </c>
      <c r="EQ24">
        <v>1780.5711669921875</v>
      </c>
      <c r="ER24">
        <v>3178.350830078125</v>
      </c>
      <c r="ES24">
        <v>3413.654052734375</v>
      </c>
      <c r="ET24">
        <v>4704.69580078125</v>
      </c>
      <c r="EU24">
        <v>1355.131103515625</v>
      </c>
      <c r="EV24">
        <v>1319.463623046875</v>
      </c>
      <c r="EW24">
        <v>1388.508544921875</v>
      </c>
      <c r="EX24">
        <v>1216.6773681640625</v>
      </c>
      <c r="EY24">
        <v>1965.35205078125</v>
      </c>
      <c r="EZ24">
        <v>5369.732421875</v>
      </c>
      <c r="FA24">
        <v>7188.85498046875</v>
      </c>
      <c r="FB24">
        <v>4066.4892578125</v>
      </c>
      <c r="FC24">
        <v>1996.400634765625</v>
      </c>
      <c r="FD24">
        <v>2374.260498046875</v>
      </c>
      <c r="FE24">
        <v>2927.976318359375</v>
      </c>
      <c r="FF24">
        <v>5039.0419921875</v>
      </c>
      <c r="FH24">
        <v>3428.1630859375</v>
      </c>
      <c r="FI24">
        <v>3250.183349609375</v>
      </c>
      <c r="FJ24">
        <v>1894.1549072265625</v>
      </c>
      <c r="FK24">
        <v>1933.7724609375</v>
      </c>
      <c r="FL24">
        <v>1343.50390625</v>
      </c>
      <c r="FM24">
        <v>993.7039794921875</v>
      </c>
      <c r="FN24">
        <v>2770.634521484375</v>
      </c>
      <c r="FO24">
        <v>1842.4788818359375</v>
      </c>
      <c r="FP24">
        <v>4726.26806640625</v>
      </c>
      <c r="FQ24">
        <v>2728.51953125</v>
      </c>
      <c r="FR24">
        <v>7261.41796875</v>
      </c>
      <c r="FS24">
        <v>2552.64453125</v>
      </c>
      <c r="FT24">
        <v>0</v>
      </c>
      <c r="FU24">
        <v>5146.06591796875</v>
      </c>
      <c r="FV24">
        <v>2973.86865234375</v>
      </c>
      <c r="FW24">
        <v>0.54897493124008179</v>
      </c>
      <c r="FX24">
        <v>8.7722226977348328E-2</v>
      </c>
      <c r="FY24">
        <v>0.2162550687789917</v>
      </c>
      <c r="FZ24">
        <v>2702.49853515625</v>
      </c>
      <c r="GA24">
        <v>1527.9091796875</v>
      </c>
      <c r="GB24">
        <v>2540.3095703125</v>
      </c>
      <c r="GC24">
        <v>0.48784869909286499</v>
      </c>
      <c r="GD24">
        <v>0.23863975703716278</v>
      </c>
      <c r="GE24">
        <v>0.1963798999786377</v>
      </c>
      <c r="GF24">
        <v>6.5599091351032257E-2</v>
      </c>
      <c r="GG24">
        <v>1.1532565578818321E-2</v>
      </c>
      <c r="GH24">
        <v>0.61565685272216797</v>
      </c>
      <c r="GI24">
        <v>0.5838019847869873</v>
      </c>
      <c r="GJ24">
        <v>0.528178870677948</v>
      </c>
      <c r="GK24">
        <v>0.46668249368667603</v>
      </c>
      <c r="GL24">
        <v>0.81281644105911255</v>
      </c>
      <c r="GM24">
        <v>0.37040165066719055</v>
      </c>
      <c r="GN24">
        <v>8.4645645692944527E-3</v>
      </c>
      <c r="GO24">
        <v>0.13256929814815521</v>
      </c>
      <c r="GP24">
        <v>0.18181054294109344</v>
      </c>
      <c r="GQ24">
        <v>0.26660299301147461</v>
      </c>
      <c r="GR24">
        <v>0.41055259108543396</v>
      </c>
      <c r="GS24">
        <v>0.69247883558273315</v>
      </c>
      <c r="GT24">
        <v>0.30752119421958923</v>
      </c>
      <c r="GU24">
        <v>7.7927477657794952E-2</v>
      </c>
      <c r="GV24">
        <v>0.22827328741550446</v>
      </c>
      <c r="GW24">
        <v>0.149321049451828</v>
      </c>
      <c r="GX24">
        <v>2.5605378672480583E-2</v>
      </c>
      <c r="GY24">
        <v>0.33748820424079895</v>
      </c>
      <c r="GZ24">
        <v>0.1813846230506897</v>
      </c>
      <c r="HA24">
        <v>0.98284024000167847</v>
      </c>
      <c r="HB24">
        <v>0.93079090118408203</v>
      </c>
      <c r="HC24">
        <v>0.19973692297935486</v>
      </c>
      <c r="HD24">
        <v>0.13777700066566467</v>
      </c>
    </row>
    <row r="25" spans="1:212" x14ac:dyDescent="0.25">
      <c r="A25" s="139" t="str">
        <f t="shared" si="1"/>
        <v>2016_1_RMRJ</v>
      </c>
      <c r="B25">
        <v>2016</v>
      </c>
      <c r="C25">
        <v>1</v>
      </c>
      <c r="D25" t="s">
        <v>9</v>
      </c>
      <c r="E25">
        <v>31591.266738891602</v>
      </c>
      <c r="F25">
        <v>1139016.765007019</v>
      </c>
      <c r="G25">
        <v>2745225.6501693726</v>
      </c>
      <c r="H25">
        <v>1300601.6243362427</v>
      </c>
      <c r="I25">
        <v>188323.0467300415</v>
      </c>
      <c r="J25">
        <v>5955112.0242080688</v>
      </c>
      <c r="K25">
        <v>10274693.328483582</v>
      </c>
      <c r="L25">
        <v>4319581.3042755127</v>
      </c>
      <c r="M25">
        <v>5404758.3529815674</v>
      </c>
      <c r="N25">
        <v>547652.24814605713</v>
      </c>
      <c r="O25">
        <v>665156.99797058105</v>
      </c>
      <c r="P25">
        <v>2052912.7409439087</v>
      </c>
      <c r="Q25">
        <v>3600535.5190582275</v>
      </c>
      <c r="R25">
        <v>2312713.1377944946</v>
      </c>
      <c r="S25">
        <v>1643374.9327163696</v>
      </c>
      <c r="T25">
        <v>6.4737409353256226E-2</v>
      </c>
      <c r="U25">
        <v>0.19980283081531525</v>
      </c>
      <c r="V25">
        <v>0.3504275381565094</v>
      </c>
      <c r="W25">
        <v>0.22508828341960907</v>
      </c>
      <c r="X25">
        <v>0.15994393825531006</v>
      </c>
      <c r="Y25">
        <v>4.4573438353836536E-3</v>
      </c>
      <c r="Z25">
        <v>0.42040976881980896</v>
      </c>
      <c r="AA25">
        <v>2.6535876095294952E-3</v>
      </c>
      <c r="AB25">
        <v>0.10007379949092865</v>
      </c>
      <c r="AC25">
        <v>0.44768562912940979</v>
      </c>
      <c r="AD25">
        <v>0.55231434106826782</v>
      </c>
      <c r="AE25">
        <v>9.1703711077570915E-3</v>
      </c>
      <c r="AF25">
        <v>0.23360314965248108</v>
      </c>
      <c r="AG25">
        <v>0.49607503414154053</v>
      </c>
      <c r="AH25">
        <v>0.22885344922542572</v>
      </c>
      <c r="AI25">
        <v>3.2297980040311813E-2</v>
      </c>
      <c r="AJ25">
        <v>4.9844399094581604E-2</v>
      </c>
      <c r="AK25">
        <v>0.13737329840660095</v>
      </c>
      <c r="AL25">
        <v>0.11476011574268341</v>
      </c>
      <c r="AM25">
        <v>4.3664723634719849E-2</v>
      </c>
      <c r="AN25">
        <v>0.39014133810997009</v>
      </c>
      <c r="AO25">
        <v>0.26421612501144409</v>
      </c>
      <c r="AP25">
        <v>5.3538265638053417E-3</v>
      </c>
      <c r="AQ25">
        <v>8.9629411697387695E-2</v>
      </c>
      <c r="AR25">
        <v>9.6542336046695709E-2</v>
      </c>
      <c r="AS25">
        <v>0.18132407963275909</v>
      </c>
      <c r="AT25">
        <v>0.56573003530502319</v>
      </c>
      <c r="AU25">
        <v>6.1420317739248276E-2</v>
      </c>
      <c r="AV25">
        <v>0</v>
      </c>
      <c r="AW25">
        <v>0.57959026098251343</v>
      </c>
      <c r="AX25">
        <v>0.47826004028320313</v>
      </c>
      <c r="AY25">
        <v>0.69976520538330078</v>
      </c>
      <c r="AZ25">
        <v>8.2101799547672272E-2</v>
      </c>
      <c r="BA25">
        <v>0.67763864994049072</v>
      </c>
      <c r="BB25">
        <v>0.82048416137695313</v>
      </c>
      <c r="BC25">
        <v>0.58928537368774414</v>
      </c>
      <c r="BD25">
        <v>0.11703847348690033</v>
      </c>
      <c r="BE25">
        <v>0.41150468587875366</v>
      </c>
      <c r="BF25">
        <v>0.40232124924659729</v>
      </c>
      <c r="BG25">
        <v>0.52602159976959229</v>
      </c>
      <c r="BH25">
        <v>0.41488680243492126</v>
      </c>
      <c r="BI25">
        <v>0.6773715615272522</v>
      </c>
      <c r="BJ25">
        <v>0.72706031799316406</v>
      </c>
      <c r="BK25">
        <v>2.3715866263955832E-3</v>
      </c>
      <c r="BL25">
        <v>3.970317542552948E-2</v>
      </c>
      <c r="BM25">
        <v>4.2765397578477859E-2</v>
      </c>
      <c r="BN25">
        <v>8.032120019197464E-2</v>
      </c>
      <c r="BO25">
        <v>0.25060164928436279</v>
      </c>
      <c r="BP25">
        <v>2.7207382023334503E-2</v>
      </c>
      <c r="BQ25">
        <v>0</v>
      </c>
      <c r="BR25">
        <v>0.44004344940185547</v>
      </c>
      <c r="BS25">
        <v>0.55995655059814453</v>
      </c>
      <c r="BT25">
        <v>5.8450838550925255E-3</v>
      </c>
      <c r="BU25">
        <v>0.21074332296848297</v>
      </c>
      <c r="BV25">
        <v>0.5079275369644165</v>
      </c>
      <c r="BW25">
        <v>0.24064010381698608</v>
      </c>
      <c r="BX25">
        <v>3.4843932837247849E-2</v>
      </c>
      <c r="BY25">
        <v>4.9825802445411682E-2</v>
      </c>
      <c r="BZ25">
        <v>0.13636714220046997</v>
      </c>
      <c r="CA25">
        <v>0.11536550521850586</v>
      </c>
      <c r="CB25">
        <v>3.912508487701416E-2</v>
      </c>
      <c r="CC25">
        <v>0.38355311751365662</v>
      </c>
      <c r="CD25">
        <v>0.27576336264610291</v>
      </c>
      <c r="CE25">
        <v>5.3538265638053417E-3</v>
      </c>
      <c r="CF25">
        <v>8.9629411697387695E-2</v>
      </c>
      <c r="CG25">
        <v>9.6542336046695709E-2</v>
      </c>
      <c r="CH25">
        <v>0.18132407963275909</v>
      </c>
      <c r="CI25">
        <v>0.56573003530502319</v>
      </c>
      <c r="CJ25">
        <v>6.1420317739248276E-2</v>
      </c>
      <c r="CK25">
        <v>0</v>
      </c>
      <c r="CL25">
        <v>3.2432083040475845E-2</v>
      </c>
      <c r="CM25">
        <v>4.7770153731107712E-2</v>
      </c>
      <c r="CN25">
        <v>0.46709820628166199</v>
      </c>
      <c r="CO25">
        <v>6.7472405731678009E-2</v>
      </c>
      <c r="CP25">
        <v>1.1673338711261749E-2</v>
      </c>
      <c r="CQ25">
        <v>8.6295278742909431E-3</v>
      </c>
      <c r="CR25">
        <v>2.6115715503692627E-2</v>
      </c>
      <c r="CS25">
        <v>0.23608119785785675</v>
      </c>
      <c r="CT25">
        <v>0.49696481227874756</v>
      </c>
      <c r="CU25">
        <v>0.2459653913974762</v>
      </c>
      <c r="CV25">
        <v>0.19109351933002472</v>
      </c>
      <c r="CW25">
        <v>6.5976262092590332E-2</v>
      </c>
      <c r="CX25">
        <v>9.1963380575180054E-2</v>
      </c>
      <c r="CY25">
        <v>0.10760341584682465</v>
      </c>
      <c r="CZ25">
        <v>7.9286150634288788E-2</v>
      </c>
      <c r="DA25">
        <v>0.42151755094528198</v>
      </c>
      <c r="DB25">
        <v>0.18011270463466644</v>
      </c>
      <c r="DC25">
        <v>7.0528589189052582E-2</v>
      </c>
      <c r="DD25">
        <v>4.5274928212165833E-2</v>
      </c>
      <c r="DE25">
        <v>2.0874923095107079E-2</v>
      </c>
      <c r="DF25">
        <v>9.2755623161792755E-2</v>
      </c>
      <c r="DG25">
        <v>9.8402075469493866E-2</v>
      </c>
      <c r="DH25">
        <v>8.5638448596000671E-2</v>
      </c>
      <c r="DI25">
        <v>0.18677456676959991</v>
      </c>
      <c r="DJ25">
        <v>0.10756353288888931</v>
      </c>
      <c r="DK25">
        <v>5.2509654313325882E-2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S25">
        <v>0.52382266521453857</v>
      </c>
      <c r="DT25">
        <v>0.47617736458778381</v>
      </c>
      <c r="DU25">
        <v>4.2032733559608459E-2</v>
      </c>
      <c r="DV25">
        <v>0.45751795172691345</v>
      </c>
      <c r="DW25">
        <v>0.380450040102005</v>
      </c>
      <c r="DX25">
        <v>0.11266792565584183</v>
      </c>
      <c r="DY25">
        <v>7.3313727043569088E-3</v>
      </c>
      <c r="DZ25">
        <v>5.0273794680833817E-2</v>
      </c>
      <c r="EA25">
        <v>0.1469912976026535</v>
      </c>
      <c r="EB25">
        <v>0.10686729848384857</v>
      </c>
      <c r="EC25">
        <v>8.8681593537330627E-2</v>
      </c>
      <c r="ED25">
        <v>0.45632275938987732</v>
      </c>
      <c r="EE25">
        <v>0.15086326003074646</v>
      </c>
      <c r="EM25">
        <v>2414.15283203125</v>
      </c>
      <c r="EN25">
        <v>2697.686279296875</v>
      </c>
      <c r="EO25">
        <v>2053.355224609375</v>
      </c>
      <c r="EP25">
        <v>788.670654296875</v>
      </c>
      <c r="EQ25">
        <v>1562.294921875</v>
      </c>
      <c r="ER25">
        <v>2565.88232421875</v>
      </c>
      <c r="ES25">
        <v>2711.251220703125</v>
      </c>
      <c r="ET25">
        <v>3575.41650390625</v>
      </c>
      <c r="EU25">
        <v>1219.764892578125</v>
      </c>
      <c r="EV25">
        <v>1185.936767578125</v>
      </c>
      <c r="EW25">
        <v>1349.875</v>
      </c>
      <c r="EX25">
        <v>1167.9403076171875</v>
      </c>
      <c r="EY25">
        <v>1756.154052734375</v>
      </c>
      <c r="EZ25">
        <v>4774.568359375</v>
      </c>
      <c r="FA25">
        <v>3542.46142578125</v>
      </c>
      <c r="FB25">
        <v>2797.295166015625</v>
      </c>
      <c r="FC25">
        <v>1714.18359375</v>
      </c>
      <c r="FD25">
        <v>1886.958251953125</v>
      </c>
      <c r="FE25">
        <v>2422.088623046875</v>
      </c>
      <c r="FF25">
        <v>4340.201171875</v>
      </c>
      <c r="FH25">
        <v>2745.2880859375</v>
      </c>
      <c r="FI25">
        <v>2524.94384765625</v>
      </c>
      <c r="FJ25">
        <v>1648.8587646484375</v>
      </c>
      <c r="FK25">
        <v>1723.4385986328125</v>
      </c>
      <c r="FL25">
        <v>1246.4779052734375</v>
      </c>
      <c r="FM25">
        <v>884.59808349609375</v>
      </c>
      <c r="FN25">
        <v>2295.608154296875</v>
      </c>
      <c r="FO25">
        <v>1480.3577880859375</v>
      </c>
      <c r="FP25">
        <v>3746.1123046875</v>
      </c>
      <c r="FQ25">
        <v>2048.645263671875</v>
      </c>
      <c r="FR25">
        <v>6263.9892578125</v>
      </c>
      <c r="FS25">
        <v>2005.7156982421875</v>
      </c>
      <c r="FT25">
        <v>0</v>
      </c>
      <c r="FU25">
        <v>4604.63134765625</v>
      </c>
      <c r="FV25">
        <v>2389.209228515625</v>
      </c>
      <c r="FW25">
        <v>0.51120364665985107</v>
      </c>
      <c r="FX25">
        <v>0.12387208640575409</v>
      </c>
      <c r="FY25">
        <v>0.23608119785785675</v>
      </c>
      <c r="FZ25">
        <v>2241.257568359375</v>
      </c>
      <c r="GA25">
        <v>1276.5487060546875</v>
      </c>
      <c r="GB25">
        <v>1992.315673828125</v>
      </c>
      <c r="GC25">
        <v>0.47819977998733521</v>
      </c>
      <c r="GD25">
        <v>0.23776103556156158</v>
      </c>
      <c r="GE25">
        <v>0.21300609409809113</v>
      </c>
      <c r="GF25">
        <v>6.2786690890789032E-2</v>
      </c>
      <c r="GG25">
        <v>8.246411569416523E-3</v>
      </c>
      <c r="GH25">
        <v>0.62040764093399048</v>
      </c>
      <c r="GI25">
        <v>0.5720553994178772</v>
      </c>
      <c r="GJ25">
        <v>0.54420560598373413</v>
      </c>
      <c r="GK25">
        <v>0.46173596382141113</v>
      </c>
      <c r="GL25">
        <v>0.71330845355987549</v>
      </c>
      <c r="GM25">
        <v>0.38174992799758911</v>
      </c>
      <c r="GN25">
        <v>1.2356525287032127E-2</v>
      </c>
      <c r="GO25">
        <v>0.15169574320316315</v>
      </c>
      <c r="GP25">
        <v>0.20946194231510162</v>
      </c>
      <c r="GQ25">
        <v>0.25631424784660339</v>
      </c>
      <c r="GR25">
        <v>0.37017154693603516</v>
      </c>
      <c r="GS25">
        <v>0.6866411566734314</v>
      </c>
      <c r="GT25">
        <v>0.3133588433265686</v>
      </c>
      <c r="GU25">
        <v>0.11237470805644989</v>
      </c>
      <c r="GV25">
        <v>0.26738035678863525</v>
      </c>
      <c r="GW25">
        <v>0.13151194155216217</v>
      </c>
      <c r="GX25">
        <v>2.957497164607048E-2</v>
      </c>
      <c r="GY25">
        <v>0.33158347010612488</v>
      </c>
      <c r="GZ25">
        <v>0.12757456302642822</v>
      </c>
      <c r="HA25">
        <v>0.95389425754547119</v>
      </c>
      <c r="HB25">
        <v>0.90533679723739624</v>
      </c>
      <c r="HC25">
        <v>0.25198447704315186</v>
      </c>
      <c r="HD25">
        <v>0.19505089521408081</v>
      </c>
    </row>
    <row r="26" spans="1:212" x14ac:dyDescent="0.25">
      <c r="A26" s="139" t="str">
        <f t="shared" si="1"/>
        <v>2016_1_SEMT</v>
      </c>
      <c r="B26">
        <v>2016</v>
      </c>
      <c r="C26">
        <v>1</v>
      </c>
      <c r="D26" t="s">
        <v>171</v>
      </c>
      <c r="E26">
        <v>209622.08906364441</v>
      </c>
      <c r="F26">
        <v>4428651.5765914917</v>
      </c>
      <c r="G26">
        <v>9350068.012260437</v>
      </c>
      <c r="H26">
        <v>4306689.1678543091</v>
      </c>
      <c r="I26">
        <v>650901.98898696899</v>
      </c>
      <c r="J26">
        <v>21476804.894609451</v>
      </c>
      <c r="K26">
        <v>33853689.267911911</v>
      </c>
      <c r="L26">
        <v>12376884.37330246</v>
      </c>
      <c r="M26">
        <v>18945932.834756851</v>
      </c>
      <c r="N26">
        <v>2515132.4522018433</v>
      </c>
      <c r="O26">
        <v>2524635.8494911194</v>
      </c>
      <c r="P26">
        <v>7280734.6157493591</v>
      </c>
      <c r="Q26">
        <v>12154795.828819275</v>
      </c>
      <c r="R26">
        <v>7364772.8286457062</v>
      </c>
      <c r="S26">
        <v>4528750.1452064514</v>
      </c>
      <c r="T26">
        <v>7.457491010427475E-2</v>
      </c>
      <c r="U26">
        <v>0.21506473422050476</v>
      </c>
      <c r="V26">
        <v>0.35903903841972351</v>
      </c>
      <c r="W26">
        <v>0.21754713356494904</v>
      </c>
      <c r="X26">
        <v>0.13377419114112854</v>
      </c>
      <c r="Y26">
        <v>4.8612784594297409E-3</v>
      </c>
      <c r="Z26">
        <v>0.36559927463531494</v>
      </c>
      <c r="AA26">
        <v>3.7118417676538229E-3</v>
      </c>
      <c r="AB26">
        <v>7.7033981680870056E-2</v>
      </c>
      <c r="AC26">
        <v>0.45730841159820557</v>
      </c>
      <c r="AD26">
        <v>0.54269158840179443</v>
      </c>
      <c r="AE26">
        <v>2.191411517560482E-2</v>
      </c>
      <c r="AF26">
        <v>0.25970864295959473</v>
      </c>
      <c r="AG26">
        <v>0.47565951943397522</v>
      </c>
      <c r="AH26">
        <v>0.21161989867687225</v>
      </c>
      <c r="AI26">
        <v>3.1097838655114174E-2</v>
      </c>
      <c r="AJ26">
        <v>4.1036028414964676E-2</v>
      </c>
      <c r="AK26">
        <v>0.13397738337516785</v>
      </c>
      <c r="AL26">
        <v>0.10242250561714172</v>
      </c>
      <c r="AM26">
        <v>5.2620355039834976E-2</v>
      </c>
      <c r="AN26">
        <v>0.36531892418861389</v>
      </c>
      <c r="AO26">
        <v>0.30462482571601868</v>
      </c>
      <c r="AP26">
        <v>4.9092685803771019E-3</v>
      </c>
      <c r="AQ26">
        <v>0.1234375461935997</v>
      </c>
      <c r="AR26">
        <v>8.2374721765518188E-2</v>
      </c>
      <c r="AS26">
        <v>0.17953932285308838</v>
      </c>
      <c r="AT26">
        <v>0.56489938497543335</v>
      </c>
      <c r="AU26">
        <v>4.458063468337059E-2</v>
      </c>
      <c r="AV26">
        <v>2.5910953991115093E-4</v>
      </c>
      <c r="AW26">
        <v>0.63440072536468506</v>
      </c>
      <c r="AX26">
        <v>0.5452767014503479</v>
      </c>
      <c r="AY26">
        <v>0.73573470115661621</v>
      </c>
      <c r="AZ26">
        <v>0.18642102181911469</v>
      </c>
      <c r="BA26">
        <v>0.76609188318252563</v>
      </c>
      <c r="BB26">
        <v>0.84046220779418945</v>
      </c>
      <c r="BC26">
        <v>0.61711603403091431</v>
      </c>
      <c r="BD26">
        <v>0.14747604727745056</v>
      </c>
      <c r="BE26">
        <v>0.41627597808837891</v>
      </c>
      <c r="BF26">
        <v>0.43872317671775818</v>
      </c>
      <c r="BG26">
        <v>0.54690998792648315</v>
      </c>
      <c r="BH26">
        <v>0.49171614646911621</v>
      </c>
      <c r="BI26">
        <v>0.73464781045913696</v>
      </c>
      <c r="BJ26">
        <v>0.80001842975616455</v>
      </c>
      <c r="BK26">
        <v>2.2917964961379766E-3</v>
      </c>
      <c r="BL26">
        <v>5.7624418288469315E-2</v>
      </c>
      <c r="BM26">
        <v>3.8455035537481308E-2</v>
      </c>
      <c r="BN26">
        <v>8.3814442157745361E-2</v>
      </c>
      <c r="BO26">
        <v>0.2637123167514801</v>
      </c>
      <c r="BP26">
        <v>2.0811602473258972E-2</v>
      </c>
      <c r="BQ26">
        <v>1.2096025602659211E-4</v>
      </c>
      <c r="BR26">
        <v>0.44890505075454712</v>
      </c>
      <c r="BS26">
        <v>0.55109494924545288</v>
      </c>
      <c r="BT26">
        <v>1.1064226739108562E-2</v>
      </c>
      <c r="BU26">
        <v>0.23375210165977478</v>
      </c>
      <c r="BV26">
        <v>0.49351319670677185</v>
      </c>
      <c r="BW26">
        <v>0.22731471061706543</v>
      </c>
      <c r="BX26">
        <v>3.4355763345956802E-2</v>
      </c>
      <c r="BY26">
        <v>4.2195022106170654E-2</v>
      </c>
      <c r="BZ26">
        <v>0.13646490871906281</v>
      </c>
      <c r="CA26">
        <v>0.10276918113231659</v>
      </c>
      <c r="CB26">
        <v>4.3709300458431244E-2</v>
      </c>
      <c r="CC26">
        <v>0.35609138011932373</v>
      </c>
      <c r="CD26">
        <v>0.31877020001411438</v>
      </c>
      <c r="CE26">
        <v>4.9092685803771019E-3</v>
      </c>
      <c r="CF26">
        <v>0.1234375461935997</v>
      </c>
      <c r="CG26">
        <v>8.2374721765518188E-2</v>
      </c>
      <c r="CH26">
        <v>0.17953932285308838</v>
      </c>
      <c r="CI26">
        <v>0.56489938497543335</v>
      </c>
      <c r="CJ26">
        <v>4.458063468337059E-2</v>
      </c>
      <c r="CK26">
        <v>2.5910953991115093E-4</v>
      </c>
      <c r="CL26">
        <v>3.0003370717167854E-2</v>
      </c>
      <c r="CM26">
        <v>3.9719942957162857E-2</v>
      </c>
      <c r="CN26">
        <v>0.4893677830696106</v>
      </c>
      <c r="CO26">
        <v>8.2598127424716949E-2</v>
      </c>
      <c r="CP26">
        <v>1.150256022810936E-2</v>
      </c>
      <c r="CQ26">
        <v>8.970397524535656E-3</v>
      </c>
      <c r="CR26">
        <v>4.0996275842189789E-2</v>
      </c>
      <c r="CS26">
        <v>0.2160957008600235</v>
      </c>
      <c r="CT26">
        <v>0.48104014992713928</v>
      </c>
      <c r="CU26">
        <v>0.24428804218769073</v>
      </c>
      <c r="CV26">
        <v>0.20941367745399475</v>
      </c>
      <c r="CW26">
        <v>6.5258137881755829E-2</v>
      </c>
      <c r="CX26">
        <v>0.11710924655199051</v>
      </c>
      <c r="CY26">
        <v>0.13292491436004639</v>
      </c>
      <c r="CZ26">
        <v>0.10378190129995346</v>
      </c>
      <c r="DA26">
        <v>0.55333763360977173</v>
      </c>
      <c r="DB26">
        <v>0.20487913489341736</v>
      </c>
      <c r="DC26">
        <v>8.3936534821987152E-2</v>
      </c>
      <c r="DD26">
        <v>5.2257001399993896E-2</v>
      </c>
      <c r="DE26">
        <v>2.542395330965519E-2</v>
      </c>
      <c r="DF26">
        <v>9.292709082365036E-2</v>
      </c>
      <c r="DG26">
        <v>0.10038004815578461</v>
      </c>
      <c r="DH26">
        <v>0.11414431035518646</v>
      </c>
      <c r="DI26">
        <v>0.26651567220687866</v>
      </c>
      <c r="DJ26">
        <v>0.13945907354354858</v>
      </c>
      <c r="DK26">
        <v>7.6110340654850006E-2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0.51906818151473999</v>
      </c>
      <c r="DT26">
        <v>0.4809318482875824</v>
      </c>
      <c r="DU26">
        <v>0.10354353487491608</v>
      </c>
      <c r="DV26">
        <v>0.45435252785682678</v>
      </c>
      <c r="DW26">
        <v>0.3409227728843689</v>
      </c>
      <c r="DX26">
        <v>9.4429962337017059E-2</v>
      </c>
      <c r="DY26">
        <v>6.7512174136936665E-3</v>
      </c>
      <c r="DZ26">
        <v>3.2562408596277237E-2</v>
      </c>
      <c r="EA26">
        <v>0.11483854800462723</v>
      </c>
      <c r="EB26">
        <v>9.9829405546188354E-2</v>
      </c>
      <c r="EC26">
        <v>0.11975270509719849</v>
      </c>
      <c r="ED26">
        <v>0.43503856658935547</v>
      </c>
      <c r="EE26">
        <v>0.19797837734222412</v>
      </c>
      <c r="EM26">
        <v>2726.526123046875</v>
      </c>
      <c r="EN26">
        <v>3112.5068359375</v>
      </c>
      <c r="EO26">
        <v>2252.679443359375</v>
      </c>
      <c r="EP26">
        <v>695.62335205078125</v>
      </c>
      <c r="EQ26">
        <v>1612.703857421875</v>
      </c>
      <c r="ER26">
        <v>2969.75</v>
      </c>
      <c r="ES26">
        <v>3344.8193359375</v>
      </c>
      <c r="ET26">
        <v>3374.078857421875</v>
      </c>
      <c r="EU26">
        <v>1224.866943359375</v>
      </c>
      <c r="EV26">
        <v>1280.685791015625</v>
      </c>
      <c r="EW26">
        <v>1426.571533203125</v>
      </c>
      <c r="EX26">
        <v>1240.0859375</v>
      </c>
      <c r="EY26">
        <v>1757.2823486328125</v>
      </c>
      <c r="EZ26">
        <v>5249.89501953125</v>
      </c>
      <c r="FA26">
        <v>2231.3681640625</v>
      </c>
      <c r="FB26">
        <v>2875.8515625</v>
      </c>
      <c r="FC26">
        <v>2245.9423828125</v>
      </c>
      <c r="FD26">
        <v>2030.5167236328125</v>
      </c>
      <c r="FE26">
        <v>2811.807373046875</v>
      </c>
      <c r="FF26">
        <v>4981.5244140625</v>
      </c>
      <c r="FG26">
        <v>2120.105712890625</v>
      </c>
      <c r="FH26">
        <v>3324.148681640625</v>
      </c>
      <c r="FI26">
        <v>2681.173828125</v>
      </c>
      <c r="FJ26">
        <v>1702.98486328125</v>
      </c>
      <c r="FK26">
        <v>1775.5638427734375</v>
      </c>
      <c r="FL26">
        <v>1202.3338623046875</v>
      </c>
      <c r="FM26">
        <v>879.58905029296875</v>
      </c>
      <c r="FN26">
        <v>2572.485595703125</v>
      </c>
      <c r="FO26">
        <v>1707.804931640625</v>
      </c>
      <c r="FP26">
        <v>3606.71826171875</v>
      </c>
      <c r="FQ26">
        <v>2306.91064453125</v>
      </c>
      <c r="FR26">
        <v>7910.67431640625</v>
      </c>
      <c r="FS26">
        <v>2304.29052734375</v>
      </c>
      <c r="FT26">
        <v>0</v>
      </c>
      <c r="FU26">
        <v>4817.68896484375</v>
      </c>
      <c r="FV26">
        <v>2675.021240234375</v>
      </c>
      <c r="FW26">
        <v>0.53087371587753296</v>
      </c>
      <c r="FX26">
        <v>0.13128846883773804</v>
      </c>
      <c r="FY26">
        <v>0.2160957008600235</v>
      </c>
      <c r="FZ26">
        <v>2474.04345703125</v>
      </c>
      <c r="GA26">
        <v>1452.5477294921875</v>
      </c>
      <c r="GB26">
        <v>2278.698486328125</v>
      </c>
      <c r="GC26">
        <v>0.45436453819274902</v>
      </c>
      <c r="GD26">
        <v>0.23470890522003174</v>
      </c>
      <c r="GE26">
        <v>0.24092432856559753</v>
      </c>
      <c r="GF26">
        <v>6.0209657996892929E-2</v>
      </c>
      <c r="GG26">
        <v>9.7925728186964989E-3</v>
      </c>
      <c r="GH26">
        <v>0.68156707286834717</v>
      </c>
      <c r="GI26">
        <v>0.60636502504348755</v>
      </c>
      <c r="GJ26">
        <v>0.61595195531845093</v>
      </c>
      <c r="GK26">
        <v>0.50389754772186279</v>
      </c>
      <c r="GL26">
        <v>0.82019227743148804</v>
      </c>
      <c r="GM26">
        <v>0.34615245461463928</v>
      </c>
      <c r="GN26">
        <v>1.8084945157170296E-2</v>
      </c>
      <c r="GO26">
        <v>0.16433772444725037</v>
      </c>
      <c r="GP26">
        <v>0.22953943908214569</v>
      </c>
      <c r="GQ26">
        <v>0.258218914270401</v>
      </c>
      <c r="GR26">
        <v>0.32981899380683899</v>
      </c>
      <c r="GS26">
        <v>0.67678147554397583</v>
      </c>
      <c r="GT26">
        <v>0.32321852445602417</v>
      </c>
      <c r="GU26">
        <v>0.10923512279987335</v>
      </c>
      <c r="GV26">
        <v>0.28579512238502502</v>
      </c>
      <c r="GW26">
        <v>0.1218075156211853</v>
      </c>
      <c r="GX26">
        <v>3.1629826873540878E-2</v>
      </c>
      <c r="GY26">
        <v>0.31976971030235291</v>
      </c>
      <c r="GZ26">
        <v>0.13176272809505463</v>
      </c>
      <c r="HA26">
        <v>0.95802527666091919</v>
      </c>
      <c r="HB26">
        <v>0.87982219457626343</v>
      </c>
      <c r="HC26">
        <v>0.23067732155323029</v>
      </c>
      <c r="HD26">
        <v>0.19827237725257874</v>
      </c>
    </row>
    <row r="27" spans="1:212" x14ac:dyDescent="0.25">
      <c r="A27" s="139" t="str">
        <f t="shared" si="1"/>
        <v>2015_4_BRA</v>
      </c>
      <c r="B27">
        <v>2015</v>
      </c>
      <c r="C27">
        <v>4</v>
      </c>
      <c r="D27" t="s">
        <v>170</v>
      </c>
      <c r="E27">
        <v>1928196.2675962448</v>
      </c>
      <c r="F27">
        <v>23211032.330350876</v>
      </c>
      <c r="G27">
        <v>45567106.758309364</v>
      </c>
      <c r="H27">
        <v>18666733.42972374</v>
      </c>
      <c r="I27">
        <v>2736181.5231485367</v>
      </c>
      <c r="J27">
        <v>101317977.7955904</v>
      </c>
      <c r="K27">
        <v>164954673.40297222</v>
      </c>
      <c r="L27">
        <v>63636695.607381821</v>
      </c>
      <c r="M27">
        <v>92109250.309128761</v>
      </c>
      <c r="N27">
        <v>8982481.7861776352</v>
      </c>
      <c r="O27">
        <v>13971600.772331238</v>
      </c>
      <c r="P27">
        <v>37664437.434845924</v>
      </c>
      <c r="Q27">
        <v>60210951.594212532</v>
      </c>
      <c r="R27">
        <v>33116982.170520782</v>
      </c>
      <c r="S27">
        <v>19990701.431061745</v>
      </c>
      <c r="T27">
        <v>8.4699638187885284E-2</v>
      </c>
      <c r="U27">
        <v>0.2283320426940918</v>
      </c>
      <c r="V27">
        <v>0.36501511931419373</v>
      </c>
      <c r="W27">
        <v>0.20076413452625275</v>
      </c>
      <c r="X27">
        <v>0.12118905782699585</v>
      </c>
      <c r="Y27">
        <v>5.1731658168137074E-3</v>
      </c>
      <c r="Z27">
        <v>0.38578292727470398</v>
      </c>
      <c r="AA27">
        <v>2.4741828441619873E-2</v>
      </c>
      <c r="AB27">
        <v>8.4921255707740784E-2</v>
      </c>
      <c r="AC27">
        <v>0.43533146381378174</v>
      </c>
      <c r="AD27">
        <v>0.56466853618621826</v>
      </c>
      <c r="AE27">
        <v>2.8599720448255539E-2</v>
      </c>
      <c r="AF27">
        <v>0.27128246426582336</v>
      </c>
      <c r="AG27">
        <v>0.48098671436309814</v>
      </c>
      <c r="AH27">
        <v>0.19159482419490814</v>
      </c>
      <c r="AI27">
        <v>2.7536271139979362E-2</v>
      </c>
      <c r="AJ27">
        <v>8.3476893603801727E-2</v>
      </c>
      <c r="AK27">
        <v>0.2146516740322113</v>
      </c>
      <c r="AL27">
        <v>0.10245554894208908</v>
      </c>
      <c r="AM27">
        <v>6.1555042862892151E-2</v>
      </c>
      <c r="AN27">
        <v>0.32297417521476746</v>
      </c>
      <c r="AO27">
        <v>0.21488666534423828</v>
      </c>
      <c r="AP27">
        <v>0.10124188661575317</v>
      </c>
      <c r="AQ27">
        <v>0.13406561315059662</v>
      </c>
      <c r="AR27">
        <v>8.6017139256000519E-2</v>
      </c>
      <c r="AS27">
        <v>0.19217143952846527</v>
      </c>
      <c r="AT27">
        <v>0.42984461784362793</v>
      </c>
      <c r="AU27">
        <v>5.6432735174894333E-2</v>
      </c>
      <c r="AV27">
        <v>2.2655937937088311E-4</v>
      </c>
      <c r="AW27">
        <v>0.61421710252761841</v>
      </c>
      <c r="AX27">
        <v>0.5120384693145752</v>
      </c>
      <c r="AY27">
        <v>0.72589206695556641</v>
      </c>
      <c r="AZ27">
        <v>0.20739683508872986</v>
      </c>
      <c r="BA27">
        <v>0.72975444793701172</v>
      </c>
      <c r="BB27">
        <v>0.8093644380569458</v>
      </c>
      <c r="BC27">
        <v>0.58616453409194946</v>
      </c>
      <c r="BD27">
        <v>0.13956084847450256</v>
      </c>
      <c r="BE27">
        <v>0.4080481231212616</v>
      </c>
      <c r="BF27">
        <v>0.48762235045433044</v>
      </c>
      <c r="BG27">
        <v>0.59542417526245117</v>
      </c>
      <c r="BH27">
        <v>0.54549777507781982</v>
      </c>
      <c r="BI27">
        <v>0.75088351964950562</v>
      </c>
      <c r="BJ27">
        <v>0.80099970102310181</v>
      </c>
      <c r="BK27">
        <v>4.5669935643672943E-2</v>
      </c>
      <c r="BL27">
        <v>6.0476627200841904E-2</v>
      </c>
      <c r="BM27">
        <v>3.8802091032266617E-2</v>
      </c>
      <c r="BN27">
        <v>8.6688004434108734E-2</v>
      </c>
      <c r="BO27">
        <v>0.19390171766281128</v>
      </c>
      <c r="BP27">
        <v>2.545665018260479E-2</v>
      </c>
      <c r="BQ27">
        <v>1.022003052639775E-4</v>
      </c>
      <c r="BR27">
        <v>0.42779439687728882</v>
      </c>
      <c r="BS27">
        <v>0.57220560312271118</v>
      </c>
      <c r="BT27">
        <v>2.0933795720338821E-2</v>
      </c>
      <c r="BU27">
        <v>0.25199458003044128</v>
      </c>
      <c r="BV27">
        <v>0.49470716714859009</v>
      </c>
      <c r="BW27">
        <v>0.20265862345695496</v>
      </c>
      <c r="BX27">
        <v>2.9705828055739403E-2</v>
      </c>
      <c r="BY27">
        <v>8.5408732295036316E-2</v>
      </c>
      <c r="BZ27">
        <v>0.21531419456005096</v>
      </c>
      <c r="CA27">
        <v>0.10160249471664429</v>
      </c>
      <c r="CB27">
        <v>5.672319233417511E-2</v>
      </c>
      <c r="CC27">
        <v>0.31927850842475891</v>
      </c>
      <c r="CD27">
        <v>0.22167287766933441</v>
      </c>
      <c r="CE27">
        <v>0.10085468739271164</v>
      </c>
      <c r="CF27">
        <v>0.13417144119739532</v>
      </c>
      <c r="CG27">
        <v>8.6101464927196503E-2</v>
      </c>
      <c r="CH27">
        <v>0.19210347533226013</v>
      </c>
      <c r="CI27">
        <v>0.43003156781196594</v>
      </c>
      <c r="CJ27">
        <v>5.6510467082262039E-2</v>
      </c>
      <c r="CK27">
        <v>2.2689286561217159E-4</v>
      </c>
      <c r="CL27">
        <v>2.2666733711957932E-2</v>
      </c>
      <c r="CM27">
        <v>4.5403212308883667E-2</v>
      </c>
      <c r="CN27">
        <v>0.38418176770210266</v>
      </c>
      <c r="CO27">
        <v>0.10853134840726852</v>
      </c>
      <c r="CP27">
        <v>1.3499904423952103E-2</v>
      </c>
      <c r="CQ27">
        <v>2.4501433596014977E-2</v>
      </c>
      <c r="CR27">
        <v>4.2947247624397278E-2</v>
      </c>
      <c r="CS27">
        <v>0.24860526621341705</v>
      </c>
      <c r="CT27">
        <v>0.48131242394447327</v>
      </c>
      <c r="CU27">
        <v>0.25207963585853577</v>
      </c>
      <c r="CV27">
        <v>0.20669262111186981</v>
      </c>
      <c r="CW27">
        <v>5.9915333986282349E-2</v>
      </c>
      <c r="CX27">
        <v>8.8656343519687653E-2</v>
      </c>
      <c r="CY27">
        <v>0.10470788180828094</v>
      </c>
      <c r="CZ27">
        <v>7.6281405985355377E-2</v>
      </c>
      <c r="DA27">
        <v>0.28582856059074402</v>
      </c>
      <c r="DB27">
        <v>0.15423181653022766</v>
      </c>
      <c r="DC27">
        <v>6.4161203801631927E-2</v>
      </c>
      <c r="DD27">
        <v>3.7978984415531158E-2</v>
      </c>
      <c r="DE27">
        <v>1.8306063488125801E-2</v>
      </c>
      <c r="DF27">
        <v>6.856219470500946E-2</v>
      </c>
      <c r="DG27">
        <v>8.1103518605232239E-2</v>
      </c>
      <c r="DH27">
        <v>9.6927829086780548E-2</v>
      </c>
      <c r="DI27">
        <v>0.16141998767852783</v>
      </c>
      <c r="DJ27">
        <v>0.10040657222270966</v>
      </c>
      <c r="DK27">
        <v>6.1559159308671951E-2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0.51414972543716431</v>
      </c>
      <c r="DT27">
        <v>0.48585027456283569</v>
      </c>
      <c r="DU27">
        <v>9.2205658555030823E-2</v>
      </c>
      <c r="DV27">
        <v>0.47193899750709534</v>
      </c>
      <c r="DW27">
        <v>0.34809336066246033</v>
      </c>
      <c r="DX27">
        <v>8.2076206803321838E-2</v>
      </c>
      <c r="DY27">
        <v>5.6857829913496971E-3</v>
      </c>
      <c r="DZ27">
        <v>6.4556680619716644E-2</v>
      </c>
      <c r="EA27">
        <v>0.19636504352092743</v>
      </c>
      <c r="EB27">
        <v>0.11201447248458862</v>
      </c>
      <c r="EC27">
        <v>0.11207561194896698</v>
      </c>
      <c r="ED27">
        <v>0.36578011512756348</v>
      </c>
      <c r="EE27">
        <v>0.14920806884765625</v>
      </c>
      <c r="EM27">
        <v>1904.7830810546875</v>
      </c>
      <c r="EN27">
        <v>2123.74853515625</v>
      </c>
      <c r="EO27">
        <v>1611.719482421875</v>
      </c>
      <c r="EP27">
        <v>447.85128784179688</v>
      </c>
      <c r="EQ27">
        <v>1275.8875732421875</v>
      </c>
      <c r="ER27">
        <v>2081.3369140625</v>
      </c>
      <c r="ES27">
        <v>2349.40380859375</v>
      </c>
      <c r="ET27">
        <v>2365.07080078125</v>
      </c>
      <c r="EU27">
        <v>933.47637939453125</v>
      </c>
      <c r="EV27">
        <v>1062.32861328125</v>
      </c>
      <c r="EW27">
        <v>1286.32763671875</v>
      </c>
      <c r="EX27">
        <v>1089.6492919921875</v>
      </c>
      <c r="EY27">
        <v>1624.957275390625</v>
      </c>
      <c r="EZ27">
        <v>3997.960693359375</v>
      </c>
      <c r="FA27">
        <v>944.51361083984375</v>
      </c>
      <c r="FB27">
        <v>1988.658935546875</v>
      </c>
      <c r="FC27">
        <v>1635.2884521484375</v>
      </c>
      <c r="FD27">
        <v>1588.102294921875</v>
      </c>
      <c r="FE27">
        <v>2085.66162109375</v>
      </c>
      <c r="FF27">
        <v>3540.944580078125</v>
      </c>
      <c r="FG27">
        <v>1595.994140625</v>
      </c>
      <c r="FH27">
        <v>2309.864013671875</v>
      </c>
      <c r="FI27">
        <v>1779.23828125</v>
      </c>
      <c r="FJ27">
        <v>1284.59765625</v>
      </c>
      <c r="FK27">
        <v>1333.429443359375</v>
      </c>
      <c r="FL27">
        <v>1044.3458251953125</v>
      </c>
      <c r="FM27">
        <v>658.72283935546875</v>
      </c>
      <c r="FN27">
        <v>1902.545166015625</v>
      </c>
      <c r="FO27">
        <v>1193.238037109375</v>
      </c>
      <c r="FP27">
        <v>3015.525390625</v>
      </c>
      <c r="FQ27">
        <v>1695.332275390625</v>
      </c>
      <c r="FR27">
        <v>5080.087890625</v>
      </c>
      <c r="FS27">
        <v>1517.1185302734375</v>
      </c>
      <c r="FT27">
        <v>4.8052654266357422</v>
      </c>
      <c r="FU27">
        <v>3705.927490234375</v>
      </c>
      <c r="FV27">
        <v>1909.2581787109375</v>
      </c>
      <c r="FW27">
        <v>0.41990882158279419</v>
      </c>
      <c r="FX27">
        <v>0.17869481444358826</v>
      </c>
      <c r="FY27">
        <v>0.24838811159133911</v>
      </c>
      <c r="FZ27">
        <v>1858.8258056640625</v>
      </c>
      <c r="GA27">
        <v>1096.7769775390625</v>
      </c>
      <c r="GB27">
        <v>1503.8087158203125</v>
      </c>
      <c r="GC27">
        <v>0.46088674664497375</v>
      </c>
      <c r="GD27">
        <v>0.24590674042701721</v>
      </c>
      <c r="GE27">
        <v>0.2299639880657196</v>
      </c>
      <c r="GF27">
        <v>5.6150756776332855E-2</v>
      </c>
      <c r="GG27">
        <v>7.0917545817792416E-3</v>
      </c>
      <c r="GH27">
        <v>0.68293124437332153</v>
      </c>
      <c r="GI27">
        <v>0.57899332046508789</v>
      </c>
      <c r="GJ27">
        <v>0.57624191045761108</v>
      </c>
      <c r="GK27">
        <v>0.46911254525184631</v>
      </c>
      <c r="GL27">
        <v>0.72826087474822998</v>
      </c>
      <c r="GM27">
        <v>0.34309709072113037</v>
      </c>
      <c r="GN27">
        <v>1.9345831125974655E-2</v>
      </c>
      <c r="GO27">
        <v>0.17533920705318451</v>
      </c>
      <c r="GP27">
        <v>0.24854797124862671</v>
      </c>
      <c r="GQ27">
        <v>0.2530217170715332</v>
      </c>
      <c r="GR27">
        <v>0.30374523997306824</v>
      </c>
      <c r="GS27">
        <v>0.67303788661956787</v>
      </c>
      <c r="GT27">
        <v>0.32696211338043213</v>
      </c>
      <c r="GU27">
        <v>0.2225489616394043</v>
      </c>
      <c r="GV27">
        <v>0.33497211337089539</v>
      </c>
      <c r="GW27">
        <v>9.2863842844963074E-2</v>
      </c>
      <c r="GX27">
        <v>3.3638078719377518E-2</v>
      </c>
      <c r="GY27">
        <v>0.23458345234394073</v>
      </c>
      <c r="GZ27">
        <v>8.1393547356128693E-2</v>
      </c>
      <c r="HA27">
        <v>0.97931218147277832</v>
      </c>
      <c r="HB27">
        <v>0.90898668766021729</v>
      </c>
      <c r="HC27">
        <v>0.30867138504981995</v>
      </c>
      <c r="HD27">
        <v>0.29851943254470825</v>
      </c>
    </row>
    <row r="28" spans="1:212" x14ac:dyDescent="0.25">
      <c r="A28" s="139" t="str">
        <f t="shared" si="1"/>
        <v>2015_4_RJ</v>
      </c>
      <c r="B28">
        <v>2015</v>
      </c>
      <c r="C28">
        <v>4</v>
      </c>
      <c r="D28" t="s">
        <v>172</v>
      </c>
      <c r="E28">
        <v>14936.954528808594</v>
      </c>
      <c r="F28">
        <v>662711.34059143066</v>
      </c>
      <c r="G28">
        <v>1494282.8252868652</v>
      </c>
      <c r="H28">
        <v>750818.43225097656</v>
      </c>
      <c r="I28">
        <v>106511.26953125</v>
      </c>
      <c r="J28">
        <v>3196971.1703186035</v>
      </c>
      <c r="K28">
        <v>5526392.3601379395</v>
      </c>
      <c r="L28">
        <v>2329421.1898193359</v>
      </c>
      <c r="M28">
        <v>3029260.8221893311</v>
      </c>
      <c r="N28">
        <v>163812.45524597168</v>
      </c>
      <c r="O28">
        <v>304853.82481384277</v>
      </c>
      <c r="P28">
        <v>1088794.0823364258</v>
      </c>
      <c r="Q28">
        <v>1884968.247543335</v>
      </c>
      <c r="R28">
        <v>1303830.9835205078</v>
      </c>
      <c r="S28">
        <v>943945.22192382813</v>
      </c>
      <c r="T28">
        <v>5.516326054930687E-2</v>
      </c>
      <c r="U28">
        <v>0.19701714813709259</v>
      </c>
      <c r="V28">
        <v>0.34108477830886841</v>
      </c>
      <c r="W28">
        <v>0.23592805862426758</v>
      </c>
      <c r="X28">
        <v>0.17080676555633545</v>
      </c>
      <c r="Y28">
        <v>2.8797234408557415E-3</v>
      </c>
      <c r="Z28">
        <v>0.42150846123695374</v>
      </c>
      <c r="AA28">
        <v>2.3408161941915751E-3</v>
      </c>
      <c r="AB28">
        <v>0.1123233437538147</v>
      </c>
      <c r="AC28">
        <v>0.45850870013237</v>
      </c>
      <c r="AD28">
        <v>0.54149127006530762</v>
      </c>
      <c r="AE28">
        <v>6.310837808996439E-3</v>
      </c>
      <c r="AF28">
        <v>0.23144476115703583</v>
      </c>
      <c r="AG28">
        <v>0.48835387825965881</v>
      </c>
      <c r="AH28">
        <v>0.24023838341236115</v>
      </c>
      <c r="AI28">
        <v>3.3652126789093018E-2</v>
      </c>
      <c r="AJ28">
        <v>5.0134371966123581E-2</v>
      </c>
      <c r="AK28">
        <v>0.10087360441684723</v>
      </c>
      <c r="AL28">
        <v>0.10398285090923309</v>
      </c>
      <c r="AM28">
        <v>4.2104758322238922E-2</v>
      </c>
      <c r="AN28">
        <v>0.38313329219818115</v>
      </c>
      <c r="AO28">
        <v>0.31977111101150513</v>
      </c>
      <c r="AP28">
        <v>2.4959773290902376E-3</v>
      </c>
      <c r="AQ28">
        <v>7.7454239130020142E-2</v>
      </c>
      <c r="AR28">
        <v>7.6858930289745331E-2</v>
      </c>
      <c r="AS28">
        <v>0.18569259345531464</v>
      </c>
      <c r="AT28">
        <v>0.59327775239944458</v>
      </c>
      <c r="AU28">
        <v>6.3195928931236267E-2</v>
      </c>
      <c r="AV28">
        <v>1.0245646117255092E-3</v>
      </c>
      <c r="AW28">
        <v>0.57849150896072388</v>
      </c>
      <c r="AX28">
        <v>0.48133262991905212</v>
      </c>
      <c r="AY28">
        <v>0.69775134325027466</v>
      </c>
      <c r="AZ28">
        <v>6.6181115806102753E-2</v>
      </c>
      <c r="BA28">
        <v>0.67957955598831177</v>
      </c>
      <c r="BB28">
        <v>0.82826507091522217</v>
      </c>
      <c r="BC28">
        <v>0.58906036615371704</v>
      </c>
      <c r="BD28">
        <v>0.11397363990545273</v>
      </c>
      <c r="BE28">
        <v>0.46495041251182556</v>
      </c>
      <c r="BF28">
        <v>0.35755112767219543</v>
      </c>
      <c r="BG28">
        <v>0.4753972589969635</v>
      </c>
      <c r="BH28">
        <v>0.45421388745307922</v>
      </c>
      <c r="BI28">
        <v>0.66164702177047729</v>
      </c>
      <c r="BJ28">
        <v>0.71346193552017212</v>
      </c>
      <c r="BK28">
        <v>1.1663088807836175E-3</v>
      </c>
      <c r="BL28">
        <v>3.6192461848258972E-2</v>
      </c>
      <c r="BM28">
        <v>3.5914290696382523E-2</v>
      </c>
      <c r="BN28">
        <v>8.6769580841064453E-2</v>
      </c>
      <c r="BO28">
        <v>0.27722412347793579</v>
      </c>
      <c r="BP28">
        <v>2.9529904946684837E-2</v>
      </c>
      <c r="BQ28">
        <v>4.7875387826934457E-4</v>
      </c>
      <c r="BR28">
        <v>0.45572879910469055</v>
      </c>
      <c r="BS28">
        <v>0.54427117109298706</v>
      </c>
      <c r="BT28">
        <v>4.9308910965919495E-3</v>
      </c>
      <c r="BU28">
        <v>0.21876998245716095</v>
      </c>
      <c r="BV28">
        <v>0.4932829737663269</v>
      </c>
      <c r="BW28">
        <v>0.24785532057285309</v>
      </c>
      <c r="BX28">
        <v>3.5160813480615616E-2</v>
      </c>
      <c r="BY28">
        <v>5.0981294363737106E-2</v>
      </c>
      <c r="BZ28">
        <v>9.8332241177558899E-2</v>
      </c>
      <c r="CA28">
        <v>0.10318503528833389</v>
      </c>
      <c r="CB28">
        <v>3.9417073130607605E-2</v>
      </c>
      <c r="CC28">
        <v>0.38192266225814819</v>
      </c>
      <c r="CD28">
        <v>0.32616168260574341</v>
      </c>
      <c r="CE28">
        <v>2.497535664588213E-3</v>
      </c>
      <c r="CF28">
        <v>7.7502593398094177E-2</v>
      </c>
      <c r="CG28">
        <v>7.6835602521896362E-2</v>
      </c>
      <c r="CH28">
        <v>0.18543100357055664</v>
      </c>
      <c r="CI28">
        <v>0.59347265958786011</v>
      </c>
      <c r="CJ28">
        <v>6.3235387206077576E-2</v>
      </c>
      <c r="CK28">
        <v>1.0252043139189482E-3</v>
      </c>
      <c r="CL28">
        <v>3.3563356846570969E-2</v>
      </c>
      <c r="CM28">
        <v>3.0963320285081863E-2</v>
      </c>
      <c r="CN28">
        <v>0.50575655698776245</v>
      </c>
      <c r="CO28">
        <v>5.3406931459903717E-2</v>
      </c>
      <c r="CP28">
        <v>1.1410035192966461E-2</v>
      </c>
      <c r="CQ28">
        <v>4.7811544500291348E-3</v>
      </c>
      <c r="CR28">
        <v>3.0388800427317619E-2</v>
      </c>
      <c r="CS28">
        <v>0.21506568789482117</v>
      </c>
      <c r="CT28">
        <v>0.50687199831008911</v>
      </c>
      <c r="CU28">
        <v>0.23479510843753815</v>
      </c>
      <c r="CV28">
        <v>0.18497712910175323</v>
      </c>
      <c r="CW28">
        <v>7.3355734348297119E-2</v>
      </c>
      <c r="CX28">
        <v>5.1239892840385437E-2</v>
      </c>
      <c r="CY28">
        <v>5.7368509471416473E-2</v>
      </c>
      <c r="CZ28">
        <v>4.6050474047660828E-2</v>
      </c>
      <c r="DA28">
        <v>0.16590835154056549</v>
      </c>
      <c r="DB28">
        <v>0.10356484353542328</v>
      </c>
      <c r="DC28">
        <v>4.2394526302814484E-2</v>
      </c>
      <c r="DD28">
        <v>2.1578481420874596E-2</v>
      </c>
      <c r="DE28">
        <v>9.9791400134563446E-3</v>
      </c>
      <c r="DF28">
        <v>3.6452308297157288E-2</v>
      </c>
      <c r="DG28">
        <v>6.8470224738121033E-2</v>
      </c>
      <c r="DH28">
        <v>5.9729188680648804E-2</v>
      </c>
      <c r="DI28">
        <v>0.11294377595186234</v>
      </c>
      <c r="DJ28">
        <v>5.4978903383016586E-2</v>
      </c>
      <c r="DK28">
        <v>3.2757829874753952E-2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0.51334929466247559</v>
      </c>
      <c r="DT28">
        <v>0.4866507351398468</v>
      </c>
      <c r="DU28">
        <v>2.0433701574802399E-2</v>
      </c>
      <c r="DV28">
        <v>0.46779060363769531</v>
      </c>
      <c r="DW28">
        <v>0.4040510356426239</v>
      </c>
      <c r="DX28">
        <v>0.10117077082395554</v>
      </c>
      <c r="DY28">
        <v>6.5538636408746243E-3</v>
      </c>
      <c r="DZ28">
        <v>3.5665839910507202E-2</v>
      </c>
      <c r="EA28">
        <v>0.13479416072368622</v>
      </c>
      <c r="EB28">
        <v>0.12121047079563141</v>
      </c>
      <c r="EC28">
        <v>9.2807978391647339E-2</v>
      </c>
      <c r="ED28">
        <v>0.41109082102775574</v>
      </c>
      <c r="EE28">
        <v>0.20443072915077209</v>
      </c>
      <c r="EM28">
        <v>2759.001953125</v>
      </c>
      <c r="EN28">
        <v>3115.1279296875</v>
      </c>
      <c r="EO28">
        <v>2333.197509765625</v>
      </c>
      <c r="EP28">
        <v>814.2537841796875</v>
      </c>
      <c r="EQ28">
        <v>1692.198974609375</v>
      </c>
      <c r="ER28">
        <v>2864.362060546875</v>
      </c>
      <c r="ES28">
        <v>3327.171630859375</v>
      </c>
      <c r="ET28">
        <v>4220.62451171875</v>
      </c>
      <c r="EU28">
        <v>1334.6964111328125</v>
      </c>
      <c r="EV28">
        <v>1279.430908203125</v>
      </c>
      <c r="EW28">
        <v>1383.2430419921875</v>
      </c>
      <c r="EX28">
        <v>1246.6893310546875</v>
      </c>
      <c r="EY28">
        <v>1904.1966552734375</v>
      </c>
      <c r="EZ28">
        <v>5049.47509765625</v>
      </c>
      <c r="FA28">
        <v>11447.4892578125</v>
      </c>
      <c r="FB28">
        <v>3485.93115234375</v>
      </c>
      <c r="FC28">
        <v>2478.62255859375</v>
      </c>
      <c r="FD28">
        <v>2065.84716796875</v>
      </c>
      <c r="FE28">
        <v>2628.845458984375</v>
      </c>
      <c r="FF28">
        <v>5133.68212890625</v>
      </c>
      <c r="FG28">
        <v>2195.1572265625</v>
      </c>
      <c r="FH28">
        <v>3261.995361328125</v>
      </c>
      <c r="FI28">
        <v>2534.89599609375</v>
      </c>
      <c r="FJ28">
        <v>1953.1710205078125</v>
      </c>
      <c r="FK28">
        <v>2039.620849609375</v>
      </c>
      <c r="FL28">
        <v>1195.812744140625</v>
      </c>
      <c r="FM28">
        <v>1005.5670776367188</v>
      </c>
      <c r="FN28">
        <v>2468.48974609375</v>
      </c>
      <c r="FO28">
        <v>1767.9547119140625</v>
      </c>
      <c r="FP28">
        <v>5395.37939453125</v>
      </c>
      <c r="FQ28">
        <v>2726.66552734375</v>
      </c>
      <c r="FR28">
        <v>6807.46630859375</v>
      </c>
      <c r="FS28">
        <v>2352.785888671875</v>
      </c>
      <c r="FT28">
        <v>0</v>
      </c>
      <c r="FU28">
        <v>4964.9716796875</v>
      </c>
      <c r="FV28">
        <v>2733.140625</v>
      </c>
      <c r="FW28">
        <v>0.55078202486038208</v>
      </c>
      <c r="FX28">
        <v>8.9252769947052002E-2</v>
      </c>
      <c r="FY28">
        <v>0.21500276029109955</v>
      </c>
      <c r="FZ28">
        <v>2435.37744140625</v>
      </c>
      <c r="GA28">
        <v>1520.751953125</v>
      </c>
      <c r="GB28">
        <v>2330.554443359375</v>
      </c>
      <c r="GC28">
        <v>0.49483665823936462</v>
      </c>
      <c r="GD28">
        <v>0.23196552693843842</v>
      </c>
      <c r="GE28">
        <v>0.19669543206691742</v>
      </c>
      <c r="GF28">
        <v>6.4638078212738037E-2</v>
      </c>
      <c r="GG28">
        <v>1.1864284984767437E-2</v>
      </c>
      <c r="GH28">
        <v>0.62166315317153931</v>
      </c>
      <c r="GI28">
        <v>0.5672147274017334</v>
      </c>
      <c r="GJ28">
        <v>0.53804850578308105</v>
      </c>
      <c r="GK28">
        <v>0.45271584391593933</v>
      </c>
      <c r="GL28">
        <v>0.77344584465026855</v>
      </c>
      <c r="GM28">
        <v>0.36438736319541931</v>
      </c>
      <c r="GN28">
        <v>7.8636985272169113E-3</v>
      </c>
      <c r="GO28">
        <v>0.11871149390935898</v>
      </c>
      <c r="GP28">
        <v>0.18609482049942017</v>
      </c>
      <c r="GQ28">
        <v>0.27251183986663818</v>
      </c>
      <c r="GR28">
        <v>0.4148181676864624</v>
      </c>
      <c r="GS28">
        <v>0.69521385431289673</v>
      </c>
      <c r="GT28">
        <v>0.30478614568710327</v>
      </c>
      <c r="GU28">
        <v>9.2020057141780853E-2</v>
      </c>
      <c r="GV28">
        <v>0.23284254968166351</v>
      </c>
      <c r="GW28">
        <v>0.15262028574943542</v>
      </c>
      <c r="GX28">
        <v>2.5429209694266319E-2</v>
      </c>
      <c r="GY28">
        <v>0.324491947889328</v>
      </c>
      <c r="GZ28">
        <v>0.17259596288204193</v>
      </c>
      <c r="HA28">
        <v>0.99427378177642822</v>
      </c>
      <c r="HB28">
        <v>0.94692468643188477</v>
      </c>
      <c r="HC28">
        <v>0.19336262345314026</v>
      </c>
      <c r="HD28">
        <v>0.13944987952709198</v>
      </c>
    </row>
    <row r="29" spans="1:212" x14ac:dyDescent="0.25">
      <c r="A29" s="139" t="str">
        <f t="shared" si="1"/>
        <v>2015_4_RMRJ</v>
      </c>
      <c r="B29">
        <v>2015</v>
      </c>
      <c r="C29">
        <v>4</v>
      </c>
      <c r="D29" t="s">
        <v>9</v>
      </c>
      <c r="E29">
        <v>35594.597152709961</v>
      </c>
      <c r="F29">
        <v>1223154.9967880249</v>
      </c>
      <c r="G29">
        <v>2714421.7916870117</v>
      </c>
      <c r="H29">
        <v>1316337.347038269</v>
      </c>
      <c r="I29">
        <v>173690.69511413574</v>
      </c>
      <c r="J29">
        <v>5923689.5269165039</v>
      </c>
      <c r="K29">
        <v>10252708.148956299</v>
      </c>
      <c r="L29">
        <v>4329018.6220397949</v>
      </c>
      <c r="M29">
        <v>5463199.4277801514</v>
      </c>
      <c r="N29">
        <v>453586.67402648926</v>
      </c>
      <c r="O29">
        <v>675043.17875671387</v>
      </c>
      <c r="P29">
        <v>2097423.2325439453</v>
      </c>
      <c r="Q29">
        <v>3553926.175453186</v>
      </c>
      <c r="R29">
        <v>2328055.9435806274</v>
      </c>
      <c r="S29">
        <v>1598259.6186218262</v>
      </c>
      <c r="T29">
        <v>6.5840475261211395E-2</v>
      </c>
      <c r="U29">
        <v>0.20457260310649872</v>
      </c>
      <c r="V29">
        <v>0.34663292765617371</v>
      </c>
      <c r="W29">
        <v>0.22706741094589233</v>
      </c>
      <c r="X29">
        <v>0.15588657557964325</v>
      </c>
      <c r="Y29">
        <v>3.1037130393087864E-3</v>
      </c>
      <c r="Z29">
        <v>0.42223173379898071</v>
      </c>
      <c r="AA29">
        <v>3.2806003000587225E-3</v>
      </c>
      <c r="AB29">
        <v>9.8613724112510681E-2</v>
      </c>
      <c r="AC29">
        <v>0.45010820031166077</v>
      </c>
      <c r="AD29">
        <v>0.54989176988601685</v>
      </c>
      <c r="AE29">
        <v>9.8911793902516365E-3</v>
      </c>
      <c r="AF29">
        <v>0.24261474609375</v>
      </c>
      <c r="AG29">
        <v>0.48758548498153687</v>
      </c>
      <c r="AH29">
        <v>0.23026230931282043</v>
      </c>
      <c r="AI29">
        <v>2.9646260663866997E-2</v>
      </c>
      <c r="AJ29">
        <v>5.6476853787899017E-2</v>
      </c>
      <c r="AK29">
        <v>0.13637101650238037</v>
      </c>
      <c r="AL29">
        <v>0.11337854713201523</v>
      </c>
      <c r="AM29">
        <v>4.8051215708255768E-2</v>
      </c>
      <c r="AN29">
        <v>0.39488509297370911</v>
      </c>
      <c r="AO29">
        <v>0.25083726644515991</v>
      </c>
      <c r="AP29">
        <v>5.1783355884253979E-3</v>
      </c>
      <c r="AQ29">
        <v>8.821801096200943E-2</v>
      </c>
      <c r="AR29">
        <v>9.7480714321136475E-2</v>
      </c>
      <c r="AS29">
        <v>0.18847657740116119</v>
      </c>
      <c r="AT29">
        <v>0.55744820833206177</v>
      </c>
      <c r="AU29">
        <v>6.2630020081996918E-2</v>
      </c>
      <c r="AV29">
        <v>5.6812586262822151E-4</v>
      </c>
      <c r="AW29">
        <v>0.57776826620101929</v>
      </c>
      <c r="AX29">
        <v>0.47558766603469849</v>
      </c>
      <c r="AY29">
        <v>0.70105957984924316</v>
      </c>
      <c r="AZ29">
        <v>8.6797818541526794E-2</v>
      </c>
      <c r="BA29">
        <v>0.68520957231521606</v>
      </c>
      <c r="BB29">
        <v>0.81270825862884521</v>
      </c>
      <c r="BC29">
        <v>0.58589762449264526</v>
      </c>
      <c r="BD29">
        <v>0.10987904667854309</v>
      </c>
      <c r="BE29">
        <v>0.41902610659599304</v>
      </c>
      <c r="BF29">
        <v>0.38903272151947021</v>
      </c>
      <c r="BG29">
        <v>0.50965195894241333</v>
      </c>
      <c r="BH29">
        <v>0.46900510787963867</v>
      </c>
      <c r="BI29">
        <v>0.68287312984466553</v>
      </c>
      <c r="BJ29">
        <v>0.73281764984130859</v>
      </c>
      <c r="BK29">
        <v>2.3223005700856447E-3</v>
      </c>
      <c r="BL29">
        <v>3.9562661200761795E-2</v>
      </c>
      <c r="BM29">
        <v>4.3716654181480408E-2</v>
      </c>
      <c r="BN29">
        <v>8.4525085985660553E-2</v>
      </c>
      <c r="BO29">
        <v>0.24999582767486572</v>
      </c>
      <c r="BP29">
        <v>2.8087351471185684E-2</v>
      </c>
      <c r="BQ29">
        <v>2.5478436145931482E-4</v>
      </c>
      <c r="BR29">
        <v>0.44235235452651978</v>
      </c>
      <c r="BS29">
        <v>0.55764764547348022</v>
      </c>
      <c r="BT29">
        <v>6.5153390169143677E-3</v>
      </c>
      <c r="BU29">
        <v>0.22388987243175507</v>
      </c>
      <c r="BV29">
        <v>0.49685570597648621</v>
      </c>
      <c r="BW29">
        <v>0.24094623327255249</v>
      </c>
      <c r="BX29">
        <v>3.1792853027582169E-2</v>
      </c>
      <c r="BY29">
        <v>5.7587999850511551E-2</v>
      </c>
      <c r="BZ29">
        <v>0.13431967794895172</v>
      </c>
      <c r="CA29">
        <v>0.11391365528106689</v>
      </c>
      <c r="CB29">
        <v>4.3622482568025589E-2</v>
      </c>
      <c r="CC29">
        <v>0.39084780216217041</v>
      </c>
      <c r="CD29">
        <v>0.25970837473869324</v>
      </c>
      <c r="CE29">
        <v>5.1813828758895397E-3</v>
      </c>
      <c r="CF29">
        <v>8.8269919157028198E-2</v>
      </c>
      <c r="CG29">
        <v>9.7498536109924316E-2</v>
      </c>
      <c r="CH29">
        <v>0.18829365074634552</v>
      </c>
      <c r="CI29">
        <v>0.55752116441726685</v>
      </c>
      <c r="CJ29">
        <v>6.26668781042099E-2</v>
      </c>
      <c r="CK29">
        <v>5.6846014922484756E-4</v>
      </c>
      <c r="CL29">
        <v>3.1830944120883942E-2</v>
      </c>
      <c r="CM29">
        <v>4.286009818315506E-2</v>
      </c>
      <c r="CN29">
        <v>0.47711250185966492</v>
      </c>
      <c r="CO29">
        <v>7.1023993194103241E-2</v>
      </c>
      <c r="CP29">
        <v>1.2637333013117313E-2</v>
      </c>
      <c r="CQ29">
        <v>9.3527650460600853E-3</v>
      </c>
      <c r="CR29">
        <v>2.5381946936249733E-2</v>
      </c>
      <c r="CS29">
        <v>0.22790609300136566</v>
      </c>
      <c r="CT29">
        <v>0.50336617231369019</v>
      </c>
      <c r="CU29">
        <v>0.23217649757862091</v>
      </c>
      <c r="CV29">
        <v>0.19874247908592224</v>
      </c>
      <c r="CW29">
        <v>6.5714843571186066E-2</v>
      </c>
      <c r="CX29">
        <v>7.6571650803089142E-2</v>
      </c>
      <c r="CY29">
        <v>9.2829443514347076E-2</v>
      </c>
      <c r="CZ29">
        <v>6.3263997435569763E-2</v>
      </c>
      <c r="DA29">
        <v>0.33763706684112549</v>
      </c>
      <c r="DB29">
        <v>0.14783023297786713</v>
      </c>
      <c r="DC29">
        <v>5.981040745973587E-2</v>
      </c>
      <c r="DD29">
        <v>3.4215956926345825E-2</v>
      </c>
      <c r="DE29">
        <v>1.095888577401638E-2</v>
      </c>
      <c r="DF29">
        <v>5.9592109173536301E-2</v>
      </c>
      <c r="DG29">
        <v>8.6802661418914795E-2</v>
      </c>
      <c r="DH29">
        <v>7.2696954011917114E-2</v>
      </c>
      <c r="DI29">
        <v>0.16273917257785797</v>
      </c>
      <c r="DJ29">
        <v>8.6617983877658844E-2</v>
      </c>
      <c r="DK29">
        <v>4.4261626899242401E-2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0.54567575454711914</v>
      </c>
      <c r="DT29">
        <v>0.45432421565055847</v>
      </c>
      <c r="DU29">
        <v>4.3614428490400314E-2</v>
      </c>
      <c r="DV29">
        <v>0.46839526295661926</v>
      </c>
      <c r="DW29">
        <v>0.38085490465164185</v>
      </c>
      <c r="DX29">
        <v>0.10289245843887329</v>
      </c>
      <c r="DY29">
        <v>4.2429538443684578E-3</v>
      </c>
      <c r="DZ29">
        <v>4.3953277170658112E-2</v>
      </c>
      <c r="EA29">
        <v>0.15459203720092773</v>
      </c>
      <c r="EB29">
        <v>0.10764134675264359</v>
      </c>
      <c r="EC29">
        <v>0.10212415456771851</v>
      </c>
      <c r="ED29">
        <v>0.44669473171234131</v>
      </c>
      <c r="EE29">
        <v>0.14499446749687195</v>
      </c>
      <c r="EM29">
        <v>2297.167724609375</v>
      </c>
      <c r="EN29">
        <v>2571.836181640625</v>
      </c>
      <c r="EO29">
        <v>1950.77685546875</v>
      </c>
      <c r="EP29">
        <v>707.3419189453125</v>
      </c>
      <c r="EQ29">
        <v>1537.2403564453125</v>
      </c>
      <c r="ER29">
        <v>2391.1552734375</v>
      </c>
      <c r="ES29">
        <v>2735.070556640625</v>
      </c>
      <c r="ET29">
        <v>3216.384765625</v>
      </c>
      <c r="EU29">
        <v>1219.118408203125</v>
      </c>
      <c r="EV29">
        <v>1181.9788818359375</v>
      </c>
      <c r="EW29">
        <v>1379.013916015625</v>
      </c>
      <c r="EX29">
        <v>1192.5216064453125</v>
      </c>
      <c r="EY29">
        <v>1732.2886962890625</v>
      </c>
      <c r="EZ29">
        <v>4553.82763671875</v>
      </c>
      <c r="FA29">
        <v>3692.166259765625</v>
      </c>
      <c r="FB29">
        <v>2533.811279296875</v>
      </c>
      <c r="FC29">
        <v>1947.7783203125</v>
      </c>
      <c r="FD29">
        <v>1725.0028076171875</v>
      </c>
      <c r="FE29">
        <v>2255.127197265625</v>
      </c>
      <c r="FF29">
        <v>4489.27734375</v>
      </c>
      <c r="FG29">
        <v>2195.1572265625</v>
      </c>
      <c r="FH29">
        <v>2688.34716796875</v>
      </c>
      <c r="FI29">
        <v>2123.659423828125</v>
      </c>
      <c r="FJ29">
        <v>1681.41015625</v>
      </c>
      <c r="FK29">
        <v>1781.447509765625</v>
      </c>
      <c r="FL29">
        <v>1139.041748046875</v>
      </c>
      <c r="FM29">
        <v>903.6981201171875</v>
      </c>
      <c r="FN29">
        <v>2107.966552734375</v>
      </c>
      <c r="FO29">
        <v>1449.421875</v>
      </c>
      <c r="FP29">
        <v>4140.77001953125</v>
      </c>
      <c r="FQ29">
        <v>1917.2481689453125</v>
      </c>
      <c r="FR29">
        <v>6153.43310546875</v>
      </c>
      <c r="FS29">
        <v>1927.6080322265625</v>
      </c>
      <c r="FT29">
        <v>0</v>
      </c>
      <c r="FU29">
        <v>4542.61328125</v>
      </c>
      <c r="FV29">
        <v>2277.807861328125</v>
      </c>
      <c r="FW29">
        <v>0.521659255027771</v>
      </c>
      <c r="FX29">
        <v>0.12332775443792343</v>
      </c>
      <c r="FY29">
        <v>0.22781157493591309</v>
      </c>
      <c r="FZ29">
        <v>2081.79248046875</v>
      </c>
      <c r="GA29">
        <v>1284.595947265625</v>
      </c>
      <c r="GB29">
        <v>1916.6214599609375</v>
      </c>
      <c r="GC29">
        <v>0.48563170433044434</v>
      </c>
      <c r="GD29">
        <v>0.22869329154491425</v>
      </c>
      <c r="GE29">
        <v>0.21639667451381683</v>
      </c>
      <c r="GF29">
        <v>6.1581186950206757E-2</v>
      </c>
      <c r="GG29">
        <v>7.6971338130533695E-3</v>
      </c>
      <c r="GH29">
        <v>0.62822723388671875</v>
      </c>
      <c r="GI29">
        <v>0.55023938417434692</v>
      </c>
      <c r="GJ29">
        <v>0.54670834541320801</v>
      </c>
      <c r="GK29">
        <v>0.45480185747146606</v>
      </c>
      <c r="GL29">
        <v>0.70397639274597168</v>
      </c>
      <c r="GM29">
        <v>0.37221831083297729</v>
      </c>
      <c r="GN29">
        <v>1.0156597942113876E-2</v>
      </c>
      <c r="GO29">
        <v>0.14293099939823151</v>
      </c>
      <c r="GP29">
        <v>0.21145623922348022</v>
      </c>
      <c r="GQ29">
        <v>0.26306337118148804</v>
      </c>
      <c r="GR29">
        <v>0.37239280343055725</v>
      </c>
      <c r="GS29">
        <v>0.69763702154159546</v>
      </c>
      <c r="GT29">
        <v>0.30236294865608215</v>
      </c>
      <c r="GU29">
        <v>0.12384776026010513</v>
      </c>
      <c r="GV29">
        <v>0.26579311490058899</v>
      </c>
      <c r="GW29">
        <v>0.13943217694759369</v>
      </c>
      <c r="GX29">
        <v>2.8499102219939232E-2</v>
      </c>
      <c r="GY29">
        <v>0.32183721661567688</v>
      </c>
      <c r="GZ29">
        <v>0.12059065699577332</v>
      </c>
      <c r="HA29">
        <v>0.98742556571960449</v>
      </c>
      <c r="HB29">
        <v>0.92092078924179077</v>
      </c>
      <c r="HC29">
        <v>0.23899483680725098</v>
      </c>
      <c r="HD29">
        <v>0.19120967388153076</v>
      </c>
    </row>
    <row r="30" spans="1:212" x14ac:dyDescent="0.25">
      <c r="A30" s="139" t="str">
        <f t="shared" si="1"/>
        <v>2015_4_SEMT</v>
      </c>
      <c r="B30">
        <v>2015</v>
      </c>
      <c r="C30">
        <v>4</v>
      </c>
      <c r="D30" t="s">
        <v>171</v>
      </c>
      <c r="E30">
        <v>253221.42057609558</v>
      </c>
      <c r="F30">
        <v>4618946.9554309845</v>
      </c>
      <c r="G30">
        <v>9371642.2878742218</v>
      </c>
      <c r="H30">
        <v>4264434.0730018616</v>
      </c>
      <c r="I30">
        <v>619230.76099395752</v>
      </c>
      <c r="J30">
        <v>21229826.706533432</v>
      </c>
      <c r="K30">
        <v>33660598.325258255</v>
      </c>
      <c r="L30">
        <v>12430771.618724823</v>
      </c>
      <c r="M30">
        <v>19127475.497877121</v>
      </c>
      <c r="N30">
        <v>2071980.3128738403</v>
      </c>
      <c r="O30">
        <v>2512138.1528453827</v>
      </c>
      <c r="P30">
        <v>7312262.5220432281</v>
      </c>
      <c r="Q30">
        <v>12083348.168691635</v>
      </c>
      <c r="R30">
        <v>7307762.611574173</v>
      </c>
      <c r="S30">
        <v>4445086.8701038361</v>
      </c>
      <c r="T30">
        <v>7.463141530752182E-2</v>
      </c>
      <c r="U30">
        <v>0.21723507344722748</v>
      </c>
      <c r="V30">
        <v>0.35897603631019592</v>
      </c>
      <c r="W30">
        <v>0.21710139513015747</v>
      </c>
      <c r="X30">
        <v>0.13205608725547791</v>
      </c>
      <c r="Y30">
        <v>5.2732247859239578E-3</v>
      </c>
      <c r="Z30">
        <v>0.36929741501808167</v>
      </c>
      <c r="AA30">
        <v>5.6690596975386143E-3</v>
      </c>
      <c r="AB30">
        <v>7.4527420103549957E-2</v>
      </c>
      <c r="AC30">
        <v>0.45807215571403503</v>
      </c>
      <c r="AD30">
        <v>0.54192787408828735</v>
      </c>
      <c r="AE30">
        <v>2.0819755271077156E-2</v>
      </c>
      <c r="AF30">
        <v>0.26230761408805847</v>
      </c>
      <c r="AG30">
        <v>0.47688314318656921</v>
      </c>
      <c r="AH30">
        <v>0.21028693020343781</v>
      </c>
      <c r="AI30">
        <v>2.9702553525567055E-2</v>
      </c>
      <c r="AJ30">
        <v>5.1044050604104996E-2</v>
      </c>
      <c r="AK30">
        <v>0.13830092549324036</v>
      </c>
      <c r="AL30">
        <v>0.10301926732063293</v>
      </c>
      <c r="AM30">
        <v>5.4038360714912415E-2</v>
      </c>
      <c r="AN30">
        <v>0.36921787261962891</v>
      </c>
      <c r="AO30">
        <v>0.2843795120716095</v>
      </c>
      <c r="AP30">
        <v>4.9049900844693184E-3</v>
      </c>
      <c r="AQ30">
        <v>0.1285480260848999</v>
      </c>
      <c r="AR30">
        <v>8.4487825632095337E-2</v>
      </c>
      <c r="AS30">
        <v>0.18349291384220123</v>
      </c>
      <c r="AT30">
        <v>0.55365538597106934</v>
      </c>
      <c r="AU30">
        <v>4.4533774256706238E-2</v>
      </c>
      <c r="AV30">
        <v>3.7706340663135052E-4</v>
      </c>
      <c r="AW30">
        <v>0.63070261478424072</v>
      </c>
      <c r="AX30">
        <v>0.53994554281234741</v>
      </c>
      <c r="AY30">
        <v>0.73515027761459351</v>
      </c>
      <c r="AZ30">
        <v>0.17594565451145172</v>
      </c>
      <c r="BA30">
        <v>0.7615625262260437</v>
      </c>
      <c r="BB30">
        <v>0.8378593921661377</v>
      </c>
      <c r="BC30">
        <v>0.61090588569641113</v>
      </c>
      <c r="BD30">
        <v>0.14186000823974609</v>
      </c>
      <c r="BE30">
        <v>0.44018849730491638</v>
      </c>
      <c r="BF30">
        <v>0.43110603094100952</v>
      </c>
      <c r="BG30">
        <v>0.55219483375549316</v>
      </c>
      <c r="BH30">
        <v>0.52162742614746094</v>
      </c>
      <c r="BI30">
        <v>0.73746901750564575</v>
      </c>
      <c r="BJ30">
        <v>0.7944570779800415</v>
      </c>
      <c r="BK30">
        <v>2.3173964582383633E-3</v>
      </c>
      <c r="BL30">
        <v>6.0733404010534286E-2</v>
      </c>
      <c r="BM30">
        <v>3.9916854351758957E-2</v>
      </c>
      <c r="BN30">
        <v>8.6692497134208679E-2</v>
      </c>
      <c r="BO30">
        <v>0.26157829165458679</v>
      </c>
      <c r="BP30">
        <v>2.1040288731455803E-2</v>
      </c>
      <c r="BQ30">
        <v>1.7814620514400303E-4</v>
      </c>
      <c r="BR30">
        <v>0.45053043961524963</v>
      </c>
      <c r="BS30">
        <v>0.54946953058242798</v>
      </c>
      <c r="BT30">
        <v>1.323862187564373E-2</v>
      </c>
      <c r="BU30">
        <v>0.24148230254650116</v>
      </c>
      <c r="BV30">
        <v>0.48995709419250488</v>
      </c>
      <c r="BW30">
        <v>0.22294808924198151</v>
      </c>
      <c r="BX30">
        <v>3.2373890280723572E-2</v>
      </c>
      <c r="BY30">
        <v>5.2834022790193558E-2</v>
      </c>
      <c r="BZ30">
        <v>0.13815277814865112</v>
      </c>
      <c r="CA30">
        <v>0.10334950685501099</v>
      </c>
      <c r="CB30">
        <v>4.7167524695396423E-2</v>
      </c>
      <c r="CC30">
        <v>0.36417692899703979</v>
      </c>
      <c r="CD30">
        <v>0.29431924223899841</v>
      </c>
      <c r="CE30">
        <v>4.8320209607481956E-3</v>
      </c>
      <c r="CF30">
        <v>0.12860278785228729</v>
      </c>
      <c r="CG30">
        <v>8.4532663226127625E-2</v>
      </c>
      <c r="CH30">
        <v>0.18337318301200867</v>
      </c>
      <c r="CI30">
        <v>0.55371183156967163</v>
      </c>
      <c r="CJ30">
        <v>4.4570133090019226E-2</v>
      </c>
      <c r="CK30">
        <v>3.7737123784609139E-4</v>
      </c>
      <c r="CL30">
        <v>2.9439516365528107E-2</v>
      </c>
      <c r="CM30">
        <v>3.9578896015882492E-2</v>
      </c>
      <c r="CN30">
        <v>0.49359056353569031</v>
      </c>
      <c r="CO30">
        <v>8.4249719977378845E-2</v>
      </c>
      <c r="CP30">
        <v>1.3579836115241051E-2</v>
      </c>
      <c r="CQ30">
        <v>8.7014604359865189E-3</v>
      </c>
      <c r="CR30">
        <v>4.2770829051733017E-2</v>
      </c>
      <c r="CS30">
        <v>0.20789271593093872</v>
      </c>
      <c r="CT30">
        <v>0.47974196076393127</v>
      </c>
      <c r="CU30">
        <v>0.23876217007637024</v>
      </c>
      <c r="CV30">
        <v>0.21666473150253296</v>
      </c>
      <c r="CW30">
        <v>6.483113020658493E-2</v>
      </c>
      <c r="CX30">
        <v>9.7597606480121613E-2</v>
      </c>
      <c r="CY30">
        <v>0.11242192983627319</v>
      </c>
      <c r="CZ30">
        <v>8.5067138075828552E-2</v>
      </c>
      <c r="DA30">
        <v>0.38904580473899841</v>
      </c>
      <c r="DB30">
        <v>0.16962613165378571</v>
      </c>
      <c r="DC30">
        <v>7.373153418302536E-2</v>
      </c>
      <c r="DD30">
        <v>4.426155611872673E-2</v>
      </c>
      <c r="DE30">
        <v>1.7998211085796356E-2</v>
      </c>
      <c r="DF30">
        <v>6.6129229962825775E-2</v>
      </c>
      <c r="DG30">
        <v>9.4371430575847626E-2</v>
      </c>
      <c r="DH30">
        <v>9.5071934163570404E-2</v>
      </c>
      <c r="DI30">
        <v>0.21289938688278198</v>
      </c>
      <c r="DJ30">
        <v>0.11035911738872528</v>
      </c>
      <c r="DK30">
        <v>6.7251384258270264E-2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0.52764976024627686</v>
      </c>
      <c r="DT30">
        <v>0.47235023975372314</v>
      </c>
      <c r="DU30">
        <v>8.2992181181907654E-2</v>
      </c>
      <c r="DV30">
        <v>0.45589461922645569</v>
      </c>
      <c r="DW30">
        <v>0.36026832461357117</v>
      </c>
      <c r="DX30">
        <v>9.5367372035980225E-2</v>
      </c>
      <c r="DY30">
        <v>5.4775201715528965E-3</v>
      </c>
      <c r="DZ30">
        <v>3.4585926681756973E-2</v>
      </c>
      <c r="EA30">
        <v>0.13372926414012909</v>
      </c>
      <c r="EB30">
        <v>0.10035329312086105</v>
      </c>
      <c r="EC30">
        <v>0.11787925660610199</v>
      </c>
      <c r="ED30">
        <v>0.41749545931816101</v>
      </c>
      <c r="EE30">
        <v>0.19595681130886078</v>
      </c>
      <c r="EM30">
        <v>2662.40869140625</v>
      </c>
      <c r="EN30">
        <v>3024.18505859375</v>
      </c>
      <c r="EO30">
        <v>2221.064453125</v>
      </c>
      <c r="EP30">
        <v>638.6405029296875</v>
      </c>
      <c r="EQ30">
        <v>1600.4461669921875</v>
      </c>
      <c r="ER30">
        <v>2884.424072265625</v>
      </c>
      <c r="ES30">
        <v>3331.649658203125</v>
      </c>
      <c r="ET30">
        <v>3493.489501953125</v>
      </c>
      <c r="EU30">
        <v>1311.6917724609375</v>
      </c>
      <c r="EV30">
        <v>1280.3594970703125</v>
      </c>
      <c r="EW30">
        <v>1401.8760986328125</v>
      </c>
      <c r="EX30">
        <v>1216.558837890625</v>
      </c>
      <c r="EY30">
        <v>1799.016357421875</v>
      </c>
      <c r="EZ30">
        <v>5300.10009765625</v>
      </c>
      <c r="FA30">
        <v>2306.306884765625</v>
      </c>
      <c r="FB30">
        <v>2959.673095703125</v>
      </c>
      <c r="FC30">
        <v>2224.960693359375</v>
      </c>
      <c r="FD30">
        <v>1962.146728515625</v>
      </c>
      <c r="FE30">
        <v>2728.16064453125</v>
      </c>
      <c r="FF30">
        <v>4748.98681640625</v>
      </c>
      <c r="FG30">
        <v>1758.1502685546875</v>
      </c>
      <c r="FH30">
        <v>3272.04638671875</v>
      </c>
      <c r="FI30">
        <v>2542.60595703125</v>
      </c>
      <c r="FJ30">
        <v>1711.841796875</v>
      </c>
      <c r="FK30">
        <v>1780.9842529296875</v>
      </c>
      <c r="FL30">
        <v>1136.372314453125</v>
      </c>
      <c r="FM30">
        <v>922.70977783203125</v>
      </c>
      <c r="FN30">
        <v>2440.77734375</v>
      </c>
      <c r="FO30">
        <v>1951.6297607421875</v>
      </c>
      <c r="FP30">
        <v>3906.110595703125</v>
      </c>
      <c r="FQ30">
        <v>1850.6148681640625</v>
      </c>
      <c r="FR30">
        <v>7790.423828125</v>
      </c>
      <c r="FS30">
        <v>2256.298583984375</v>
      </c>
      <c r="FT30">
        <v>0</v>
      </c>
      <c r="FU30">
        <v>4731.25341796875</v>
      </c>
      <c r="FV30">
        <v>2625.81103515625</v>
      </c>
      <c r="FW30">
        <v>0.53648364543914795</v>
      </c>
      <c r="FX30">
        <v>0.13273918628692627</v>
      </c>
      <c r="FY30">
        <v>0.20776934921741486</v>
      </c>
      <c r="FZ30">
        <v>2368.81103515625</v>
      </c>
      <c r="GA30">
        <v>1625.5557861328125</v>
      </c>
      <c r="GB30">
        <v>2230.975830078125</v>
      </c>
      <c r="GC30">
        <v>0.45788639783859253</v>
      </c>
      <c r="GD30">
        <v>0.23288524150848389</v>
      </c>
      <c r="GE30">
        <v>0.24124929308891296</v>
      </c>
      <c r="GF30">
        <v>5.8742843568325043E-2</v>
      </c>
      <c r="GG30">
        <v>9.2362295836210251E-3</v>
      </c>
      <c r="GH30">
        <v>0.68196606636047363</v>
      </c>
      <c r="GI30">
        <v>0.59753936529159546</v>
      </c>
      <c r="GJ30">
        <v>0.60970354080200195</v>
      </c>
      <c r="GK30">
        <v>0.50196975469589233</v>
      </c>
      <c r="GL30">
        <v>0.79183870553970337</v>
      </c>
      <c r="GM30">
        <v>0.33771461248397827</v>
      </c>
      <c r="GN30">
        <v>1.4749170280992985E-2</v>
      </c>
      <c r="GO30">
        <v>0.15636457502841949</v>
      </c>
      <c r="GP30">
        <v>0.22825367748737335</v>
      </c>
      <c r="GQ30">
        <v>0.26529976725578308</v>
      </c>
      <c r="GR30">
        <v>0.33533278107643127</v>
      </c>
      <c r="GS30">
        <v>0.68156033754348755</v>
      </c>
      <c r="GT30">
        <v>0.31843966245651245</v>
      </c>
      <c r="GU30">
        <v>0.12495316565036774</v>
      </c>
      <c r="GV30">
        <v>0.28625789284706116</v>
      </c>
      <c r="GW30">
        <v>0.12307026237249374</v>
      </c>
      <c r="GX30">
        <v>3.0945703387260437E-2</v>
      </c>
      <c r="GY30">
        <v>0.30333289504051208</v>
      </c>
      <c r="GZ30">
        <v>0.13144007325172424</v>
      </c>
      <c r="HA30">
        <v>0.98314237594604492</v>
      </c>
      <c r="HB30">
        <v>0.89971262216567993</v>
      </c>
      <c r="HC30">
        <v>0.22437582910060883</v>
      </c>
      <c r="HD30">
        <v>0.198348268866539</v>
      </c>
    </row>
    <row r="31" spans="1:212" x14ac:dyDescent="0.25">
      <c r="A31" s="139" t="str">
        <f t="shared" si="1"/>
        <v>2015_3_BRA</v>
      </c>
      <c r="B31">
        <v>2015</v>
      </c>
      <c r="C31">
        <v>3</v>
      </c>
      <c r="D31" t="s">
        <v>170</v>
      </c>
      <c r="E31">
        <v>2046336.4975948334</v>
      </c>
      <c r="F31">
        <v>23070885.536421776</v>
      </c>
      <c r="G31">
        <v>45563903.00039959</v>
      </c>
      <c r="H31">
        <v>18528683.815339088</v>
      </c>
      <c r="I31">
        <v>2828260.8855657578</v>
      </c>
      <c r="J31">
        <v>101068850.81867123</v>
      </c>
      <c r="K31">
        <v>164506657.9223299</v>
      </c>
      <c r="L31">
        <v>63437807.103658676</v>
      </c>
      <c r="M31">
        <v>92038069.735321045</v>
      </c>
      <c r="N31">
        <v>8843728.5062971115</v>
      </c>
      <c r="O31">
        <v>14018920.979785919</v>
      </c>
      <c r="P31">
        <v>37460532.343317986</v>
      </c>
      <c r="Q31">
        <v>60168042.980567932</v>
      </c>
      <c r="R31">
        <v>32894205.446368694</v>
      </c>
      <c r="S31">
        <v>19964956.172289371</v>
      </c>
      <c r="T31">
        <v>8.5217952728271484E-2</v>
      </c>
      <c r="U31">
        <v>0.22771438956260681</v>
      </c>
      <c r="V31">
        <v>0.36574837565422058</v>
      </c>
      <c r="W31">
        <v>0.19995668530464172</v>
      </c>
      <c r="X31">
        <v>0.12136260420084</v>
      </c>
      <c r="Y31">
        <v>2.964353421702981E-3</v>
      </c>
      <c r="Z31">
        <v>0.38562455773353577</v>
      </c>
      <c r="AA31">
        <v>2.8539856895804405E-2</v>
      </c>
      <c r="AB31">
        <v>8.6168535053730011E-2</v>
      </c>
      <c r="AC31">
        <v>0.43789714574813843</v>
      </c>
      <c r="AD31">
        <v>0.56210285425186157</v>
      </c>
      <c r="AE31">
        <v>2.8242003172636032E-2</v>
      </c>
      <c r="AF31">
        <v>0.27127349376678467</v>
      </c>
      <c r="AG31">
        <v>0.4814092218875885</v>
      </c>
      <c r="AH31">
        <v>0.1905747652053833</v>
      </c>
      <c r="AI31">
        <v>2.8500508517026901E-2</v>
      </c>
      <c r="AJ31">
        <v>4.4999361038208008E-2</v>
      </c>
      <c r="AK31">
        <v>0.24757815897464752</v>
      </c>
      <c r="AL31">
        <v>0.10543132573366165</v>
      </c>
      <c r="AM31">
        <v>6.6738463938236237E-2</v>
      </c>
      <c r="AN31">
        <v>0.3150879442691803</v>
      </c>
      <c r="AO31">
        <v>0.22016474604606628</v>
      </c>
      <c r="AP31">
        <v>0.1027614027261734</v>
      </c>
      <c r="AQ31">
        <v>0.13983970880508423</v>
      </c>
      <c r="AR31">
        <v>7.9390309751033783E-2</v>
      </c>
      <c r="AS31">
        <v>0.19104459881782532</v>
      </c>
      <c r="AT31">
        <v>0.42858713865280151</v>
      </c>
      <c r="AU31">
        <v>5.8291610330343246E-2</v>
      </c>
      <c r="AV31">
        <v>8.5227438830770552E-5</v>
      </c>
      <c r="AW31">
        <v>0.61437547206878662</v>
      </c>
      <c r="AX31">
        <v>0.51442193984985352</v>
      </c>
      <c r="AY31">
        <v>0.72395998239517212</v>
      </c>
      <c r="AZ31">
        <v>0.20360958576202393</v>
      </c>
      <c r="BA31">
        <v>0.73189830780029297</v>
      </c>
      <c r="BB31">
        <v>0.80865979194641113</v>
      </c>
      <c r="BC31">
        <v>0.58554911613464355</v>
      </c>
      <c r="BD31">
        <v>0.14427848160266876</v>
      </c>
      <c r="BE31">
        <v>0.33310931921005249</v>
      </c>
      <c r="BF31">
        <v>0.50107592344284058</v>
      </c>
      <c r="BG31">
        <v>0.58784174919128418</v>
      </c>
      <c r="BH31">
        <v>0.5432397723197937</v>
      </c>
      <c r="BI31">
        <v>0.75030028820037842</v>
      </c>
      <c r="BJ31">
        <v>0.79673939943313599</v>
      </c>
      <c r="BK31">
        <v>4.6370677649974823E-2</v>
      </c>
      <c r="BL31">
        <v>6.3102111220359802E-2</v>
      </c>
      <c r="BM31">
        <v>3.5824563354253769E-2</v>
      </c>
      <c r="BN31">
        <v>8.620811253786087E-2</v>
      </c>
      <c r="BO31">
        <v>0.19339825212955475</v>
      </c>
      <c r="BP31">
        <v>2.6303857564926147E-2</v>
      </c>
      <c r="BQ31">
        <v>3.8458543713204563E-5</v>
      </c>
      <c r="BR31">
        <v>0.43068194389343262</v>
      </c>
      <c r="BS31">
        <v>0.56931805610656738</v>
      </c>
      <c r="BT31">
        <v>2.2233588621020317E-2</v>
      </c>
      <c r="BU31">
        <v>0.25066676735877991</v>
      </c>
      <c r="BV31">
        <v>0.49505496025085449</v>
      </c>
      <c r="BW31">
        <v>0.20131543278694153</v>
      </c>
      <c r="BX31">
        <v>3.0729250982403755E-2</v>
      </c>
      <c r="BY31">
        <v>4.6186391264200211E-2</v>
      </c>
      <c r="BZ31">
        <v>0.24930010735988617</v>
      </c>
      <c r="CA31">
        <v>0.10455929487943649</v>
      </c>
      <c r="CB31">
        <v>6.2066260725259781E-2</v>
      </c>
      <c r="CC31">
        <v>0.31102725863456726</v>
      </c>
      <c r="CD31">
        <v>0.22686068713665009</v>
      </c>
      <c r="CE31">
        <v>0.10260753333568573</v>
      </c>
      <c r="CF31">
        <v>0.13987305760383606</v>
      </c>
      <c r="CG31">
        <v>7.9423360526561737E-2</v>
      </c>
      <c r="CH31">
        <v>0.19102582335472107</v>
      </c>
      <c r="CI31">
        <v>0.42866051197052002</v>
      </c>
      <c r="CJ31">
        <v>5.8324456214904785E-2</v>
      </c>
      <c r="CK31">
        <v>8.5275452875066549E-5</v>
      </c>
      <c r="CL31">
        <v>2.0540518686175346E-2</v>
      </c>
      <c r="CM31">
        <v>4.4762298464775085E-2</v>
      </c>
      <c r="CN31">
        <v>0.3847891092300415</v>
      </c>
      <c r="CO31">
        <v>0.11038894206285477</v>
      </c>
      <c r="CP31">
        <v>1.3854638673365116E-2</v>
      </c>
      <c r="CQ31">
        <v>2.5433754548430443E-2</v>
      </c>
      <c r="CR31">
        <v>4.4064797461032867E-2</v>
      </c>
      <c r="CS31">
        <v>0.24145755171775818</v>
      </c>
      <c r="CT31">
        <v>0.48433169722557068</v>
      </c>
      <c r="CU31">
        <v>0.24959082901477814</v>
      </c>
      <c r="CV31">
        <v>0.20827966928482056</v>
      </c>
      <c r="CW31">
        <v>5.7797811925411224E-2</v>
      </c>
      <c r="CX31">
        <v>8.7502017617225647E-2</v>
      </c>
      <c r="CY31">
        <v>0.10263175517320633</v>
      </c>
      <c r="CZ31">
        <v>7.5715437531471252E-2</v>
      </c>
      <c r="DA31">
        <v>0.26219666004180908</v>
      </c>
      <c r="DB31">
        <v>0.15655195713043213</v>
      </c>
      <c r="DC31">
        <v>6.2390271574258804E-2</v>
      </c>
      <c r="DD31">
        <v>3.7342578172683716E-2</v>
      </c>
      <c r="DE31">
        <v>1.6731534153223038E-2</v>
      </c>
      <c r="DF31">
        <v>6.3149333000183105E-2</v>
      </c>
      <c r="DG31">
        <v>7.9363740980625153E-2</v>
      </c>
      <c r="DH31">
        <v>9.4945535063743591E-2</v>
      </c>
      <c r="DI31">
        <v>0.1509314626455307</v>
      </c>
      <c r="DJ31">
        <v>0.10001591593027115</v>
      </c>
      <c r="DK31">
        <v>6.0929980129003525E-2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0.51361274719238281</v>
      </c>
      <c r="DT31">
        <v>0.4863872230052948</v>
      </c>
      <c r="DU31">
        <v>8.4626145660877228E-2</v>
      </c>
      <c r="DV31">
        <v>0.48534193634986877</v>
      </c>
      <c r="DW31">
        <v>0.34325209259986877</v>
      </c>
      <c r="DX31">
        <v>8.1330157816410065E-2</v>
      </c>
      <c r="DY31">
        <v>5.4496712982654572E-3</v>
      </c>
      <c r="DZ31">
        <v>3.2475590705871582E-2</v>
      </c>
      <c r="EA31">
        <v>0.22455170750617981</v>
      </c>
      <c r="EB31">
        <v>0.11440002918243408</v>
      </c>
      <c r="EC31">
        <v>0.11511658132076263</v>
      </c>
      <c r="ED31">
        <v>0.36014953255653381</v>
      </c>
      <c r="EE31">
        <v>0.15330655872821808</v>
      </c>
      <c r="EM31">
        <v>1933.79931640625</v>
      </c>
      <c r="EN31">
        <v>2175.028564453125</v>
      </c>
      <c r="EO31">
        <v>1614.8485107421875</v>
      </c>
      <c r="EP31">
        <v>450.88604736328125</v>
      </c>
      <c r="EQ31">
        <v>1308.571044921875</v>
      </c>
      <c r="ER31">
        <v>2117.233642578125</v>
      </c>
      <c r="ES31">
        <v>2379.145751953125</v>
      </c>
      <c r="ET31">
        <v>2261.332275390625</v>
      </c>
      <c r="EU31">
        <v>753.13372802734375</v>
      </c>
      <c r="EV31">
        <v>1066.49853515625</v>
      </c>
      <c r="EW31">
        <v>1294.8111572265625</v>
      </c>
      <c r="EX31">
        <v>1144.9822998046875</v>
      </c>
      <c r="EY31">
        <v>1627.3997802734375</v>
      </c>
      <c r="EZ31">
        <v>4059.7861328125</v>
      </c>
      <c r="FA31">
        <v>919.9793701171875</v>
      </c>
      <c r="FB31">
        <v>1994.5201416015625</v>
      </c>
      <c r="FC31">
        <v>1607.064208984375</v>
      </c>
      <c r="FD31">
        <v>1627.9630126953125</v>
      </c>
      <c r="FE31">
        <v>2142.501220703125</v>
      </c>
      <c r="FF31">
        <v>3489.657470703125</v>
      </c>
      <c r="FG31">
        <v>971.91619873046875</v>
      </c>
      <c r="FH31">
        <v>2364.090087890625</v>
      </c>
      <c r="FI31">
        <v>1759.9647216796875</v>
      </c>
      <c r="FJ31">
        <v>1308.104248046875</v>
      </c>
      <c r="FK31">
        <v>1339.5684814453125</v>
      </c>
      <c r="FL31">
        <v>1055.7232666015625</v>
      </c>
      <c r="FM31">
        <v>669.24615478515625</v>
      </c>
      <c r="FN31">
        <v>1936.7623291015625</v>
      </c>
      <c r="FO31">
        <v>1183.120361328125</v>
      </c>
      <c r="FP31">
        <v>2928.453125</v>
      </c>
      <c r="FQ31">
        <v>1634.3101806640625</v>
      </c>
      <c r="FR31">
        <v>5491.89208984375</v>
      </c>
      <c r="FS31">
        <v>1504.41748046875</v>
      </c>
      <c r="FT31">
        <v>7.203209400177002</v>
      </c>
      <c r="FU31">
        <v>3707.155517578125</v>
      </c>
      <c r="FV31">
        <v>1937.499267578125</v>
      </c>
      <c r="FW31">
        <v>0.41895246505737305</v>
      </c>
      <c r="FX31">
        <v>0.18067626655101776</v>
      </c>
      <c r="FY31">
        <v>0.2414175271987915</v>
      </c>
      <c r="FZ31">
        <v>1888.58544921875</v>
      </c>
      <c r="GA31">
        <v>1082.6751708984375</v>
      </c>
      <c r="GB31">
        <v>1484.5372314453125</v>
      </c>
      <c r="GC31">
        <v>0.46347743272781372</v>
      </c>
      <c r="GD31">
        <v>0.24427804350852966</v>
      </c>
      <c r="GE31">
        <v>0.23079413175582886</v>
      </c>
      <c r="GF31">
        <v>5.5184714496135712E-2</v>
      </c>
      <c r="GG31">
        <v>6.2656579539179802E-3</v>
      </c>
      <c r="GH31">
        <v>0.68697190284729004</v>
      </c>
      <c r="GI31">
        <v>0.57513809204101563</v>
      </c>
      <c r="GJ31">
        <v>0.57386428117752075</v>
      </c>
      <c r="GK31">
        <v>0.47000476717948914</v>
      </c>
      <c r="GL31">
        <v>0.72151374816894531</v>
      </c>
      <c r="GM31">
        <v>0.33979302644729614</v>
      </c>
      <c r="GN31">
        <v>1.7664926126599312E-2</v>
      </c>
      <c r="GO31">
        <v>0.17482477426528931</v>
      </c>
      <c r="GP31">
        <v>0.24924370646476746</v>
      </c>
      <c r="GQ31">
        <v>0.25346866250038147</v>
      </c>
      <c r="GR31">
        <v>0.3047979474067688</v>
      </c>
      <c r="GS31">
        <v>0.67260020971298218</v>
      </c>
      <c r="GT31">
        <v>0.32739976048469543</v>
      </c>
      <c r="GU31">
        <v>0.16056887805461884</v>
      </c>
      <c r="GV31">
        <v>0.38377270102500916</v>
      </c>
      <c r="GW31">
        <v>9.8044939339160919E-2</v>
      </c>
      <c r="GX31">
        <v>4.0223196148872375E-2</v>
      </c>
      <c r="GY31">
        <v>0.23142921924591064</v>
      </c>
      <c r="GZ31">
        <v>8.5961081087589264E-2</v>
      </c>
      <c r="HA31">
        <v>0.98071366548538208</v>
      </c>
      <c r="HB31">
        <v>0.90938234329223633</v>
      </c>
      <c r="HC31">
        <v>0.31455662846565247</v>
      </c>
      <c r="HD31">
        <v>0.30131354928016663</v>
      </c>
    </row>
    <row r="32" spans="1:212" x14ac:dyDescent="0.25">
      <c r="A32" s="139" t="str">
        <f t="shared" si="1"/>
        <v>2015_3_RJ</v>
      </c>
      <c r="B32">
        <v>2015</v>
      </c>
      <c r="C32">
        <v>3</v>
      </c>
      <c r="D32" t="s">
        <v>172</v>
      </c>
      <c r="E32">
        <v>12065.086761474609</v>
      </c>
      <c r="F32">
        <v>633932.63464355469</v>
      </c>
      <c r="G32">
        <v>1482644.3725738525</v>
      </c>
      <c r="H32">
        <v>760380.13386535645</v>
      </c>
      <c r="I32">
        <v>115788.6268157959</v>
      </c>
      <c r="J32">
        <v>3166617.1645965576</v>
      </c>
      <c r="K32">
        <v>5545181.8615112305</v>
      </c>
      <c r="L32">
        <v>2378564.6969146729</v>
      </c>
      <c r="M32">
        <v>3004810.8546600342</v>
      </c>
      <c r="N32">
        <v>158334.83206176758</v>
      </c>
      <c r="O32">
        <v>300831.23864746094</v>
      </c>
      <c r="P32">
        <v>1080890.0134277344</v>
      </c>
      <c r="Q32">
        <v>1877503.4164123535</v>
      </c>
      <c r="R32">
        <v>1307217.3176879883</v>
      </c>
      <c r="S32">
        <v>978739.87533569336</v>
      </c>
      <c r="T32">
        <v>5.4250922054052353E-2</v>
      </c>
      <c r="U32">
        <v>0.19492417573928833</v>
      </c>
      <c r="V32">
        <v>0.338582843542099</v>
      </c>
      <c r="W32">
        <v>0.23573930561542511</v>
      </c>
      <c r="X32">
        <v>0.17650274932384491</v>
      </c>
      <c r="Y32">
        <v>8.2672724965959787E-4</v>
      </c>
      <c r="Z32">
        <v>0.42894259095191956</v>
      </c>
      <c r="AA32">
        <v>2.0335952285677195E-3</v>
      </c>
      <c r="AB32">
        <v>0.11968673765659332</v>
      </c>
      <c r="AC32">
        <v>0.45998784899711609</v>
      </c>
      <c r="AD32">
        <v>0.54001212120056152</v>
      </c>
      <c r="AE32">
        <v>4.8710932023823261E-3</v>
      </c>
      <c r="AF32">
        <v>0.22531640529632568</v>
      </c>
      <c r="AG32">
        <v>0.48811537027359009</v>
      </c>
      <c r="AH32">
        <v>0.24477635324001312</v>
      </c>
      <c r="AI32">
        <v>3.6920756101608276E-2</v>
      </c>
      <c r="AJ32">
        <v>1.5481380745768547E-2</v>
      </c>
      <c r="AK32">
        <v>0.11297238618135452</v>
      </c>
      <c r="AL32">
        <v>0.11293116211891174</v>
      </c>
      <c r="AM32">
        <v>4.6056240797042847E-2</v>
      </c>
      <c r="AN32">
        <v>0.37058010697364807</v>
      </c>
      <c r="AO32">
        <v>0.34197872877120972</v>
      </c>
      <c r="AP32">
        <v>9.385127923451364E-4</v>
      </c>
      <c r="AQ32">
        <v>8.6564213037490845E-2</v>
      </c>
      <c r="AR32">
        <v>5.7037435472011566E-2</v>
      </c>
      <c r="AS32">
        <v>0.17307601869106293</v>
      </c>
      <c r="AT32">
        <v>0.61505532264709473</v>
      </c>
      <c r="AU32">
        <v>6.7328482866287231E-2</v>
      </c>
      <c r="AV32">
        <v>0</v>
      </c>
      <c r="AW32">
        <v>0.57105737924575806</v>
      </c>
      <c r="AX32">
        <v>0.47558519244194031</v>
      </c>
      <c r="AY32">
        <v>0.68884938955307007</v>
      </c>
      <c r="AZ32">
        <v>5.1274221390485764E-2</v>
      </c>
      <c r="BA32">
        <v>0.66009563207626343</v>
      </c>
      <c r="BB32">
        <v>0.82326054573059082</v>
      </c>
      <c r="BC32">
        <v>0.59294885396957397</v>
      </c>
      <c r="BD32">
        <v>0.11945350468158722</v>
      </c>
      <c r="BE32">
        <v>0.34939345717430115</v>
      </c>
      <c r="BF32">
        <v>0.35812291502952576</v>
      </c>
      <c r="BG32">
        <v>0.47776877880096436</v>
      </c>
      <c r="BH32">
        <v>0.45373010635375977</v>
      </c>
      <c r="BI32">
        <v>0.64658892154693604</v>
      </c>
      <c r="BJ32">
        <v>0.71191823482513428</v>
      </c>
      <c r="BK32">
        <v>4.3510485556907952E-4</v>
      </c>
      <c r="BL32">
        <v>4.0132120251655579E-2</v>
      </c>
      <c r="BM32">
        <v>2.6443183422088623E-2</v>
      </c>
      <c r="BN32">
        <v>8.0239944159984589E-2</v>
      </c>
      <c r="BO32">
        <v>0.28514641523361206</v>
      </c>
      <c r="BP32">
        <v>3.121422603726387E-2</v>
      </c>
      <c r="BQ32">
        <v>0</v>
      </c>
      <c r="BR32">
        <v>0.45677846670150757</v>
      </c>
      <c r="BS32">
        <v>0.54322153329849243</v>
      </c>
      <c r="BT32">
        <v>4.0152566507458687E-3</v>
      </c>
      <c r="BU32">
        <v>0.21097256243228912</v>
      </c>
      <c r="BV32">
        <v>0.49342352151870728</v>
      </c>
      <c r="BW32">
        <v>0.25305423140525818</v>
      </c>
      <c r="BX32">
        <v>3.8534414023160934E-2</v>
      </c>
      <c r="BY32">
        <v>1.6083294525742531E-2</v>
      </c>
      <c r="BZ32">
        <v>0.11203586310148239</v>
      </c>
      <c r="CA32">
        <v>0.11074166744947433</v>
      </c>
      <c r="CB32">
        <v>4.4452141970396042E-2</v>
      </c>
      <c r="CC32">
        <v>0.36878159642219543</v>
      </c>
      <c r="CD32">
        <v>0.34790542721748352</v>
      </c>
      <c r="CE32">
        <v>9.385127923451364E-4</v>
      </c>
      <c r="CF32">
        <v>8.6564213037490845E-2</v>
      </c>
      <c r="CG32">
        <v>5.7037435472011566E-2</v>
      </c>
      <c r="CH32">
        <v>0.17307601869106293</v>
      </c>
      <c r="CI32">
        <v>0.61505532264709473</v>
      </c>
      <c r="CJ32">
        <v>6.7328482866287231E-2</v>
      </c>
      <c r="CK32">
        <v>0</v>
      </c>
      <c r="CL32">
        <v>2.9468134045600891E-2</v>
      </c>
      <c r="CM32">
        <v>3.7196896970272064E-2</v>
      </c>
      <c r="CN32">
        <v>0.49327704310417175</v>
      </c>
      <c r="CO32">
        <v>5.7582829147577286E-2</v>
      </c>
      <c r="CP32">
        <v>1.2765136547386646E-2</v>
      </c>
      <c r="CQ32">
        <v>5.655794870108366E-3</v>
      </c>
      <c r="CR32">
        <v>3.4868933260440826E-2</v>
      </c>
      <c r="CS32">
        <v>0.20746491849422455</v>
      </c>
      <c r="CT32">
        <v>0.51525402069091797</v>
      </c>
      <c r="CU32">
        <v>0.22579038143157959</v>
      </c>
      <c r="CV32">
        <v>0.19376985728740692</v>
      </c>
      <c r="CW32">
        <v>6.5185770392417908E-2</v>
      </c>
      <c r="CX32">
        <v>5.0001256167888641E-2</v>
      </c>
      <c r="CY32">
        <v>5.6973516941070557E-2</v>
      </c>
      <c r="CZ32">
        <v>4.4062212109565735E-2</v>
      </c>
      <c r="DA32">
        <v>0.21781685948371887</v>
      </c>
      <c r="DB32">
        <v>0.10984423011541367</v>
      </c>
      <c r="DC32">
        <v>3.9524499326944351E-2</v>
      </c>
      <c r="DD32">
        <v>1.8558446317911148E-2</v>
      </c>
      <c r="DE32">
        <v>9.624851867556572E-3</v>
      </c>
      <c r="DF32">
        <v>1.420432236045599E-2</v>
      </c>
      <c r="DG32">
        <v>5.7991031557321548E-2</v>
      </c>
      <c r="DH32">
        <v>6.4331799745559692E-2</v>
      </c>
      <c r="DI32">
        <v>8.4146976470947266E-2</v>
      </c>
      <c r="DJ32">
        <v>5.4957833141088486E-2</v>
      </c>
      <c r="DK32">
        <v>3.4280288964509964E-2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S32">
        <v>0.52412933111190796</v>
      </c>
      <c r="DT32">
        <v>0.47587063908576965</v>
      </c>
      <c r="DU32">
        <v>2.1219590678811073E-2</v>
      </c>
      <c r="DV32">
        <v>0.49498173594474792</v>
      </c>
      <c r="DW32">
        <v>0.38584062457084656</v>
      </c>
      <c r="DX32">
        <v>9.0851098299026489E-2</v>
      </c>
      <c r="DY32">
        <v>7.1069579571485519E-3</v>
      </c>
      <c r="DZ32">
        <v>4.3979398906230927E-3</v>
      </c>
      <c r="EA32">
        <v>0.13102442026138306</v>
      </c>
      <c r="EB32">
        <v>0.14529764652252197</v>
      </c>
      <c r="EC32">
        <v>7.7507920563220978E-2</v>
      </c>
      <c r="ED32">
        <v>0.40731537342071533</v>
      </c>
      <c r="EE32">
        <v>0.23445668816566467</v>
      </c>
      <c r="EM32">
        <v>2836.520751953125</v>
      </c>
      <c r="EN32">
        <v>3231.02587890625</v>
      </c>
      <c r="EO32">
        <v>2367.357666015625</v>
      </c>
      <c r="EP32">
        <v>681.4619140625</v>
      </c>
      <c r="EQ32">
        <v>1762.7681884765625</v>
      </c>
      <c r="ER32">
        <v>2951.708740234375</v>
      </c>
      <c r="ES32">
        <v>3326.68701171875</v>
      </c>
      <c r="ET32">
        <v>4245.9189453125</v>
      </c>
      <c r="EU32">
        <v>1387.3494873046875</v>
      </c>
      <c r="EV32">
        <v>1268.6781005859375</v>
      </c>
      <c r="EW32">
        <v>1359.179443359375</v>
      </c>
      <c r="EX32">
        <v>1326.64013671875</v>
      </c>
      <c r="EY32">
        <v>1872.485107421875</v>
      </c>
      <c r="EZ32">
        <v>5093.4599609375</v>
      </c>
      <c r="FA32">
        <v>14709.7802734375</v>
      </c>
      <c r="FB32">
        <v>3343.11181640625</v>
      </c>
      <c r="FC32">
        <v>2080.06396484375</v>
      </c>
      <c r="FD32">
        <v>2206.4296875</v>
      </c>
      <c r="FE32">
        <v>2747.4609375</v>
      </c>
      <c r="FF32">
        <v>5093.82568359375</v>
      </c>
      <c r="FH32">
        <v>3330.2490234375</v>
      </c>
      <c r="FI32">
        <v>2587.8408203125</v>
      </c>
      <c r="FJ32">
        <v>2053.205078125</v>
      </c>
      <c r="FK32">
        <v>2123.742431640625</v>
      </c>
      <c r="FL32">
        <v>1170.462646484375</v>
      </c>
      <c r="FM32">
        <v>975.38427734375</v>
      </c>
      <c r="FN32">
        <v>2588.490234375</v>
      </c>
      <c r="FO32">
        <v>1735.9246826171875</v>
      </c>
      <c r="FP32">
        <v>4183.6845703125</v>
      </c>
      <c r="FQ32">
        <v>2058.60302734375</v>
      </c>
      <c r="FR32">
        <v>6323.92529296875</v>
      </c>
      <c r="FS32">
        <v>2253.2353515625</v>
      </c>
      <c r="FT32">
        <v>0</v>
      </c>
      <c r="FU32">
        <v>5313.21826171875</v>
      </c>
      <c r="FV32">
        <v>2801.778564453125</v>
      </c>
      <c r="FW32">
        <v>0.53551030158996582</v>
      </c>
      <c r="FX32">
        <v>0.1004355177283287</v>
      </c>
      <c r="FY32">
        <v>0.20746491849422455</v>
      </c>
      <c r="FZ32">
        <v>2523.038818359375</v>
      </c>
      <c r="GA32">
        <v>1458.8223876953125</v>
      </c>
      <c r="GB32">
        <v>2236.2607421875</v>
      </c>
      <c r="GC32">
        <v>0.50246244668960571</v>
      </c>
      <c r="GD32">
        <v>0.222613126039505</v>
      </c>
      <c r="GE32">
        <v>0.2091185599565506</v>
      </c>
      <c r="GF32">
        <v>5.6902002543210983E-2</v>
      </c>
      <c r="GG32">
        <v>8.9038508012890816E-3</v>
      </c>
      <c r="GH32">
        <v>0.62154179811477661</v>
      </c>
      <c r="GI32">
        <v>0.54210078716278076</v>
      </c>
      <c r="GJ32">
        <v>0.54587823152542114</v>
      </c>
      <c r="GK32">
        <v>0.41506940126419067</v>
      </c>
      <c r="GL32">
        <v>0.74830460548400879</v>
      </c>
      <c r="GM32">
        <v>0.36530697345733643</v>
      </c>
      <c r="GN32">
        <v>8.3687035366892815E-3</v>
      </c>
      <c r="GO32">
        <v>0.11734745651483536</v>
      </c>
      <c r="GP32">
        <v>0.18479436635971069</v>
      </c>
      <c r="GQ32">
        <v>0.26613560318946838</v>
      </c>
      <c r="GR32">
        <v>0.42335385084152222</v>
      </c>
      <c r="GS32">
        <v>0.69333916902542114</v>
      </c>
      <c r="GT32">
        <v>0.30666083097457886</v>
      </c>
      <c r="GU32">
        <v>4.1795622557401657E-2</v>
      </c>
      <c r="GV32">
        <v>0.26331409811973572</v>
      </c>
      <c r="GW32">
        <v>0.15914143621921539</v>
      </c>
      <c r="GX32">
        <v>2.4568526074290276E-2</v>
      </c>
      <c r="GY32">
        <v>0.3354898989200592</v>
      </c>
      <c r="GZ32">
        <v>0.1756904274225235</v>
      </c>
      <c r="HA32">
        <v>0.99018597602844238</v>
      </c>
      <c r="HB32">
        <v>0.94729745388031006</v>
      </c>
      <c r="HC32">
        <v>0.21026726067066193</v>
      </c>
      <c r="HD32">
        <v>0.15793094038963318</v>
      </c>
    </row>
    <row r="33" spans="1:212" x14ac:dyDescent="0.25">
      <c r="A33" s="139" t="str">
        <f t="shared" si="1"/>
        <v>2015_3_RMRJ</v>
      </c>
      <c r="B33">
        <v>2015</v>
      </c>
      <c r="C33">
        <v>3</v>
      </c>
      <c r="D33" t="s">
        <v>9</v>
      </c>
      <c r="E33">
        <v>30818.410278320313</v>
      </c>
      <c r="F33">
        <v>1187186.5152435303</v>
      </c>
      <c r="G33">
        <v>2733159.1003265381</v>
      </c>
      <c r="H33">
        <v>1320948.2827911377</v>
      </c>
      <c r="I33">
        <v>182846.10229492188</v>
      </c>
      <c r="J33">
        <v>5904656.9930725098</v>
      </c>
      <c r="K33">
        <v>10266846.769439697</v>
      </c>
      <c r="L33">
        <v>4362189.7763671875</v>
      </c>
      <c r="M33">
        <v>5454958.4109344482</v>
      </c>
      <c r="N33">
        <v>443039.02516174316</v>
      </c>
      <c r="O33">
        <v>668058.76081848145</v>
      </c>
      <c r="P33">
        <v>2072466.1931915283</v>
      </c>
      <c r="Q33">
        <v>3591841.9262237549</v>
      </c>
      <c r="R33">
        <v>2316477.201965332</v>
      </c>
      <c r="S33">
        <v>1618002.6872406006</v>
      </c>
      <c r="T33">
        <v>6.5069518983364105E-2</v>
      </c>
      <c r="U33">
        <v>0.20186005532741547</v>
      </c>
      <c r="V33">
        <v>0.34984859824180603</v>
      </c>
      <c r="W33">
        <v>0.22562694549560547</v>
      </c>
      <c r="X33">
        <v>0.15759490430355072</v>
      </c>
      <c r="Y33">
        <v>8.0133572919294238E-4</v>
      </c>
      <c r="Z33">
        <v>0.42488116025924683</v>
      </c>
      <c r="AA33">
        <v>2.7899416163563728E-3</v>
      </c>
      <c r="AB33">
        <v>0.1020263284444809</v>
      </c>
      <c r="AC33">
        <v>0.45294475555419922</v>
      </c>
      <c r="AD33">
        <v>0.54705524444580078</v>
      </c>
      <c r="AE33">
        <v>7.8864172101020813E-3</v>
      </c>
      <c r="AF33">
        <v>0.23759770393371582</v>
      </c>
      <c r="AG33">
        <v>0.49101072549819946</v>
      </c>
      <c r="AH33">
        <v>0.23168615996837616</v>
      </c>
      <c r="AI33">
        <v>3.1818997114896774E-2</v>
      </c>
      <c r="AJ33">
        <v>1.8624015152454376E-2</v>
      </c>
      <c r="AK33">
        <v>0.15500611066818237</v>
      </c>
      <c r="AL33">
        <v>0.12805619835853577</v>
      </c>
      <c r="AM33">
        <v>5.1374159753322601E-2</v>
      </c>
      <c r="AN33">
        <v>0.38230863213539124</v>
      </c>
      <c r="AO33">
        <v>0.26463088393211365</v>
      </c>
      <c r="AP33">
        <v>3.060909453779459E-3</v>
      </c>
      <c r="AQ33">
        <v>9.2070475220680237E-2</v>
      </c>
      <c r="AR33">
        <v>7.3065444827079773E-2</v>
      </c>
      <c r="AS33">
        <v>0.18462774157524109</v>
      </c>
      <c r="AT33">
        <v>0.58247250318527222</v>
      </c>
      <c r="AU33">
        <v>6.4631737768650055E-2</v>
      </c>
      <c r="AV33">
        <v>7.1188464062288404E-5</v>
      </c>
      <c r="AW33">
        <v>0.57511883974075317</v>
      </c>
      <c r="AX33">
        <v>0.47561743855476379</v>
      </c>
      <c r="AY33">
        <v>0.69560867547988892</v>
      </c>
      <c r="AZ33">
        <v>6.9704331457614899E-2</v>
      </c>
      <c r="BA33">
        <v>0.67693889141082764</v>
      </c>
      <c r="BB33">
        <v>0.80717635154724121</v>
      </c>
      <c r="BC33">
        <v>0.59056365489959717</v>
      </c>
      <c r="BD33">
        <v>0.11611863225698471</v>
      </c>
      <c r="BE33">
        <v>0.30140882730484009</v>
      </c>
      <c r="BF33">
        <v>0.39506751298904419</v>
      </c>
      <c r="BG33">
        <v>0.51459759473800659</v>
      </c>
      <c r="BH33">
        <v>0.4566672146320343</v>
      </c>
      <c r="BI33">
        <v>0.67981928586959839</v>
      </c>
      <c r="BJ33">
        <v>0.73322337865829468</v>
      </c>
      <c r="BK33">
        <v>1.3713029911741614E-3</v>
      </c>
      <c r="BL33">
        <v>4.124804213643074E-2</v>
      </c>
      <c r="BM33">
        <v>3.2733693718910217E-2</v>
      </c>
      <c r="BN33">
        <v>8.2714170217514038E-2</v>
      </c>
      <c r="BO33">
        <v>0.26095065474510193</v>
      </c>
      <c r="BP33">
        <v>2.8955349698662758E-2</v>
      </c>
      <c r="BQ33">
        <v>3.1892795959720388E-5</v>
      </c>
      <c r="BR33">
        <v>0.44581350684165955</v>
      </c>
      <c r="BS33">
        <v>0.55418646335601807</v>
      </c>
      <c r="BT33">
        <v>5.6496141478419304E-3</v>
      </c>
      <c r="BU33">
        <v>0.21763437986373901</v>
      </c>
      <c r="BV33">
        <v>0.5010412335395813</v>
      </c>
      <c r="BW33">
        <v>0.242155522108078</v>
      </c>
      <c r="BX33">
        <v>3.351924940943718E-2</v>
      </c>
      <c r="BY33">
        <v>1.8835930153727531E-2</v>
      </c>
      <c r="BZ33">
        <v>0.15361139178276062</v>
      </c>
      <c r="CA33">
        <v>0.12724176049232483</v>
      </c>
      <c r="CB33">
        <v>4.8753589391708374E-2</v>
      </c>
      <c r="CC33">
        <v>0.37813118100166321</v>
      </c>
      <c r="CD33">
        <v>0.27342614531517029</v>
      </c>
      <c r="CE33">
        <v>3.061145544052124E-3</v>
      </c>
      <c r="CF33">
        <v>9.2077575623989105E-2</v>
      </c>
      <c r="CG33">
        <v>7.3071084916591644E-2</v>
      </c>
      <c r="CH33">
        <v>0.18464198708534241</v>
      </c>
      <c r="CI33">
        <v>0.58244025707244873</v>
      </c>
      <c r="CJ33">
        <v>6.4636722207069397E-2</v>
      </c>
      <c r="CK33">
        <v>7.1193957410287112E-5</v>
      </c>
      <c r="CL33">
        <v>2.8897339478135109E-2</v>
      </c>
      <c r="CM33">
        <v>4.9124099314212799E-2</v>
      </c>
      <c r="CN33">
        <v>0.47276398539543152</v>
      </c>
      <c r="CO33">
        <v>6.9771096110343933E-2</v>
      </c>
      <c r="CP33">
        <v>1.3992082327604294E-2</v>
      </c>
      <c r="CQ33">
        <v>9.5870019868016243E-3</v>
      </c>
      <c r="CR33">
        <v>2.9108578339219093E-2</v>
      </c>
      <c r="CS33">
        <v>0.22193953394889832</v>
      </c>
      <c r="CT33">
        <v>0.51293438673019409</v>
      </c>
      <c r="CU33">
        <v>0.22661137580871582</v>
      </c>
      <c r="CV33">
        <v>0.19882345199584961</v>
      </c>
      <c r="CW33">
        <v>6.1630811542272568E-2</v>
      </c>
      <c r="CX33">
        <v>7.5032137334346771E-2</v>
      </c>
      <c r="CY33">
        <v>8.9925505220890045E-2</v>
      </c>
      <c r="CZ33">
        <v>6.2700890004634857E-2</v>
      </c>
      <c r="DA33">
        <v>0.32915031909942627</v>
      </c>
      <c r="DB33">
        <v>0.15227881073951721</v>
      </c>
      <c r="DC33">
        <v>5.5983278900384903E-2</v>
      </c>
      <c r="DD33">
        <v>3.4159403294324875E-2</v>
      </c>
      <c r="DE33">
        <v>2.6794491335749626E-2</v>
      </c>
      <c r="DF33">
        <v>6.5648019313812256E-2</v>
      </c>
      <c r="DG33">
        <v>8.3057709038257599E-2</v>
      </c>
      <c r="DH33">
        <v>7.9013369977474213E-2</v>
      </c>
      <c r="DI33">
        <v>0.12047464400529861</v>
      </c>
      <c r="DJ33">
        <v>8.5618749260902405E-2</v>
      </c>
      <c r="DK33">
        <v>4.4948767870664597E-2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0.54285120964050293</v>
      </c>
      <c r="DT33">
        <v>0.45714882016181946</v>
      </c>
      <c r="DU33">
        <v>3.4596066921949387E-2</v>
      </c>
      <c r="DV33">
        <v>0.48220798373222351</v>
      </c>
      <c r="DW33">
        <v>0.36635488271713257</v>
      </c>
      <c r="DX33">
        <v>0.10547827929258347</v>
      </c>
      <c r="DY33">
        <v>1.1362781748175621E-2</v>
      </c>
      <c r="DZ33">
        <v>1.6294749453663826E-2</v>
      </c>
      <c r="EA33">
        <v>0.17158584296703339</v>
      </c>
      <c r="EB33">
        <v>0.13485090434551239</v>
      </c>
      <c r="EC33">
        <v>8.248843252658844E-2</v>
      </c>
      <c r="ED33">
        <v>0.436250239610672</v>
      </c>
      <c r="EE33">
        <v>0.15852983295917511</v>
      </c>
      <c r="EM33">
        <v>2353.1064453125</v>
      </c>
      <c r="EN33">
        <v>2654.92236328125</v>
      </c>
      <c r="EO33">
        <v>1977.8699951171875</v>
      </c>
      <c r="EP33">
        <v>598.1708984375</v>
      </c>
      <c r="EQ33">
        <v>1567.843017578125</v>
      </c>
      <c r="ER33">
        <v>2445.97705078125</v>
      </c>
      <c r="ES33">
        <v>2783.29541015625</v>
      </c>
      <c r="ET33">
        <v>3255.448486328125</v>
      </c>
      <c r="EU33">
        <v>1260.4884033203125</v>
      </c>
      <c r="EV33">
        <v>1191.8597412109375</v>
      </c>
      <c r="EW33">
        <v>1350.475830078125</v>
      </c>
      <c r="EX33">
        <v>1304.804931640625</v>
      </c>
      <c r="EY33">
        <v>1731.8050537109375</v>
      </c>
      <c r="EZ33">
        <v>4593.81787109375</v>
      </c>
      <c r="FA33">
        <v>3462.25048828125</v>
      </c>
      <c r="FB33">
        <v>2565.359375</v>
      </c>
      <c r="FC33">
        <v>1713.3702392578125</v>
      </c>
      <c r="FD33">
        <v>1799.5274658203125</v>
      </c>
      <c r="FE33">
        <v>2329.651611328125</v>
      </c>
      <c r="FF33">
        <v>4514.4228515625</v>
      </c>
      <c r="FG33">
        <v>2124.164794921875</v>
      </c>
      <c r="FH33">
        <v>2727.36279296875</v>
      </c>
      <c r="FI33">
        <v>2157.0791015625</v>
      </c>
      <c r="FJ33">
        <v>1772.3583984375</v>
      </c>
      <c r="FK33">
        <v>1833.306640625</v>
      </c>
      <c r="FL33">
        <v>1156.9383544921875</v>
      </c>
      <c r="FM33">
        <v>900.14892578125</v>
      </c>
      <c r="FN33">
        <v>2185.64794921875</v>
      </c>
      <c r="FO33">
        <v>1495.6202392578125</v>
      </c>
      <c r="FP33">
        <v>3378.539306640625</v>
      </c>
      <c r="FQ33">
        <v>1704.5484619140625</v>
      </c>
      <c r="FR33">
        <v>5992.01513671875</v>
      </c>
      <c r="FS33">
        <v>1851.1280517578125</v>
      </c>
      <c r="FT33">
        <v>0</v>
      </c>
      <c r="FU33">
        <v>4792.90576171875</v>
      </c>
      <c r="FV33">
        <v>2319.27294921875</v>
      </c>
      <c r="FW33">
        <v>0.5156136155128479</v>
      </c>
      <c r="FX33">
        <v>0.12854941189289093</v>
      </c>
      <c r="FY33">
        <v>0.22192241251468658</v>
      </c>
      <c r="FZ33">
        <v>2138.046630859375</v>
      </c>
      <c r="GA33">
        <v>1261.4971923828125</v>
      </c>
      <c r="GB33">
        <v>1836.2034912109375</v>
      </c>
      <c r="GC33">
        <v>0.49408754706382751</v>
      </c>
      <c r="GD33">
        <v>0.22236458957195282</v>
      </c>
      <c r="GE33">
        <v>0.21933794021606445</v>
      </c>
      <c r="GF33">
        <v>5.7881027460098267E-2</v>
      </c>
      <c r="GG33">
        <v>6.3289031386375427E-3</v>
      </c>
      <c r="GH33">
        <v>0.63548344373703003</v>
      </c>
      <c r="GI33">
        <v>0.53188568353652954</v>
      </c>
      <c r="GJ33">
        <v>0.54469567537307739</v>
      </c>
      <c r="GK33">
        <v>0.43998324871063232</v>
      </c>
      <c r="GL33">
        <v>0.7054486870765686</v>
      </c>
      <c r="GM33">
        <v>0.36944583058357239</v>
      </c>
      <c r="GN33">
        <v>1.1073769070208073E-2</v>
      </c>
      <c r="GO33">
        <v>0.13721835613250732</v>
      </c>
      <c r="GP33">
        <v>0.21661879122257233</v>
      </c>
      <c r="GQ33">
        <v>0.25921368598937988</v>
      </c>
      <c r="GR33">
        <v>0.37587538361549377</v>
      </c>
      <c r="GS33">
        <v>0.69451802968978882</v>
      </c>
      <c r="GT33">
        <v>0.30548194050788879</v>
      </c>
      <c r="GU33">
        <v>6.347048282623291E-2</v>
      </c>
      <c r="GV33">
        <v>0.30903097987174988</v>
      </c>
      <c r="GW33">
        <v>0.15233811736106873</v>
      </c>
      <c r="GX33">
        <v>3.3632375299930573E-2</v>
      </c>
      <c r="GY33">
        <v>0.31860876083374023</v>
      </c>
      <c r="GZ33">
        <v>0.12291926890611649</v>
      </c>
      <c r="HA33">
        <v>0.97894841432571411</v>
      </c>
      <c r="HB33">
        <v>0.92231810092926025</v>
      </c>
      <c r="HC33">
        <v>0.25062912702560425</v>
      </c>
      <c r="HD33">
        <v>0.19956035912036896</v>
      </c>
    </row>
    <row r="34" spans="1:212" x14ac:dyDescent="0.25">
      <c r="A34" s="139" t="str">
        <f t="shared" si="1"/>
        <v>2015_3_SEMT</v>
      </c>
      <c r="B34">
        <v>2015</v>
      </c>
      <c r="C34">
        <v>3</v>
      </c>
      <c r="D34" t="s">
        <v>171</v>
      </c>
      <c r="E34">
        <v>246920.68103408813</v>
      </c>
      <c r="F34">
        <v>4551075.0953292847</v>
      </c>
      <c r="G34">
        <v>9487222.9459342957</v>
      </c>
      <c r="H34">
        <v>4298101.2425270081</v>
      </c>
      <c r="I34">
        <v>596616.23854064941</v>
      </c>
      <c r="J34">
        <v>21123224.282989502</v>
      </c>
      <c r="K34">
        <v>33635856.028511047</v>
      </c>
      <c r="L34">
        <v>12512631.745521545</v>
      </c>
      <c r="M34">
        <v>19179936.203365326</v>
      </c>
      <c r="N34">
        <v>1918099.9661521912</v>
      </c>
      <c r="O34">
        <v>2467857.9540977478</v>
      </c>
      <c r="P34">
        <v>7270607.1288070679</v>
      </c>
      <c r="Q34">
        <v>12152459.728054047</v>
      </c>
      <c r="R34">
        <v>7308988.137348175</v>
      </c>
      <c r="S34">
        <v>4435943.08020401</v>
      </c>
      <c r="T34">
        <v>7.3369860649108887E-2</v>
      </c>
      <c r="U34">
        <v>0.21615645289421082</v>
      </c>
      <c r="V34">
        <v>0.36129480600357056</v>
      </c>
      <c r="W34">
        <v>0.21729752421379089</v>
      </c>
      <c r="X34">
        <v>0.13188138604164124</v>
      </c>
      <c r="Y34">
        <v>1.6703143483027816E-3</v>
      </c>
      <c r="Z34">
        <v>0.37200278043746948</v>
      </c>
      <c r="AA34">
        <v>4.7969645820558071E-3</v>
      </c>
      <c r="AB34">
        <v>7.9379357397556305E-2</v>
      </c>
      <c r="AC34">
        <v>0.46162378787994385</v>
      </c>
      <c r="AD34">
        <v>0.53837621212005615</v>
      </c>
      <c r="AE34">
        <v>1.8642356619238853E-2</v>
      </c>
      <c r="AF34">
        <v>0.26018914580345154</v>
      </c>
      <c r="AG34">
        <v>0.48042395710945129</v>
      </c>
      <c r="AH34">
        <v>0.21184487640857697</v>
      </c>
      <c r="AI34">
        <v>2.8899647295475006E-2</v>
      </c>
      <c r="AJ34">
        <v>1.5649506822228432E-2</v>
      </c>
      <c r="AK34">
        <v>0.162241131067276</v>
      </c>
      <c r="AL34">
        <v>0.10508116334676743</v>
      </c>
      <c r="AM34">
        <v>5.9880387037992477E-2</v>
      </c>
      <c r="AN34">
        <v>0.35388082265853882</v>
      </c>
      <c r="AO34">
        <v>0.3032669723033905</v>
      </c>
      <c r="AP34">
        <v>3.5801180638372898E-3</v>
      </c>
      <c r="AQ34">
        <v>0.13263893127441406</v>
      </c>
      <c r="AR34">
        <v>7.2796151041984558E-2</v>
      </c>
      <c r="AS34">
        <v>0.18080903589725494</v>
      </c>
      <c r="AT34">
        <v>0.56282997131347656</v>
      </c>
      <c r="AU34">
        <v>4.7251522541046143E-2</v>
      </c>
      <c r="AV34">
        <v>9.4297167379409075E-5</v>
      </c>
      <c r="AW34">
        <v>0.62799721956253052</v>
      </c>
      <c r="AX34">
        <v>0.54017722606658936</v>
      </c>
      <c r="AY34">
        <v>0.72971934080123901</v>
      </c>
      <c r="AZ34">
        <v>0.15956619381904602</v>
      </c>
      <c r="BA34">
        <v>0.75592505931854248</v>
      </c>
      <c r="BB34">
        <v>0.83506572246551514</v>
      </c>
      <c r="BC34">
        <v>0.61223894357681274</v>
      </c>
      <c r="BD34">
        <v>0.13761532306671143</v>
      </c>
      <c r="BE34">
        <v>0.28556641936302185</v>
      </c>
      <c r="BF34">
        <v>0.44717845320701599</v>
      </c>
      <c r="BG34">
        <v>0.54626590013504028</v>
      </c>
      <c r="BH34">
        <v>0.5117419958114624</v>
      </c>
      <c r="BI34">
        <v>0.73225271701812744</v>
      </c>
      <c r="BJ34">
        <v>0.79368704557418823</v>
      </c>
      <c r="BK34">
        <v>1.697816071100533E-3</v>
      </c>
      <c r="BL34">
        <v>6.2901981174945831E-2</v>
      </c>
      <c r="BM34">
        <v>3.4522458910942078E-2</v>
      </c>
      <c r="BN34">
        <v>8.5745915770530701E-2</v>
      </c>
      <c r="BO34">
        <v>0.26691347360610962</v>
      </c>
      <c r="BP34">
        <v>2.2408310323953629E-2</v>
      </c>
      <c r="BQ34">
        <v>4.4718985009239987E-5</v>
      </c>
      <c r="BR34">
        <v>0.45497119426727295</v>
      </c>
      <c r="BS34">
        <v>0.54502880573272705</v>
      </c>
      <c r="BT34">
        <v>1.2873904779553413E-2</v>
      </c>
      <c r="BU34">
        <v>0.2372831255197525</v>
      </c>
      <c r="BV34">
        <v>0.49464309215545654</v>
      </c>
      <c r="BW34">
        <v>0.22409361600875854</v>
      </c>
      <c r="BX34">
        <v>3.1106268987059593E-2</v>
      </c>
      <c r="BY34">
        <v>1.5936706215143204E-2</v>
      </c>
      <c r="BZ34">
        <v>0.16332660615444183</v>
      </c>
      <c r="CA34">
        <v>0.10466449707746506</v>
      </c>
      <c r="CB34">
        <v>5.4543346166610718E-2</v>
      </c>
      <c r="CC34">
        <v>0.3485284149646759</v>
      </c>
      <c r="CD34">
        <v>0.31300044059753418</v>
      </c>
      <c r="CE34">
        <v>3.5807890817523003E-3</v>
      </c>
      <c r="CF34">
        <v>0.1326637864112854</v>
      </c>
      <c r="CG34">
        <v>7.2809793055057526E-2</v>
      </c>
      <c r="CH34">
        <v>0.18073783814907074</v>
      </c>
      <c r="CI34">
        <v>0.56285309791564941</v>
      </c>
      <c r="CJ34">
        <v>4.7260381281375885E-2</v>
      </c>
      <c r="CK34">
        <v>9.4314847956411541E-5</v>
      </c>
      <c r="CL34">
        <v>2.6919450610876083E-2</v>
      </c>
      <c r="CM34">
        <v>4.2123172432184219E-2</v>
      </c>
      <c r="CN34">
        <v>0.48894584178924561</v>
      </c>
      <c r="CO34">
        <v>8.7710075080394745E-2</v>
      </c>
      <c r="CP34">
        <v>1.5595343895256519E-2</v>
      </c>
      <c r="CQ34">
        <v>1.0127694346010685E-2</v>
      </c>
      <c r="CR34">
        <v>4.7522056847810745E-2</v>
      </c>
      <c r="CS34">
        <v>0.196880042552948</v>
      </c>
      <c r="CT34">
        <v>0.48728746175765991</v>
      </c>
      <c r="CU34">
        <v>0.23359484970569611</v>
      </c>
      <c r="CV34">
        <v>0.21996943652629852</v>
      </c>
      <c r="CW34">
        <v>5.9148259460926056E-2</v>
      </c>
      <c r="CX34">
        <v>9.0805262327194214E-2</v>
      </c>
      <c r="CY34">
        <v>0.10395045578479767</v>
      </c>
      <c r="CZ34">
        <v>7.9534091055393219E-2</v>
      </c>
      <c r="DA34">
        <v>0.36382660269737244</v>
      </c>
      <c r="DB34">
        <v>0.17041116952896118</v>
      </c>
      <c r="DC34">
        <v>6.3928984105587006E-2</v>
      </c>
      <c r="DD34">
        <v>3.9252482354640961E-2</v>
      </c>
      <c r="DE34">
        <v>2.2667553275823593E-2</v>
      </c>
      <c r="DF34">
        <v>7.3223479092121124E-2</v>
      </c>
      <c r="DG34">
        <v>8.4185764193534851E-2</v>
      </c>
      <c r="DH34">
        <v>9.3328170478343964E-2</v>
      </c>
      <c r="DI34">
        <v>0.16973619163036346</v>
      </c>
      <c r="DJ34">
        <v>0.10491400957107544</v>
      </c>
      <c r="DK34">
        <v>6.2331218272447586E-2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0.52844959497451782</v>
      </c>
      <c r="DT34">
        <v>0.47155043482780457</v>
      </c>
      <c r="DU34">
        <v>7.4693746864795685E-2</v>
      </c>
      <c r="DV34">
        <v>0.48828822374343872</v>
      </c>
      <c r="DW34">
        <v>0.3382294774055481</v>
      </c>
      <c r="DX34">
        <v>9.1574400663375854E-2</v>
      </c>
      <c r="DY34">
        <v>7.2141666896641254E-3</v>
      </c>
      <c r="DZ34">
        <v>1.2619436718523502E-2</v>
      </c>
      <c r="EA34">
        <v>0.1504141241312027</v>
      </c>
      <c r="EB34">
        <v>0.10800070315599442</v>
      </c>
      <c r="EC34">
        <v>0.11193039268255234</v>
      </c>
      <c r="ED34">
        <v>0.4088645875453949</v>
      </c>
      <c r="EE34">
        <v>0.20817075669765472</v>
      </c>
      <c r="EM34">
        <v>2711.98046875</v>
      </c>
      <c r="EN34">
        <v>3122.69677734375</v>
      </c>
      <c r="EO34">
        <v>2219.8681640625</v>
      </c>
      <c r="EP34">
        <v>641.46136474609375</v>
      </c>
      <c r="EQ34">
        <v>1666.5364990234375</v>
      </c>
      <c r="ER34">
        <v>2916.485595703125</v>
      </c>
      <c r="ES34">
        <v>3372.243896484375</v>
      </c>
      <c r="ET34">
        <v>3547.578857421875</v>
      </c>
      <c r="EU34">
        <v>1256.9398193359375</v>
      </c>
      <c r="EV34">
        <v>1302.5992431640625</v>
      </c>
      <c r="EW34">
        <v>1408.3857421875</v>
      </c>
      <c r="EX34">
        <v>1297.5875244140625</v>
      </c>
      <c r="EY34">
        <v>1796.50927734375</v>
      </c>
      <c r="EZ34">
        <v>5224.10205078125</v>
      </c>
      <c r="FA34">
        <v>2205.9814453125</v>
      </c>
      <c r="FB34">
        <v>2909.227783203125</v>
      </c>
      <c r="FC34">
        <v>2077.69921875</v>
      </c>
      <c r="FD34">
        <v>2009.3773193359375</v>
      </c>
      <c r="FE34">
        <v>2815.10595703125</v>
      </c>
      <c r="FF34">
        <v>4636.76953125</v>
      </c>
      <c r="FG34">
        <v>1311.4017333984375</v>
      </c>
      <c r="FH34">
        <v>3312.120849609375</v>
      </c>
      <c r="FI34">
        <v>2553.074462890625</v>
      </c>
      <c r="FJ34">
        <v>1785.5589599609375</v>
      </c>
      <c r="FK34">
        <v>1843.603515625</v>
      </c>
      <c r="FL34">
        <v>1195.727294921875</v>
      </c>
      <c r="FM34">
        <v>923.0504150390625</v>
      </c>
      <c r="FN34">
        <v>2484.36865234375</v>
      </c>
      <c r="FO34">
        <v>1985.86279296875</v>
      </c>
      <c r="FP34">
        <v>3338.529541015625</v>
      </c>
      <c r="FQ34">
        <v>2089.955322265625</v>
      </c>
      <c r="FR34">
        <v>7968.88232421875</v>
      </c>
      <c r="FS34">
        <v>2193.4453125</v>
      </c>
      <c r="FT34">
        <v>0</v>
      </c>
      <c r="FU34">
        <v>4640.443359375</v>
      </c>
      <c r="FV34">
        <v>2660.94677734375</v>
      </c>
      <c r="FW34">
        <v>0.53136104345321655</v>
      </c>
      <c r="FX34">
        <v>0.14005467295646667</v>
      </c>
      <c r="FY34">
        <v>0.19691061973571777</v>
      </c>
      <c r="FZ34">
        <v>2409.21875</v>
      </c>
      <c r="GA34">
        <v>1619.5347900390625</v>
      </c>
      <c r="GB34">
        <v>2167.816650390625</v>
      </c>
      <c r="GC34">
        <v>0.46533867716789246</v>
      </c>
      <c r="GD34">
        <v>0.22896735370159149</v>
      </c>
      <c r="GE34">
        <v>0.24400341510772705</v>
      </c>
      <c r="GF34">
        <v>5.4472163319587708E-2</v>
      </c>
      <c r="GG34">
        <v>7.2183948941528797E-3</v>
      </c>
      <c r="GH34">
        <v>0.68861538171768188</v>
      </c>
      <c r="GI34">
        <v>0.58412647247314453</v>
      </c>
      <c r="GJ34">
        <v>0.60621172189712524</v>
      </c>
      <c r="GK34">
        <v>0.48280459642410278</v>
      </c>
      <c r="GL34">
        <v>0.77687376737594604</v>
      </c>
      <c r="GM34">
        <v>0.33356782793998718</v>
      </c>
      <c r="GN34">
        <v>1.2722051702439785E-2</v>
      </c>
      <c r="GO34">
        <v>0.15669865906238556</v>
      </c>
      <c r="GP34">
        <v>0.2261088490486145</v>
      </c>
      <c r="GQ34">
        <v>0.26411065459251404</v>
      </c>
      <c r="GR34">
        <v>0.34035977721214294</v>
      </c>
      <c r="GS34">
        <v>0.68060976266860962</v>
      </c>
      <c r="GT34">
        <v>0.31939023733139038</v>
      </c>
      <c r="GU34">
        <v>7.2097659111022949E-2</v>
      </c>
      <c r="GV34">
        <v>0.32760301232337952</v>
      </c>
      <c r="GW34">
        <v>0.12841689586639404</v>
      </c>
      <c r="GX34">
        <v>3.8588263094425201E-2</v>
      </c>
      <c r="GY34">
        <v>0.29617318511009216</v>
      </c>
      <c r="GZ34">
        <v>0.13712097704410553</v>
      </c>
      <c r="HA34">
        <v>0.98286861181259155</v>
      </c>
      <c r="HB34">
        <v>0.90648001432418823</v>
      </c>
      <c r="HC34">
        <v>0.22798500955104828</v>
      </c>
      <c r="HD34">
        <v>0.20859606564044952</v>
      </c>
    </row>
    <row r="35" spans="1:212" x14ac:dyDescent="0.25">
      <c r="A35" s="139" t="str">
        <f t="shared" si="1"/>
        <v>2015_2_BRA</v>
      </c>
      <c r="B35">
        <v>2015</v>
      </c>
      <c r="C35">
        <v>2</v>
      </c>
      <c r="D35" t="s">
        <v>170</v>
      </c>
      <c r="E35">
        <v>2140984.1893377304</v>
      </c>
      <c r="F35">
        <v>23371961.101157665</v>
      </c>
      <c r="G35">
        <v>45635908.727153301</v>
      </c>
      <c r="H35">
        <v>18227657.864658833</v>
      </c>
      <c r="I35">
        <v>2813988.1369795799</v>
      </c>
      <c r="J35">
        <v>100565659.86560535</v>
      </c>
      <c r="K35">
        <v>164108268.90031195</v>
      </c>
      <c r="L35">
        <v>63542609.034706593</v>
      </c>
      <c r="M35">
        <v>92190500.019287109</v>
      </c>
      <c r="N35">
        <v>8231154.4141931534</v>
      </c>
      <c r="O35">
        <v>14021838.277443409</v>
      </c>
      <c r="P35">
        <v>37560337.42612648</v>
      </c>
      <c r="Q35">
        <v>60123912.82435751</v>
      </c>
      <c r="R35">
        <v>32610252.593782902</v>
      </c>
      <c r="S35">
        <v>19791927.778601646</v>
      </c>
      <c r="T35">
        <v>8.5442610085010529E-2</v>
      </c>
      <c r="U35">
        <v>0.22887535393238068</v>
      </c>
      <c r="V35">
        <v>0.36636736989021301</v>
      </c>
      <c r="W35">
        <v>0.1987118124961853</v>
      </c>
      <c r="X35">
        <v>0.12060286849737167</v>
      </c>
      <c r="Y35">
        <v>2.6272090617567301E-3</v>
      </c>
      <c r="Z35">
        <v>0.38719931244850159</v>
      </c>
      <c r="AA35">
        <v>2.9333118349313736E-2</v>
      </c>
      <c r="AB35">
        <v>8.5946440696716309E-2</v>
      </c>
      <c r="AC35">
        <v>0.43776163458824158</v>
      </c>
      <c r="AD35">
        <v>0.56223839521408081</v>
      </c>
      <c r="AE35">
        <v>2.8422202914953232E-2</v>
      </c>
      <c r="AF35">
        <v>0.27256414294242859</v>
      </c>
      <c r="AG35">
        <v>0.48229539394378662</v>
      </c>
      <c r="AH35">
        <v>0.18819822371006012</v>
      </c>
      <c r="AI35">
        <v>2.8520070016384125E-2</v>
      </c>
      <c r="AJ35">
        <v>4.4681638479232788E-2</v>
      </c>
      <c r="AK35">
        <v>0.24963986873626709</v>
      </c>
      <c r="AL35">
        <v>0.10629413276910782</v>
      </c>
      <c r="AM35">
        <v>6.7508190870285034E-2</v>
      </c>
      <c r="AN35">
        <v>0.31509676575660706</v>
      </c>
      <c r="AO35">
        <v>0.21677941083908081</v>
      </c>
      <c r="AP35">
        <v>0.10368504375219345</v>
      </c>
      <c r="AQ35">
        <v>0.14207127690315247</v>
      </c>
      <c r="AR35">
        <v>7.7394574880599976E-2</v>
      </c>
      <c r="AS35">
        <v>0.19062815606594086</v>
      </c>
      <c r="AT35">
        <v>0.42866644263267517</v>
      </c>
      <c r="AU35">
        <v>5.7451728731393814E-2</v>
      </c>
      <c r="AV35">
        <v>1.0276925604557618E-4</v>
      </c>
      <c r="AW35">
        <v>0.61280065774917603</v>
      </c>
      <c r="AX35">
        <v>0.51273453235626221</v>
      </c>
      <c r="AY35">
        <v>0.72260302305221558</v>
      </c>
      <c r="AZ35">
        <v>0.20384614169597626</v>
      </c>
      <c r="BA35">
        <v>0.72977489233016968</v>
      </c>
      <c r="BB35">
        <v>0.80670654773712158</v>
      </c>
      <c r="BC35">
        <v>0.58037817478179932</v>
      </c>
      <c r="BD35">
        <v>0.14491461217403412</v>
      </c>
      <c r="BE35">
        <v>0.33051440119743347</v>
      </c>
      <c r="BF35">
        <v>0.50464463233947754</v>
      </c>
      <c r="BG35">
        <v>0.58505302667617798</v>
      </c>
      <c r="BH35">
        <v>0.53799295425415039</v>
      </c>
      <c r="BI35">
        <v>0.74663794040679932</v>
      </c>
      <c r="BJ35">
        <v>0.79466336965560913</v>
      </c>
      <c r="BK35">
        <v>4.6944413334131241E-2</v>
      </c>
      <c r="BL35">
        <v>6.4324147999286652E-2</v>
      </c>
      <c r="BM35">
        <v>3.5041145980358124E-2</v>
      </c>
      <c r="BN35">
        <v>8.6308747529983521E-2</v>
      </c>
      <c r="BO35">
        <v>0.19408290088176727</v>
      </c>
      <c r="BP35">
        <v>2.601182833313942E-2</v>
      </c>
      <c r="BQ35">
        <v>4.6529778046533465E-5</v>
      </c>
      <c r="BR35">
        <v>0.43060755729675293</v>
      </c>
      <c r="BS35">
        <v>0.56939244270324707</v>
      </c>
      <c r="BT35">
        <v>2.3223480209708214E-2</v>
      </c>
      <c r="BU35">
        <v>0.25351810455322266</v>
      </c>
      <c r="BV35">
        <v>0.49501746892929077</v>
      </c>
      <c r="BW35">
        <v>0.19771730899810791</v>
      </c>
      <c r="BX35">
        <v>3.0523624271154404E-2</v>
      </c>
      <c r="BY35">
        <v>4.5776903629302979E-2</v>
      </c>
      <c r="BZ35">
        <v>0.25223016738891602</v>
      </c>
      <c r="CA35">
        <v>0.10547075420618057</v>
      </c>
      <c r="CB35">
        <v>6.3469983637332916E-2</v>
      </c>
      <c r="CC35">
        <v>0.30980968475341797</v>
      </c>
      <c r="CD35">
        <v>0.22324252128601074</v>
      </c>
      <c r="CE35">
        <v>0.10362523049116135</v>
      </c>
      <c r="CF35">
        <v>0.14208745956420898</v>
      </c>
      <c r="CG35">
        <v>7.7412061393260956E-2</v>
      </c>
      <c r="CH35">
        <v>0.19060017168521881</v>
      </c>
      <c r="CI35">
        <v>0.42870756983757019</v>
      </c>
      <c r="CJ35">
        <v>5.7464715093374252E-2</v>
      </c>
      <c r="CK35">
        <v>1.0279248090228066E-4</v>
      </c>
      <c r="CL35">
        <v>2.0796794444322586E-2</v>
      </c>
      <c r="CM35">
        <v>4.4294402003288269E-2</v>
      </c>
      <c r="CN35">
        <v>0.38950952887535095</v>
      </c>
      <c r="CO35">
        <v>0.10915252566337585</v>
      </c>
      <c r="CP35">
        <v>1.3758806511759758E-2</v>
      </c>
      <c r="CQ35">
        <v>2.4539563804864883E-2</v>
      </c>
      <c r="CR35">
        <v>4.3362759053707123E-2</v>
      </c>
      <c r="CS35">
        <v>0.23930606245994568</v>
      </c>
      <c r="CT35">
        <v>0.4827178418636322</v>
      </c>
      <c r="CU35">
        <v>0.24945752322673798</v>
      </c>
      <c r="CV35">
        <v>0.21059899032115936</v>
      </c>
      <c r="CW35">
        <v>5.7225637137889862E-2</v>
      </c>
      <c r="CX35">
        <v>8.1848561763763428E-2</v>
      </c>
      <c r="CY35">
        <v>9.7091078758239746E-2</v>
      </c>
      <c r="CZ35">
        <v>6.998065859079361E-2</v>
      </c>
      <c r="DA35">
        <v>0.23989658057689667</v>
      </c>
      <c r="DB35">
        <v>0.14557152986526489</v>
      </c>
      <c r="DC35">
        <v>5.8145251125097275E-2</v>
      </c>
      <c r="DD35">
        <v>3.600078821182251E-2</v>
      </c>
      <c r="DE35">
        <v>1.8728015944361687E-2</v>
      </c>
      <c r="DF35">
        <v>5.9195592999458313E-2</v>
      </c>
      <c r="DG35">
        <v>7.1177728474140167E-2</v>
      </c>
      <c r="DH35">
        <v>8.8932320475578308E-2</v>
      </c>
      <c r="DI35">
        <v>0.13501067459583282</v>
      </c>
      <c r="DJ35">
        <v>9.7920075058937073E-2</v>
      </c>
      <c r="DK35">
        <v>5.5416688323020935E-2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0.51928526163101196</v>
      </c>
      <c r="DT35">
        <v>0.48071476817131042</v>
      </c>
      <c r="DU35">
        <v>8.3304934203624725E-2</v>
      </c>
      <c r="DV35">
        <v>0.48476818203926086</v>
      </c>
      <c r="DW35">
        <v>0.34262284636497498</v>
      </c>
      <c r="DX35">
        <v>8.2778289914131165E-2</v>
      </c>
      <c r="DY35">
        <v>6.5257628448307514E-3</v>
      </c>
      <c r="DZ35">
        <v>3.2315243035554886E-2</v>
      </c>
      <c r="EA35">
        <v>0.21709360182285309</v>
      </c>
      <c r="EB35">
        <v>0.11549358814954758</v>
      </c>
      <c r="EC35">
        <v>0.1113559752702713</v>
      </c>
      <c r="ED35">
        <v>0.37696811556816101</v>
      </c>
      <c r="EE35">
        <v>0.14677345752716064</v>
      </c>
      <c r="EM35">
        <v>1955.085693359375</v>
      </c>
      <c r="EN35">
        <v>2210.1064453125</v>
      </c>
      <c r="EO35">
        <v>1617.8564453125</v>
      </c>
      <c r="EP35">
        <v>451.06280517578125</v>
      </c>
      <c r="EQ35">
        <v>1333.4132080078125</v>
      </c>
      <c r="ER35">
        <v>2125.104248046875</v>
      </c>
      <c r="ES35">
        <v>2435.559326171875</v>
      </c>
      <c r="ET35">
        <v>2404.36474609375</v>
      </c>
      <c r="EU35">
        <v>751.53411865234375</v>
      </c>
      <c r="EV35">
        <v>1090.8385009765625</v>
      </c>
      <c r="EW35">
        <v>1321.1407470703125</v>
      </c>
      <c r="EX35">
        <v>1168.971435546875</v>
      </c>
      <c r="EY35">
        <v>1634.5780029296875</v>
      </c>
      <c r="EZ35">
        <v>4147.025390625</v>
      </c>
      <c r="FA35">
        <v>917.505859375</v>
      </c>
      <c r="FB35">
        <v>2044.2763671875</v>
      </c>
      <c r="FC35">
        <v>1607.2283935546875</v>
      </c>
      <c r="FD35">
        <v>1639.1455078125</v>
      </c>
      <c r="FE35">
        <v>2178.9599609375</v>
      </c>
      <c r="FF35">
        <v>3453.50537109375</v>
      </c>
      <c r="FG35">
        <v>2005.8914794921875</v>
      </c>
      <c r="FH35">
        <v>2397.02099609375</v>
      </c>
      <c r="FI35">
        <v>1778.371826171875</v>
      </c>
      <c r="FJ35">
        <v>1313.621826171875</v>
      </c>
      <c r="FK35">
        <v>1360.73681640625</v>
      </c>
      <c r="FL35">
        <v>1085.0703125</v>
      </c>
      <c r="FM35">
        <v>669.59332275390625</v>
      </c>
      <c r="FN35">
        <v>1965.7830810546875</v>
      </c>
      <c r="FO35">
        <v>1143.7474365234375</v>
      </c>
      <c r="FP35">
        <v>2839.642578125</v>
      </c>
      <c r="FQ35">
        <v>1667.92578125</v>
      </c>
      <c r="FR35">
        <v>5570.94091796875</v>
      </c>
      <c r="FS35">
        <v>1562.1810302734375</v>
      </c>
      <c r="FT35">
        <v>7.366185188293457</v>
      </c>
      <c r="FU35">
        <v>3688.538330078125</v>
      </c>
      <c r="FV35">
        <v>1963.3135986328125</v>
      </c>
      <c r="FW35">
        <v>0.42397069931030273</v>
      </c>
      <c r="FX35">
        <v>0.17799246311187744</v>
      </c>
      <c r="FY35">
        <v>0.23929691314697266</v>
      </c>
      <c r="FZ35">
        <v>1912.5528564453125</v>
      </c>
      <c r="GA35">
        <v>1063.508056640625</v>
      </c>
      <c r="GB35">
        <v>1545.1756591796875</v>
      </c>
      <c r="GC35">
        <v>0.46356824040412903</v>
      </c>
      <c r="GD35">
        <v>0.24446721374988556</v>
      </c>
      <c r="GE35">
        <v>0.23126776516437531</v>
      </c>
      <c r="GF35">
        <v>5.4239507764577866E-2</v>
      </c>
      <c r="GG35">
        <v>6.4572794362902641E-3</v>
      </c>
      <c r="GH35">
        <v>0.68514293432235718</v>
      </c>
      <c r="GI35">
        <v>0.57288062572479248</v>
      </c>
      <c r="GJ35">
        <v>0.57352972030639648</v>
      </c>
      <c r="GK35">
        <v>0.46514376997947693</v>
      </c>
      <c r="GL35">
        <v>0.74444174766540527</v>
      </c>
      <c r="GM35">
        <v>0.33878490328788757</v>
      </c>
      <c r="GN35">
        <v>1.8906261771917343E-2</v>
      </c>
      <c r="GO35">
        <v>0.17432840168476105</v>
      </c>
      <c r="GP35">
        <v>0.24805416166782379</v>
      </c>
      <c r="GQ35">
        <v>0.25501251220703125</v>
      </c>
      <c r="GR35">
        <v>0.30369865894317627</v>
      </c>
      <c r="GS35">
        <v>0.67380684614181519</v>
      </c>
      <c r="GT35">
        <v>0.3261931836605072</v>
      </c>
      <c r="GU35">
        <v>0.16134855151176453</v>
      </c>
      <c r="GV35">
        <v>0.38561969995498657</v>
      </c>
      <c r="GW35">
        <v>9.8107747733592987E-2</v>
      </c>
      <c r="GX35">
        <v>3.8977012038230896E-2</v>
      </c>
      <c r="GY35">
        <v>0.23267027735710144</v>
      </c>
      <c r="GZ35">
        <v>8.3276703953742981E-2</v>
      </c>
      <c r="HA35">
        <v>0.98080670833587646</v>
      </c>
      <c r="HB35">
        <v>0.9153447151184082</v>
      </c>
      <c r="HC35">
        <v>0.31138405203819275</v>
      </c>
      <c r="HD35">
        <v>0.29568663239479065</v>
      </c>
    </row>
    <row r="36" spans="1:212" x14ac:dyDescent="0.25">
      <c r="A36" s="139" t="str">
        <f t="shared" si="1"/>
        <v>2015_2_RJ</v>
      </c>
      <c r="B36">
        <v>2015</v>
      </c>
      <c r="C36">
        <v>2</v>
      </c>
      <c r="D36" t="s">
        <v>172</v>
      </c>
      <c r="E36">
        <v>12722.856155395508</v>
      </c>
      <c r="F36">
        <v>633626.67009735107</v>
      </c>
      <c r="G36">
        <v>1515066.5581207275</v>
      </c>
      <c r="H36">
        <v>732860.34301757813</v>
      </c>
      <c r="I36">
        <v>119389.16928100586</v>
      </c>
      <c r="J36">
        <v>3145426.6886901855</v>
      </c>
      <c r="K36">
        <v>5567852.6321029663</v>
      </c>
      <c r="L36">
        <v>2422425.9434127808</v>
      </c>
      <c r="M36">
        <v>3013665.5966720581</v>
      </c>
      <c r="N36">
        <v>131311.26999664307</v>
      </c>
      <c r="O36">
        <v>330971.58578491211</v>
      </c>
      <c r="P36">
        <v>1060709.4272003174</v>
      </c>
      <c r="Q36">
        <v>1884330.6343917847</v>
      </c>
      <c r="R36">
        <v>1299906.9608306885</v>
      </c>
      <c r="S36">
        <v>991934.02389526367</v>
      </c>
      <c r="T36">
        <v>5.9443309903144836E-2</v>
      </c>
      <c r="U36">
        <v>0.19050601124763489</v>
      </c>
      <c r="V36">
        <v>0.33843040466308594</v>
      </c>
      <c r="W36">
        <v>0.23346647620201111</v>
      </c>
      <c r="X36">
        <v>0.17815378308296204</v>
      </c>
      <c r="Y36">
        <v>3.2926036510616541E-4</v>
      </c>
      <c r="Z36">
        <v>0.43507364392280579</v>
      </c>
      <c r="AA36">
        <v>2.5372363161295652E-3</v>
      </c>
      <c r="AB36">
        <v>0.10990968346595764</v>
      </c>
      <c r="AC36">
        <v>0.46335306763648987</v>
      </c>
      <c r="AD36">
        <v>0.53664690256118774</v>
      </c>
      <c r="AE36">
        <v>5.0648730248212814E-3</v>
      </c>
      <c r="AF36">
        <v>0.22168402373790741</v>
      </c>
      <c r="AG36">
        <v>0.49668735265731812</v>
      </c>
      <c r="AH36">
        <v>0.23847246170043945</v>
      </c>
      <c r="AI36">
        <v>3.8091268390417099E-2</v>
      </c>
      <c r="AJ36">
        <v>1.4255886897444725E-2</v>
      </c>
      <c r="AK36">
        <v>0.11507344990968704</v>
      </c>
      <c r="AL36">
        <v>0.1183769628405571</v>
      </c>
      <c r="AM36">
        <v>4.5945152640342712E-2</v>
      </c>
      <c r="AN36">
        <v>0.3643016517162323</v>
      </c>
      <c r="AO36">
        <v>0.34204688668251038</v>
      </c>
      <c r="AP36">
        <v>5.384748219512403E-4</v>
      </c>
      <c r="AQ36">
        <v>9.2071861028671265E-2</v>
      </c>
      <c r="AR36">
        <v>5.4949704557657242E-2</v>
      </c>
      <c r="AS36">
        <v>0.17847368121147156</v>
      </c>
      <c r="AT36">
        <v>0.61370843648910522</v>
      </c>
      <c r="AU36">
        <v>5.9850957244634628E-2</v>
      </c>
      <c r="AV36">
        <v>4.0685766725800931E-4</v>
      </c>
      <c r="AW36">
        <v>0.56492632627487183</v>
      </c>
      <c r="AX36">
        <v>0.47263461351394653</v>
      </c>
      <c r="AY36">
        <v>0.67948901653289795</v>
      </c>
      <c r="AZ36">
        <v>4.8134606331586838E-2</v>
      </c>
      <c r="BA36">
        <v>0.65738159418106079</v>
      </c>
      <c r="BB36">
        <v>0.8290974497795105</v>
      </c>
      <c r="BC36">
        <v>0.57703948020935059</v>
      </c>
      <c r="BD36">
        <v>0.12078756093978882</v>
      </c>
      <c r="BE36">
        <v>0.29034405946731567</v>
      </c>
      <c r="BF36">
        <v>0.35711356997489929</v>
      </c>
      <c r="BG36">
        <v>0.47939944267272949</v>
      </c>
      <c r="BH36">
        <v>0.43425241112709045</v>
      </c>
      <c r="BI36">
        <v>0.63997733592987061</v>
      </c>
      <c r="BJ36">
        <v>0.71732276678085327</v>
      </c>
      <c r="BK36">
        <v>2.5059533072635531E-4</v>
      </c>
      <c r="BL36">
        <v>4.2848385870456696E-2</v>
      </c>
      <c r="BM36">
        <v>2.5572482496500015E-2</v>
      </c>
      <c r="BN36">
        <v>8.305804431438446E-2</v>
      </c>
      <c r="BO36">
        <v>0.28560751676559448</v>
      </c>
      <c r="BP36">
        <v>2.7853427454829216E-2</v>
      </c>
      <c r="BQ36">
        <v>1.8934335093945265E-4</v>
      </c>
      <c r="BR36">
        <v>0.46059998869895935</v>
      </c>
      <c r="BS36">
        <v>0.53939998149871826</v>
      </c>
      <c r="BT36">
        <v>4.2217210866510868E-3</v>
      </c>
      <c r="BU36">
        <v>0.21025115251541138</v>
      </c>
      <c r="BV36">
        <v>0.50273215770721436</v>
      </c>
      <c r="BW36">
        <v>0.24317905306816101</v>
      </c>
      <c r="BX36">
        <v>3.96159328520298E-2</v>
      </c>
      <c r="BY36">
        <v>1.487917173653841E-2</v>
      </c>
      <c r="BZ36">
        <v>0.11457451432943344</v>
      </c>
      <c r="CA36">
        <v>0.11868491768836975</v>
      </c>
      <c r="CB36">
        <v>4.4144202023744583E-2</v>
      </c>
      <c r="CC36">
        <v>0.3620433509349823</v>
      </c>
      <c r="CD36">
        <v>0.3456738293170929</v>
      </c>
      <c r="CE36">
        <v>5.384748219512403E-4</v>
      </c>
      <c r="CF36">
        <v>9.2071861028671265E-2</v>
      </c>
      <c r="CG36">
        <v>5.4949704557657242E-2</v>
      </c>
      <c r="CH36">
        <v>0.17847368121147156</v>
      </c>
      <c r="CI36">
        <v>0.61370843648910522</v>
      </c>
      <c r="CJ36">
        <v>5.9850957244634628E-2</v>
      </c>
      <c r="CK36">
        <v>4.0685766725800931E-4</v>
      </c>
      <c r="CL36">
        <v>2.7561020106077194E-2</v>
      </c>
      <c r="CM36">
        <v>3.3930420875549316E-2</v>
      </c>
      <c r="CN36">
        <v>0.50314551591873169</v>
      </c>
      <c r="CO36">
        <v>5.8122348040342331E-2</v>
      </c>
      <c r="CP36">
        <v>1.4181961305439472E-2</v>
      </c>
      <c r="CQ36">
        <v>5.1913983188569546E-3</v>
      </c>
      <c r="CR36">
        <v>3.7543460726737976E-2</v>
      </c>
      <c r="CS36">
        <v>0.20787693560123444</v>
      </c>
      <c r="CT36">
        <v>0.50950467586517334</v>
      </c>
      <c r="CU36">
        <v>0.23030297458171844</v>
      </c>
      <c r="CV36">
        <v>0.19946694374084473</v>
      </c>
      <c r="CW36">
        <v>6.0725424438714981E-2</v>
      </c>
      <c r="CX36">
        <v>4.1746728122234344E-2</v>
      </c>
      <c r="CY36">
        <v>4.7582477331161499E-2</v>
      </c>
      <c r="CZ36">
        <v>3.6708012223243713E-2</v>
      </c>
      <c r="DA36">
        <v>0.20138677954673767</v>
      </c>
      <c r="DB36">
        <v>9.1302201151847839E-2</v>
      </c>
      <c r="DC36">
        <v>2.9941435903310776E-2</v>
      </c>
      <c r="DD36">
        <v>2.2980088368058205E-2</v>
      </c>
      <c r="DE36">
        <v>3.5398437175899744E-3</v>
      </c>
      <c r="DF36">
        <v>0</v>
      </c>
      <c r="DG36">
        <v>4.6043910086154938E-2</v>
      </c>
      <c r="DH36">
        <v>3.9397265762090683E-2</v>
      </c>
      <c r="DI36">
        <v>7.6333023607730865E-2</v>
      </c>
      <c r="DJ36">
        <v>4.7829009592533112E-2</v>
      </c>
      <c r="DK36">
        <v>3.1730290502309799E-2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0.52812492847442627</v>
      </c>
      <c r="DT36">
        <v>0.47187510132789612</v>
      </c>
      <c r="DU36">
        <v>2.4433016777038574E-2</v>
      </c>
      <c r="DV36">
        <v>0.48483416438102722</v>
      </c>
      <c r="DW36">
        <v>0.35623231530189514</v>
      </c>
      <c r="DX36">
        <v>0.13127060234546661</v>
      </c>
      <c r="DY36">
        <v>3.2298851292580366E-3</v>
      </c>
      <c r="DZ36">
        <v>0</v>
      </c>
      <c r="EA36">
        <v>0.1269184947013855</v>
      </c>
      <c r="EB36">
        <v>0.11171483993530273</v>
      </c>
      <c r="EC36">
        <v>8.4009759128093719E-2</v>
      </c>
      <c r="ED36">
        <v>0.41737851500511169</v>
      </c>
      <c r="EE36">
        <v>0.25997838377952576</v>
      </c>
      <c r="EM36">
        <v>2761.70556640625</v>
      </c>
      <c r="EN36">
        <v>3147.770263671875</v>
      </c>
      <c r="EO36">
        <v>2309.59228515625</v>
      </c>
      <c r="EP36">
        <v>750.55828857421875</v>
      </c>
      <c r="EQ36">
        <v>1754.7122802734375</v>
      </c>
      <c r="ER36">
        <v>2808.087890625</v>
      </c>
      <c r="ES36">
        <v>3288.74755859375</v>
      </c>
      <c r="ET36">
        <v>4496.576171875</v>
      </c>
      <c r="EU36">
        <v>1415.096435546875</v>
      </c>
      <c r="EV36">
        <v>1357.26904296875</v>
      </c>
      <c r="EW36">
        <v>1423.598876953125</v>
      </c>
      <c r="EX36">
        <v>1337.626708984375</v>
      </c>
      <c r="EY36">
        <v>1868.4329833984375</v>
      </c>
      <c r="EZ36">
        <v>4862.0390625</v>
      </c>
      <c r="FA36">
        <v>1835.720947265625</v>
      </c>
      <c r="FB36">
        <v>3257.9736328125</v>
      </c>
      <c r="FC36">
        <v>1963.298828125</v>
      </c>
      <c r="FD36">
        <v>2038.9241943359375</v>
      </c>
      <c r="FE36">
        <v>2750.116455078125</v>
      </c>
      <c r="FF36">
        <v>5002.56005859375</v>
      </c>
      <c r="FG36">
        <v>4410.90625</v>
      </c>
      <c r="FH36">
        <v>3311.899658203125</v>
      </c>
      <c r="FI36">
        <v>2457.55224609375</v>
      </c>
      <c r="FJ36">
        <v>1891.973388671875</v>
      </c>
      <c r="FK36">
        <v>2155.76220703125</v>
      </c>
      <c r="FL36">
        <v>1199.58349609375</v>
      </c>
      <c r="FM36">
        <v>932.9608154296875</v>
      </c>
      <c r="FN36">
        <v>2433.610595703125</v>
      </c>
      <c r="FO36">
        <v>1527.5325927734375</v>
      </c>
      <c r="FP36">
        <v>3304.8388671875</v>
      </c>
      <c r="FQ36">
        <v>2952.656982421875</v>
      </c>
      <c r="FR36">
        <v>7766.10302734375</v>
      </c>
      <c r="FS36">
        <v>2124.026611328125</v>
      </c>
      <c r="FT36">
        <v>0</v>
      </c>
      <c r="FU36">
        <v>5353.88525390625</v>
      </c>
      <c r="FV36">
        <v>2727.650146484375</v>
      </c>
      <c r="FW36">
        <v>0.54488849639892578</v>
      </c>
      <c r="FX36">
        <v>9.724416583776474E-2</v>
      </c>
      <c r="FY36">
        <v>0.20787693560123444</v>
      </c>
      <c r="FZ36">
        <v>2365.77197265625</v>
      </c>
      <c r="GA36">
        <v>1358.106201171875</v>
      </c>
      <c r="GB36">
        <v>2099.807861328125</v>
      </c>
      <c r="GC36">
        <v>0.49744108319282532</v>
      </c>
      <c r="GD36">
        <v>0.22892166674137115</v>
      </c>
      <c r="GE36">
        <v>0.21079728007316589</v>
      </c>
      <c r="GF36">
        <v>5.428045243024826E-2</v>
      </c>
      <c r="GG36">
        <v>8.5595156997442245E-3</v>
      </c>
      <c r="GH36">
        <v>0.60681849718093872</v>
      </c>
      <c r="GI36">
        <v>0.55738359689712524</v>
      </c>
      <c r="GJ36">
        <v>0.53836458921432495</v>
      </c>
      <c r="GK36">
        <v>0.39488890767097473</v>
      </c>
      <c r="GL36">
        <v>0.80195373296737671</v>
      </c>
      <c r="GM36">
        <v>0.36249876022338867</v>
      </c>
      <c r="GN36">
        <v>1.0714692994952202E-2</v>
      </c>
      <c r="GO36">
        <v>0.11161980777978897</v>
      </c>
      <c r="GP36">
        <v>0.17380641400814056</v>
      </c>
      <c r="GQ36">
        <v>0.27616062760353088</v>
      </c>
      <c r="GR36">
        <v>0.42769843339920044</v>
      </c>
      <c r="GS36">
        <v>0.69298553466796875</v>
      </c>
      <c r="GT36">
        <v>0.30701443552970886</v>
      </c>
      <c r="GU36">
        <v>5.0253991037607193E-2</v>
      </c>
      <c r="GV36">
        <v>0.2677752673625946</v>
      </c>
      <c r="GW36">
        <v>0.15918363630771637</v>
      </c>
      <c r="GX36">
        <v>2.4439848959445953E-2</v>
      </c>
      <c r="GY36">
        <v>0.32928821444511414</v>
      </c>
      <c r="GZ36">
        <v>0.16905903816223145</v>
      </c>
      <c r="HA36">
        <v>0.99460184574127197</v>
      </c>
      <c r="HB36">
        <v>0.95657938718795776</v>
      </c>
      <c r="HC36">
        <v>0.2176511287689209</v>
      </c>
      <c r="HD36">
        <v>0.151439368724823</v>
      </c>
    </row>
    <row r="37" spans="1:212" x14ac:dyDescent="0.25">
      <c r="A37" s="139" t="str">
        <f t="shared" si="1"/>
        <v>2015_2_RMRJ</v>
      </c>
      <c r="B37">
        <v>2015</v>
      </c>
      <c r="C37">
        <v>2</v>
      </c>
      <c r="D37" t="s">
        <v>9</v>
      </c>
      <c r="E37">
        <v>32731.451797485352</v>
      </c>
      <c r="F37">
        <v>1172510.3982048035</v>
      </c>
      <c r="G37">
        <v>2817735.6579704285</v>
      </c>
      <c r="H37">
        <v>1296072.6947174072</v>
      </c>
      <c r="I37">
        <v>185818.94387435913</v>
      </c>
      <c r="J37">
        <v>5886536.6619796753</v>
      </c>
      <c r="K37">
        <v>10299765.05393219</v>
      </c>
      <c r="L37">
        <v>4413228.3919525146</v>
      </c>
      <c r="M37">
        <v>5504869.1465644836</v>
      </c>
      <c r="N37">
        <v>379783.88675308228</v>
      </c>
      <c r="O37">
        <v>693364.93909072876</v>
      </c>
      <c r="P37">
        <v>2023430.693157196</v>
      </c>
      <c r="Q37">
        <v>3632276.9842185974</v>
      </c>
      <c r="R37">
        <v>2293094.2299842834</v>
      </c>
      <c r="S37">
        <v>1657598.2074813843</v>
      </c>
      <c r="T37">
        <v>6.7318521440029144E-2</v>
      </c>
      <c r="U37">
        <v>0.19645406305789948</v>
      </c>
      <c r="V37">
        <v>0.35265630483627319</v>
      </c>
      <c r="W37">
        <v>0.22263558208942413</v>
      </c>
      <c r="X37">
        <v>0.16093553602695465</v>
      </c>
      <c r="Y37">
        <v>5.9744768077507615E-4</v>
      </c>
      <c r="Z37">
        <v>0.42847853899002075</v>
      </c>
      <c r="AA37">
        <v>3.5642271395772696E-3</v>
      </c>
      <c r="AB37">
        <v>9.7027912735939026E-2</v>
      </c>
      <c r="AC37">
        <v>0.44860637187957764</v>
      </c>
      <c r="AD37">
        <v>0.55139362812042236</v>
      </c>
      <c r="AE37">
        <v>7.7147451229393482E-3</v>
      </c>
      <c r="AF37">
        <v>0.23078419268131256</v>
      </c>
      <c r="AG37">
        <v>0.50214993953704834</v>
      </c>
      <c r="AH37">
        <v>0.2271290123462677</v>
      </c>
      <c r="AI37">
        <v>3.2222077250480652E-2</v>
      </c>
      <c r="AJ37">
        <v>1.6981778666377068E-2</v>
      </c>
      <c r="AK37">
        <v>0.15980996191501617</v>
      </c>
      <c r="AL37">
        <v>0.12916547060012817</v>
      </c>
      <c r="AM37">
        <v>5.2128046751022339E-2</v>
      </c>
      <c r="AN37">
        <v>0.38276505470275879</v>
      </c>
      <c r="AO37">
        <v>0.2591497004032135</v>
      </c>
      <c r="AP37">
        <v>3.1671402975916862E-3</v>
      </c>
      <c r="AQ37">
        <v>9.8868690431118011E-2</v>
      </c>
      <c r="AR37">
        <v>7.3247872292995453E-2</v>
      </c>
      <c r="AS37">
        <v>0.18734565377235413</v>
      </c>
      <c r="AT37">
        <v>0.57747584581375122</v>
      </c>
      <c r="AU37">
        <v>5.9457719326019287E-2</v>
      </c>
      <c r="AV37">
        <v>4.3708179146051407E-4</v>
      </c>
      <c r="AW37">
        <v>0.57152146100997925</v>
      </c>
      <c r="AX37">
        <v>0.47030657529830933</v>
      </c>
      <c r="AY37">
        <v>0.69283080101013184</v>
      </c>
      <c r="AZ37">
        <v>6.5496720373630524E-2</v>
      </c>
      <c r="BA37">
        <v>0.67139416933059692</v>
      </c>
      <c r="BB37">
        <v>0.81379371881484985</v>
      </c>
      <c r="BC37">
        <v>0.58305639028549194</v>
      </c>
      <c r="BD37">
        <v>0.11442848294973373</v>
      </c>
      <c r="BE37">
        <v>0.28300118446350098</v>
      </c>
      <c r="BF37">
        <v>0.397807776927948</v>
      </c>
      <c r="BG37">
        <v>0.50361239910125732</v>
      </c>
      <c r="BH37">
        <v>0.44508177042007446</v>
      </c>
      <c r="BI37">
        <v>0.68113142251968384</v>
      </c>
      <c r="BJ37">
        <v>0.73532217741012573</v>
      </c>
      <c r="BK37">
        <v>1.4333213912323117E-3</v>
      </c>
      <c r="BL37">
        <v>4.4744022190570831E-2</v>
      </c>
      <c r="BM37">
        <v>3.3149063587188721E-2</v>
      </c>
      <c r="BN37">
        <v>8.478517085313797E-2</v>
      </c>
      <c r="BO37">
        <v>0.26134252548217773</v>
      </c>
      <c r="BP37">
        <v>2.6908190920948982E-2</v>
      </c>
      <c r="BQ37">
        <v>1.9780576985795051E-4</v>
      </c>
      <c r="BR37">
        <v>0.4433998167514801</v>
      </c>
      <c r="BS37">
        <v>0.55660015344619751</v>
      </c>
      <c r="BT37">
        <v>5.9459093026816845E-3</v>
      </c>
      <c r="BU37">
        <v>0.21299514174461365</v>
      </c>
      <c r="BV37">
        <v>0.51186239719390869</v>
      </c>
      <c r="BW37">
        <v>0.23544114828109741</v>
      </c>
      <c r="BX37">
        <v>3.3755380660295486E-2</v>
      </c>
      <c r="BY37">
        <v>1.7335671931505203E-2</v>
      </c>
      <c r="BZ37">
        <v>0.15747211873531342</v>
      </c>
      <c r="CA37">
        <v>0.13142679631710052</v>
      </c>
      <c r="CB37">
        <v>4.9240253865718842E-2</v>
      </c>
      <c r="CC37">
        <v>0.37841537594795227</v>
      </c>
      <c r="CD37">
        <v>0.26610979437828064</v>
      </c>
      <c r="CE37">
        <v>3.1673870980739594E-3</v>
      </c>
      <c r="CF37">
        <v>9.8876386880874634E-2</v>
      </c>
      <c r="CG37">
        <v>7.3253579437732697E-2</v>
      </c>
      <c r="CH37">
        <v>0.1873602569103241</v>
      </c>
      <c r="CI37">
        <v>0.57744294404983521</v>
      </c>
      <c r="CJ37">
        <v>5.9462353587150574E-2</v>
      </c>
      <c r="CK37">
        <v>4.3711584294214845E-4</v>
      </c>
      <c r="CL37">
        <v>2.9776386916637421E-2</v>
      </c>
      <c r="CM37">
        <v>4.6124216169118881E-2</v>
      </c>
      <c r="CN37">
        <v>0.48271319270133972</v>
      </c>
      <c r="CO37">
        <v>6.8621069192886353E-2</v>
      </c>
      <c r="CP37">
        <v>1.2188563123345375E-2</v>
      </c>
      <c r="CQ37">
        <v>9.2082321643829346E-3</v>
      </c>
      <c r="CR37">
        <v>2.9781658202409744E-2</v>
      </c>
      <c r="CS37">
        <v>0.22099454700946808</v>
      </c>
      <c r="CT37">
        <v>0.51063114404678345</v>
      </c>
      <c r="CU37">
        <v>0.23085758090019226</v>
      </c>
      <c r="CV37">
        <v>0.19966557621955872</v>
      </c>
      <c r="CW37">
        <v>5.8845721185207367E-2</v>
      </c>
      <c r="CX37">
        <v>6.4517371356487274E-2</v>
      </c>
      <c r="CY37">
        <v>7.5310327112674713E-2</v>
      </c>
      <c r="CZ37">
        <v>5.5736377835273743E-2</v>
      </c>
      <c r="DA37">
        <v>0.25696375966072083</v>
      </c>
      <c r="DB37">
        <v>0.13661012053489685</v>
      </c>
      <c r="DC37">
        <v>4.6597514301538467E-2</v>
      </c>
      <c r="DD37">
        <v>3.0613690614700317E-2</v>
      </c>
      <c r="DE37">
        <v>2.0337274298071861E-2</v>
      </c>
      <c r="DF37">
        <v>4.5348923653364182E-2</v>
      </c>
      <c r="DG37">
        <v>7.744184136390686E-2</v>
      </c>
      <c r="DH37">
        <v>4.8465199768543243E-2</v>
      </c>
      <c r="DI37">
        <v>0.11517764627933502</v>
      </c>
      <c r="DJ37">
        <v>7.5277268886566162E-2</v>
      </c>
      <c r="DK37">
        <v>3.972131758928299E-2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0.52365261316299438</v>
      </c>
      <c r="DT37">
        <v>0.476347416639328</v>
      </c>
      <c r="DU37">
        <v>3.0726760625839233E-2</v>
      </c>
      <c r="DV37">
        <v>0.48866617679595947</v>
      </c>
      <c r="DW37">
        <v>0.36267656087875366</v>
      </c>
      <c r="DX37">
        <v>0.10777341574430466</v>
      </c>
      <c r="DY37">
        <v>1.015709713101387E-2</v>
      </c>
      <c r="DZ37">
        <v>1.1936402879655361E-2</v>
      </c>
      <c r="EA37">
        <v>0.19182395935058594</v>
      </c>
      <c r="EB37">
        <v>9.7028590738773346E-2</v>
      </c>
      <c r="EC37">
        <v>9.3059979379177094E-2</v>
      </c>
      <c r="ED37">
        <v>0.44660073518753052</v>
      </c>
      <c r="EE37">
        <v>0.15955030918121338</v>
      </c>
      <c r="EM37">
        <v>2315.996337890625</v>
      </c>
      <c r="EN37">
        <v>2611.576171875</v>
      </c>
      <c r="EO37">
        <v>1944.9029541015625</v>
      </c>
      <c r="EP37">
        <v>647.93255615234375</v>
      </c>
      <c r="EQ37">
        <v>1568.949951171875</v>
      </c>
      <c r="ER37">
        <v>2384.09033203125</v>
      </c>
      <c r="ES37">
        <v>2717.82861328125</v>
      </c>
      <c r="ET37">
        <v>3492.1865234375</v>
      </c>
      <c r="EU37">
        <v>1226.3397216796875</v>
      </c>
      <c r="EV37">
        <v>1243.8084716796875</v>
      </c>
      <c r="EW37">
        <v>1378.5152587890625</v>
      </c>
      <c r="EX37">
        <v>1286.4757080078125</v>
      </c>
      <c r="EY37">
        <v>1749.2158203125</v>
      </c>
      <c r="EZ37">
        <v>4481.25146484375</v>
      </c>
      <c r="FA37">
        <v>1443.7393798828125</v>
      </c>
      <c r="FB37">
        <v>2515.31005859375</v>
      </c>
      <c r="FC37">
        <v>1651.637939453125</v>
      </c>
      <c r="FD37">
        <v>1744.297607421875</v>
      </c>
      <c r="FE37">
        <v>2349.9287109375</v>
      </c>
      <c r="FF37">
        <v>4306.30078125</v>
      </c>
      <c r="FG37">
        <v>4353.9404296875</v>
      </c>
      <c r="FH37">
        <v>2725.67578125</v>
      </c>
      <c r="FI37">
        <v>2094.609375</v>
      </c>
      <c r="FJ37">
        <v>1663.073974609375</v>
      </c>
      <c r="FK37">
        <v>1845.7977294921875</v>
      </c>
      <c r="FL37">
        <v>1171.570068359375</v>
      </c>
      <c r="FM37">
        <v>905.39068603515625</v>
      </c>
      <c r="FN37">
        <v>2115.2353515625</v>
      </c>
      <c r="FO37">
        <v>1389.698974609375</v>
      </c>
      <c r="FP37">
        <v>3207.263916015625</v>
      </c>
      <c r="FQ37">
        <v>2037.0811767578125</v>
      </c>
      <c r="FR37">
        <v>6783.859375</v>
      </c>
      <c r="FS37">
        <v>1874.0599365234375</v>
      </c>
      <c r="FT37">
        <v>0</v>
      </c>
      <c r="FU37">
        <v>4627.1923828125</v>
      </c>
      <c r="FV37">
        <v>2287.788818359375</v>
      </c>
      <c r="FW37">
        <v>0.52463728189468384</v>
      </c>
      <c r="FX37">
        <v>0.1240217536687851</v>
      </c>
      <c r="FY37">
        <v>0.22097732126712799</v>
      </c>
      <c r="FZ37">
        <v>2060.728515625</v>
      </c>
      <c r="GA37">
        <v>1238.1844482421875</v>
      </c>
      <c r="GB37">
        <v>1849.216552734375</v>
      </c>
      <c r="GC37">
        <v>0.49433144927024841</v>
      </c>
      <c r="GD37">
        <v>0.22652187943458557</v>
      </c>
      <c r="GE37">
        <v>0.21726284921169281</v>
      </c>
      <c r="GF37">
        <v>5.5037349462509155E-2</v>
      </c>
      <c r="GG37">
        <v>6.8464837968349457E-3</v>
      </c>
      <c r="GH37">
        <v>0.62581998109817505</v>
      </c>
      <c r="GI37">
        <v>0.54121607542037964</v>
      </c>
      <c r="GJ37">
        <v>0.53943538665771484</v>
      </c>
      <c r="GK37">
        <v>0.42433801293373108</v>
      </c>
      <c r="GL37">
        <v>0.77644014358520508</v>
      </c>
      <c r="GM37">
        <v>0.36700347065925598</v>
      </c>
      <c r="GN37">
        <v>1.0842765681445599E-2</v>
      </c>
      <c r="GO37">
        <v>0.13540035486221313</v>
      </c>
      <c r="GP37">
        <v>0.20682041347026825</v>
      </c>
      <c r="GQ37">
        <v>0.26040300726890564</v>
      </c>
      <c r="GR37">
        <v>0.3865334689617157</v>
      </c>
      <c r="GS37">
        <v>0.69348007440567017</v>
      </c>
      <c r="GT37">
        <v>0.30651989579200745</v>
      </c>
      <c r="GU37">
        <v>6.2872745096683502E-2</v>
      </c>
      <c r="GV37">
        <v>0.31862661242485046</v>
      </c>
      <c r="GW37">
        <v>0.15706917643547058</v>
      </c>
      <c r="GX37">
        <v>3.5037051886320114E-2</v>
      </c>
      <c r="GY37">
        <v>0.31029805541038513</v>
      </c>
      <c r="GZ37">
        <v>0.11609635502099991</v>
      </c>
      <c r="HA37">
        <v>0.97963172197341919</v>
      </c>
      <c r="HB37">
        <v>0.93392729759216309</v>
      </c>
      <c r="HC37">
        <v>0.24858006834983826</v>
      </c>
      <c r="HD37">
        <v>0.19119714200496674</v>
      </c>
    </row>
    <row r="38" spans="1:212" x14ac:dyDescent="0.25">
      <c r="A38" s="139" t="str">
        <f t="shared" si="1"/>
        <v>2015_2_SEMT</v>
      </c>
      <c r="B38">
        <v>2015</v>
      </c>
      <c r="C38">
        <v>2</v>
      </c>
      <c r="D38" t="s">
        <v>171</v>
      </c>
      <c r="E38">
        <v>249230.15553665161</v>
      </c>
      <c r="F38">
        <v>4580265.6663246155</v>
      </c>
      <c r="G38">
        <v>9617665.6351242065</v>
      </c>
      <c r="H38">
        <v>4286622.4656219482</v>
      </c>
      <c r="I38">
        <v>597299.80066680908</v>
      </c>
      <c r="J38">
        <v>21125268.113170624</v>
      </c>
      <c r="K38">
        <v>33645729.408794403</v>
      </c>
      <c r="L38">
        <v>12520461.295623779</v>
      </c>
      <c r="M38">
        <v>19331083.723274231</v>
      </c>
      <c r="N38">
        <v>1781796.6138267517</v>
      </c>
      <c r="O38">
        <v>2497531.2199745178</v>
      </c>
      <c r="P38">
        <v>7184752.6948318481</v>
      </c>
      <c r="Q38">
        <v>12210817.833984375</v>
      </c>
      <c r="R38">
        <v>7344663.7844581604</v>
      </c>
      <c r="S38">
        <v>4407963.8755455017</v>
      </c>
      <c r="T38">
        <v>7.4230261147022247E-2</v>
      </c>
      <c r="U38">
        <v>0.21354129910469055</v>
      </c>
      <c r="V38">
        <v>0.362923264503479</v>
      </c>
      <c r="W38">
        <v>0.21829408407211304</v>
      </c>
      <c r="X38">
        <v>0.13101109862327576</v>
      </c>
      <c r="Y38">
        <v>1.7036483623087406E-3</v>
      </c>
      <c r="Z38">
        <v>0.37212631106376648</v>
      </c>
      <c r="AA38">
        <v>5.023470614105463E-3</v>
      </c>
      <c r="AB38">
        <v>7.7949047088623047E-2</v>
      </c>
      <c r="AC38">
        <v>0.46311920881271362</v>
      </c>
      <c r="AD38">
        <v>0.53688079118728638</v>
      </c>
      <c r="AE38">
        <v>1.7601517960429192E-2</v>
      </c>
      <c r="AF38">
        <v>0.25774618983268738</v>
      </c>
      <c r="AG38">
        <v>0.48460790514945984</v>
      </c>
      <c r="AH38">
        <v>0.2111382782459259</v>
      </c>
      <c r="AI38">
        <v>2.8906086459755898E-2</v>
      </c>
      <c r="AJ38">
        <v>1.5785906463861465E-2</v>
      </c>
      <c r="AK38">
        <v>0.16158655285835266</v>
      </c>
      <c r="AL38">
        <v>0.10982058197259903</v>
      </c>
      <c r="AM38">
        <v>6.0725335031747818E-2</v>
      </c>
      <c r="AN38">
        <v>0.35344329476356506</v>
      </c>
      <c r="AO38">
        <v>0.29863831400871277</v>
      </c>
      <c r="AP38">
        <v>4.0584905073046684E-3</v>
      </c>
      <c r="AQ38">
        <v>0.13780105113983154</v>
      </c>
      <c r="AR38">
        <v>7.0044919848442078E-2</v>
      </c>
      <c r="AS38">
        <v>0.17886722087860107</v>
      </c>
      <c r="AT38">
        <v>0.56319797039031982</v>
      </c>
      <c r="AU38">
        <v>4.5730769634246826E-2</v>
      </c>
      <c r="AV38">
        <v>2.9960146639496088E-4</v>
      </c>
      <c r="AW38">
        <v>0.62787365913391113</v>
      </c>
      <c r="AX38">
        <v>0.54105210304260254</v>
      </c>
      <c r="AY38">
        <v>0.72874808311462402</v>
      </c>
      <c r="AZ38">
        <v>0.14888174831867218</v>
      </c>
      <c r="BA38">
        <v>0.75784897804260254</v>
      </c>
      <c r="BB38">
        <v>0.83839362859725952</v>
      </c>
      <c r="BC38">
        <v>0.60729163885116577</v>
      </c>
      <c r="BD38">
        <v>0.1385330855846405</v>
      </c>
      <c r="BE38">
        <v>0.28835740685462952</v>
      </c>
      <c r="BF38">
        <v>0.44554468989372253</v>
      </c>
      <c r="BG38">
        <v>0.55234616994857788</v>
      </c>
      <c r="BH38">
        <v>0.50134527683258057</v>
      </c>
      <c r="BI38">
        <v>0.73711377382278442</v>
      </c>
      <c r="BJ38">
        <v>0.7946435809135437</v>
      </c>
      <c r="BK38">
        <v>1.9429703243076801E-3</v>
      </c>
      <c r="BL38">
        <v>6.5971173346042633E-2</v>
      </c>
      <c r="BM38">
        <v>3.3533453941345215E-2</v>
      </c>
      <c r="BN38">
        <v>8.5631273686885834E-2</v>
      </c>
      <c r="BO38">
        <v>0.26962658762931824</v>
      </c>
      <c r="BP38">
        <v>2.1893246099352837E-2</v>
      </c>
      <c r="BQ38">
        <v>1.4343184011522681E-4</v>
      </c>
      <c r="BR38">
        <v>0.45682519674301147</v>
      </c>
      <c r="BS38">
        <v>0.54317480325698853</v>
      </c>
      <c r="BT38">
        <v>1.2892714701592922E-2</v>
      </c>
      <c r="BU38">
        <v>0.23693786561489105</v>
      </c>
      <c r="BV38">
        <v>0.49752336740493774</v>
      </c>
      <c r="BW38">
        <v>0.22174765169620514</v>
      </c>
      <c r="BX38">
        <v>3.0898412689566612E-2</v>
      </c>
      <c r="BY38">
        <v>1.6172600910067558E-2</v>
      </c>
      <c r="BZ38">
        <v>0.16305656731128693</v>
      </c>
      <c r="CA38">
        <v>0.11036305129528046</v>
      </c>
      <c r="CB38">
        <v>5.6134667247533798E-2</v>
      </c>
      <c r="CC38">
        <v>0.3461451530456543</v>
      </c>
      <c r="CD38">
        <v>0.30812793970108032</v>
      </c>
      <c r="CE38">
        <v>4.0590409189462662E-3</v>
      </c>
      <c r="CF38">
        <v>0.13781975209712982</v>
      </c>
      <c r="CG38">
        <v>7.0054419338703156E-2</v>
      </c>
      <c r="CH38">
        <v>0.17881543934345245</v>
      </c>
      <c r="CI38">
        <v>0.56321471929550171</v>
      </c>
      <c r="CJ38">
        <v>4.5736972242593765E-2</v>
      </c>
      <c r="CK38">
        <v>2.9964209534227848E-4</v>
      </c>
      <c r="CL38">
        <v>2.7390426024794579E-2</v>
      </c>
      <c r="CM38">
        <v>4.0611360222101212E-2</v>
      </c>
      <c r="CN38">
        <v>0.49430379271507263</v>
      </c>
      <c r="CO38">
        <v>8.7260827422142029E-2</v>
      </c>
      <c r="CP38">
        <v>1.5397596172988415E-2</v>
      </c>
      <c r="CQ38">
        <v>9.9059157073497772E-3</v>
      </c>
      <c r="CR38">
        <v>4.4871777296066284E-2</v>
      </c>
      <c r="CS38">
        <v>0.19728580117225647</v>
      </c>
      <c r="CT38">
        <v>0.48718598484992981</v>
      </c>
      <c r="CU38">
        <v>0.2358086109161377</v>
      </c>
      <c r="CV38">
        <v>0.22292496263980865</v>
      </c>
      <c r="CW38">
        <v>5.4080456495285034E-2</v>
      </c>
      <c r="CX38">
        <v>8.4344334900379181E-2</v>
      </c>
      <c r="CY38">
        <v>9.6699967980384827E-2</v>
      </c>
      <c r="CZ38">
        <v>7.3686227202415466E-2</v>
      </c>
      <c r="DA38">
        <v>0.31650248169898987</v>
      </c>
      <c r="DB38">
        <v>0.15859124064445496</v>
      </c>
      <c r="DC38">
        <v>6.0247078537940979E-2</v>
      </c>
      <c r="DD38">
        <v>3.8216684013605118E-2</v>
      </c>
      <c r="DE38">
        <v>2.1860413253307343E-2</v>
      </c>
      <c r="DF38">
        <v>6.2514983117580414E-2</v>
      </c>
      <c r="DG38">
        <v>7.4533157050609589E-2</v>
      </c>
      <c r="DH38">
        <v>7.9509735107421875E-2</v>
      </c>
      <c r="DI38">
        <v>0.15361623466014862</v>
      </c>
      <c r="DJ38">
        <v>0.10365783423185349</v>
      </c>
      <c r="DK38">
        <v>5.5641047656536102E-2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0.53096175193786621</v>
      </c>
      <c r="DT38">
        <v>0.46903827786445618</v>
      </c>
      <c r="DU38">
        <v>6.6049776971340179E-2</v>
      </c>
      <c r="DV38">
        <v>0.48463591933250427</v>
      </c>
      <c r="DW38">
        <v>0.34615498781204224</v>
      </c>
      <c r="DX38">
        <v>9.5667421817779541E-2</v>
      </c>
      <c r="DY38">
        <v>7.4918968603014946E-3</v>
      </c>
      <c r="DZ38">
        <v>1.170031912624836E-2</v>
      </c>
      <c r="EA38">
        <v>0.14279034733772278</v>
      </c>
      <c r="EB38">
        <v>0.10352569818496704</v>
      </c>
      <c r="EC38">
        <v>0.11059898138046265</v>
      </c>
      <c r="ED38">
        <v>0.43437618017196655</v>
      </c>
      <c r="EE38">
        <v>0.19700847566127777</v>
      </c>
      <c r="EM38">
        <v>2739.8310546875</v>
      </c>
      <c r="EN38">
        <v>3206.7587890625</v>
      </c>
      <c r="EO38">
        <v>2184.589111328125</v>
      </c>
      <c r="EP38">
        <v>699.38128662109375</v>
      </c>
      <c r="EQ38">
        <v>1699.4989013671875</v>
      </c>
      <c r="ER38">
        <v>2865.359619140625</v>
      </c>
      <c r="ES38">
        <v>3490.456298828125</v>
      </c>
      <c r="ET38">
        <v>4169.51708984375</v>
      </c>
      <c r="EU38">
        <v>1287.0977783203125</v>
      </c>
      <c r="EV38">
        <v>1337.2259521484375</v>
      </c>
      <c r="EW38">
        <v>1448.9893798828125</v>
      </c>
      <c r="EX38">
        <v>1380.608642578125</v>
      </c>
      <c r="EY38">
        <v>1809.968017578125</v>
      </c>
      <c r="EZ38">
        <v>5313.49267578125</v>
      </c>
      <c r="FA38">
        <v>1680.9874267578125</v>
      </c>
      <c r="FB38">
        <v>3033.057373046875</v>
      </c>
      <c r="FC38">
        <v>1956.6087646484375</v>
      </c>
      <c r="FD38">
        <v>2023.1649169921875</v>
      </c>
      <c r="FE38">
        <v>2869.71826171875</v>
      </c>
      <c r="FF38">
        <v>4355.3291015625</v>
      </c>
      <c r="FG38">
        <v>2436.199462890625</v>
      </c>
      <c r="FH38">
        <v>3376.06494140625</v>
      </c>
      <c r="FI38">
        <v>2552.259033203125</v>
      </c>
      <c r="FJ38">
        <v>1760.741943359375</v>
      </c>
      <c r="FK38">
        <v>1864.525390625</v>
      </c>
      <c r="FL38">
        <v>1221.5130615234375</v>
      </c>
      <c r="FM38">
        <v>917.60186767578125</v>
      </c>
      <c r="FN38">
        <v>2559.0087890625</v>
      </c>
      <c r="FO38">
        <v>1795.9266357421875</v>
      </c>
      <c r="FP38">
        <v>3128.168701171875</v>
      </c>
      <c r="FQ38">
        <v>1928.582275390625</v>
      </c>
      <c r="FR38">
        <v>8156.22607421875</v>
      </c>
      <c r="FS38">
        <v>2351.703125</v>
      </c>
      <c r="FT38">
        <v>0</v>
      </c>
      <c r="FU38">
        <v>4496.49609375</v>
      </c>
      <c r="FV38">
        <v>2691.49169921875</v>
      </c>
      <c r="FW38">
        <v>0.53701895475387573</v>
      </c>
      <c r="FX38">
        <v>0.13778160512447357</v>
      </c>
      <c r="FY38">
        <v>0.19729645550251007</v>
      </c>
      <c r="FZ38">
        <v>2457.904052734375</v>
      </c>
      <c r="GA38">
        <v>1504.62646484375</v>
      </c>
      <c r="GB38">
        <v>2317.017822265625</v>
      </c>
      <c r="GC38">
        <v>0.46735996007919312</v>
      </c>
      <c r="GD38">
        <v>0.23114930093288422</v>
      </c>
      <c r="GE38">
        <v>0.24385647475719452</v>
      </c>
      <c r="GF38">
        <v>5.1598474383354187E-2</v>
      </c>
      <c r="GG38">
        <v>6.0357982292771339E-3</v>
      </c>
      <c r="GH38">
        <v>0.68920612335205078</v>
      </c>
      <c r="GI38">
        <v>0.58705699443817139</v>
      </c>
      <c r="GJ38">
        <v>0.60591417551040649</v>
      </c>
      <c r="GK38">
        <v>0.46424844861030579</v>
      </c>
      <c r="GL38">
        <v>0.83638924360275269</v>
      </c>
      <c r="GM38">
        <v>0.33000907301902771</v>
      </c>
      <c r="GN38">
        <v>1.2974632903933525E-2</v>
      </c>
      <c r="GO38">
        <v>0.15165653824806213</v>
      </c>
      <c r="GP38">
        <v>0.22255554795265198</v>
      </c>
      <c r="GQ38">
        <v>0.27164000272750854</v>
      </c>
      <c r="GR38">
        <v>0.34117326140403748</v>
      </c>
      <c r="GS38">
        <v>0.68007713556289673</v>
      </c>
      <c r="GT38">
        <v>0.31992289423942566</v>
      </c>
      <c r="GU38">
        <v>7.217097282409668E-2</v>
      </c>
      <c r="GV38">
        <v>0.33500123023986816</v>
      </c>
      <c r="GW38">
        <v>0.12978194653987885</v>
      </c>
      <c r="GX38">
        <v>3.8364376872777939E-2</v>
      </c>
      <c r="GY38">
        <v>0.29171690344810486</v>
      </c>
      <c r="GZ38">
        <v>0.13296455144882202</v>
      </c>
      <c r="HA38">
        <v>0.98030078411102295</v>
      </c>
      <c r="HB38">
        <v>0.91373121738433838</v>
      </c>
      <c r="HC38">
        <v>0.23227629065513611</v>
      </c>
      <c r="HD38">
        <v>0.20418120920658112</v>
      </c>
    </row>
    <row r="39" spans="1:212" x14ac:dyDescent="0.25">
      <c r="A39" s="139" t="str">
        <f t="shared" si="1"/>
        <v>2015_1_BRA</v>
      </c>
      <c r="B39">
        <v>2015</v>
      </c>
      <c r="C39">
        <v>1</v>
      </c>
      <c r="D39" t="s">
        <v>170</v>
      </c>
      <c r="E39">
        <v>2173386.1740751266</v>
      </c>
      <c r="F39">
        <v>23643467.331334591</v>
      </c>
      <c r="G39">
        <v>45261951.161858082</v>
      </c>
      <c r="H39">
        <v>18212680.612530708</v>
      </c>
      <c r="I39">
        <v>2731618.1385359764</v>
      </c>
      <c r="J39">
        <v>99956641.148926258</v>
      </c>
      <c r="K39">
        <v>163805776.71866465</v>
      </c>
      <c r="L39">
        <v>63849135.569738388</v>
      </c>
      <c r="M39">
        <v>92023103.418334484</v>
      </c>
      <c r="N39">
        <v>7785031.9705953598</v>
      </c>
      <c r="O39">
        <v>14113231.499368191</v>
      </c>
      <c r="P39">
        <v>37657332.647622585</v>
      </c>
      <c r="Q39">
        <v>59880898.109208584</v>
      </c>
      <c r="R39">
        <v>32558436.810070038</v>
      </c>
      <c r="S39">
        <v>19595877.652395248</v>
      </c>
      <c r="T39">
        <v>8.6158327758312225E-2</v>
      </c>
      <c r="U39">
        <v>0.2298901379108429</v>
      </c>
      <c r="V39">
        <v>0.36556035280227661</v>
      </c>
      <c r="W39">
        <v>0.198762446641922</v>
      </c>
      <c r="X39">
        <v>0.11962873488664627</v>
      </c>
      <c r="Y39">
        <v>2.9845223762094975E-3</v>
      </c>
      <c r="Z39">
        <v>0.38978561758995056</v>
      </c>
      <c r="AA39">
        <v>2.9286051169037819E-2</v>
      </c>
      <c r="AB39">
        <v>8.560740202665329E-2</v>
      </c>
      <c r="AC39">
        <v>0.43546390533447266</v>
      </c>
      <c r="AD39">
        <v>0.56453609466552734</v>
      </c>
      <c r="AE39">
        <v>2.9488410800695419E-2</v>
      </c>
      <c r="AF39">
        <v>0.27501332759857178</v>
      </c>
      <c r="AG39">
        <v>0.47951701283454895</v>
      </c>
      <c r="AH39">
        <v>0.18830396234989166</v>
      </c>
      <c r="AI39">
        <v>2.7677286416292191E-2</v>
      </c>
      <c r="AJ39">
        <v>4.5333530753850937E-2</v>
      </c>
      <c r="AK39">
        <v>0.25100770592689514</v>
      </c>
      <c r="AL39">
        <v>0.10751458257436752</v>
      </c>
      <c r="AM39">
        <v>6.5205775201320648E-2</v>
      </c>
      <c r="AN39">
        <v>0.31570038199424744</v>
      </c>
      <c r="AO39">
        <v>0.21523803472518921</v>
      </c>
      <c r="AP39">
        <v>0.10375384986400604</v>
      </c>
      <c r="AQ39">
        <v>0.14389559626579285</v>
      </c>
      <c r="AR39">
        <v>8.3080559968948364E-2</v>
      </c>
      <c r="AS39">
        <v>0.18950176239013672</v>
      </c>
      <c r="AT39">
        <v>0.42203998565673828</v>
      </c>
      <c r="AU39">
        <v>5.7654161006212234E-2</v>
      </c>
      <c r="AV39">
        <v>7.4075767770409584E-5</v>
      </c>
      <c r="AW39">
        <v>0.61021441221237183</v>
      </c>
      <c r="AX39">
        <v>0.50841742753982544</v>
      </c>
      <c r="AY39">
        <v>0.72167348861694336</v>
      </c>
      <c r="AZ39">
        <v>0.20885099470615387</v>
      </c>
      <c r="BA39">
        <v>0.7299882173538208</v>
      </c>
      <c r="BB39">
        <v>0.80043739080429077</v>
      </c>
      <c r="BC39">
        <v>0.5781061053276062</v>
      </c>
      <c r="BD39">
        <v>0.14117911458015442</v>
      </c>
      <c r="BE39">
        <v>0.32589069008827209</v>
      </c>
      <c r="BF39">
        <v>0.50917518138885498</v>
      </c>
      <c r="BG39">
        <v>0.57913833856582642</v>
      </c>
      <c r="BH39">
        <v>0.52765083312988281</v>
      </c>
      <c r="BI39">
        <v>0.74092817306518555</v>
      </c>
      <c r="BJ39">
        <v>0.79311960935592651</v>
      </c>
      <c r="BK39">
        <v>4.6975977718830109E-2</v>
      </c>
      <c r="BL39">
        <v>6.5150700509548187E-2</v>
      </c>
      <c r="BM39">
        <v>3.7615861743688583E-2</v>
      </c>
      <c r="BN39">
        <v>8.5799515247344971E-2</v>
      </c>
      <c r="BO39">
        <v>0.19108438491821289</v>
      </c>
      <c r="BP39">
        <v>2.6103710755705833E-2</v>
      </c>
      <c r="BQ39">
        <v>3.3538817660883069E-5</v>
      </c>
      <c r="BR39">
        <v>0.42740845680236816</v>
      </c>
      <c r="BS39">
        <v>0.57259154319763184</v>
      </c>
      <c r="BT39">
        <v>2.3617831990122795E-2</v>
      </c>
      <c r="BU39">
        <v>0.25692969560623169</v>
      </c>
      <c r="BV39">
        <v>0.4918542206287384</v>
      </c>
      <c r="BW39">
        <v>0.19791421294212341</v>
      </c>
      <c r="BX39">
        <v>2.9684046283364296E-2</v>
      </c>
      <c r="BY39">
        <v>4.6756323426961899E-2</v>
      </c>
      <c r="BZ39">
        <v>0.25429624319076538</v>
      </c>
      <c r="CA39">
        <v>0.10707744956016541</v>
      </c>
      <c r="CB39">
        <v>6.0915898531675339E-2</v>
      </c>
      <c r="CC39">
        <v>0.31068822741508484</v>
      </c>
      <c r="CD39">
        <v>0.22026585042476654</v>
      </c>
      <c r="CE39">
        <v>0.10375384986400604</v>
      </c>
      <c r="CF39">
        <v>0.14389559626579285</v>
      </c>
      <c r="CG39">
        <v>8.3080559968948364E-2</v>
      </c>
      <c r="CH39">
        <v>0.18950176239013672</v>
      </c>
      <c r="CI39">
        <v>0.42203998565673828</v>
      </c>
      <c r="CJ39">
        <v>5.7654161006212234E-2</v>
      </c>
      <c r="CK39">
        <v>7.4075767770409584E-5</v>
      </c>
      <c r="CL39">
        <v>2.1114101633429527E-2</v>
      </c>
      <c r="CM39">
        <v>4.4291406869888306E-2</v>
      </c>
      <c r="CN39">
        <v>0.39192202687263489</v>
      </c>
      <c r="CO39">
        <v>0.10917524248361588</v>
      </c>
      <c r="CP39">
        <v>1.4557518996298313E-2</v>
      </c>
      <c r="CQ39">
        <v>2.3143097758293152E-2</v>
      </c>
      <c r="CR39">
        <v>4.4295821338891983E-2</v>
      </c>
      <c r="CS39">
        <v>0.23660732805728912</v>
      </c>
      <c r="CT39">
        <v>0.48067256808280945</v>
      </c>
      <c r="CU39">
        <v>0.24800573289394379</v>
      </c>
      <c r="CV39">
        <v>0.21428732573986053</v>
      </c>
      <c r="CW39">
        <v>5.7034369558095932E-2</v>
      </c>
      <c r="CX39">
        <v>7.7884092926979065E-2</v>
      </c>
      <c r="CY39">
        <v>9.5010951161384583E-2</v>
      </c>
      <c r="CZ39">
        <v>6.4673013985157013E-2</v>
      </c>
      <c r="DA39">
        <v>0.25910905003547668</v>
      </c>
      <c r="DB39">
        <v>0.13779881596565247</v>
      </c>
      <c r="DC39">
        <v>5.4350174963474274E-2</v>
      </c>
      <c r="DD39">
        <v>3.1595826148986816E-2</v>
      </c>
      <c r="DE39">
        <v>1.2118516489863396E-2</v>
      </c>
      <c r="DF39">
        <v>4.799940437078476E-2</v>
      </c>
      <c r="DG39">
        <v>6.5700657665729523E-2</v>
      </c>
      <c r="DH39">
        <v>8.0995440483093262E-2</v>
      </c>
      <c r="DI39">
        <v>0.13727983832359314</v>
      </c>
      <c r="DJ39">
        <v>9.2857345938682556E-2</v>
      </c>
      <c r="DK39">
        <v>5.6876596063375473E-2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0.53122329711914063</v>
      </c>
      <c r="DT39">
        <v>0.46877673268318176</v>
      </c>
      <c r="DU39">
        <v>9.8103657364845276E-2</v>
      </c>
      <c r="DV39">
        <v>0.48657581210136414</v>
      </c>
      <c r="DW39">
        <v>0.33462333679199219</v>
      </c>
      <c r="DX39">
        <v>7.6390691101551056E-2</v>
      </c>
      <c r="DY39">
        <v>4.3064979836344719E-3</v>
      </c>
      <c r="DZ39">
        <v>2.7938727289438248E-2</v>
      </c>
      <c r="EA39">
        <v>0.21174249053001404</v>
      </c>
      <c r="EB39">
        <v>0.1118096262216568</v>
      </c>
      <c r="EC39">
        <v>0.1149328202009201</v>
      </c>
      <c r="ED39">
        <v>0.37639394402503967</v>
      </c>
      <c r="EE39">
        <v>0.15718238055706024</v>
      </c>
      <c r="EM39">
        <v>1964.857666015625</v>
      </c>
      <c r="EN39">
        <v>2207.080078125</v>
      </c>
      <c r="EO39">
        <v>1640.3565673828125</v>
      </c>
      <c r="EP39">
        <v>475.73614501953125</v>
      </c>
      <c r="EQ39">
        <v>1348.4273681640625</v>
      </c>
      <c r="ER39">
        <v>2138.189697265625</v>
      </c>
      <c r="ES39">
        <v>2460.009765625</v>
      </c>
      <c r="ET39">
        <v>2311.753662109375</v>
      </c>
      <c r="EU39">
        <v>789.320068359375</v>
      </c>
      <c r="EV39">
        <v>1110.0074462890625</v>
      </c>
      <c r="EW39">
        <v>1329.4871826171875</v>
      </c>
      <c r="EX39">
        <v>1182.5859375</v>
      </c>
      <c r="EY39">
        <v>1674.018798828125</v>
      </c>
      <c r="EZ39">
        <v>4136.759765625</v>
      </c>
      <c r="FA39">
        <v>949.8592529296875</v>
      </c>
      <c r="FB39">
        <v>2043.3143310546875</v>
      </c>
      <c r="FC39">
        <v>1630.1175537109375</v>
      </c>
      <c r="FD39">
        <v>1686.7476806640625</v>
      </c>
      <c r="FE39">
        <v>2176.2412109375</v>
      </c>
      <c r="FF39">
        <v>3445.01123046875</v>
      </c>
      <c r="FG39">
        <v>1746.1962890625</v>
      </c>
      <c r="FH39">
        <v>2402.9931640625</v>
      </c>
      <c r="FI39">
        <v>1788.348876953125</v>
      </c>
      <c r="FJ39">
        <v>1333.3050537109375</v>
      </c>
      <c r="FK39">
        <v>1412.7200927734375</v>
      </c>
      <c r="FL39">
        <v>1085.5965576171875</v>
      </c>
      <c r="FM39">
        <v>680.36212158203125</v>
      </c>
      <c r="FN39">
        <v>1955.8343505859375</v>
      </c>
      <c r="FO39">
        <v>1195.8370361328125</v>
      </c>
      <c r="FP39">
        <v>2970.493408203125</v>
      </c>
      <c r="FQ39">
        <v>1718.1771240234375</v>
      </c>
      <c r="FR39">
        <v>5437.82763671875</v>
      </c>
      <c r="FS39">
        <v>1585.322509765625</v>
      </c>
      <c r="FT39">
        <v>7.8596382141113281</v>
      </c>
      <c r="FU39">
        <v>3685.45947265625</v>
      </c>
      <c r="FV39">
        <v>1975.3170166015625</v>
      </c>
      <c r="FW39">
        <v>0.4275936484336853</v>
      </c>
      <c r="FX39">
        <v>0.17660973966121674</v>
      </c>
      <c r="FY39">
        <v>0.23660732805728912</v>
      </c>
      <c r="FZ39">
        <v>1913.0728759765625</v>
      </c>
      <c r="GA39">
        <v>1100.8062744140625</v>
      </c>
      <c r="GB39">
        <v>1571.8768310546875</v>
      </c>
      <c r="GC39">
        <v>0.4611944854259491</v>
      </c>
      <c r="GD39">
        <v>0.24290570616722107</v>
      </c>
      <c r="GE39">
        <v>0.23539300262928009</v>
      </c>
      <c r="GF39">
        <v>5.3917743265628815E-2</v>
      </c>
      <c r="GG39">
        <v>6.5890541300177574E-3</v>
      </c>
      <c r="GH39">
        <v>0.68130171298980713</v>
      </c>
      <c r="GI39">
        <v>0.56696122884750366</v>
      </c>
      <c r="GJ39">
        <v>0.576080322265625</v>
      </c>
      <c r="GK39">
        <v>0.46527230739593506</v>
      </c>
      <c r="GL39">
        <v>0.73977100849151611</v>
      </c>
      <c r="GM39">
        <v>0.34080293774604797</v>
      </c>
      <c r="GN39">
        <v>2.3080263286828995E-2</v>
      </c>
      <c r="GO39">
        <v>0.17307595908641815</v>
      </c>
      <c r="GP39">
        <v>0.24995474517345428</v>
      </c>
      <c r="GQ39">
        <v>0.25337794423103333</v>
      </c>
      <c r="GR39">
        <v>0.30051109194755554</v>
      </c>
      <c r="GS39">
        <v>0.67677056789398193</v>
      </c>
      <c r="GT39">
        <v>0.32322940230369568</v>
      </c>
      <c r="GU39">
        <v>0.16426880657672882</v>
      </c>
      <c r="GV39">
        <v>0.3819708526134491</v>
      </c>
      <c r="GW39">
        <v>9.9283255636692047E-2</v>
      </c>
      <c r="GX39">
        <v>3.696640208363533E-2</v>
      </c>
      <c r="GY39">
        <v>0.23557938635349274</v>
      </c>
      <c r="GZ39">
        <v>8.1931300461292267E-2</v>
      </c>
      <c r="HA39">
        <v>0.98600202798843384</v>
      </c>
      <c r="HB39">
        <v>0.9191628098487854</v>
      </c>
      <c r="HC39">
        <v>0.31106770038604736</v>
      </c>
      <c r="HD39">
        <v>0.29230180382728577</v>
      </c>
    </row>
    <row r="40" spans="1:212" x14ac:dyDescent="0.25">
      <c r="A40" s="139" t="str">
        <f t="shared" si="1"/>
        <v>2015_1_RJ</v>
      </c>
      <c r="B40">
        <v>2015</v>
      </c>
      <c r="C40">
        <v>1</v>
      </c>
      <c r="D40" t="s">
        <v>172</v>
      </c>
      <c r="E40">
        <v>13737.12727355957</v>
      </c>
      <c r="F40">
        <v>659787.10947418213</v>
      </c>
      <c r="G40">
        <v>1480010.0297927856</v>
      </c>
      <c r="H40">
        <v>732213.27314758301</v>
      </c>
      <c r="I40">
        <v>109143.07705688477</v>
      </c>
      <c r="J40">
        <v>3134522.7545013428</v>
      </c>
      <c r="K40">
        <v>5547077.3076171875</v>
      </c>
      <c r="L40">
        <v>2412554.5531158447</v>
      </c>
      <c r="M40">
        <v>2994890.6167449951</v>
      </c>
      <c r="N40">
        <v>138423.39782714844</v>
      </c>
      <c r="O40">
        <v>342388.33247375488</v>
      </c>
      <c r="P40">
        <v>1099724.6088485718</v>
      </c>
      <c r="Q40">
        <v>1853585.0800704956</v>
      </c>
      <c r="R40">
        <v>1288114.3223724365</v>
      </c>
      <c r="S40">
        <v>963264.96385192871</v>
      </c>
      <c r="T40">
        <v>6.1724096536636353E-2</v>
      </c>
      <c r="U40">
        <v>0.19825297594070435</v>
      </c>
      <c r="V40">
        <v>0.33415526151657104</v>
      </c>
      <c r="W40">
        <v>0.23221495747566223</v>
      </c>
      <c r="X40">
        <v>0.17365270853042603</v>
      </c>
      <c r="Y40">
        <v>8.387190755456686E-4</v>
      </c>
      <c r="Z40">
        <v>0.43492355942726135</v>
      </c>
      <c r="AA40">
        <v>3.077096538618207E-3</v>
      </c>
      <c r="AB40">
        <v>0.11571254581212997</v>
      </c>
      <c r="AC40">
        <v>0.46820166707038879</v>
      </c>
      <c r="AD40">
        <v>0.53179830312728882</v>
      </c>
      <c r="AE40">
        <v>6.5608653239905834E-3</v>
      </c>
      <c r="AF40">
        <v>0.23196335136890411</v>
      </c>
      <c r="AG40">
        <v>0.4882759153842926</v>
      </c>
      <c r="AH40">
        <v>0.23782022297382355</v>
      </c>
      <c r="AI40">
        <v>3.5379640758037567E-2</v>
      </c>
      <c r="AJ40">
        <v>1.6205191612243652E-2</v>
      </c>
      <c r="AK40">
        <v>0.11900150775909424</v>
      </c>
      <c r="AL40">
        <v>0.11783748865127563</v>
      </c>
      <c r="AM40">
        <v>4.8533860594034195E-2</v>
      </c>
      <c r="AN40">
        <v>0.36517763137817383</v>
      </c>
      <c r="AO40">
        <v>0.33324432373046875</v>
      </c>
      <c r="AP40">
        <v>7.9466059105470777E-4</v>
      </c>
      <c r="AQ40">
        <v>8.9339002966880798E-2</v>
      </c>
      <c r="AR40">
        <v>6.8489648401737213E-2</v>
      </c>
      <c r="AS40">
        <v>0.18013319373130798</v>
      </c>
      <c r="AT40">
        <v>0.59609466791152954</v>
      </c>
      <c r="AU40">
        <v>6.4650878310203552E-2</v>
      </c>
      <c r="AV40">
        <v>4.9795419909060001E-4</v>
      </c>
      <c r="AW40">
        <v>0.56507647037506104</v>
      </c>
      <c r="AX40">
        <v>0.47817105054855347</v>
      </c>
      <c r="AY40">
        <v>0.67271876335144043</v>
      </c>
      <c r="AZ40">
        <v>6.0063909739255905E-2</v>
      </c>
      <c r="BA40">
        <v>0.66116040945053101</v>
      </c>
      <c r="BB40">
        <v>0.82570368051528931</v>
      </c>
      <c r="BC40">
        <v>0.57871639728546143</v>
      </c>
      <c r="BD40">
        <v>0.11512750387191772</v>
      </c>
      <c r="BE40">
        <v>0.30467203259468079</v>
      </c>
      <c r="BF40">
        <v>0.36015263199806213</v>
      </c>
      <c r="BG40">
        <v>0.48893046379089355</v>
      </c>
      <c r="BH40">
        <v>0.43550717830657959</v>
      </c>
      <c r="BI40">
        <v>0.64826250076293945</v>
      </c>
      <c r="BJ40">
        <v>0.70858871936798096</v>
      </c>
      <c r="BK40">
        <v>3.6783699761144817E-4</v>
      </c>
      <c r="BL40">
        <v>4.1353743523359299E-2</v>
      </c>
      <c r="BM40">
        <v>3.1702876091003418E-2</v>
      </c>
      <c r="BN40">
        <v>8.338107168674469E-2</v>
      </c>
      <c r="BO40">
        <v>0.27592366933822632</v>
      </c>
      <c r="BP40">
        <v>2.9925964772701263E-2</v>
      </c>
      <c r="BQ40">
        <v>2.3049586161505431E-4</v>
      </c>
      <c r="BR40">
        <v>0.46291688084602356</v>
      </c>
      <c r="BS40">
        <v>0.53708314895629883</v>
      </c>
      <c r="BT40">
        <v>4.5868544839322567E-3</v>
      </c>
      <c r="BU40">
        <v>0.22030423581600189</v>
      </c>
      <c r="BV40">
        <v>0.49417832493782043</v>
      </c>
      <c r="BW40">
        <v>0.24448747932910919</v>
      </c>
      <c r="BX40">
        <v>3.6443091928958893E-2</v>
      </c>
      <c r="BY40">
        <v>1.6490744426846504E-2</v>
      </c>
      <c r="BZ40">
        <v>0.11895694583654404</v>
      </c>
      <c r="CA40">
        <v>0.11942313611507416</v>
      </c>
      <c r="CB40">
        <v>4.5333962887525558E-2</v>
      </c>
      <c r="CC40">
        <v>0.36084431409835815</v>
      </c>
      <c r="CD40">
        <v>0.33895087242126465</v>
      </c>
      <c r="CE40">
        <v>7.9466059105470777E-4</v>
      </c>
      <c r="CF40">
        <v>8.9339002966880798E-2</v>
      </c>
      <c r="CG40">
        <v>6.8489648401737213E-2</v>
      </c>
      <c r="CH40">
        <v>0.18013319373130798</v>
      </c>
      <c r="CI40">
        <v>0.59609466791152954</v>
      </c>
      <c r="CJ40">
        <v>6.4650878310203552E-2</v>
      </c>
      <c r="CK40">
        <v>4.9795419909060001E-4</v>
      </c>
      <c r="CL40">
        <v>2.8131645172834396E-2</v>
      </c>
      <c r="CM40">
        <v>3.3933743834495544E-2</v>
      </c>
      <c r="CN40">
        <v>0.49533465504646301</v>
      </c>
      <c r="CO40">
        <v>5.4053869098424911E-2</v>
      </c>
      <c r="CP40">
        <v>1.1119079776108265E-2</v>
      </c>
      <c r="CQ40">
        <v>6.0793287120759487E-3</v>
      </c>
      <c r="CR40">
        <v>3.953273594379425E-2</v>
      </c>
      <c r="CS40">
        <v>0.2130252867937088</v>
      </c>
      <c r="CT40">
        <v>0.50830787420272827</v>
      </c>
      <c r="CU40">
        <v>0.22565506398677826</v>
      </c>
      <c r="CV40">
        <v>0.20081637799739838</v>
      </c>
      <c r="CW40">
        <v>6.5220683813095093E-2</v>
      </c>
      <c r="CX40">
        <v>4.4160917401313782E-2</v>
      </c>
      <c r="CY40">
        <v>5.4507546126842499E-2</v>
      </c>
      <c r="CZ40">
        <v>3.50516177713871E-2</v>
      </c>
      <c r="DA40">
        <v>0.33202013373374939</v>
      </c>
      <c r="DB40">
        <v>9.2570215463638306E-2</v>
      </c>
      <c r="DC40">
        <v>3.2207023352384567E-2</v>
      </c>
      <c r="DD40">
        <v>1.7760490998625755E-2</v>
      </c>
      <c r="DE40">
        <v>1.5827268362045288E-2</v>
      </c>
      <c r="DF40">
        <v>2.7710393071174622E-2</v>
      </c>
      <c r="DG40">
        <v>4.4904328882694244E-2</v>
      </c>
      <c r="DH40">
        <v>2.9951198026537895E-2</v>
      </c>
      <c r="DI40">
        <v>0.10754073411226273</v>
      </c>
      <c r="DJ40">
        <v>5.5884227156639099E-2</v>
      </c>
      <c r="DK40">
        <v>2.7642693370580673E-2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0.57789844274520874</v>
      </c>
      <c r="DT40">
        <v>0.42210158705711365</v>
      </c>
      <c r="DU40">
        <v>4.9327313899993896E-2</v>
      </c>
      <c r="DV40">
        <v>0.48624208569526672</v>
      </c>
      <c r="DW40">
        <v>0.35610479116439819</v>
      </c>
      <c r="DX40">
        <v>9.564574807882309E-2</v>
      </c>
      <c r="DY40">
        <v>1.2680061161518097E-2</v>
      </c>
      <c r="DZ40">
        <v>1.0168544948101044E-2</v>
      </c>
      <c r="EA40">
        <v>0.12100479751825333</v>
      </c>
      <c r="EB40">
        <v>7.9920753836631775E-2</v>
      </c>
      <c r="EC40">
        <v>0.1181897297501564</v>
      </c>
      <c r="ED40">
        <v>0.46212062239646912</v>
      </c>
      <c r="EE40">
        <v>0.20859555900096893</v>
      </c>
      <c r="EM40">
        <v>2666.666259765625</v>
      </c>
      <c r="EN40">
        <v>3006.870361328125</v>
      </c>
      <c r="EO40">
        <v>2271.956298828125</v>
      </c>
      <c r="EP40">
        <v>795.169677734375</v>
      </c>
      <c r="EQ40">
        <v>1762.719970703125</v>
      </c>
      <c r="ER40">
        <v>2706.2587890625</v>
      </c>
      <c r="ES40">
        <v>3238.713134765625</v>
      </c>
      <c r="ET40">
        <v>3992.114013671875</v>
      </c>
      <c r="EU40">
        <v>1541.4564208984375</v>
      </c>
      <c r="EV40">
        <v>1288.8173828125</v>
      </c>
      <c r="EW40">
        <v>1403.8017578125</v>
      </c>
      <c r="EX40">
        <v>1275.322998046875</v>
      </c>
      <c r="EY40">
        <v>1844.80419921875</v>
      </c>
      <c r="EZ40">
        <v>4710.958984375</v>
      </c>
      <c r="FA40">
        <v>2473.50439453125</v>
      </c>
      <c r="FB40">
        <v>3241.467529296875</v>
      </c>
      <c r="FC40">
        <v>1911.2431640625</v>
      </c>
      <c r="FD40">
        <v>1972.7965087890625</v>
      </c>
      <c r="FE40">
        <v>2643.2822265625</v>
      </c>
      <c r="FF40">
        <v>4807.9248046875</v>
      </c>
      <c r="FG40">
        <v>4742.75439453125</v>
      </c>
      <c r="FH40">
        <v>3166.57470703125</v>
      </c>
      <c r="FI40">
        <v>2439.172607421875</v>
      </c>
      <c r="FJ40">
        <v>1891.30615234375</v>
      </c>
      <c r="FK40">
        <v>1945.003173828125</v>
      </c>
      <c r="FL40">
        <v>1198.374267578125</v>
      </c>
      <c r="FM40">
        <v>926.35980224609375</v>
      </c>
      <c r="FN40">
        <v>2339.93310546875</v>
      </c>
      <c r="FO40">
        <v>1579.7119140625</v>
      </c>
      <c r="FP40">
        <v>3746.55810546875</v>
      </c>
      <c r="FQ40">
        <v>2626.38330078125</v>
      </c>
      <c r="FR40">
        <v>6665.80859375</v>
      </c>
      <c r="FS40">
        <v>2076.848388671875</v>
      </c>
      <c r="FT40">
        <v>0</v>
      </c>
      <c r="FU40">
        <v>5129.2255859375</v>
      </c>
      <c r="FV40">
        <v>2637.563232421875</v>
      </c>
      <c r="FW40">
        <v>0.53458541631698608</v>
      </c>
      <c r="FX40">
        <v>9.4066940248012543E-2</v>
      </c>
      <c r="FY40">
        <v>0.2130252867937088</v>
      </c>
      <c r="FZ40">
        <v>2285.614501953125</v>
      </c>
      <c r="GA40">
        <v>1372.4921875</v>
      </c>
      <c r="GB40">
        <v>2062.78125</v>
      </c>
      <c r="GC40">
        <v>0.49406054615974426</v>
      </c>
      <c r="GD40">
        <v>0.2229178249835968</v>
      </c>
      <c r="GE40">
        <v>0.21467442810535431</v>
      </c>
      <c r="GF40">
        <v>6.07864148914814E-2</v>
      </c>
      <c r="GG40">
        <v>7.5607863254845142E-3</v>
      </c>
      <c r="GH40">
        <v>0.61505472660064697</v>
      </c>
      <c r="GI40">
        <v>0.54136753082275391</v>
      </c>
      <c r="GJ40">
        <v>0.53730094432830811</v>
      </c>
      <c r="GK40">
        <v>0.41906425356864929</v>
      </c>
      <c r="GL40">
        <v>0.75381368398666382</v>
      </c>
      <c r="GM40">
        <v>0.36490100622177124</v>
      </c>
      <c r="GN40">
        <v>1.2758121825754642E-2</v>
      </c>
      <c r="GO40">
        <v>0.12185852229595184</v>
      </c>
      <c r="GP40">
        <v>0.17548583447933197</v>
      </c>
      <c r="GQ40">
        <v>0.27031210064888</v>
      </c>
      <c r="GR40">
        <v>0.41958540678024292</v>
      </c>
      <c r="GS40">
        <v>0.69393593072891235</v>
      </c>
      <c r="GT40">
        <v>0.30606406927108765</v>
      </c>
      <c r="GU40">
        <v>5.38954958319664E-2</v>
      </c>
      <c r="GV40">
        <v>0.27176192402839661</v>
      </c>
      <c r="GW40">
        <v>0.15284647047519684</v>
      </c>
      <c r="GX40">
        <v>3.1281933188438416E-2</v>
      </c>
      <c r="GY40">
        <v>0.32221198081970215</v>
      </c>
      <c r="GZ40">
        <v>0.16800220310688019</v>
      </c>
      <c r="HA40">
        <v>0.99517792463302612</v>
      </c>
      <c r="HB40">
        <v>0.95438671112060547</v>
      </c>
      <c r="HC40">
        <v>0.2156042605638504</v>
      </c>
      <c r="HD40">
        <v>0.14963269233703613</v>
      </c>
    </row>
    <row r="41" spans="1:212" x14ac:dyDescent="0.25">
      <c r="A41" s="139" t="str">
        <f t="shared" si="1"/>
        <v>2015_1_RMRJ</v>
      </c>
      <c r="B41">
        <v>2015</v>
      </c>
      <c r="C41">
        <v>1</v>
      </c>
      <c r="D41" t="s">
        <v>9</v>
      </c>
      <c r="E41">
        <v>35031.913055419922</v>
      </c>
      <c r="F41">
        <v>1174657.2326622009</v>
      </c>
      <c r="G41">
        <v>2751517.7294578552</v>
      </c>
      <c r="H41">
        <v>1270729.1109161377</v>
      </c>
      <c r="I41">
        <v>177034.99765396118</v>
      </c>
      <c r="J41">
        <v>5757050.5240592957</v>
      </c>
      <c r="K41">
        <v>10290795.285186768</v>
      </c>
      <c r="L41">
        <v>4533744.7611274719</v>
      </c>
      <c r="M41">
        <v>5408970.983745575</v>
      </c>
      <c r="N41">
        <v>344121.64022827148</v>
      </c>
      <c r="O41">
        <v>699720.61008834839</v>
      </c>
      <c r="P41">
        <v>2041440.9523048401</v>
      </c>
      <c r="Q41">
        <v>3618398.4603309631</v>
      </c>
      <c r="R41">
        <v>2302859.9908943176</v>
      </c>
      <c r="S41">
        <v>1628375.2715682983</v>
      </c>
      <c r="T41">
        <v>6.7994803190231323E-2</v>
      </c>
      <c r="U41">
        <v>0.19837543368339539</v>
      </c>
      <c r="V41">
        <v>0.35161504149436951</v>
      </c>
      <c r="W41">
        <v>0.2237786203622818</v>
      </c>
      <c r="X41">
        <v>0.15823610126972198</v>
      </c>
      <c r="Y41">
        <v>1.1204720940440893E-3</v>
      </c>
      <c r="Z41">
        <v>0.44056311249732971</v>
      </c>
      <c r="AA41">
        <v>3.2722977921366692E-3</v>
      </c>
      <c r="AB41">
        <v>9.8842993378639221E-2</v>
      </c>
      <c r="AC41">
        <v>0.45028287172317505</v>
      </c>
      <c r="AD41">
        <v>0.54971712827682495</v>
      </c>
      <c r="AE41">
        <v>8.4312492981553078E-3</v>
      </c>
      <c r="AF41">
        <v>0.23402909934520721</v>
      </c>
      <c r="AG41">
        <v>0.49976536631584167</v>
      </c>
      <c r="AH41">
        <v>0.22603748738765717</v>
      </c>
      <c r="AI41">
        <v>3.1736813485622406E-2</v>
      </c>
      <c r="AJ41">
        <v>2.2015074267983437E-2</v>
      </c>
      <c r="AK41">
        <v>0.15489235520362854</v>
      </c>
      <c r="AL41">
        <v>0.13917100429534912</v>
      </c>
      <c r="AM41">
        <v>5.1291942596435547E-2</v>
      </c>
      <c r="AN41">
        <v>0.37912440299987793</v>
      </c>
      <c r="AO41">
        <v>0.25350522994995117</v>
      </c>
      <c r="AP41">
        <v>2.9755423311144114E-3</v>
      </c>
      <c r="AQ41">
        <v>9.3325480818748474E-2</v>
      </c>
      <c r="AR41">
        <v>8.6569361388683319E-2</v>
      </c>
      <c r="AS41">
        <v>0.18918789923191071</v>
      </c>
      <c r="AT41">
        <v>0.56776905059814453</v>
      </c>
      <c r="AU41">
        <v>5.9896938502788544E-2</v>
      </c>
      <c r="AV41">
        <v>2.7571202372200787E-4</v>
      </c>
      <c r="AW41">
        <v>0.55943691730499268</v>
      </c>
      <c r="AX41">
        <v>0.46209365129470825</v>
      </c>
      <c r="AY41">
        <v>0.67609977722167969</v>
      </c>
      <c r="AZ41">
        <v>6.9369301199913025E-2</v>
      </c>
      <c r="BA41">
        <v>0.65998351573944092</v>
      </c>
      <c r="BB41">
        <v>0.79515135288238525</v>
      </c>
      <c r="BC41">
        <v>0.56508392095565796</v>
      </c>
      <c r="BD41">
        <v>0.11220413446426392</v>
      </c>
      <c r="BE41">
        <v>0.242412269115448</v>
      </c>
      <c r="BF41">
        <v>0.38797169923782349</v>
      </c>
      <c r="BG41">
        <v>0.51441746950149536</v>
      </c>
      <c r="BH41">
        <v>0.43311974406242371</v>
      </c>
      <c r="BI41">
        <v>0.68022060394287109</v>
      </c>
      <c r="BJ41">
        <v>0.72195249795913696</v>
      </c>
      <c r="BK41">
        <v>1.3243992580100894E-3</v>
      </c>
      <c r="BL41">
        <v>4.1538715362548828E-2</v>
      </c>
      <c r="BM41">
        <v>3.8531597703695297E-2</v>
      </c>
      <c r="BN41">
        <v>8.4206603467464447E-2</v>
      </c>
      <c r="BO41">
        <v>0.25271123647689819</v>
      </c>
      <c r="BP41">
        <v>2.6659835129976273E-2</v>
      </c>
      <c r="BQ41">
        <v>1.2271807645447552E-4</v>
      </c>
      <c r="BR41">
        <v>0.44302567839622498</v>
      </c>
      <c r="BS41">
        <v>0.55697435140609741</v>
      </c>
      <c r="BT41">
        <v>6.4766318537294865E-3</v>
      </c>
      <c r="BU41">
        <v>0.21716833114624023</v>
      </c>
      <c r="BV41">
        <v>0.50869524478912354</v>
      </c>
      <c r="BW41">
        <v>0.23492991924285889</v>
      </c>
      <c r="BX41">
        <v>3.2729886472225189E-2</v>
      </c>
      <c r="BY41">
        <v>2.170557901263237E-2</v>
      </c>
      <c r="BZ41">
        <v>0.15569667518138885</v>
      </c>
      <c r="CA41">
        <v>0.14038039743900299</v>
      </c>
      <c r="CB41">
        <v>4.9335502088069916E-2</v>
      </c>
      <c r="CC41">
        <v>0.37338525056838989</v>
      </c>
      <c r="CD41">
        <v>0.25949659943580627</v>
      </c>
      <c r="CE41">
        <v>2.9755423311144114E-3</v>
      </c>
      <c r="CF41">
        <v>9.3325480818748474E-2</v>
      </c>
      <c r="CG41">
        <v>8.6569361388683319E-2</v>
      </c>
      <c r="CH41">
        <v>0.18918789923191071</v>
      </c>
      <c r="CI41">
        <v>0.56776905059814453</v>
      </c>
      <c r="CJ41">
        <v>5.9896938502788544E-2</v>
      </c>
      <c r="CK41">
        <v>2.7571202372200787E-4</v>
      </c>
      <c r="CL41">
        <v>3.1531300395727158E-2</v>
      </c>
      <c r="CM41">
        <v>4.5482579618692398E-2</v>
      </c>
      <c r="CN41">
        <v>0.48489692807197571</v>
      </c>
      <c r="CO41">
        <v>6.2493439763784409E-2</v>
      </c>
      <c r="CP41">
        <v>1.2084548361599445E-2</v>
      </c>
      <c r="CQ41">
        <v>9.0985260903835297E-3</v>
      </c>
      <c r="CR41">
        <v>3.1167581677436829E-2</v>
      </c>
      <c r="CS41">
        <v>0.22112981975078583</v>
      </c>
      <c r="CT41">
        <v>0.50902462005615234</v>
      </c>
      <c r="CU41">
        <v>0.22969365119934082</v>
      </c>
      <c r="CV41">
        <v>0.20173652470111847</v>
      </c>
      <c r="CW41">
        <v>5.9545177966356277E-2</v>
      </c>
      <c r="CX41">
        <v>5.9773948043584824E-2</v>
      </c>
      <c r="CY41">
        <v>7.442939281463623E-2</v>
      </c>
      <c r="CZ41">
        <v>4.7769419848918915E-2</v>
      </c>
      <c r="DA41">
        <v>0.27827480435371399</v>
      </c>
      <c r="DB41">
        <v>0.12712715566158295</v>
      </c>
      <c r="DC41">
        <v>4.2777474969625473E-2</v>
      </c>
      <c r="DD41">
        <v>2.3499492555856705E-2</v>
      </c>
      <c r="DE41">
        <v>3.1062457710504532E-2</v>
      </c>
      <c r="DF41">
        <v>7.3669746518135071E-2</v>
      </c>
      <c r="DG41">
        <v>5.4558608680963516E-2</v>
      </c>
      <c r="DH41">
        <v>5.0590261816978455E-2</v>
      </c>
      <c r="DI41">
        <v>9.4082795083522797E-2</v>
      </c>
      <c r="DJ41">
        <v>7.447487860918045E-2</v>
      </c>
      <c r="DK41">
        <v>3.7868097424507141E-2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0.5606837272644043</v>
      </c>
      <c r="DT41">
        <v>0.4393162727355957</v>
      </c>
      <c r="DU41">
        <v>3.9251282811164856E-2</v>
      </c>
      <c r="DV41">
        <v>0.49773278832435608</v>
      </c>
      <c r="DW41">
        <v>0.35765916109085083</v>
      </c>
      <c r="DX41">
        <v>8.8864229619503021E-2</v>
      </c>
      <c r="DY41">
        <v>1.6492525115609169E-2</v>
      </c>
      <c r="DZ41">
        <v>2.7132973074913025E-2</v>
      </c>
      <c r="EA41">
        <v>0.14137783646583557</v>
      </c>
      <c r="EB41">
        <v>0.11778873205184937</v>
      </c>
      <c r="EC41">
        <v>8.07323157787323E-2</v>
      </c>
      <c r="ED41">
        <v>0.47236707806587219</v>
      </c>
      <c r="EE41">
        <v>0.16060107946395874</v>
      </c>
      <c r="EM41">
        <v>2270.724853515625</v>
      </c>
      <c r="EN41">
        <v>2525.905517578125</v>
      </c>
      <c r="EO41">
        <v>1949.9102783203125</v>
      </c>
      <c r="EP41">
        <v>682.06146240234375</v>
      </c>
      <c r="EQ41">
        <v>1573.580322265625</v>
      </c>
      <c r="ER41">
        <v>2323.254150390625</v>
      </c>
      <c r="ES41">
        <v>2739.015869140625</v>
      </c>
      <c r="ET41">
        <v>3033.0244140625</v>
      </c>
      <c r="EU41">
        <v>1292.591796875</v>
      </c>
      <c r="EV41">
        <v>1217.7236328125</v>
      </c>
      <c r="EW41">
        <v>1404.0013427734375</v>
      </c>
      <c r="EX41">
        <v>1261.18408203125</v>
      </c>
      <c r="EY41">
        <v>1751.6844482421875</v>
      </c>
      <c r="EZ41">
        <v>4391.98193359375</v>
      </c>
      <c r="FA41">
        <v>1461.461181640625</v>
      </c>
      <c r="FB41">
        <v>2547.917724609375</v>
      </c>
      <c r="FC41">
        <v>1708.189453125</v>
      </c>
      <c r="FD41">
        <v>1703.8035888671875</v>
      </c>
      <c r="FE41">
        <v>2287.21337890625</v>
      </c>
      <c r="FF41">
        <v>4315.04736328125</v>
      </c>
      <c r="FG41">
        <v>4742.75439453125</v>
      </c>
      <c r="FH41">
        <v>2642.868408203125</v>
      </c>
      <c r="FI41">
        <v>2097.6806640625</v>
      </c>
      <c r="FJ41">
        <v>1683.8160400390625</v>
      </c>
      <c r="FK41">
        <v>1745.3741455078125</v>
      </c>
      <c r="FL41">
        <v>1159.2000732421875</v>
      </c>
      <c r="FM41">
        <v>905.96636962890625</v>
      </c>
      <c r="FN41">
        <v>2057.109130859375</v>
      </c>
      <c r="FO41">
        <v>1484.4383544921875</v>
      </c>
      <c r="FP41">
        <v>3330.372314453125</v>
      </c>
      <c r="FQ41">
        <v>1983.577880859375</v>
      </c>
      <c r="FR41">
        <v>5993.87060546875</v>
      </c>
      <c r="FS41">
        <v>1850.8758544921875</v>
      </c>
      <c r="FT41">
        <v>0</v>
      </c>
      <c r="FU41">
        <v>4535.70458984375</v>
      </c>
      <c r="FV41">
        <v>2247.140869140625</v>
      </c>
      <c r="FW41">
        <v>0.52851277589797974</v>
      </c>
      <c r="FX41">
        <v>0.11707454174757004</v>
      </c>
      <c r="FY41">
        <v>0.22112981975078583</v>
      </c>
      <c r="FZ41">
        <v>2013.775146484375</v>
      </c>
      <c r="GA41">
        <v>1274.517822265625</v>
      </c>
      <c r="GB41">
        <v>1834.8199462890625</v>
      </c>
      <c r="GC41">
        <v>0.49184158444404602</v>
      </c>
      <c r="GD41">
        <v>0.2264326810836792</v>
      </c>
      <c r="GE41">
        <v>0.21923449635505676</v>
      </c>
      <c r="GF41">
        <v>5.6208230555057526E-2</v>
      </c>
      <c r="GG41">
        <v>6.2829977832734585E-3</v>
      </c>
      <c r="GH41">
        <v>0.61484122276306152</v>
      </c>
      <c r="GI41">
        <v>0.52440327405929565</v>
      </c>
      <c r="GJ41">
        <v>0.53253567218780518</v>
      </c>
      <c r="GK41">
        <v>0.41463881731033325</v>
      </c>
      <c r="GL41">
        <v>0.73642444610595703</v>
      </c>
      <c r="GM41">
        <v>0.37931740283966064</v>
      </c>
      <c r="GN41">
        <v>1.6386577859520912E-2</v>
      </c>
      <c r="GO41">
        <v>0.14002293348312378</v>
      </c>
      <c r="GP41">
        <v>0.21290603280067444</v>
      </c>
      <c r="GQ41">
        <v>0.26055949926376343</v>
      </c>
      <c r="GR41">
        <v>0.37012496590614319</v>
      </c>
      <c r="GS41">
        <v>0.68967586755752563</v>
      </c>
      <c r="GT41">
        <v>0.31032413244247437</v>
      </c>
      <c r="GU41">
        <v>9.8192870616912842E-2</v>
      </c>
      <c r="GV41">
        <v>0.30605176091194153</v>
      </c>
      <c r="GW41">
        <v>0.15820774435997009</v>
      </c>
      <c r="GX41">
        <v>3.1508490443229675E-2</v>
      </c>
      <c r="GY41">
        <v>0.29325491189956665</v>
      </c>
      <c r="GZ41">
        <v>0.11278422176837921</v>
      </c>
      <c r="HA41">
        <v>0.9865260124206543</v>
      </c>
      <c r="HB41">
        <v>0.93863558769226074</v>
      </c>
      <c r="HC41">
        <v>0.24345199763774872</v>
      </c>
      <c r="HD41">
        <v>0.18134579062461853</v>
      </c>
    </row>
    <row r="42" spans="1:212" x14ac:dyDescent="0.25">
      <c r="A42" s="139" t="str">
        <f t="shared" si="1"/>
        <v>2015_1_SEMT</v>
      </c>
      <c r="B42">
        <v>2015</v>
      </c>
      <c r="C42">
        <v>1</v>
      </c>
      <c r="D42" t="s">
        <v>171</v>
      </c>
      <c r="E42">
        <v>245545.17674064636</v>
      </c>
      <c r="F42">
        <v>4556484.4095935822</v>
      </c>
      <c r="G42">
        <v>9564797.3203239441</v>
      </c>
      <c r="H42">
        <v>4195975.5501747131</v>
      </c>
      <c r="I42">
        <v>580150.14037704468</v>
      </c>
      <c r="J42">
        <v>20835132.337554932</v>
      </c>
      <c r="K42">
        <v>33525235.61246109</v>
      </c>
      <c r="L42">
        <v>12690103.274906158</v>
      </c>
      <c r="M42">
        <v>19142952.59720993</v>
      </c>
      <c r="N42">
        <v>1675293.9201698303</v>
      </c>
      <c r="O42">
        <v>2505630.9682312012</v>
      </c>
      <c r="P42">
        <v>7120059.8787765503</v>
      </c>
      <c r="Q42">
        <v>12232688.730337143</v>
      </c>
      <c r="R42">
        <v>7305929.7753353119</v>
      </c>
      <c r="S42">
        <v>4360926.2597808838</v>
      </c>
      <c r="T42">
        <v>7.4738651514053345E-2</v>
      </c>
      <c r="U42">
        <v>0.21237911283969879</v>
      </c>
      <c r="V42">
        <v>0.3648800253868103</v>
      </c>
      <c r="W42">
        <v>0.21792329847812653</v>
      </c>
      <c r="X42">
        <v>0.13007891178131104</v>
      </c>
      <c r="Y42">
        <v>1.9137345952913165E-3</v>
      </c>
      <c r="Z42">
        <v>0.37852391600608826</v>
      </c>
      <c r="AA42">
        <v>4.8243128694593906E-3</v>
      </c>
      <c r="AB42">
        <v>7.8217856585979462E-2</v>
      </c>
      <c r="AC42">
        <v>0.46225661039352417</v>
      </c>
      <c r="AD42">
        <v>0.53774338960647583</v>
      </c>
      <c r="AE42">
        <v>1.8810681998729706E-2</v>
      </c>
      <c r="AF42">
        <v>0.25697818398475647</v>
      </c>
      <c r="AG42">
        <v>0.48700514435768127</v>
      </c>
      <c r="AH42">
        <v>0.20883534848690033</v>
      </c>
      <c r="AI42">
        <v>2.8370648622512817E-2</v>
      </c>
      <c r="AJ42">
        <v>1.81412473320961E-2</v>
      </c>
      <c r="AK42">
        <v>0.16774137318134308</v>
      </c>
      <c r="AL42">
        <v>0.10913637280464172</v>
      </c>
      <c r="AM42">
        <v>5.6395530700683594E-2</v>
      </c>
      <c r="AN42">
        <v>0.35236021876335144</v>
      </c>
      <c r="AO42">
        <v>0.29622524976730347</v>
      </c>
      <c r="AP42">
        <v>4.3357741087675095E-3</v>
      </c>
      <c r="AQ42">
        <v>0.13849683105945587</v>
      </c>
      <c r="AR42">
        <v>7.7116236090660095E-2</v>
      </c>
      <c r="AS42">
        <v>0.18070100247859955</v>
      </c>
      <c r="AT42">
        <v>0.55417805910110474</v>
      </c>
      <c r="AU42">
        <v>4.509422555565834E-2</v>
      </c>
      <c r="AV42">
        <v>7.7904303907416761E-5</v>
      </c>
      <c r="AW42">
        <v>0.62147611379623413</v>
      </c>
      <c r="AX42">
        <v>0.53363126516342163</v>
      </c>
      <c r="AY42">
        <v>0.72391659021377563</v>
      </c>
      <c r="AZ42">
        <v>0.15641690790653229</v>
      </c>
      <c r="BA42">
        <v>0.75198441743850708</v>
      </c>
      <c r="BB42">
        <v>0.8294837474822998</v>
      </c>
      <c r="BC42">
        <v>0.59555900096893311</v>
      </c>
      <c r="BD42">
        <v>0.13554602861404419</v>
      </c>
      <c r="BE42">
        <v>0.27678635716438293</v>
      </c>
      <c r="BF42">
        <v>0.45772561430931091</v>
      </c>
      <c r="BG42">
        <v>0.53852301836013794</v>
      </c>
      <c r="BH42">
        <v>0.48088273406028748</v>
      </c>
      <c r="BI42">
        <v>0.72762614488601685</v>
      </c>
      <c r="BJ42">
        <v>0.79444825649261475</v>
      </c>
      <c r="BK42">
        <v>2.0586918108165264E-3</v>
      </c>
      <c r="BL42">
        <v>6.5760411322116852E-2</v>
      </c>
      <c r="BM42">
        <v>3.6615964025259018E-2</v>
      </c>
      <c r="BN42">
        <v>8.5799597203731537E-2</v>
      </c>
      <c r="BO42">
        <v>0.26313218474388123</v>
      </c>
      <c r="BP42">
        <v>2.1411426365375519E-2</v>
      </c>
      <c r="BQ42">
        <v>3.6990153603255749E-5</v>
      </c>
      <c r="BR42">
        <v>0.456239253282547</v>
      </c>
      <c r="BS42">
        <v>0.54376077651977539</v>
      </c>
      <c r="BT42">
        <v>1.2826923280954361E-2</v>
      </c>
      <c r="BU42">
        <v>0.23802411556243896</v>
      </c>
      <c r="BV42">
        <v>0.49965110421180725</v>
      </c>
      <c r="BW42">
        <v>0.21919165551662445</v>
      </c>
      <c r="BX42">
        <v>3.0306199565529823E-2</v>
      </c>
      <c r="BY42">
        <v>1.8483895808458328E-2</v>
      </c>
      <c r="BZ42">
        <v>0.16998861730098724</v>
      </c>
      <c r="CA42">
        <v>0.10905598104000092</v>
      </c>
      <c r="CB42">
        <v>5.1730159670114517E-2</v>
      </c>
      <c r="CC42">
        <v>0.34608861804008484</v>
      </c>
      <c r="CD42">
        <v>0.30465275049209595</v>
      </c>
      <c r="CE42">
        <v>4.3357741087675095E-3</v>
      </c>
      <c r="CF42">
        <v>0.13849683105945587</v>
      </c>
      <c r="CG42">
        <v>7.7116236090660095E-2</v>
      </c>
      <c r="CH42">
        <v>0.18070100247859955</v>
      </c>
      <c r="CI42">
        <v>0.55417805910110474</v>
      </c>
      <c r="CJ42">
        <v>4.509422555565834E-2</v>
      </c>
      <c r="CK42">
        <v>7.7904303907416761E-5</v>
      </c>
      <c r="CL42">
        <v>2.7812926098704338E-2</v>
      </c>
      <c r="CM42">
        <v>4.1414476931095123E-2</v>
      </c>
      <c r="CN42">
        <v>0.49703174829483032</v>
      </c>
      <c r="CO42">
        <v>8.2441188395023346E-2</v>
      </c>
      <c r="CP42">
        <v>1.63542740046978E-2</v>
      </c>
      <c r="CQ42">
        <v>9.9775511771440506E-3</v>
      </c>
      <c r="CR42">
        <v>4.4569298624992371E-2</v>
      </c>
      <c r="CS42">
        <v>0.19735637307167053</v>
      </c>
      <c r="CT42">
        <v>0.4833391010761261</v>
      </c>
      <c r="CU42">
        <v>0.23451745510101318</v>
      </c>
      <c r="CV42">
        <v>0.226800337433815</v>
      </c>
      <c r="CW42">
        <v>5.5343113839626312E-2</v>
      </c>
      <c r="CX42">
        <v>8.0407164990901947E-2</v>
      </c>
      <c r="CY42">
        <v>9.2118486762046814E-2</v>
      </c>
      <c r="CZ42">
        <v>7.033984363079071E-2</v>
      </c>
      <c r="DA42">
        <v>0.37160563468933105</v>
      </c>
      <c r="DB42">
        <v>0.14795877039432526</v>
      </c>
      <c r="DC42">
        <v>5.6675560772418976E-2</v>
      </c>
      <c r="DD42">
        <v>3.5005629062652588E-2</v>
      </c>
      <c r="DE42">
        <v>1.7029367387294769E-2</v>
      </c>
      <c r="DF42">
        <v>6.3863828778266907E-2</v>
      </c>
      <c r="DG42">
        <v>6.8067826330661774E-2</v>
      </c>
      <c r="DH42">
        <v>8.0914951860904694E-2</v>
      </c>
      <c r="DI42">
        <v>0.15272603929042816</v>
      </c>
      <c r="DJ42">
        <v>9.7051098942756653E-2</v>
      </c>
      <c r="DK42">
        <v>5.4654441773891449E-2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0.52958440780639648</v>
      </c>
      <c r="DT42">
        <v>0.47041559219360352</v>
      </c>
      <c r="DU42">
        <v>8.6934484541416168E-2</v>
      </c>
      <c r="DV42">
        <v>0.47287046909332275</v>
      </c>
      <c r="DW42">
        <v>0.34326902031898499</v>
      </c>
      <c r="DX42">
        <v>9.0917423367500305E-2</v>
      </c>
      <c r="DY42">
        <v>6.0085966251790524E-3</v>
      </c>
      <c r="DZ42">
        <v>1.4408784918487072E-2</v>
      </c>
      <c r="EA42">
        <v>0.14199967682361603</v>
      </c>
      <c r="EB42">
        <v>0.10982558876276016</v>
      </c>
      <c r="EC42">
        <v>0.10711813718080521</v>
      </c>
      <c r="ED42">
        <v>0.42529726028442383</v>
      </c>
      <c r="EE42">
        <v>0.20135053992271423</v>
      </c>
      <c r="EM42">
        <v>2693.89111328125</v>
      </c>
      <c r="EN42">
        <v>3083.121826171875</v>
      </c>
      <c r="EO42">
        <v>2229.993408203125</v>
      </c>
      <c r="EP42">
        <v>664.21697998046875</v>
      </c>
      <c r="EQ42">
        <v>1697.5955810546875</v>
      </c>
      <c r="ER42">
        <v>2801.626953125</v>
      </c>
      <c r="ES42">
        <v>3496.33056640625</v>
      </c>
      <c r="ET42">
        <v>3797.904296875</v>
      </c>
      <c r="EU42">
        <v>1262.6982421875</v>
      </c>
      <c r="EV42">
        <v>1364.61083984375</v>
      </c>
      <c r="EW42">
        <v>1459.6395263671875</v>
      </c>
      <c r="EX42">
        <v>1355.4739990234375</v>
      </c>
      <c r="EY42">
        <v>1826.7685546875</v>
      </c>
      <c r="EZ42">
        <v>5176.576171875</v>
      </c>
      <c r="FA42">
        <v>1575.9107666015625</v>
      </c>
      <c r="FB42">
        <v>2989.797607421875</v>
      </c>
      <c r="FC42">
        <v>1932.5263671875</v>
      </c>
      <c r="FD42">
        <v>2007.0086669921875</v>
      </c>
      <c r="FE42">
        <v>2826.77880859375</v>
      </c>
      <c r="FF42">
        <v>4310.41796875</v>
      </c>
      <c r="FG42">
        <v>4742.75439453125</v>
      </c>
      <c r="FH42">
        <v>3288.8056640625</v>
      </c>
      <c r="FI42">
        <v>2503.94580078125</v>
      </c>
      <c r="FJ42">
        <v>1794.723388671875</v>
      </c>
      <c r="FK42">
        <v>1987.9591064453125</v>
      </c>
      <c r="FL42">
        <v>1237.0211181640625</v>
      </c>
      <c r="FM42">
        <v>919.36431884765625</v>
      </c>
      <c r="FN42">
        <v>2470.451416015625</v>
      </c>
      <c r="FO42">
        <v>1977.1099853515625</v>
      </c>
      <c r="FP42">
        <v>3674.502685546875</v>
      </c>
      <c r="FQ42">
        <v>1770.529296875</v>
      </c>
      <c r="FR42">
        <v>7781.44580078125</v>
      </c>
      <c r="FS42">
        <v>2315.10986328125</v>
      </c>
      <c r="FT42">
        <v>0</v>
      </c>
      <c r="FU42">
        <v>4462.51318359375</v>
      </c>
      <c r="FV42">
        <v>2650.554931640625</v>
      </c>
      <c r="FW42">
        <v>0.5411989688873291</v>
      </c>
      <c r="FX42">
        <v>0.13383321464061737</v>
      </c>
      <c r="FY42">
        <v>0.19735637307167053</v>
      </c>
      <c r="FZ42">
        <v>2406.619384765625</v>
      </c>
      <c r="GA42">
        <v>1590.2506103515625</v>
      </c>
      <c r="GB42">
        <v>2287.848876953125</v>
      </c>
      <c r="GC42">
        <v>0.46311798691749573</v>
      </c>
      <c r="GD42">
        <v>0.23007756471633911</v>
      </c>
      <c r="GE42">
        <v>0.24860993027687073</v>
      </c>
      <c r="GF42">
        <v>5.075453594326973E-2</v>
      </c>
      <c r="GG42">
        <v>7.4399970471858978E-3</v>
      </c>
      <c r="GH42">
        <v>0.67929244041442871</v>
      </c>
      <c r="GI42">
        <v>0.57753747701644897</v>
      </c>
      <c r="GJ42">
        <v>0.60672605037689209</v>
      </c>
      <c r="GK42">
        <v>0.46213945746421814</v>
      </c>
      <c r="GL42">
        <v>0.79583925008773804</v>
      </c>
      <c r="GM42">
        <v>0.33635985851287842</v>
      </c>
      <c r="GN42">
        <v>1.91644337028265E-2</v>
      </c>
      <c r="GO42">
        <v>0.14989764988422394</v>
      </c>
      <c r="GP42">
        <v>0.2253953218460083</v>
      </c>
      <c r="GQ42">
        <v>0.27169331908226013</v>
      </c>
      <c r="GR42">
        <v>0.33384928107261658</v>
      </c>
      <c r="GS42">
        <v>0.6806257963180542</v>
      </c>
      <c r="GT42">
        <v>0.31937423348426819</v>
      </c>
      <c r="GU42">
        <v>8.5719838738441467E-2</v>
      </c>
      <c r="GV42">
        <v>0.32820621132850647</v>
      </c>
      <c r="GW42">
        <v>0.13611927628517151</v>
      </c>
      <c r="GX42">
        <v>3.3494513481855392E-2</v>
      </c>
      <c r="GY42">
        <v>0.29114717245101929</v>
      </c>
      <c r="GZ42">
        <v>0.12531299889087677</v>
      </c>
      <c r="HA42">
        <v>0.98519438505172729</v>
      </c>
      <c r="HB42">
        <v>0.91735571622848511</v>
      </c>
      <c r="HC42">
        <v>0.22812017798423767</v>
      </c>
      <c r="HD42">
        <v>0.19826197624206543</v>
      </c>
    </row>
    <row r="43" spans="1:212" x14ac:dyDescent="0.25">
      <c r="A43" s="139" t="str">
        <f t="shared" si="1"/>
        <v>2014_4_BRA</v>
      </c>
      <c r="B43">
        <v>2014</v>
      </c>
      <c r="C43">
        <v>4</v>
      </c>
      <c r="D43" t="s">
        <v>170</v>
      </c>
      <c r="E43">
        <v>2134816.1316146851</v>
      </c>
      <c r="F43">
        <v>24153095.86727047</v>
      </c>
      <c r="G43">
        <v>45694576.837674141</v>
      </c>
      <c r="H43">
        <v>18040952.153305054</v>
      </c>
      <c r="I43">
        <v>2713816.2604398727</v>
      </c>
      <c r="J43">
        <v>99326411.376469135</v>
      </c>
      <c r="K43">
        <v>163150692.07946825</v>
      </c>
      <c r="L43">
        <v>63824280.702999115</v>
      </c>
      <c r="M43">
        <v>92737257.250304222</v>
      </c>
      <c r="N43">
        <v>6332410.4459376335</v>
      </c>
      <c r="O43">
        <v>14294237.496376991</v>
      </c>
      <c r="P43">
        <v>37642898.928463936</v>
      </c>
      <c r="Q43">
        <v>59695104.19168663</v>
      </c>
      <c r="R43">
        <v>32099671.916384697</v>
      </c>
      <c r="S43">
        <v>19418779.546555996</v>
      </c>
      <c r="T43">
        <v>8.7613709270954132E-2</v>
      </c>
      <c r="U43">
        <v>0.23072472214698792</v>
      </c>
      <c r="V43">
        <v>0.36588937044143677</v>
      </c>
      <c r="W43">
        <v>0.19674861431121826</v>
      </c>
      <c r="X43">
        <v>0.11902358382940292</v>
      </c>
      <c r="Y43">
        <v>3.4108504187315702E-3</v>
      </c>
      <c r="Z43">
        <v>0.39119833707809448</v>
      </c>
      <c r="AA43">
        <v>2.7346199378371239E-2</v>
      </c>
      <c r="AB43">
        <v>8.5396915674209595E-2</v>
      </c>
      <c r="AC43">
        <v>0.43528419733047485</v>
      </c>
      <c r="AD43">
        <v>0.56471580266952515</v>
      </c>
      <c r="AE43">
        <v>2.8969796374440193E-2</v>
      </c>
      <c r="AF43">
        <v>0.27465435862541199</v>
      </c>
      <c r="AG43">
        <v>0.48193180561065674</v>
      </c>
      <c r="AH43">
        <v>0.18672159314155579</v>
      </c>
      <c r="AI43">
        <v>2.7722448110580444E-2</v>
      </c>
      <c r="AJ43">
        <v>4.7599207609891891E-2</v>
      </c>
      <c r="AK43">
        <v>0.25433185696601868</v>
      </c>
      <c r="AL43">
        <v>0.10860317945480347</v>
      </c>
      <c r="AM43">
        <v>6.6975802183151245E-2</v>
      </c>
      <c r="AN43">
        <v>0.31441798806190491</v>
      </c>
      <c r="AO43">
        <v>0.20807196199893951</v>
      </c>
      <c r="AP43">
        <v>0.10138590633869171</v>
      </c>
      <c r="AQ43">
        <v>0.14455398917198181</v>
      </c>
      <c r="AR43">
        <v>8.373522013425827E-2</v>
      </c>
      <c r="AS43">
        <v>0.18897558748722076</v>
      </c>
      <c r="AT43">
        <v>0.42271319031715393</v>
      </c>
      <c r="AU43">
        <v>5.8407966047525406E-2</v>
      </c>
      <c r="AV43">
        <v>2.2813108807895333E-4</v>
      </c>
      <c r="AW43">
        <v>0.60880166292190552</v>
      </c>
      <c r="AX43">
        <v>0.50579071044921875</v>
      </c>
      <c r="AY43">
        <v>0.72217094898223877</v>
      </c>
      <c r="AZ43">
        <v>0.20130251348018646</v>
      </c>
      <c r="BA43">
        <v>0.72471654415130615</v>
      </c>
      <c r="BB43">
        <v>0.80188411474227905</v>
      </c>
      <c r="BC43">
        <v>0.57777494192123413</v>
      </c>
      <c r="BD43">
        <v>0.14179939031600952</v>
      </c>
      <c r="BE43">
        <v>0.33585533499717712</v>
      </c>
      <c r="BF43">
        <v>0.49588128924369812</v>
      </c>
      <c r="BG43">
        <v>0.58675473928451538</v>
      </c>
      <c r="BH43">
        <v>0.5531577467918396</v>
      </c>
      <c r="BI43">
        <v>0.74819952249526978</v>
      </c>
      <c r="BJ43">
        <v>0.79552185535430908</v>
      </c>
      <c r="BK43">
        <v>4.6424731612205505E-2</v>
      </c>
      <c r="BL43">
        <v>6.6191449761390686E-2</v>
      </c>
      <c r="BM43">
        <v>3.8342460989952087E-2</v>
      </c>
      <c r="BN43">
        <v>8.6532153189182281E-2</v>
      </c>
      <c r="BO43">
        <v>0.1935608983039856</v>
      </c>
      <c r="BP43">
        <v>2.6745079085230827E-2</v>
      </c>
      <c r="BQ43">
        <v>1.0446151281939819E-4</v>
      </c>
      <c r="BR43">
        <v>0.42968079447746277</v>
      </c>
      <c r="BS43">
        <v>0.57031923532485962</v>
      </c>
      <c r="BT43">
        <v>2.3020047694444656E-2</v>
      </c>
      <c r="BU43">
        <v>0.26044651865959167</v>
      </c>
      <c r="BV43">
        <v>0.49273160099983215</v>
      </c>
      <c r="BW43">
        <v>0.19453833997249603</v>
      </c>
      <c r="BX43">
        <v>2.9263494536280632E-2</v>
      </c>
      <c r="BY43">
        <v>4.852961003780365E-2</v>
      </c>
      <c r="BZ43">
        <v>0.25521501898765564</v>
      </c>
      <c r="CA43">
        <v>0.10804672539234161</v>
      </c>
      <c r="CB43">
        <v>6.3423216342926025E-2</v>
      </c>
      <c r="CC43">
        <v>0.31154465675354004</v>
      </c>
      <c r="CD43">
        <v>0.21324078738689423</v>
      </c>
      <c r="CE43">
        <v>0.10110829025506973</v>
      </c>
      <c r="CF43">
        <v>0.14466364681720734</v>
      </c>
      <c r="CG43">
        <v>8.3783432841300964E-2</v>
      </c>
      <c r="CH43">
        <v>0.18884293735027313</v>
      </c>
      <c r="CI43">
        <v>0.42287877202033997</v>
      </c>
      <c r="CJ43">
        <v>5.849442258477211E-2</v>
      </c>
      <c r="CK43">
        <v>2.2846877982374281E-4</v>
      </c>
      <c r="CL43">
        <v>2.0716393366456032E-2</v>
      </c>
      <c r="CM43">
        <v>4.3601240962743759E-2</v>
      </c>
      <c r="CN43">
        <v>0.39361986517906189</v>
      </c>
      <c r="CO43">
        <v>0.11261527985334396</v>
      </c>
      <c r="CP43">
        <v>1.4890765771269798E-2</v>
      </c>
      <c r="CQ43">
        <v>2.486906386911869E-2</v>
      </c>
      <c r="CR43">
        <v>4.2492043226957321E-2</v>
      </c>
      <c r="CS43">
        <v>0.23445221781730652</v>
      </c>
      <c r="CT43">
        <v>0.47773653268814087</v>
      </c>
      <c r="CU43">
        <v>0.24663898348808289</v>
      </c>
      <c r="CV43">
        <v>0.21679750084877014</v>
      </c>
      <c r="CW43">
        <v>5.8826971799135208E-2</v>
      </c>
      <c r="CX43">
        <v>6.3753537833690643E-2</v>
      </c>
      <c r="CY43">
        <v>7.6003909111022949E-2</v>
      </c>
      <c r="CZ43">
        <v>5.4310929030179977E-2</v>
      </c>
      <c r="DA43">
        <v>0.20741927623748779</v>
      </c>
      <c r="DB43">
        <v>0.11303479224443436</v>
      </c>
      <c r="DC43">
        <v>4.4396966695785522E-2</v>
      </c>
      <c r="DD43">
        <v>2.6287680491805077E-2</v>
      </c>
      <c r="DE43">
        <v>1.4225308783352375E-2</v>
      </c>
      <c r="DF43">
        <v>4.6404387801885605E-2</v>
      </c>
      <c r="DG43">
        <v>5.6790247559547424E-2</v>
      </c>
      <c r="DH43">
        <v>6.8486623466014862E-2</v>
      </c>
      <c r="DI43">
        <v>0.11334741860628128</v>
      </c>
      <c r="DJ43">
        <v>7.3742687702178955E-2</v>
      </c>
      <c r="DK43">
        <v>4.2705096304416656E-2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0.51892489194869995</v>
      </c>
      <c r="DT43">
        <v>0.48107510805130005</v>
      </c>
      <c r="DU43">
        <v>9.4251930713653564E-2</v>
      </c>
      <c r="DV43">
        <v>0.48696115612983704</v>
      </c>
      <c r="DW43">
        <v>0.33560976386070251</v>
      </c>
      <c r="DX43">
        <v>7.6991453766822815E-2</v>
      </c>
      <c r="DY43">
        <v>6.1857015825808048E-3</v>
      </c>
      <c r="DZ43">
        <v>3.4646108746528625E-2</v>
      </c>
      <c r="EA43">
        <v>0.22655321657657623</v>
      </c>
      <c r="EB43">
        <v>0.11666591465473175</v>
      </c>
      <c r="EC43">
        <v>0.11907628178596497</v>
      </c>
      <c r="ED43">
        <v>0.36368218064308167</v>
      </c>
      <c r="EE43">
        <v>0.13937631249427795</v>
      </c>
      <c r="EM43">
        <v>1951.4444580078125</v>
      </c>
      <c r="EN43">
        <v>2198.1865234375</v>
      </c>
      <c r="EO43">
        <v>1623.8077392578125</v>
      </c>
      <c r="EP43">
        <v>478.60244750976563</v>
      </c>
      <c r="EQ43">
        <v>1336.2852783203125</v>
      </c>
      <c r="ER43">
        <v>2136.620849609375</v>
      </c>
      <c r="ES43">
        <v>2433.540771484375</v>
      </c>
      <c r="ET43">
        <v>2336.65478515625</v>
      </c>
      <c r="EU43">
        <v>807.07177734375</v>
      </c>
      <c r="EV43">
        <v>1117.56640625</v>
      </c>
      <c r="EW43">
        <v>1341.2784423828125</v>
      </c>
      <c r="EX43">
        <v>1206.8880615234375</v>
      </c>
      <c r="EY43">
        <v>1679.3948974609375</v>
      </c>
      <c r="EZ43">
        <v>4143.61865234375</v>
      </c>
      <c r="FA43">
        <v>949.669921875</v>
      </c>
      <c r="FB43">
        <v>1943.3717041015625</v>
      </c>
      <c r="FC43">
        <v>1646.101806640625</v>
      </c>
      <c r="FD43">
        <v>1681.1829833984375</v>
      </c>
      <c r="FE43">
        <v>2165.0859375</v>
      </c>
      <c r="FF43">
        <v>3474.298828125</v>
      </c>
      <c r="FG43">
        <v>2466.841064453125</v>
      </c>
      <c r="FH43">
        <v>2395.8447265625</v>
      </c>
      <c r="FI43">
        <v>1772.8004150390625</v>
      </c>
      <c r="FJ43">
        <v>1334.379150390625</v>
      </c>
      <c r="FK43">
        <v>1380.7664794921875</v>
      </c>
      <c r="FL43">
        <v>1069.5533447265625</v>
      </c>
      <c r="FM43">
        <v>680.254638671875</v>
      </c>
      <c r="FN43">
        <v>1922.77783203125</v>
      </c>
      <c r="FO43">
        <v>1189.4139404296875</v>
      </c>
      <c r="FP43">
        <v>2993.835693359375</v>
      </c>
      <c r="FQ43">
        <v>1681.80615234375</v>
      </c>
      <c r="FR43">
        <v>5378.744140625</v>
      </c>
      <c r="FS43">
        <v>1614.430419921875</v>
      </c>
      <c r="FT43">
        <v>6.7288241386413574</v>
      </c>
      <c r="FU43">
        <v>3711.821044921875</v>
      </c>
      <c r="FV43">
        <v>1959.27734375</v>
      </c>
      <c r="FW43">
        <v>0.42862007021903992</v>
      </c>
      <c r="FX43">
        <v>0.18144121766090393</v>
      </c>
      <c r="FY43">
        <v>0.23434528708457947</v>
      </c>
      <c r="FZ43">
        <v>1884.4100341796875</v>
      </c>
      <c r="GA43">
        <v>1099.67822265625</v>
      </c>
      <c r="GB43">
        <v>1597.7135009765625</v>
      </c>
      <c r="GC43">
        <v>0.46165186166763306</v>
      </c>
      <c r="GD43">
        <v>0.24198794364929199</v>
      </c>
      <c r="GE43">
        <v>0.23462067544460297</v>
      </c>
      <c r="GF43">
        <v>5.4819215089082718E-2</v>
      </c>
      <c r="GG43">
        <v>6.920304149389267E-3</v>
      </c>
      <c r="GH43">
        <v>0.68319022655487061</v>
      </c>
      <c r="GI43">
        <v>0.5665094256401062</v>
      </c>
      <c r="GJ43">
        <v>0.56971728801727295</v>
      </c>
      <c r="GK43">
        <v>0.46302342414855957</v>
      </c>
      <c r="GL43">
        <v>0.73061501979827881</v>
      </c>
      <c r="GM43">
        <v>0.3309096097946167</v>
      </c>
      <c r="GN43">
        <v>1.9337311387062073E-2</v>
      </c>
      <c r="GO43">
        <v>0.16857808828353882</v>
      </c>
      <c r="GP43">
        <v>0.24734401702880859</v>
      </c>
      <c r="GQ43">
        <v>0.25703278183937073</v>
      </c>
      <c r="GR43">
        <v>0.30770781636238098</v>
      </c>
      <c r="GS43">
        <v>0.68170899152755737</v>
      </c>
      <c r="GT43">
        <v>0.31829100847244263</v>
      </c>
      <c r="GU43">
        <v>0.16916099190711975</v>
      </c>
      <c r="GV43">
        <v>0.39316782355308533</v>
      </c>
      <c r="GW43">
        <v>9.9689751863479614E-2</v>
      </c>
      <c r="GX43">
        <v>3.6950338631868362E-2</v>
      </c>
      <c r="GY43">
        <v>0.22295083105564117</v>
      </c>
      <c r="GZ43">
        <v>7.8080266714096069E-2</v>
      </c>
      <c r="HA43">
        <v>0.9860958456993103</v>
      </c>
      <c r="HB43">
        <v>0.93397784233093262</v>
      </c>
      <c r="HC43">
        <v>0.31426542997360229</v>
      </c>
      <c r="HD43">
        <v>0.29741474986076355</v>
      </c>
    </row>
    <row r="44" spans="1:212" x14ac:dyDescent="0.25">
      <c r="A44" s="139" t="str">
        <f t="shared" si="1"/>
        <v>2014_4_RJ</v>
      </c>
      <c r="B44">
        <v>2014</v>
      </c>
      <c r="C44">
        <v>4</v>
      </c>
      <c r="D44" t="s">
        <v>172</v>
      </c>
      <c r="E44">
        <v>18385.119430541992</v>
      </c>
      <c r="F44">
        <v>674357.14497375488</v>
      </c>
      <c r="G44">
        <v>1467468.9095611572</v>
      </c>
      <c r="H44">
        <v>731032.55206298828</v>
      </c>
      <c r="I44">
        <v>116957.23071289063</v>
      </c>
      <c r="J44">
        <v>3146173.3367462158</v>
      </c>
      <c r="K44">
        <v>5516615.6393890381</v>
      </c>
      <c r="L44">
        <v>2370442.3026428223</v>
      </c>
      <c r="M44">
        <v>3008200.956741333</v>
      </c>
      <c r="N44">
        <v>135452.76626586914</v>
      </c>
      <c r="O44">
        <v>362914.92318725586</v>
      </c>
      <c r="P44">
        <v>1087120.4019927979</v>
      </c>
      <c r="Q44">
        <v>1857993.4918823242</v>
      </c>
      <c r="R44">
        <v>1297221.7208251953</v>
      </c>
      <c r="S44">
        <v>911365.10150146484</v>
      </c>
      <c r="T44">
        <v>6.5785787999629974E-2</v>
      </c>
      <c r="U44">
        <v>0.19706292450428009</v>
      </c>
      <c r="V44">
        <v>0.33679953217506409</v>
      </c>
      <c r="W44">
        <v>0.2351481020450592</v>
      </c>
      <c r="X44">
        <v>0.16520366072654724</v>
      </c>
      <c r="Y44">
        <v>1.6559966607019305E-3</v>
      </c>
      <c r="Z44">
        <v>0.42969140410423279</v>
      </c>
      <c r="AA44">
        <v>2.9047159478068352E-3</v>
      </c>
      <c r="AB44">
        <v>0.12327380478382111</v>
      </c>
      <c r="AC44">
        <v>0.46668335795402527</v>
      </c>
      <c r="AD44">
        <v>0.53331667184829712</v>
      </c>
      <c r="AE44">
        <v>7.1364697068929672E-3</v>
      </c>
      <c r="AF44">
        <v>0.23437751829624176</v>
      </c>
      <c r="AG44">
        <v>0.48449361324310303</v>
      </c>
      <c r="AH44">
        <v>0.23634025454521179</v>
      </c>
      <c r="AI44">
        <v>3.7652149796485901E-2</v>
      </c>
      <c r="AJ44">
        <v>1.4619460329413414E-2</v>
      </c>
      <c r="AK44">
        <v>0.1280779242515564</v>
      </c>
      <c r="AL44">
        <v>0.10956680029630661</v>
      </c>
      <c r="AM44">
        <v>4.7973796725273132E-2</v>
      </c>
      <c r="AN44">
        <v>0.36864453554153442</v>
      </c>
      <c r="AO44">
        <v>0.33111748099327087</v>
      </c>
      <c r="AP44">
        <v>5.2384042646735907E-4</v>
      </c>
      <c r="AQ44">
        <v>9.2298589646816254E-2</v>
      </c>
      <c r="AR44">
        <v>5.8680608868598938E-2</v>
      </c>
      <c r="AS44">
        <v>0.17205227911472321</v>
      </c>
      <c r="AT44">
        <v>0.60258561372756958</v>
      </c>
      <c r="AU44">
        <v>7.2788923978805542E-2</v>
      </c>
      <c r="AV44">
        <v>1.0701221181079745E-3</v>
      </c>
      <c r="AW44">
        <v>0.5703086256980896</v>
      </c>
      <c r="AX44">
        <v>0.4834023118019104</v>
      </c>
      <c r="AY44">
        <v>0.67677831649780273</v>
      </c>
      <c r="AZ44">
        <v>6.1867311596870422E-2</v>
      </c>
      <c r="BA44">
        <v>0.67829865217208862</v>
      </c>
      <c r="BB44">
        <v>0.82040160894393921</v>
      </c>
      <c r="BC44">
        <v>0.57319992780685425</v>
      </c>
      <c r="BD44">
        <v>0.12998104095458984</v>
      </c>
      <c r="BE44">
        <v>0.28432804346084595</v>
      </c>
      <c r="BF44">
        <v>0.36712548136711121</v>
      </c>
      <c r="BG44">
        <v>0.48148810863494873</v>
      </c>
      <c r="BH44">
        <v>0.45577535033226013</v>
      </c>
      <c r="BI44">
        <v>0.65282249450683594</v>
      </c>
      <c r="BJ44">
        <v>0.72670441865921021</v>
      </c>
      <c r="BK44">
        <v>2.4384033167734742E-4</v>
      </c>
      <c r="BL44">
        <v>4.296368733048439E-2</v>
      </c>
      <c r="BM44">
        <v>2.7314994484186172E-2</v>
      </c>
      <c r="BN44">
        <v>8.0087907612323761E-2</v>
      </c>
      <c r="BO44">
        <v>0.28049510717391968</v>
      </c>
      <c r="BP44">
        <v>3.3882215619087219E-2</v>
      </c>
      <c r="BQ44">
        <v>4.9812672659754753E-4</v>
      </c>
      <c r="BR44">
        <v>0.46175104379653931</v>
      </c>
      <c r="BS44">
        <v>0.53824895620346069</v>
      </c>
      <c r="BT44">
        <v>6.1116660945117474E-3</v>
      </c>
      <c r="BU44">
        <v>0.22417290508747101</v>
      </c>
      <c r="BV44">
        <v>0.4878227710723877</v>
      </c>
      <c r="BW44">
        <v>0.24301320314407349</v>
      </c>
      <c r="BX44">
        <v>3.8879461586475372E-2</v>
      </c>
      <c r="BY44">
        <v>1.4927634969353676E-2</v>
      </c>
      <c r="BZ44">
        <v>0.12773820757865906</v>
      </c>
      <c r="CA44">
        <v>0.10880888998508453</v>
      </c>
      <c r="CB44">
        <v>4.7684911638498306E-2</v>
      </c>
      <c r="CC44">
        <v>0.36273747682571411</v>
      </c>
      <c r="CD44">
        <v>0.33810284733772278</v>
      </c>
      <c r="CE44">
        <v>5.2398775005713105E-4</v>
      </c>
      <c r="CF44">
        <v>9.2170394957065582E-2</v>
      </c>
      <c r="CG44">
        <v>5.8697108179330826E-2</v>
      </c>
      <c r="CH44">
        <v>0.17197361588478088</v>
      </c>
      <c r="CI44">
        <v>0.60275506973266602</v>
      </c>
      <c r="CJ44">
        <v>7.2809390723705292E-2</v>
      </c>
      <c r="CK44">
        <v>1.0704230517148972E-3</v>
      </c>
      <c r="CL44">
        <v>2.4571413174271584E-2</v>
      </c>
      <c r="CM44">
        <v>3.6143969744443893E-2</v>
      </c>
      <c r="CN44">
        <v>0.49167469143867493</v>
      </c>
      <c r="CO44">
        <v>5.8204516768455505E-2</v>
      </c>
      <c r="CP44">
        <v>1.2608475051820278E-2</v>
      </c>
      <c r="CQ44">
        <v>5.0691012293100357E-3</v>
      </c>
      <c r="CR44">
        <v>3.7796780467033386E-2</v>
      </c>
      <c r="CS44">
        <v>0.207752525806427</v>
      </c>
      <c r="CT44">
        <v>0.50990933179855347</v>
      </c>
      <c r="CU44">
        <v>0.22728323936462402</v>
      </c>
      <c r="CV44">
        <v>0.19919975101947784</v>
      </c>
      <c r="CW44">
        <v>6.3607648015022278E-2</v>
      </c>
      <c r="CX44">
        <v>4.3053179979324341E-2</v>
      </c>
      <c r="CY44">
        <v>5.3959418088197708E-2</v>
      </c>
      <c r="CZ44">
        <v>3.3509578555822372E-2</v>
      </c>
      <c r="DA44">
        <v>0.1434827446937561</v>
      </c>
      <c r="DB44">
        <v>8.3905540406703949E-2</v>
      </c>
      <c r="DC44">
        <v>3.6949463188648224E-2</v>
      </c>
      <c r="DD44">
        <v>1.6857722774147987E-2</v>
      </c>
      <c r="DE44">
        <v>1.2687454000115395E-2</v>
      </c>
      <c r="DF44">
        <v>1.4257031492888927E-2</v>
      </c>
      <c r="DG44">
        <v>4.3973922729492188E-2</v>
      </c>
      <c r="DH44">
        <v>4.9359288066625595E-2</v>
      </c>
      <c r="DI44">
        <v>4.9611661583185196E-2</v>
      </c>
      <c r="DJ44">
        <v>5.8546025305986404E-2</v>
      </c>
      <c r="DK44">
        <v>2.3682801052927971E-2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0.58490365743637085</v>
      </c>
      <c r="DT44">
        <v>0.41509634256362915</v>
      </c>
      <c r="DU44">
        <v>2.3783614858984947E-2</v>
      </c>
      <c r="DV44">
        <v>0.45677399635314941</v>
      </c>
      <c r="DW44">
        <v>0.41580617427825928</v>
      </c>
      <c r="DX44">
        <v>9.2540398240089417E-2</v>
      </c>
      <c r="DY44">
        <v>1.1095809750258923E-2</v>
      </c>
      <c r="DZ44">
        <v>4.8412247560918331E-3</v>
      </c>
      <c r="EA44">
        <v>0.13081702589988708</v>
      </c>
      <c r="EB44">
        <v>0.12561532855033875</v>
      </c>
      <c r="EC44">
        <v>5.5281855165958405E-2</v>
      </c>
      <c r="ED44">
        <v>0.50130265951156616</v>
      </c>
      <c r="EE44">
        <v>0.18214192986488342</v>
      </c>
      <c r="EM44">
        <v>2580.097412109375</v>
      </c>
      <c r="EN44">
        <v>2855.502685546875</v>
      </c>
      <c r="EO44">
        <v>2258.898193359375</v>
      </c>
      <c r="EP44">
        <v>723.7659912109375</v>
      </c>
      <c r="EQ44">
        <v>1687.5716552734375</v>
      </c>
      <c r="ER44">
        <v>2600.792236328125</v>
      </c>
      <c r="ES44">
        <v>3184.845458984375</v>
      </c>
      <c r="ET44">
        <v>3991.901123046875</v>
      </c>
      <c r="EU44">
        <v>1284.54052734375</v>
      </c>
      <c r="EV44">
        <v>1250.5240478515625</v>
      </c>
      <c r="EW44">
        <v>1362.95751953125</v>
      </c>
      <c r="EX44">
        <v>1312.8670654296875</v>
      </c>
      <c r="EY44">
        <v>1761.4267578125</v>
      </c>
      <c r="EZ44">
        <v>4589.43408203125</v>
      </c>
      <c r="FA44">
        <v>1125.75146484375</v>
      </c>
      <c r="FB44">
        <v>2891.291259765625</v>
      </c>
      <c r="FC44">
        <v>1874.96044921875</v>
      </c>
      <c r="FD44">
        <v>1910.6700439453125</v>
      </c>
      <c r="FE44">
        <v>2483.96435546875</v>
      </c>
      <c r="FF44">
        <v>5106.32177734375</v>
      </c>
      <c r="FG44">
        <v>5047.77001953125</v>
      </c>
      <c r="FH44">
        <v>3119.904052734375</v>
      </c>
      <c r="FI44">
        <v>2327.591552734375</v>
      </c>
      <c r="FJ44">
        <v>1734.2200927734375</v>
      </c>
      <c r="FK44">
        <v>1804.414306640625</v>
      </c>
      <c r="FL44">
        <v>1104.2252197265625</v>
      </c>
      <c r="FM44">
        <v>937.60833740234375</v>
      </c>
      <c r="FN44">
        <v>2162.9736328125</v>
      </c>
      <c r="FO44">
        <v>1365.0533447265625</v>
      </c>
      <c r="FP44">
        <v>4154.5869140625</v>
      </c>
      <c r="FQ44">
        <v>1969.4344482421875</v>
      </c>
      <c r="FR44">
        <v>6575.0029296875</v>
      </c>
      <c r="FS44">
        <v>2047.781005859375</v>
      </c>
      <c r="FT44">
        <v>0</v>
      </c>
      <c r="FU44">
        <v>5191.55078125</v>
      </c>
      <c r="FV44">
        <v>2552.928955078125</v>
      </c>
      <c r="FW44">
        <v>0.528705894947052</v>
      </c>
      <c r="FX44">
        <v>9.9389642477035522E-2</v>
      </c>
      <c r="FY44">
        <v>0.20797523856163025</v>
      </c>
      <c r="FZ44">
        <v>2143.623291015625</v>
      </c>
      <c r="GA44">
        <v>1227.6561279296875</v>
      </c>
      <c r="GB44">
        <v>2034.0223388671875</v>
      </c>
      <c r="GC44">
        <v>0.49769383668899536</v>
      </c>
      <c r="GD44">
        <v>0.2257191389799118</v>
      </c>
      <c r="GE44">
        <v>0.20980356633663177</v>
      </c>
      <c r="GF44">
        <v>5.7187333703041077E-2</v>
      </c>
      <c r="GG44">
        <v>9.5961261540651321E-3</v>
      </c>
      <c r="GH44">
        <v>0.62133687734603882</v>
      </c>
      <c r="GI44">
        <v>0.54321616888046265</v>
      </c>
      <c r="GJ44">
        <v>0.5343288779258728</v>
      </c>
      <c r="GK44">
        <v>0.43247711658477783</v>
      </c>
      <c r="GL44">
        <v>0.7978549599647522</v>
      </c>
      <c r="GM44">
        <v>0.35818830132484436</v>
      </c>
      <c r="GN44">
        <v>1.0410225950181484E-2</v>
      </c>
      <c r="GO44">
        <v>0.11905418336391449</v>
      </c>
      <c r="GP44">
        <v>0.18610049784183502</v>
      </c>
      <c r="GQ44">
        <v>0.28368264436721802</v>
      </c>
      <c r="GR44">
        <v>0.40075245499610901</v>
      </c>
      <c r="GS44">
        <v>0.69463068246841431</v>
      </c>
      <c r="GT44">
        <v>0.30536934733390808</v>
      </c>
      <c r="GU44">
        <v>5.615517869591713E-2</v>
      </c>
      <c r="GV44">
        <v>0.27342534065246582</v>
      </c>
      <c r="GW44">
        <v>0.1509435623884201</v>
      </c>
      <c r="GX44">
        <v>2.5453092530369759E-2</v>
      </c>
      <c r="GY44">
        <v>0.33165085315704346</v>
      </c>
      <c r="GZ44">
        <v>0.16237197816371918</v>
      </c>
      <c r="HA44">
        <v>1</v>
      </c>
      <c r="HB44">
        <v>0.95519345998764038</v>
      </c>
      <c r="HC44">
        <v>0.21563516557216644</v>
      </c>
      <c r="HD44">
        <v>0.15823967754840851</v>
      </c>
    </row>
    <row r="45" spans="1:212" x14ac:dyDescent="0.25">
      <c r="A45" s="139" t="str">
        <f t="shared" si="1"/>
        <v>2014_4_RMRJ</v>
      </c>
      <c r="B45">
        <v>2014</v>
      </c>
      <c r="C45">
        <v>4</v>
      </c>
      <c r="D45" t="s">
        <v>9</v>
      </c>
      <c r="E45">
        <v>39194.364944458008</v>
      </c>
      <c r="F45">
        <v>1205961.0894165039</v>
      </c>
      <c r="G45">
        <v>2735877.6739273071</v>
      </c>
      <c r="H45">
        <v>1276510.1951828003</v>
      </c>
      <c r="I45">
        <v>176195.98664093018</v>
      </c>
      <c r="J45">
        <v>5760389.2880554199</v>
      </c>
      <c r="K45">
        <v>10224891.8931427</v>
      </c>
      <c r="L45">
        <v>4464502.6050872803</v>
      </c>
      <c r="M45">
        <v>5433739.3101119995</v>
      </c>
      <c r="N45">
        <v>320663.37009429932</v>
      </c>
      <c r="O45">
        <v>731211.63581848145</v>
      </c>
      <c r="P45">
        <v>2025872.5347061157</v>
      </c>
      <c r="Q45">
        <v>3592301.3280944824</v>
      </c>
      <c r="R45">
        <v>2314992.5676345825</v>
      </c>
      <c r="S45">
        <v>1560513.8268890381</v>
      </c>
      <c r="T45">
        <v>7.1512892842292786E-2</v>
      </c>
      <c r="U45">
        <v>0.19813144207000732</v>
      </c>
      <c r="V45">
        <v>0.35132902860641479</v>
      </c>
      <c r="W45">
        <v>0.22640752792358398</v>
      </c>
      <c r="X45">
        <v>0.15261910855770111</v>
      </c>
      <c r="Y45">
        <v>1.4954055659472942E-3</v>
      </c>
      <c r="Z45">
        <v>0.43663078546524048</v>
      </c>
      <c r="AA45">
        <v>2.7523008175194263E-3</v>
      </c>
      <c r="AB45">
        <v>0.10179772228002548</v>
      </c>
      <c r="AC45">
        <v>0.44964754581451416</v>
      </c>
      <c r="AD45">
        <v>0.55035245418548584</v>
      </c>
      <c r="AE45">
        <v>8.8411634787917137E-3</v>
      </c>
      <c r="AF45">
        <v>0.23568026721477509</v>
      </c>
      <c r="AG45">
        <v>0.49607697129249573</v>
      </c>
      <c r="AH45">
        <v>0.2284291684627533</v>
      </c>
      <c r="AI45">
        <v>3.0972426757216454E-2</v>
      </c>
      <c r="AJ45">
        <v>1.990487240254879E-2</v>
      </c>
      <c r="AK45">
        <v>0.16198962926864624</v>
      </c>
      <c r="AL45">
        <v>0.13491906225681305</v>
      </c>
      <c r="AM45">
        <v>5.4098475724458694E-2</v>
      </c>
      <c r="AN45">
        <v>0.37926876544952393</v>
      </c>
      <c r="AO45">
        <v>0.24981918931007385</v>
      </c>
      <c r="AP45">
        <v>2.6251506060361862E-3</v>
      </c>
      <c r="AQ45">
        <v>9.8635308444499969E-2</v>
      </c>
      <c r="AR45">
        <v>7.6526321470737457E-2</v>
      </c>
      <c r="AS45">
        <v>0.18875382840633392</v>
      </c>
      <c r="AT45">
        <v>0.5676533579826355</v>
      </c>
      <c r="AU45">
        <v>6.4463183283805847E-2</v>
      </c>
      <c r="AV45">
        <v>1.3428828679025173E-3</v>
      </c>
      <c r="AW45">
        <v>0.56336921453475952</v>
      </c>
      <c r="AX45">
        <v>0.46504896879196167</v>
      </c>
      <c r="AY45">
        <v>0.68100053071975708</v>
      </c>
      <c r="AZ45">
        <v>6.9649524986743927E-2</v>
      </c>
      <c r="BA45">
        <v>0.6701359748840332</v>
      </c>
      <c r="BB45">
        <v>0.79547792673110962</v>
      </c>
      <c r="BC45">
        <v>0.56839966773986816</v>
      </c>
      <c r="BD45">
        <v>0.11432980000972748</v>
      </c>
      <c r="BE45">
        <v>0.26093614101409912</v>
      </c>
      <c r="BF45">
        <v>0.38607949018478394</v>
      </c>
      <c r="BG45">
        <v>0.50762957334518433</v>
      </c>
      <c r="BH45">
        <v>0.46221438050270081</v>
      </c>
      <c r="BI45">
        <v>0.68202650547027588</v>
      </c>
      <c r="BJ45">
        <v>0.73419845104217529</v>
      </c>
      <c r="BK45">
        <v>1.1752907885238528E-3</v>
      </c>
      <c r="BL45">
        <v>4.4159438461065292E-2</v>
      </c>
      <c r="BM45">
        <v>3.4261152148246765E-2</v>
      </c>
      <c r="BN45">
        <v>8.4505870938301086E-2</v>
      </c>
      <c r="BO45">
        <v>0.25414076447486877</v>
      </c>
      <c r="BP45">
        <v>2.8860433027148247E-2</v>
      </c>
      <c r="BQ45">
        <v>6.0121424030512571E-4</v>
      </c>
      <c r="BR45">
        <v>0.44400709867477417</v>
      </c>
      <c r="BS45">
        <v>0.55599290132522583</v>
      </c>
      <c r="BT45">
        <v>7.2131478227674961E-3</v>
      </c>
      <c r="BU45">
        <v>0.22193944454193115</v>
      </c>
      <c r="BV45">
        <v>0.5034981369972229</v>
      </c>
      <c r="BW45">
        <v>0.23492297530174255</v>
      </c>
      <c r="BX45">
        <v>3.2426286488771439E-2</v>
      </c>
      <c r="BY45">
        <v>1.9722390919923782E-2</v>
      </c>
      <c r="BZ45">
        <v>0.16043980419635773</v>
      </c>
      <c r="CA45">
        <v>0.13500668108463287</v>
      </c>
      <c r="CB45">
        <v>5.3120434284210205E-2</v>
      </c>
      <c r="CC45">
        <v>0.37501817941665649</v>
      </c>
      <c r="CD45">
        <v>0.25669252872467041</v>
      </c>
      <c r="CE45">
        <v>2.6257932186126709E-3</v>
      </c>
      <c r="CF45">
        <v>9.8574109375476837E-2</v>
      </c>
      <c r="CG45">
        <v>7.6545052230358124E-2</v>
      </c>
      <c r="CH45">
        <v>0.18864059448242188</v>
      </c>
      <c r="CI45">
        <v>0.56779229640960693</v>
      </c>
      <c r="CJ45">
        <v>6.4478956162929535E-2</v>
      </c>
      <c r="CK45">
        <v>1.3432116247713566E-3</v>
      </c>
      <c r="CL45">
        <v>2.8708968311548233E-2</v>
      </c>
      <c r="CM45">
        <v>4.5839272439479828E-2</v>
      </c>
      <c r="CN45">
        <v>0.48087349534034729</v>
      </c>
      <c r="CO45">
        <v>6.9248147308826447E-2</v>
      </c>
      <c r="CP45">
        <v>1.2046892195940018E-2</v>
      </c>
      <c r="CQ45">
        <v>9.0903639793395996E-3</v>
      </c>
      <c r="CR45">
        <v>3.2808668911457062E-2</v>
      </c>
      <c r="CS45">
        <v>0.2168341726064682</v>
      </c>
      <c r="CT45">
        <v>0.51157748699188232</v>
      </c>
      <c r="CU45">
        <v>0.23026289045810699</v>
      </c>
      <c r="CV45">
        <v>0.19815196096897125</v>
      </c>
      <c r="CW45">
        <v>6.0007661581039429E-2</v>
      </c>
      <c r="CX45">
        <v>5.5666960775852203E-2</v>
      </c>
      <c r="CY45">
        <v>6.8129643797874451E-2</v>
      </c>
      <c r="CZ45">
        <v>4.5484732836484909E-2</v>
      </c>
      <c r="DA45">
        <v>0.20428837835788727</v>
      </c>
      <c r="DB45">
        <v>0.10900725424289703</v>
      </c>
      <c r="DC45">
        <v>4.2245961725711823E-2</v>
      </c>
      <c r="DD45">
        <v>2.9890201985836029E-2</v>
      </c>
      <c r="DE45">
        <v>1.24276177957654E-2</v>
      </c>
      <c r="DF45">
        <v>6.1566505581140518E-2</v>
      </c>
      <c r="DG45">
        <v>6.2545418739318848E-2</v>
      </c>
      <c r="DH45">
        <v>5.5601954460144043E-2</v>
      </c>
      <c r="DI45">
        <v>7.3759958148002625E-2</v>
      </c>
      <c r="DJ45">
        <v>6.627221405506134E-2</v>
      </c>
      <c r="DK45">
        <v>3.0753178521990776E-2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0.55031436681747437</v>
      </c>
      <c r="DT45">
        <v>0.44968566298484802</v>
      </c>
      <c r="DU45">
        <v>3.2445583492517471E-2</v>
      </c>
      <c r="DV45">
        <v>0.46151000261306763</v>
      </c>
      <c r="DW45">
        <v>0.37647551298141479</v>
      </c>
      <c r="DX45">
        <v>0.12265433371067047</v>
      </c>
      <c r="DY45">
        <v>6.9145769812166691E-3</v>
      </c>
      <c r="DZ45">
        <v>2.2014375776052475E-2</v>
      </c>
      <c r="EA45">
        <v>0.18200579285621643</v>
      </c>
      <c r="EB45">
        <v>0.1347615122795105</v>
      </c>
      <c r="EC45">
        <v>7.1681685745716095E-2</v>
      </c>
      <c r="ED45">
        <v>0.45152419805526733</v>
      </c>
      <c r="EE45">
        <v>0.13801245391368866</v>
      </c>
      <c r="EM45">
        <v>2193.763916015625</v>
      </c>
      <c r="EN45">
        <v>2415.15673828125</v>
      </c>
      <c r="EO45">
        <v>1916.4102783203125</v>
      </c>
      <c r="EP45">
        <v>685.54498291015625</v>
      </c>
      <c r="EQ45">
        <v>1502.97802734375</v>
      </c>
      <c r="ER45">
        <v>2231.80419921875</v>
      </c>
      <c r="ES45">
        <v>2666.49609375</v>
      </c>
      <c r="ET45">
        <v>3253.154296875</v>
      </c>
      <c r="EU45">
        <v>1199.978759765625</v>
      </c>
      <c r="EV45">
        <v>1214.045166015625</v>
      </c>
      <c r="EW45">
        <v>1356.2904052734375</v>
      </c>
      <c r="EX45">
        <v>1293.8939208984375</v>
      </c>
      <c r="EY45">
        <v>1693.3056640625</v>
      </c>
      <c r="EZ45">
        <v>4241.20361328125</v>
      </c>
      <c r="FA45">
        <v>1694.1966552734375</v>
      </c>
      <c r="FB45">
        <v>2300.771728515625</v>
      </c>
      <c r="FC45">
        <v>1645.146484375</v>
      </c>
      <c r="FD45">
        <v>1698.978515625</v>
      </c>
      <c r="FE45">
        <v>2158.260009765625</v>
      </c>
      <c r="FF45">
        <v>4433.23681640625</v>
      </c>
      <c r="FG45">
        <v>3626.081787109375</v>
      </c>
      <c r="FH45">
        <v>2594.728759765625</v>
      </c>
      <c r="FI45">
        <v>1982.8673095703125</v>
      </c>
      <c r="FJ45">
        <v>1586.001953125</v>
      </c>
      <c r="FK45">
        <v>1592.6571044921875</v>
      </c>
      <c r="FL45">
        <v>1096.734619140625</v>
      </c>
      <c r="FM45">
        <v>902.3101806640625</v>
      </c>
      <c r="FN45">
        <v>1925.12060546875</v>
      </c>
      <c r="FO45">
        <v>1328.1939697265625</v>
      </c>
      <c r="FP45">
        <v>3580.98876953125</v>
      </c>
      <c r="FQ45">
        <v>1629.99853515625</v>
      </c>
      <c r="FR45">
        <v>5738.88671875</v>
      </c>
      <c r="FS45">
        <v>1805.8052978515625</v>
      </c>
      <c r="FT45">
        <v>0</v>
      </c>
      <c r="FU45">
        <v>4573.158203125</v>
      </c>
      <c r="FV45">
        <v>2172.2431640625</v>
      </c>
      <c r="FW45">
        <v>0.52150171995162964</v>
      </c>
      <c r="FX45">
        <v>0.12423647940158844</v>
      </c>
      <c r="FY45">
        <v>0.21693675220012665</v>
      </c>
      <c r="FZ45">
        <v>1904.4317626953125</v>
      </c>
      <c r="GA45">
        <v>1182.090087890625</v>
      </c>
      <c r="GB45">
        <v>1790.8360595703125</v>
      </c>
      <c r="GC45">
        <v>0.49634036421775818</v>
      </c>
      <c r="GD45">
        <v>0.22789260745048523</v>
      </c>
      <c r="GE45">
        <v>0.21309252083301544</v>
      </c>
      <c r="GF45">
        <v>5.5180218070745468E-2</v>
      </c>
      <c r="GG45">
        <v>7.4943080544471741E-3</v>
      </c>
      <c r="GH45">
        <v>0.62335509061813354</v>
      </c>
      <c r="GI45">
        <v>0.52697324752807617</v>
      </c>
      <c r="GJ45">
        <v>0.52397692203521729</v>
      </c>
      <c r="GK45">
        <v>0.42406341433525085</v>
      </c>
      <c r="GL45">
        <v>0.78610777854919434</v>
      </c>
      <c r="GM45">
        <v>0.3689132034778595</v>
      </c>
      <c r="GN45">
        <v>1.2008309364318848E-2</v>
      </c>
      <c r="GO45">
        <v>0.13270354270935059</v>
      </c>
      <c r="GP45">
        <v>0.21703927218914032</v>
      </c>
      <c r="GQ45">
        <v>0.27249905467033386</v>
      </c>
      <c r="GR45">
        <v>0.36574983596801758</v>
      </c>
      <c r="GS45">
        <v>0.69389951229095459</v>
      </c>
      <c r="GT45">
        <v>0.30610048770904541</v>
      </c>
      <c r="GU45">
        <v>8.3205126225948334E-2</v>
      </c>
      <c r="GV45">
        <v>0.31661903858184814</v>
      </c>
      <c r="GW45">
        <v>0.16067202389240265</v>
      </c>
      <c r="GX45">
        <v>3.1625691801309586E-2</v>
      </c>
      <c r="GY45">
        <v>0.29599848389625549</v>
      </c>
      <c r="GZ45">
        <v>0.1118796169757843</v>
      </c>
      <c r="HA45">
        <v>0.99088549613952637</v>
      </c>
      <c r="HB45">
        <v>0.94209235906600952</v>
      </c>
      <c r="HC45">
        <v>0.24759931862354279</v>
      </c>
      <c r="HD45">
        <v>0.19239450991153717</v>
      </c>
    </row>
    <row r="46" spans="1:212" x14ac:dyDescent="0.25">
      <c r="A46" s="139" t="str">
        <f t="shared" si="1"/>
        <v>2014_4_SEMT</v>
      </c>
      <c r="B46">
        <v>2014</v>
      </c>
      <c r="C46">
        <v>4</v>
      </c>
      <c r="D46" t="s">
        <v>171</v>
      </c>
      <c r="E46">
        <v>270943.88304710388</v>
      </c>
      <c r="F46">
        <v>4730564.5198726654</v>
      </c>
      <c r="G46">
        <v>9649216.9778118134</v>
      </c>
      <c r="H46">
        <v>4158586.8614692688</v>
      </c>
      <c r="I46">
        <v>556942.64070701599</v>
      </c>
      <c r="J46">
        <v>20754207.152275085</v>
      </c>
      <c r="K46">
        <v>33472026.816717148</v>
      </c>
      <c r="L46">
        <v>12717819.664442062</v>
      </c>
      <c r="M46">
        <v>19366254.882907867</v>
      </c>
      <c r="N46">
        <v>1364047.2889595032</v>
      </c>
      <c r="O46">
        <v>2616770.7123851776</v>
      </c>
      <c r="P46">
        <v>7171550.0610485077</v>
      </c>
      <c r="Q46">
        <v>12200848.233362198</v>
      </c>
      <c r="R46">
        <v>7218410.4939498901</v>
      </c>
      <c r="S46">
        <v>4264447.3159713745</v>
      </c>
      <c r="T46">
        <v>7.8177839517593384E-2</v>
      </c>
      <c r="U46">
        <v>0.21425503492355347</v>
      </c>
      <c r="V46">
        <v>0.36450880765914917</v>
      </c>
      <c r="W46">
        <v>0.21565501391887665</v>
      </c>
      <c r="X46">
        <v>0.12740331888198853</v>
      </c>
      <c r="Y46">
        <v>2.3192169610410929E-3</v>
      </c>
      <c r="Z46">
        <v>0.37995368242263794</v>
      </c>
      <c r="AA46">
        <v>6.3193300738930702E-3</v>
      </c>
      <c r="AB46">
        <v>8.0880582332611084E-2</v>
      </c>
      <c r="AC46">
        <v>0.46334028244018555</v>
      </c>
      <c r="AD46">
        <v>0.53665971755981445</v>
      </c>
      <c r="AE46">
        <v>1.9309910014271736E-2</v>
      </c>
      <c r="AF46">
        <v>0.25920680165290833</v>
      </c>
      <c r="AG46">
        <v>0.48783335089683533</v>
      </c>
      <c r="AH46">
        <v>0.20617946982383728</v>
      </c>
      <c r="AI46">
        <v>2.7470484375953674E-2</v>
      </c>
      <c r="AJ46">
        <v>1.7470376566052437E-2</v>
      </c>
      <c r="AK46">
        <v>0.16909430921077728</v>
      </c>
      <c r="AL46">
        <v>0.11170139163732529</v>
      </c>
      <c r="AM46">
        <v>5.8906059712171555E-2</v>
      </c>
      <c r="AN46">
        <v>0.35209149122238159</v>
      </c>
      <c r="AO46">
        <v>0.29073637723922729</v>
      </c>
      <c r="AP46">
        <v>4.3501979671418667E-3</v>
      </c>
      <c r="AQ46">
        <v>0.13805682957172394</v>
      </c>
      <c r="AR46">
        <v>7.1959018707275391E-2</v>
      </c>
      <c r="AS46">
        <v>0.18226246535778046</v>
      </c>
      <c r="AT46">
        <v>0.55665343999862671</v>
      </c>
      <c r="AU46">
        <v>4.6299628913402557E-2</v>
      </c>
      <c r="AV46">
        <v>4.1841674828901887E-4</v>
      </c>
      <c r="AW46">
        <v>0.62004631757736206</v>
      </c>
      <c r="AX46">
        <v>0.53305166959762573</v>
      </c>
      <c r="AY46">
        <v>0.72174304723739624</v>
      </c>
      <c r="AZ46">
        <v>0.15315130352973938</v>
      </c>
      <c r="BA46">
        <v>0.75013512372970581</v>
      </c>
      <c r="BB46">
        <v>0.82982707023620605</v>
      </c>
      <c r="BC46">
        <v>0.59280240535736084</v>
      </c>
      <c r="BD46">
        <v>0.13369332253932953</v>
      </c>
      <c r="BE46">
        <v>0.28482708334922791</v>
      </c>
      <c r="BF46">
        <v>0.43994981050491333</v>
      </c>
      <c r="BG46">
        <v>0.54096370935440063</v>
      </c>
      <c r="BH46">
        <v>0.52347034215927124</v>
      </c>
      <c r="BI46">
        <v>0.72923272848129272</v>
      </c>
      <c r="BJ46">
        <v>0.79597872495651245</v>
      </c>
      <c r="BK46">
        <v>2.0945633295923471E-3</v>
      </c>
      <c r="BL46">
        <v>6.6472560167312622E-2</v>
      </c>
      <c r="BM46">
        <v>3.4647323191165924E-2</v>
      </c>
      <c r="BN46">
        <v>8.7756991386413574E-2</v>
      </c>
      <c r="BO46">
        <v>0.2680213451385498</v>
      </c>
      <c r="BP46">
        <v>2.2292664274573326E-2</v>
      </c>
      <c r="BQ46">
        <v>2.0146218594163656E-4</v>
      </c>
      <c r="BR46">
        <v>0.45914125442504883</v>
      </c>
      <c r="BS46">
        <v>0.54085874557495117</v>
      </c>
      <c r="BT46">
        <v>1.3990514911711216E-2</v>
      </c>
      <c r="BU46">
        <v>0.24426841735839844</v>
      </c>
      <c r="BV46">
        <v>0.49824899435043335</v>
      </c>
      <c r="BW46">
        <v>0.21473366022109985</v>
      </c>
      <c r="BX46">
        <v>2.8758406639099121E-2</v>
      </c>
      <c r="BY46">
        <v>1.7661014571785927E-2</v>
      </c>
      <c r="BZ46">
        <v>0.16840869188308716</v>
      </c>
      <c r="CA46">
        <v>0.1116182878613472</v>
      </c>
      <c r="CB46">
        <v>5.5938199162483215E-2</v>
      </c>
      <c r="CC46">
        <v>0.34741738438606262</v>
      </c>
      <c r="CD46">
        <v>0.29895642399787903</v>
      </c>
      <c r="CE46">
        <v>4.3530645780265331E-3</v>
      </c>
      <c r="CF46">
        <v>0.13812386989593506</v>
      </c>
      <c r="CG46">
        <v>7.1935482323169708E-2</v>
      </c>
      <c r="CH46">
        <v>0.18208363652229309</v>
      </c>
      <c r="CI46">
        <v>0.55675512552261353</v>
      </c>
      <c r="CJ46">
        <v>4.633013904094696E-2</v>
      </c>
      <c r="CK46">
        <v>4.1869247797876596E-4</v>
      </c>
      <c r="CL46">
        <v>2.6571866124868393E-2</v>
      </c>
      <c r="CM46">
        <v>3.9467617869377136E-2</v>
      </c>
      <c r="CN46">
        <v>0.49418318271636963</v>
      </c>
      <c r="CO46">
        <v>8.9304350316524506E-2</v>
      </c>
      <c r="CP46">
        <v>1.5809878706932068E-2</v>
      </c>
      <c r="CQ46">
        <v>8.9573338627815247E-3</v>
      </c>
      <c r="CR46">
        <v>4.5006122440099716E-2</v>
      </c>
      <c r="CS46">
        <v>0.19349972903728485</v>
      </c>
      <c r="CT46">
        <v>0.4799666702747345</v>
      </c>
      <c r="CU46">
        <v>0.23266728222370148</v>
      </c>
      <c r="CV46">
        <v>0.22908928990364075</v>
      </c>
      <c r="CW46">
        <v>5.8276761323213577E-2</v>
      </c>
      <c r="CX46">
        <v>6.5723896026611328E-2</v>
      </c>
      <c r="CY46">
        <v>7.4401430785655975E-2</v>
      </c>
      <c r="CZ46">
        <v>5.82318976521492E-2</v>
      </c>
      <c r="DA46">
        <v>0.28937816619873047</v>
      </c>
      <c r="DB46">
        <v>0.11956841498613358</v>
      </c>
      <c r="DC46">
        <v>4.6638220548629761E-2</v>
      </c>
      <c r="DD46">
        <v>2.8017319738864899E-2</v>
      </c>
      <c r="DE46">
        <v>2.2380577400326729E-2</v>
      </c>
      <c r="DF46">
        <v>5.5495630949735641E-2</v>
      </c>
      <c r="DG46">
        <v>6.6246464848518372E-2</v>
      </c>
      <c r="DH46">
        <v>6.6675595939159393E-2</v>
      </c>
      <c r="DI46">
        <v>0.11277062445878983</v>
      </c>
      <c r="DJ46">
        <v>7.8815869987010956E-2</v>
      </c>
      <c r="DK46">
        <v>4.0281977504491806E-2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0.52451515197753906</v>
      </c>
      <c r="DT46">
        <v>0.47548484802246094</v>
      </c>
      <c r="DU46">
        <v>8.5020311176776886E-2</v>
      </c>
      <c r="DV46">
        <v>0.47156286239624023</v>
      </c>
      <c r="DW46">
        <v>0.346170574426651</v>
      </c>
      <c r="DX46">
        <v>8.7891869246959686E-2</v>
      </c>
      <c r="DY46">
        <v>9.3543659895658493E-3</v>
      </c>
      <c r="DZ46">
        <v>1.4751553535461426E-2</v>
      </c>
      <c r="EA46">
        <v>0.17043878138065338</v>
      </c>
      <c r="EB46">
        <v>0.11331886053085327</v>
      </c>
      <c r="EC46">
        <v>0.10107242316007614</v>
      </c>
      <c r="ED46">
        <v>0.42222693562507629</v>
      </c>
      <c r="EE46">
        <v>0.17819146811962128</v>
      </c>
      <c r="EM46">
        <v>2621.67724609375</v>
      </c>
      <c r="EN46">
        <v>2992.739990234375</v>
      </c>
      <c r="EO46">
        <v>2184.321533203125</v>
      </c>
      <c r="EP46">
        <v>627.0113525390625</v>
      </c>
      <c r="EQ46">
        <v>1665.8677978515625</v>
      </c>
      <c r="ER46">
        <v>2790.403564453125</v>
      </c>
      <c r="ES46">
        <v>3308.125732421875</v>
      </c>
      <c r="ET46">
        <v>3707.401123046875</v>
      </c>
      <c r="EU46">
        <v>1317.1998291015625</v>
      </c>
      <c r="EV46">
        <v>1372.6529541015625</v>
      </c>
      <c r="EW46">
        <v>1471.1669921875</v>
      </c>
      <c r="EX46">
        <v>1343.0567626953125</v>
      </c>
      <c r="EY46">
        <v>1828.956787109375</v>
      </c>
      <c r="EZ46">
        <v>4995.1103515625</v>
      </c>
      <c r="FA46">
        <v>2570.342529296875</v>
      </c>
      <c r="FB46">
        <v>2551.0390625</v>
      </c>
      <c r="FC46">
        <v>1913.6573486328125</v>
      </c>
      <c r="FD46">
        <v>2122.807373046875</v>
      </c>
      <c r="FE46">
        <v>2727.292236328125</v>
      </c>
      <c r="FF46">
        <v>4625.48193359375</v>
      </c>
      <c r="FG46">
        <v>3297.5107421875</v>
      </c>
      <c r="FH46">
        <v>3213.6748046875</v>
      </c>
      <c r="FI46">
        <v>2415.660888671875</v>
      </c>
      <c r="FJ46">
        <v>1787.9610595703125</v>
      </c>
      <c r="FK46">
        <v>1854.651611328125</v>
      </c>
      <c r="FL46">
        <v>1210.0404052734375</v>
      </c>
      <c r="FM46">
        <v>931.90411376953125</v>
      </c>
      <c r="FN46">
        <v>2348.373779296875</v>
      </c>
      <c r="FO46">
        <v>1902.4869384765625</v>
      </c>
      <c r="FP46">
        <v>3774.32568359375</v>
      </c>
      <c r="FQ46">
        <v>1919.596923828125</v>
      </c>
      <c r="FR46">
        <v>7357.44384765625</v>
      </c>
      <c r="FS46">
        <v>2346.948486328125</v>
      </c>
      <c r="FT46">
        <v>0</v>
      </c>
      <c r="FU46">
        <v>4461.80322265625</v>
      </c>
      <c r="FV46">
        <v>2585.06005859375</v>
      </c>
      <c r="FW46">
        <v>0.53630936145782471</v>
      </c>
      <c r="FX46">
        <v>0.13791610300540924</v>
      </c>
      <c r="FY46">
        <v>0.19350820779800415</v>
      </c>
      <c r="FZ46">
        <v>2295.18310546875</v>
      </c>
      <c r="GA46">
        <v>1579.1201171875</v>
      </c>
      <c r="GB46">
        <v>2307.35791015625</v>
      </c>
      <c r="GC46">
        <v>0.46303373575210571</v>
      </c>
      <c r="GD46">
        <v>0.2296198308467865</v>
      </c>
      <c r="GE46">
        <v>0.24644355475902557</v>
      </c>
      <c r="GF46">
        <v>5.3072955459356308E-2</v>
      </c>
      <c r="GG46">
        <v>7.8299427404999733E-3</v>
      </c>
      <c r="GH46">
        <v>0.68208110332489014</v>
      </c>
      <c r="GI46">
        <v>0.57655715942382813</v>
      </c>
      <c r="GJ46">
        <v>0.59549027681350708</v>
      </c>
      <c r="GK46">
        <v>0.47326463460922241</v>
      </c>
      <c r="GL46">
        <v>0.80921059846878052</v>
      </c>
      <c r="GM46">
        <v>0.32608842849731445</v>
      </c>
      <c r="GN46">
        <v>1.4427518472075462E-2</v>
      </c>
      <c r="GO46">
        <v>0.14583221077919006</v>
      </c>
      <c r="GP46">
        <v>0.22354559600353241</v>
      </c>
      <c r="GQ46">
        <v>0.27781543135643005</v>
      </c>
      <c r="GR46">
        <v>0.33837926387786865</v>
      </c>
      <c r="GS46">
        <v>0.68326383829116821</v>
      </c>
      <c r="GT46">
        <v>0.31673616170883179</v>
      </c>
      <c r="GU46">
        <v>8.1607334315776825E-2</v>
      </c>
      <c r="GV46">
        <v>0.3399905264377594</v>
      </c>
      <c r="GW46">
        <v>0.1350695937871933</v>
      </c>
      <c r="GX46">
        <v>3.2775662839412689E-2</v>
      </c>
      <c r="GY46">
        <v>0.28543573617935181</v>
      </c>
      <c r="GZ46">
        <v>0.12512114644050598</v>
      </c>
      <c r="HA46">
        <v>0.98824989795684814</v>
      </c>
      <c r="HB46">
        <v>0.93302661180496216</v>
      </c>
      <c r="HC46">
        <v>0.23090480268001556</v>
      </c>
      <c r="HD46">
        <v>0.20455488562583923</v>
      </c>
    </row>
    <row r="47" spans="1:212" x14ac:dyDescent="0.25">
      <c r="A47" s="139" t="str">
        <f t="shared" si="1"/>
        <v>2014_3_BRA</v>
      </c>
      <c r="B47">
        <v>2014</v>
      </c>
      <c r="C47">
        <v>3</v>
      </c>
      <c r="D47" t="s">
        <v>170</v>
      </c>
      <c r="E47">
        <v>2177094.7331457138</v>
      </c>
      <c r="F47">
        <v>24284280.411010265</v>
      </c>
      <c r="G47">
        <v>45341109.146976471</v>
      </c>
      <c r="H47">
        <v>17765819.203661442</v>
      </c>
      <c r="I47">
        <v>2634064.5766673088</v>
      </c>
      <c r="J47">
        <v>98973878.829866886</v>
      </c>
      <c r="K47">
        <v>162446320.1489892</v>
      </c>
      <c r="L47">
        <v>63472441.319122314</v>
      </c>
      <c r="M47">
        <v>92202368.071461201</v>
      </c>
      <c r="N47">
        <v>6580165.7081575394</v>
      </c>
      <c r="O47">
        <v>14257197.135174751</v>
      </c>
      <c r="P47">
        <v>37907721.679887295</v>
      </c>
      <c r="Q47">
        <v>59369349.762637615</v>
      </c>
      <c r="R47">
        <v>31718217.324658394</v>
      </c>
      <c r="S47">
        <v>19193834.246631145</v>
      </c>
      <c r="T47">
        <v>8.7765589356422424E-2</v>
      </c>
      <c r="U47">
        <v>0.23335537314414978</v>
      </c>
      <c r="V47">
        <v>0.36547058820724487</v>
      </c>
      <c r="W47">
        <v>0.19525353610515594</v>
      </c>
      <c r="X47">
        <v>0.11815493553876877</v>
      </c>
      <c r="Y47">
        <v>2.8582043014466763E-3</v>
      </c>
      <c r="Z47">
        <v>0.39072871208190918</v>
      </c>
      <c r="AA47">
        <v>2.7799012139439583E-2</v>
      </c>
      <c r="AB47">
        <v>8.5517756640911102E-2</v>
      </c>
      <c r="AC47">
        <v>0.43312633037567139</v>
      </c>
      <c r="AD47">
        <v>0.56687366962432861</v>
      </c>
      <c r="AE47">
        <v>2.8683844953775406E-2</v>
      </c>
      <c r="AF47">
        <v>0.27926191687583923</v>
      </c>
      <c r="AG47">
        <v>0.48048421740531921</v>
      </c>
      <c r="AH47">
        <v>0.18458355963230133</v>
      </c>
      <c r="AI47">
        <v>2.6986466720700264E-2</v>
      </c>
      <c r="AJ47">
        <v>4.8681393265724182E-2</v>
      </c>
      <c r="AK47">
        <v>0.25345122814178467</v>
      </c>
      <c r="AL47">
        <v>0.1090218648314476</v>
      </c>
      <c r="AM47">
        <v>6.7958608269691467E-2</v>
      </c>
      <c r="AN47">
        <v>0.31565561890602112</v>
      </c>
      <c r="AO47">
        <v>0.20523127913475037</v>
      </c>
      <c r="AP47">
        <v>0.10401421040296555</v>
      </c>
      <c r="AQ47">
        <v>0.1451931893825531</v>
      </c>
      <c r="AR47">
        <v>8.2503728568553925E-2</v>
      </c>
      <c r="AS47">
        <v>0.18681193888187408</v>
      </c>
      <c r="AT47">
        <v>0.41687458753585815</v>
      </c>
      <c r="AU47">
        <v>6.4462810754776001E-2</v>
      </c>
      <c r="AV47">
        <v>1.3954925816506147E-4</v>
      </c>
      <c r="AW47">
        <v>0.60927128791809082</v>
      </c>
      <c r="AX47">
        <v>0.5044824481010437</v>
      </c>
      <c r="AY47">
        <v>0.72420859336853027</v>
      </c>
      <c r="AZ47">
        <v>0.19912408292293549</v>
      </c>
      <c r="BA47">
        <v>0.72912943363189697</v>
      </c>
      <c r="BB47">
        <v>0.80100905895233154</v>
      </c>
      <c r="BC47">
        <v>0.57597655057907104</v>
      </c>
      <c r="BD47">
        <v>0.13915695250034332</v>
      </c>
      <c r="BE47">
        <v>0.33468127250671387</v>
      </c>
      <c r="BF47">
        <v>0.4986647367477417</v>
      </c>
      <c r="BG47">
        <v>0.58564901351928711</v>
      </c>
      <c r="BH47">
        <v>0.54748189449310303</v>
      </c>
      <c r="BI47">
        <v>0.75135421752929688</v>
      </c>
      <c r="BJ47">
        <v>0.79797983169555664</v>
      </c>
      <c r="BK47">
        <v>4.7416973859071732E-2</v>
      </c>
      <c r="BL47">
        <v>6.6189244389533997E-2</v>
      </c>
      <c r="BM47">
        <v>3.7610989063978195E-2</v>
      </c>
      <c r="BN47">
        <v>8.5161983966827393E-2</v>
      </c>
      <c r="BO47">
        <v>0.19004067778587341</v>
      </c>
      <c r="BP47">
        <v>2.9386671259999275E-2</v>
      </c>
      <c r="BQ47">
        <v>6.3616345869377255E-5</v>
      </c>
      <c r="BR47">
        <v>0.42636445164680481</v>
      </c>
      <c r="BS47">
        <v>0.57363557815551758</v>
      </c>
      <c r="BT47">
        <v>2.3612134158611298E-2</v>
      </c>
      <c r="BU47">
        <v>0.26338022947311401</v>
      </c>
      <c r="BV47">
        <v>0.49175643920898438</v>
      </c>
      <c r="BW47">
        <v>0.1926828920841217</v>
      </c>
      <c r="BX47">
        <v>2.8568295761942863E-2</v>
      </c>
      <c r="BY47">
        <v>4.9712497740983963E-2</v>
      </c>
      <c r="BZ47">
        <v>0.25534901022911072</v>
      </c>
      <c r="CA47">
        <v>0.10829895734786987</v>
      </c>
      <c r="CB47">
        <v>6.431405246257782E-2</v>
      </c>
      <c r="CC47">
        <v>0.31219705939292908</v>
      </c>
      <c r="CD47">
        <v>0.21012844145298004</v>
      </c>
      <c r="CE47">
        <v>0.10384010523557663</v>
      </c>
      <c r="CF47">
        <v>0.14522960782051086</v>
      </c>
      <c r="CG47">
        <v>8.2520723342895508E-2</v>
      </c>
      <c r="CH47">
        <v>0.18678790330886841</v>
      </c>
      <c r="CI47">
        <v>0.41697254776954651</v>
      </c>
      <c r="CJ47">
        <v>6.4509466290473938E-2</v>
      </c>
      <c r="CK47">
        <v>1.3965026300866157E-4</v>
      </c>
      <c r="CL47">
        <v>2.073993906378746E-2</v>
      </c>
      <c r="CM47">
        <v>4.3999388813972473E-2</v>
      </c>
      <c r="CN47">
        <v>0.39752665162086487</v>
      </c>
      <c r="CO47">
        <v>0.11102694272994995</v>
      </c>
      <c r="CP47">
        <v>1.4691777527332306E-2</v>
      </c>
      <c r="CQ47">
        <v>2.5154320523142815E-2</v>
      </c>
      <c r="CR47">
        <v>4.0759861469268799E-2</v>
      </c>
      <c r="CS47">
        <v>0.23278434574604034</v>
      </c>
      <c r="CT47">
        <v>0.47816029191017151</v>
      </c>
      <c r="CU47">
        <v>0.2440132200717926</v>
      </c>
      <c r="CV47">
        <v>0.21737971901893616</v>
      </c>
      <c r="CW47">
        <v>6.044677272439003E-2</v>
      </c>
      <c r="CX47">
        <v>6.6483862698078156E-2</v>
      </c>
      <c r="CY47">
        <v>8.1286787986755371E-2</v>
      </c>
      <c r="CZ47">
        <v>5.5173516273498535E-2</v>
      </c>
      <c r="DA47">
        <v>0.20504844188690186</v>
      </c>
      <c r="DB47">
        <v>0.11969026178121567</v>
      </c>
      <c r="DC47">
        <v>4.5606419444084167E-2</v>
      </c>
      <c r="DD47">
        <v>2.667924202978611E-2</v>
      </c>
      <c r="DE47">
        <v>1.2585501186549664E-2</v>
      </c>
      <c r="DF47">
        <v>4.5783389359712601E-2</v>
      </c>
      <c r="DG47">
        <v>5.7267215102910995E-2</v>
      </c>
      <c r="DH47">
        <v>7.305154949426651E-2</v>
      </c>
      <c r="DI47">
        <v>0.11672928929328918</v>
      </c>
      <c r="DJ47">
        <v>7.7535323798656464E-2</v>
      </c>
      <c r="DK47">
        <v>4.5651808381080627E-2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0.52956384420394897</v>
      </c>
      <c r="DT47">
        <v>0.47043615579605103</v>
      </c>
      <c r="DU47">
        <v>8.8466241955757141E-2</v>
      </c>
      <c r="DV47">
        <v>0.50275254249572754</v>
      </c>
      <c r="DW47">
        <v>0.32960125803947449</v>
      </c>
      <c r="DX47">
        <v>7.4071347713470459E-2</v>
      </c>
      <c r="DY47">
        <v>5.1085813902318478E-3</v>
      </c>
      <c r="DZ47">
        <v>3.3523913472890854E-2</v>
      </c>
      <c r="EA47">
        <v>0.21831533312797546</v>
      </c>
      <c r="EB47">
        <v>0.11979172378778458</v>
      </c>
      <c r="EC47">
        <v>0.11931858211755753</v>
      </c>
      <c r="ED47">
        <v>0.36812633275985718</v>
      </c>
      <c r="EE47">
        <v>0.1409241110086441</v>
      </c>
      <c r="EM47">
        <v>1932.54150390625</v>
      </c>
      <c r="EN47">
        <v>2189.587646484375</v>
      </c>
      <c r="EO47">
        <v>1586.609619140625</v>
      </c>
      <c r="EP47">
        <v>476.87615966796875</v>
      </c>
      <c r="EQ47">
        <v>1336.658203125</v>
      </c>
      <c r="ER47">
        <v>2117.998779296875</v>
      </c>
      <c r="ES47">
        <v>2421.32861328125</v>
      </c>
      <c r="ET47">
        <v>2177.149658203125</v>
      </c>
      <c r="EU47">
        <v>799.96453857421875</v>
      </c>
      <c r="EV47">
        <v>1107.244384765625</v>
      </c>
      <c r="EW47">
        <v>1341.0260009765625</v>
      </c>
      <c r="EX47">
        <v>1185.443115234375</v>
      </c>
      <c r="EY47">
        <v>1658.4659423828125</v>
      </c>
      <c r="EZ47">
        <v>4146.98974609375</v>
      </c>
      <c r="FA47">
        <v>930.80059814453125</v>
      </c>
      <c r="FB47">
        <v>2011.882080078125</v>
      </c>
      <c r="FC47">
        <v>1623.267333984375</v>
      </c>
      <c r="FD47">
        <v>1648.54345703125</v>
      </c>
      <c r="FE47">
        <v>2136.767822265625</v>
      </c>
      <c r="FF47">
        <v>3268.66064453125</v>
      </c>
      <c r="FG47">
        <v>1784.01513671875</v>
      </c>
      <c r="FH47">
        <v>2371.331787109375</v>
      </c>
      <c r="FI47">
        <v>1735.69482421875</v>
      </c>
      <c r="FJ47">
        <v>1326.0364990234375</v>
      </c>
      <c r="FK47">
        <v>1444.325439453125</v>
      </c>
      <c r="FL47">
        <v>1072.58447265625</v>
      </c>
      <c r="FM47">
        <v>673.5369873046875</v>
      </c>
      <c r="FN47">
        <v>1925.6134033203125</v>
      </c>
      <c r="FO47">
        <v>1177.8648681640625</v>
      </c>
      <c r="FP47">
        <v>2891.3046875</v>
      </c>
      <c r="FQ47">
        <v>1661.0155029296875</v>
      </c>
      <c r="FR47">
        <v>5528.32421875</v>
      </c>
      <c r="FS47">
        <v>1562.76220703125</v>
      </c>
      <c r="FT47">
        <v>5.5475940704345703</v>
      </c>
      <c r="FU47">
        <v>3646.183837890625</v>
      </c>
      <c r="FV47">
        <v>1940.3116455078125</v>
      </c>
      <c r="FW47">
        <v>0.43264526128768921</v>
      </c>
      <c r="FX47">
        <v>0.18034972250461578</v>
      </c>
      <c r="FY47">
        <v>0.23271280527114868</v>
      </c>
      <c r="FZ47">
        <v>1881.5869140625</v>
      </c>
      <c r="GA47">
        <v>1084.1334228515625</v>
      </c>
      <c r="GB47">
        <v>1549.7598876953125</v>
      </c>
      <c r="GC47">
        <v>0.46119558811187744</v>
      </c>
      <c r="GD47">
        <v>0.23995520174503326</v>
      </c>
      <c r="GE47">
        <v>0.23493725061416626</v>
      </c>
      <c r="GF47">
        <v>5.6445609778165817E-2</v>
      </c>
      <c r="GG47">
        <v>7.4663539417088032E-3</v>
      </c>
      <c r="GH47">
        <v>0.6831856369972229</v>
      </c>
      <c r="GI47">
        <v>0.56332910060882568</v>
      </c>
      <c r="GJ47">
        <v>0.5717434287071228</v>
      </c>
      <c r="GK47">
        <v>0.47316151857376099</v>
      </c>
      <c r="GL47">
        <v>0.74136084318161011</v>
      </c>
      <c r="GM47">
        <v>0.33111384510993958</v>
      </c>
      <c r="GN47">
        <v>1.8173590302467346E-2</v>
      </c>
      <c r="GO47">
        <v>0.17171837389469147</v>
      </c>
      <c r="GP47">
        <v>0.24858979880809784</v>
      </c>
      <c r="GQ47">
        <v>0.25560751557350159</v>
      </c>
      <c r="GR47">
        <v>0.30591073632240295</v>
      </c>
      <c r="GS47">
        <v>0.68552643060684204</v>
      </c>
      <c r="GT47">
        <v>0.31447353959083557</v>
      </c>
      <c r="GU47">
        <v>0.1736849844455719</v>
      </c>
      <c r="GV47">
        <v>0.39061766862869263</v>
      </c>
      <c r="GW47">
        <v>9.8532386124134064E-2</v>
      </c>
      <c r="GX47">
        <v>3.8326680660247803E-2</v>
      </c>
      <c r="GY47">
        <v>0.22270609438419342</v>
      </c>
      <c r="GZ47">
        <v>7.6132193207740784E-2</v>
      </c>
      <c r="HA47">
        <v>0.98469644784927368</v>
      </c>
      <c r="HB47">
        <v>0.93125510215759277</v>
      </c>
      <c r="HC47">
        <v>0.31470984220504761</v>
      </c>
      <c r="HD47">
        <v>0.2942107617855072</v>
      </c>
    </row>
    <row r="48" spans="1:212" x14ac:dyDescent="0.25">
      <c r="A48" s="139" t="str">
        <f t="shared" si="1"/>
        <v>2014_3_RJ</v>
      </c>
      <c r="B48">
        <v>2014</v>
      </c>
      <c r="C48">
        <v>3</v>
      </c>
      <c r="D48" t="s">
        <v>172</v>
      </c>
      <c r="E48">
        <v>18592.045104980469</v>
      </c>
      <c r="F48">
        <v>667492.84569549561</v>
      </c>
      <c r="G48">
        <v>1508188.2422103882</v>
      </c>
      <c r="H48">
        <v>700398.85148620605</v>
      </c>
      <c r="I48">
        <v>107016.22959899902</v>
      </c>
      <c r="J48">
        <v>3154070.9445037842</v>
      </c>
      <c r="K48">
        <v>5488360.9462890625</v>
      </c>
      <c r="L48">
        <v>2334290.0017852783</v>
      </c>
      <c r="M48">
        <v>3001688.2140960693</v>
      </c>
      <c r="N48">
        <v>151431.24417114258</v>
      </c>
      <c r="O48">
        <v>372847.92468261719</v>
      </c>
      <c r="P48">
        <v>1083037.6199874878</v>
      </c>
      <c r="Q48">
        <v>1874605.5388412476</v>
      </c>
      <c r="R48">
        <v>1257688.3441619873</v>
      </c>
      <c r="S48">
        <v>900181.51861572266</v>
      </c>
      <c r="T48">
        <v>6.7934297025203705E-2</v>
      </c>
      <c r="U48">
        <v>0.19733352959156036</v>
      </c>
      <c r="V48">
        <v>0.34156018495559692</v>
      </c>
      <c r="W48">
        <v>0.22915554046630859</v>
      </c>
      <c r="X48">
        <v>0.16401645541191101</v>
      </c>
      <c r="Y48">
        <v>1.2954045087099075E-3</v>
      </c>
      <c r="Z48">
        <v>0.42531642317771912</v>
      </c>
      <c r="AA48">
        <v>2.7085884939879179E-3</v>
      </c>
      <c r="AB48">
        <v>0.12351375073194504</v>
      </c>
      <c r="AC48">
        <v>0.46668088436126709</v>
      </c>
      <c r="AD48">
        <v>0.53331911563873291</v>
      </c>
      <c r="AE48">
        <v>7.3898839764297009E-3</v>
      </c>
      <c r="AF48">
        <v>0.23295584321022034</v>
      </c>
      <c r="AG48">
        <v>0.49834364652633667</v>
      </c>
      <c r="AH48">
        <v>0.22679710388183594</v>
      </c>
      <c r="AI48">
        <v>3.4513507038354874E-2</v>
      </c>
      <c r="AJ48">
        <v>1.2309351935982704E-2</v>
      </c>
      <c r="AK48">
        <v>0.14043369889259338</v>
      </c>
      <c r="AL48">
        <v>0.11192452162504196</v>
      </c>
      <c r="AM48">
        <v>4.9307718873023987E-2</v>
      </c>
      <c r="AN48">
        <v>0.36123323440551758</v>
      </c>
      <c r="AO48">
        <v>0.32479146122932434</v>
      </c>
      <c r="AP48">
        <v>1.2698521604761481E-3</v>
      </c>
      <c r="AQ48">
        <v>9.1333188116550446E-2</v>
      </c>
      <c r="AR48">
        <v>6.0965117067098618E-2</v>
      </c>
      <c r="AS48">
        <v>0.17450454831123352</v>
      </c>
      <c r="AT48">
        <v>0.60044914484024048</v>
      </c>
      <c r="AU48">
        <v>7.0815518498420715E-2</v>
      </c>
      <c r="AV48">
        <v>6.626059184782207E-4</v>
      </c>
      <c r="AW48">
        <v>0.57468360662460327</v>
      </c>
      <c r="AX48">
        <v>0.487103670835495</v>
      </c>
      <c r="AY48">
        <v>0.6819806694984436</v>
      </c>
      <c r="AZ48">
        <v>6.2514007091522217E-2</v>
      </c>
      <c r="BA48">
        <v>0.67842453718185425</v>
      </c>
      <c r="BB48">
        <v>0.83847570419311523</v>
      </c>
      <c r="BC48">
        <v>0.56876903772354126</v>
      </c>
      <c r="BD48">
        <v>0.12092900276184082</v>
      </c>
      <c r="BE48">
        <v>0.26447200775146484</v>
      </c>
      <c r="BF48">
        <v>0.39268514513969421</v>
      </c>
      <c r="BG48">
        <v>0.48342573642730713</v>
      </c>
      <c r="BH48">
        <v>0.45501589775085449</v>
      </c>
      <c r="BI48">
        <v>0.66109853982925415</v>
      </c>
      <c r="BJ48">
        <v>0.72237116098403931</v>
      </c>
      <c r="BK48">
        <v>5.9028243413195014E-4</v>
      </c>
      <c r="BL48">
        <v>4.2455628514289856E-2</v>
      </c>
      <c r="BM48">
        <v>2.8339233249425888E-2</v>
      </c>
      <c r="BN48">
        <v>8.1117287278175354E-2</v>
      </c>
      <c r="BO48">
        <v>0.27911484241485596</v>
      </c>
      <c r="BP48">
        <v>3.291812539100647E-2</v>
      </c>
      <c r="BQ48">
        <v>3.0800799140706658E-4</v>
      </c>
      <c r="BR48">
        <v>0.45844122767448425</v>
      </c>
      <c r="BS48">
        <v>0.54155880212783813</v>
      </c>
      <c r="BT48">
        <v>6.1938627623021603E-3</v>
      </c>
      <c r="BU48">
        <v>0.22237247228622437</v>
      </c>
      <c r="BV48">
        <v>0.50244665145874023</v>
      </c>
      <c r="BW48">
        <v>0.2333349734544754</v>
      </c>
      <c r="BX48">
        <v>3.565201535820961E-2</v>
      </c>
      <c r="BY48">
        <v>1.2430310249328613E-2</v>
      </c>
      <c r="BZ48">
        <v>0.13783559203147888</v>
      </c>
      <c r="CA48">
        <v>0.11183677613735199</v>
      </c>
      <c r="CB48">
        <v>4.7428775578737259E-2</v>
      </c>
      <c r="CC48">
        <v>0.35766002535820007</v>
      </c>
      <c r="CD48">
        <v>0.33280852437019348</v>
      </c>
      <c r="CE48">
        <v>1.2700703227892518E-3</v>
      </c>
      <c r="CF48">
        <v>9.134887158870697E-2</v>
      </c>
      <c r="CG48">
        <v>6.0975585132837296E-2</v>
      </c>
      <c r="CH48">
        <v>0.17436280846595764</v>
      </c>
      <c r="CI48">
        <v>0.6005522608757019</v>
      </c>
      <c r="CJ48">
        <v>7.0827677845954895E-2</v>
      </c>
      <c r="CK48">
        <v>6.6271971445530653E-4</v>
      </c>
      <c r="CL48">
        <v>2.8889598324894905E-2</v>
      </c>
      <c r="CM48">
        <v>3.4332916140556335E-2</v>
      </c>
      <c r="CN48">
        <v>0.49859386682510376</v>
      </c>
      <c r="CO48">
        <v>5.4333709180355072E-2</v>
      </c>
      <c r="CP48">
        <v>1.141256932169199E-2</v>
      </c>
      <c r="CQ48">
        <v>5.5607948452234268E-3</v>
      </c>
      <c r="CR48">
        <v>3.0466232448816299E-2</v>
      </c>
      <c r="CS48">
        <v>0.21018798649311066</v>
      </c>
      <c r="CT48">
        <v>0.50834834575653076</v>
      </c>
      <c r="CU48">
        <v>0.23272818326950073</v>
      </c>
      <c r="CV48">
        <v>0.1936718076467514</v>
      </c>
      <c r="CW48">
        <v>6.5251663327217102E-2</v>
      </c>
      <c r="CX48">
        <v>4.8011362552642822E-2</v>
      </c>
      <c r="CY48">
        <v>6.4765714108943939E-2</v>
      </c>
      <c r="CZ48">
        <v>3.3350467681884766E-2</v>
      </c>
      <c r="DA48">
        <v>0.18022535741329193</v>
      </c>
      <c r="DB48">
        <v>9.0955480933189392E-2</v>
      </c>
      <c r="DC48">
        <v>4.0477503091096878E-2</v>
      </c>
      <c r="DD48">
        <v>2.0878789946436882E-2</v>
      </c>
      <c r="DE48">
        <v>1.6919508576393127E-2</v>
      </c>
      <c r="DF48">
        <v>3.8961246609687805E-2</v>
      </c>
      <c r="DG48">
        <v>6.4756155014038086E-2</v>
      </c>
      <c r="DH48">
        <v>4.9059085547924042E-2</v>
      </c>
      <c r="DI48">
        <v>8.4578476846218109E-2</v>
      </c>
      <c r="DJ48">
        <v>5.734412744641304E-2</v>
      </c>
      <c r="DK48">
        <v>2.4821888655424118E-2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0.62953680753707886</v>
      </c>
      <c r="DT48">
        <v>0.37046319246292114</v>
      </c>
      <c r="DU48">
        <v>2.7740191668272018E-2</v>
      </c>
      <c r="DV48">
        <v>0.44132494926452637</v>
      </c>
      <c r="DW48">
        <v>0.42014440894126892</v>
      </c>
      <c r="DX48">
        <v>9.8627671599388123E-2</v>
      </c>
      <c r="DY48">
        <v>1.2162778526544571E-2</v>
      </c>
      <c r="DZ48">
        <v>9.9890455603599548E-3</v>
      </c>
      <c r="EA48">
        <v>0.18941237032413483</v>
      </c>
      <c r="EB48">
        <v>0.11436697840690613</v>
      </c>
      <c r="EC48">
        <v>8.6862176656723022E-2</v>
      </c>
      <c r="ED48">
        <v>0.43145212531089783</v>
      </c>
      <c r="EE48">
        <v>0.16791729629039764</v>
      </c>
      <c r="EM48">
        <v>2442.5576171875</v>
      </c>
      <c r="EN48">
        <v>2688.389892578125</v>
      </c>
      <c r="EO48">
        <v>2152.263671875</v>
      </c>
      <c r="EP48">
        <v>702.25860595703125</v>
      </c>
      <c r="EQ48">
        <v>1685.5933837890625</v>
      </c>
      <c r="ER48">
        <v>2457.53515625</v>
      </c>
      <c r="ES48">
        <v>2998.039306640625</v>
      </c>
      <c r="ET48">
        <v>3628.111572265625</v>
      </c>
      <c r="EU48">
        <v>1708.449951171875</v>
      </c>
      <c r="EV48">
        <v>1145.8218994140625</v>
      </c>
      <c r="EW48">
        <v>1346.2244873046875</v>
      </c>
      <c r="EX48">
        <v>1337.3194580078125</v>
      </c>
      <c r="EY48">
        <v>1636.7518310546875</v>
      </c>
      <c r="EZ48">
        <v>4399.5966796875</v>
      </c>
      <c r="FA48">
        <v>727.160400390625</v>
      </c>
      <c r="FB48">
        <v>3013.539794921875</v>
      </c>
      <c r="FC48">
        <v>1796.8177490234375</v>
      </c>
      <c r="FD48">
        <v>1772.6201171875</v>
      </c>
      <c r="FE48">
        <v>2417.64990234375</v>
      </c>
      <c r="FF48">
        <v>4144.30810546875</v>
      </c>
      <c r="FG48">
        <v>3572.796142578125</v>
      </c>
      <c r="FH48">
        <v>2971.142822265625</v>
      </c>
      <c r="FI48">
        <v>2183.0283203125</v>
      </c>
      <c r="FJ48">
        <v>1620.7674560546875</v>
      </c>
      <c r="FK48">
        <v>1691.3275146484375</v>
      </c>
      <c r="FL48">
        <v>1025.72900390625</v>
      </c>
      <c r="FM48">
        <v>831.39849853515625</v>
      </c>
      <c r="FN48">
        <v>2119.963623046875</v>
      </c>
      <c r="FO48">
        <v>1520.1907958984375</v>
      </c>
      <c r="FP48">
        <v>5801.79736328125</v>
      </c>
      <c r="FQ48">
        <v>1621.92578125</v>
      </c>
      <c r="FR48">
        <v>6853.7373046875</v>
      </c>
      <c r="FS48">
        <v>1933.4820556640625</v>
      </c>
      <c r="FT48">
        <v>58.496685028076172</v>
      </c>
      <c r="FU48">
        <v>4488.14111328125</v>
      </c>
      <c r="FV48">
        <v>2408.7880859375</v>
      </c>
      <c r="FW48">
        <v>0.53880351781845093</v>
      </c>
      <c r="FX48">
        <v>9.4382934272289276E-2</v>
      </c>
      <c r="FY48">
        <v>0.21015189588069916</v>
      </c>
      <c r="FZ48">
        <v>2113.481201171875</v>
      </c>
      <c r="GA48">
        <v>1260.5037841796875</v>
      </c>
      <c r="GB48">
        <v>1923.833251953125</v>
      </c>
      <c r="GC48">
        <v>0.49531188607215881</v>
      </c>
      <c r="GD48">
        <v>0.23271773755550385</v>
      </c>
      <c r="GE48">
        <v>0.20391057431697845</v>
      </c>
      <c r="GF48">
        <v>5.6589707732200623E-2</v>
      </c>
      <c r="GG48">
        <v>1.1470116674900055E-2</v>
      </c>
      <c r="GH48">
        <v>0.62690144777297974</v>
      </c>
      <c r="GI48">
        <v>0.56178611516952515</v>
      </c>
      <c r="GJ48">
        <v>0.52442753314971924</v>
      </c>
      <c r="GK48">
        <v>0.42732927203178406</v>
      </c>
      <c r="GL48">
        <v>0.79131454229354858</v>
      </c>
      <c r="GM48">
        <v>0.3489801287651062</v>
      </c>
      <c r="GN48">
        <v>6.4357910305261612E-3</v>
      </c>
      <c r="GO48">
        <v>0.11488166451454163</v>
      </c>
      <c r="GP48">
        <v>0.17939737439155579</v>
      </c>
      <c r="GQ48">
        <v>0.28684380650520325</v>
      </c>
      <c r="GR48">
        <v>0.41244137287139893</v>
      </c>
      <c r="GS48">
        <v>0.7013477087020874</v>
      </c>
      <c r="GT48">
        <v>0.29865232110023499</v>
      </c>
      <c r="GU48">
        <v>5.3079914301633835E-2</v>
      </c>
      <c r="GV48">
        <v>0.28465721011161804</v>
      </c>
      <c r="GW48">
        <v>0.15308959782123566</v>
      </c>
      <c r="GX48">
        <v>2.4891262874007225E-2</v>
      </c>
      <c r="GY48">
        <v>0.32308414578437805</v>
      </c>
      <c r="GZ48">
        <v>0.16119788587093353</v>
      </c>
      <c r="HA48">
        <v>0.99382710456848145</v>
      </c>
      <c r="HB48">
        <v>0.95071554183959961</v>
      </c>
      <c r="HC48">
        <v>0.21172071993350983</v>
      </c>
      <c r="HD48">
        <v>0.14906026422977448</v>
      </c>
    </row>
    <row r="49" spans="1:212" x14ac:dyDescent="0.25">
      <c r="A49" s="139" t="str">
        <f t="shared" si="1"/>
        <v>2014_3_RMRJ</v>
      </c>
      <c r="B49">
        <v>2014</v>
      </c>
      <c r="C49">
        <v>3</v>
      </c>
      <c r="D49" t="s">
        <v>9</v>
      </c>
      <c r="E49">
        <v>39330.662384033203</v>
      </c>
      <c r="F49">
        <v>1220891.3396606445</v>
      </c>
      <c r="G49">
        <v>2779322.9589233398</v>
      </c>
      <c r="H49">
        <v>1248405.9402618408</v>
      </c>
      <c r="I49">
        <v>165027.56610107422</v>
      </c>
      <c r="J49">
        <v>5813473.1173095703</v>
      </c>
      <c r="K49">
        <v>10177451.92414093</v>
      </c>
      <c r="L49">
        <v>4363978.8068313599</v>
      </c>
      <c r="M49">
        <v>5452978.4673309326</v>
      </c>
      <c r="N49">
        <v>356831.97822570801</v>
      </c>
      <c r="O49">
        <v>736205.92807769775</v>
      </c>
      <c r="P49">
        <v>2045813.9987640381</v>
      </c>
      <c r="Q49">
        <v>3583848.4177627563</v>
      </c>
      <c r="R49">
        <v>2278388.8668518066</v>
      </c>
      <c r="S49">
        <v>1533194.7126846313</v>
      </c>
      <c r="T49">
        <v>7.2336956858634949E-2</v>
      </c>
      <c r="U49">
        <v>0.20101435482501984</v>
      </c>
      <c r="V49">
        <v>0.35213610529899597</v>
      </c>
      <c r="W49">
        <v>0.22386632859706879</v>
      </c>
      <c r="X49">
        <v>0.15064622461795807</v>
      </c>
      <c r="Y49">
        <v>1.2726277345791459E-3</v>
      </c>
      <c r="Z49">
        <v>0.4287889301776886</v>
      </c>
      <c r="AA49">
        <v>2.2315059322863817E-3</v>
      </c>
      <c r="AB49">
        <v>0.10026790201663971</v>
      </c>
      <c r="AC49">
        <v>0.45157617330551147</v>
      </c>
      <c r="AD49">
        <v>0.54842382669448853</v>
      </c>
      <c r="AE49">
        <v>9.1426288709044456E-3</v>
      </c>
      <c r="AF49">
        <v>0.2389218807220459</v>
      </c>
      <c r="AG49">
        <v>0.50122267007827759</v>
      </c>
      <c r="AH49">
        <v>0.22158142924308777</v>
      </c>
      <c r="AI49">
        <v>2.9131421819329262E-2</v>
      </c>
      <c r="AJ49">
        <v>1.8498972058296204E-2</v>
      </c>
      <c r="AK49">
        <v>0.17235834896564484</v>
      </c>
      <c r="AL49">
        <v>0.13459388911724091</v>
      </c>
      <c r="AM49">
        <v>5.495154857635498E-2</v>
      </c>
      <c r="AN49">
        <v>0.37601327896118164</v>
      </c>
      <c r="AO49">
        <v>0.24358396232128143</v>
      </c>
      <c r="AP49">
        <v>3.5960441455245018E-3</v>
      </c>
      <c r="AQ49">
        <v>0.10039547830820084</v>
      </c>
      <c r="AR49">
        <v>8.2438573241233826E-2</v>
      </c>
      <c r="AS49">
        <v>0.18740232288837433</v>
      </c>
      <c r="AT49">
        <v>0.56243199110031128</v>
      </c>
      <c r="AU49">
        <v>6.3370868563652039E-2</v>
      </c>
      <c r="AV49">
        <v>3.6473953514359891E-4</v>
      </c>
      <c r="AW49">
        <v>0.57121104001998901</v>
      </c>
      <c r="AX49">
        <v>0.4743877649307251</v>
      </c>
      <c r="AY49">
        <v>0.6866002082824707</v>
      </c>
      <c r="AZ49">
        <v>7.2195053100585938E-2</v>
      </c>
      <c r="BA49">
        <v>0.67893069982528687</v>
      </c>
      <c r="BB49">
        <v>0.81304901838302612</v>
      </c>
      <c r="BC49">
        <v>0.56538093090057373</v>
      </c>
      <c r="BD49">
        <v>0.11045872420072556</v>
      </c>
      <c r="BE49">
        <v>0.23859238624572754</v>
      </c>
      <c r="BF49">
        <v>0.4006427526473999</v>
      </c>
      <c r="BG49">
        <v>0.53264802694320679</v>
      </c>
      <c r="BH49">
        <v>0.46797895431518555</v>
      </c>
      <c r="BI49">
        <v>0.69787973165512085</v>
      </c>
      <c r="BJ49">
        <v>0.72924345731735229</v>
      </c>
      <c r="BK49">
        <v>1.6172488685697317E-3</v>
      </c>
      <c r="BL49">
        <v>4.515085369348526E-2</v>
      </c>
      <c r="BM49">
        <v>3.7075098603963852E-2</v>
      </c>
      <c r="BN49">
        <v>8.4280446171760559E-2</v>
      </c>
      <c r="BO49">
        <v>0.25294250249862671</v>
      </c>
      <c r="BP49">
        <v>2.8499780222773552E-2</v>
      </c>
      <c r="BQ49">
        <v>1.6403429617639631E-4</v>
      </c>
      <c r="BR49">
        <v>0.44228264689445496</v>
      </c>
      <c r="BS49">
        <v>0.55771738290786743</v>
      </c>
      <c r="BT49">
        <v>7.2126933373510838E-3</v>
      </c>
      <c r="BU49">
        <v>0.223894402384758</v>
      </c>
      <c r="BV49">
        <v>0.50968897342681885</v>
      </c>
      <c r="BW49">
        <v>0.22894018888473511</v>
      </c>
      <c r="BX49">
        <v>3.0263748019933701E-2</v>
      </c>
      <c r="BY49">
        <v>1.8559759482741356E-2</v>
      </c>
      <c r="BZ49">
        <v>0.17146505415439606</v>
      </c>
      <c r="CA49">
        <v>0.13536939024925232</v>
      </c>
      <c r="CB49">
        <v>5.2223294973373413E-2</v>
      </c>
      <c r="CC49">
        <v>0.37246924638748169</v>
      </c>
      <c r="CD49">
        <v>0.24991326034069061</v>
      </c>
      <c r="CE49">
        <v>3.5966970026493073E-3</v>
      </c>
      <c r="CF49">
        <v>0.10041370242834091</v>
      </c>
      <c r="CG49">
        <v>8.2453548908233643E-2</v>
      </c>
      <c r="CH49">
        <v>0.18725478649139404</v>
      </c>
      <c r="CI49">
        <v>0.56253409385681152</v>
      </c>
      <c r="CJ49">
        <v>6.3382379710674286E-2</v>
      </c>
      <c r="CK49">
        <v>3.6480574635788798E-4</v>
      </c>
      <c r="CL49">
        <v>3.2877653837203979E-2</v>
      </c>
      <c r="CM49">
        <v>4.6496797353029251E-2</v>
      </c>
      <c r="CN49">
        <v>0.48314303159713745</v>
      </c>
      <c r="CO49">
        <v>6.4814470708370209E-2</v>
      </c>
      <c r="CP49">
        <v>1.1426256038248539E-2</v>
      </c>
      <c r="CQ49">
        <v>8.7121892720460892E-3</v>
      </c>
      <c r="CR49">
        <v>2.677437849342823E-2</v>
      </c>
      <c r="CS49">
        <v>0.22325579822063446</v>
      </c>
      <c r="CT49">
        <v>0.50784766674041748</v>
      </c>
      <c r="CU49">
        <v>0.23138236999511719</v>
      </c>
      <c r="CV49">
        <v>0.19969405233860016</v>
      </c>
      <c r="CW49">
        <v>6.1075892299413681E-2</v>
      </c>
      <c r="CX49">
        <v>6.1380170285701752E-2</v>
      </c>
      <c r="CY49">
        <v>8.0526076257228851E-2</v>
      </c>
      <c r="CZ49">
        <v>4.5615296810865402E-2</v>
      </c>
      <c r="DA49">
        <v>0.23614870011806488</v>
      </c>
      <c r="DB49">
        <v>0.1196160688996315</v>
      </c>
      <c r="DC49">
        <v>4.6166293323040009E-2</v>
      </c>
      <c r="DD49">
        <v>3.0500432476401329E-2</v>
      </c>
      <c r="DE49">
        <v>2.5550926104187965E-2</v>
      </c>
      <c r="DF49">
        <v>5.892794206738472E-2</v>
      </c>
      <c r="DG49">
        <v>6.4860843122005463E-2</v>
      </c>
      <c r="DH49">
        <v>5.6053299456834793E-2</v>
      </c>
      <c r="DI49">
        <v>0.10770893096923828</v>
      </c>
      <c r="DJ49">
        <v>7.0536896586418152E-2</v>
      </c>
      <c r="DK49">
        <v>3.7460356950759888E-2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0.59243327379226685</v>
      </c>
      <c r="DT49">
        <v>0.40756672620773315</v>
      </c>
      <c r="DU49">
        <v>3.5174548625946045E-2</v>
      </c>
      <c r="DV49">
        <v>0.46560469269752502</v>
      </c>
      <c r="DW49">
        <v>0.37698805332183838</v>
      </c>
      <c r="DX49">
        <v>0.11010606586933136</v>
      </c>
      <c r="DY49">
        <v>1.212663296610117E-2</v>
      </c>
      <c r="DZ49">
        <v>1.7759909853339195E-2</v>
      </c>
      <c r="EA49">
        <v>0.18213224411010742</v>
      </c>
      <c r="EB49">
        <v>0.1229131668806076</v>
      </c>
      <c r="EC49">
        <v>9.6428088843822479E-2</v>
      </c>
      <c r="ED49">
        <v>0.43210715055465698</v>
      </c>
      <c r="EE49">
        <v>0.14865943789482117</v>
      </c>
      <c r="EM49">
        <v>2063.4462890625</v>
      </c>
      <c r="EN49">
        <v>2275.01318359375</v>
      </c>
      <c r="EO49">
        <v>1796.67626953125</v>
      </c>
      <c r="EP49">
        <v>666.19476318359375</v>
      </c>
      <c r="EQ49">
        <v>1491.156982421875</v>
      </c>
      <c r="ER49">
        <v>2098.593994140625</v>
      </c>
      <c r="ES49">
        <v>2484.258056640625</v>
      </c>
      <c r="ET49">
        <v>2863.375732421875</v>
      </c>
      <c r="EU49">
        <v>1331.6392822265625</v>
      </c>
      <c r="EV49">
        <v>1135.563232421875</v>
      </c>
      <c r="EW49">
        <v>1320.587890625</v>
      </c>
      <c r="EX49">
        <v>1296.45263671875</v>
      </c>
      <c r="EY49">
        <v>1608.769287109375</v>
      </c>
      <c r="EZ49">
        <v>3995.390869140625</v>
      </c>
      <c r="FA49">
        <v>1549.6099853515625</v>
      </c>
      <c r="FB49">
        <v>2352.11376953125</v>
      </c>
      <c r="FC49">
        <v>1586.968017578125</v>
      </c>
      <c r="FD49">
        <v>1568.3101806640625</v>
      </c>
      <c r="FE49">
        <v>2074.8818359375</v>
      </c>
      <c r="FF49">
        <v>3609.179931640625</v>
      </c>
      <c r="FG49">
        <v>3572.796142578125</v>
      </c>
      <c r="FH49">
        <v>2442.6572265625</v>
      </c>
      <c r="FI49">
        <v>1862.3980712890625</v>
      </c>
      <c r="FJ49">
        <v>1490.5155029296875</v>
      </c>
      <c r="FK49">
        <v>1546.830810546875</v>
      </c>
      <c r="FL49">
        <v>1031.2158203125</v>
      </c>
      <c r="FM49">
        <v>866.7625732421875</v>
      </c>
      <c r="FN49">
        <v>1858.11572265625</v>
      </c>
      <c r="FO49">
        <v>1308.5831298828125</v>
      </c>
      <c r="FP49">
        <v>4320.26953125</v>
      </c>
      <c r="FQ49">
        <v>1709.3587646484375</v>
      </c>
      <c r="FR49">
        <v>6012.0712890625</v>
      </c>
      <c r="FS49">
        <v>1711.390625</v>
      </c>
      <c r="FT49">
        <v>39.084815979003906</v>
      </c>
      <c r="FU49">
        <v>3983.333984375</v>
      </c>
      <c r="FV49">
        <v>2035.9398193359375</v>
      </c>
      <c r="FW49">
        <v>0.52735120058059692</v>
      </c>
      <c r="FX49">
        <v>0.12009617686271667</v>
      </c>
      <c r="FY49">
        <v>0.22330230474472046</v>
      </c>
      <c r="FZ49">
        <v>1839.257080078125</v>
      </c>
      <c r="GA49">
        <v>1155.07568359375</v>
      </c>
      <c r="GB49">
        <v>1698.9786376953125</v>
      </c>
      <c r="GC49">
        <v>0.49078750610351563</v>
      </c>
      <c r="GD49">
        <v>0.23099738359451294</v>
      </c>
      <c r="GE49">
        <v>0.21478694677352905</v>
      </c>
      <c r="GF49">
        <v>5.5006667971611023E-2</v>
      </c>
      <c r="GG49">
        <v>8.4214955568313599E-3</v>
      </c>
      <c r="GH49">
        <v>0.63013911247253418</v>
      </c>
      <c r="GI49">
        <v>0.54160535335540771</v>
      </c>
      <c r="GJ49">
        <v>0.5323757529258728</v>
      </c>
      <c r="GK49">
        <v>0.41894206404685974</v>
      </c>
      <c r="GL49">
        <v>0.79773741960525513</v>
      </c>
      <c r="GM49">
        <v>0.36074510216712952</v>
      </c>
      <c r="GN49">
        <v>1.2728788889944553E-2</v>
      </c>
      <c r="GO49">
        <v>0.13089735805988312</v>
      </c>
      <c r="GP49">
        <v>0.20900307595729828</v>
      </c>
      <c r="GQ49">
        <v>0.27671045064926147</v>
      </c>
      <c r="GR49">
        <v>0.37066033482551575</v>
      </c>
      <c r="GS49">
        <v>0.69447451829910278</v>
      </c>
      <c r="GT49">
        <v>0.30552545189857483</v>
      </c>
      <c r="GU49">
        <v>8.8717073202133179E-2</v>
      </c>
      <c r="GV49">
        <v>0.33320212364196777</v>
      </c>
      <c r="GW49">
        <v>0.14794471859931946</v>
      </c>
      <c r="GX49">
        <v>2.9256273061037064E-2</v>
      </c>
      <c r="GY49">
        <v>0.28711172938346863</v>
      </c>
      <c r="GZ49">
        <v>0.113768070936203</v>
      </c>
      <c r="HA49">
        <v>0.98920631408691406</v>
      </c>
      <c r="HB49">
        <v>0.93727093935012817</v>
      </c>
      <c r="HC49">
        <v>0.24577200412750244</v>
      </c>
      <c r="HD49">
        <v>0.18549180030822754</v>
      </c>
    </row>
    <row r="50" spans="1:212" x14ac:dyDescent="0.25">
      <c r="A50" s="139" t="str">
        <f t="shared" si="1"/>
        <v>2014_3_SEMT</v>
      </c>
      <c r="B50">
        <v>2014</v>
      </c>
      <c r="C50">
        <v>3</v>
      </c>
      <c r="D50" t="s">
        <v>171</v>
      </c>
      <c r="E50">
        <v>259439.37166595459</v>
      </c>
      <c r="F50">
        <v>4803307.1485748291</v>
      </c>
      <c r="G50">
        <v>9600868.4014434814</v>
      </c>
      <c r="H50">
        <v>4106184.9559555054</v>
      </c>
      <c r="I50">
        <v>518023.57283782959</v>
      </c>
      <c r="J50">
        <v>20823267.747161865</v>
      </c>
      <c r="K50">
        <v>33346581.211158752</v>
      </c>
      <c r="L50">
        <v>12523313.463996887</v>
      </c>
      <c r="M50">
        <v>19287823.4504776</v>
      </c>
      <c r="N50">
        <v>1512540.6121063232</v>
      </c>
      <c r="O50">
        <v>2601056.8363037109</v>
      </c>
      <c r="P50">
        <v>7267515.7204589844</v>
      </c>
      <c r="Q50">
        <v>12135920.966583252</v>
      </c>
      <c r="R50">
        <v>7115175.8636322021</v>
      </c>
      <c r="S50">
        <v>4226911.824180603</v>
      </c>
      <c r="T50">
        <v>7.800070196390152E-2</v>
      </c>
      <c r="U50">
        <v>0.2179388552904129</v>
      </c>
      <c r="V50">
        <v>0.36393299698829651</v>
      </c>
      <c r="W50">
        <v>0.21337047219276428</v>
      </c>
      <c r="X50">
        <v>0.12675698101520538</v>
      </c>
      <c r="Y50">
        <v>2.6243464089930058E-3</v>
      </c>
      <c r="Z50">
        <v>0.37555015087127686</v>
      </c>
      <c r="AA50">
        <v>4.8477719537913799E-3</v>
      </c>
      <c r="AB50">
        <v>8.1224620342254639E-2</v>
      </c>
      <c r="AC50">
        <v>0.46170651912689209</v>
      </c>
      <c r="AD50">
        <v>0.53829348087310791</v>
      </c>
      <c r="AE50">
        <v>1.8480740487575531E-2</v>
      </c>
      <c r="AF50">
        <v>0.26629734039306641</v>
      </c>
      <c r="AG50">
        <v>0.4864286482334137</v>
      </c>
      <c r="AH50">
        <v>0.20337240397930145</v>
      </c>
      <c r="AI50">
        <v>2.5420878082513809E-2</v>
      </c>
      <c r="AJ50">
        <v>1.6171958297491074E-2</v>
      </c>
      <c r="AK50">
        <v>0.1702612042427063</v>
      </c>
      <c r="AL50">
        <v>0.11543209105730057</v>
      </c>
      <c r="AM50">
        <v>5.7472128421068192E-2</v>
      </c>
      <c r="AN50">
        <v>0.3563380241394043</v>
      </c>
      <c r="AO50">
        <v>0.28432458639144897</v>
      </c>
      <c r="AP50">
        <v>4.1978214867413044E-3</v>
      </c>
      <c r="AQ50">
        <v>0.14014109969139099</v>
      </c>
      <c r="AR50">
        <v>7.4782490730285645E-2</v>
      </c>
      <c r="AS50">
        <v>0.18241633474826813</v>
      </c>
      <c r="AT50">
        <v>0.54975301027297974</v>
      </c>
      <c r="AU50">
        <v>4.8543259501457214E-2</v>
      </c>
      <c r="AV50">
        <v>1.659625704633072E-4</v>
      </c>
      <c r="AW50">
        <v>0.62444984912872314</v>
      </c>
      <c r="AX50">
        <v>0.53660541772842407</v>
      </c>
      <c r="AY50">
        <v>0.72645306587219238</v>
      </c>
      <c r="AZ50">
        <v>0.14795117080211639</v>
      </c>
      <c r="BA50">
        <v>0.76300907135009766</v>
      </c>
      <c r="BB50">
        <v>0.83463245630264282</v>
      </c>
      <c r="BC50">
        <v>0.59518951177597046</v>
      </c>
      <c r="BD50">
        <v>0.1252322643995285</v>
      </c>
      <c r="BE50">
        <v>0.26738101243972778</v>
      </c>
      <c r="BF50">
        <v>0.4422573447227478</v>
      </c>
      <c r="BG50">
        <v>0.55929273366928101</v>
      </c>
      <c r="BH50">
        <v>0.51121234893798828</v>
      </c>
      <c r="BI50">
        <v>0.7409050464630127</v>
      </c>
      <c r="BJ50">
        <v>0.79825574159622192</v>
      </c>
      <c r="BK50">
        <v>2.0154430530965328E-3</v>
      </c>
      <c r="BL50">
        <v>6.7284040153026581E-2</v>
      </c>
      <c r="BM50">
        <v>3.5904299467802048E-2</v>
      </c>
      <c r="BN50">
        <v>8.7581075727939606E-2</v>
      </c>
      <c r="BO50">
        <v>0.26394543051719666</v>
      </c>
      <c r="BP50">
        <v>2.3306412622332573E-2</v>
      </c>
      <c r="BQ50">
        <v>7.968134741531685E-5</v>
      </c>
      <c r="BR50">
        <v>0.45509234070777893</v>
      </c>
      <c r="BS50">
        <v>0.54490768909454346</v>
      </c>
      <c r="BT50">
        <v>1.3450941070914268E-2</v>
      </c>
      <c r="BU50">
        <v>0.24903313815593719</v>
      </c>
      <c r="BV50">
        <v>0.49776837229728699</v>
      </c>
      <c r="BW50">
        <v>0.21289001405239105</v>
      </c>
      <c r="BX50">
        <v>2.6857543736696243E-2</v>
      </c>
      <c r="BY50">
        <v>1.6507644206285477E-2</v>
      </c>
      <c r="BZ50">
        <v>0.17143875360488892</v>
      </c>
      <c r="CA50">
        <v>0.11340057849884033</v>
      </c>
      <c r="CB50">
        <v>5.3383037447929382E-2</v>
      </c>
      <c r="CC50">
        <v>0.35265323519706726</v>
      </c>
      <c r="CD50">
        <v>0.29261672496795654</v>
      </c>
      <c r="CE50">
        <v>4.1984617710113525E-3</v>
      </c>
      <c r="CF50">
        <v>0.14016246795654297</v>
      </c>
      <c r="CG50">
        <v>7.4735976755619049E-2</v>
      </c>
      <c r="CH50">
        <v>0.18239280581474304</v>
      </c>
      <c r="CI50">
        <v>0.54979366064071655</v>
      </c>
      <c r="CJ50">
        <v>4.855065792798996E-2</v>
      </c>
      <c r="CK50">
        <v>1.659878616919741E-4</v>
      </c>
      <c r="CL50">
        <v>2.7351189404726028E-2</v>
      </c>
      <c r="CM50">
        <v>3.8909792900085449E-2</v>
      </c>
      <c r="CN50">
        <v>0.50533825159072876</v>
      </c>
      <c r="CO50">
        <v>8.2196488976478577E-2</v>
      </c>
      <c r="CP50">
        <v>1.5307804569602013E-2</v>
      </c>
      <c r="CQ50">
        <v>8.3381151780486107E-3</v>
      </c>
      <c r="CR50">
        <v>4.0288452059030533E-2</v>
      </c>
      <c r="CS50">
        <v>0.196197509765625</v>
      </c>
      <c r="CT50">
        <v>0.4764876663684845</v>
      </c>
      <c r="CU50">
        <v>0.23213069140911102</v>
      </c>
      <c r="CV50">
        <v>0.23133498430252075</v>
      </c>
      <c r="CW50">
        <v>6.0046643018722534E-2</v>
      </c>
      <c r="CX50">
        <v>7.263704389333725E-2</v>
      </c>
      <c r="CY50">
        <v>8.5791721940040588E-2</v>
      </c>
      <c r="CZ50">
        <v>6.1353977769613266E-2</v>
      </c>
      <c r="DA50">
        <v>0.31376326084136963</v>
      </c>
      <c r="DB50">
        <v>0.13229018449783325</v>
      </c>
      <c r="DC50">
        <v>5.1489647477865219E-2</v>
      </c>
      <c r="DD50">
        <v>2.9601752758026123E-2</v>
      </c>
      <c r="DE50">
        <v>2.1388968452811241E-2</v>
      </c>
      <c r="DF50">
        <v>5.4510302841663361E-2</v>
      </c>
      <c r="DG50">
        <v>6.5560765564441681E-2</v>
      </c>
      <c r="DH50">
        <v>8.8611669838428497E-2</v>
      </c>
      <c r="DI50">
        <v>0.13722303509712219</v>
      </c>
      <c r="DJ50">
        <v>8.2483023405075073E-2</v>
      </c>
      <c r="DK50">
        <v>4.6025149524211884E-2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0.5453222393989563</v>
      </c>
      <c r="DT50">
        <v>0.45467773079872131</v>
      </c>
      <c r="DU50">
        <v>7.9829476773738861E-2</v>
      </c>
      <c r="DV50">
        <v>0.48499387502670288</v>
      </c>
      <c r="DW50">
        <v>0.3448108434677124</v>
      </c>
      <c r="DX50">
        <v>8.2880295813083649E-2</v>
      </c>
      <c r="DY50">
        <v>7.4855238199234009E-3</v>
      </c>
      <c r="DZ50">
        <v>1.2136209756135941E-2</v>
      </c>
      <c r="EA50">
        <v>0.1536744087934494</v>
      </c>
      <c r="EB50">
        <v>0.14081837236881256</v>
      </c>
      <c r="EC50">
        <v>0.10857407748699188</v>
      </c>
      <c r="ED50">
        <v>0.40463981032371521</v>
      </c>
      <c r="EE50">
        <v>0.1801571398973465</v>
      </c>
      <c r="EM50">
        <v>2617.03173828125</v>
      </c>
      <c r="EN50">
        <v>3024.411376953125</v>
      </c>
      <c r="EO50">
        <v>2129.25439453125</v>
      </c>
      <c r="EP50">
        <v>675.05615234375</v>
      </c>
      <c r="EQ50">
        <v>1704.85205078125</v>
      </c>
      <c r="ER50">
        <v>2793.450927734375</v>
      </c>
      <c r="ES50">
        <v>3301.28857421875</v>
      </c>
      <c r="ET50">
        <v>3365.1728515625</v>
      </c>
      <c r="EU50">
        <v>1282.7821044921875</v>
      </c>
      <c r="EV50">
        <v>1325.9530029296875</v>
      </c>
      <c r="EW50">
        <v>1453.7657470703125</v>
      </c>
      <c r="EX50">
        <v>1420.8492431640625</v>
      </c>
      <c r="EY50">
        <v>1812.4427490234375</v>
      </c>
      <c r="EZ50">
        <v>5088.09375</v>
      </c>
      <c r="FA50">
        <v>1841.800537109375</v>
      </c>
      <c r="FB50">
        <v>2809.970947265625</v>
      </c>
      <c r="FC50">
        <v>1927.428466796875</v>
      </c>
      <c r="FD50">
        <v>2025.23291015625</v>
      </c>
      <c r="FE50">
        <v>2712.90966796875</v>
      </c>
      <c r="FF50">
        <v>4327.74951171875</v>
      </c>
      <c r="FG50">
        <v>2537.29248046875</v>
      </c>
      <c r="FH50">
        <v>3193.5283203125</v>
      </c>
      <c r="FI50">
        <v>2352.70947265625</v>
      </c>
      <c r="FJ50">
        <v>1820.542236328125</v>
      </c>
      <c r="FK50">
        <v>2134.620361328125</v>
      </c>
      <c r="FL50">
        <v>1199.168701171875</v>
      </c>
      <c r="FM50">
        <v>953.43792724609375</v>
      </c>
      <c r="FN50">
        <v>2418.28125</v>
      </c>
      <c r="FO50">
        <v>1820.40966796875</v>
      </c>
      <c r="FP50">
        <v>3751.424560546875</v>
      </c>
      <c r="FQ50">
        <v>1929.1318359375</v>
      </c>
      <c r="FR50">
        <v>7518.62158203125</v>
      </c>
      <c r="FS50">
        <v>2239.939697265625</v>
      </c>
      <c r="FT50">
        <v>5.0790033340454102</v>
      </c>
      <c r="FU50">
        <v>4428.154296875</v>
      </c>
      <c r="FV50">
        <v>2569.927734375</v>
      </c>
      <c r="FW50">
        <v>0.54791373014450073</v>
      </c>
      <c r="FX50">
        <v>0.1295127272605896</v>
      </c>
      <c r="FY50">
        <v>0.1962248831987381</v>
      </c>
      <c r="FZ50">
        <v>2349.193359375</v>
      </c>
      <c r="GA50">
        <v>1508.8741455078125</v>
      </c>
      <c r="GB50">
        <v>2209.93603515625</v>
      </c>
      <c r="GC50">
        <v>0.45813986659049988</v>
      </c>
      <c r="GD50">
        <v>0.22861629724502563</v>
      </c>
      <c r="GE50">
        <v>0.25105410814285278</v>
      </c>
      <c r="GF50">
        <v>5.3759969770908356E-2</v>
      </c>
      <c r="GG50">
        <v>8.4297489374876022E-3</v>
      </c>
      <c r="GH50">
        <v>0.68322205543518066</v>
      </c>
      <c r="GI50">
        <v>0.57996636629104614</v>
      </c>
      <c r="GJ50">
        <v>0.60704195499420166</v>
      </c>
      <c r="GK50">
        <v>0.47630506753921509</v>
      </c>
      <c r="GL50">
        <v>0.82446163892745972</v>
      </c>
      <c r="GM50">
        <v>0.32446682453155518</v>
      </c>
      <c r="GN50">
        <v>1.3217166066169739E-2</v>
      </c>
      <c r="GO50">
        <v>0.14784130454063416</v>
      </c>
      <c r="GP50">
        <v>0.22270213067531586</v>
      </c>
      <c r="GQ50">
        <v>0.27569442987442017</v>
      </c>
      <c r="GR50">
        <v>0.3405449390411377</v>
      </c>
      <c r="GS50">
        <v>0.68512922525405884</v>
      </c>
      <c r="GT50">
        <v>0.31487077474594116</v>
      </c>
      <c r="GU50">
        <v>8.2945853471755981E-2</v>
      </c>
      <c r="GV50">
        <v>0.34866929054260254</v>
      </c>
      <c r="GW50">
        <v>0.1313132643699646</v>
      </c>
      <c r="GX50">
        <v>3.3918853849172592E-2</v>
      </c>
      <c r="GY50">
        <v>0.28182139992713928</v>
      </c>
      <c r="GZ50">
        <v>0.12133131921291351</v>
      </c>
      <c r="HA50">
        <v>0.99218875169754028</v>
      </c>
      <c r="HB50">
        <v>0.92565757036209106</v>
      </c>
      <c r="HC50">
        <v>0.22994329035282135</v>
      </c>
      <c r="HD50">
        <v>0.19118344783782959</v>
      </c>
    </row>
    <row r="51" spans="1:212" x14ac:dyDescent="0.25">
      <c r="A51" s="139" t="str">
        <f t="shared" si="1"/>
        <v>2014_2_BRA</v>
      </c>
      <c r="B51">
        <v>2014</v>
      </c>
      <c r="C51">
        <v>2</v>
      </c>
      <c r="D51" t="s">
        <v>170</v>
      </c>
      <c r="E51">
        <v>2287688.2065458298</v>
      </c>
      <c r="F51">
        <v>24385097.691982269</v>
      </c>
      <c r="G51">
        <v>45231744.924747467</v>
      </c>
      <c r="H51">
        <v>17512236.125896454</v>
      </c>
      <c r="I51">
        <v>2613110.8391618729</v>
      </c>
      <c r="J51">
        <v>98819080.924875259</v>
      </c>
      <c r="K51">
        <v>161733538.39553881</v>
      </c>
      <c r="L51">
        <v>62914457.470663548</v>
      </c>
      <c r="M51">
        <v>92029877.788333893</v>
      </c>
      <c r="N51">
        <v>6613907.7380428314</v>
      </c>
      <c r="O51">
        <v>14179021.774213314</v>
      </c>
      <c r="P51">
        <v>38029621.45370388</v>
      </c>
      <c r="Q51">
        <v>59368241.386366367</v>
      </c>
      <c r="R51">
        <v>31340588.52177906</v>
      </c>
      <c r="S51">
        <v>18816065.259476185</v>
      </c>
      <c r="T51">
        <v>8.7669022381305695E-2</v>
      </c>
      <c r="U51">
        <v>0.23513750731945038</v>
      </c>
      <c r="V51">
        <v>0.3670744001865387</v>
      </c>
      <c r="W51">
        <v>0.19377915561199188</v>
      </c>
      <c r="X51">
        <v>0.11633990705013275</v>
      </c>
      <c r="Y51">
        <v>2.6216432452201843E-3</v>
      </c>
      <c r="Z51">
        <v>0.38900068402290344</v>
      </c>
      <c r="AA51">
        <v>2.8723137453198433E-2</v>
      </c>
      <c r="AB51">
        <v>8.5405148565769196E-2</v>
      </c>
      <c r="AC51">
        <v>0.43326172232627869</v>
      </c>
      <c r="AD51">
        <v>0.5667383074760437</v>
      </c>
      <c r="AE51">
        <v>2.9542667791247368E-2</v>
      </c>
      <c r="AF51">
        <v>0.28040400147438049</v>
      </c>
      <c r="AG51">
        <v>0.48061084747314453</v>
      </c>
      <c r="AH51">
        <v>0.18273177742958069</v>
      </c>
      <c r="AI51">
        <v>2.6710694655776024E-2</v>
      </c>
      <c r="AJ51">
        <v>4.9850072711706161E-2</v>
      </c>
      <c r="AK51">
        <v>0.25130972266197205</v>
      </c>
      <c r="AL51">
        <v>0.10940367728471756</v>
      </c>
      <c r="AM51">
        <v>6.690216064453125E-2</v>
      </c>
      <c r="AN51">
        <v>0.31920081377029419</v>
      </c>
      <c r="AO51">
        <v>0.20333357155323029</v>
      </c>
      <c r="AP51">
        <v>0.10610910505056381</v>
      </c>
      <c r="AQ51">
        <v>0.14281332492828369</v>
      </c>
      <c r="AR51">
        <v>8.4842219948768616E-2</v>
      </c>
      <c r="AS51">
        <v>0.18903934955596924</v>
      </c>
      <c r="AT51">
        <v>0.4119962751865387</v>
      </c>
      <c r="AU51">
        <v>6.4996033906936646E-2</v>
      </c>
      <c r="AV51">
        <v>2.0371397840790451E-4</v>
      </c>
      <c r="AW51">
        <v>0.61099928617477417</v>
      </c>
      <c r="AX51">
        <v>0.50586086511611938</v>
      </c>
      <c r="AY51">
        <v>0.72642076015472412</v>
      </c>
      <c r="AZ51">
        <v>0.20589426159858704</v>
      </c>
      <c r="BA51">
        <v>0.72862327098846436</v>
      </c>
      <c r="BB51">
        <v>0.79998195171356201</v>
      </c>
      <c r="BC51">
        <v>0.57616615295410156</v>
      </c>
      <c r="BD51">
        <v>0.14028045535087585</v>
      </c>
      <c r="BE51">
        <v>0.34149104356765747</v>
      </c>
      <c r="BF51">
        <v>0.50356203317642212</v>
      </c>
      <c r="BG51">
        <v>0.58003705739974976</v>
      </c>
      <c r="BH51">
        <v>0.53969085216522217</v>
      </c>
      <c r="BI51">
        <v>0.75190693140029907</v>
      </c>
      <c r="BJ51">
        <v>0.79888796806335449</v>
      </c>
      <c r="BK51">
        <v>4.8360344022512436E-2</v>
      </c>
      <c r="BL51">
        <v>6.5088674426078796E-2</v>
      </c>
      <c r="BM51">
        <v>3.8667734712362289E-2</v>
      </c>
      <c r="BN51">
        <v>8.6156673729419708E-2</v>
      </c>
      <c r="BO51">
        <v>0.18777164816856384</v>
      </c>
      <c r="BP51">
        <v>2.9622627422213554E-2</v>
      </c>
      <c r="BQ51">
        <v>9.2844791652169079E-5</v>
      </c>
      <c r="BR51">
        <v>0.42694175243377686</v>
      </c>
      <c r="BS51">
        <v>0.57305824756622314</v>
      </c>
      <c r="BT51">
        <v>2.4858104065060616E-2</v>
      </c>
      <c r="BU51">
        <v>0.2649693489074707</v>
      </c>
      <c r="BV51">
        <v>0.49148979783058167</v>
      </c>
      <c r="BW51">
        <v>0.19028858840465546</v>
      </c>
      <c r="BX51">
        <v>2.8394157066941261E-2</v>
      </c>
      <c r="BY51">
        <v>5.1132440567016602E-2</v>
      </c>
      <c r="BZ51">
        <v>0.2534240186214447</v>
      </c>
      <c r="CA51">
        <v>0.10859241336584091</v>
      </c>
      <c r="CB51">
        <v>6.3050724565982819E-2</v>
      </c>
      <c r="CC51">
        <v>0.31545063853263855</v>
      </c>
      <c r="CD51">
        <v>0.20834974944591522</v>
      </c>
      <c r="CE51">
        <v>0.10601136833429337</v>
      </c>
      <c r="CF51">
        <v>0.14282973110675812</v>
      </c>
      <c r="CG51">
        <v>8.4860622882843018E-2</v>
      </c>
      <c r="CH51">
        <v>0.189045250415802</v>
      </c>
      <c r="CI51">
        <v>0.41203764081001282</v>
      </c>
      <c r="CJ51">
        <v>6.5011613070964813E-2</v>
      </c>
      <c r="CK51">
        <v>2.037628146354109E-4</v>
      </c>
      <c r="CL51">
        <v>2.066132053732872E-2</v>
      </c>
      <c r="CM51">
        <v>4.4545590877532959E-2</v>
      </c>
      <c r="CN51">
        <v>0.40073657035827637</v>
      </c>
      <c r="CO51">
        <v>0.11204175651073456</v>
      </c>
      <c r="CP51">
        <v>1.4155900105834007E-2</v>
      </c>
      <c r="CQ51">
        <v>2.4187549948692322E-2</v>
      </c>
      <c r="CR51">
        <v>4.0543731302022934E-2</v>
      </c>
      <c r="CS51">
        <v>0.22899928689002991</v>
      </c>
      <c r="CT51">
        <v>0.47965174913406372</v>
      </c>
      <c r="CU51">
        <v>0.24304409325122833</v>
      </c>
      <c r="CV51">
        <v>0.21878120303153992</v>
      </c>
      <c r="CW51">
        <v>5.8522958308458328E-2</v>
      </c>
      <c r="CX51">
        <v>6.6929459571838379E-2</v>
      </c>
      <c r="CY51">
        <v>8.0687746405601501E-2</v>
      </c>
      <c r="CZ51">
        <v>5.6411489844322205E-2</v>
      </c>
      <c r="DA51">
        <v>0.20503294467926025</v>
      </c>
      <c r="DB51">
        <v>0.11757411062717438</v>
      </c>
      <c r="DC51">
        <v>4.6575635671615601E-2</v>
      </c>
      <c r="DD51">
        <v>2.8791530057787895E-2</v>
      </c>
      <c r="DE51">
        <v>9.6630146726965904E-3</v>
      </c>
      <c r="DF51">
        <v>4.3034445494413376E-2</v>
      </c>
      <c r="DG51">
        <v>5.8143515139818192E-2</v>
      </c>
      <c r="DH51">
        <v>7.3597081005573273E-2</v>
      </c>
      <c r="DI51">
        <v>0.119747094810009</v>
      </c>
      <c r="DJ51">
        <v>7.8290082514286041E-2</v>
      </c>
      <c r="DK51">
        <v>4.4846367090940475E-2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0.52232468128204346</v>
      </c>
      <c r="DT51">
        <v>0.47767531871795654</v>
      </c>
      <c r="DU51">
        <v>9.0501554310321808E-2</v>
      </c>
      <c r="DV51">
        <v>0.4925820529460907</v>
      </c>
      <c r="DW51">
        <v>0.33445295691490173</v>
      </c>
      <c r="DX51">
        <v>7.8607052564620972E-2</v>
      </c>
      <c r="DY51">
        <v>3.8563860580325127E-3</v>
      </c>
      <c r="DZ51">
        <v>3.2052706927061081E-2</v>
      </c>
      <c r="EA51">
        <v>0.2183198481798172</v>
      </c>
      <c r="EB51">
        <v>0.12030264735221863</v>
      </c>
      <c r="EC51">
        <v>0.11969825625419617</v>
      </c>
      <c r="ED51">
        <v>0.37338203191757202</v>
      </c>
      <c r="EE51">
        <v>0.1362445205450058</v>
      </c>
      <c r="EM51">
        <v>1927.2421875</v>
      </c>
      <c r="EN51">
        <v>2178.59033203125</v>
      </c>
      <c r="EO51">
        <v>1589.83740234375</v>
      </c>
      <c r="EP51">
        <v>495.96142578125</v>
      </c>
      <c r="EQ51">
        <v>1357.4859619140625</v>
      </c>
      <c r="ER51">
        <v>2102.67626953125</v>
      </c>
      <c r="ES51">
        <v>2402.373046875</v>
      </c>
      <c r="ET51">
        <v>2288.36865234375</v>
      </c>
      <c r="EU51">
        <v>787.5528564453125</v>
      </c>
      <c r="EV51">
        <v>1105.487548828125</v>
      </c>
      <c r="EW51">
        <v>1330.992431640625</v>
      </c>
      <c r="EX51">
        <v>1200.846923828125</v>
      </c>
      <c r="EY51">
        <v>1660.4178466796875</v>
      </c>
      <c r="EZ51">
        <v>4141.97119140625</v>
      </c>
      <c r="FA51">
        <v>926.57025146484375</v>
      </c>
      <c r="FB51">
        <v>1965.1312255859375</v>
      </c>
      <c r="FC51">
        <v>1678.77099609375</v>
      </c>
      <c r="FD51">
        <v>1645.9420166015625</v>
      </c>
      <c r="FE51">
        <v>2125.010986328125</v>
      </c>
      <c r="FF51">
        <v>3364.62744140625</v>
      </c>
      <c r="FG51">
        <v>2529.011962890625</v>
      </c>
      <c r="FH51">
        <v>2364.504150390625</v>
      </c>
      <c r="FI51">
        <v>1730.166015625</v>
      </c>
      <c r="FJ51">
        <v>1334.8604736328125</v>
      </c>
      <c r="FK51">
        <v>1378.847412109375</v>
      </c>
      <c r="FL51">
        <v>1070.6871337890625</v>
      </c>
      <c r="FM51">
        <v>656.08233642578125</v>
      </c>
      <c r="FN51">
        <v>1922.026611328125</v>
      </c>
      <c r="FO51">
        <v>1201.763671875</v>
      </c>
      <c r="FP51">
        <v>2880.398193359375</v>
      </c>
      <c r="FQ51">
        <v>1706.987060546875</v>
      </c>
      <c r="FR51">
        <v>5451.05224609375</v>
      </c>
      <c r="FS51">
        <v>1563.6197509765625</v>
      </c>
      <c r="FT51">
        <v>6.5119552612304688</v>
      </c>
      <c r="FU51">
        <v>3630.31982421875</v>
      </c>
      <c r="FV51">
        <v>1938.98291015625</v>
      </c>
      <c r="FW51">
        <v>0.43544942140579224</v>
      </c>
      <c r="FX51">
        <v>0.18080009520053864</v>
      </c>
      <c r="FY51">
        <v>0.22896845638751984</v>
      </c>
      <c r="FZ51">
        <v>1882.493896484375</v>
      </c>
      <c r="GA51">
        <v>1100.5885009765625</v>
      </c>
      <c r="GB51">
        <v>1553.0809326171875</v>
      </c>
      <c r="GC51">
        <v>0.46305173635482788</v>
      </c>
      <c r="GD51">
        <v>0.23914678394794464</v>
      </c>
      <c r="GE51">
        <v>0.23612479865550995</v>
      </c>
      <c r="GF51">
        <v>5.4785557091236115E-2</v>
      </c>
      <c r="GG51">
        <v>6.8911365233361721E-3</v>
      </c>
      <c r="GH51">
        <v>0.68690776824951172</v>
      </c>
      <c r="GI51">
        <v>0.56244570016860962</v>
      </c>
      <c r="GJ51">
        <v>0.57489913702011108</v>
      </c>
      <c r="GK51">
        <v>0.46785777807235718</v>
      </c>
      <c r="GL51">
        <v>0.72240996360778809</v>
      </c>
      <c r="GM51">
        <v>0.33058196306228638</v>
      </c>
      <c r="GN51">
        <v>1.9850848242640495E-2</v>
      </c>
      <c r="GO51">
        <v>0.1727672815322876</v>
      </c>
      <c r="GP51">
        <v>0.25142306089401245</v>
      </c>
      <c r="GQ51">
        <v>0.25485217571258545</v>
      </c>
      <c r="GR51">
        <v>0.30110663175582886</v>
      </c>
      <c r="GS51">
        <v>0.68519198894500732</v>
      </c>
      <c r="GT51">
        <v>0.31480798125267029</v>
      </c>
      <c r="GU51">
        <v>0.17204077541828156</v>
      </c>
      <c r="GV51">
        <v>0.38979670405387878</v>
      </c>
      <c r="GW51">
        <v>0.10120806097984314</v>
      </c>
      <c r="GX51">
        <v>3.71573306620121E-2</v>
      </c>
      <c r="GY51">
        <v>0.22538261115550995</v>
      </c>
      <c r="GZ51">
        <v>7.4414514005184174E-2</v>
      </c>
      <c r="HA51">
        <v>0.98756730556488037</v>
      </c>
      <c r="HB51">
        <v>0.93027281761169434</v>
      </c>
      <c r="HC51">
        <v>0.31448456645011902</v>
      </c>
      <c r="HD51">
        <v>0.29338780045509338</v>
      </c>
    </row>
    <row r="52" spans="1:212" x14ac:dyDescent="0.25">
      <c r="A52" s="139" t="str">
        <f t="shared" si="1"/>
        <v>2014_2_RJ</v>
      </c>
      <c r="B52">
        <v>2014</v>
      </c>
      <c r="C52">
        <v>2</v>
      </c>
      <c r="D52" t="s">
        <v>172</v>
      </c>
      <c r="E52">
        <v>21898.163482666016</v>
      </c>
      <c r="F52">
        <v>676404.24227905273</v>
      </c>
      <c r="G52">
        <v>1501333.7165985107</v>
      </c>
      <c r="H52">
        <v>678712.73025512695</v>
      </c>
      <c r="I52">
        <v>105401.89036560059</v>
      </c>
      <c r="J52">
        <v>3148882.8712768555</v>
      </c>
      <c r="K52">
        <v>5447350.4195251465</v>
      </c>
      <c r="L52">
        <v>2298467.548248291</v>
      </c>
      <c r="M52">
        <v>2983750.742980957</v>
      </c>
      <c r="N52">
        <v>160212.74179077148</v>
      </c>
      <c r="O52">
        <v>382434.53527832031</v>
      </c>
      <c r="P52">
        <v>1094184.0228118896</v>
      </c>
      <c r="Q52">
        <v>1888465.4996795654</v>
      </c>
      <c r="R52">
        <v>1218480.4626159668</v>
      </c>
      <c r="S52">
        <v>863785.8991394043</v>
      </c>
      <c r="T52">
        <v>7.0205606520175934E-2</v>
      </c>
      <c r="U52">
        <v>0.20086535811424255</v>
      </c>
      <c r="V52">
        <v>0.34667596220970154</v>
      </c>
      <c r="W52">
        <v>0.22368314862251282</v>
      </c>
      <c r="X52">
        <v>0.15856991708278656</v>
      </c>
      <c r="Y52">
        <v>9.5542211784049869E-4</v>
      </c>
      <c r="Z52">
        <v>0.42194229364395142</v>
      </c>
      <c r="AA52">
        <v>1.2673618039116263E-3</v>
      </c>
      <c r="AB52">
        <v>0.12108370661735535</v>
      </c>
      <c r="AC52">
        <v>0.46689534187316895</v>
      </c>
      <c r="AD52">
        <v>0.53310465812683105</v>
      </c>
      <c r="AE52">
        <v>8.4437346085906029E-3</v>
      </c>
      <c r="AF52">
        <v>0.23922260105609894</v>
      </c>
      <c r="AG52">
        <v>0.49656578898429871</v>
      </c>
      <c r="AH52">
        <v>0.22198857367038727</v>
      </c>
      <c r="AI52">
        <v>3.3779289573431015E-2</v>
      </c>
      <c r="AJ52">
        <v>1.4627516269683838E-2</v>
      </c>
      <c r="AK52">
        <v>0.14119404554367065</v>
      </c>
      <c r="AL52">
        <v>0.11603319644927979</v>
      </c>
      <c r="AM52">
        <v>4.9970049411058426E-2</v>
      </c>
      <c r="AN52">
        <v>0.36461478471755981</v>
      </c>
      <c r="AO52">
        <v>0.31356039643287659</v>
      </c>
      <c r="AP52">
        <v>1.4723017811775208E-3</v>
      </c>
      <c r="AQ52">
        <v>9.5772258937358856E-2</v>
      </c>
      <c r="AR52">
        <v>6.632540374994278E-2</v>
      </c>
      <c r="AS52">
        <v>0.17340204119682312</v>
      </c>
      <c r="AT52">
        <v>0.58978027105331421</v>
      </c>
      <c r="AU52">
        <v>7.2135426104068756E-2</v>
      </c>
      <c r="AV52">
        <v>1.1123244185000658E-3</v>
      </c>
      <c r="AW52">
        <v>0.57805770635604858</v>
      </c>
      <c r="AX52">
        <v>0.49103614687919617</v>
      </c>
      <c r="AY52">
        <v>0.68426227569580078</v>
      </c>
      <c r="AZ52">
        <v>6.9523878395557404E-2</v>
      </c>
      <c r="BA52">
        <v>0.68844360113143921</v>
      </c>
      <c r="BB52">
        <v>0.8279883861541748</v>
      </c>
      <c r="BC52">
        <v>0.57367849349975586</v>
      </c>
      <c r="BD52">
        <v>0.12314049899578094</v>
      </c>
      <c r="BE52">
        <v>0.29040655493736267</v>
      </c>
      <c r="BF52">
        <v>0.41165310144424438</v>
      </c>
      <c r="BG52">
        <v>0.4735015332698822</v>
      </c>
      <c r="BH52">
        <v>0.446085125207901</v>
      </c>
      <c r="BI52">
        <v>0.66316819190979004</v>
      </c>
      <c r="BJ52">
        <v>0.72973757982254028</v>
      </c>
      <c r="BK52">
        <v>6.8080017808824778E-4</v>
      </c>
      <c r="BL52">
        <v>4.4285599142313004E-2</v>
      </c>
      <c r="BM52">
        <v>3.0669217929244041E-2</v>
      </c>
      <c r="BN52">
        <v>8.01820307970047E-2</v>
      </c>
      <c r="BO52">
        <v>0.27271750569343567</v>
      </c>
      <c r="BP52">
        <v>3.3355802297592163E-2</v>
      </c>
      <c r="BQ52">
        <v>5.1434471970424056E-4</v>
      </c>
      <c r="BR52">
        <v>0.45802000164985657</v>
      </c>
      <c r="BS52">
        <v>0.54197996854782104</v>
      </c>
      <c r="BT52">
        <v>7.3391394689679146E-3</v>
      </c>
      <c r="BU52">
        <v>0.2266959547996521</v>
      </c>
      <c r="BV52">
        <v>0.5031699538230896</v>
      </c>
      <c r="BW52">
        <v>0.22746965289115906</v>
      </c>
      <c r="BX52">
        <v>3.5325299948453903E-2</v>
      </c>
      <c r="BY52">
        <v>1.4645994640886784E-2</v>
      </c>
      <c r="BZ52">
        <v>0.14226855337619781</v>
      </c>
      <c r="CA52">
        <v>0.11330843716859818</v>
      </c>
      <c r="CB52">
        <v>4.8288945108652115E-2</v>
      </c>
      <c r="CC52">
        <v>0.3598078191280365</v>
      </c>
      <c r="CD52">
        <v>0.32168027758598328</v>
      </c>
      <c r="CE52">
        <v>1.4723017811775208E-3</v>
      </c>
      <c r="CF52">
        <v>9.5772258937358856E-2</v>
      </c>
      <c r="CG52">
        <v>6.632540374994278E-2</v>
      </c>
      <c r="CH52">
        <v>0.17340204119682312</v>
      </c>
      <c r="CI52">
        <v>0.58978027105331421</v>
      </c>
      <c r="CJ52">
        <v>7.2135426104068756E-2</v>
      </c>
      <c r="CK52">
        <v>1.1123244185000658E-3</v>
      </c>
      <c r="CL52">
        <v>2.4006510153412819E-2</v>
      </c>
      <c r="CM52">
        <v>3.7846554070711136E-2</v>
      </c>
      <c r="CN52">
        <v>0.49962005019187927</v>
      </c>
      <c r="CO52">
        <v>5.9626094996929169E-2</v>
      </c>
      <c r="CP52">
        <v>1.4215977862477303E-2</v>
      </c>
      <c r="CQ52">
        <v>5.0464938394725323E-3</v>
      </c>
      <c r="CR52">
        <v>3.3759426325559616E-2</v>
      </c>
      <c r="CS52">
        <v>0.20352782309055328</v>
      </c>
      <c r="CT52">
        <v>0.50807803869247437</v>
      </c>
      <c r="CU52">
        <v>0.22821936011314392</v>
      </c>
      <c r="CV52">
        <v>0.19963449239730835</v>
      </c>
      <c r="CW52">
        <v>6.4068116247653961E-2</v>
      </c>
      <c r="CX52">
        <v>5.0879232585430145E-2</v>
      </c>
      <c r="CY52">
        <v>6.8954750895500183E-2</v>
      </c>
      <c r="CZ52">
        <v>3.5048618912696838E-2</v>
      </c>
      <c r="DA52">
        <v>0.17639949917793274</v>
      </c>
      <c r="DB52">
        <v>9.9784061312675476E-2</v>
      </c>
      <c r="DC52">
        <v>3.9525896310806274E-2</v>
      </c>
      <c r="DD52">
        <v>2.5160972028970718E-2</v>
      </c>
      <c r="DE52">
        <v>9.0736625716090202E-3</v>
      </c>
      <c r="DF52">
        <v>5.1244471222162247E-2</v>
      </c>
      <c r="DG52">
        <v>4.4268723577260971E-2</v>
      </c>
      <c r="DH52">
        <v>6.7260928452014923E-2</v>
      </c>
      <c r="DI52">
        <v>8.1602215766906738E-2</v>
      </c>
      <c r="DJ52">
        <v>6.4115233719348907E-2</v>
      </c>
      <c r="DK52">
        <v>2.7489576488733292E-2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0.63276606798171997</v>
      </c>
      <c r="DT52">
        <v>0.36723396182060242</v>
      </c>
      <c r="DU52">
        <v>2.9274629428982735E-2</v>
      </c>
      <c r="DV52">
        <v>0.46916201710700989</v>
      </c>
      <c r="DW52">
        <v>0.38576069474220276</v>
      </c>
      <c r="DX52">
        <v>0.10977854579687119</v>
      </c>
      <c r="DY52">
        <v>6.0241059400141239E-3</v>
      </c>
      <c r="DZ52">
        <v>1.4732521027326584E-2</v>
      </c>
      <c r="EA52">
        <v>0.12284934520721436</v>
      </c>
      <c r="EB52">
        <v>0.15339265763759613</v>
      </c>
      <c r="EC52">
        <v>8.0144032835960388E-2</v>
      </c>
      <c r="ED52">
        <v>0.45946767926216125</v>
      </c>
      <c r="EE52">
        <v>0.16941377520561218</v>
      </c>
      <c r="EM52">
        <v>2675.70654296875</v>
      </c>
      <c r="EN52">
        <v>3032.91357421875</v>
      </c>
      <c r="EO52">
        <v>2253.019775390625</v>
      </c>
      <c r="EP52">
        <v>640.56329345703125</v>
      </c>
      <c r="EQ52">
        <v>1857.5274658203125</v>
      </c>
      <c r="ER52">
        <v>2767.11181640625</v>
      </c>
      <c r="ES52">
        <v>3156.53515625</v>
      </c>
      <c r="ET52">
        <v>3950.935302734375</v>
      </c>
      <c r="EU52">
        <v>1136.800048828125</v>
      </c>
      <c r="EV52">
        <v>1255.4716796875</v>
      </c>
      <c r="EW52">
        <v>1452.558349609375</v>
      </c>
      <c r="EX52">
        <v>1327.8519287109375</v>
      </c>
      <c r="EY52">
        <v>1869.7139892578125</v>
      </c>
      <c r="EZ52">
        <v>4908.59326171875</v>
      </c>
      <c r="FA52">
        <v>1073.3885498046875</v>
      </c>
      <c r="FB52">
        <v>3192.097412109375</v>
      </c>
      <c r="FC52">
        <v>2272.619140625</v>
      </c>
      <c r="FD52">
        <v>1867.898193359375</v>
      </c>
      <c r="FE52">
        <v>2601.60546875</v>
      </c>
      <c r="FF52">
        <v>4949.001953125</v>
      </c>
      <c r="FG52">
        <v>2165.157470703125</v>
      </c>
      <c r="FH52">
        <v>3219.265869140625</v>
      </c>
      <c r="FI52">
        <v>2398.357666015625</v>
      </c>
      <c r="FJ52">
        <v>1862.236328125</v>
      </c>
      <c r="FK52">
        <v>1887.8359375</v>
      </c>
      <c r="FL52">
        <v>1134.40576171875</v>
      </c>
      <c r="FM52">
        <v>878.23956298828125</v>
      </c>
      <c r="FN52">
        <v>2264.38232421875</v>
      </c>
      <c r="FO52">
        <v>1713.0057373046875</v>
      </c>
      <c r="FP52">
        <v>5045.0205078125</v>
      </c>
      <c r="FQ52">
        <v>1637.589599609375</v>
      </c>
      <c r="FR52">
        <v>7001.30078125</v>
      </c>
      <c r="FS52">
        <v>2137.84619140625</v>
      </c>
      <c r="FT52">
        <v>0</v>
      </c>
      <c r="FU52">
        <v>5205.56787109375</v>
      </c>
      <c r="FV52">
        <v>2645.90771484375</v>
      </c>
      <c r="FW52">
        <v>0.53784257173538208</v>
      </c>
      <c r="FX52">
        <v>0.10251913964748383</v>
      </c>
      <c r="FY52">
        <v>0.20352782309055328</v>
      </c>
      <c r="FZ52">
        <v>2269.37890625</v>
      </c>
      <c r="GA52">
        <v>1381.112548828125</v>
      </c>
      <c r="GB52">
        <v>2125.26025390625</v>
      </c>
      <c r="GC52">
        <v>0.49669638276100159</v>
      </c>
      <c r="GD52">
        <v>0.22700083255767822</v>
      </c>
      <c r="GE52">
        <v>0.21108493208885193</v>
      </c>
      <c r="GF52">
        <v>5.5889539420604706E-2</v>
      </c>
      <c r="GG52">
        <v>9.3283215537667274E-3</v>
      </c>
      <c r="GH52">
        <v>0.63548731803894043</v>
      </c>
      <c r="GI52">
        <v>0.55858916044235229</v>
      </c>
      <c r="GJ52">
        <v>0.53266853094100952</v>
      </c>
      <c r="GK52">
        <v>0.41748028993606567</v>
      </c>
      <c r="GL52">
        <v>0.79068756103515625</v>
      </c>
      <c r="GM52">
        <v>0.35111916065216064</v>
      </c>
      <c r="GN52">
        <v>9.8173581063747406E-3</v>
      </c>
      <c r="GO52">
        <v>0.12294788658618927</v>
      </c>
      <c r="GP52">
        <v>0.19297057390213013</v>
      </c>
      <c r="GQ52">
        <v>0.28035509586334229</v>
      </c>
      <c r="GR52">
        <v>0.39390906691551208</v>
      </c>
      <c r="GS52">
        <v>0.70339447259902954</v>
      </c>
      <c r="GT52">
        <v>0.29660549759864807</v>
      </c>
      <c r="GU52">
        <v>5.5953547358512878E-2</v>
      </c>
      <c r="GV52">
        <v>0.27015912532806396</v>
      </c>
      <c r="GW52">
        <v>0.16692149639129639</v>
      </c>
      <c r="GX52">
        <v>2.5723421946167946E-2</v>
      </c>
      <c r="GY52">
        <v>0.32939660549163818</v>
      </c>
      <c r="GZ52">
        <v>0.15184579789638519</v>
      </c>
      <c r="HA52">
        <v>0.99343550205230713</v>
      </c>
      <c r="HB52">
        <v>0.94619917869567871</v>
      </c>
      <c r="HC52">
        <v>0.2119436115026474</v>
      </c>
      <c r="HD52">
        <v>0.1600956916809082</v>
      </c>
    </row>
    <row r="53" spans="1:212" x14ac:dyDescent="0.25">
      <c r="A53" s="139" t="str">
        <f t="shared" si="1"/>
        <v>2014_2_RMRJ</v>
      </c>
      <c r="B53">
        <v>2014</v>
      </c>
      <c r="C53">
        <v>2</v>
      </c>
      <c r="D53" t="s">
        <v>9</v>
      </c>
      <c r="E53">
        <v>50637.609134674072</v>
      </c>
      <c r="F53">
        <v>1221209.3044052124</v>
      </c>
      <c r="G53">
        <v>2790940.4476623535</v>
      </c>
      <c r="H53">
        <v>1218970.5090332031</v>
      </c>
      <c r="I53">
        <v>156218.363697052</v>
      </c>
      <c r="J53">
        <v>5806624.2794570923</v>
      </c>
      <c r="K53">
        <v>10121609.383769989</v>
      </c>
      <c r="L53">
        <v>4314985.1043128967</v>
      </c>
      <c r="M53">
        <v>5437976.2339324951</v>
      </c>
      <c r="N53">
        <v>360494.33730316162</v>
      </c>
      <c r="O53">
        <v>762572.78925323486</v>
      </c>
      <c r="P53">
        <v>2044991.2778778076</v>
      </c>
      <c r="Q53">
        <v>3629620.176235199</v>
      </c>
      <c r="R53">
        <v>2244611.3477363586</v>
      </c>
      <c r="S53">
        <v>1439813.7926673889</v>
      </c>
      <c r="T53">
        <v>7.5341060757637024E-2</v>
      </c>
      <c r="U53">
        <v>0.2020421028137207</v>
      </c>
      <c r="V53">
        <v>0.35860109329223633</v>
      </c>
      <c r="W53">
        <v>0.22176426649093628</v>
      </c>
      <c r="X53">
        <v>0.14225146174430847</v>
      </c>
      <c r="Y53">
        <v>9.773534256964922E-4</v>
      </c>
      <c r="Z53">
        <v>0.42631414532661438</v>
      </c>
      <c r="AA53">
        <v>2.5634544435888529E-3</v>
      </c>
      <c r="AB53">
        <v>9.7360901534557343E-2</v>
      </c>
      <c r="AC53">
        <v>0.44891506433486938</v>
      </c>
      <c r="AD53">
        <v>0.55108493566513062</v>
      </c>
      <c r="AE53">
        <v>1.1108618229627609E-2</v>
      </c>
      <c r="AF53">
        <v>0.24111980199813843</v>
      </c>
      <c r="AG53">
        <v>0.50273275375366211</v>
      </c>
      <c r="AH53">
        <v>0.21787776052951813</v>
      </c>
      <c r="AI53">
        <v>2.7161037549376488E-2</v>
      </c>
      <c r="AJ53">
        <v>2.1291490644216537E-2</v>
      </c>
      <c r="AK53">
        <v>0.17392715811729431</v>
      </c>
      <c r="AL53">
        <v>0.13728372752666473</v>
      </c>
      <c r="AM53">
        <v>5.5831234902143478E-2</v>
      </c>
      <c r="AN53">
        <v>0.3772607147693634</v>
      </c>
      <c r="AO53">
        <v>0.23440568149089813</v>
      </c>
      <c r="AP53">
        <v>3.3438603859394789E-3</v>
      </c>
      <c r="AQ53">
        <v>0.10142789036035538</v>
      </c>
      <c r="AR53">
        <v>8.8578343391418457E-2</v>
      </c>
      <c r="AS53">
        <v>0.19007904827594757</v>
      </c>
      <c r="AT53">
        <v>0.55302375555038452</v>
      </c>
      <c r="AU53">
        <v>6.2850490212440491E-2</v>
      </c>
      <c r="AV53">
        <v>6.9663231261074543E-4</v>
      </c>
      <c r="AW53">
        <v>0.57368588447570801</v>
      </c>
      <c r="AX53">
        <v>0.47479766607284546</v>
      </c>
      <c r="AY53">
        <v>0.69090545177459717</v>
      </c>
      <c r="AZ53">
        <v>8.4586776793003082E-2</v>
      </c>
      <c r="BA53">
        <v>0.68464452028274536</v>
      </c>
      <c r="BB53">
        <v>0.80426609516143799</v>
      </c>
      <c r="BC53">
        <v>0.56363177299499512</v>
      </c>
      <c r="BD53">
        <v>0.10953773558139801</v>
      </c>
      <c r="BE53">
        <v>0.2776467502117157</v>
      </c>
      <c r="BF53">
        <v>0.41564971208572388</v>
      </c>
      <c r="BG53">
        <v>0.5242035984992981</v>
      </c>
      <c r="BH53">
        <v>0.45288464426994324</v>
      </c>
      <c r="BI53">
        <v>0.69660413265228271</v>
      </c>
      <c r="BJ53">
        <v>0.72968608140945435</v>
      </c>
      <c r="BK53">
        <v>1.501008402556181E-3</v>
      </c>
      <c r="BL53">
        <v>4.5529447495937347E-2</v>
      </c>
      <c r="BM53">
        <v>3.9761483669281006E-2</v>
      </c>
      <c r="BN53">
        <v>8.5323616862297058E-2</v>
      </c>
      <c r="BO53">
        <v>0.24824400246143341</v>
      </c>
      <c r="BP53">
        <v>2.8212636709213257E-2</v>
      </c>
      <c r="BQ53">
        <v>3.1270773615688086E-4</v>
      </c>
      <c r="BR53">
        <v>0.43981704115867615</v>
      </c>
      <c r="BS53">
        <v>0.56018298864364624</v>
      </c>
      <c r="BT53">
        <v>9.3118483200669289E-3</v>
      </c>
      <c r="BU53">
        <v>0.22457054257392883</v>
      </c>
      <c r="BV53">
        <v>0.51323145627975464</v>
      </c>
      <c r="BW53">
        <v>0.22415885329246521</v>
      </c>
      <c r="BX53">
        <v>2.8727298602461815E-2</v>
      </c>
      <c r="BY53">
        <v>2.144743874669075E-2</v>
      </c>
      <c r="BZ53">
        <v>0.17339198291301727</v>
      </c>
      <c r="CA53">
        <v>0.13640378415584564</v>
      </c>
      <c r="CB53">
        <v>5.2889317274093628E-2</v>
      </c>
      <c r="CC53">
        <v>0.37414205074310303</v>
      </c>
      <c r="CD53">
        <v>0.24172541499137878</v>
      </c>
      <c r="CE53">
        <v>3.3438603859394789E-3</v>
      </c>
      <c r="CF53">
        <v>0.10142789036035538</v>
      </c>
      <c r="CG53">
        <v>8.8578343391418457E-2</v>
      </c>
      <c r="CH53">
        <v>0.19007904827594757</v>
      </c>
      <c r="CI53">
        <v>0.55302375555038452</v>
      </c>
      <c r="CJ53">
        <v>6.2850490212440491E-2</v>
      </c>
      <c r="CK53">
        <v>6.9663231261074543E-4</v>
      </c>
      <c r="CL53">
        <v>2.9178740456700325E-2</v>
      </c>
      <c r="CM53">
        <v>4.7379694879055023E-2</v>
      </c>
      <c r="CN53">
        <v>0.49187743663787842</v>
      </c>
      <c r="CO53">
        <v>7.1023561060428619E-2</v>
      </c>
      <c r="CP53">
        <v>1.3374087400734425E-2</v>
      </c>
      <c r="CQ53">
        <v>7.3127732612192631E-3</v>
      </c>
      <c r="CR53">
        <v>2.8243442997336388E-2</v>
      </c>
      <c r="CS53">
        <v>0.21168592572212219</v>
      </c>
      <c r="CT53">
        <v>0.50726866722106934</v>
      </c>
      <c r="CU53">
        <v>0.23065216839313507</v>
      </c>
      <c r="CV53">
        <v>0.20400556921958923</v>
      </c>
      <c r="CW53">
        <v>5.8073624968528748E-2</v>
      </c>
      <c r="CX53">
        <v>6.208328902721405E-2</v>
      </c>
      <c r="CY53">
        <v>8.0738618969917297E-2</v>
      </c>
      <c r="CZ53">
        <v>4.6886615455150604E-2</v>
      </c>
      <c r="DA53">
        <v>0.21496427059173584</v>
      </c>
      <c r="DB53">
        <v>0.12541048228740692</v>
      </c>
      <c r="DC53">
        <v>4.3355993926525116E-2</v>
      </c>
      <c r="DD53">
        <v>3.3974740654230118E-2</v>
      </c>
      <c r="DE53">
        <v>9.4828298315405846E-3</v>
      </c>
      <c r="DF53">
        <v>5.6628059595823288E-2</v>
      </c>
      <c r="DG53">
        <v>6.4372994005680084E-2</v>
      </c>
      <c r="DH53">
        <v>6.5151073038578033E-2</v>
      </c>
      <c r="DI53">
        <v>0.11151633411645889</v>
      </c>
      <c r="DJ53">
        <v>7.0548467338085175E-2</v>
      </c>
      <c r="DK53">
        <v>3.3684935420751572E-2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0.5838090181350708</v>
      </c>
      <c r="DT53">
        <v>0.41619101166725159</v>
      </c>
      <c r="DU53">
        <v>3.8463745266199112E-2</v>
      </c>
      <c r="DV53">
        <v>0.48707067966461182</v>
      </c>
      <c r="DW53">
        <v>0.35108450055122375</v>
      </c>
      <c r="DX53">
        <v>0.1192324161529541</v>
      </c>
      <c r="DY53">
        <v>4.1486765258014202E-3</v>
      </c>
      <c r="DZ53">
        <v>1.9420616328716278E-2</v>
      </c>
      <c r="EA53">
        <v>0.18034179508686066</v>
      </c>
      <c r="EB53">
        <v>0.14406745135784149</v>
      </c>
      <c r="EC53">
        <v>0.10028615593910217</v>
      </c>
      <c r="ED53">
        <v>0.42870095372200012</v>
      </c>
      <c r="EE53">
        <v>0.12718303501605988</v>
      </c>
      <c r="EM53">
        <v>2196.709716796875</v>
      </c>
      <c r="EN53">
        <v>2460.19970703125</v>
      </c>
      <c r="EO53">
        <v>1861.1094970703125</v>
      </c>
      <c r="EP53">
        <v>671.964111328125</v>
      </c>
      <c r="EQ53">
        <v>1616.8525390625</v>
      </c>
      <c r="ER53">
        <v>2284.853271484375</v>
      </c>
      <c r="ES53">
        <v>2509.5654296875</v>
      </c>
      <c r="ET53">
        <v>3207.9248046875</v>
      </c>
      <c r="EU53">
        <v>1134.4493408203125</v>
      </c>
      <c r="EV53">
        <v>1187.75439453125</v>
      </c>
      <c r="EW53">
        <v>1366.939208984375</v>
      </c>
      <c r="EX53">
        <v>1348.8155517578125</v>
      </c>
      <c r="EY53">
        <v>1746.0870361328125</v>
      </c>
      <c r="EZ53">
        <v>4365.91748046875</v>
      </c>
      <c r="FA53">
        <v>1619.553955078125</v>
      </c>
      <c r="FB53">
        <v>2548.749755859375</v>
      </c>
      <c r="FC53">
        <v>1801.67041015625</v>
      </c>
      <c r="FD53">
        <v>1632.5086669921875</v>
      </c>
      <c r="FE53">
        <v>2169.631103515625</v>
      </c>
      <c r="FF53">
        <v>4162.013671875</v>
      </c>
      <c r="FG53">
        <v>2071.390380859375</v>
      </c>
      <c r="FH53">
        <v>2591.87548828125</v>
      </c>
      <c r="FI53">
        <v>1957.1171875</v>
      </c>
      <c r="FJ53">
        <v>1615.8563232421875</v>
      </c>
      <c r="FK53">
        <v>1737.026611328125</v>
      </c>
      <c r="FL53">
        <v>1105.26171875</v>
      </c>
      <c r="FM53">
        <v>882.2723388671875</v>
      </c>
      <c r="FN53">
        <v>1961.580078125</v>
      </c>
      <c r="FO53">
        <v>1415.31298828125</v>
      </c>
      <c r="FP53">
        <v>4447.6015625</v>
      </c>
      <c r="FQ53">
        <v>1627.372314453125</v>
      </c>
      <c r="FR53">
        <v>5831.41162109375</v>
      </c>
      <c r="FS53">
        <v>1823.3353271484375</v>
      </c>
      <c r="FT53">
        <v>0</v>
      </c>
      <c r="FU53">
        <v>4470.20703125</v>
      </c>
      <c r="FV53">
        <v>2176.895751953125</v>
      </c>
      <c r="FW53">
        <v>0.53443026542663574</v>
      </c>
      <c r="FX53">
        <v>0.12571603059768677</v>
      </c>
      <c r="FY53">
        <v>0.21168592572212219</v>
      </c>
      <c r="FZ53">
        <v>1961.4656982421875</v>
      </c>
      <c r="GA53">
        <v>1212.1016845703125</v>
      </c>
      <c r="GB53">
        <v>1811.0174560546875</v>
      </c>
      <c r="GC53">
        <v>0.49273055791854858</v>
      </c>
      <c r="GD53">
        <v>0.22784033417701721</v>
      </c>
      <c r="GE53">
        <v>0.21970544755458832</v>
      </c>
      <c r="GF53">
        <v>5.2844326943159103E-2</v>
      </c>
      <c r="GG53">
        <v>6.8793389946222305E-3</v>
      </c>
      <c r="GH53">
        <v>0.63879245519638062</v>
      </c>
      <c r="GI53">
        <v>0.5410582423210144</v>
      </c>
      <c r="GJ53">
        <v>0.53425008058547974</v>
      </c>
      <c r="GK53">
        <v>0.40545603632926941</v>
      </c>
      <c r="GL53">
        <v>0.75662177801132202</v>
      </c>
      <c r="GM53">
        <v>0.35915398597717285</v>
      </c>
      <c r="GN53">
        <v>1.2959129177033901E-2</v>
      </c>
      <c r="GO53">
        <v>0.13444599509239197</v>
      </c>
      <c r="GP53">
        <v>0.22192314267158508</v>
      </c>
      <c r="GQ53">
        <v>0.27972543239593506</v>
      </c>
      <c r="GR53">
        <v>0.35094627737998962</v>
      </c>
      <c r="GS53">
        <v>0.6992984414100647</v>
      </c>
      <c r="GT53">
        <v>0.3007015585899353</v>
      </c>
      <c r="GU53">
        <v>8.2927413284778595E-2</v>
      </c>
      <c r="GV53">
        <v>0.32603231072425842</v>
      </c>
      <c r="GW53">
        <v>0.15637338161468506</v>
      </c>
      <c r="GX53">
        <v>3.2361764460802078E-2</v>
      </c>
      <c r="GY53">
        <v>0.29403334856033325</v>
      </c>
      <c r="GZ53">
        <v>0.10827180743217468</v>
      </c>
      <c r="HA53">
        <v>0.99405652284622192</v>
      </c>
      <c r="HB53">
        <v>0.93520337343215942</v>
      </c>
      <c r="HC53">
        <v>0.24159103631973267</v>
      </c>
      <c r="HD53">
        <v>0.19043661653995514</v>
      </c>
    </row>
    <row r="54" spans="1:212" x14ac:dyDescent="0.25">
      <c r="A54" s="139" t="str">
        <f t="shared" si="1"/>
        <v>2014_2_SEMT</v>
      </c>
      <c r="B54">
        <v>2014</v>
      </c>
      <c r="C54">
        <v>2</v>
      </c>
      <c r="D54" t="s">
        <v>171</v>
      </c>
      <c r="E54">
        <v>287717.47597122192</v>
      </c>
      <c r="F54">
        <v>4850109.359046936</v>
      </c>
      <c r="G54">
        <v>9671302.6032333374</v>
      </c>
      <c r="H54">
        <v>3949006.31980896</v>
      </c>
      <c r="I54">
        <v>526609.30997848511</v>
      </c>
      <c r="J54">
        <v>20866773.299919128</v>
      </c>
      <c r="K54">
        <v>33255883.568149567</v>
      </c>
      <c r="L54">
        <v>12389110.268230438</v>
      </c>
      <c r="M54">
        <v>19284745.06803894</v>
      </c>
      <c r="N54">
        <v>1550770.5423202515</v>
      </c>
      <c r="O54">
        <v>2635176.8574981689</v>
      </c>
      <c r="P54">
        <v>7296304.3711242676</v>
      </c>
      <c r="Q54">
        <v>12284648.009746552</v>
      </c>
      <c r="R54">
        <v>6908270.2545585632</v>
      </c>
      <c r="S54">
        <v>4131484.0752220154</v>
      </c>
      <c r="T54">
        <v>7.9239420592784882E-2</v>
      </c>
      <c r="U54">
        <v>0.21939890086650848</v>
      </c>
      <c r="V54">
        <v>0.36939772963523865</v>
      </c>
      <c r="W54">
        <v>0.20773077011108398</v>
      </c>
      <c r="X54">
        <v>0.124233178794384</v>
      </c>
      <c r="Y54">
        <v>2.1228538826107979E-3</v>
      </c>
      <c r="Z54">
        <v>0.37253889441490173</v>
      </c>
      <c r="AA54">
        <v>5.4149897769093513E-3</v>
      </c>
      <c r="AB54">
        <v>7.7726587653160095E-2</v>
      </c>
      <c r="AC54">
        <v>0.45827955007553101</v>
      </c>
      <c r="AD54">
        <v>0.54172044992446899</v>
      </c>
      <c r="AE54">
        <v>1.9832901656627655E-2</v>
      </c>
      <c r="AF54">
        <v>0.26776355504989624</v>
      </c>
      <c r="AG54">
        <v>0.49032536149024963</v>
      </c>
      <c r="AH54">
        <v>0.19648587703704834</v>
      </c>
      <c r="AI54">
        <v>2.559230662882328E-2</v>
      </c>
      <c r="AJ54">
        <v>1.7054729163646698E-2</v>
      </c>
      <c r="AK54">
        <v>0.16660259664058685</v>
      </c>
      <c r="AL54">
        <v>0.11929140985012054</v>
      </c>
      <c r="AM54">
        <v>5.9786368161439896E-2</v>
      </c>
      <c r="AN54">
        <v>0.35786935687065125</v>
      </c>
      <c r="AO54">
        <v>0.27939555048942566</v>
      </c>
      <c r="AP54">
        <v>3.8280845619738102E-3</v>
      </c>
      <c r="AQ54">
        <v>0.13753533363342285</v>
      </c>
      <c r="AR54">
        <v>8.014090359210968E-2</v>
      </c>
      <c r="AS54">
        <v>0.18377749621868134</v>
      </c>
      <c r="AT54">
        <v>0.54695039987564087</v>
      </c>
      <c r="AU54">
        <v>4.7421105206012726E-2</v>
      </c>
      <c r="AV54">
        <v>3.4668779699131846E-4</v>
      </c>
      <c r="AW54">
        <v>0.62746107578277588</v>
      </c>
      <c r="AX54">
        <v>0.53605645895004272</v>
      </c>
      <c r="AY54">
        <v>0.73322868347167969</v>
      </c>
      <c r="AZ54">
        <v>0.15704777836799622</v>
      </c>
      <c r="BA54">
        <v>0.76577967405319214</v>
      </c>
      <c r="BB54">
        <v>0.83286947011947632</v>
      </c>
      <c r="BC54">
        <v>0.59349530935287476</v>
      </c>
      <c r="BD54">
        <v>0.12925836443901062</v>
      </c>
      <c r="BE54">
        <v>0.28254562616348267</v>
      </c>
      <c r="BF54">
        <v>0.44765931367874146</v>
      </c>
      <c r="BG54">
        <v>0.56221461296081543</v>
      </c>
      <c r="BH54">
        <v>0.50511264801025391</v>
      </c>
      <c r="BI54">
        <v>0.74144577980041504</v>
      </c>
      <c r="BJ54">
        <v>0.80288016796112061</v>
      </c>
      <c r="BK54">
        <v>1.8406125018373132E-3</v>
      </c>
      <c r="BL54">
        <v>6.6129483282566071E-2</v>
      </c>
      <c r="BM54">
        <v>3.8533199578523636E-2</v>
      </c>
      <c r="BN54">
        <v>8.836355060338974E-2</v>
      </c>
      <c r="BO54">
        <v>0.26298367977142334</v>
      </c>
      <c r="BP54">
        <v>2.2800927981734276E-2</v>
      </c>
      <c r="BQ54">
        <v>1.6669377509970218E-4</v>
      </c>
      <c r="BR54">
        <v>0.45185130834579468</v>
      </c>
      <c r="BS54">
        <v>0.54814869165420532</v>
      </c>
      <c r="BT54">
        <v>1.4919433742761612E-2</v>
      </c>
      <c r="BU54">
        <v>0.25149980187416077</v>
      </c>
      <c r="BV54">
        <v>0.50150012969970703</v>
      </c>
      <c r="BW54">
        <v>0.20477357506752014</v>
      </c>
      <c r="BX54">
        <v>2.7307040989398956E-2</v>
      </c>
      <c r="BY54">
        <v>1.7666909843683243E-2</v>
      </c>
      <c r="BZ54">
        <v>0.16754069924354553</v>
      </c>
      <c r="CA54">
        <v>0.11869312822818756</v>
      </c>
      <c r="CB54">
        <v>5.516437441110611E-2</v>
      </c>
      <c r="CC54">
        <v>0.35329887270927429</v>
      </c>
      <c r="CD54">
        <v>0.28763601183891296</v>
      </c>
      <c r="CE54">
        <v>3.82823939435184E-3</v>
      </c>
      <c r="CF54">
        <v>0.13754089176654816</v>
      </c>
      <c r="CG54">
        <v>8.0144137144088745E-2</v>
      </c>
      <c r="CH54">
        <v>0.1837780773639679</v>
      </c>
      <c r="CI54">
        <v>0.54693895578384399</v>
      </c>
      <c r="CJ54">
        <v>4.7423020005226135E-2</v>
      </c>
      <c r="CK54">
        <v>3.4670179593376815E-4</v>
      </c>
      <c r="CL54">
        <v>2.6294583454728127E-2</v>
      </c>
      <c r="CM54">
        <v>3.866095095872879E-2</v>
      </c>
      <c r="CN54">
        <v>0.51275628805160522</v>
      </c>
      <c r="CO54">
        <v>8.8283106684684753E-2</v>
      </c>
      <c r="CP54">
        <v>1.2920118868350983E-2</v>
      </c>
      <c r="CQ54">
        <v>8.6602233350276947E-3</v>
      </c>
      <c r="CR54">
        <v>4.2822733521461487E-2</v>
      </c>
      <c r="CS54">
        <v>0.18646040558815002</v>
      </c>
      <c r="CT54">
        <v>0.47614827752113342</v>
      </c>
      <c r="CU54">
        <v>0.22972220182418823</v>
      </c>
      <c r="CV54">
        <v>0.23577447235584259</v>
      </c>
      <c r="CW54">
        <v>5.8355037122964859E-2</v>
      </c>
      <c r="CX54">
        <v>7.4317693710327148E-2</v>
      </c>
      <c r="CY54">
        <v>8.6763635277748108E-2</v>
      </c>
      <c r="CZ54">
        <v>6.3788801431655884E-2</v>
      </c>
      <c r="DA54">
        <v>0.29246154427528381</v>
      </c>
      <c r="DB54">
        <v>0.12971161305904388</v>
      </c>
      <c r="DC54">
        <v>5.3949914872646332E-2</v>
      </c>
      <c r="DD54">
        <v>3.5507448017597198E-2</v>
      </c>
      <c r="DE54">
        <v>1.3893531635403633E-2</v>
      </c>
      <c r="DF54">
        <v>3.9554622024297714E-2</v>
      </c>
      <c r="DG54">
        <v>6.8531237542629242E-2</v>
      </c>
      <c r="DH54">
        <v>7.8659065067768097E-2</v>
      </c>
      <c r="DI54">
        <v>0.14387896656990051</v>
      </c>
      <c r="DJ54">
        <v>8.6770631372928619E-2</v>
      </c>
      <c r="DK54">
        <v>4.7200899571180344E-2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0.53502732515335083</v>
      </c>
      <c r="DT54">
        <v>0.46497267484664917</v>
      </c>
      <c r="DU54">
        <v>7.8048184514045715E-2</v>
      </c>
      <c r="DV54">
        <v>0.46734553575515747</v>
      </c>
      <c r="DW54">
        <v>0.35594499111175537</v>
      </c>
      <c r="DX54">
        <v>9.3876861035823822E-2</v>
      </c>
      <c r="DY54">
        <v>4.7844257205724716E-3</v>
      </c>
      <c r="DZ54">
        <v>9.0771559625864029E-3</v>
      </c>
      <c r="EA54">
        <v>0.15363073348999023</v>
      </c>
      <c r="EB54">
        <v>0.12625996768474579</v>
      </c>
      <c r="EC54">
        <v>0.11574633419513702</v>
      </c>
      <c r="ED54">
        <v>0.41783520579338074</v>
      </c>
      <c r="EE54">
        <v>0.17745061218738556</v>
      </c>
      <c r="EM54">
        <v>2597.37841796875</v>
      </c>
      <c r="EN54">
        <v>2963.2890625</v>
      </c>
      <c r="EO54">
        <v>2153.513427734375</v>
      </c>
      <c r="EP54">
        <v>689.271484375</v>
      </c>
      <c r="EQ54">
        <v>1742.06982421875</v>
      </c>
      <c r="ER54">
        <v>2734.693603515625</v>
      </c>
      <c r="ES54">
        <v>3319.447998046875</v>
      </c>
      <c r="ET54">
        <v>3583.5947265625</v>
      </c>
      <c r="EU54">
        <v>1128.390869140625</v>
      </c>
      <c r="EV54">
        <v>1346.92626953125</v>
      </c>
      <c r="EW54">
        <v>1460.6768798828125</v>
      </c>
      <c r="EX54">
        <v>1366.66455078125</v>
      </c>
      <c r="EY54">
        <v>1835.9776611328125</v>
      </c>
      <c r="EZ54">
        <v>5056.44775390625</v>
      </c>
      <c r="FA54">
        <v>2360.513427734375</v>
      </c>
      <c r="FB54">
        <v>2764.062744140625</v>
      </c>
      <c r="FC54">
        <v>2023.50634765625</v>
      </c>
      <c r="FD54">
        <v>1955.195556640625</v>
      </c>
      <c r="FE54">
        <v>2690.5390625</v>
      </c>
      <c r="FF54">
        <v>4523.7763671875</v>
      </c>
      <c r="FG54">
        <v>1688.9251708984375</v>
      </c>
      <c r="FH54">
        <v>3202.177978515625</v>
      </c>
      <c r="FI54">
        <v>2365.152099609375</v>
      </c>
      <c r="FJ54">
        <v>1799.3492431640625</v>
      </c>
      <c r="FK54">
        <v>1801.5682373046875</v>
      </c>
      <c r="FL54">
        <v>1208.7352294921875</v>
      </c>
      <c r="FM54">
        <v>907.05517578125</v>
      </c>
      <c r="FN54">
        <v>2388.93310546875</v>
      </c>
      <c r="FO54">
        <v>1849.401123046875</v>
      </c>
      <c r="FP54">
        <v>3689.92138671875</v>
      </c>
      <c r="FQ54">
        <v>1888.1158447265625</v>
      </c>
      <c r="FR54">
        <v>7356.85791015625</v>
      </c>
      <c r="FS54">
        <v>2210.143310546875</v>
      </c>
      <c r="FT54">
        <v>0</v>
      </c>
      <c r="FU54">
        <v>4518.4658203125</v>
      </c>
      <c r="FV54">
        <v>2558.9921875</v>
      </c>
      <c r="FW54">
        <v>0.55194872617721558</v>
      </c>
      <c r="FX54">
        <v>0.13563235104084015</v>
      </c>
      <c r="FY54">
        <v>0.18645972013473511</v>
      </c>
      <c r="FZ54">
        <v>2335.496337890625</v>
      </c>
      <c r="GA54">
        <v>1546.5186767578125</v>
      </c>
      <c r="GB54">
        <v>2174.23876953125</v>
      </c>
      <c r="GC54">
        <v>0.4582863450050354</v>
      </c>
      <c r="GD54">
        <v>0.22665107250213623</v>
      </c>
      <c r="GE54">
        <v>0.25435617566108704</v>
      </c>
      <c r="GF54">
        <v>5.318078026175499E-2</v>
      </c>
      <c r="GG54">
        <v>7.5256559066474438E-3</v>
      </c>
      <c r="GH54">
        <v>0.68792766332626343</v>
      </c>
      <c r="GI54">
        <v>0.57989823818206787</v>
      </c>
      <c r="GJ54">
        <v>0.61045163869857788</v>
      </c>
      <c r="GK54">
        <v>0.4809592068195343</v>
      </c>
      <c r="GL54">
        <v>0.79611682891845703</v>
      </c>
      <c r="GM54">
        <v>0.32376217842102051</v>
      </c>
      <c r="GN54">
        <v>1.81911401450634E-2</v>
      </c>
      <c r="GO54">
        <v>0.14443646371364594</v>
      </c>
      <c r="GP54">
        <v>0.23175530135631561</v>
      </c>
      <c r="GQ54">
        <v>0.27240684628486633</v>
      </c>
      <c r="GR54">
        <v>0.33321022987365723</v>
      </c>
      <c r="GS54">
        <v>0.68962514400482178</v>
      </c>
      <c r="GT54">
        <v>0.31037488579750061</v>
      </c>
      <c r="GU54">
        <v>8.074294775724411E-2</v>
      </c>
      <c r="GV54">
        <v>0.34731483459472656</v>
      </c>
      <c r="GW54">
        <v>0.13233175873756409</v>
      </c>
      <c r="GX54">
        <v>3.6297760903835297E-2</v>
      </c>
      <c r="GY54">
        <v>0.28618356585502625</v>
      </c>
      <c r="GZ54">
        <v>0.1171291321516037</v>
      </c>
      <c r="HA54">
        <v>0.9921756386756897</v>
      </c>
      <c r="HB54">
        <v>0.92299544811248779</v>
      </c>
      <c r="HC54">
        <v>0.22701805830001831</v>
      </c>
      <c r="HD54">
        <v>0.19726017117500305</v>
      </c>
    </row>
    <row r="55" spans="1:212" x14ac:dyDescent="0.25">
      <c r="A55" s="139" t="str">
        <f t="shared" si="1"/>
        <v>2014_1_BRA</v>
      </c>
      <c r="B55">
        <v>2014</v>
      </c>
      <c r="C55">
        <v>1</v>
      </c>
      <c r="D55" t="s">
        <v>170</v>
      </c>
      <c r="E55">
        <v>2370791.6265296936</v>
      </c>
      <c r="F55">
        <v>24220928.27270937</v>
      </c>
      <c r="G55">
        <v>44944459.093145609</v>
      </c>
      <c r="H55">
        <v>17180110.194296598</v>
      </c>
      <c r="I55">
        <v>2535299.4772155285</v>
      </c>
      <c r="J55">
        <v>98300165.510428667</v>
      </c>
      <c r="K55">
        <v>160783964.97301102</v>
      </c>
      <c r="L55">
        <v>62483799.46258235</v>
      </c>
      <c r="M55">
        <v>91251588.663896799</v>
      </c>
      <c r="N55">
        <v>6891185.9919471741</v>
      </c>
      <c r="O55">
        <v>14209347.314638138</v>
      </c>
      <c r="P55">
        <v>38008388.786388397</v>
      </c>
      <c r="Q55">
        <v>59278758.014684439</v>
      </c>
      <c r="R55">
        <v>30909653.635247469</v>
      </c>
      <c r="S55">
        <v>18377817.222052574</v>
      </c>
      <c r="T55">
        <v>8.8375397026538849E-2</v>
      </c>
      <c r="U55">
        <v>0.23639415204524994</v>
      </c>
      <c r="V55">
        <v>0.36868575215339661</v>
      </c>
      <c r="W55">
        <v>0.19224338233470917</v>
      </c>
      <c r="X55">
        <v>0.11430130898952484</v>
      </c>
      <c r="Y55">
        <v>3.6090025678277016E-3</v>
      </c>
      <c r="Z55">
        <v>0.38861960172653198</v>
      </c>
      <c r="AA55">
        <v>2.9058016836643219E-2</v>
      </c>
      <c r="AB55">
        <v>8.5336022078990936E-2</v>
      </c>
      <c r="AC55">
        <v>0.43476298451423645</v>
      </c>
      <c r="AD55">
        <v>0.56523704528808594</v>
      </c>
      <c r="AE55">
        <v>3.0986977741122246E-2</v>
      </c>
      <c r="AF55">
        <v>0.2815653383731842</v>
      </c>
      <c r="AG55">
        <v>0.48099455237388611</v>
      </c>
      <c r="AH55">
        <v>0.18029241263866425</v>
      </c>
      <c r="AI55">
        <v>2.6160713285207748E-2</v>
      </c>
      <c r="AJ55">
        <v>5.0875280052423477E-2</v>
      </c>
      <c r="AK55">
        <v>0.25317412614822388</v>
      </c>
      <c r="AL55">
        <v>0.10927803814411163</v>
      </c>
      <c r="AM55">
        <v>6.7413166165351868E-2</v>
      </c>
      <c r="AN55">
        <v>0.31731629371643066</v>
      </c>
      <c r="AO55">
        <v>0.20194309949874878</v>
      </c>
      <c r="AP55">
        <v>0.10554174333810806</v>
      </c>
      <c r="AQ55">
        <v>0.14243672788143158</v>
      </c>
      <c r="AR55">
        <v>8.8094316422939301E-2</v>
      </c>
      <c r="AS55">
        <v>0.19154192507266998</v>
      </c>
      <c r="AT55">
        <v>0.40826690196990967</v>
      </c>
      <c r="AU55">
        <v>6.3912108540534973E-2</v>
      </c>
      <c r="AV55">
        <v>2.0628368656616658E-4</v>
      </c>
      <c r="AW55">
        <v>0.61138039827346802</v>
      </c>
      <c r="AX55">
        <v>0.50726073980331421</v>
      </c>
      <c r="AY55">
        <v>0.72600036859512329</v>
      </c>
      <c r="AZ55">
        <v>0.21436768770217896</v>
      </c>
      <c r="BA55">
        <v>0.72820556163787842</v>
      </c>
      <c r="BB55">
        <v>0.79761868715286255</v>
      </c>
      <c r="BC55">
        <v>0.57337343692779541</v>
      </c>
      <c r="BD55">
        <v>0.13992969691753387</v>
      </c>
      <c r="BE55">
        <v>0.34375017881393433</v>
      </c>
      <c r="BF55">
        <v>0.51026302576065063</v>
      </c>
      <c r="BG55">
        <v>0.57537543773651123</v>
      </c>
      <c r="BH55">
        <v>0.53675448894500732</v>
      </c>
      <c r="BI55">
        <v>0.74891805648803711</v>
      </c>
      <c r="BJ55">
        <v>0.80053627490997314</v>
      </c>
      <c r="BK55">
        <v>4.7785554081201553E-2</v>
      </c>
      <c r="BL55">
        <v>6.4490288496017456E-2</v>
      </c>
      <c r="BM55">
        <v>3.9885979145765305E-2</v>
      </c>
      <c r="BN55">
        <v>8.6723387241363525E-2</v>
      </c>
      <c r="BO55">
        <v>0.18484875559806824</v>
      </c>
      <c r="BP55">
        <v>2.893713116645813E-2</v>
      </c>
      <c r="BQ55">
        <v>9.3397931777872145E-5</v>
      </c>
      <c r="BR55">
        <v>0.42710474133491516</v>
      </c>
      <c r="BS55">
        <v>0.57289528846740723</v>
      </c>
      <c r="BT55">
        <v>2.598082646727562E-2</v>
      </c>
      <c r="BU55">
        <v>0.26543021202087402</v>
      </c>
      <c r="BV55">
        <v>0.49253344535827637</v>
      </c>
      <c r="BW55">
        <v>0.1882718950510025</v>
      </c>
      <c r="BX55">
        <v>2.7783619239926338E-2</v>
      </c>
      <c r="BY55">
        <v>5.1905866712331772E-2</v>
      </c>
      <c r="BZ55">
        <v>0.25610259175300598</v>
      </c>
      <c r="CA55">
        <v>0.10861590504646301</v>
      </c>
      <c r="CB55">
        <v>6.364855170249939E-2</v>
      </c>
      <c r="CC55">
        <v>0.31318750977516174</v>
      </c>
      <c r="CD55">
        <v>0.2065395712852478</v>
      </c>
      <c r="CE55">
        <v>0.10554174333810806</v>
      </c>
      <c r="CF55">
        <v>0.14243672788143158</v>
      </c>
      <c r="CG55">
        <v>8.8094316422939301E-2</v>
      </c>
      <c r="CH55">
        <v>0.19154192507266998</v>
      </c>
      <c r="CI55">
        <v>0.40826690196990967</v>
      </c>
      <c r="CJ55">
        <v>6.3912108540534973E-2</v>
      </c>
      <c r="CK55">
        <v>2.0628368656616658E-4</v>
      </c>
      <c r="CL55">
        <v>2.0438464358448982E-2</v>
      </c>
      <c r="CM55">
        <v>4.4538572430610657E-2</v>
      </c>
      <c r="CN55">
        <v>0.39888846874237061</v>
      </c>
      <c r="CO55">
        <v>0.11456043273210526</v>
      </c>
      <c r="CP55">
        <v>1.4474989846348763E-2</v>
      </c>
      <c r="CQ55">
        <v>2.2883402183651924E-2</v>
      </c>
      <c r="CR55">
        <v>4.072856530547142E-2</v>
      </c>
      <c r="CS55">
        <v>0.22909305989742279</v>
      </c>
      <c r="CT55">
        <v>0.47831365466117859</v>
      </c>
      <c r="CU55">
        <v>0.24218019843101501</v>
      </c>
      <c r="CV55">
        <v>0.21969665586948395</v>
      </c>
      <c r="CW55">
        <v>5.9809479862451553E-2</v>
      </c>
      <c r="CX55">
        <v>7.010350376367569E-2</v>
      </c>
      <c r="CY55">
        <v>8.6508631706237793E-2</v>
      </c>
      <c r="CZ55">
        <v>5.7485181838274002E-2</v>
      </c>
      <c r="DA55">
        <v>0.21842736005783081</v>
      </c>
      <c r="DB55">
        <v>0.1225799024105072</v>
      </c>
      <c r="DC55">
        <v>4.8035934567451477E-2</v>
      </c>
      <c r="DD55">
        <v>2.9820481315255165E-2</v>
      </c>
      <c r="DE55">
        <v>1.2974346056580544E-2</v>
      </c>
      <c r="DF55">
        <v>5.0781648606061935E-2</v>
      </c>
      <c r="DG55">
        <v>5.9289470314979553E-2</v>
      </c>
      <c r="DH55">
        <v>7.5401656329631805E-2</v>
      </c>
      <c r="DI55">
        <v>0.12073186784982681</v>
      </c>
      <c r="DJ55">
        <v>8.237852156162262E-2</v>
      </c>
      <c r="DK55">
        <v>4.9472860991954803E-2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0.5365031361579895</v>
      </c>
      <c r="DT55">
        <v>0.4634968638420105</v>
      </c>
      <c r="DU55">
        <v>9.6548721194267273E-2</v>
      </c>
      <c r="DV55">
        <v>0.49233275651931763</v>
      </c>
      <c r="DW55">
        <v>0.32958444952964783</v>
      </c>
      <c r="DX55">
        <v>7.6692409813404083E-2</v>
      </c>
      <c r="DY55">
        <v>4.8416713252663612E-3</v>
      </c>
      <c r="DZ55">
        <v>3.6853086203336716E-2</v>
      </c>
      <c r="EA55">
        <v>0.21411995589733124</v>
      </c>
      <c r="EB55">
        <v>0.11753685772418976</v>
      </c>
      <c r="EC55">
        <v>0.11609857529401779</v>
      </c>
      <c r="ED55">
        <v>0.37287792563438416</v>
      </c>
      <c r="EE55">
        <v>0.14251360297203064</v>
      </c>
      <c r="EM55">
        <v>1963.6728515625</v>
      </c>
      <c r="EN55">
        <v>2226.23095703125</v>
      </c>
      <c r="EO55">
        <v>1611.49169921875</v>
      </c>
      <c r="EP55">
        <v>499.70553588867188</v>
      </c>
      <c r="EQ55">
        <v>1378.1412353515625</v>
      </c>
      <c r="ER55">
        <v>2156.266357421875</v>
      </c>
      <c r="ES55">
        <v>2428.638916015625</v>
      </c>
      <c r="ET55">
        <v>2361.533935546875</v>
      </c>
      <c r="EU55">
        <v>811.99169921875</v>
      </c>
      <c r="EV55">
        <v>1123.6043701171875</v>
      </c>
      <c r="EW55">
        <v>1374.2674560546875</v>
      </c>
      <c r="EX55">
        <v>1221.8150634765625</v>
      </c>
      <c r="EY55">
        <v>1714.354248046875</v>
      </c>
      <c r="EZ55">
        <v>4211.39306640625</v>
      </c>
      <c r="FA55">
        <v>923.44891357421875</v>
      </c>
      <c r="FB55">
        <v>2038.43115234375</v>
      </c>
      <c r="FC55">
        <v>1741.4227294921875</v>
      </c>
      <c r="FD55">
        <v>1687.114501953125</v>
      </c>
      <c r="FE55">
        <v>2145.7314453125</v>
      </c>
      <c r="FF55">
        <v>3479.756591796875</v>
      </c>
      <c r="FG55">
        <v>4220.853515625</v>
      </c>
      <c r="FH55">
        <v>2417.68408203125</v>
      </c>
      <c r="FI55">
        <v>1762.103759765625</v>
      </c>
      <c r="FJ55">
        <v>1347.468994140625</v>
      </c>
      <c r="FK55">
        <v>1412.4935302734375</v>
      </c>
      <c r="FL55">
        <v>1072.8372802734375</v>
      </c>
      <c r="FM55">
        <v>674.50567626953125</v>
      </c>
      <c r="FN55">
        <v>1949.6287841796875</v>
      </c>
      <c r="FO55">
        <v>1187.88232421875</v>
      </c>
      <c r="FP55">
        <v>2913.13818359375</v>
      </c>
      <c r="FQ55">
        <v>1838.0167236328125</v>
      </c>
      <c r="FR55">
        <v>5536.83984375</v>
      </c>
      <c r="FS55">
        <v>1627.0069580078125</v>
      </c>
      <c r="FT55">
        <v>9.5993232727050781</v>
      </c>
      <c r="FU55">
        <v>3693.4599609375</v>
      </c>
      <c r="FV55">
        <v>1975.9149169921875</v>
      </c>
      <c r="FW55">
        <v>0.43380191922187805</v>
      </c>
      <c r="FX55">
        <v>0.18198239803314209</v>
      </c>
      <c r="FY55">
        <v>0.22909305989742279</v>
      </c>
      <c r="FZ55">
        <v>1908.8695068359375</v>
      </c>
      <c r="GA55">
        <v>1111.9151611328125</v>
      </c>
      <c r="GB55">
        <v>1619.1456298828125</v>
      </c>
      <c r="GC55">
        <v>0.46106502413749695</v>
      </c>
      <c r="GD55">
        <v>0.23806865513324738</v>
      </c>
      <c r="GE55">
        <v>0.23788674175739288</v>
      </c>
      <c r="GF55">
        <v>5.558038130402565E-2</v>
      </c>
      <c r="GG55">
        <v>7.3991767130792141E-3</v>
      </c>
      <c r="GH55">
        <v>0.68726122379302979</v>
      </c>
      <c r="GI55">
        <v>0.56090462207794189</v>
      </c>
      <c r="GJ55">
        <v>0.57676458358764648</v>
      </c>
      <c r="GK55">
        <v>0.47115135192871094</v>
      </c>
      <c r="GL55">
        <v>0.74623310565948486</v>
      </c>
      <c r="GM55">
        <v>0.33366426825523376</v>
      </c>
      <c r="GN55">
        <v>2.3010026663541794E-2</v>
      </c>
      <c r="GO55">
        <v>0.17783714830875397</v>
      </c>
      <c r="GP55">
        <v>0.25407195091247559</v>
      </c>
      <c r="GQ55">
        <v>0.25201404094696045</v>
      </c>
      <c r="GR55">
        <v>0.29306682944297791</v>
      </c>
      <c r="GS55">
        <v>0.68509286642074585</v>
      </c>
      <c r="GT55">
        <v>0.31490716338157654</v>
      </c>
      <c r="GU55">
        <v>0.17303177714347839</v>
      </c>
      <c r="GV55">
        <v>0.38733386993408203</v>
      </c>
      <c r="GW55">
        <v>0.10055126249790192</v>
      </c>
      <c r="GX55">
        <v>3.7529926747083664E-2</v>
      </c>
      <c r="GY55">
        <v>0.22893588244915009</v>
      </c>
      <c r="GZ55">
        <v>7.2617292404174805E-2</v>
      </c>
      <c r="HA55">
        <v>0.98664581775665283</v>
      </c>
      <c r="HB55">
        <v>0.92720890045166016</v>
      </c>
      <c r="HC55">
        <v>0.31768852472305298</v>
      </c>
      <c r="HD55">
        <v>0.29552945494651794</v>
      </c>
    </row>
    <row r="56" spans="1:212" x14ac:dyDescent="0.25">
      <c r="A56" s="139" t="str">
        <f t="shared" si="1"/>
        <v>2014_1_RJ</v>
      </c>
      <c r="B56">
        <v>2014</v>
      </c>
      <c r="C56">
        <v>1</v>
      </c>
      <c r="D56" t="s">
        <v>172</v>
      </c>
      <c r="E56">
        <v>26074.192413330078</v>
      </c>
      <c r="F56">
        <v>684467.54484558105</v>
      </c>
      <c r="G56">
        <v>1507686.0858917236</v>
      </c>
      <c r="H56">
        <v>672555.20462036133</v>
      </c>
      <c r="I56">
        <v>95941.953948974609</v>
      </c>
      <c r="J56">
        <v>3156655.4183044434</v>
      </c>
      <c r="K56">
        <v>5393972.12449646</v>
      </c>
      <c r="L56">
        <v>2237316.7061920166</v>
      </c>
      <c r="M56">
        <v>2986724.9817199707</v>
      </c>
      <c r="N56">
        <v>167270.32769775391</v>
      </c>
      <c r="O56">
        <v>382047.75207519531</v>
      </c>
      <c r="P56">
        <v>1099521.5072631836</v>
      </c>
      <c r="Q56">
        <v>1892608.4373474121</v>
      </c>
      <c r="R56">
        <v>1214030.3322753906</v>
      </c>
      <c r="S56">
        <v>805764.09553527832</v>
      </c>
      <c r="T56">
        <v>7.0828646421432495E-2</v>
      </c>
      <c r="U56">
        <v>0.2038426399230957</v>
      </c>
      <c r="V56">
        <v>0.35087472200393677</v>
      </c>
      <c r="W56">
        <v>0.22507166862487793</v>
      </c>
      <c r="X56">
        <v>0.1493823230266571</v>
      </c>
      <c r="Y56">
        <v>1.4697930309921503E-3</v>
      </c>
      <c r="Z56">
        <v>0.41478091478347778</v>
      </c>
      <c r="AA56">
        <v>1.9553354941308498E-3</v>
      </c>
      <c r="AB56">
        <v>0.1242222860455513</v>
      </c>
      <c r="AC56">
        <v>0.46576941013336182</v>
      </c>
      <c r="AD56">
        <v>0.53423058986663818</v>
      </c>
      <c r="AE56">
        <v>1.1618612334132195E-2</v>
      </c>
      <c r="AF56">
        <v>0.24275924265384674</v>
      </c>
      <c r="AG56">
        <v>0.49634411931037903</v>
      </c>
      <c r="AH56">
        <v>0.21828275918960571</v>
      </c>
      <c r="AI56">
        <v>3.099527396261692E-2</v>
      </c>
      <c r="AJ56">
        <v>1.6686540096998215E-2</v>
      </c>
      <c r="AK56">
        <v>0.14012187719345093</v>
      </c>
      <c r="AL56">
        <v>0.11192929744720459</v>
      </c>
      <c r="AM56">
        <v>5.7196978479623795E-2</v>
      </c>
      <c r="AN56">
        <v>0.35770094394683838</v>
      </c>
      <c r="AO56">
        <v>0.31636437773704529</v>
      </c>
      <c r="AP56">
        <v>2.7615532744675875E-3</v>
      </c>
      <c r="AQ56">
        <v>9.1099642217159271E-2</v>
      </c>
      <c r="AR56">
        <v>7.6085187494754791E-2</v>
      </c>
      <c r="AS56">
        <v>0.1703474372625351</v>
      </c>
      <c r="AT56">
        <v>0.58307462930679321</v>
      </c>
      <c r="AU56">
        <v>7.6631546020507813E-2</v>
      </c>
      <c r="AV56">
        <v>0</v>
      </c>
      <c r="AW56">
        <v>0.58521908521652222</v>
      </c>
      <c r="AX56">
        <v>0.49271169304847717</v>
      </c>
      <c r="AY56">
        <v>0.69976449012756348</v>
      </c>
      <c r="AZ56">
        <v>9.5998354256153107E-2</v>
      </c>
      <c r="BA56">
        <v>0.69694614410400391</v>
      </c>
      <c r="BB56">
        <v>0.82784545421600342</v>
      </c>
      <c r="BC56">
        <v>0.56756693124771118</v>
      </c>
      <c r="BD56">
        <v>0.12142685055732727</v>
      </c>
      <c r="BE56">
        <v>0.31135100126266479</v>
      </c>
      <c r="BF56">
        <v>0.42837724089622498</v>
      </c>
      <c r="BG56">
        <v>0.48503151535987854</v>
      </c>
      <c r="BH56">
        <v>0.45925620198249817</v>
      </c>
      <c r="BI56">
        <v>0.65771782398223877</v>
      </c>
      <c r="BJ56">
        <v>0.73760563135147095</v>
      </c>
      <c r="BK56">
        <v>1.279402757063508E-3</v>
      </c>
      <c r="BL56">
        <v>4.2205642908811569E-2</v>
      </c>
      <c r="BM56">
        <v>3.5249583423137665E-2</v>
      </c>
      <c r="BN56">
        <v>7.8920431435108185E-2</v>
      </c>
      <c r="BO56">
        <v>0.27013322710990906</v>
      </c>
      <c r="BP56">
        <v>3.5502705723047256E-2</v>
      </c>
      <c r="BQ56">
        <v>0</v>
      </c>
      <c r="BR56">
        <v>0.45719867944717407</v>
      </c>
      <c r="BS56">
        <v>0.54280132055282593</v>
      </c>
      <c r="BT56">
        <v>8.730027824640274E-3</v>
      </c>
      <c r="BU56">
        <v>0.22916992008686066</v>
      </c>
      <c r="BV56">
        <v>0.50479573011398315</v>
      </c>
      <c r="BW56">
        <v>0.22518150508403778</v>
      </c>
      <c r="BX56">
        <v>3.2122794538736343E-2</v>
      </c>
      <c r="BY56">
        <v>1.6309356316924095E-2</v>
      </c>
      <c r="BZ56">
        <v>0.14106300473213196</v>
      </c>
      <c r="CA56">
        <v>0.11075977981090546</v>
      </c>
      <c r="CB56">
        <v>5.3594522178173065E-2</v>
      </c>
      <c r="CC56">
        <v>0.35285907983779907</v>
      </c>
      <c r="CD56">
        <v>0.3254142701625824</v>
      </c>
      <c r="CE56">
        <v>2.7615532744675875E-3</v>
      </c>
      <c r="CF56">
        <v>9.1099642217159271E-2</v>
      </c>
      <c r="CG56">
        <v>7.6085187494754791E-2</v>
      </c>
      <c r="CH56">
        <v>0.1703474372625351</v>
      </c>
      <c r="CI56">
        <v>0.58307462930679321</v>
      </c>
      <c r="CJ56">
        <v>7.6631546020507813E-2</v>
      </c>
      <c r="CK56">
        <v>0</v>
      </c>
      <c r="CL56">
        <v>2.5482708588242531E-2</v>
      </c>
      <c r="CM56">
        <v>3.7296097725629807E-2</v>
      </c>
      <c r="CN56">
        <v>0.49579504132270813</v>
      </c>
      <c r="CO56">
        <v>6.6574022173881531E-2</v>
      </c>
      <c r="CP56">
        <v>1.4872480183839798E-2</v>
      </c>
      <c r="CQ56">
        <v>2.7026084717363119E-3</v>
      </c>
      <c r="CR56">
        <v>2.9412874951958656E-2</v>
      </c>
      <c r="CS56">
        <v>0.2016865462064743</v>
      </c>
      <c r="CT56">
        <v>0.49991491436958313</v>
      </c>
      <c r="CU56">
        <v>0.22322551906108856</v>
      </c>
      <c r="CV56">
        <v>0.2086050808429718</v>
      </c>
      <c r="CW56">
        <v>6.8254470825195313E-2</v>
      </c>
      <c r="CX56">
        <v>5.2989732474088669E-2</v>
      </c>
      <c r="CY56">
        <v>7.0385947823524475E-2</v>
      </c>
      <c r="CZ56">
        <v>3.7822827696800232E-2</v>
      </c>
      <c r="DA56">
        <v>0.27859967947006226</v>
      </c>
      <c r="DB56">
        <v>0.10434152185916901</v>
      </c>
      <c r="DC56">
        <v>3.7721283733844757E-2</v>
      </c>
      <c r="DD56">
        <v>2.3357128724455833E-2</v>
      </c>
      <c r="DE56">
        <v>1.9413499161601067E-2</v>
      </c>
      <c r="DF56">
        <v>6.7736268043518066E-2</v>
      </c>
      <c r="DG56">
        <v>4.7477476298809052E-2</v>
      </c>
      <c r="DH56">
        <v>6.1752278357744217E-2</v>
      </c>
      <c r="DI56">
        <v>0.11342523992061615</v>
      </c>
      <c r="DJ56">
        <v>6.6015325486660004E-2</v>
      </c>
      <c r="DK56">
        <v>2.5899259373545647E-2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S56">
        <v>0.6186787486076355</v>
      </c>
      <c r="DT56">
        <v>0.3813212513923645</v>
      </c>
      <c r="DU56">
        <v>6.1086200177669525E-2</v>
      </c>
      <c r="DV56">
        <v>0.47801464796066284</v>
      </c>
      <c r="DW56">
        <v>0.35332763195037842</v>
      </c>
      <c r="DX56">
        <v>9.6215970814228058E-2</v>
      </c>
      <c r="DY56">
        <v>1.1355533264577389E-2</v>
      </c>
      <c r="DZ56">
        <v>2.1330244839191437E-2</v>
      </c>
      <c r="EA56">
        <v>0.1255456954240799</v>
      </c>
      <c r="EB56">
        <v>0.13043826818466187</v>
      </c>
      <c r="EC56">
        <v>0.12243090569972992</v>
      </c>
      <c r="ED56">
        <v>0.44562864303588867</v>
      </c>
      <c r="EE56">
        <v>0.15462623536586761</v>
      </c>
      <c r="EM56">
        <v>2840.42578125</v>
      </c>
      <c r="EN56">
        <v>3247.427490234375</v>
      </c>
      <c r="EO56">
        <v>2357.219970703125</v>
      </c>
      <c r="EP56">
        <v>711.791015625</v>
      </c>
      <c r="EQ56">
        <v>1965.65966796875</v>
      </c>
      <c r="ER56">
        <v>2850.6611328125</v>
      </c>
      <c r="ES56">
        <v>3680.601806640625</v>
      </c>
      <c r="ET56">
        <v>3609.174560546875</v>
      </c>
      <c r="EU56">
        <v>1323.88525390625</v>
      </c>
      <c r="EV56">
        <v>1326.5540771484375</v>
      </c>
      <c r="EW56">
        <v>1441.5595703125</v>
      </c>
      <c r="EX56">
        <v>1433.26611328125</v>
      </c>
      <c r="EY56">
        <v>1899.7442626953125</v>
      </c>
      <c r="EZ56">
        <v>5300.57421875</v>
      </c>
      <c r="FA56">
        <v>1756.6551513671875</v>
      </c>
      <c r="FB56">
        <v>3476.318603515625</v>
      </c>
      <c r="FC56">
        <v>2172.705322265625</v>
      </c>
      <c r="FD56">
        <v>1902.2845458984375</v>
      </c>
      <c r="FE56">
        <v>2811.91845703125</v>
      </c>
      <c r="FF56">
        <v>5088.83203125</v>
      </c>
      <c r="FH56">
        <v>3497.2890625</v>
      </c>
      <c r="FI56">
        <v>2553.30712890625</v>
      </c>
      <c r="FJ56">
        <v>1810.9527587890625</v>
      </c>
      <c r="FK56">
        <v>2114.75537109375</v>
      </c>
      <c r="FL56">
        <v>1223.9676513671875</v>
      </c>
      <c r="FM56">
        <v>968.75433349609375</v>
      </c>
      <c r="FN56">
        <v>2386.369140625</v>
      </c>
      <c r="FO56">
        <v>1950.8048095703125</v>
      </c>
      <c r="FP56">
        <v>5767.5947265625</v>
      </c>
      <c r="FQ56">
        <v>1672.6597900390625</v>
      </c>
      <c r="FR56">
        <v>6769.63916015625</v>
      </c>
      <c r="FS56">
        <v>2576.012451171875</v>
      </c>
      <c r="FT56">
        <v>0</v>
      </c>
      <c r="FU56">
        <v>5241.58447265625</v>
      </c>
      <c r="FV56">
        <v>2800.001708984375</v>
      </c>
      <c r="FW56">
        <v>0.53615021705627441</v>
      </c>
      <c r="FX56">
        <v>0.10657272487878799</v>
      </c>
      <c r="FY56">
        <v>0.2016865462064743</v>
      </c>
      <c r="FZ56">
        <v>2393.669921875</v>
      </c>
      <c r="GA56">
        <v>1570.058837890625</v>
      </c>
      <c r="GB56">
        <v>2553.6630859375</v>
      </c>
      <c r="GC56">
        <v>0.48531150817871094</v>
      </c>
      <c r="GD56">
        <v>0.22369639575481415</v>
      </c>
      <c r="GE56">
        <v>0.22206588089466095</v>
      </c>
      <c r="GF56">
        <v>5.8382458984851837E-2</v>
      </c>
      <c r="GG56">
        <v>1.0543746873736382E-2</v>
      </c>
      <c r="GH56">
        <v>0.64023315906524658</v>
      </c>
      <c r="GI56">
        <v>0.56263130903244019</v>
      </c>
      <c r="GJ56">
        <v>0.55070513486862183</v>
      </c>
      <c r="GK56">
        <v>0.42500168085098267</v>
      </c>
      <c r="GL56">
        <v>0.84081774950027466</v>
      </c>
      <c r="GM56">
        <v>0.34605762362480164</v>
      </c>
      <c r="GN56">
        <v>1.5361792407929897E-2</v>
      </c>
      <c r="GO56">
        <v>0.12771217525005341</v>
      </c>
      <c r="GP56">
        <v>0.19489717483520508</v>
      </c>
      <c r="GQ56">
        <v>0.28410342335700989</v>
      </c>
      <c r="GR56">
        <v>0.37792542576789856</v>
      </c>
      <c r="GS56">
        <v>0.70834296941757202</v>
      </c>
      <c r="GT56">
        <v>0.29165706038475037</v>
      </c>
      <c r="GU56">
        <v>5.6959494948387146E-2</v>
      </c>
      <c r="GV56">
        <v>0.25945866107940674</v>
      </c>
      <c r="GW56">
        <v>0.15832827985286713</v>
      </c>
      <c r="GX56">
        <v>3.2752212136983871E-2</v>
      </c>
      <c r="GY56">
        <v>0.33983692526817322</v>
      </c>
      <c r="GZ56">
        <v>0.1526644378900528</v>
      </c>
      <c r="HA56">
        <v>0.97656852006912231</v>
      </c>
      <c r="HB56">
        <v>0.94520032405853271</v>
      </c>
      <c r="HC56">
        <v>0.21354468166828156</v>
      </c>
      <c r="HD56">
        <v>0.16581439971923828</v>
      </c>
    </row>
    <row r="57" spans="1:212" x14ac:dyDescent="0.25">
      <c r="A57" s="139" t="str">
        <f t="shared" si="1"/>
        <v>2014_1_RMRJ</v>
      </c>
      <c r="B57">
        <v>2014</v>
      </c>
      <c r="C57">
        <v>1</v>
      </c>
      <c r="D57" t="s">
        <v>9</v>
      </c>
      <c r="E57">
        <v>51590.223083496094</v>
      </c>
      <c r="F57">
        <v>1276823.4057846069</v>
      </c>
      <c r="G57">
        <v>2775610.1779251099</v>
      </c>
      <c r="H57">
        <v>1196796.3417816162</v>
      </c>
      <c r="I57">
        <v>148602.62596130371</v>
      </c>
      <c r="J57">
        <v>5834730.6659469604</v>
      </c>
      <c r="K57">
        <v>10048362.018981934</v>
      </c>
      <c r="L57">
        <v>4213631.3530349731</v>
      </c>
      <c r="M57">
        <v>5449422.7745361328</v>
      </c>
      <c r="N57">
        <v>381188.36055755615</v>
      </c>
      <c r="O57">
        <v>768797.75950622559</v>
      </c>
      <c r="P57">
        <v>2100893.5274200439</v>
      </c>
      <c r="Q57">
        <v>3588552.3525238037</v>
      </c>
      <c r="R57">
        <v>2211857.6443939209</v>
      </c>
      <c r="S57">
        <v>1378260.7351379395</v>
      </c>
      <c r="T57">
        <v>7.6509758830070496E-2</v>
      </c>
      <c r="U57">
        <v>0.20907820761203766</v>
      </c>
      <c r="V57">
        <v>0.3571280837059021</v>
      </c>
      <c r="W57">
        <v>0.22012121975421906</v>
      </c>
      <c r="X57">
        <v>0.13716273009777069</v>
      </c>
      <c r="Y57">
        <v>1.9428038503974676E-3</v>
      </c>
      <c r="Z57">
        <v>0.41933515667915344</v>
      </c>
      <c r="AA57">
        <v>2.6303729973733425E-3</v>
      </c>
      <c r="AB57">
        <v>0.10125306993722916</v>
      </c>
      <c r="AC57">
        <v>0.4550299346446991</v>
      </c>
      <c r="AD57">
        <v>0.54497003555297852</v>
      </c>
      <c r="AE57">
        <v>1.2711715884506702E-2</v>
      </c>
      <c r="AF57">
        <v>0.25057101249694824</v>
      </c>
      <c r="AG57">
        <v>0.49958282709121704</v>
      </c>
      <c r="AH57">
        <v>0.21108038723468781</v>
      </c>
      <c r="AI57">
        <v>2.6054058223962784E-2</v>
      </c>
      <c r="AJ57">
        <v>1.8474020063877106E-2</v>
      </c>
      <c r="AK57">
        <v>0.17652586102485657</v>
      </c>
      <c r="AL57">
        <v>0.13186508417129517</v>
      </c>
      <c r="AM57">
        <v>5.9363968670368195E-2</v>
      </c>
      <c r="AN57">
        <v>0.37449595332145691</v>
      </c>
      <c r="AO57">
        <v>0.23927511274814606</v>
      </c>
      <c r="AP57">
        <v>4.1629155166447163E-3</v>
      </c>
      <c r="AQ57">
        <v>0.10134606808423996</v>
      </c>
      <c r="AR57">
        <v>9.5522969961166382E-2</v>
      </c>
      <c r="AS57">
        <v>0.18363320827484131</v>
      </c>
      <c r="AT57">
        <v>0.55054378509521484</v>
      </c>
      <c r="AU57">
        <v>6.4676053822040558E-2</v>
      </c>
      <c r="AV57">
        <v>1.1500978143885732E-4</v>
      </c>
      <c r="AW57">
        <v>0.58066487312316895</v>
      </c>
      <c r="AX57">
        <v>0.48356443643569946</v>
      </c>
      <c r="AY57">
        <v>0.69763094186782837</v>
      </c>
      <c r="AZ57">
        <v>9.6474573016166687E-2</v>
      </c>
      <c r="BA57">
        <v>0.69590115547180176</v>
      </c>
      <c r="BB57">
        <v>0.8122861385345459</v>
      </c>
      <c r="BC57">
        <v>0.55681580305099487</v>
      </c>
      <c r="BD57">
        <v>0.11029728502035141</v>
      </c>
      <c r="BE57">
        <v>0.25346896052360535</v>
      </c>
      <c r="BF57">
        <v>0.43455812335014343</v>
      </c>
      <c r="BG57">
        <v>0.51742053031921387</v>
      </c>
      <c r="BH57">
        <v>0.46383377909660339</v>
      </c>
      <c r="BI57">
        <v>0.69700074195861816</v>
      </c>
      <c r="BJ57">
        <v>0.74095696210861206</v>
      </c>
      <c r="BK57">
        <v>1.8746046116575599E-3</v>
      </c>
      <c r="BL57">
        <v>4.563719779253006E-2</v>
      </c>
      <c r="BM57">
        <v>4.3014999479055405E-2</v>
      </c>
      <c r="BN57">
        <v>8.2691967487335205E-2</v>
      </c>
      <c r="BO57">
        <v>0.24791565537452698</v>
      </c>
      <c r="BP57">
        <v>2.91243065148592E-2</v>
      </c>
      <c r="BQ57">
        <v>5.1790113502647728E-5</v>
      </c>
      <c r="BR57">
        <v>0.44496831297874451</v>
      </c>
      <c r="BS57">
        <v>0.55503165721893311</v>
      </c>
      <c r="BT57">
        <v>9.4670988619327545E-3</v>
      </c>
      <c r="BU57">
        <v>0.23430433869361877</v>
      </c>
      <c r="BV57">
        <v>0.50934022665023804</v>
      </c>
      <c r="BW57">
        <v>0.21961891651153564</v>
      </c>
      <c r="BX57">
        <v>2.7269424870610237E-2</v>
      </c>
      <c r="BY57">
        <v>1.8562346696853638E-2</v>
      </c>
      <c r="BZ57">
        <v>0.17684672772884369</v>
      </c>
      <c r="CA57">
        <v>0.13101540505886078</v>
      </c>
      <c r="CB57">
        <v>5.5795580148696899E-2</v>
      </c>
      <c r="CC57">
        <v>0.37084558606147766</v>
      </c>
      <c r="CD57">
        <v>0.24693435430526733</v>
      </c>
      <c r="CE57">
        <v>4.1629155166447163E-3</v>
      </c>
      <c r="CF57">
        <v>0.10134606808423996</v>
      </c>
      <c r="CG57">
        <v>9.5522969961166382E-2</v>
      </c>
      <c r="CH57">
        <v>0.18363320827484131</v>
      </c>
      <c r="CI57">
        <v>0.55054378509521484</v>
      </c>
      <c r="CJ57">
        <v>6.4676053822040558E-2</v>
      </c>
      <c r="CK57">
        <v>1.1500978143885732E-4</v>
      </c>
      <c r="CL57">
        <v>3.0042149126529694E-2</v>
      </c>
      <c r="CM57">
        <v>4.8235047608613968E-2</v>
      </c>
      <c r="CN57">
        <v>0.48289462924003601</v>
      </c>
      <c r="CO57">
        <v>7.5890995562076569E-2</v>
      </c>
      <c r="CP57">
        <v>1.5654915943741798E-2</v>
      </c>
      <c r="CQ57">
        <v>7.6319505460560322E-3</v>
      </c>
      <c r="CR57">
        <v>2.5193238630890846E-2</v>
      </c>
      <c r="CS57">
        <v>0.21057364344596863</v>
      </c>
      <c r="CT57">
        <v>0.50318598747253418</v>
      </c>
      <c r="CU57">
        <v>0.22627042233943939</v>
      </c>
      <c r="CV57">
        <v>0.21010346710681915</v>
      </c>
      <c r="CW57">
        <v>6.0440126806497574E-2</v>
      </c>
      <c r="CX57">
        <v>6.5330930054187775E-2</v>
      </c>
      <c r="CY57">
        <v>8.5840977728366852E-2</v>
      </c>
      <c r="CZ57">
        <v>4.8205789178609848E-2</v>
      </c>
      <c r="DA57">
        <v>0.29925209283828735</v>
      </c>
      <c r="DB57">
        <v>0.12501665949821472</v>
      </c>
      <c r="DC57">
        <v>4.7638565301895142E-2</v>
      </c>
      <c r="DD57">
        <v>2.7556024491786957E-2</v>
      </c>
      <c r="DE57">
        <v>2.246955968439579E-2</v>
      </c>
      <c r="DF57">
        <v>5.791463702917099E-2</v>
      </c>
      <c r="DG57">
        <v>6.3439548015594482E-2</v>
      </c>
      <c r="DH57">
        <v>7.1152016520500183E-2</v>
      </c>
      <c r="DI57">
        <v>0.12217780202627182</v>
      </c>
      <c r="DJ57">
        <v>7.4574209749698639E-2</v>
      </c>
      <c r="DK57">
        <v>3.5520303994417191E-2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0.59788244962692261</v>
      </c>
      <c r="DT57">
        <v>0.40211755037307739</v>
      </c>
      <c r="DU57">
        <v>5.8226749300956726E-2</v>
      </c>
      <c r="DV57">
        <v>0.47949036955833435</v>
      </c>
      <c r="DW57">
        <v>0.36429008841514587</v>
      </c>
      <c r="DX57">
        <v>8.9031897485256195E-2</v>
      </c>
      <c r="DY57">
        <v>8.9608896523714066E-3</v>
      </c>
      <c r="DZ57">
        <v>1.637687161564827E-2</v>
      </c>
      <c r="EA57">
        <v>0.17141531407833099</v>
      </c>
      <c r="EB57">
        <v>0.14361447095870972</v>
      </c>
      <c r="EC57">
        <v>0.11101877689361572</v>
      </c>
      <c r="ED57">
        <v>0.42748111486434937</v>
      </c>
      <c r="EE57">
        <v>0.13009344041347504</v>
      </c>
      <c r="EM57">
        <v>2341.713134765625</v>
      </c>
      <c r="EN57">
        <v>2651.979248046875</v>
      </c>
      <c r="EO57">
        <v>1954.702392578125</v>
      </c>
      <c r="EP57">
        <v>748.77392578125</v>
      </c>
      <c r="EQ57">
        <v>1710.5946044921875</v>
      </c>
      <c r="ER57">
        <v>2401.052001953125</v>
      </c>
      <c r="ES57">
        <v>2860.71142578125</v>
      </c>
      <c r="ET57">
        <v>3029.25048828125</v>
      </c>
      <c r="EU57">
        <v>1218.78515625</v>
      </c>
      <c r="EV57">
        <v>1271.85546875</v>
      </c>
      <c r="EW57">
        <v>1407.7672119140625</v>
      </c>
      <c r="EX57">
        <v>1366.1337890625</v>
      </c>
      <c r="EY57">
        <v>1766.4287109375</v>
      </c>
      <c r="EZ57">
        <v>4772.24169921875</v>
      </c>
      <c r="FA57">
        <v>1871.6253662109375</v>
      </c>
      <c r="FB57">
        <v>2691.752197265625</v>
      </c>
      <c r="FC57">
        <v>1850.575927734375</v>
      </c>
      <c r="FD57">
        <v>1689.462646484375</v>
      </c>
      <c r="FE57">
        <v>2347.75830078125</v>
      </c>
      <c r="FF57">
        <v>4353.26171875</v>
      </c>
      <c r="FG57">
        <v>120.02192687988281</v>
      </c>
      <c r="FH57">
        <v>2804.101806640625</v>
      </c>
      <c r="FI57">
        <v>2093.136962890625</v>
      </c>
      <c r="FJ57">
        <v>1633.821533203125</v>
      </c>
      <c r="FK57">
        <v>1883.5478515625</v>
      </c>
      <c r="FL57">
        <v>1154.9871826171875</v>
      </c>
      <c r="FM57">
        <v>941.61810302734375</v>
      </c>
      <c r="FN57">
        <v>2071.05810546875</v>
      </c>
      <c r="FO57">
        <v>1577.1209716796875</v>
      </c>
      <c r="FP57">
        <v>4529.04150390625</v>
      </c>
      <c r="FQ57">
        <v>1781.7734375</v>
      </c>
      <c r="FR57">
        <v>5499.5703125</v>
      </c>
      <c r="FS57">
        <v>2121.165771484375</v>
      </c>
      <c r="FT57">
        <v>0</v>
      </c>
      <c r="FU57">
        <v>4662.4765625</v>
      </c>
      <c r="FV57">
        <v>2307.22900390625</v>
      </c>
      <c r="FW57">
        <v>0.52859169244766235</v>
      </c>
      <c r="FX57">
        <v>0.13175798952579498</v>
      </c>
      <c r="FY57">
        <v>0.21057364344596863</v>
      </c>
      <c r="FZ57">
        <v>2067.02880859375</v>
      </c>
      <c r="GA57">
        <v>1327.31103515625</v>
      </c>
      <c r="GB57">
        <v>2087.642822265625</v>
      </c>
      <c r="GC57">
        <v>0.48685142397880554</v>
      </c>
      <c r="GD57">
        <v>0.22413064539432526</v>
      </c>
      <c r="GE57">
        <v>0.22693313658237457</v>
      </c>
      <c r="GF57">
        <v>5.3971376270055771E-2</v>
      </c>
      <c r="GG57">
        <v>8.1134028732776642E-3</v>
      </c>
      <c r="GH57">
        <v>0.64448529481887817</v>
      </c>
      <c r="GI57">
        <v>0.54363983869552612</v>
      </c>
      <c r="GJ57">
        <v>0.54677754640579224</v>
      </c>
      <c r="GK57">
        <v>0.41836819052696228</v>
      </c>
      <c r="GL57">
        <v>0.77768087387084961</v>
      </c>
      <c r="GM57">
        <v>0.35421663522720337</v>
      </c>
      <c r="GN57">
        <v>1.6976902261376381E-2</v>
      </c>
      <c r="GO57">
        <v>0.14166031777858734</v>
      </c>
      <c r="GP57">
        <v>0.21752698719501495</v>
      </c>
      <c r="GQ57">
        <v>0.280323326587677</v>
      </c>
      <c r="GR57">
        <v>0.34351244568824768</v>
      </c>
      <c r="GS57">
        <v>0.70212513208389282</v>
      </c>
      <c r="GT57">
        <v>0.29787486791610718</v>
      </c>
      <c r="GU57">
        <v>8.3641454577445984E-2</v>
      </c>
      <c r="GV57">
        <v>0.31517413258552551</v>
      </c>
      <c r="GW57">
        <v>0.15844687819480896</v>
      </c>
      <c r="GX57">
        <v>3.5050619393587112E-2</v>
      </c>
      <c r="GY57">
        <v>0.30077314376831055</v>
      </c>
      <c r="GZ57">
        <v>0.10691379010677338</v>
      </c>
      <c r="HA57">
        <v>0.98862367868423462</v>
      </c>
      <c r="HB57">
        <v>0.93298250436782837</v>
      </c>
      <c r="HC57">
        <v>0.24411763250827789</v>
      </c>
      <c r="HD57">
        <v>0.19952760636806488</v>
      </c>
    </row>
    <row r="58" spans="1:212" x14ac:dyDescent="0.25">
      <c r="A58" s="139" t="str">
        <f t="shared" si="1"/>
        <v>2014_1_SEMT</v>
      </c>
      <c r="B58">
        <v>2014</v>
      </c>
      <c r="C58">
        <v>1</v>
      </c>
      <c r="D58" t="s">
        <v>171</v>
      </c>
      <c r="E58">
        <v>299180.07130622864</v>
      </c>
      <c r="F58">
        <v>4933784.154712677</v>
      </c>
      <c r="G58">
        <v>9650578.0384025574</v>
      </c>
      <c r="H58">
        <v>3919816.3017883301</v>
      </c>
      <c r="I58">
        <v>503905.13605690002</v>
      </c>
      <c r="J58">
        <v>20806573.261039734</v>
      </c>
      <c r="K58">
        <v>33014456.671663284</v>
      </c>
      <c r="L58">
        <v>12207883.41062355</v>
      </c>
      <c r="M58">
        <v>19307263.702266693</v>
      </c>
      <c r="N58">
        <v>1483486.8038902283</v>
      </c>
      <c r="O58">
        <v>2600392.2809352875</v>
      </c>
      <c r="P58">
        <v>7364926.1236171722</v>
      </c>
      <c r="Q58">
        <v>12196225.717851639</v>
      </c>
      <c r="R58">
        <v>6808576.983001709</v>
      </c>
      <c r="S58">
        <v>4044335.5662574768</v>
      </c>
      <c r="T58">
        <v>7.8765258193016052E-2</v>
      </c>
      <c r="U58">
        <v>0.22308185696601868</v>
      </c>
      <c r="V58">
        <v>0.36942076683044434</v>
      </c>
      <c r="W58">
        <v>0.20623016357421875</v>
      </c>
      <c r="X58">
        <v>0.12250195443630219</v>
      </c>
      <c r="Y58">
        <v>3.2605682499706745E-3</v>
      </c>
      <c r="Z58">
        <v>0.36977386474609375</v>
      </c>
      <c r="AA58">
        <v>5.8291787281632423E-3</v>
      </c>
      <c r="AB58">
        <v>7.9070664942264557E-2</v>
      </c>
      <c r="AC58">
        <v>0.46223309636116028</v>
      </c>
      <c r="AD58">
        <v>0.53776693344116211</v>
      </c>
      <c r="AE58">
        <v>1.99409369379282E-2</v>
      </c>
      <c r="AF58">
        <v>0.2710479199886322</v>
      </c>
      <c r="AG58">
        <v>0.48900389671325684</v>
      </c>
      <c r="AH58">
        <v>0.19532273709774017</v>
      </c>
      <c r="AI58">
        <v>2.4684511125087738E-2</v>
      </c>
      <c r="AJ58">
        <v>2.0444909110665321E-2</v>
      </c>
      <c r="AK58">
        <v>0.16807880997657776</v>
      </c>
      <c r="AL58">
        <v>0.11072995513677597</v>
      </c>
      <c r="AM58">
        <v>6.3728548586368561E-2</v>
      </c>
      <c r="AN58">
        <v>0.36014339327812195</v>
      </c>
      <c r="AO58">
        <v>0.27687439322471619</v>
      </c>
      <c r="AP58">
        <v>4.1913236491382122E-3</v>
      </c>
      <c r="AQ58">
        <v>0.14119218289852142</v>
      </c>
      <c r="AR58">
        <v>8.3723455667495728E-2</v>
      </c>
      <c r="AS58">
        <v>0.18240535259246826</v>
      </c>
      <c r="AT58">
        <v>0.54071837663650513</v>
      </c>
      <c r="AU58">
        <v>4.7496706247329712E-2</v>
      </c>
      <c r="AV58">
        <v>2.7259369380772114E-4</v>
      </c>
      <c r="AW58">
        <v>0.63022613525390625</v>
      </c>
      <c r="AX58">
        <v>0.54134225845336914</v>
      </c>
      <c r="AY58">
        <v>0.73378485441207886</v>
      </c>
      <c r="AZ58">
        <v>0.15955384075641632</v>
      </c>
      <c r="BA58">
        <v>0.76573449373245239</v>
      </c>
      <c r="BB58">
        <v>0.83423316478729248</v>
      </c>
      <c r="BC58">
        <v>0.59689372777938843</v>
      </c>
      <c r="BD58">
        <v>0.12699244916439056</v>
      </c>
      <c r="BE58">
        <v>0.30414986610412598</v>
      </c>
      <c r="BF58">
        <v>0.46134564280509949</v>
      </c>
      <c r="BG58">
        <v>0.55244308710098267</v>
      </c>
      <c r="BH58">
        <v>0.51251256465911865</v>
      </c>
      <c r="BI58">
        <v>0.74084144830703735</v>
      </c>
      <c r="BJ58">
        <v>0.80421382188796997</v>
      </c>
      <c r="BK58">
        <v>2.0210689399391413E-3</v>
      </c>
      <c r="BL58">
        <v>6.8083293735980988E-2</v>
      </c>
      <c r="BM58">
        <v>4.0371701121330261E-2</v>
      </c>
      <c r="BN58">
        <v>8.795640617609024E-2</v>
      </c>
      <c r="BO58">
        <v>0.26073601841926575</v>
      </c>
      <c r="BP58">
        <v>2.2903053089976311E-2</v>
      </c>
      <c r="BQ58">
        <v>1.3144550030119717E-4</v>
      </c>
      <c r="BR58">
        <v>0.45641246438026428</v>
      </c>
      <c r="BS58">
        <v>0.54358756542205811</v>
      </c>
      <c r="BT58">
        <v>1.5495725907385349E-2</v>
      </c>
      <c r="BU58">
        <v>0.25554031133651733</v>
      </c>
      <c r="BV58">
        <v>0.4998418390750885</v>
      </c>
      <c r="BW58">
        <v>0.20302288234233856</v>
      </c>
      <c r="BX58">
        <v>2.6099251583218575E-2</v>
      </c>
      <c r="BY58">
        <v>2.0826973021030426E-2</v>
      </c>
      <c r="BZ58">
        <v>0.16893647611141205</v>
      </c>
      <c r="CA58">
        <v>0.11046304553747177</v>
      </c>
      <c r="CB58">
        <v>5.9776514768600464E-2</v>
      </c>
      <c r="CC58">
        <v>0.35651221871376038</v>
      </c>
      <c r="CD58">
        <v>0.28348478674888611</v>
      </c>
      <c r="CE58">
        <v>4.1913236491382122E-3</v>
      </c>
      <c r="CF58">
        <v>0.14119218289852142</v>
      </c>
      <c r="CG58">
        <v>8.3723455667495728E-2</v>
      </c>
      <c r="CH58">
        <v>0.18240535259246826</v>
      </c>
      <c r="CI58">
        <v>0.54071837663650513</v>
      </c>
      <c r="CJ58">
        <v>4.7496706247329712E-2</v>
      </c>
      <c r="CK58">
        <v>2.7259369380772114E-4</v>
      </c>
      <c r="CL58">
        <v>2.5531603023409843E-2</v>
      </c>
      <c r="CM58">
        <v>3.9694339036941528E-2</v>
      </c>
      <c r="CN58">
        <v>0.51683253049850464</v>
      </c>
      <c r="CO58">
        <v>8.6651638150215149E-2</v>
      </c>
      <c r="CP58">
        <v>1.2170346453785896E-2</v>
      </c>
      <c r="CQ58">
        <v>9.1936150565743446E-3</v>
      </c>
      <c r="CR58">
        <v>4.0202908217906952E-2</v>
      </c>
      <c r="CS58">
        <v>0.18482318520545959</v>
      </c>
      <c r="CT58">
        <v>0.47123223543167114</v>
      </c>
      <c r="CU58">
        <v>0.22972910106182098</v>
      </c>
      <c r="CV58">
        <v>0.23708434402942657</v>
      </c>
      <c r="CW58">
        <v>6.1954319477081299E-2</v>
      </c>
      <c r="CX58">
        <v>7.1298949420452118E-2</v>
      </c>
      <c r="CY58">
        <v>8.3019211888313293E-2</v>
      </c>
      <c r="CZ58">
        <v>6.1224892735481262E-2</v>
      </c>
      <c r="DA58">
        <v>0.27605023980140686</v>
      </c>
      <c r="DB58">
        <v>0.12385166436433792</v>
      </c>
      <c r="DC58">
        <v>5.0972577184438705E-2</v>
      </c>
      <c r="DD58">
        <v>3.4981943666934967E-2</v>
      </c>
      <c r="DE58">
        <v>1.8876446411013603E-2</v>
      </c>
      <c r="DF58">
        <v>5.3791869431734085E-2</v>
      </c>
      <c r="DG58">
        <v>6.6644817590713501E-2</v>
      </c>
      <c r="DH58">
        <v>7.3620043694972992E-2</v>
      </c>
      <c r="DI58">
        <v>0.12754718959331512</v>
      </c>
      <c r="DJ58">
        <v>8.0682270228862762E-2</v>
      </c>
      <c r="DK58">
        <v>4.9336701631546021E-2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0.53821587562561035</v>
      </c>
      <c r="DT58">
        <v>0.46178412437438965</v>
      </c>
      <c r="DU58">
        <v>7.7205918729305267E-2</v>
      </c>
      <c r="DV58">
        <v>0.47083070874214172</v>
      </c>
      <c r="DW58">
        <v>0.34959548711776733</v>
      </c>
      <c r="DX58">
        <v>9.5832675695419312E-2</v>
      </c>
      <c r="DY58">
        <v>6.5352413803339005E-3</v>
      </c>
      <c r="DZ58">
        <v>1.5424769371747971E-2</v>
      </c>
      <c r="EA58">
        <v>0.15710724890232086</v>
      </c>
      <c r="EB58">
        <v>0.11433470994234085</v>
      </c>
      <c r="EC58">
        <v>0.11400443315505981</v>
      </c>
      <c r="ED58">
        <v>0.40754017233848572</v>
      </c>
      <c r="EE58">
        <v>0.19158865511417389</v>
      </c>
      <c r="EM58">
        <v>2643.708740234375</v>
      </c>
      <c r="EN58">
        <v>3048.958251953125</v>
      </c>
      <c r="EO58">
        <v>2161.05615234375</v>
      </c>
      <c r="EP58">
        <v>714.38385009765625</v>
      </c>
      <c r="EQ58">
        <v>1765.01025390625</v>
      </c>
      <c r="ER58">
        <v>2828.126953125</v>
      </c>
      <c r="ES58">
        <v>3333.77734375</v>
      </c>
      <c r="ET58">
        <v>3492.7587890625</v>
      </c>
      <c r="EU58">
        <v>1346.2823486328125</v>
      </c>
      <c r="EV58">
        <v>1364.741455078125</v>
      </c>
      <c r="EW58">
        <v>1532.9937744140625</v>
      </c>
      <c r="EX58">
        <v>1444.171142578125</v>
      </c>
      <c r="EY58">
        <v>1908.115478515625</v>
      </c>
      <c r="EZ58">
        <v>5112.02783203125</v>
      </c>
      <c r="FA58">
        <v>2300.265869140625</v>
      </c>
      <c r="FB58">
        <v>2728.102783203125</v>
      </c>
      <c r="FC58">
        <v>2245.67041015625</v>
      </c>
      <c r="FD58">
        <v>2017.632568359375</v>
      </c>
      <c r="FE58">
        <v>2719.04931640625</v>
      </c>
      <c r="FF58">
        <v>4666.064453125</v>
      </c>
      <c r="FG58">
        <v>3579.938720703125</v>
      </c>
      <c r="FH58">
        <v>3292.845458984375</v>
      </c>
      <c r="FI58">
        <v>2400.893310546875</v>
      </c>
      <c r="FJ58">
        <v>1779.793212890625</v>
      </c>
      <c r="FK58">
        <v>1912.661865234375</v>
      </c>
      <c r="FL58">
        <v>1155.962158203125</v>
      </c>
      <c r="FM58">
        <v>945.4718017578125</v>
      </c>
      <c r="FN58">
        <v>2382.40673828125</v>
      </c>
      <c r="FO58">
        <v>1870.9027099609375</v>
      </c>
      <c r="FP58">
        <v>3623.7275390625</v>
      </c>
      <c r="FQ58">
        <v>2614.228271484375</v>
      </c>
      <c r="FR58">
        <v>7360.271484375</v>
      </c>
      <c r="FS58">
        <v>2407.318115234375</v>
      </c>
      <c r="FT58">
        <v>0</v>
      </c>
      <c r="FU58">
        <v>4733.41748046875</v>
      </c>
      <c r="FV58">
        <v>2600.700927734375</v>
      </c>
      <c r="FW58">
        <v>0.5545344352722168</v>
      </c>
      <c r="FX58">
        <v>0.13553959131240845</v>
      </c>
      <c r="FY58">
        <v>0.18482318520545959</v>
      </c>
      <c r="FZ58">
        <v>2321.769775390625</v>
      </c>
      <c r="GA58">
        <v>1605.3743896484375</v>
      </c>
      <c r="GB58">
        <v>2367.03125</v>
      </c>
      <c r="GC58">
        <v>0.45525535941123962</v>
      </c>
      <c r="GD58">
        <v>0.2266247570514679</v>
      </c>
      <c r="GE58">
        <v>0.25444424152374268</v>
      </c>
      <c r="GF58">
        <v>5.4416902363300323E-2</v>
      </c>
      <c r="GG58">
        <v>9.2587415128946304E-3</v>
      </c>
      <c r="GH58">
        <v>0.69047021865844727</v>
      </c>
      <c r="GI58">
        <v>0.5839579701423645</v>
      </c>
      <c r="GJ58">
        <v>0.61030662059783936</v>
      </c>
      <c r="GK58">
        <v>0.48937034606933594</v>
      </c>
      <c r="GL58">
        <v>0.82689064741134644</v>
      </c>
      <c r="GM58">
        <v>0.32143962383270264</v>
      </c>
      <c r="GN58">
        <v>2.0201271399855614E-2</v>
      </c>
      <c r="GO58">
        <v>0.15067560970783234</v>
      </c>
      <c r="GP58">
        <v>0.22887134552001953</v>
      </c>
      <c r="GQ58">
        <v>0.26816990971565247</v>
      </c>
      <c r="GR58">
        <v>0.33208185434341431</v>
      </c>
      <c r="GS58">
        <v>0.68882131576538086</v>
      </c>
      <c r="GT58">
        <v>0.31117871403694153</v>
      </c>
      <c r="GU58">
        <v>8.8508106768131256E-2</v>
      </c>
      <c r="GV58">
        <v>0.34083816409111023</v>
      </c>
      <c r="GW58">
        <v>0.12711724638938904</v>
      </c>
      <c r="GX58">
        <v>3.8791365921497345E-2</v>
      </c>
      <c r="GY58">
        <v>0.28952628374099731</v>
      </c>
      <c r="GZ58">
        <v>0.11521881073713303</v>
      </c>
      <c r="HA58">
        <v>0.98920685052871704</v>
      </c>
      <c r="HB58">
        <v>0.92688733339309692</v>
      </c>
      <c r="HC58">
        <v>0.22753842175006866</v>
      </c>
      <c r="HD58">
        <v>0.19641311466693878</v>
      </c>
    </row>
    <row r="59" spans="1:212" x14ac:dyDescent="0.25">
      <c r="A59" s="139" t="str">
        <f t="shared" si="1"/>
        <v>2013_4_BRA</v>
      </c>
      <c r="B59">
        <v>2013</v>
      </c>
      <c r="C59">
        <v>4</v>
      </c>
      <c r="D59" t="s">
        <v>170</v>
      </c>
      <c r="E59">
        <v>2252296.7576751709</v>
      </c>
      <c r="F59">
        <v>24712496.62149334</v>
      </c>
      <c r="G59">
        <v>44735280.759754181</v>
      </c>
      <c r="H59">
        <v>17377270.190522194</v>
      </c>
      <c r="I59">
        <v>2660260.549823761</v>
      </c>
      <c r="J59">
        <v>97933600.672862053</v>
      </c>
      <c r="K59">
        <v>160408338.26752186</v>
      </c>
      <c r="L59">
        <v>62474737.594659805</v>
      </c>
      <c r="M59">
        <v>91737604.879268646</v>
      </c>
      <c r="N59">
        <v>5935440.5737638474</v>
      </c>
      <c r="O59">
        <v>14084533.689767838</v>
      </c>
      <c r="P59">
        <v>38085920.075454712</v>
      </c>
      <c r="Q59">
        <v>58682797.811489105</v>
      </c>
      <c r="R59">
        <v>30925892.860513687</v>
      </c>
      <c r="S59">
        <v>18629193.830296516</v>
      </c>
      <c r="T59">
        <v>8.7804250419139862E-2</v>
      </c>
      <c r="U59">
        <v>0.23743104934692383</v>
      </c>
      <c r="V59">
        <v>0.36583384871482849</v>
      </c>
      <c r="W59">
        <v>0.1927947998046875</v>
      </c>
      <c r="X59">
        <v>0.11613606661558151</v>
      </c>
      <c r="Y59">
        <v>2.8349654749035835E-3</v>
      </c>
      <c r="Z59">
        <v>0.38947314023971558</v>
      </c>
      <c r="AA59">
        <v>2.9967190697789192E-2</v>
      </c>
      <c r="AB59">
        <v>8.3388209342956543E-2</v>
      </c>
      <c r="AC59">
        <v>0.4326915442943573</v>
      </c>
      <c r="AD59">
        <v>0.56730842590332031</v>
      </c>
      <c r="AE59">
        <v>3.0034089460968971E-2</v>
      </c>
      <c r="AF59">
        <v>0.28283184766769409</v>
      </c>
      <c r="AG59">
        <v>0.47758811712265015</v>
      </c>
      <c r="AH59">
        <v>0.18210652470588684</v>
      </c>
      <c r="AI59">
        <v>2.7439434081315994E-2</v>
      </c>
      <c r="AJ59">
        <v>5.3398177027702332E-2</v>
      </c>
      <c r="AK59">
        <v>0.26175859570503235</v>
      </c>
      <c r="AL59">
        <v>0.11013483256101608</v>
      </c>
      <c r="AM59">
        <v>6.6668242216110229E-2</v>
      </c>
      <c r="AN59">
        <v>0.31175521016120911</v>
      </c>
      <c r="AO59">
        <v>0.1962849348783493</v>
      </c>
      <c r="AP59">
        <v>0.11259780824184418</v>
      </c>
      <c r="AQ59">
        <v>0.14026431739330292</v>
      </c>
      <c r="AR59">
        <v>8.8249154388904572E-2</v>
      </c>
      <c r="AS59">
        <v>0.19059373438358307</v>
      </c>
      <c r="AT59">
        <v>0.40480908751487732</v>
      </c>
      <c r="AU59">
        <v>6.3331276178359985E-2</v>
      </c>
      <c r="AV59">
        <v>1.5461543807759881E-4</v>
      </c>
      <c r="AW59">
        <v>0.61052685976028442</v>
      </c>
      <c r="AX59">
        <v>0.50428080558776855</v>
      </c>
      <c r="AY59">
        <v>0.72741872072219849</v>
      </c>
      <c r="AZ59">
        <v>0.20883521437644958</v>
      </c>
      <c r="BA59">
        <v>0.72726982831954956</v>
      </c>
      <c r="BB59">
        <v>0.79702955484390259</v>
      </c>
      <c r="BC59">
        <v>0.57668012380599976</v>
      </c>
      <c r="BD59">
        <v>0.14424900710582733</v>
      </c>
      <c r="BE59">
        <v>0.35100269317626953</v>
      </c>
      <c r="BF59">
        <v>0.50239378213882446</v>
      </c>
      <c r="BG59">
        <v>0.59471368789672852</v>
      </c>
      <c r="BH59">
        <v>0.55135077238082886</v>
      </c>
      <c r="BI59">
        <v>0.75515127182006836</v>
      </c>
      <c r="BJ59">
        <v>0.79845607280731201</v>
      </c>
      <c r="BK59">
        <v>5.1443062722682953E-2</v>
      </c>
      <c r="BL59">
        <v>6.4083181321620941E-2</v>
      </c>
      <c r="BM59">
        <v>4.031878337264061E-2</v>
      </c>
      <c r="BN59">
        <v>8.7077409029006958E-2</v>
      </c>
      <c r="BO59">
        <v>0.1849469393491745</v>
      </c>
      <c r="BP59">
        <v>2.893444150686264E-2</v>
      </c>
      <c r="BQ59">
        <v>7.0639842306263745E-5</v>
      </c>
      <c r="BR59">
        <v>0.42613863945007324</v>
      </c>
      <c r="BS59">
        <v>0.57386136054992676</v>
      </c>
      <c r="BT59">
        <v>2.4551510810852051E-2</v>
      </c>
      <c r="BU59">
        <v>0.26938241720199585</v>
      </c>
      <c r="BV59">
        <v>0.48764386773109436</v>
      </c>
      <c r="BW59">
        <v>0.18942363560199738</v>
      </c>
      <c r="BX59">
        <v>2.8998583555221558E-2</v>
      </c>
      <c r="BY59">
        <v>5.4449938237667084E-2</v>
      </c>
      <c r="BZ59">
        <v>0.2629445493221283</v>
      </c>
      <c r="CA59">
        <v>0.10972053557634354</v>
      </c>
      <c r="CB59">
        <v>6.3526198267936707E-2</v>
      </c>
      <c r="CC59">
        <v>0.30865782499313354</v>
      </c>
      <c r="CD59">
        <v>0.20070093870162964</v>
      </c>
      <c r="CE59">
        <v>0.11220846325159073</v>
      </c>
      <c r="CF59">
        <v>0.14038312435150146</v>
      </c>
      <c r="CG59">
        <v>8.8332697749137878E-2</v>
      </c>
      <c r="CH59">
        <v>0.19045934081077576</v>
      </c>
      <c r="CI59">
        <v>0.4050309956073761</v>
      </c>
      <c r="CJ59">
        <v>6.3430510461330414E-2</v>
      </c>
      <c r="CK59">
        <v>1.5485771291423589E-4</v>
      </c>
      <c r="CL59">
        <v>2.0223051309585571E-2</v>
      </c>
      <c r="CM59">
        <v>4.4701132923364639E-2</v>
      </c>
      <c r="CN59">
        <v>0.39295127987861633</v>
      </c>
      <c r="CO59">
        <v>0.11637089401483536</v>
      </c>
      <c r="CP59">
        <v>1.4456766657531261E-2</v>
      </c>
      <c r="CQ59">
        <v>2.4586673825979233E-2</v>
      </c>
      <c r="CR59">
        <v>4.1452009230852127E-2</v>
      </c>
      <c r="CS59">
        <v>0.23190279304981232</v>
      </c>
      <c r="CT59">
        <v>0.47473365068435669</v>
      </c>
      <c r="CU59">
        <v>0.24042427539825439</v>
      </c>
      <c r="CV59">
        <v>0.22258427739143372</v>
      </c>
      <c r="CW59">
        <v>6.2257777899503708E-2</v>
      </c>
      <c r="CX59">
        <v>6.0606785118579865E-2</v>
      </c>
      <c r="CY59">
        <v>7.520785927772522E-2</v>
      </c>
      <c r="CZ59">
        <v>4.9470402300357819E-2</v>
      </c>
      <c r="DA59">
        <v>0.18380291759967804</v>
      </c>
      <c r="DB59">
        <v>0.10612444579601288</v>
      </c>
      <c r="DC59">
        <v>4.2483553290367126E-2</v>
      </c>
      <c r="DD59">
        <v>2.480120025575161E-2</v>
      </c>
      <c r="DE59">
        <v>9.6560539677739143E-3</v>
      </c>
      <c r="DF59">
        <v>4.2092416435480118E-2</v>
      </c>
      <c r="DG59">
        <v>5.3120017051696777E-2</v>
      </c>
      <c r="DH59">
        <v>6.363571435213089E-2</v>
      </c>
      <c r="DI59">
        <v>0.10604306310415268</v>
      </c>
      <c r="DJ59">
        <v>7.1227326989173889E-2</v>
      </c>
      <c r="DK59">
        <v>4.1627239435911179E-2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0.53693342208862305</v>
      </c>
      <c r="DT59">
        <v>0.46306660771369934</v>
      </c>
      <c r="DU59">
        <v>9.1084741055965424E-2</v>
      </c>
      <c r="DV59">
        <v>0.49524775147438049</v>
      </c>
      <c r="DW59">
        <v>0.33477509021759033</v>
      </c>
      <c r="DX59">
        <v>7.4520707130432129E-2</v>
      </c>
      <c r="DY59">
        <v>4.3717324733734131E-3</v>
      </c>
      <c r="DZ59">
        <v>3.7085920572280884E-2</v>
      </c>
      <c r="EA59">
        <v>0.22942350804805756</v>
      </c>
      <c r="EB59">
        <v>0.11563901603221893</v>
      </c>
      <c r="EC59">
        <v>0.11664873361587524</v>
      </c>
      <c r="ED59">
        <v>0.36638620495796204</v>
      </c>
      <c r="EE59">
        <v>0.13481660187244415</v>
      </c>
      <c r="EM59">
        <v>1923.92578125</v>
      </c>
      <c r="EN59">
        <v>2176.423828125</v>
      </c>
      <c r="EO59">
        <v>1583.715087890625</v>
      </c>
      <c r="EP59">
        <v>481.28195190429688</v>
      </c>
      <c r="EQ59">
        <v>1344.091796875</v>
      </c>
      <c r="ER59">
        <v>2124.092529296875</v>
      </c>
      <c r="ES59">
        <v>2388.229736328125</v>
      </c>
      <c r="ET59">
        <v>2210.7099609375</v>
      </c>
      <c r="EU59">
        <v>792.186767578125</v>
      </c>
      <c r="EV59">
        <v>1106.2623291015625</v>
      </c>
      <c r="EW59">
        <v>1350.7786865234375</v>
      </c>
      <c r="EX59">
        <v>1210.91259765625</v>
      </c>
      <c r="EY59">
        <v>1722.508544921875</v>
      </c>
      <c r="EZ59">
        <v>4157.2666015625</v>
      </c>
      <c r="FA59">
        <v>911.8406982421875</v>
      </c>
      <c r="FB59">
        <v>1964.2042236328125</v>
      </c>
      <c r="FC59">
        <v>1677.695556640625</v>
      </c>
      <c r="FD59">
        <v>1697.4139404296875</v>
      </c>
      <c r="FE59">
        <v>2116.67626953125</v>
      </c>
      <c r="FF59">
        <v>3426.718505859375</v>
      </c>
      <c r="FG59">
        <v>1984.0869140625</v>
      </c>
      <c r="FH59">
        <v>2368.401611328125</v>
      </c>
      <c r="FI59">
        <v>1745.293701171875</v>
      </c>
      <c r="FJ59">
        <v>1329.3524169921875</v>
      </c>
      <c r="FK59">
        <v>1364.94384765625</v>
      </c>
      <c r="FL59">
        <v>1050.7333984375</v>
      </c>
      <c r="FM59">
        <v>658.25689697265625</v>
      </c>
      <c r="FN59">
        <v>1933.8944091796875</v>
      </c>
      <c r="FO59">
        <v>1190.450439453125</v>
      </c>
      <c r="FP59">
        <v>2758.341796875</v>
      </c>
      <c r="FQ59">
        <v>1693.8072509765625</v>
      </c>
      <c r="FR59">
        <v>5474.2998046875</v>
      </c>
      <c r="FS59">
        <v>1552.4610595703125</v>
      </c>
      <c r="FT59">
        <v>5.4115934371948242</v>
      </c>
      <c r="FU59">
        <v>3695.6494140625</v>
      </c>
      <c r="FV59">
        <v>1938.61181640625</v>
      </c>
      <c r="FW59">
        <v>0.42698296904563904</v>
      </c>
      <c r="FX59">
        <v>0.18604500591754913</v>
      </c>
      <c r="FY59">
        <v>0.23169471323490143</v>
      </c>
      <c r="FZ59">
        <v>1885.035400390625</v>
      </c>
      <c r="GA59">
        <v>1091.426513671875</v>
      </c>
      <c r="GB59">
        <v>1544.6824951171875</v>
      </c>
      <c r="GC59">
        <v>0.45905616879463196</v>
      </c>
      <c r="GD59">
        <v>0.23695211112499237</v>
      </c>
      <c r="GE59">
        <v>0.23920623958110809</v>
      </c>
      <c r="GF59">
        <v>5.7361207902431488E-2</v>
      </c>
      <c r="GG59">
        <v>7.4242837727069855E-3</v>
      </c>
      <c r="GH59">
        <v>0.68678677082061768</v>
      </c>
      <c r="GI59">
        <v>0.55838000774383545</v>
      </c>
      <c r="GJ59">
        <v>0.57610714435577393</v>
      </c>
      <c r="GK59">
        <v>0.47881984710693359</v>
      </c>
      <c r="GL59">
        <v>0.73121976852416992</v>
      </c>
      <c r="GM59">
        <v>0.328509122133255</v>
      </c>
      <c r="GN59">
        <v>2.0044194534420967E-2</v>
      </c>
      <c r="GO59">
        <v>0.17362080514431</v>
      </c>
      <c r="GP59">
        <v>0.25218164920806885</v>
      </c>
      <c r="GQ59">
        <v>0.25297898054122925</v>
      </c>
      <c r="GR59">
        <v>0.3011743426322937</v>
      </c>
      <c r="GS59">
        <v>0.68933010101318359</v>
      </c>
      <c r="GT59">
        <v>0.31066989898681641</v>
      </c>
      <c r="GU59">
        <v>0.17790362238883972</v>
      </c>
      <c r="GV59">
        <v>0.39710924029350281</v>
      </c>
      <c r="GW59">
        <v>9.7862839698791504E-2</v>
      </c>
      <c r="GX59">
        <v>3.7017334252595901E-2</v>
      </c>
      <c r="GY59">
        <v>0.21653470396995544</v>
      </c>
      <c r="GZ59">
        <v>7.3572270572185516E-2</v>
      </c>
      <c r="HA59">
        <v>0.98692232370376587</v>
      </c>
      <c r="HB59">
        <v>0.93706852197647095</v>
      </c>
      <c r="HC59">
        <v>0.32552143931388855</v>
      </c>
      <c r="HD59">
        <v>0.30348533391952515</v>
      </c>
    </row>
    <row r="60" spans="1:212" x14ac:dyDescent="0.25">
      <c r="A60" s="139" t="str">
        <f t="shared" si="1"/>
        <v>2013_4_RJ</v>
      </c>
      <c r="B60">
        <v>2013</v>
      </c>
      <c r="C60">
        <v>4</v>
      </c>
      <c r="D60" t="s">
        <v>172</v>
      </c>
      <c r="E60">
        <v>25616.644653320313</v>
      </c>
      <c r="F60">
        <v>672958.89228820801</v>
      </c>
      <c r="G60">
        <v>1500017.9997711182</v>
      </c>
      <c r="H60">
        <v>684407.7947845459</v>
      </c>
      <c r="I60">
        <v>96111.212005615234</v>
      </c>
      <c r="J60">
        <v>3149239.532699585</v>
      </c>
      <c r="K60">
        <v>5385951.7291717529</v>
      </c>
      <c r="L60">
        <v>2236712.196472168</v>
      </c>
      <c r="M60">
        <v>2979112.5435028076</v>
      </c>
      <c r="N60">
        <v>169246.69448852539</v>
      </c>
      <c r="O60">
        <v>391805.12187194824</v>
      </c>
      <c r="P60">
        <v>1066193.0032043457</v>
      </c>
      <c r="Q60">
        <v>1890435.8865356445</v>
      </c>
      <c r="R60">
        <v>1202058.6945800781</v>
      </c>
      <c r="S60">
        <v>835459.02297973633</v>
      </c>
      <c r="T60">
        <v>7.2745755314826965E-2</v>
      </c>
      <c r="U60">
        <v>0.19795814156532288</v>
      </c>
      <c r="V60">
        <v>0.35099384188652039</v>
      </c>
      <c r="W60">
        <v>0.22318407893180847</v>
      </c>
      <c r="X60">
        <v>0.1551181823015213</v>
      </c>
      <c r="Y60">
        <v>2.712012967094779E-3</v>
      </c>
      <c r="Z60">
        <v>0.41528633236885071</v>
      </c>
      <c r="AA60">
        <v>2.1891167853027582E-3</v>
      </c>
      <c r="AB60">
        <v>0.11537684500217438</v>
      </c>
      <c r="AC60">
        <v>0.46854192018508911</v>
      </c>
      <c r="AD60">
        <v>0.53145807981491089</v>
      </c>
      <c r="AE60">
        <v>1.0152312926948071E-2</v>
      </c>
      <c r="AF60">
        <v>0.23890838027000427</v>
      </c>
      <c r="AG60">
        <v>0.4969821572303772</v>
      </c>
      <c r="AH60">
        <v>0.22275799512863159</v>
      </c>
      <c r="AI60">
        <v>3.1199162825942039E-2</v>
      </c>
      <c r="AJ60">
        <v>1.8042575567960739E-2</v>
      </c>
      <c r="AK60">
        <v>0.152157261967659</v>
      </c>
      <c r="AL60">
        <v>0.1135033443570137</v>
      </c>
      <c r="AM60">
        <v>5.4306458681821823E-2</v>
      </c>
      <c r="AN60">
        <v>0.35161158442497253</v>
      </c>
      <c r="AO60">
        <v>0.31037876009941101</v>
      </c>
      <c r="AP60">
        <v>2.1853633224964142E-3</v>
      </c>
      <c r="AQ60">
        <v>9.4937831163406372E-2</v>
      </c>
      <c r="AR60">
        <v>7.2635568678379059E-2</v>
      </c>
      <c r="AS60">
        <v>0.16146013140678406</v>
      </c>
      <c r="AT60">
        <v>0.59663659334182739</v>
      </c>
      <c r="AU60">
        <v>7.107226550579071E-2</v>
      </c>
      <c r="AV60">
        <v>1.0722650913521647E-3</v>
      </c>
      <c r="AW60">
        <v>0.5847136378288269</v>
      </c>
      <c r="AX60">
        <v>0.49203455448150635</v>
      </c>
      <c r="AY60">
        <v>0.70114612579345703</v>
      </c>
      <c r="AZ60">
        <v>8.1601954996585846E-2</v>
      </c>
      <c r="BA60">
        <v>0.7056693434715271</v>
      </c>
      <c r="BB60">
        <v>0.82791268825531006</v>
      </c>
      <c r="BC60">
        <v>0.58359736204147339</v>
      </c>
      <c r="BD60">
        <v>0.11760438233613968</v>
      </c>
      <c r="BE60">
        <v>0.33051955699920654</v>
      </c>
      <c r="BF60">
        <v>0.41964837908744812</v>
      </c>
      <c r="BG60">
        <v>0.50025957822799683</v>
      </c>
      <c r="BH60">
        <v>0.47053661942481995</v>
      </c>
      <c r="BI60">
        <v>0.66770315170288086</v>
      </c>
      <c r="BJ60">
        <v>0.73173880577087402</v>
      </c>
      <c r="BK60">
        <v>1.0108154965564609E-3</v>
      </c>
      <c r="BL60">
        <v>4.3912440538406372E-2</v>
      </c>
      <c r="BM60">
        <v>3.3596772700548172E-2</v>
      </c>
      <c r="BN60">
        <v>7.4681587517261505E-2</v>
      </c>
      <c r="BO60">
        <v>0.27596762776374817</v>
      </c>
      <c r="BP60">
        <v>3.2873686403036118E-2</v>
      </c>
      <c r="BQ60">
        <v>4.9596431199461222E-4</v>
      </c>
      <c r="BR60">
        <v>0.46150302886962891</v>
      </c>
      <c r="BS60">
        <v>0.53849697113037109</v>
      </c>
      <c r="BT60">
        <v>8.5987504571676254E-3</v>
      </c>
      <c r="BU60">
        <v>0.22589240968227386</v>
      </c>
      <c r="BV60">
        <v>0.50351166725158691</v>
      </c>
      <c r="BW60">
        <v>0.22973546385765076</v>
      </c>
      <c r="BX60">
        <v>3.2261691987514496E-2</v>
      </c>
      <c r="BY60">
        <v>1.822257786989212E-2</v>
      </c>
      <c r="BZ60">
        <v>0.15192420780658722</v>
      </c>
      <c r="CA60">
        <v>0.11296847462654114</v>
      </c>
      <c r="CB60">
        <v>5.1303014159202576E-2</v>
      </c>
      <c r="CC60">
        <v>0.34754681587219238</v>
      </c>
      <c r="CD60">
        <v>0.31803488731384277</v>
      </c>
      <c r="CE60">
        <v>2.1853633224964142E-3</v>
      </c>
      <c r="CF60">
        <v>9.4937831163406372E-2</v>
      </c>
      <c r="CG60">
        <v>7.2635568678379059E-2</v>
      </c>
      <c r="CH60">
        <v>0.16146013140678406</v>
      </c>
      <c r="CI60">
        <v>0.59663659334182739</v>
      </c>
      <c r="CJ60">
        <v>7.107226550579071E-2</v>
      </c>
      <c r="CK60">
        <v>1.0722650913521647E-3</v>
      </c>
      <c r="CL60">
        <v>2.7446206659078598E-2</v>
      </c>
      <c r="CM60">
        <v>3.6679927259683609E-2</v>
      </c>
      <c r="CN60">
        <v>0.49118268489837646</v>
      </c>
      <c r="CO60">
        <v>7.6701611280441284E-2</v>
      </c>
      <c r="CP60">
        <v>1.3435828499495983E-2</v>
      </c>
      <c r="CQ60">
        <v>4.0960428304970264E-3</v>
      </c>
      <c r="CR60">
        <v>2.9955310747027397E-2</v>
      </c>
      <c r="CS60">
        <v>0.20293641090393066</v>
      </c>
      <c r="CT60">
        <v>0.49034664034843445</v>
      </c>
      <c r="CU60">
        <v>0.2229798436164856</v>
      </c>
      <c r="CV60">
        <v>0.21534590423107147</v>
      </c>
      <c r="CW60">
        <v>7.1327626705169678E-2</v>
      </c>
      <c r="CX60">
        <v>5.374208465218544E-2</v>
      </c>
      <c r="CY60">
        <v>6.7636415362358093E-2</v>
      </c>
      <c r="CZ60">
        <v>4.1492614895105362E-2</v>
      </c>
      <c r="DA60">
        <v>0.19878041744232178</v>
      </c>
      <c r="DB60">
        <v>0.1043894961476326</v>
      </c>
      <c r="DC60">
        <v>4.1592966765165329E-2</v>
      </c>
      <c r="DD60">
        <v>2.4390662088990211E-2</v>
      </c>
      <c r="DE60">
        <v>2.1805070340633392E-2</v>
      </c>
      <c r="DF60">
        <v>4.4584065675735474E-2</v>
      </c>
      <c r="DG60">
        <v>5.4663628339767456E-2</v>
      </c>
      <c r="DH60">
        <v>5.8479432016611099E-2</v>
      </c>
      <c r="DI60">
        <v>0.10633944720029831</v>
      </c>
      <c r="DJ60">
        <v>6.4511671662330627E-2</v>
      </c>
      <c r="DK60">
        <v>3.068709559738636E-2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0.58967751264572144</v>
      </c>
      <c r="DT60">
        <v>0.41032248735427856</v>
      </c>
      <c r="DU60">
        <v>3.7551220506429672E-2</v>
      </c>
      <c r="DV60">
        <v>0.46405953168869019</v>
      </c>
      <c r="DW60">
        <v>0.38463267683982849</v>
      </c>
      <c r="DX60">
        <v>0.1010979637503624</v>
      </c>
      <c r="DY60">
        <v>1.2658607214689255E-2</v>
      </c>
      <c r="DZ60">
        <v>1.4967996627092361E-2</v>
      </c>
      <c r="EA60">
        <v>0.15476639568805695</v>
      </c>
      <c r="EB60">
        <v>0.12350862473249435</v>
      </c>
      <c r="EC60">
        <v>0.10745617747306824</v>
      </c>
      <c r="ED60">
        <v>0.42207241058349609</v>
      </c>
      <c r="EE60">
        <v>0.17722839117050171</v>
      </c>
      <c r="EM60">
        <v>2793.357177734375</v>
      </c>
      <c r="EN60">
        <v>3238.790283203125</v>
      </c>
      <c r="EO60">
        <v>2273.611572265625</v>
      </c>
      <c r="EP60">
        <v>718.96124267578125</v>
      </c>
      <c r="EQ60">
        <v>1985.8184814453125</v>
      </c>
      <c r="ER60">
        <v>2879.03076171875</v>
      </c>
      <c r="ES60">
        <v>3370.6611328125</v>
      </c>
      <c r="ET60">
        <v>3552.43994140625</v>
      </c>
      <c r="EU60">
        <v>1348.7647705078125</v>
      </c>
      <c r="EV60">
        <v>1382.3515625</v>
      </c>
      <c r="EW60">
        <v>1496.665771484375</v>
      </c>
      <c r="EX60">
        <v>1401.6182861328125</v>
      </c>
      <c r="EY60">
        <v>1912.2955322265625</v>
      </c>
      <c r="EZ60">
        <v>5198.0810546875</v>
      </c>
      <c r="FA60">
        <v>1513.659912109375</v>
      </c>
      <c r="FB60">
        <v>3255.693359375</v>
      </c>
      <c r="FC60">
        <v>2354.975830078125</v>
      </c>
      <c r="FD60">
        <v>2022.2432861328125</v>
      </c>
      <c r="FE60">
        <v>2764.49609375</v>
      </c>
      <c r="FF60">
        <v>4666.82666015625</v>
      </c>
      <c r="FG60">
        <v>2156.93505859375</v>
      </c>
      <c r="FH60">
        <v>3503.081298828125</v>
      </c>
      <c r="FI60">
        <v>2369.80078125</v>
      </c>
      <c r="FJ60">
        <v>1951.5943603515625</v>
      </c>
      <c r="FK60">
        <v>1779.7799072265625</v>
      </c>
      <c r="FL60">
        <v>1196.4354248046875</v>
      </c>
      <c r="FM60">
        <v>1010.655029296875</v>
      </c>
      <c r="FN60">
        <v>2431.605224609375</v>
      </c>
      <c r="FO60">
        <v>1918.1812744140625</v>
      </c>
      <c r="FP60">
        <v>3851.973876953125</v>
      </c>
      <c r="FQ60">
        <v>1378.8712158203125</v>
      </c>
      <c r="FR60">
        <v>6472.35400390625</v>
      </c>
      <c r="FS60">
        <v>2745.880126953125</v>
      </c>
      <c r="FT60">
        <v>0</v>
      </c>
      <c r="FU60">
        <v>4970.11376953125</v>
      </c>
      <c r="FV60">
        <v>2754.0927734375</v>
      </c>
      <c r="FW60">
        <v>0.53206473588943481</v>
      </c>
      <c r="FX60">
        <v>0.11747758090496063</v>
      </c>
      <c r="FY60">
        <v>0.20293641090393066</v>
      </c>
      <c r="FZ60">
        <v>2369.23876953125</v>
      </c>
      <c r="GA60">
        <v>1580.42724609375</v>
      </c>
      <c r="GB60">
        <v>2735.103271484375</v>
      </c>
      <c r="GC60">
        <v>0.47726652026176453</v>
      </c>
      <c r="GD60">
        <v>0.22123870253562927</v>
      </c>
      <c r="GE60">
        <v>0.229063481092453</v>
      </c>
      <c r="GF60">
        <v>6.0865491628646851E-2</v>
      </c>
      <c r="GG60">
        <v>1.1565800756216049E-2</v>
      </c>
      <c r="GH60">
        <v>0.63230741024017334</v>
      </c>
      <c r="GI60">
        <v>0.55833888053894043</v>
      </c>
      <c r="GJ60">
        <v>0.55847293138504028</v>
      </c>
      <c r="GK60">
        <v>0.45497363805770874</v>
      </c>
      <c r="GL60">
        <v>0.75819003582000732</v>
      </c>
      <c r="GM60">
        <v>0.34635058045387268</v>
      </c>
      <c r="GN60">
        <v>1.3787130825221539E-2</v>
      </c>
      <c r="GO60">
        <v>0.11962857842445374</v>
      </c>
      <c r="GP60">
        <v>0.19989146292209625</v>
      </c>
      <c r="GQ60">
        <v>0.27285555005073547</v>
      </c>
      <c r="GR60">
        <v>0.39383727312088013</v>
      </c>
      <c r="GS60">
        <v>0.7072218656539917</v>
      </c>
      <c r="GT60">
        <v>0.2927781343460083</v>
      </c>
      <c r="GU60">
        <v>5.5958256125450134E-2</v>
      </c>
      <c r="GV60">
        <v>0.27843397855758667</v>
      </c>
      <c r="GW60">
        <v>0.14820781350135803</v>
      </c>
      <c r="GX60">
        <v>3.5677116364240646E-2</v>
      </c>
      <c r="GY60">
        <v>0.32281073927879333</v>
      </c>
      <c r="GZ60">
        <v>0.15891210734844208</v>
      </c>
      <c r="HA60">
        <v>0.9811205267906189</v>
      </c>
      <c r="HB60">
        <v>0.94503259658813477</v>
      </c>
      <c r="HC60">
        <v>0.21813136339187622</v>
      </c>
      <c r="HD60">
        <v>0.18086209893226624</v>
      </c>
    </row>
    <row r="61" spans="1:212" x14ac:dyDescent="0.25">
      <c r="A61" s="139" t="str">
        <f t="shared" si="1"/>
        <v>2013_4_RMRJ</v>
      </c>
      <c r="B61">
        <v>2013</v>
      </c>
      <c r="C61">
        <v>4</v>
      </c>
      <c r="D61" t="s">
        <v>9</v>
      </c>
      <c r="E61">
        <v>51255.821731567383</v>
      </c>
      <c r="F61">
        <v>1256198.5555496216</v>
      </c>
      <c r="G61">
        <v>2728988.7328948975</v>
      </c>
      <c r="H61">
        <v>1203014.9509658813</v>
      </c>
      <c r="I61">
        <v>159772.01545715332</v>
      </c>
      <c r="J61">
        <v>5742112.1544952393</v>
      </c>
      <c r="K61">
        <v>10018318.521217346</v>
      </c>
      <c r="L61">
        <v>4276206.3667221069</v>
      </c>
      <c r="M61">
        <v>5399230.0765991211</v>
      </c>
      <c r="N61">
        <v>341061.06224060059</v>
      </c>
      <c r="O61">
        <v>771194.49983215332</v>
      </c>
      <c r="P61">
        <v>2079795.4347381592</v>
      </c>
      <c r="Q61">
        <v>3572363.4055480957</v>
      </c>
      <c r="R61">
        <v>2180890.257232666</v>
      </c>
      <c r="S61">
        <v>1414074.923866272</v>
      </c>
      <c r="T61">
        <v>7.6978437602519989E-2</v>
      </c>
      <c r="U61">
        <v>0.20759925246238708</v>
      </c>
      <c r="V61">
        <v>0.3565831184387207</v>
      </c>
      <c r="W61">
        <v>0.21769024431705475</v>
      </c>
      <c r="X61">
        <v>0.14114892482757568</v>
      </c>
      <c r="Y61">
        <v>1.9191971514374018E-3</v>
      </c>
      <c r="Z61">
        <v>0.42683872580528259</v>
      </c>
      <c r="AA61">
        <v>2.7952278032898903E-3</v>
      </c>
      <c r="AB61">
        <v>9.6498548984527588E-2</v>
      </c>
      <c r="AC61">
        <v>0.45199072360992432</v>
      </c>
      <c r="AD61">
        <v>0.54800927639007568</v>
      </c>
      <c r="AE61">
        <v>1.0825194418430328E-2</v>
      </c>
      <c r="AF61">
        <v>0.24844200909137726</v>
      </c>
      <c r="AG61">
        <v>0.49740776419639587</v>
      </c>
      <c r="AH61">
        <v>0.21512730419635773</v>
      </c>
      <c r="AI61">
        <v>2.8197715058922768E-2</v>
      </c>
      <c r="AJ61">
        <v>2.4073394015431404E-2</v>
      </c>
      <c r="AK61">
        <v>0.1856367439031601</v>
      </c>
      <c r="AL61">
        <v>0.1300947368144989</v>
      </c>
      <c r="AM61">
        <v>5.5474206805229187E-2</v>
      </c>
      <c r="AN61">
        <v>0.36385226249694824</v>
      </c>
      <c r="AO61">
        <v>0.24086867272853851</v>
      </c>
      <c r="AP61">
        <v>4.7837956808507442E-3</v>
      </c>
      <c r="AQ61">
        <v>0.10596973448991776</v>
      </c>
      <c r="AR61">
        <v>9.3781858682632446E-2</v>
      </c>
      <c r="AS61">
        <v>0.17937599122524261</v>
      </c>
      <c r="AT61">
        <v>0.55203443765640259</v>
      </c>
      <c r="AU61">
        <v>6.3290156424045563E-2</v>
      </c>
      <c r="AV61">
        <v>7.6401204569265246E-4</v>
      </c>
      <c r="AW61">
        <v>0.57316124439239502</v>
      </c>
      <c r="AX61">
        <v>0.47370907664299011</v>
      </c>
      <c r="AY61">
        <v>0.69319379329681396</v>
      </c>
      <c r="AZ61">
        <v>8.0601558089256287E-2</v>
      </c>
      <c r="BA61">
        <v>0.68592417240142822</v>
      </c>
      <c r="BB61">
        <v>0.7995186448097229</v>
      </c>
      <c r="BC61">
        <v>0.56641322374343872</v>
      </c>
      <c r="BD61">
        <v>0.11450202763080597</v>
      </c>
      <c r="BE61">
        <v>0.31946435570716858</v>
      </c>
      <c r="BF61">
        <v>0.41298800706863403</v>
      </c>
      <c r="BG61">
        <v>0.52778935432434082</v>
      </c>
      <c r="BH61">
        <v>0.45827725529670715</v>
      </c>
      <c r="BI61">
        <v>0.6901174783706665</v>
      </c>
      <c r="BJ61">
        <v>0.74093884229660034</v>
      </c>
      <c r="BK61">
        <v>2.1366581786423922E-3</v>
      </c>
      <c r="BL61">
        <v>4.7330845147371292E-2</v>
      </c>
      <c r="BM61">
        <v>4.1887193918228149E-2</v>
      </c>
      <c r="BN61">
        <v>8.0117382109165192E-2</v>
      </c>
      <c r="BO61">
        <v>0.24656340479850769</v>
      </c>
      <c r="BP61">
        <v>2.8268227353692055E-2</v>
      </c>
      <c r="BQ61">
        <v>3.4124215017072856E-4</v>
      </c>
      <c r="BR61">
        <v>0.44419378042221069</v>
      </c>
      <c r="BS61">
        <v>0.55580621957778931</v>
      </c>
      <c r="BT61">
        <v>9.4931721687316895E-3</v>
      </c>
      <c r="BU61">
        <v>0.23266252875328064</v>
      </c>
      <c r="BV61">
        <v>0.505440354347229</v>
      </c>
      <c r="BW61">
        <v>0.22281230986118317</v>
      </c>
      <c r="BX61">
        <v>2.9591629281640053E-2</v>
      </c>
      <c r="BY61">
        <v>2.441876195371151E-2</v>
      </c>
      <c r="BZ61">
        <v>0.18489506840705872</v>
      </c>
      <c r="CA61">
        <v>0.13054214417934418</v>
      </c>
      <c r="CB61">
        <v>5.3158890455961227E-2</v>
      </c>
      <c r="CC61">
        <v>0.35986384749412537</v>
      </c>
      <c r="CD61">
        <v>0.24712128937244415</v>
      </c>
      <c r="CE61">
        <v>4.7837956808507442E-3</v>
      </c>
      <c r="CF61">
        <v>0.10596973448991776</v>
      </c>
      <c r="CG61">
        <v>9.3781858682632446E-2</v>
      </c>
      <c r="CH61">
        <v>0.17937599122524261</v>
      </c>
      <c r="CI61">
        <v>0.55203443765640259</v>
      </c>
      <c r="CJ61">
        <v>6.3290156424045563E-2</v>
      </c>
      <c r="CK61">
        <v>7.6401204569265246E-4</v>
      </c>
      <c r="CL61">
        <v>3.0520321801304817E-2</v>
      </c>
      <c r="CM61">
        <v>4.7367561608552933E-2</v>
      </c>
      <c r="CN61">
        <v>0.48158100247383118</v>
      </c>
      <c r="CO61">
        <v>8.2275860011577606E-2</v>
      </c>
      <c r="CP61">
        <v>1.4294951222836971E-2</v>
      </c>
      <c r="CQ61">
        <v>7.3301838710904121E-3</v>
      </c>
      <c r="CR61">
        <v>2.8469521552324295E-2</v>
      </c>
      <c r="CS61">
        <v>0.20886680483818054</v>
      </c>
      <c r="CT61">
        <v>0.49678704142570496</v>
      </c>
      <c r="CU61">
        <v>0.22623647749423981</v>
      </c>
      <c r="CV61">
        <v>0.21360404789447784</v>
      </c>
      <c r="CW61">
        <v>6.3372455537319183E-2</v>
      </c>
      <c r="CX61">
        <v>5.9396445751190186E-2</v>
      </c>
      <c r="CY61">
        <v>7.5333058834075928E-2</v>
      </c>
      <c r="CZ61">
        <v>4.6252142637968063E-2</v>
      </c>
      <c r="DA61">
        <v>0.17120048403739929</v>
      </c>
      <c r="DB61">
        <v>0.11881761252880096</v>
      </c>
      <c r="DC61">
        <v>4.4291354715824127E-2</v>
      </c>
      <c r="DD61">
        <v>2.6123641058802605E-2</v>
      </c>
      <c r="DE61">
        <v>1.3231849297881126E-2</v>
      </c>
      <c r="DF61">
        <v>4.6223852783441544E-2</v>
      </c>
      <c r="DG61">
        <v>6.310763955116272E-2</v>
      </c>
      <c r="DH61">
        <v>5.5571138858795166E-2</v>
      </c>
      <c r="DI61">
        <v>9.8958112299442291E-2</v>
      </c>
      <c r="DJ61">
        <v>6.9784343242645264E-2</v>
      </c>
      <c r="DK61">
        <v>3.5115651786327362E-2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0.57326400279998779</v>
      </c>
      <c r="DT61">
        <v>0.42673599720001221</v>
      </c>
      <c r="DU61">
        <v>3.1201841309666634E-2</v>
      </c>
      <c r="DV61">
        <v>0.49698743224143982</v>
      </c>
      <c r="DW61">
        <v>0.37091216444969177</v>
      </c>
      <c r="DX61">
        <v>9.4616912305355072E-2</v>
      </c>
      <c r="DY61">
        <v>6.2816538847982883E-3</v>
      </c>
      <c r="DZ61">
        <v>1.8734538927674294E-2</v>
      </c>
      <c r="EA61">
        <v>0.19723565876483917</v>
      </c>
      <c r="EB61">
        <v>0.12171623855829239</v>
      </c>
      <c r="EC61">
        <v>9.2423416674137115E-2</v>
      </c>
      <c r="ED61">
        <v>0.42748665809631348</v>
      </c>
      <c r="EE61">
        <v>0.14240346848964691</v>
      </c>
      <c r="EM61">
        <v>2309.872802734375</v>
      </c>
      <c r="EN61">
        <v>2638.8095703125</v>
      </c>
      <c r="EO61">
        <v>1898.284423828125</v>
      </c>
      <c r="EP61">
        <v>765.35784912109375</v>
      </c>
      <c r="EQ61">
        <v>1707.395751953125</v>
      </c>
      <c r="ER61">
        <v>2393.621826171875</v>
      </c>
      <c r="ES61">
        <v>2735.604248046875</v>
      </c>
      <c r="ET61">
        <v>2906.25537109375</v>
      </c>
      <c r="EU61">
        <v>1294.3052978515625</v>
      </c>
      <c r="EV61">
        <v>1289.9232177734375</v>
      </c>
      <c r="EW61">
        <v>1428.10693359375</v>
      </c>
      <c r="EX61">
        <v>1360.5892333984375</v>
      </c>
      <c r="EY61">
        <v>1778.368896484375</v>
      </c>
      <c r="EZ61">
        <v>4617.33154296875</v>
      </c>
      <c r="FA61">
        <v>1426.218994140625</v>
      </c>
      <c r="FB61">
        <v>2547.499267578125</v>
      </c>
      <c r="FC61">
        <v>1928.8187255859375</v>
      </c>
      <c r="FD61">
        <v>1733.7462158203125</v>
      </c>
      <c r="FE61">
        <v>2332.07080078125</v>
      </c>
      <c r="FF61">
        <v>3985.57763671875</v>
      </c>
      <c r="FG61">
        <v>2068.661865234375</v>
      </c>
      <c r="FH61">
        <v>2777.891845703125</v>
      </c>
      <c r="FI61">
        <v>1998.0950927734375</v>
      </c>
      <c r="FJ61">
        <v>1730.492919921875</v>
      </c>
      <c r="FK61">
        <v>1706.8935546875</v>
      </c>
      <c r="FL61">
        <v>1147.343505859375</v>
      </c>
      <c r="FM61">
        <v>940.8829345703125</v>
      </c>
      <c r="FN61">
        <v>2101.766845703125</v>
      </c>
      <c r="FO61">
        <v>1624.6875</v>
      </c>
      <c r="FP61">
        <v>3630.319091796875</v>
      </c>
      <c r="FQ61">
        <v>1537.0150146484375</v>
      </c>
      <c r="FR61">
        <v>5270.7470703125</v>
      </c>
      <c r="FS61">
        <v>2180.479736328125</v>
      </c>
      <c r="FT61">
        <v>0</v>
      </c>
      <c r="FU61">
        <v>4308.845703125</v>
      </c>
      <c r="FV61">
        <v>2279.8994140625</v>
      </c>
      <c r="FW61">
        <v>0.52639627456665039</v>
      </c>
      <c r="FX61">
        <v>0.13697360455989838</v>
      </c>
      <c r="FY61">
        <v>0.20886680483818054</v>
      </c>
      <c r="FZ61">
        <v>2061.33837890625</v>
      </c>
      <c r="GA61">
        <v>1357.51025390625</v>
      </c>
      <c r="GB61">
        <v>2161.34375</v>
      </c>
      <c r="GC61">
        <v>0.48229771852493286</v>
      </c>
      <c r="GD61">
        <v>0.22362677752971649</v>
      </c>
      <c r="GE61">
        <v>0.22891426086425781</v>
      </c>
      <c r="GF61">
        <v>5.631883442401886E-2</v>
      </c>
      <c r="GG61">
        <v>8.8424244895577431E-3</v>
      </c>
      <c r="GH61">
        <v>0.63717466592788696</v>
      </c>
      <c r="GI61">
        <v>0.53378552198410034</v>
      </c>
      <c r="GJ61">
        <v>0.53609251976013184</v>
      </c>
      <c r="GK61">
        <v>0.43530833721160889</v>
      </c>
      <c r="GL61">
        <v>0.71018069982528687</v>
      </c>
      <c r="GM61">
        <v>0.35725748538970947</v>
      </c>
      <c r="GN61">
        <v>1.4377442188560963E-2</v>
      </c>
      <c r="GO61">
        <v>0.14231398701667786</v>
      </c>
      <c r="GP61">
        <v>0.22487969696521759</v>
      </c>
      <c r="GQ61">
        <v>0.26975646615028381</v>
      </c>
      <c r="GR61">
        <v>0.34867238998413086</v>
      </c>
      <c r="GS61">
        <v>0.70061290264129639</v>
      </c>
      <c r="GT61">
        <v>0.29938709735870361</v>
      </c>
      <c r="GU61">
        <v>7.7917791903018951E-2</v>
      </c>
      <c r="GV61">
        <v>0.33372357487678528</v>
      </c>
      <c r="GW61">
        <v>0.14663153886795044</v>
      </c>
      <c r="GX61">
        <v>3.886224702000618E-2</v>
      </c>
      <c r="GY61">
        <v>0.29265844821929932</v>
      </c>
      <c r="GZ61">
        <v>0.11020639538764954</v>
      </c>
      <c r="HA61">
        <v>0.98612284660339355</v>
      </c>
      <c r="HB61">
        <v>0.93916034698486328</v>
      </c>
      <c r="HC61">
        <v>0.24791361391544342</v>
      </c>
      <c r="HD61">
        <v>0.20648150146007538</v>
      </c>
    </row>
    <row r="62" spans="1:212" x14ac:dyDescent="0.25">
      <c r="A62" s="139" t="str">
        <f t="shared" si="1"/>
        <v>2013_4_SEMT</v>
      </c>
      <c r="B62">
        <v>2013</v>
      </c>
      <c r="C62">
        <v>4</v>
      </c>
      <c r="D62" t="s">
        <v>171</v>
      </c>
      <c r="E62">
        <v>304196.66431427002</v>
      </c>
      <c r="F62">
        <v>4927154.3414230347</v>
      </c>
      <c r="G62">
        <v>9631903.1877746582</v>
      </c>
      <c r="H62">
        <v>3921483.3897476196</v>
      </c>
      <c r="I62">
        <v>557055.55125427246</v>
      </c>
      <c r="J62">
        <v>20757625.304740906</v>
      </c>
      <c r="K62">
        <v>32959095.029273987</v>
      </c>
      <c r="L62">
        <v>12201469.724533081</v>
      </c>
      <c r="M62">
        <v>19341793.134513855</v>
      </c>
      <c r="N62">
        <v>1390661.2063674927</v>
      </c>
      <c r="O62">
        <v>2574281.4663543701</v>
      </c>
      <c r="P62">
        <v>7346116.460395813</v>
      </c>
      <c r="Q62">
        <v>12187102.098381042</v>
      </c>
      <c r="R62">
        <v>6752437.8604202271</v>
      </c>
      <c r="S62">
        <v>4099157.1437225342</v>
      </c>
      <c r="T62">
        <v>7.8105345368385315E-2</v>
      </c>
      <c r="U62">
        <v>0.222885861992836</v>
      </c>
      <c r="V62">
        <v>0.36976447701454163</v>
      </c>
      <c r="W62">
        <v>0.20487327873706818</v>
      </c>
      <c r="X62">
        <v>0.12437104433774948</v>
      </c>
      <c r="Y62">
        <v>2.7948091737926006E-3</v>
      </c>
      <c r="Z62">
        <v>0.37020039558410645</v>
      </c>
      <c r="AA62">
        <v>5.5447705090045929E-3</v>
      </c>
      <c r="AB62">
        <v>7.6494857668876648E-2</v>
      </c>
      <c r="AC62">
        <v>0.46048668026924133</v>
      </c>
      <c r="AD62">
        <v>0.53951334953308105</v>
      </c>
      <c r="AE62">
        <v>1.9889902323484421E-2</v>
      </c>
      <c r="AF62">
        <v>0.27065318822860718</v>
      </c>
      <c r="AG62">
        <v>0.48768937587738037</v>
      </c>
      <c r="AH62">
        <v>0.19466249644756317</v>
      </c>
      <c r="AI62">
        <v>2.710503526031971E-2</v>
      </c>
      <c r="AJ62">
        <v>2.1050687879323959E-2</v>
      </c>
      <c r="AK62">
        <v>0.17878931760787964</v>
      </c>
      <c r="AL62">
        <v>0.10978035628795624</v>
      </c>
      <c r="AM62">
        <v>6.0798857361078262E-2</v>
      </c>
      <c r="AN62">
        <v>0.36181432008743286</v>
      </c>
      <c r="AO62">
        <v>0.26776644587516785</v>
      </c>
      <c r="AP62">
        <v>4.7799930907785892E-3</v>
      </c>
      <c r="AQ62">
        <v>0.1430031955242157</v>
      </c>
      <c r="AR62">
        <v>8.3279542624950409E-2</v>
      </c>
      <c r="AS62">
        <v>0.18410634994506836</v>
      </c>
      <c r="AT62">
        <v>0.53912949562072754</v>
      </c>
      <c r="AU62">
        <v>4.5273452997207642E-2</v>
      </c>
      <c r="AV62">
        <v>4.2798154754564166E-4</v>
      </c>
      <c r="AW62">
        <v>0.62979960441589355</v>
      </c>
      <c r="AX62">
        <v>0.53942781686782837</v>
      </c>
      <c r="AY62">
        <v>0.73488253355026245</v>
      </c>
      <c r="AZ62">
        <v>0.1603814959526062</v>
      </c>
      <c r="BA62">
        <v>0.76477378606796265</v>
      </c>
      <c r="BB62">
        <v>0.83065468072891235</v>
      </c>
      <c r="BC62">
        <v>0.59841072559356689</v>
      </c>
      <c r="BD62">
        <v>0.13725654780864716</v>
      </c>
      <c r="BE62">
        <v>0.32678273320198059</v>
      </c>
      <c r="BF62">
        <v>0.45054560899734497</v>
      </c>
      <c r="BG62">
        <v>0.57142847776412964</v>
      </c>
      <c r="BH62">
        <v>0.52440124750137329</v>
      </c>
      <c r="BI62">
        <v>0.74778342247009277</v>
      </c>
      <c r="BJ62">
        <v>0.80012482404708862</v>
      </c>
      <c r="BK62">
        <v>2.3140690755099058E-3</v>
      </c>
      <c r="BL62">
        <v>6.9230072200298309E-2</v>
      </c>
      <c r="BM62">
        <v>4.0316920727491379E-2</v>
      </c>
      <c r="BN62">
        <v>8.9128747582435608E-2</v>
      </c>
      <c r="BO62">
        <v>0.26100096106529236</v>
      </c>
      <c r="BP62">
        <v>2.1917583420872688E-2</v>
      </c>
      <c r="BQ62">
        <v>2.0719252643175423E-4</v>
      </c>
      <c r="BR62">
        <v>0.45288887619972229</v>
      </c>
      <c r="BS62">
        <v>0.54711109399795532</v>
      </c>
      <c r="BT62">
        <v>1.572742871940136E-2</v>
      </c>
      <c r="BU62">
        <v>0.25474134087562561</v>
      </c>
      <c r="BV62">
        <v>0.49798399209976196</v>
      </c>
      <c r="BW62">
        <v>0.20274662971496582</v>
      </c>
      <c r="BX62">
        <v>2.8800616040825844E-2</v>
      </c>
      <c r="BY62">
        <v>2.161119133234024E-2</v>
      </c>
      <c r="BZ62">
        <v>0.17948271334171295</v>
      </c>
      <c r="CA62">
        <v>0.10985624045133591</v>
      </c>
      <c r="CB62">
        <v>5.7170446962118149E-2</v>
      </c>
      <c r="CC62">
        <v>0.35697323083877563</v>
      </c>
      <c r="CD62">
        <v>0.27490615844726563</v>
      </c>
      <c r="CE62">
        <v>4.7819344326853752E-3</v>
      </c>
      <c r="CF62">
        <v>0.14306128025054932</v>
      </c>
      <c r="CG62">
        <v>8.3279237151145935E-2</v>
      </c>
      <c r="CH62">
        <v>0.18402948975563049</v>
      </c>
      <c r="CI62">
        <v>0.53912806510925293</v>
      </c>
      <c r="CJ62">
        <v>4.529184103012085E-2</v>
      </c>
      <c r="CK62">
        <v>4.2815535562112927E-4</v>
      </c>
      <c r="CL62">
        <v>2.597506158053875E-2</v>
      </c>
      <c r="CM62">
        <v>3.9073921740055084E-2</v>
      </c>
      <c r="CN62">
        <v>0.51387244462966919</v>
      </c>
      <c r="CO62">
        <v>9.0984880924224854E-2</v>
      </c>
      <c r="CP62">
        <v>1.1560004204511642E-2</v>
      </c>
      <c r="CQ62">
        <v>9.7762225195765495E-3</v>
      </c>
      <c r="CR62">
        <v>4.0419787168502808E-2</v>
      </c>
      <c r="CS62">
        <v>0.18629804253578186</v>
      </c>
      <c r="CT62">
        <v>0.46704792976379395</v>
      </c>
      <c r="CU62">
        <v>0.22900225222110748</v>
      </c>
      <c r="CV62">
        <v>0.23792766034603119</v>
      </c>
      <c r="CW62">
        <v>6.6022180020809174E-2</v>
      </c>
      <c r="CX62">
        <v>6.6995196044445038E-2</v>
      </c>
      <c r="CY62">
        <v>8.2039840519428253E-2</v>
      </c>
      <c r="CZ62">
        <v>5.4154258221387863E-2</v>
      </c>
      <c r="DA62">
        <v>0.24306930601596832</v>
      </c>
      <c r="DB62">
        <v>0.12095792591571808</v>
      </c>
      <c r="DC62">
        <v>4.8000454902648926E-2</v>
      </c>
      <c r="DD62">
        <v>2.9511431232094765E-2</v>
      </c>
      <c r="DE62">
        <v>9.9186878651380539E-3</v>
      </c>
      <c r="DF62">
        <v>4.3397560715675354E-2</v>
      </c>
      <c r="DG62">
        <v>6.2874644994735718E-2</v>
      </c>
      <c r="DH62">
        <v>6.532701849937439E-2</v>
      </c>
      <c r="DI62">
        <v>0.12330120056867599</v>
      </c>
      <c r="DJ62">
        <v>7.9212173819541931E-2</v>
      </c>
      <c r="DK62">
        <v>4.2992837727069855E-2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0.56389498710632324</v>
      </c>
      <c r="DT62">
        <v>0.43610504269599915</v>
      </c>
      <c r="DU62">
        <v>7.2163745760917664E-2</v>
      </c>
      <c r="DV62">
        <v>0.48865661025047302</v>
      </c>
      <c r="DW62">
        <v>0.34941774606704712</v>
      </c>
      <c r="DX62">
        <v>8.5748963057994843E-2</v>
      </c>
      <c r="DY62">
        <v>4.0129204280674458E-3</v>
      </c>
      <c r="DZ62">
        <v>1.3636029325425625E-2</v>
      </c>
      <c r="EA62">
        <v>0.16779285669326782</v>
      </c>
      <c r="EB62">
        <v>0.10704682022333145</v>
      </c>
      <c r="EC62">
        <v>0.11189715564250946</v>
      </c>
      <c r="ED62">
        <v>0.42779332399368286</v>
      </c>
      <c r="EE62">
        <v>0.17183379828929901</v>
      </c>
      <c r="EM62">
        <v>2530.4033203125</v>
      </c>
      <c r="EN62">
        <v>2903.089111328125</v>
      </c>
      <c r="EO62">
        <v>2080.356689453125</v>
      </c>
      <c r="EP62">
        <v>677.56854248046875</v>
      </c>
      <c r="EQ62">
        <v>1706.1031494140625</v>
      </c>
      <c r="ER62">
        <v>2735.99462890625</v>
      </c>
      <c r="ES62">
        <v>3096.153076171875</v>
      </c>
      <c r="ET62">
        <v>3321.740966796875</v>
      </c>
      <c r="EU62">
        <v>1352.3106689453125</v>
      </c>
      <c r="EV62">
        <v>1358.4615478515625</v>
      </c>
      <c r="EW62">
        <v>1518.6878662109375</v>
      </c>
      <c r="EX62">
        <v>1440.1226806640625</v>
      </c>
      <c r="EY62">
        <v>1897.4356689453125</v>
      </c>
      <c r="EZ62">
        <v>4842.77685546875</v>
      </c>
      <c r="FA62">
        <v>2066.98388671875</v>
      </c>
      <c r="FB62">
        <v>2533.965087890625</v>
      </c>
      <c r="FC62">
        <v>2056.87353515625</v>
      </c>
      <c r="FD62">
        <v>2038.7845458984375</v>
      </c>
      <c r="FE62">
        <v>2615.1328125</v>
      </c>
      <c r="FF62">
        <v>4435.00390625</v>
      </c>
      <c r="FG62">
        <v>1930.3717041015625</v>
      </c>
      <c r="FH62">
        <v>3137.121337890625</v>
      </c>
      <c r="FI62">
        <v>2348.343994140625</v>
      </c>
      <c r="FJ62">
        <v>1750.8260498046875</v>
      </c>
      <c r="FK62">
        <v>1684.232177734375</v>
      </c>
      <c r="FL62">
        <v>1145.0135498046875</v>
      </c>
      <c r="FM62">
        <v>920.84674072265625</v>
      </c>
      <c r="FN62">
        <v>2323.983154296875</v>
      </c>
      <c r="FO62">
        <v>1878.231201171875</v>
      </c>
      <c r="FP62">
        <v>3400.039306640625</v>
      </c>
      <c r="FQ62">
        <v>1826.91845703125</v>
      </c>
      <c r="FR62">
        <v>6856.1181640625</v>
      </c>
      <c r="FS62">
        <v>2282.264404296875</v>
      </c>
      <c r="FT62">
        <v>5.763641357421875</v>
      </c>
      <c r="FU62">
        <v>4452.0986328125</v>
      </c>
      <c r="FV62">
        <v>2494.227294921875</v>
      </c>
      <c r="FW62">
        <v>0.55118370056152344</v>
      </c>
      <c r="FX62">
        <v>0.14005850255489349</v>
      </c>
      <c r="FY62">
        <v>0.18622240424156189</v>
      </c>
      <c r="FZ62">
        <v>2258.322998046875</v>
      </c>
      <c r="GA62">
        <v>1567.2275390625</v>
      </c>
      <c r="GB62">
        <v>2244.806640625</v>
      </c>
      <c r="GC62">
        <v>0.45103588700294495</v>
      </c>
      <c r="GD62">
        <v>0.22566655278205872</v>
      </c>
      <c r="GE62">
        <v>0.25591740012168884</v>
      </c>
      <c r="GF62">
        <v>5.8518152683973312E-2</v>
      </c>
      <c r="GG62">
        <v>8.861997164785862E-3</v>
      </c>
      <c r="GH62">
        <v>0.68906760215759277</v>
      </c>
      <c r="GI62">
        <v>0.57850563526153564</v>
      </c>
      <c r="GJ62">
        <v>0.6125527024269104</v>
      </c>
      <c r="GK62">
        <v>0.51164835691452026</v>
      </c>
      <c r="GL62">
        <v>0.80553364753723145</v>
      </c>
      <c r="GM62">
        <v>0.31946226954460144</v>
      </c>
      <c r="GN62">
        <v>1.676655188202858E-2</v>
      </c>
      <c r="GO62">
        <v>0.15139946341514587</v>
      </c>
      <c r="GP62">
        <v>0.23100003600120544</v>
      </c>
      <c r="GQ62">
        <v>0.26555022597312927</v>
      </c>
      <c r="GR62">
        <v>0.33528372645378113</v>
      </c>
      <c r="GS62">
        <v>0.69355106353759766</v>
      </c>
      <c r="GT62">
        <v>0.30644896626472473</v>
      </c>
      <c r="GU62">
        <v>8.3867013454437256E-2</v>
      </c>
      <c r="GV62">
        <v>0.35547995567321777</v>
      </c>
      <c r="GW62">
        <v>0.12071404606103897</v>
      </c>
      <c r="GX62">
        <v>3.9761502295732498E-2</v>
      </c>
      <c r="GY62">
        <v>0.28320065140724182</v>
      </c>
      <c r="GZ62">
        <v>0.11697683483362198</v>
      </c>
      <c r="HA62">
        <v>0.98670393228530884</v>
      </c>
      <c r="HB62">
        <v>0.93094313144683838</v>
      </c>
      <c r="HC62">
        <v>0.23580090701580048</v>
      </c>
      <c r="HD62">
        <v>0.20261856913566589</v>
      </c>
    </row>
    <row r="63" spans="1:212" x14ac:dyDescent="0.25">
      <c r="A63" s="139" t="str">
        <f t="shared" si="1"/>
        <v>2013_3_BRA</v>
      </c>
      <c r="B63">
        <v>2013</v>
      </c>
      <c r="C63">
        <v>3</v>
      </c>
      <c r="D63" t="s">
        <v>170</v>
      </c>
      <c r="E63">
        <v>2343880.5555152893</v>
      </c>
      <c r="F63">
        <v>24638388.295775414</v>
      </c>
      <c r="G63">
        <v>44491575.157686234</v>
      </c>
      <c r="H63">
        <v>17058475.294586182</v>
      </c>
      <c r="I63">
        <v>2572576.9112281799</v>
      </c>
      <c r="J63">
        <v>97970841.725893021</v>
      </c>
      <c r="K63">
        <v>159685283.0188427</v>
      </c>
      <c r="L63">
        <v>61714441.292949677</v>
      </c>
      <c r="M63">
        <v>91104896.214791298</v>
      </c>
      <c r="N63">
        <v>6670413.1354799271</v>
      </c>
      <c r="O63">
        <v>14106144.916293144</v>
      </c>
      <c r="P63">
        <v>38156827.128067017</v>
      </c>
      <c r="Q63">
        <v>58593688.996340752</v>
      </c>
      <c r="R63">
        <v>30516906.743787766</v>
      </c>
      <c r="S63">
        <v>18311715.234354019</v>
      </c>
      <c r="T63">
        <v>8.8337160646915436E-2</v>
      </c>
      <c r="U63">
        <v>0.23895017802715302</v>
      </c>
      <c r="V63">
        <v>0.36693230271339417</v>
      </c>
      <c r="W63">
        <v>0.19110657274723053</v>
      </c>
      <c r="X63">
        <v>0.11467377841472626</v>
      </c>
      <c r="Y63">
        <v>3.7772664800286293E-3</v>
      </c>
      <c r="Z63">
        <v>0.38647544384002686</v>
      </c>
      <c r="AA63">
        <v>2.9220052063465118E-2</v>
      </c>
      <c r="AB63">
        <v>8.5029184818267822E-2</v>
      </c>
      <c r="AC63">
        <v>0.43361577391624451</v>
      </c>
      <c r="AD63">
        <v>0.56638419628143311</v>
      </c>
      <c r="AE63">
        <v>3.1093744561076164E-2</v>
      </c>
      <c r="AF63">
        <v>0.28604784607887268</v>
      </c>
      <c r="AG63">
        <v>0.47721388936042786</v>
      </c>
      <c r="AH63">
        <v>0.17903266847133636</v>
      </c>
      <c r="AI63">
        <v>2.6611838489770889E-2</v>
      </c>
      <c r="AJ63">
        <v>5.3812947124242783E-2</v>
      </c>
      <c r="AK63">
        <v>0.26176980137825012</v>
      </c>
      <c r="AL63">
        <v>0.10952974855899811</v>
      </c>
      <c r="AM63">
        <v>6.7576132714748383E-2</v>
      </c>
      <c r="AN63">
        <v>0.31103602051734924</v>
      </c>
      <c r="AO63">
        <v>0.19627536833286285</v>
      </c>
      <c r="AP63">
        <v>0.1123591884970665</v>
      </c>
      <c r="AQ63">
        <v>0.14027433097362518</v>
      </c>
      <c r="AR63">
        <v>8.7838724255561829E-2</v>
      </c>
      <c r="AS63">
        <v>0.1893337070941925</v>
      </c>
      <c r="AT63">
        <v>0.40560626983642578</v>
      </c>
      <c r="AU63">
        <v>6.4434953033924103E-2</v>
      </c>
      <c r="AV63">
        <v>1.5281183004844934E-4</v>
      </c>
      <c r="AW63">
        <v>0.61352455615997314</v>
      </c>
      <c r="AX63">
        <v>0.50818389654159546</v>
      </c>
      <c r="AY63">
        <v>0.72925525903701782</v>
      </c>
      <c r="AZ63">
        <v>0.21595412492752075</v>
      </c>
      <c r="BA63">
        <v>0.73445171117782593</v>
      </c>
      <c r="BB63">
        <v>0.79791951179504395</v>
      </c>
      <c r="BC63">
        <v>0.57476276159286499</v>
      </c>
      <c r="BD63">
        <v>0.14237794280052185</v>
      </c>
      <c r="BE63">
        <v>0.35188516974449158</v>
      </c>
      <c r="BF63">
        <v>0.50714987516403198</v>
      </c>
      <c r="BG63">
        <v>0.5879243016242981</v>
      </c>
      <c r="BH63">
        <v>0.55754321813583374</v>
      </c>
      <c r="BI63">
        <v>0.76038885116577148</v>
      </c>
      <c r="BJ63">
        <v>0.80345457792282104</v>
      </c>
      <c r="BK63">
        <v>5.1050696521997452E-2</v>
      </c>
      <c r="BL63">
        <v>6.3734017312526703E-2</v>
      </c>
      <c r="BM63">
        <v>3.9909761399030685E-2</v>
      </c>
      <c r="BN63">
        <v>8.6024276912212372E-2</v>
      </c>
      <c r="BO63">
        <v>0.18428829312324524</v>
      </c>
      <c r="BP63">
        <v>2.9276194050908089E-2</v>
      </c>
      <c r="BQ63">
        <v>6.9430461735464633E-5</v>
      </c>
      <c r="BR63">
        <v>0.42576634883880615</v>
      </c>
      <c r="BS63">
        <v>0.57423365116119385</v>
      </c>
      <c r="BT63">
        <v>2.5727273896336555E-2</v>
      </c>
      <c r="BU63">
        <v>0.27043977379798889</v>
      </c>
      <c r="BV63">
        <v>0.48835548758506775</v>
      </c>
      <c r="BW63">
        <v>0.18723994493484497</v>
      </c>
      <c r="BX63">
        <v>2.823752723634243E-2</v>
      </c>
      <c r="BY63">
        <v>5.4856281727552414E-2</v>
      </c>
      <c r="BZ63">
        <v>0.26447305083274841</v>
      </c>
      <c r="CA63">
        <v>0.10890766233205795</v>
      </c>
      <c r="CB63">
        <v>6.37173131108284E-2</v>
      </c>
      <c r="CC63">
        <v>0.30706039071083069</v>
      </c>
      <c r="CD63">
        <v>0.20098531246185303</v>
      </c>
      <c r="CE63">
        <v>0.11215870082378387</v>
      </c>
      <c r="CF63">
        <v>0.14032922685146332</v>
      </c>
      <c r="CG63">
        <v>8.7898775935173035E-2</v>
      </c>
      <c r="CH63">
        <v>0.18927086889743805</v>
      </c>
      <c r="CI63">
        <v>0.40570485591888428</v>
      </c>
      <c r="CJ63">
        <v>6.4484655857086182E-2</v>
      </c>
      <c r="CK63">
        <v>1.5292968600988388E-4</v>
      </c>
      <c r="CL63">
        <v>1.9514365121722221E-2</v>
      </c>
      <c r="CM63">
        <v>4.5609429478645325E-2</v>
      </c>
      <c r="CN63">
        <v>0.39112940430641174</v>
      </c>
      <c r="CO63">
        <v>0.11953192949295044</v>
      </c>
      <c r="CP63">
        <v>1.4694816432893276E-2</v>
      </c>
      <c r="CQ63">
        <v>2.4586068466305733E-2</v>
      </c>
      <c r="CR63">
        <v>4.0832515805959702E-2</v>
      </c>
      <c r="CS63">
        <v>0.22985224425792694</v>
      </c>
      <c r="CT63">
        <v>0.47384202480316162</v>
      </c>
      <c r="CU63">
        <v>0.24104185402393341</v>
      </c>
      <c r="CV63">
        <v>0.22327679395675659</v>
      </c>
      <c r="CW63">
        <v>6.1839308589696884E-2</v>
      </c>
      <c r="CX63">
        <v>6.8085700273513794E-2</v>
      </c>
      <c r="CY63">
        <v>8.5220411419868469E-2</v>
      </c>
      <c r="CZ63">
        <v>5.4967604577541351E-2</v>
      </c>
      <c r="DA63">
        <v>0.20494058728218079</v>
      </c>
      <c r="DB63">
        <v>0.11903651058673859</v>
      </c>
      <c r="DC63">
        <v>4.7269541770219803E-2</v>
      </c>
      <c r="DD63">
        <v>2.6626568287611008E-2</v>
      </c>
      <c r="DE63">
        <v>1.2719297781586647E-2</v>
      </c>
      <c r="DF63">
        <v>5.0274573266506195E-2</v>
      </c>
      <c r="DG63">
        <v>5.621400848031044E-2</v>
      </c>
      <c r="DH63">
        <v>7.3894105851650238E-2</v>
      </c>
      <c r="DI63">
        <v>0.12079491466283798</v>
      </c>
      <c r="DJ63">
        <v>8.0774359405040741E-2</v>
      </c>
      <c r="DK63">
        <v>4.7305762767791748E-2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0.54274123907089233</v>
      </c>
      <c r="DT63">
        <v>0.45725879073143005</v>
      </c>
      <c r="DU63">
        <v>9.3593373894691467E-2</v>
      </c>
      <c r="DV63">
        <v>0.5001070499420166</v>
      </c>
      <c r="DW63">
        <v>0.33131307363510132</v>
      </c>
      <c r="DX63">
        <v>7.0015080273151398E-2</v>
      </c>
      <c r="DY63">
        <v>4.9714390188455582E-3</v>
      </c>
      <c r="DZ63">
        <v>3.9735551923513412E-2</v>
      </c>
      <c r="EA63">
        <v>0.21612659096717834</v>
      </c>
      <c r="EB63">
        <v>0.11887375265359879</v>
      </c>
      <c r="EC63">
        <v>0.11989085376262665</v>
      </c>
      <c r="ED63">
        <v>0.36900165677070618</v>
      </c>
      <c r="EE63">
        <v>0.13637159764766693</v>
      </c>
      <c r="EM63">
        <v>1938.537353515625</v>
      </c>
      <c r="EN63">
        <v>2183.03857421875</v>
      </c>
      <c r="EO63">
        <v>1608.678955078125</v>
      </c>
      <c r="EP63">
        <v>486.36386108398438</v>
      </c>
      <c r="EQ63">
        <v>1356.148681640625</v>
      </c>
      <c r="ER63">
        <v>2137.33154296875</v>
      </c>
      <c r="ES63">
        <v>2389.6611328125</v>
      </c>
      <c r="ET63">
        <v>2449.591796875</v>
      </c>
      <c r="EU63">
        <v>784.9385986328125</v>
      </c>
      <c r="EV63">
        <v>1111.596435546875</v>
      </c>
      <c r="EW63">
        <v>1366.1781005859375</v>
      </c>
      <c r="EX63">
        <v>1200.515869140625</v>
      </c>
      <c r="EY63">
        <v>1736.1943359375</v>
      </c>
      <c r="EZ63">
        <v>4197.97265625</v>
      </c>
      <c r="FA63">
        <v>903.64886474609375</v>
      </c>
      <c r="FB63">
        <v>1978.0712890625</v>
      </c>
      <c r="FC63">
        <v>1728.608154296875</v>
      </c>
      <c r="FD63">
        <v>1700.8724365234375</v>
      </c>
      <c r="FE63">
        <v>2145.6748046875</v>
      </c>
      <c r="FF63">
        <v>3336.532958984375</v>
      </c>
      <c r="FG63">
        <v>2432.52880859375</v>
      </c>
      <c r="FH63">
        <v>2379.938720703125</v>
      </c>
      <c r="FI63">
        <v>1769.47021484375</v>
      </c>
      <c r="FJ63">
        <v>1334.40966796875</v>
      </c>
      <c r="FK63">
        <v>1403.9774169921875</v>
      </c>
      <c r="FL63">
        <v>1043.2584228515625</v>
      </c>
      <c r="FM63">
        <v>646.7657470703125</v>
      </c>
      <c r="FN63">
        <v>1926.0133056640625</v>
      </c>
      <c r="FO63">
        <v>1207.7156982421875</v>
      </c>
      <c r="FP63">
        <v>2929.989501953125</v>
      </c>
      <c r="FQ63">
        <v>1627.0906982421875</v>
      </c>
      <c r="FR63">
        <v>5749.7763671875</v>
      </c>
      <c r="FS63">
        <v>1587.7655029296875</v>
      </c>
      <c r="FT63">
        <v>5.1142916679382324</v>
      </c>
      <c r="FU63">
        <v>3634.008544921875</v>
      </c>
      <c r="FV63">
        <v>1950.081298828125</v>
      </c>
      <c r="FW63">
        <v>0.42503023147583008</v>
      </c>
      <c r="FX63">
        <v>0.18989616632461548</v>
      </c>
      <c r="FY63">
        <v>0.2297884076833725</v>
      </c>
      <c r="FZ63">
        <v>1884.1265869140625</v>
      </c>
      <c r="GA63">
        <v>1093.1279296875</v>
      </c>
      <c r="GB63">
        <v>1582.6824951171875</v>
      </c>
      <c r="GC63">
        <v>0.457164466381073</v>
      </c>
      <c r="GD63">
        <v>0.23747600615024567</v>
      </c>
      <c r="GE63">
        <v>0.24063703417778015</v>
      </c>
      <c r="GF63">
        <v>5.7398159056901932E-2</v>
      </c>
      <c r="GG63">
        <v>7.3243416845798492E-3</v>
      </c>
      <c r="GH63">
        <v>0.68805313110351563</v>
      </c>
      <c r="GI63">
        <v>0.56223839521408081</v>
      </c>
      <c r="GJ63">
        <v>0.58303207159042358</v>
      </c>
      <c r="GK63">
        <v>0.47685113549232483</v>
      </c>
      <c r="GL63">
        <v>0.73127681016921997</v>
      </c>
      <c r="GM63">
        <v>0.32874888181686401</v>
      </c>
      <c r="GN63">
        <v>1.9175941124558449E-2</v>
      </c>
      <c r="GO63">
        <v>0.17616204917430878</v>
      </c>
      <c r="GP63">
        <v>0.25490471720695496</v>
      </c>
      <c r="GQ63">
        <v>0.25186190009117126</v>
      </c>
      <c r="GR63">
        <v>0.2978954017162323</v>
      </c>
      <c r="GS63">
        <v>0.68704026937484741</v>
      </c>
      <c r="GT63">
        <v>0.31295973062515259</v>
      </c>
      <c r="GU63">
        <v>0.17934322357177734</v>
      </c>
      <c r="GV63">
        <v>0.39487999677658081</v>
      </c>
      <c r="GW63">
        <v>0.10057575255632401</v>
      </c>
      <c r="GX63">
        <v>3.7338636815547943E-2</v>
      </c>
      <c r="GY63">
        <v>0.21621587872505188</v>
      </c>
      <c r="GZ63">
        <v>7.1646489202976227E-2</v>
      </c>
      <c r="HA63">
        <v>0.98481875658035278</v>
      </c>
      <c r="HB63">
        <v>0.92940056324005127</v>
      </c>
      <c r="HC63">
        <v>0.3280620276927948</v>
      </c>
      <c r="HD63">
        <v>0.30881121754646301</v>
      </c>
    </row>
    <row r="64" spans="1:212" x14ac:dyDescent="0.25">
      <c r="A64" s="139" t="str">
        <f t="shared" si="1"/>
        <v>2013_3_RJ</v>
      </c>
      <c r="B64">
        <v>2013</v>
      </c>
      <c r="C64">
        <v>3</v>
      </c>
      <c r="D64" t="s">
        <v>172</v>
      </c>
      <c r="E64">
        <v>23268.989532470703</v>
      </c>
      <c r="F64">
        <v>718214.09837341309</v>
      </c>
      <c r="G64">
        <v>1479351.7718811035</v>
      </c>
      <c r="H64">
        <v>680330.01593017578</v>
      </c>
      <c r="I64">
        <v>106784.34143066406</v>
      </c>
      <c r="J64">
        <v>3194359.4502868652</v>
      </c>
      <c r="K64">
        <v>5351366.2661132813</v>
      </c>
      <c r="L64">
        <v>2157006.815826416</v>
      </c>
      <c r="M64">
        <v>3007949.2171478271</v>
      </c>
      <c r="N64">
        <v>185825.95050048828</v>
      </c>
      <c r="O64">
        <v>377610.82173156738</v>
      </c>
      <c r="P64">
        <v>1106716.7972869873</v>
      </c>
      <c r="Q64">
        <v>1857750.6121368408</v>
      </c>
      <c r="R64">
        <v>1177090.659576416</v>
      </c>
      <c r="S64">
        <v>832197.37538146973</v>
      </c>
      <c r="T64">
        <v>7.0563443005084991E-2</v>
      </c>
      <c r="U64">
        <v>0.20681013166904449</v>
      </c>
      <c r="V64">
        <v>0.34715443849563599</v>
      </c>
      <c r="W64">
        <v>0.2199607789516449</v>
      </c>
      <c r="X64">
        <v>0.15551120042800903</v>
      </c>
      <c r="Y64">
        <v>1.6052720602601767E-3</v>
      </c>
      <c r="Z64">
        <v>0.40307590365409851</v>
      </c>
      <c r="AA64">
        <v>8.1007077824324369E-4</v>
      </c>
      <c r="AB64">
        <v>0.10864339768886566</v>
      </c>
      <c r="AC64">
        <v>0.4723934531211853</v>
      </c>
      <c r="AD64">
        <v>0.5276065468788147</v>
      </c>
      <c r="AE64">
        <v>1.006087101995945E-2</v>
      </c>
      <c r="AF64">
        <v>0.25143682956695557</v>
      </c>
      <c r="AG64">
        <v>0.48364177346229553</v>
      </c>
      <c r="AH64">
        <v>0.22009475529193878</v>
      </c>
      <c r="AI64">
        <v>3.4765757620334625E-2</v>
      </c>
      <c r="AJ64">
        <v>2.1494856104254723E-2</v>
      </c>
      <c r="AK64">
        <v>0.15452627837657928</v>
      </c>
      <c r="AL64">
        <v>0.1170576885342598</v>
      </c>
      <c r="AM64">
        <v>5.9492971748113632E-2</v>
      </c>
      <c r="AN64">
        <v>0.34263283014297485</v>
      </c>
      <c r="AO64">
        <v>0.30479538440704346</v>
      </c>
      <c r="AP64">
        <v>2.7833550702780485E-3</v>
      </c>
      <c r="AQ64">
        <v>9.1180875897407532E-2</v>
      </c>
      <c r="AR64">
        <v>7.840496301651001E-2</v>
      </c>
      <c r="AS64">
        <v>0.16561236977577209</v>
      </c>
      <c r="AT64">
        <v>0.5917438268661499</v>
      </c>
      <c r="AU64">
        <v>6.8360887467861176E-2</v>
      </c>
      <c r="AV64">
        <v>1.9137307535856962E-3</v>
      </c>
      <c r="AW64">
        <v>0.5969240665435791</v>
      </c>
      <c r="AX64">
        <v>0.51114314794540405</v>
      </c>
      <c r="AY64">
        <v>0.70247811079025269</v>
      </c>
      <c r="AZ64">
        <v>8.5108891129493713E-2</v>
      </c>
      <c r="BA64">
        <v>0.72573184967041016</v>
      </c>
      <c r="BB64">
        <v>0.83161091804504395</v>
      </c>
      <c r="BC64">
        <v>0.59728765487670898</v>
      </c>
      <c r="BD64">
        <v>0.13344709575176239</v>
      </c>
      <c r="BE64">
        <v>0.38097566366195679</v>
      </c>
      <c r="BF64">
        <v>0.41712543368339539</v>
      </c>
      <c r="BG64">
        <v>0.52483600378036499</v>
      </c>
      <c r="BH64">
        <v>0.50855493545532227</v>
      </c>
      <c r="BI64">
        <v>0.67944926023483276</v>
      </c>
      <c r="BJ64">
        <v>0.7542986273765564</v>
      </c>
      <c r="BK64">
        <v>1.3010901166126132E-3</v>
      </c>
      <c r="BL64">
        <v>4.2622853070497513E-2</v>
      </c>
      <c r="BM64">
        <v>3.6650706082582474E-2</v>
      </c>
      <c r="BN64">
        <v>7.741614431142807E-2</v>
      </c>
      <c r="BO64">
        <v>0.27661293745040894</v>
      </c>
      <c r="BP64">
        <v>3.195556253194809E-2</v>
      </c>
      <c r="BQ64">
        <v>8.9458079310134053E-4</v>
      </c>
      <c r="BR64">
        <v>0.46358826756477356</v>
      </c>
      <c r="BS64">
        <v>0.53641170263290405</v>
      </c>
      <c r="BT64">
        <v>7.7358321286737919E-3</v>
      </c>
      <c r="BU64">
        <v>0.23877201974391937</v>
      </c>
      <c r="BV64">
        <v>0.49181407690048218</v>
      </c>
      <c r="BW64">
        <v>0.22617736458778381</v>
      </c>
      <c r="BX64">
        <v>3.5500712692737579E-2</v>
      </c>
      <c r="BY64">
        <v>2.2196467965841293E-2</v>
      </c>
      <c r="BZ64">
        <v>0.15568116307258606</v>
      </c>
      <c r="CA64">
        <v>0.11417169123888016</v>
      </c>
      <c r="CB64">
        <v>5.7193521410226822E-2</v>
      </c>
      <c r="CC64">
        <v>0.33985623717308044</v>
      </c>
      <c r="CD64">
        <v>0.31090092658996582</v>
      </c>
      <c r="CE64">
        <v>2.7833550702780485E-3</v>
      </c>
      <c r="CF64">
        <v>9.1180875897407532E-2</v>
      </c>
      <c r="CG64">
        <v>7.840496301651001E-2</v>
      </c>
      <c r="CH64">
        <v>0.16561236977577209</v>
      </c>
      <c r="CI64">
        <v>0.5917438268661499</v>
      </c>
      <c r="CJ64">
        <v>6.8360887467861176E-2</v>
      </c>
      <c r="CK64">
        <v>1.9137307535856962E-3</v>
      </c>
      <c r="CL64">
        <v>2.6798343285918236E-2</v>
      </c>
      <c r="CM64">
        <v>4.0970947593450546E-2</v>
      </c>
      <c r="CN64">
        <v>0.48563036322593689</v>
      </c>
      <c r="CO64">
        <v>8.2129433751106262E-2</v>
      </c>
      <c r="CP64">
        <v>1.6121085733175278E-2</v>
      </c>
      <c r="CQ64">
        <v>5.9519535861909389E-3</v>
      </c>
      <c r="CR64">
        <v>2.7645908296108246E-2</v>
      </c>
      <c r="CS64">
        <v>0.20529848337173462</v>
      </c>
      <c r="CT64">
        <v>0.48216339945793152</v>
      </c>
      <c r="CU64">
        <v>0.22491472959518433</v>
      </c>
      <c r="CV64">
        <v>0.21889466047286987</v>
      </c>
      <c r="CW64">
        <v>7.4027217924594879E-2</v>
      </c>
      <c r="CX64">
        <v>5.8173149824142456E-2</v>
      </c>
      <c r="CY64">
        <v>7.5907818973064423E-2</v>
      </c>
      <c r="CZ64">
        <v>4.229438304901123E-2</v>
      </c>
      <c r="DA64">
        <v>0.27596735954284668</v>
      </c>
      <c r="DB64">
        <v>0.10558001697063446</v>
      </c>
      <c r="DC64">
        <v>4.2444709688425064E-2</v>
      </c>
      <c r="DD64">
        <v>3.2332487404346466E-2</v>
      </c>
      <c r="DE64">
        <v>3.4681424498558044E-2</v>
      </c>
      <c r="DF64">
        <v>2.7619969099760056E-2</v>
      </c>
      <c r="DG64">
        <v>5.1318421959877014E-2</v>
      </c>
      <c r="DH64">
        <v>8.0452650785446167E-2</v>
      </c>
      <c r="DI64">
        <v>9.3878842890262604E-2</v>
      </c>
      <c r="DJ64">
        <v>6.5986894071102142E-2</v>
      </c>
      <c r="DK64">
        <v>3.9493411779403687E-2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0.61640733480453491</v>
      </c>
      <c r="DT64">
        <v>0.38359266519546509</v>
      </c>
      <c r="DU64">
        <v>4.7727722674608231E-2</v>
      </c>
      <c r="DV64">
        <v>0.4563395082950592</v>
      </c>
      <c r="DW64">
        <v>0.35287818312644958</v>
      </c>
      <c r="DX64">
        <v>0.12232809513807297</v>
      </c>
      <c r="DY64">
        <v>2.0726503804326057E-2</v>
      </c>
      <c r="DZ64">
        <v>1.0205520316958427E-2</v>
      </c>
      <c r="EA64">
        <v>0.13631795346736908</v>
      </c>
      <c r="EB64">
        <v>0.16188913583755493</v>
      </c>
      <c r="EC64">
        <v>9.6008747816085815E-2</v>
      </c>
      <c r="ED64">
        <v>0.38865482807159424</v>
      </c>
      <c r="EE64">
        <v>0.20692379772663116</v>
      </c>
      <c r="EM64">
        <v>2758.53076171875</v>
      </c>
      <c r="EN64">
        <v>3142.8779296875</v>
      </c>
      <c r="EO64">
        <v>2313.80810546875</v>
      </c>
      <c r="EP64">
        <v>654.24102783203125</v>
      </c>
      <c r="EQ64">
        <v>1875.4031982421875</v>
      </c>
      <c r="ER64">
        <v>2944.785400390625</v>
      </c>
      <c r="ES64">
        <v>3226.22412109375</v>
      </c>
      <c r="ET64">
        <v>3596.835205078125</v>
      </c>
      <c r="EU64">
        <v>1377.899658203125</v>
      </c>
      <c r="EV64">
        <v>1328.3590087890625</v>
      </c>
      <c r="EW64">
        <v>1430.6402587890625</v>
      </c>
      <c r="EX64">
        <v>1375.5076904296875</v>
      </c>
      <c r="EY64">
        <v>1945.2713623046875</v>
      </c>
      <c r="EZ64">
        <v>5204.30908203125</v>
      </c>
      <c r="FA64">
        <v>1874.062744140625</v>
      </c>
      <c r="FB64">
        <v>3266.689697265625</v>
      </c>
      <c r="FC64">
        <v>2331.619140625</v>
      </c>
      <c r="FD64">
        <v>2007.1485595703125</v>
      </c>
      <c r="FE64">
        <v>2683.1796875</v>
      </c>
      <c r="FF64">
        <v>5054.38232421875</v>
      </c>
      <c r="FG64">
        <v>3636.25830078125</v>
      </c>
      <c r="FH64">
        <v>3392.389404296875</v>
      </c>
      <c r="FI64">
        <v>2590.672607421875</v>
      </c>
      <c r="FJ64">
        <v>1802.71923828125</v>
      </c>
      <c r="FK64">
        <v>1966.28759765625</v>
      </c>
      <c r="FL64">
        <v>1216.1324462890625</v>
      </c>
      <c r="FM64">
        <v>970.13018798828125</v>
      </c>
      <c r="FN64">
        <v>2402.712158203125</v>
      </c>
      <c r="FO64">
        <v>1928.345947265625</v>
      </c>
      <c r="FP64">
        <v>4064.78369140625</v>
      </c>
      <c r="FQ64">
        <v>2943.614990234375</v>
      </c>
      <c r="FR64">
        <v>7380.9267578125</v>
      </c>
      <c r="FS64">
        <v>2484.833984375</v>
      </c>
      <c r="FT64">
        <v>0</v>
      </c>
      <c r="FU64">
        <v>5189.04296875</v>
      </c>
      <c r="FV64">
        <v>2710.823486328125</v>
      </c>
      <c r="FW64">
        <v>0.52854979038238525</v>
      </c>
      <c r="FX64">
        <v>0.12905232608318329</v>
      </c>
      <c r="FY64">
        <v>0.20529848337173462</v>
      </c>
      <c r="FZ64">
        <v>2364.132568359375</v>
      </c>
      <c r="GA64">
        <v>1613.306884765625</v>
      </c>
      <c r="GB64">
        <v>2462.542236328125</v>
      </c>
      <c r="GC64">
        <v>0.46985810995101929</v>
      </c>
      <c r="GD64">
        <v>0.22213247418403625</v>
      </c>
      <c r="GE64">
        <v>0.23036503791809082</v>
      </c>
      <c r="GF64">
        <v>6.7269265651702881E-2</v>
      </c>
      <c r="GG64">
        <v>1.0375093668699265E-2</v>
      </c>
      <c r="GH64">
        <v>0.64352095127105713</v>
      </c>
      <c r="GI64">
        <v>0.57508659362792969</v>
      </c>
      <c r="GJ64">
        <v>0.57245361804962158</v>
      </c>
      <c r="GK64">
        <v>0.46927633881568909</v>
      </c>
      <c r="GL64">
        <v>0.79226779937744141</v>
      </c>
      <c r="GM64">
        <v>0.34196090698242188</v>
      </c>
      <c r="GN64">
        <v>1.5966923907399178E-2</v>
      </c>
      <c r="GO64">
        <v>0.12344586104154587</v>
      </c>
      <c r="GP64">
        <v>0.1996069997549057</v>
      </c>
      <c r="GQ64">
        <v>0.26609790325164795</v>
      </c>
      <c r="GR64">
        <v>0.39488232135772705</v>
      </c>
      <c r="GS64">
        <v>0.7064855694770813</v>
      </c>
      <c r="GT64">
        <v>0.29351446032524109</v>
      </c>
      <c r="GU64">
        <v>5.5805910378694534E-2</v>
      </c>
      <c r="GV64">
        <v>0.30172023177146912</v>
      </c>
      <c r="GW64">
        <v>0.14340797066688538</v>
      </c>
      <c r="GX64">
        <v>3.9443358778953552E-2</v>
      </c>
      <c r="GY64">
        <v>0.30866825580596924</v>
      </c>
      <c r="GZ64">
        <v>0.15095430612564087</v>
      </c>
      <c r="HA64">
        <v>0.99323487281799316</v>
      </c>
      <c r="HB64">
        <v>0.94103264808654785</v>
      </c>
      <c r="HC64">
        <v>0.22775088250637054</v>
      </c>
      <c r="HD64">
        <v>0.19624683260917664</v>
      </c>
    </row>
    <row r="65" spans="1:212" x14ac:dyDescent="0.25">
      <c r="A65" s="139" t="str">
        <f t="shared" si="1"/>
        <v>2013_3_RMRJ</v>
      </c>
      <c r="B65">
        <v>2013</v>
      </c>
      <c r="C65">
        <v>3</v>
      </c>
      <c r="D65" t="s">
        <v>9</v>
      </c>
      <c r="E65">
        <v>46280.425384521484</v>
      </c>
      <c r="F65">
        <v>1296404.0535125732</v>
      </c>
      <c r="G65">
        <v>2744512.6834182739</v>
      </c>
      <c r="H65">
        <v>1218398.6359100342</v>
      </c>
      <c r="I65">
        <v>170385.71211242676</v>
      </c>
      <c r="J65">
        <v>5864076.631439209</v>
      </c>
      <c r="K65">
        <v>9981184.9444046021</v>
      </c>
      <c r="L65">
        <v>4117108.3129653931</v>
      </c>
      <c r="M65">
        <v>5475981.5103378296</v>
      </c>
      <c r="N65">
        <v>386588.27150726318</v>
      </c>
      <c r="O65">
        <v>750524.08046722412</v>
      </c>
      <c r="P65">
        <v>2090656.4996948242</v>
      </c>
      <c r="Q65">
        <v>3583908.2626647949</v>
      </c>
      <c r="R65">
        <v>2142707.5815658569</v>
      </c>
      <c r="S65">
        <v>1413388.5200119019</v>
      </c>
      <c r="T65">
        <v>7.5193889439105988E-2</v>
      </c>
      <c r="U65">
        <v>0.20945975184440613</v>
      </c>
      <c r="V65">
        <v>0.35906639695167542</v>
      </c>
      <c r="W65">
        <v>0.21467466652393341</v>
      </c>
      <c r="X65">
        <v>0.14160528779029846</v>
      </c>
      <c r="Y65">
        <v>1.0696258395910263E-3</v>
      </c>
      <c r="Z65">
        <v>0.41248694062232971</v>
      </c>
      <c r="AA65">
        <v>1.3479138724505901E-3</v>
      </c>
      <c r="AB65">
        <v>9.4234853982925415E-2</v>
      </c>
      <c r="AC65">
        <v>0.45558324456214905</v>
      </c>
      <c r="AD65">
        <v>0.54441678524017334</v>
      </c>
      <c r="AE65">
        <v>1.0754656977951527E-2</v>
      </c>
      <c r="AF65">
        <v>0.25212451815605164</v>
      </c>
      <c r="AG65">
        <v>0.49218732118606567</v>
      </c>
      <c r="AH65">
        <v>0.21498902142047882</v>
      </c>
      <c r="AI65">
        <v>2.9944492504000664E-2</v>
      </c>
      <c r="AJ65">
        <v>2.2872118279337883E-2</v>
      </c>
      <c r="AK65">
        <v>0.18823474645614624</v>
      </c>
      <c r="AL65">
        <v>0.13032412528991699</v>
      </c>
      <c r="AM65">
        <v>5.9759009629487991E-2</v>
      </c>
      <c r="AN65">
        <v>0.36711990833282471</v>
      </c>
      <c r="AO65">
        <v>0.23169009387493134</v>
      </c>
      <c r="AP65">
        <v>4.2641251347959042E-3</v>
      </c>
      <c r="AQ65">
        <v>0.1011299267411232</v>
      </c>
      <c r="AR65">
        <v>9.7186349332332611E-2</v>
      </c>
      <c r="AS65">
        <v>0.17996940016746521</v>
      </c>
      <c r="AT65">
        <v>0.55375379323959351</v>
      </c>
      <c r="AU65">
        <v>6.2523007392883301E-2</v>
      </c>
      <c r="AV65">
        <v>1.1733929859474301E-3</v>
      </c>
      <c r="AW65">
        <v>0.58751308917999268</v>
      </c>
      <c r="AX65">
        <v>0.49004879593849182</v>
      </c>
      <c r="AY65">
        <v>0.7048189640045166</v>
      </c>
      <c r="AZ65">
        <v>8.4029458463191986E-2</v>
      </c>
      <c r="BA65">
        <v>0.7071833610534668</v>
      </c>
      <c r="BB65">
        <v>0.80532866716384888</v>
      </c>
      <c r="BC65">
        <v>0.58837336301803589</v>
      </c>
      <c r="BD65">
        <v>0.12423817068338394</v>
      </c>
      <c r="BE65">
        <v>0.32869216799736023</v>
      </c>
      <c r="BF65">
        <v>0.42374169826507568</v>
      </c>
      <c r="BG65">
        <v>0.53104656934738159</v>
      </c>
      <c r="BH65">
        <v>0.5008733868598938</v>
      </c>
      <c r="BI65">
        <v>0.70731598138809204</v>
      </c>
      <c r="BJ65">
        <v>0.76080691814422607</v>
      </c>
      <c r="BK65">
        <v>1.9337352132424712E-3</v>
      </c>
      <c r="BL65">
        <v>4.5861341059207916E-2</v>
      </c>
      <c r="BM65">
        <v>4.4072967022657394E-2</v>
      </c>
      <c r="BN65">
        <v>8.1614196300506592E-2</v>
      </c>
      <c r="BO65">
        <v>0.2511214017868042</v>
      </c>
      <c r="BP65">
        <v>2.8353514149785042E-2</v>
      </c>
      <c r="BQ65">
        <v>5.3212116472423077E-4</v>
      </c>
      <c r="BR65">
        <v>0.44524747133255005</v>
      </c>
      <c r="BS65">
        <v>0.55475252866744995</v>
      </c>
      <c r="BT65">
        <v>8.451530709862709E-3</v>
      </c>
      <c r="BU65">
        <v>0.23674368858337402</v>
      </c>
      <c r="BV65">
        <v>0.50119102001190186</v>
      </c>
      <c r="BW65">
        <v>0.22249867022037506</v>
      </c>
      <c r="BX65">
        <v>3.1115099787712097E-2</v>
      </c>
      <c r="BY65">
        <v>2.3184776306152344E-2</v>
      </c>
      <c r="BZ65">
        <v>0.19001650810241699</v>
      </c>
      <c r="CA65">
        <v>0.12908290326595306</v>
      </c>
      <c r="CB65">
        <v>5.7089153677225113E-2</v>
      </c>
      <c r="CC65">
        <v>0.36338075995445251</v>
      </c>
      <c r="CD65">
        <v>0.23724588751792908</v>
      </c>
      <c r="CE65">
        <v>4.2641251347959042E-3</v>
      </c>
      <c r="CF65">
        <v>0.1011299267411232</v>
      </c>
      <c r="CG65">
        <v>9.7186349332332611E-2</v>
      </c>
      <c r="CH65">
        <v>0.17996940016746521</v>
      </c>
      <c r="CI65">
        <v>0.55375379323959351</v>
      </c>
      <c r="CJ65">
        <v>6.2523007392883301E-2</v>
      </c>
      <c r="CK65">
        <v>1.1733929859474301E-3</v>
      </c>
      <c r="CL65">
        <v>2.9797792434692383E-2</v>
      </c>
      <c r="CM65">
        <v>4.905899241566658E-2</v>
      </c>
      <c r="CN65">
        <v>0.47811898589134216</v>
      </c>
      <c r="CO65">
        <v>8.200179785490036E-2</v>
      </c>
      <c r="CP65">
        <v>1.5735682100057602E-2</v>
      </c>
      <c r="CQ65">
        <v>9.4123901799321175E-3</v>
      </c>
      <c r="CR65">
        <v>2.5477530434727669E-2</v>
      </c>
      <c r="CS65">
        <v>0.21481406688690186</v>
      </c>
      <c r="CT65">
        <v>0.49436992406845093</v>
      </c>
      <c r="CU65">
        <v>0.22567956149578094</v>
      </c>
      <c r="CV65">
        <v>0.21387431025505066</v>
      </c>
      <c r="CW65">
        <v>6.6076219081878662E-2</v>
      </c>
      <c r="CX65">
        <v>6.5924830734729767E-2</v>
      </c>
      <c r="CY65">
        <v>8.7367244064807892E-2</v>
      </c>
      <c r="CZ65">
        <v>4.7981221228837967E-2</v>
      </c>
      <c r="DA65">
        <v>0.26616042852401733</v>
      </c>
      <c r="DB65">
        <v>0.12268441170454025</v>
      </c>
      <c r="DC65">
        <v>4.8960268497467041E-2</v>
      </c>
      <c r="DD65">
        <v>3.356315940618515E-2</v>
      </c>
      <c r="DE65">
        <v>2.7293343096971512E-2</v>
      </c>
      <c r="DF65">
        <v>5.3416721522808075E-2</v>
      </c>
      <c r="DG65">
        <v>5.6979246437549591E-2</v>
      </c>
      <c r="DH65">
        <v>7.4528023600578308E-2</v>
      </c>
      <c r="DI65">
        <v>0.10742887854576111</v>
      </c>
      <c r="DJ65">
        <v>7.5450554490089417E-2</v>
      </c>
      <c r="DK65">
        <v>4.3789364397525787E-2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0.60376417636871338</v>
      </c>
      <c r="DT65">
        <v>0.39623582363128662</v>
      </c>
      <c r="DU65">
        <v>4.3420121073722839E-2</v>
      </c>
      <c r="DV65">
        <v>0.46919721364974976</v>
      </c>
      <c r="DW65">
        <v>0.3655318021774292</v>
      </c>
      <c r="DX65">
        <v>0.10945361852645874</v>
      </c>
      <c r="DY65">
        <v>1.2397229671478271E-2</v>
      </c>
      <c r="DZ65">
        <v>1.853252574801445E-2</v>
      </c>
      <c r="EA65">
        <v>0.16269248723983765</v>
      </c>
      <c r="EB65">
        <v>0.14733143150806427</v>
      </c>
      <c r="EC65">
        <v>9.7381263971328735E-2</v>
      </c>
      <c r="ED65">
        <v>0.42016640305519104</v>
      </c>
      <c r="EE65">
        <v>0.15389591455459595</v>
      </c>
      <c r="EM65">
        <v>2295.578369140625</v>
      </c>
      <c r="EN65">
        <v>2582.0732421875</v>
      </c>
      <c r="EO65">
        <v>1938.622314453125</v>
      </c>
      <c r="EP65">
        <v>666.3643798828125</v>
      </c>
      <c r="EQ65">
        <v>1658.342041015625</v>
      </c>
      <c r="ER65">
        <v>2444.53564453125</v>
      </c>
      <c r="ES65">
        <v>2592.49560546875</v>
      </c>
      <c r="ET65">
        <v>3064.05810546875</v>
      </c>
      <c r="EU65">
        <v>1276.109375</v>
      </c>
      <c r="EV65">
        <v>1246.034912109375</v>
      </c>
      <c r="EW65">
        <v>1404.756103515625</v>
      </c>
      <c r="EX65">
        <v>1348.6268310546875</v>
      </c>
      <c r="EY65">
        <v>1795.3837890625</v>
      </c>
      <c r="EZ65">
        <v>4714.49658203125</v>
      </c>
      <c r="FA65">
        <v>1628.53173828125</v>
      </c>
      <c r="FB65">
        <v>2559.596923828125</v>
      </c>
      <c r="FC65">
        <v>1910.2073974609375</v>
      </c>
      <c r="FD65">
        <v>1749.64599609375</v>
      </c>
      <c r="FE65">
        <v>2282.05126953125</v>
      </c>
      <c r="FF65">
        <v>4181.34033203125</v>
      </c>
      <c r="FG65">
        <v>3518.821533203125</v>
      </c>
      <c r="FH65">
        <v>2726.130615234375</v>
      </c>
      <c r="FI65">
        <v>2158.014404296875</v>
      </c>
      <c r="FJ65">
        <v>1614.4068603515625</v>
      </c>
      <c r="FK65">
        <v>1748.912841796875</v>
      </c>
      <c r="FL65">
        <v>1145.0570068359375</v>
      </c>
      <c r="FM65">
        <v>892.99169921875</v>
      </c>
      <c r="FN65">
        <v>2073.886474609375</v>
      </c>
      <c r="FO65">
        <v>1654.0638427734375</v>
      </c>
      <c r="FP65">
        <v>3995.59765625</v>
      </c>
      <c r="FQ65">
        <v>2061.710205078125</v>
      </c>
      <c r="FR65">
        <v>5851.45751953125</v>
      </c>
      <c r="FS65">
        <v>2042.0377197265625</v>
      </c>
      <c r="FT65">
        <v>0</v>
      </c>
      <c r="FU65">
        <v>4461.51318359375</v>
      </c>
      <c r="FV65">
        <v>2257.718505859375</v>
      </c>
      <c r="FW65">
        <v>0.52365243434906006</v>
      </c>
      <c r="FX65">
        <v>0.14047317206859589</v>
      </c>
      <c r="FY65">
        <v>0.21481406688690186</v>
      </c>
      <c r="FZ65">
        <v>2055.07275390625</v>
      </c>
      <c r="GA65">
        <v>1377.7965087890625</v>
      </c>
      <c r="GB65">
        <v>2018.7418212890625</v>
      </c>
      <c r="GC65">
        <v>0.47995531558990479</v>
      </c>
      <c r="GD65">
        <v>0.22206613421440125</v>
      </c>
      <c r="GE65">
        <v>0.22949439287185669</v>
      </c>
      <c r="GF65">
        <v>6.0862679034471512E-2</v>
      </c>
      <c r="GG65">
        <v>7.6214880682528019E-3</v>
      </c>
      <c r="GH65">
        <v>0.65220451354980469</v>
      </c>
      <c r="GI65">
        <v>0.54602169990539551</v>
      </c>
      <c r="GJ65">
        <v>0.55459654331207275</v>
      </c>
      <c r="GK65">
        <v>0.44853386282920837</v>
      </c>
      <c r="GL65">
        <v>0.76232010126113892</v>
      </c>
      <c r="GM65">
        <v>0.35082942247390747</v>
      </c>
      <c r="GN65">
        <v>1.4740781858563423E-2</v>
      </c>
      <c r="GO65">
        <v>0.14044566452503204</v>
      </c>
      <c r="GP65">
        <v>0.23088224232196808</v>
      </c>
      <c r="GQ65">
        <v>0.26030811667442322</v>
      </c>
      <c r="GR65">
        <v>0.35362321138381958</v>
      </c>
      <c r="GS65">
        <v>0.70907968282699585</v>
      </c>
      <c r="GT65">
        <v>0.29092034697532654</v>
      </c>
      <c r="GU65">
        <v>7.1875177323818207E-2</v>
      </c>
      <c r="GV65">
        <v>0.34322288632392883</v>
      </c>
      <c r="GW65">
        <v>0.15240746736526489</v>
      </c>
      <c r="GX65">
        <v>3.9155207574367523E-2</v>
      </c>
      <c r="GY65">
        <v>0.2897246778011322</v>
      </c>
      <c r="GZ65">
        <v>0.10361459851264954</v>
      </c>
      <c r="HA65">
        <v>0.98296952247619629</v>
      </c>
      <c r="HB65">
        <v>0.93284213542938232</v>
      </c>
      <c r="HC65">
        <v>0.25669258832931519</v>
      </c>
      <c r="HD65">
        <v>0.21151597797870636</v>
      </c>
    </row>
    <row r="66" spans="1:212" x14ac:dyDescent="0.25">
      <c r="A66" s="139" t="str">
        <f t="shared" si="1"/>
        <v>2013_3_SEMT</v>
      </c>
      <c r="B66">
        <v>2013</v>
      </c>
      <c r="C66">
        <v>3</v>
      </c>
      <c r="D66" t="s">
        <v>171</v>
      </c>
      <c r="E66">
        <v>318048.90386199951</v>
      </c>
      <c r="F66">
        <v>4970057.7947235107</v>
      </c>
      <c r="G66">
        <v>9615067.7895050049</v>
      </c>
      <c r="H66">
        <v>3904717.9977798462</v>
      </c>
      <c r="I66">
        <v>568940.90869903564</v>
      </c>
      <c r="J66">
        <v>20988216.376976013</v>
      </c>
      <c r="K66">
        <v>32810419.33291626</v>
      </c>
      <c r="L66">
        <v>11822202.955940247</v>
      </c>
      <c r="M66">
        <v>19376833.394569397</v>
      </c>
      <c r="N66">
        <v>1592116.5180511475</v>
      </c>
      <c r="O66">
        <v>2500840.5045471191</v>
      </c>
      <c r="P66">
        <v>7332140.7117919922</v>
      </c>
      <c r="Q66">
        <v>12183233.699417114</v>
      </c>
      <c r="R66">
        <v>6691907.0014724731</v>
      </c>
      <c r="S66">
        <v>4102297.415687561</v>
      </c>
      <c r="T66">
        <v>7.622092217206955E-2</v>
      </c>
      <c r="U66">
        <v>0.22346988320350647</v>
      </c>
      <c r="V66">
        <v>0.37132209539413452</v>
      </c>
      <c r="W66">
        <v>0.20395676791667938</v>
      </c>
      <c r="X66">
        <v>0.12503032386302948</v>
      </c>
      <c r="Y66">
        <v>2.6191400829702616E-3</v>
      </c>
      <c r="Z66">
        <v>0.36031857132911682</v>
      </c>
      <c r="AA66">
        <v>5.1776194013655186E-3</v>
      </c>
      <c r="AB66">
        <v>7.730228453874588E-2</v>
      </c>
      <c r="AC66">
        <v>0.46147879958152771</v>
      </c>
      <c r="AD66">
        <v>0.5385211706161499</v>
      </c>
      <c r="AE66">
        <v>2.1394727751612663E-2</v>
      </c>
      <c r="AF66">
        <v>0.27358892560005188</v>
      </c>
      <c r="AG66">
        <v>0.48494231700897217</v>
      </c>
      <c r="AH66">
        <v>0.19260609149932861</v>
      </c>
      <c r="AI66">
        <v>2.746792696416378E-2</v>
      </c>
      <c r="AJ66">
        <v>2.407284639775753E-2</v>
      </c>
      <c r="AK66">
        <v>0.17845316231250763</v>
      </c>
      <c r="AL66">
        <v>0.11328350752592087</v>
      </c>
      <c r="AM66">
        <v>6.2221389263868332E-2</v>
      </c>
      <c r="AN66">
        <v>0.35792970657348633</v>
      </c>
      <c r="AO66">
        <v>0.26403939723968506</v>
      </c>
      <c r="AP66">
        <v>4.3721240945160389E-3</v>
      </c>
      <c r="AQ66">
        <v>0.13984766602516174</v>
      </c>
      <c r="AR66">
        <v>8.5688494145870209E-2</v>
      </c>
      <c r="AS66">
        <v>0.18381723761558533</v>
      </c>
      <c r="AT66">
        <v>0.54036492109298706</v>
      </c>
      <c r="AU66">
        <v>4.5472327619791031E-2</v>
      </c>
      <c r="AV66">
        <v>4.3725033174268901E-4</v>
      </c>
      <c r="AW66">
        <v>0.63968145847320557</v>
      </c>
      <c r="AX66">
        <v>0.55093258619308472</v>
      </c>
      <c r="AY66">
        <v>0.74212652444839478</v>
      </c>
      <c r="AZ66">
        <v>0.17955449223518372</v>
      </c>
      <c r="BA66">
        <v>0.78314697742462158</v>
      </c>
      <c r="BB66">
        <v>0.83541649580001831</v>
      </c>
      <c r="BC66">
        <v>0.60408169031143188</v>
      </c>
      <c r="BD66">
        <v>0.14053168892860413</v>
      </c>
      <c r="BE66">
        <v>0.33977425098419189</v>
      </c>
      <c r="BF66">
        <v>0.46048760414123535</v>
      </c>
      <c r="BG66">
        <v>0.58094543218612671</v>
      </c>
      <c r="BH66">
        <v>0.55487227439880371</v>
      </c>
      <c r="BI66">
        <v>0.75892770290374756</v>
      </c>
      <c r="BJ66">
        <v>0.80959606170654297</v>
      </c>
      <c r="BK66">
        <v>2.1237225737422705E-3</v>
      </c>
      <c r="BL66">
        <v>6.7929834127426147E-2</v>
      </c>
      <c r="BM66">
        <v>4.1622467339038849E-2</v>
      </c>
      <c r="BN66">
        <v>8.9287683367729187E-2</v>
      </c>
      <c r="BO66">
        <v>0.26247772574424744</v>
      </c>
      <c r="BP66">
        <v>2.2087801247835159E-2</v>
      </c>
      <c r="BQ66">
        <v>2.123906888300553E-4</v>
      </c>
      <c r="BR66">
        <v>0.45343396067619324</v>
      </c>
      <c r="BS66">
        <v>0.54656600952148438</v>
      </c>
      <c r="BT66">
        <v>1.6413874924182892E-2</v>
      </c>
      <c r="BU66">
        <v>0.25649484992027283</v>
      </c>
      <c r="BV66">
        <v>0.4962145984172821</v>
      </c>
      <c r="BW66">
        <v>0.20151476562023163</v>
      </c>
      <c r="BX66">
        <v>2.9361912980675697E-2</v>
      </c>
      <c r="BY66">
        <v>2.4921754375100136E-2</v>
      </c>
      <c r="BZ66">
        <v>0.18119582533836365</v>
      </c>
      <c r="CA66">
        <v>0.11215458065271378</v>
      </c>
      <c r="CB66">
        <v>5.7373367249965668E-2</v>
      </c>
      <c r="CC66">
        <v>0.35317507386207581</v>
      </c>
      <c r="CD66">
        <v>0.27117937803268433</v>
      </c>
      <c r="CE66">
        <v>4.3728440068662167E-3</v>
      </c>
      <c r="CF66">
        <v>0.13984844088554382</v>
      </c>
      <c r="CG66">
        <v>8.5702605545520782E-2</v>
      </c>
      <c r="CH66">
        <v>0.18380075693130493</v>
      </c>
      <c r="CI66">
        <v>0.54035824537277222</v>
      </c>
      <c r="CJ66">
        <v>4.5479815453290939E-2</v>
      </c>
      <c r="CK66">
        <v>4.3732233461923897E-4</v>
      </c>
      <c r="CL66">
        <v>2.4835554882884026E-2</v>
      </c>
      <c r="CM66">
        <v>4.2169645428657532E-2</v>
      </c>
      <c r="CN66">
        <v>0.50607836246490479</v>
      </c>
      <c r="CO66">
        <v>9.424968808889389E-2</v>
      </c>
      <c r="CP66">
        <v>1.307795662432909E-2</v>
      </c>
      <c r="CQ66">
        <v>9.6517521888017654E-3</v>
      </c>
      <c r="CR66">
        <v>3.9556741714477539E-2</v>
      </c>
      <c r="CS66">
        <v>0.18790039420127869</v>
      </c>
      <c r="CT66">
        <v>0.46432825922966003</v>
      </c>
      <c r="CU66">
        <v>0.23189868032932281</v>
      </c>
      <c r="CV66">
        <v>0.24069979786872864</v>
      </c>
      <c r="CW66">
        <v>6.3073277473449707E-2</v>
      </c>
      <c r="CX66">
        <v>7.5857639312744141E-2</v>
      </c>
      <c r="CY66">
        <v>9.1815300285816193E-2</v>
      </c>
      <c r="CZ66">
        <v>6.2182925641536713E-2</v>
      </c>
      <c r="DA66">
        <v>0.27679145336151123</v>
      </c>
      <c r="DB66">
        <v>0.13359411060810089</v>
      </c>
      <c r="DC66">
        <v>5.4727260023355484E-2</v>
      </c>
      <c r="DD66">
        <v>3.3778645098209381E-2</v>
      </c>
      <c r="DE66">
        <v>1.2390974909067154E-2</v>
      </c>
      <c r="DF66">
        <v>4.421890527009964E-2</v>
      </c>
      <c r="DG66">
        <v>6.062215194106102E-2</v>
      </c>
      <c r="DH66">
        <v>8.5153475403785706E-2</v>
      </c>
      <c r="DI66">
        <v>0.14626358449459076</v>
      </c>
      <c r="DJ66">
        <v>8.8139608502388E-2</v>
      </c>
      <c r="DK66">
        <v>5.1810283213853836E-2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0.55855697393417358</v>
      </c>
      <c r="DT66">
        <v>0.44144299626350403</v>
      </c>
      <c r="DU66">
        <v>7.8065678477287292E-2</v>
      </c>
      <c r="DV66">
        <v>0.48182186484336853</v>
      </c>
      <c r="DW66">
        <v>0.34986016154289246</v>
      </c>
      <c r="DX66">
        <v>8.5765555500984192E-2</v>
      </c>
      <c r="DY66">
        <v>4.4867517426609993E-3</v>
      </c>
      <c r="DZ66">
        <v>1.4032534323632717E-2</v>
      </c>
      <c r="EA66">
        <v>0.14261206984519958</v>
      </c>
      <c r="EB66">
        <v>0.12716563045978546</v>
      </c>
      <c r="EC66">
        <v>0.11997108906507492</v>
      </c>
      <c r="ED66">
        <v>0.4158814549446106</v>
      </c>
      <c r="EE66">
        <v>0.18033720552921295</v>
      </c>
      <c r="EM66">
        <v>2560.947265625</v>
      </c>
      <c r="EN66">
        <v>2936.2275390625</v>
      </c>
      <c r="EO66">
        <v>2108.680908203125</v>
      </c>
      <c r="EP66">
        <v>686.4462890625</v>
      </c>
      <c r="EQ66">
        <v>1704.7412109375</v>
      </c>
      <c r="ER66">
        <v>2791.5390625</v>
      </c>
      <c r="ES66">
        <v>3061.785400390625</v>
      </c>
      <c r="ET66">
        <v>3764.5322265625</v>
      </c>
      <c r="EU66">
        <v>1228.7125244140625</v>
      </c>
      <c r="EV66">
        <v>1365.995361328125</v>
      </c>
      <c r="EW66">
        <v>1519.4808349609375</v>
      </c>
      <c r="EX66">
        <v>1429.0753173828125</v>
      </c>
      <c r="EY66">
        <v>1951.8541259765625</v>
      </c>
      <c r="EZ66">
        <v>4945.96435546875</v>
      </c>
      <c r="FA66">
        <v>1835.726318359375</v>
      </c>
      <c r="FB66">
        <v>2526.626708984375</v>
      </c>
      <c r="FC66">
        <v>2268.330322265625</v>
      </c>
      <c r="FD66">
        <v>1987.1588134765625</v>
      </c>
      <c r="FE66">
        <v>2671.84814453125</v>
      </c>
      <c r="FF66">
        <v>4282.708984375</v>
      </c>
      <c r="FG66">
        <v>3240.238037109375</v>
      </c>
      <c r="FH66">
        <v>3170.48388671875</v>
      </c>
      <c r="FI66">
        <v>2387.79736328125</v>
      </c>
      <c r="FJ66">
        <v>1743.5501708984375</v>
      </c>
      <c r="FK66">
        <v>1831.6844482421875</v>
      </c>
      <c r="FL66">
        <v>1183.05908203125</v>
      </c>
      <c r="FM66">
        <v>882.3507080078125</v>
      </c>
      <c r="FN66">
        <v>2321.431396484375</v>
      </c>
      <c r="FO66">
        <v>1887.3690185546875</v>
      </c>
      <c r="FP66">
        <v>3517.06396484375</v>
      </c>
      <c r="FQ66">
        <v>2055.134033203125</v>
      </c>
      <c r="FR66">
        <v>7596.41259765625</v>
      </c>
      <c r="FS66">
        <v>2338.815185546875</v>
      </c>
      <c r="FT66">
        <v>8.6337747573852539</v>
      </c>
      <c r="FU66">
        <v>4345.814453125</v>
      </c>
      <c r="FV66">
        <v>2517.470703125</v>
      </c>
      <c r="FW66">
        <v>0.54390227794647217</v>
      </c>
      <c r="FX66">
        <v>0.14616492390632629</v>
      </c>
      <c r="FY66">
        <v>0.18790364265441895</v>
      </c>
      <c r="FZ66">
        <v>2266.98291015625</v>
      </c>
      <c r="GA66">
        <v>1569.4493408203125</v>
      </c>
      <c r="GB66">
        <v>2305.954345703125</v>
      </c>
      <c r="GC66">
        <v>0.44653874635696411</v>
      </c>
      <c r="GD66">
        <v>0.22827929258346558</v>
      </c>
      <c r="GE66">
        <v>0.25969934463500977</v>
      </c>
      <c r="GF66">
        <v>5.670548602938652E-2</v>
      </c>
      <c r="GG66">
        <v>8.7771313264966011E-3</v>
      </c>
      <c r="GH66">
        <v>0.69119930267333984</v>
      </c>
      <c r="GI66">
        <v>0.59296315908432007</v>
      </c>
      <c r="GJ66">
        <v>0.63611656427383423</v>
      </c>
      <c r="GK66">
        <v>0.4994274377822876</v>
      </c>
      <c r="GL66">
        <v>0.83876526355743408</v>
      </c>
      <c r="GM66">
        <v>0.31689783930778503</v>
      </c>
      <c r="GN66">
        <v>1.4524273574352264E-2</v>
      </c>
      <c r="GO66">
        <v>0.14904804527759552</v>
      </c>
      <c r="GP66">
        <v>0.23493583500385284</v>
      </c>
      <c r="GQ66">
        <v>0.2633630633354187</v>
      </c>
      <c r="GR66">
        <v>0.33812877535820007</v>
      </c>
      <c r="GS66">
        <v>0.69459497928619385</v>
      </c>
      <c r="GT66">
        <v>0.30540499091148376</v>
      </c>
      <c r="GU66">
        <v>8.796035498380661E-2</v>
      </c>
      <c r="GV66">
        <v>0.35454624891281128</v>
      </c>
      <c r="GW66">
        <v>0.12506581842899323</v>
      </c>
      <c r="GX66">
        <v>3.9289046078920364E-2</v>
      </c>
      <c r="GY66">
        <v>0.27910012006759644</v>
      </c>
      <c r="GZ66">
        <v>0.11403839290142059</v>
      </c>
      <c r="HA66">
        <v>0.98692148923873901</v>
      </c>
      <c r="HB66">
        <v>0.92222511768341064</v>
      </c>
      <c r="HC66">
        <v>0.2414296418428421</v>
      </c>
      <c r="HD66">
        <v>0.2118125855922699</v>
      </c>
    </row>
    <row r="67" spans="1:212" x14ac:dyDescent="0.25">
      <c r="A67" s="139" t="str">
        <f t="shared" si="1"/>
        <v>2013_2_BRA</v>
      </c>
      <c r="B67">
        <v>2013</v>
      </c>
      <c r="C67">
        <v>2</v>
      </c>
      <c r="D67" t="s">
        <v>170</v>
      </c>
      <c r="E67">
        <v>2429307.3333625793</v>
      </c>
      <c r="F67">
        <v>24426736.627897263</v>
      </c>
      <c r="G67">
        <v>44175130.218994141</v>
      </c>
      <c r="H67">
        <v>16869696.285881042</v>
      </c>
      <c r="I67">
        <v>2627995.1283912659</v>
      </c>
      <c r="J67">
        <v>97828785.178136826</v>
      </c>
      <c r="K67">
        <v>159089647.76436043</v>
      </c>
      <c r="L67">
        <v>61260862.586223602</v>
      </c>
      <c r="M67">
        <v>90528865.594526291</v>
      </c>
      <c r="N67">
        <v>7139846.1089401245</v>
      </c>
      <c r="O67">
        <v>14075251.235631943</v>
      </c>
      <c r="P67">
        <v>37981840.458023071</v>
      </c>
      <c r="Q67">
        <v>58474311.706106186</v>
      </c>
      <c r="R67">
        <v>30282017.162420273</v>
      </c>
      <c r="S67">
        <v>18276227.202178955</v>
      </c>
      <c r="T67">
        <v>8.8473707437515259E-2</v>
      </c>
      <c r="U67">
        <v>0.23874488472938538</v>
      </c>
      <c r="V67">
        <v>0.36755573749542236</v>
      </c>
      <c r="W67">
        <v>0.19034561514854431</v>
      </c>
      <c r="X67">
        <v>0.11488005518913269</v>
      </c>
      <c r="Y67">
        <v>3.8913753814995289E-3</v>
      </c>
      <c r="Z67">
        <v>0.38507133722305298</v>
      </c>
      <c r="AA67">
        <v>3.122725710272789E-2</v>
      </c>
      <c r="AB67">
        <v>8.4799326956272125E-2</v>
      </c>
      <c r="AC67">
        <v>0.4331933856010437</v>
      </c>
      <c r="AD67">
        <v>0.5668066143989563</v>
      </c>
      <c r="AE67">
        <v>3.2536923885345459E-2</v>
      </c>
      <c r="AF67">
        <v>0.2850908637046814</v>
      </c>
      <c r="AG67">
        <v>0.47729438543319702</v>
      </c>
      <c r="AH67">
        <v>0.17784145474433899</v>
      </c>
      <c r="AI67">
        <v>2.723638154566288E-2</v>
      </c>
      <c r="AJ67">
        <v>5.3252436220645905E-2</v>
      </c>
      <c r="AK67">
        <v>0.26606133580207825</v>
      </c>
      <c r="AL67">
        <v>0.10688360035419464</v>
      </c>
      <c r="AM67">
        <v>6.6815629601478577E-2</v>
      </c>
      <c r="AN67">
        <v>0.31123092770576477</v>
      </c>
      <c r="AO67">
        <v>0.19575607776641846</v>
      </c>
      <c r="AP67">
        <v>0.11351566016674042</v>
      </c>
      <c r="AQ67">
        <v>0.14371393620967865</v>
      </c>
      <c r="AR67">
        <v>8.6162127554416656E-2</v>
      </c>
      <c r="AS67">
        <v>0.18655289709568024</v>
      </c>
      <c r="AT67">
        <v>0.40458086133003235</v>
      </c>
      <c r="AU67">
        <v>6.5353512763977051E-2</v>
      </c>
      <c r="AV67">
        <v>1.210187838296406E-4</v>
      </c>
      <c r="AW67">
        <v>0.61492866277694702</v>
      </c>
      <c r="AX67">
        <v>0.50903332233428955</v>
      </c>
      <c r="AY67">
        <v>0.73118126392364502</v>
      </c>
      <c r="AZ67">
        <v>0.22614501416683197</v>
      </c>
      <c r="BA67">
        <v>0.73430073261260986</v>
      </c>
      <c r="BB67">
        <v>0.79852378368377686</v>
      </c>
      <c r="BC67">
        <v>0.57453286647796631</v>
      </c>
      <c r="BD67">
        <v>0.14579059183597565</v>
      </c>
      <c r="BE67">
        <v>0.34942150115966797</v>
      </c>
      <c r="BF67">
        <v>0.51755452156066895</v>
      </c>
      <c r="BG67">
        <v>0.5828779935836792</v>
      </c>
      <c r="BH67">
        <v>0.5485001802444458</v>
      </c>
      <c r="BI67">
        <v>0.75846648216247559</v>
      </c>
      <c r="BJ67">
        <v>0.80162370204925537</v>
      </c>
      <c r="BK67">
        <v>5.1339603960514069E-2</v>
      </c>
      <c r="BL67">
        <v>6.4997345209121704E-2</v>
      </c>
      <c r="BM67">
        <v>3.8968451321125031E-2</v>
      </c>
      <c r="BN67">
        <v>8.4372080862522125E-2</v>
      </c>
      <c r="BO67">
        <v>0.18297934532165527</v>
      </c>
      <c r="BP67">
        <v>2.9557362198829651E-2</v>
      </c>
      <c r="BQ67">
        <v>5.4733034630771726E-5</v>
      </c>
      <c r="BR67">
        <v>0.42450389266014099</v>
      </c>
      <c r="BS67">
        <v>0.57549607753753662</v>
      </c>
      <c r="BT67">
        <v>2.6834616437554359E-2</v>
      </c>
      <c r="BU67">
        <v>0.2698226273059845</v>
      </c>
      <c r="BV67">
        <v>0.48796734213829041</v>
      </c>
      <c r="BW67">
        <v>0.18634605407714844</v>
      </c>
      <c r="BX67">
        <v>2.902936190366745E-2</v>
      </c>
      <c r="BY67">
        <v>5.4195351898670197E-2</v>
      </c>
      <c r="BZ67">
        <v>0.26868724822998047</v>
      </c>
      <c r="CA67">
        <v>0.10608459264039993</v>
      </c>
      <c r="CB67">
        <v>6.3057973980903625E-2</v>
      </c>
      <c r="CC67">
        <v>0.30708122253417969</v>
      </c>
      <c r="CD67">
        <v>0.20089362561702728</v>
      </c>
      <c r="CE67">
        <v>0.11344621330499649</v>
      </c>
      <c r="CF67">
        <v>0.1437387615442276</v>
      </c>
      <c r="CG67">
        <v>8.6170367896556854E-2</v>
      </c>
      <c r="CH67">
        <v>0.18652282655239105</v>
      </c>
      <c r="CI67">
        <v>0.40462669730186462</v>
      </c>
      <c r="CJ67">
        <v>6.5374083817005157E-2</v>
      </c>
      <c r="CK67">
        <v>1.2105688074370846E-4</v>
      </c>
      <c r="CL67">
        <v>2.022414468228817E-2</v>
      </c>
      <c r="CM67">
        <v>4.5513588935136795E-2</v>
      </c>
      <c r="CN67">
        <v>0.38751170039176941</v>
      </c>
      <c r="CO67">
        <v>0.11967507004737854</v>
      </c>
      <c r="CP67">
        <v>1.5440523624420166E-2</v>
      </c>
      <c r="CQ67">
        <v>2.4186993017792702E-2</v>
      </c>
      <c r="CR67">
        <v>4.1284222155809402E-2</v>
      </c>
      <c r="CS67">
        <v>0.2301371693611145</v>
      </c>
      <c r="CT67">
        <v>0.47154909372329712</v>
      </c>
      <c r="CU67">
        <v>0.24395802617073059</v>
      </c>
      <c r="CV67">
        <v>0.22212724387645721</v>
      </c>
      <c r="CW67">
        <v>6.2365647405385971E-2</v>
      </c>
      <c r="CX67">
        <v>7.298307865858078E-2</v>
      </c>
      <c r="CY67">
        <v>9.1703511774539948E-2</v>
      </c>
      <c r="CZ67">
        <v>5.8675613254308701E-2</v>
      </c>
      <c r="DA67">
        <v>0.22475208342075348</v>
      </c>
      <c r="DB67">
        <v>0.12238435447216034</v>
      </c>
      <c r="DC67">
        <v>5.2773509174585342E-2</v>
      </c>
      <c r="DD67">
        <v>2.9455147683620453E-2</v>
      </c>
      <c r="DE67">
        <v>1.2954450212419033E-2</v>
      </c>
      <c r="DF67">
        <v>5.6935112923383713E-2</v>
      </c>
      <c r="DG67">
        <v>6.2899567186832428E-2</v>
      </c>
      <c r="DH67">
        <v>8.0073356628417969E-2</v>
      </c>
      <c r="DI67">
        <v>0.12495363503694534</v>
      </c>
      <c r="DJ67">
        <v>8.560759574174881E-2</v>
      </c>
      <c r="DK67">
        <v>4.9372099339962006E-2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0.54430913925170898</v>
      </c>
      <c r="DT67">
        <v>0.4556908905506134</v>
      </c>
      <c r="DU67">
        <v>0.10019776970148087</v>
      </c>
      <c r="DV67">
        <v>0.47806507349014282</v>
      </c>
      <c r="DW67">
        <v>0.34512791037559509</v>
      </c>
      <c r="DX67">
        <v>7.1774803102016449E-2</v>
      </c>
      <c r="DY67">
        <v>4.8344400711357594E-3</v>
      </c>
      <c r="DZ67">
        <v>4.1542962193489075E-2</v>
      </c>
      <c r="EA67">
        <v>0.22930166125297546</v>
      </c>
      <c r="EB67">
        <v>0.11726729571819305</v>
      </c>
      <c r="EC67">
        <v>0.1143944039940834</v>
      </c>
      <c r="ED67">
        <v>0.3650672435760498</v>
      </c>
      <c r="EE67">
        <v>0.13242644071578979</v>
      </c>
      <c r="EM67">
        <v>1917.086669921875</v>
      </c>
      <c r="EN67">
        <v>2179.5205078125</v>
      </c>
      <c r="EO67">
        <v>1561.2418212890625</v>
      </c>
      <c r="EP67">
        <v>485.07492065429688</v>
      </c>
      <c r="EQ67">
        <v>1345.648681640625</v>
      </c>
      <c r="ER67">
        <v>2106.192626953125</v>
      </c>
      <c r="ES67">
        <v>2420.843994140625</v>
      </c>
      <c r="ET67">
        <v>2155.277587890625</v>
      </c>
      <c r="EU67">
        <v>737.78753662109375</v>
      </c>
      <c r="EV67">
        <v>1089.5748291015625</v>
      </c>
      <c r="EW67">
        <v>1320.167236328125</v>
      </c>
      <c r="EX67">
        <v>1194.472900390625</v>
      </c>
      <c r="EY67">
        <v>1702.4959716796875</v>
      </c>
      <c r="EZ67">
        <v>4213.3232421875</v>
      </c>
      <c r="FA67">
        <v>873.8099365234375</v>
      </c>
      <c r="FB67">
        <v>1971.41015625</v>
      </c>
      <c r="FC67">
        <v>1806.8800048828125</v>
      </c>
      <c r="FD67">
        <v>1678.0123291015625</v>
      </c>
      <c r="FE67">
        <v>2095.706787109375</v>
      </c>
      <c r="FF67">
        <v>3332.627197265625</v>
      </c>
      <c r="FG67">
        <v>1421.489013671875</v>
      </c>
      <c r="FH67">
        <v>2357.01513671875</v>
      </c>
      <c r="FI67">
        <v>1760.7318115234375</v>
      </c>
      <c r="FJ67">
        <v>1312.634765625</v>
      </c>
      <c r="FK67">
        <v>1358.290771484375</v>
      </c>
      <c r="FL67">
        <v>1028.5035400390625</v>
      </c>
      <c r="FM67">
        <v>629.33709716796875</v>
      </c>
      <c r="FN67">
        <v>1911.1036376953125</v>
      </c>
      <c r="FO67">
        <v>1195.21826171875</v>
      </c>
      <c r="FP67">
        <v>3168.009521484375</v>
      </c>
      <c r="FQ67">
        <v>1706.7012939453125</v>
      </c>
      <c r="FR67">
        <v>5733.3603515625</v>
      </c>
      <c r="FS67">
        <v>1545.6136474609375</v>
      </c>
      <c r="FT67">
        <v>3.3866755962371826</v>
      </c>
      <c r="FU67">
        <v>3558.227783203125</v>
      </c>
      <c r="FV67">
        <v>1930.7825927734375</v>
      </c>
      <c r="FW67">
        <v>0.42304319143295288</v>
      </c>
      <c r="FX67">
        <v>0.18947021663188934</v>
      </c>
      <c r="FY67">
        <v>0.23007950186729431</v>
      </c>
      <c r="FZ67">
        <v>1873.9693603515625</v>
      </c>
      <c r="GA67">
        <v>1089.151611328125</v>
      </c>
      <c r="GB67">
        <v>1538.6578369140625</v>
      </c>
      <c r="GC67">
        <v>0.4543519914150238</v>
      </c>
      <c r="GD67">
        <v>0.23993413150310516</v>
      </c>
      <c r="GE67">
        <v>0.24030378460884094</v>
      </c>
      <c r="GF67">
        <v>5.8244705200195313E-2</v>
      </c>
      <c r="GG67">
        <v>7.1653863415122032E-3</v>
      </c>
      <c r="GH67">
        <v>0.68623554706573486</v>
      </c>
      <c r="GI67">
        <v>0.56951791048049927</v>
      </c>
      <c r="GJ67">
        <v>0.58687835931777954</v>
      </c>
      <c r="GK67">
        <v>0.47208181023597717</v>
      </c>
      <c r="GL67">
        <v>0.7180638313293457</v>
      </c>
      <c r="GM67">
        <v>0.33192089200019836</v>
      </c>
      <c r="GN67">
        <v>2.1186564117670059E-2</v>
      </c>
      <c r="GO67">
        <v>0.17766048014163971</v>
      </c>
      <c r="GP67">
        <v>0.25679299235343933</v>
      </c>
      <c r="GQ67">
        <v>0.24975013732910156</v>
      </c>
      <c r="GR67">
        <v>0.29460981488227844</v>
      </c>
      <c r="GS67">
        <v>0.68609309196472168</v>
      </c>
      <c r="GT67">
        <v>0.31390690803527832</v>
      </c>
      <c r="GU67">
        <v>0.17944155633449554</v>
      </c>
      <c r="GV67">
        <v>0.39494636654853821</v>
      </c>
      <c r="GW67">
        <v>9.6858523786067963E-2</v>
      </c>
      <c r="GX67">
        <v>3.6851700395345688E-2</v>
      </c>
      <c r="GY67">
        <v>0.21864323318004608</v>
      </c>
      <c r="GZ67">
        <v>7.3258623480796814E-2</v>
      </c>
      <c r="HA67">
        <v>0.98137742280960083</v>
      </c>
      <c r="HB67">
        <v>0.92434912919998169</v>
      </c>
      <c r="HC67">
        <v>0.32943055033683777</v>
      </c>
      <c r="HD67">
        <v>0.30933237075805664</v>
      </c>
    </row>
    <row r="68" spans="1:212" x14ac:dyDescent="0.25">
      <c r="A68" s="139" t="str">
        <f t="shared" si="1"/>
        <v>2013_2_RJ</v>
      </c>
      <c r="B68">
        <v>2013</v>
      </c>
      <c r="C68">
        <v>2</v>
      </c>
      <c r="D68" t="s">
        <v>172</v>
      </c>
      <c r="E68">
        <v>28741.423706054688</v>
      </c>
      <c r="F68">
        <v>704622.98057556152</v>
      </c>
      <c r="G68">
        <v>1460170.3589935303</v>
      </c>
      <c r="H68">
        <v>677026.05671691895</v>
      </c>
      <c r="I68">
        <v>101039.20428466797</v>
      </c>
      <c r="J68">
        <v>3158941.0649414063</v>
      </c>
      <c r="K68">
        <v>5331192.2365112305</v>
      </c>
      <c r="L68">
        <v>2172251.1715698242</v>
      </c>
      <c r="M68">
        <v>2971600.0242767334</v>
      </c>
      <c r="N68">
        <v>183001.69389343262</v>
      </c>
      <c r="O68">
        <v>361591.13830566406</v>
      </c>
      <c r="P68">
        <v>1101223.9184265137</v>
      </c>
      <c r="Q68">
        <v>1865070.2043609619</v>
      </c>
      <c r="R68">
        <v>1191785.8645629883</v>
      </c>
      <c r="S68">
        <v>811521.11085510254</v>
      </c>
      <c r="T68">
        <v>6.7825570702552795E-2</v>
      </c>
      <c r="U68">
        <v>0.20656241476535797</v>
      </c>
      <c r="V68">
        <v>0.34984111785888672</v>
      </c>
      <c r="W68">
        <v>0.22354958951473236</v>
      </c>
      <c r="X68">
        <v>0.15222132205963135</v>
      </c>
      <c r="Y68">
        <v>2.6249284856021404E-3</v>
      </c>
      <c r="Z68">
        <v>0.40746065974235535</v>
      </c>
      <c r="AA68">
        <v>2.7716441545635462E-3</v>
      </c>
      <c r="AB68">
        <v>0.10321930050849915</v>
      </c>
      <c r="AC68">
        <v>0.46556687355041504</v>
      </c>
      <c r="AD68">
        <v>0.53443312644958496</v>
      </c>
      <c r="AE68">
        <v>1.224193163216114E-2</v>
      </c>
      <c r="AF68">
        <v>0.2503393292427063</v>
      </c>
      <c r="AG68">
        <v>0.48234960436820984</v>
      </c>
      <c r="AH68">
        <v>0.22275440394878387</v>
      </c>
      <c r="AI68">
        <v>3.2314717769622803E-2</v>
      </c>
      <c r="AJ68">
        <v>2.3818925023078918E-2</v>
      </c>
      <c r="AK68">
        <v>0.16425226628780365</v>
      </c>
      <c r="AL68">
        <v>0.11254683881998062</v>
      </c>
      <c r="AM68">
        <v>5.9058986604213715E-2</v>
      </c>
      <c r="AN68">
        <v>0.3477441668510437</v>
      </c>
      <c r="AO68">
        <v>0.29257881641387939</v>
      </c>
      <c r="AP68">
        <v>2.924132626503706E-3</v>
      </c>
      <c r="AQ68">
        <v>9.4444610178470612E-2</v>
      </c>
      <c r="AR68">
        <v>7.3125950992107391E-2</v>
      </c>
      <c r="AS68">
        <v>0.16447605192661285</v>
      </c>
      <c r="AT68">
        <v>0.5955812931060791</v>
      </c>
      <c r="AU68">
        <v>6.7112140357494354E-2</v>
      </c>
      <c r="AV68">
        <v>2.3357993923127651E-3</v>
      </c>
      <c r="AW68">
        <v>0.59253931045532227</v>
      </c>
      <c r="AX68">
        <v>0.49847772717475891</v>
      </c>
      <c r="AY68">
        <v>0.70910346508026123</v>
      </c>
      <c r="AZ68">
        <v>0.10694824904203415</v>
      </c>
      <c r="BA68">
        <v>0.71811658143997192</v>
      </c>
      <c r="BB68">
        <v>0.81697410345077515</v>
      </c>
      <c r="BC68">
        <v>0.59043163061141968</v>
      </c>
      <c r="BD68">
        <v>0.12578882277011871</v>
      </c>
      <c r="BE68">
        <v>0.35875791311264038</v>
      </c>
      <c r="BF68">
        <v>0.44138321280479431</v>
      </c>
      <c r="BG68">
        <v>0.51989990472793579</v>
      </c>
      <c r="BH68">
        <v>0.50699758529663086</v>
      </c>
      <c r="BI68">
        <v>0.67265081405639648</v>
      </c>
      <c r="BJ68">
        <v>0.7329370379447937</v>
      </c>
      <c r="BK68">
        <v>1.3516604667529464E-3</v>
      </c>
      <c r="BL68">
        <v>4.3656382709741592E-2</v>
      </c>
      <c r="BM68">
        <v>3.3801976591348648E-2</v>
      </c>
      <c r="BN68">
        <v>7.6027944684028625E-2</v>
      </c>
      <c r="BO68">
        <v>0.27530345320701599</v>
      </c>
      <c r="BP68">
        <v>3.1022133305668831E-2</v>
      </c>
      <c r="BQ68">
        <v>1.0797074064612389E-3</v>
      </c>
      <c r="BR68">
        <v>0.45943191647529602</v>
      </c>
      <c r="BS68">
        <v>0.54056811332702637</v>
      </c>
      <c r="BT68">
        <v>9.6720363944768906E-3</v>
      </c>
      <c r="BU68">
        <v>0.23711904883384705</v>
      </c>
      <c r="BV68">
        <v>0.4913751482963562</v>
      </c>
      <c r="BW68">
        <v>0.22783216834068298</v>
      </c>
      <c r="BX68">
        <v>3.4001614898443222E-2</v>
      </c>
      <c r="BY68">
        <v>2.3374836891889572E-2</v>
      </c>
      <c r="BZ68">
        <v>0.16481767594814301</v>
      </c>
      <c r="CA68">
        <v>0.11164426803588867</v>
      </c>
      <c r="CB68">
        <v>5.6240689009428024E-2</v>
      </c>
      <c r="CC68">
        <v>0.34479478001594543</v>
      </c>
      <c r="CD68">
        <v>0.29912775754928589</v>
      </c>
      <c r="CE68">
        <v>2.924132626503706E-3</v>
      </c>
      <c r="CF68">
        <v>9.4444610178470612E-2</v>
      </c>
      <c r="CG68">
        <v>7.3125950992107391E-2</v>
      </c>
      <c r="CH68">
        <v>0.16447605192661285</v>
      </c>
      <c r="CI68">
        <v>0.5955812931060791</v>
      </c>
      <c r="CJ68">
        <v>6.7112140357494354E-2</v>
      </c>
      <c r="CK68">
        <v>2.3357993923127651E-3</v>
      </c>
      <c r="CL68">
        <v>2.6529287919402122E-2</v>
      </c>
      <c r="CM68">
        <v>4.2503509670495987E-2</v>
      </c>
      <c r="CN68">
        <v>0.48780468106269836</v>
      </c>
      <c r="CO68">
        <v>8.9774832129478455E-2</v>
      </c>
      <c r="CP68">
        <v>1.6180282458662987E-2</v>
      </c>
      <c r="CQ68">
        <v>4.4022682122886181E-3</v>
      </c>
      <c r="CR68">
        <v>2.5034632533788681E-2</v>
      </c>
      <c r="CS68">
        <v>0.2017795592546463</v>
      </c>
      <c r="CT68">
        <v>0.47715598344802856</v>
      </c>
      <c r="CU68">
        <v>0.22615154087543488</v>
      </c>
      <c r="CV68">
        <v>0.22162631154060364</v>
      </c>
      <c r="CW68">
        <v>7.5066179037094116E-2</v>
      </c>
      <c r="CX68">
        <v>5.7931341230869293E-2</v>
      </c>
      <c r="CY68">
        <v>7.0069722831249237E-2</v>
      </c>
      <c r="CZ68">
        <v>4.7357097268104553E-2</v>
      </c>
      <c r="DA68">
        <v>0.24323606491088867</v>
      </c>
      <c r="DB68">
        <v>0.10654371231794357</v>
      </c>
      <c r="DC68">
        <v>4.1310291737318039E-2</v>
      </c>
      <c r="DD68">
        <v>3.6030761897563934E-2</v>
      </c>
      <c r="DE68">
        <v>1.0198647156357765E-2</v>
      </c>
      <c r="DF68">
        <v>7.1069374680519104E-2</v>
      </c>
      <c r="DG68">
        <v>5.337085947394371E-2</v>
      </c>
      <c r="DH68">
        <v>6.5375611186027527E-2</v>
      </c>
      <c r="DI68">
        <v>0.10128570348024368</v>
      </c>
      <c r="DJ68">
        <v>6.5973125398159027E-2</v>
      </c>
      <c r="DK68">
        <v>3.8248978555202484E-2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0.56311732530593872</v>
      </c>
      <c r="DT68">
        <v>0.43688270449638367</v>
      </c>
      <c r="DU68">
        <v>5.1400143653154373E-2</v>
      </c>
      <c r="DV68">
        <v>0.46040847897529602</v>
      </c>
      <c r="DW68">
        <v>0.34395894408226013</v>
      </c>
      <c r="DX68">
        <v>0.138543501496315</v>
      </c>
      <c r="DY68">
        <v>5.688913632184267E-3</v>
      </c>
      <c r="DZ68">
        <v>2.9220730066299438E-2</v>
      </c>
      <c r="EA68">
        <v>0.15132197737693787</v>
      </c>
      <c r="EB68">
        <v>0.12700928747653961</v>
      </c>
      <c r="EC68">
        <v>0.10325724631547928</v>
      </c>
      <c r="ED68">
        <v>0.39601656794548035</v>
      </c>
      <c r="EE68">
        <v>0.19317419826984406</v>
      </c>
      <c r="EM68">
        <v>2647.665771484375</v>
      </c>
      <c r="EN68">
        <v>3128.2294921875</v>
      </c>
      <c r="EO68">
        <v>2082.234130859375</v>
      </c>
      <c r="EP68">
        <v>797.75299072265625</v>
      </c>
      <c r="EQ68">
        <v>1726.480224609375</v>
      </c>
      <c r="ER68">
        <v>2777.67529296875</v>
      </c>
      <c r="ES68">
        <v>3254.07568359375</v>
      </c>
      <c r="ET68">
        <v>3655.85107421875</v>
      </c>
      <c r="EU68">
        <v>1335.5335693359375</v>
      </c>
      <c r="EV68">
        <v>1264.97998046875</v>
      </c>
      <c r="EW68">
        <v>1321.097412109375</v>
      </c>
      <c r="EX68">
        <v>1312.3687744140625</v>
      </c>
      <c r="EY68">
        <v>1911.1832275390625</v>
      </c>
      <c r="EZ68">
        <v>5107.14697265625</v>
      </c>
      <c r="FA68">
        <v>2060.36328125</v>
      </c>
      <c r="FB68">
        <v>3182.230224609375</v>
      </c>
      <c r="FC68">
        <v>2507.8935546875</v>
      </c>
      <c r="FD68">
        <v>2053.536865234375</v>
      </c>
      <c r="FE68">
        <v>2483.31298828125</v>
      </c>
      <c r="FF68">
        <v>5018.7724609375</v>
      </c>
      <c r="FG68">
        <v>1760.2066650390625</v>
      </c>
      <c r="FH68">
        <v>3299.0947265625</v>
      </c>
      <c r="FI68">
        <v>2472.540283203125</v>
      </c>
      <c r="FJ68">
        <v>1711.71044921875</v>
      </c>
      <c r="FK68">
        <v>1797.8028564453125</v>
      </c>
      <c r="FL68">
        <v>1183.6829833984375</v>
      </c>
      <c r="FM68">
        <v>907.34130859375</v>
      </c>
      <c r="FN68">
        <v>2360.988037109375</v>
      </c>
      <c r="FO68">
        <v>1634.5836181640625</v>
      </c>
      <c r="FP68">
        <v>5776.59619140625</v>
      </c>
      <c r="FQ68">
        <v>2035.8345947265625</v>
      </c>
      <c r="FR68">
        <v>7615.2734375</v>
      </c>
      <c r="FS68">
        <v>2402.642578125</v>
      </c>
      <c r="FT68">
        <v>0</v>
      </c>
      <c r="FU68">
        <v>4857.365234375</v>
      </c>
      <c r="FV68">
        <v>2608.745849609375</v>
      </c>
      <c r="FW68">
        <v>0.53051424026489258</v>
      </c>
      <c r="FX68">
        <v>0.13668061792850494</v>
      </c>
      <c r="FY68">
        <v>0.2017795592546463</v>
      </c>
      <c r="FZ68">
        <v>2371.383056640625</v>
      </c>
      <c r="GA68">
        <v>1403.2357177734375</v>
      </c>
      <c r="GB68">
        <v>2386.275390625</v>
      </c>
      <c r="GC68">
        <v>0.46404010057449341</v>
      </c>
      <c r="GD68">
        <v>0.22208663821220398</v>
      </c>
      <c r="GE68">
        <v>0.23843911290168762</v>
      </c>
      <c r="GF68">
        <v>6.5198913216590881E-2</v>
      </c>
      <c r="GG68">
        <v>1.0235256515443325E-2</v>
      </c>
      <c r="GH68">
        <v>0.63420361280441284</v>
      </c>
      <c r="GI68">
        <v>0.57003134489059448</v>
      </c>
      <c r="GJ68">
        <v>0.5824892520904541</v>
      </c>
      <c r="GK68">
        <v>0.45323231816291809</v>
      </c>
      <c r="GL68">
        <v>0.77776610851287842</v>
      </c>
      <c r="GM68">
        <v>0.34799575805664063</v>
      </c>
      <c r="GN68">
        <v>1.4649216085672379E-2</v>
      </c>
      <c r="GO68">
        <v>0.12407782673835754</v>
      </c>
      <c r="GP68">
        <v>0.20703414082527161</v>
      </c>
      <c r="GQ68">
        <v>0.2728172242641449</v>
      </c>
      <c r="GR68">
        <v>0.38142159581184387</v>
      </c>
      <c r="GS68">
        <v>0.71206450462341309</v>
      </c>
      <c r="GT68">
        <v>0.28793546557426453</v>
      </c>
      <c r="GU68">
        <v>6.7471332848072052E-2</v>
      </c>
      <c r="GV68">
        <v>0.29624229669570923</v>
      </c>
      <c r="GW68">
        <v>0.13437105715274811</v>
      </c>
      <c r="GX68">
        <v>3.3824112266302109E-2</v>
      </c>
      <c r="GY68">
        <v>0.31528276205062866</v>
      </c>
      <c r="GZ68">
        <v>0.15280844271183014</v>
      </c>
      <c r="HA68">
        <v>0.99500745534896851</v>
      </c>
      <c r="HB68">
        <v>0.9391787052154541</v>
      </c>
      <c r="HC68">
        <v>0.24301722645759583</v>
      </c>
      <c r="HD68">
        <v>0.20485861599445343</v>
      </c>
    </row>
    <row r="69" spans="1:212" x14ac:dyDescent="0.25">
      <c r="A69" s="139" t="str">
        <f t="shared" si="1"/>
        <v>2013_2_RMRJ</v>
      </c>
      <c r="B69">
        <v>2013</v>
      </c>
      <c r="C69">
        <v>2</v>
      </c>
      <c r="D69" t="s">
        <v>9</v>
      </c>
      <c r="E69">
        <v>58296.802421569824</v>
      </c>
      <c r="F69">
        <v>1311090.3075790405</v>
      </c>
      <c r="G69">
        <v>2736684.7299194336</v>
      </c>
      <c r="H69">
        <v>1181195.9435043335</v>
      </c>
      <c r="I69">
        <v>170320.7878112793</v>
      </c>
      <c r="J69">
        <v>5825883.8168334961</v>
      </c>
      <c r="K69">
        <v>9957482.4193649292</v>
      </c>
      <c r="L69">
        <v>4131598.6025314331</v>
      </c>
      <c r="M69">
        <v>5457588.5712356567</v>
      </c>
      <c r="N69">
        <v>361364.55355072021</v>
      </c>
      <c r="O69">
        <v>740607.13753509521</v>
      </c>
      <c r="P69">
        <v>2111383.4427337646</v>
      </c>
      <c r="Q69">
        <v>3582480.7107162476</v>
      </c>
      <c r="R69">
        <v>2118404.7408447266</v>
      </c>
      <c r="S69">
        <v>1404606.3875350952</v>
      </c>
      <c r="T69">
        <v>7.4376948177814484E-2</v>
      </c>
      <c r="U69">
        <v>0.21203988790512085</v>
      </c>
      <c r="V69">
        <v>0.35977774858474731</v>
      </c>
      <c r="W69">
        <v>0.21274501085281372</v>
      </c>
      <c r="X69">
        <v>0.14106039702892303</v>
      </c>
      <c r="Y69">
        <v>2.2214800119400024E-3</v>
      </c>
      <c r="Z69">
        <v>0.4149240255355835</v>
      </c>
      <c r="AA69">
        <v>2.5018912274390459E-3</v>
      </c>
      <c r="AB69">
        <v>8.7793059647083282E-2</v>
      </c>
      <c r="AC69">
        <v>0.45047673583030701</v>
      </c>
      <c r="AD69">
        <v>0.54952323436737061</v>
      </c>
      <c r="AE69">
        <v>1.3030401431024075E-2</v>
      </c>
      <c r="AF69">
        <v>0.25479033589363098</v>
      </c>
      <c r="AG69">
        <v>0.49193346500396729</v>
      </c>
      <c r="AH69">
        <v>0.2106795459985733</v>
      </c>
      <c r="AI69">
        <v>2.9566243290901184E-2</v>
      </c>
      <c r="AJ69">
        <v>2.3610120639204979E-2</v>
      </c>
      <c r="AK69">
        <v>0.19289113581180573</v>
      </c>
      <c r="AL69">
        <v>0.13408882915973663</v>
      </c>
      <c r="AM69">
        <v>5.8113224804401398E-2</v>
      </c>
      <c r="AN69">
        <v>0.36623546481132507</v>
      </c>
      <c r="AO69">
        <v>0.22506123781204224</v>
      </c>
      <c r="AP69">
        <v>4.4465838000178337E-3</v>
      </c>
      <c r="AQ69">
        <v>0.10574879497289658</v>
      </c>
      <c r="AR69">
        <v>9.4442211091518402E-2</v>
      </c>
      <c r="AS69">
        <v>0.1789902001619339</v>
      </c>
      <c r="AT69">
        <v>0.55582427978515625</v>
      </c>
      <c r="AU69">
        <v>5.9276290237903595E-2</v>
      </c>
      <c r="AV69">
        <v>1.2716393684968352E-3</v>
      </c>
      <c r="AW69">
        <v>0.5850759744644165</v>
      </c>
      <c r="AX69">
        <v>0.4811667799949646</v>
      </c>
      <c r="AY69">
        <v>0.71093159914016724</v>
      </c>
      <c r="AZ69">
        <v>0.10250185430049896</v>
      </c>
      <c r="BA69">
        <v>0.70303618907928467</v>
      </c>
      <c r="BB69">
        <v>0.79998958110809326</v>
      </c>
      <c r="BC69">
        <v>0.57939571142196655</v>
      </c>
      <c r="BD69">
        <v>0.12263187021017075</v>
      </c>
      <c r="BE69">
        <v>0.32109987735748291</v>
      </c>
      <c r="BF69">
        <v>0.43584662675857544</v>
      </c>
      <c r="BG69">
        <v>0.54343283176422119</v>
      </c>
      <c r="BH69">
        <v>0.48730501532554626</v>
      </c>
      <c r="BI69">
        <v>0.69663870334625244</v>
      </c>
      <c r="BJ69">
        <v>0.7467988133430481</v>
      </c>
      <c r="BK69">
        <v>2.0122101996093988E-3</v>
      </c>
      <c r="BL69">
        <v>4.7854442149400711E-2</v>
      </c>
      <c r="BM69">
        <v>4.2737878859043121E-2</v>
      </c>
      <c r="BN69">
        <v>8.0998338758945465E-2</v>
      </c>
      <c r="BO69">
        <v>0.25152686238288879</v>
      </c>
      <c r="BP69">
        <v>2.6824267581105232E-2</v>
      </c>
      <c r="BQ69">
        <v>5.7545426534488797E-4</v>
      </c>
      <c r="BR69">
        <v>0.44389805197715759</v>
      </c>
      <c r="BS69">
        <v>0.55610191822052002</v>
      </c>
      <c r="BT69">
        <v>1.0681787505745888E-2</v>
      </c>
      <c r="BU69">
        <v>0.24023252725601196</v>
      </c>
      <c r="BV69">
        <v>0.50144577026367188</v>
      </c>
      <c r="BW69">
        <v>0.21643184125423431</v>
      </c>
      <c r="BX69">
        <v>3.1208066269755363E-2</v>
      </c>
      <c r="BY69">
        <v>2.3792879655957222E-2</v>
      </c>
      <c r="BZ69">
        <v>0.19321396946907043</v>
      </c>
      <c r="CA69">
        <v>0.13365046679973602</v>
      </c>
      <c r="CB69">
        <v>5.5140309035778046E-2</v>
      </c>
      <c r="CC69">
        <v>0.36396390199661255</v>
      </c>
      <c r="CD69">
        <v>0.23023849725723267</v>
      </c>
      <c r="CE69">
        <v>4.4472096487879753E-3</v>
      </c>
      <c r="CF69">
        <v>0.10562290251255035</v>
      </c>
      <c r="CG69">
        <v>9.4455502927303314E-2</v>
      </c>
      <c r="CH69">
        <v>0.1790153980255127</v>
      </c>
      <c r="CI69">
        <v>0.55590254068374634</v>
      </c>
      <c r="CJ69">
        <v>5.928463488817215E-2</v>
      </c>
      <c r="CK69">
        <v>1.2718182988464832E-3</v>
      </c>
      <c r="CL69">
        <v>2.971113845705986E-2</v>
      </c>
      <c r="CM69">
        <v>4.9897950142621994E-2</v>
      </c>
      <c r="CN69">
        <v>0.48127606511116028</v>
      </c>
      <c r="CO69">
        <v>8.930031955242157E-2</v>
      </c>
      <c r="CP69">
        <v>1.4106054790318012E-2</v>
      </c>
      <c r="CQ69">
        <v>8.5060456767678261E-3</v>
      </c>
      <c r="CR69">
        <v>2.2904254496097565E-2</v>
      </c>
      <c r="CS69">
        <v>0.21400320529937744</v>
      </c>
      <c r="CT69">
        <v>0.48530474305152893</v>
      </c>
      <c r="CU69">
        <v>0.22758708894252777</v>
      </c>
      <c r="CV69">
        <v>0.21920512616634369</v>
      </c>
      <c r="CW69">
        <v>6.7903056740760803E-2</v>
      </c>
      <c r="CX69">
        <v>6.2027420848608017E-2</v>
      </c>
      <c r="CY69">
        <v>7.5690820813179016E-2</v>
      </c>
      <c r="CZ69">
        <v>5.0826724618673325E-2</v>
      </c>
      <c r="DA69">
        <v>0.21504306793212891</v>
      </c>
      <c r="DB69">
        <v>0.11511573940515518</v>
      </c>
      <c r="DC69">
        <v>4.4894017279148102E-2</v>
      </c>
      <c r="DD69">
        <v>3.5499490797519684E-2</v>
      </c>
      <c r="DE69">
        <v>1.1197217740118504E-2</v>
      </c>
      <c r="DF69">
        <v>5.2806999534368515E-2</v>
      </c>
      <c r="DG69">
        <v>5.9739533811807632E-2</v>
      </c>
      <c r="DH69">
        <v>6.3868708908557892E-2</v>
      </c>
      <c r="DI69">
        <v>0.10953716188669205</v>
      </c>
      <c r="DJ69">
        <v>6.8125680088996887E-2</v>
      </c>
      <c r="DK69">
        <v>4.1667502373456955E-2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0.54970777034759521</v>
      </c>
      <c r="DT69">
        <v>0.45029225945472717</v>
      </c>
      <c r="DU69">
        <v>4.5175142586231232E-2</v>
      </c>
      <c r="DV69">
        <v>0.47286146879196167</v>
      </c>
      <c r="DW69">
        <v>0.35605010390281677</v>
      </c>
      <c r="DX69">
        <v>0.12057597935199738</v>
      </c>
      <c r="DY69">
        <v>5.3373118862509727E-3</v>
      </c>
      <c r="DZ69">
        <v>2.0100457593798637E-2</v>
      </c>
      <c r="EA69">
        <v>0.18577632308006287</v>
      </c>
      <c r="EB69">
        <v>0.13806925714015961</v>
      </c>
      <c r="EC69">
        <v>0.10262489318847656</v>
      </c>
      <c r="ED69">
        <v>0.40224206447601318</v>
      </c>
      <c r="EE69">
        <v>0.15118700265884399</v>
      </c>
      <c r="EM69">
        <v>2185.3583984375</v>
      </c>
      <c r="EN69">
        <v>2520.7998046875</v>
      </c>
      <c r="EO69">
        <v>1765.2606201171875</v>
      </c>
      <c r="EP69">
        <v>712.99102783203125</v>
      </c>
      <c r="EQ69">
        <v>1562.507568359375</v>
      </c>
      <c r="ER69">
        <v>2285.0283203125</v>
      </c>
      <c r="ES69">
        <v>2609.461669921875</v>
      </c>
      <c r="ET69">
        <v>2947.827392578125</v>
      </c>
      <c r="EU69">
        <v>1216.4019775390625</v>
      </c>
      <c r="EV69">
        <v>1225.64501953125</v>
      </c>
      <c r="EW69">
        <v>1322.40478515625</v>
      </c>
      <c r="EX69">
        <v>1271.5294189453125</v>
      </c>
      <c r="EY69">
        <v>1744.1004638671875</v>
      </c>
      <c r="EZ69">
        <v>4508.734375</v>
      </c>
      <c r="FA69">
        <v>1324.3690185546875</v>
      </c>
      <c r="FB69">
        <v>2376.557861328125</v>
      </c>
      <c r="FC69">
        <v>1967.638916015625</v>
      </c>
      <c r="FD69">
        <v>1770.7835693359375</v>
      </c>
      <c r="FE69">
        <v>2126.052490234375</v>
      </c>
      <c r="FF69">
        <v>4072.79443359375</v>
      </c>
      <c r="FG69">
        <v>1760.2066650390625</v>
      </c>
      <c r="FH69">
        <v>2632.98779296875</v>
      </c>
      <c r="FI69">
        <v>2020.76171875</v>
      </c>
      <c r="FJ69">
        <v>1549.865478515625</v>
      </c>
      <c r="FK69">
        <v>1590.62890625</v>
      </c>
      <c r="FL69">
        <v>1117.463623046875</v>
      </c>
      <c r="FM69">
        <v>863.2630615234375</v>
      </c>
      <c r="FN69">
        <v>2011.7862548828125</v>
      </c>
      <c r="FO69">
        <v>1491.6768798828125</v>
      </c>
      <c r="FP69">
        <v>4699.484375</v>
      </c>
      <c r="FQ69">
        <v>1768.568115234375</v>
      </c>
      <c r="FR69">
        <v>6070.7353515625</v>
      </c>
      <c r="FS69">
        <v>1946.1583251953125</v>
      </c>
      <c r="FT69">
        <v>0</v>
      </c>
      <c r="FU69">
        <v>4224.51904296875</v>
      </c>
      <c r="FV69">
        <v>2154.42041015625</v>
      </c>
      <c r="FW69">
        <v>0.52501934766769409</v>
      </c>
      <c r="FX69">
        <v>0.14782428741455078</v>
      </c>
      <c r="FY69">
        <v>0.21397309005260468</v>
      </c>
      <c r="FZ69">
        <v>2008.7171630859375</v>
      </c>
      <c r="GA69">
        <v>1274.65771484375</v>
      </c>
      <c r="GB69">
        <v>1931.431884765625</v>
      </c>
      <c r="GC69">
        <v>0.47159606218338013</v>
      </c>
      <c r="GD69">
        <v>0.22318615019321442</v>
      </c>
      <c r="GE69">
        <v>0.23513591289520264</v>
      </c>
      <c r="GF69">
        <v>6.2707036733627319E-2</v>
      </c>
      <c r="GG69">
        <v>7.3748426511883736E-3</v>
      </c>
      <c r="GH69">
        <v>0.64121741056442261</v>
      </c>
      <c r="GI69">
        <v>0.54917150735855103</v>
      </c>
      <c r="GJ69">
        <v>0.56328219175338745</v>
      </c>
      <c r="GK69">
        <v>0.44834381341934204</v>
      </c>
      <c r="GL69">
        <v>0.73733162879943848</v>
      </c>
      <c r="GM69">
        <v>0.35309472680091858</v>
      </c>
      <c r="GN69">
        <v>1.5671094879508018E-2</v>
      </c>
      <c r="GO69">
        <v>0.14313137531280518</v>
      </c>
      <c r="GP69">
        <v>0.22929699718952179</v>
      </c>
      <c r="GQ69">
        <v>0.26255598664283752</v>
      </c>
      <c r="GR69">
        <v>0.34934455156326294</v>
      </c>
      <c r="GS69">
        <v>0.71164995431900024</v>
      </c>
      <c r="GT69">
        <v>0.28835004568099976</v>
      </c>
      <c r="GU69">
        <v>7.7484153211116791E-2</v>
      </c>
      <c r="GV69">
        <v>0.34326410293579102</v>
      </c>
      <c r="GW69">
        <v>0.14467273652553558</v>
      </c>
      <c r="GX69">
        <v>3.529590368270874E-2</v>
      </c>
      <c r="GY69">
        <v>0.2941659688949585</v>
      </c>
      <c r="GZ69">
        <v>0.10511712729930878</v>
      </c>
      <c r="HA69">
        <v>0.99191713333129883</v>
      </c>
      <c r="HB69">
        <v>0.93540531396865845</v>
      </c>
      <c r="HC69">
        <v>0.26523786783218384</v>
      </c>
      <c r="HD69">
        <v>0.21970079839229584</v>
      </c>
    </row>
    <row r="70" spans="1:212" x14ac:dyDescent="0.25">
      <c r="A70" s="139" t="str">
        <f t="shared" si="1"/>
        <v>2013_2_SEMT</v>
      </c>
      <c r="B70">
        <v>2013</v>
      </c>
      <c r="C70">
        <v>2</v>
      </c>
      <c r="D70" t="s">
        <v>171</v>
      </c>
      <c r="E70">
        <v>296344.0961151123</v>
      </c>
      <c r="F70">
        <v>4948213.8876495361</v>
      </c>
      <c r="G70">
        <v>9580166.919960022</v>
      </c>
      <c r="H70">
        <v>3904760.705291748</v>
      </c>
      <c r="I70">
        <v>588682.85827636719</v>
      </c>
      <c r="J70">
        <v>20879758.484634399</v>
      </c>
      <c r="K70">
        <v>32723707.962928772</v>
      </c>
      <c r="L70">
        <v>11843949.478294373</v>
      </c>
      <c r="M70">
        <v>19318168.467292786</v>
      </c>
      <c r="N70">
        <v>1537120.6153564453</v>
      </c>
      <c r="O70">
        <v>2429914.5835723877</v>
      </c>
      <c r="P70">
        <v>7332057.9056854248</v>
      </c>
      <c r="Q70">
        <v>12161015.148178101</v>
      </c>
      <c r="R70">
        <v>6721034.6856384277</v>
      </c>
      <c r="S70">
        <v>4079685.6398544312</v>
      </c>
      <c r="T70">
        <v>7.4255481362342834E-2</v>
      </c>
      <c r="U70">
        <v>0.22405950725078583</v>
      </c>
      <c r="V70">
        <v>0.37162706255912781</v>
      </c>
      <c r="W70">
        <v>0.20538732409477234</v>
      </c>
      <c r="X70">
        <v>0.12467063963413239</v>
      </c>
      <c r="Y70">
        <v>3.7615424953401089E-3</v>
      </c>
      <c r="Z70">
        <v>0.36193788051605225</v>
      </c>
      <c r="AA70">
        <v>5.1357699558138847E-3</v>
      </c>
      <c r="AB70">
        <v>7.4592314660549164E-2</v>
      </c>
      <c r="AC70">
        <v>0.45493790507316589</v>
      </c>
      <c r="AD70">
        <v>0.54506212472915649</v>
      </c>
      <c r="AE70">
        <v>2.1584751084446907E-2</v>
      </c>
      <c r="AF70">
        <v>0.2714323103427887</v>
      </c>
      <c r="AG70">
        <v>0.48413246870040894</v>
      </c>
      <c r="AH70">
        <v>0.1942082941532135</v>
      </c>
      <c r="AI70">
        <v>2.864217571914196E-2</v>
      </c>
      <c r="AJ70">
        <v>2.2169962525367737E-2</v>
      </c>
      <c r="AK70">
        <v>0.18298576772212982</v>
      </c>
      <c r="AL70">
        <v>0.10917501896619797</v>
      </c>
      <c r="AM70">
        <v>6.2139622867107391E-2</v>
      </c>
      <c r="AN70">
        <v>0.35842657089233398</v>
      </c>
      <c r="AO70">
        <v>0.26510307192802429</v>
      </c>
      <c r="AP70">
        <v>4.5235692523419857E-3</v>
      </c>
      <c r="AQ70">
        <v>0.14350353181362152</v>
      </c>
      <c r="AR70">
        <v>8.4821812808513641E-2</v>
      </c>
      <c r="AS70">
        <v>0.17988193035125732</v>
      </c>
      <c r="AT70">
        <v>0.54163354635238647</v>
      </c>
      <c r="AU70">
        <v>4.5208849012851715E-2</v>
      </c>
      <c r="AV70">
        <v>4.2674897122196853E-4</v>
      </c>
      <c r="AW70">
        <v>0.63806211948394775</v>
      </c>
      <c r="AX70">
        <v>0.54293376207351685</v>
      </c>
      <c r="AY70">
        <v>0.74735629558563232</v>
      </c>
      <c r="AZ70">
        <v>0.18547335267066956</v>
      </c>
      <c r="BA70">
        <v>0.77296733856201172</v>
      </c>
      <c r="BB70">
        <v>0.83122736215591431</v>
      </c>
      <c r="BC70">
        <v>0.60333305597305298</v>
      </c>
      <c r="BD70">
        <v>0.14659014344215393</v>
      </c>
      <c r="BE70">
        <v>0.32375872135162354</v>
      </c>
      <c r="BF70">
        <v>0.47530436515808105</v>
      </c>
      <c r="BG70">
        <v>0.56738054752349854</v>
      </c>
      <c r="BH70">
        <v>0.54454362392425537</v>
      </c>
      <c r="BI70">
        <v>0.74939197301864624</v>
      </c>
      <c r="BJ70">
        <v>0.80588287115097046</v>
      </c>
      <c r="BK70">
        <v>2.1945715416222811E-3</v>
      </c>
      <c r="BL70">
        <v>6.9619536399841309E-2</v>
      </c>
      <c r="BM70">
        <v>4.1150588542222977E-2</v>
      </c>
      <c r="BN70">
        <v>8.726821094751358E-2</v>
      </c>
      <c r="BO70">
        <v>0.26276895403862</v>
      </c>
      <c r="BP70">
        <v>2.193269319832325E-2</v>
      </c>
      <c r="BQ70">
        <v>2.0703367772512138E-4</v>
      </c>
      <c r="BR70">
        <v>0.44860744476318359</v>
      </c>
      <c r="BS70">
        <v>0.55139255523681641</v>
      </c>
      <c r="BT70">
        <v>1.5340175479650497E-2</v>
      </c>
      <c r="BU70">
        <v>0.2561430037021637</v>
      </c>
      <c r="BV70">
        <v>0.49591487646102905</v>
      </c>
      <c r="BW70">
        <v>0.20212893187999725</v>
      </c>
      <c r="BX70">
        <v>3.0473016202449799E-2</v>
      </c>
      <c r="BY70">
        <v>2.2043364122509956E-2</v>
      </c>
      <c r="BZ70">
        <v>0.18511947989463806</v>
      </c>
      <c r="CA70">
        <v>0.10804416984319687</v>
      </c>
      <c r="CB70">
        <v>5.7222507894039154E-2</v>
      </c>
      <c r="CC70">
        <v>0.35494551062583923</v>
      </c>
      <c r="CD70">
        <v>0.27262496948242188</v>
      </c>
      <c r="CE70">
        <v>4.5242873020470142E-3</v>
      </c>
      <c r="CF70">
        <v>0.14348654448986053</v>
      </c>
      <c r="CG70">
        <v>8.4835276007652283E-2</v>
      </c>
      <c r="CH70">
        <v>0.17984837293624878</v>
      </c>
      <c r="CI70">
        <v>0.54166269302368164</v>
      </c>
      <c r="CJ70">
        <v>4.5216023921966553E-2</v>
      </c>
      <c r="CK70">
        <v>4.2681672493927181E-4</v>
      </c>
      <c r="CL70">
        <v>2.6805063709616661E-2</v>
      </c>
      <c r="CM70">
        <v>3.9936739951372147E-2</v>
      </c>
      <c r="CN70">
        <v>0.50750613212585449</v>
      </c>
      <c r="CO70">
        <v>9.7376234829425812E-2</v>
      </c>
      <c r="CP70">
        <v>1.4171099290251732E-2</v>
      </c>
      <c r="CQ70">
        <v>1.0371708311140537E-2</v>
      </c>
      <c r="CR70">
        <v>3.9633665233850479E-2</v>
      </c>
      <c r="CS70">
        <v>0.18447126448154449</v>
      </c>
      <c r="CT70">
        <v>0.46523499488830566</v>
      </c>
      <c r="CU70">
        <v>0.23710979521274567</v>
      </c>
      <c r="CV70">
        <v>0.23206719756126404</v>
      </c>
      <c r="CW70">
        <v>6.5587997436523438E-2</v>
      </c>
      <c r="CX70">
        <v>7.3617741465568542E-2</v>
      </c>
      <c r="CY70">
        <v>8.6685426533222198E-2</v>
      </c>
      <c r="CZ70">
        <v>6.2710747122764587E-2</v>
      </c>
      <c r="DA70">
        <v>0.33354857563972473</v>
      </c>
      <c r="DB70">
        <v>0.12578795850276947</v>
      </c>
      <c r="DC70">
        <v>5.158543586730957E-2</v>
      </c>
      <c r="DD70">
        <v>3.5472895950078964E-2</v>
      </c>
      <c r="DE70">
        <v>1.4382438734173775E-2</v>
      </c>
      <c r="DF70">
        <v>7.8773654997348785E-2</v>
      </c>
      <c r="DG70">
        <v>6.1517022550106049E-2</v>
      </c>
      <c r="DH70">
        <v>8.2827314734458923E-2</v>
      </c>
      <c r="DI70">
        <v>0.14741422235965729</v>
      </c>
      <c r="DJ70">
        <v>8.2716509699821472E-2</v>
      </c>
      <c r="DK70">
        <v>4.8146776854991913E-2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0.53569269180297852</v>
      </c>
      <c r="DT70">
        <v>0.4643072783946991</v>
      </c>
      <c r="DU70">
        <v>9.779658168554306E-2</v>
      </c>
      <c r="DV70">
        <v>0.4637865424156189</v>
      </c>
      <c r="DW70">
        <v>0.3392413854598999</v>
      </c>
      <c r="DX70">
        <v>9.3579769134521484E-2</v>
      </c>
      <c r="DY70">
        <v>5.5957213044166565E-3</v>
      </c>
      <c r="DZ70">
        <v>2.3722665384411812E-2</v>
      </c>
      <c r="EA70">
        <v>0.15290798246860504</v>
      </c>
      <c r="EB70">
        <v>0.12283280491828918</v>
      </c>
      <c r="EC70">
        <v>0.12443012744188309</v>
      </c>
      <c r="ED70">
        <v>0.40272623300552368</v>
      </c>
      <c r="EE70">
        <v>0.17338019609451294</v>
      </c>
      <c r="EM70">
        <v>2523.670654296875</v>
      </c>
      <c r="EN70">
        <v>2911.906494140625</v>
      </c>
      <c r="EO70">
        <v>2046.4210205078125</v>
      </c>
      <c r="EP70">
        <v>705.4346923828125</v>
      </c>
      <c r="EQ70">
        <v>1708.857666015625</v>
      </c>
      <c r="ER70">
        <v>2713.215087890625</v>
      </c>
      <c r="ES70">
        <v>3152.2578125</v>
      </c>
      <c r="ET70">
        <v>3043.330322265625</v>
      </c>
      <c r="EU70">
        <v>1247.837646484375</v>
      </c>
      <c r="EV70">
        <v>1340.922119140625</v>
      </c>
      <c r="EW70">
        <v>1419.1102294921875</v>
      </c>
      <c r="EX70">
        <v>1400.0992431640625</v>
      </c>
      <c r="EY70">
        <v>1885.2191162109375</v>
      </c>
      <c r="EZ70">
        <v>4935.439453125</v>
      </c>
      <c r="FA70">
        <v>1588.0009765625</v>
      </c>
      <c r="FB70">
        <v>2526.626220703125</v>
      </c>
      <c r="FC70">
        <v>2163.494384765625</v>
      </c>
      <c r="FD70">
        <v>2043.2064208984375</v>
      </c>
      <c r="FE70">
        <v>2593.9658203125</v>
      </c>
      <c r="FF70">
        <v>4361.76806640625</v>
      </c>
      <c r="FG70">
        <v>1618.122314453125</v>
      </c>
      <c r="FH70">
        <v>3070.408447265625</v>
      </c>
      <c r="FI70">
        <v>2421.546875</v>
      </c>
      <c r="FJ70">
        <v>1748.86865234375</v>
      </c>
      <c r="FK70">
        <v>1758.01318359375</v>
      </c>
      <c r="FL70">
        <v>1163.6212158203125</v>
      </c>
      <c r="FM70">
        <v>875.72589111328125</v>
      </c>
      <c r="FN70">
        <v>2318.269287109375</v>
      </c>
      <c r="FO70">
        <v>1893.2952880859375</v>
      </c>
      <c r="FP70">
        <v>3592.335693359375</v>
      </c>
      <c r="FQ70">
        <v>2173.222900390625</v>
      </c>
      <c r="FR70">
        <v>7314.97509765625</v>
      </c>
      <c r="FS70">
        <v>2257.172607421875</v>
      </c>
      <c r="FT70">
        <v>0</v>
      </c>
      <c r="FU70">
        <v>4250.06689453125</v>
      </c>
      <c r="FV70">
        <v>2480.591064453125</v>
      </c>
      <c r="FW70">
        <v>0.54839527606964111</v>
      </c>
      <c r="FX70">
        <v>0.1477859765291214</v>
      </c>
      <c r="FY70">
        <v>0.18444198369979858</v>
      </c>
      <c r="FZ70">
        <v>2248.703369140625</v>
      </c>
      <c r="GA70">
        <v>1593.6925048828125</v>
      </c>
      <c r="GB70">
        <v>2233.27587890625</v>
      </c>
      <c r="GC70">
        <v>0.44761329889297485</v>
      </c>
      <c r="GD70">
        <v>0.23225732147693634</v>
      </c>
      <c r="GE70">
        <v>0.25352776050567627</v>
      </c>
      <c r="GF70">
        <v>5.7511217892169952E-2</v>
      </c>
      <c r="GG70">
        <v>9.0904133394360542E-3</v>
      </c>
      <c r="GH70">
        <v>0.68709367513656616</v>
      </c>
      <c r="GI70">
        <v>0.59989863634109497</v>
      </c>
      <c r="GJ70">
        <v>0.63545691967010498</v>
      </c>
      <c r="GK70">
        <v>0.48492363095283508</v>
      </c>
      <c r="GL70">
        <v>0.82207125425338745</v>
      </c>
      <c r="GM70">
        <v>0.32059851288795471</v>
      </c>
      <c r="GN70">
        <v>1.7162885516881943E-2</v>
      </c>
      <c r="GO70">
        <v>0.15238828957080841</v>
      </c>
      <c r="GP70">
        <v>0.2351510226726532</v>
      </c>
      <c r="GQ70">
        <v>0.26429617404937744</v>
      </c>
      <c r="GR70">
        <v>0.3310016393661499</v>
      </c>
      <c r="GS70">
        <v>0.69707131385803223</v>
      </c>
      <c r="GT70">
        <v>0.30292871594429016</v>
      </c>
      <c r="GU70">
        <v>9.0818971395492554E-2</v>
      </c>
      <c r="GV70">
        <v>0.34911704063415527</v>
      </c>
      <c r="GW70">
        <v>0.12505507469177246</v>
      </c>
      <c r="GX70">
        <v>3.7445917725563049E-2</v>
      </c>
      <c r="GY70">
        <v>0.28370985388755798</v>
      </c>
      <c r="GZ70">
        <v>0.11385316401720047</v>
      </c>
      <c r="HA70">
        <v>0.98195803165435791</v>
      </c>
      <c r="HB70">
        <v>0.92400312423706055</v>
      </c>
      <c r="HC70">
        <v>0.24253293871879578</v>
      </c>
      <c r="HD70">
        <v>0.21228089928627014</v>
      </c>
    </row>
    <row r="71" spans="1:212" x14ac:dyDescent="0.25">
      <c r="A71" s="139" t="str">
        <f t="shared" si="1"/>
        <v>2013_1_BRA</v>
      </c>
      <c r="B71">
        <v>2013</v>
      </c>
      <c r="C71">
        <v>1</v>
      </c>
      <c r="D71" t="s">
        <v>170</v>
      </c>
      <c r="E71">
        <v>2514107.3971996307</v>
      </c>
      <c r="F71">
        <v>24231097.171117783</v>
      </c>
      <c r="G71">
        <v>43458810.124656677</v>
      </c>
      <c r="H71">
        <v>16650407.021568298</v>
      </c>
      <c r="I71">
        <v>2588193.5105895996</v>
      </c>
      <c r="J71">
        <v>97197206.051528931</v>
      </c>
      <c r="K71">
        <v>158859464.83714676</v>
      </c>
      <c r="L71">
        <v>61662258.785617828</v>
      </c>
      <c r="M71">
        <v>89442615.225131989</v>
      </c>
      <c r="N71">
        <v>7611986.3667259216</v>
      </c>
      <c r="O71">
        <v>14251923.417150497</v>
      </c>
      <c r="P71">
        <v>38101763.022809982</v>
      </c>
      <c r="Q71">
        <v>58048084.746746063</v>
      </c>
      <c r="R71">
        <v>30191349.762468338</v>
      </c>
      <c r="S71">
        <v>18266343.887971878</v>
      </c>
      <c r="T71">
        <v>8.9714035391807556E-2</v>
      </c>
      <c r="U71">
        <v>0.23984572291374207</v>
      </c>
      <c r="V71">
        <v>0.36540526151657104</v>
      </c>
      <c r="W71">
        <v>0.19005067646503448</v>
      </c>
      <c r="X71">
        <v>0.11498429626226425</v>
      </c>
      <c r="Y71">
        <v>3.8630545604974031E-3</v>
      </c>
      <c r="Z71">
        <v>0.38815602660179138</v>
      </c>
      <c r="AA71">
        <v>3.1419504433870316E-2</v>
      </c>
      <c r="AB71">
        <v>8.4750935435295105E-2</v>
      </c>
      <c r="AC71">
        <v>0.43286079168319702</v>
      </c>
      <c r="AD71">
        <v>0.56713920831680298</v>
      </c>
      <c r="AE71">
        <v>3.4373156726360321E-2</v>
      </c>
      <c r="AF71">
        <v>0.28768259286880493</v>
      </c>
      <c r="AG71">
        <v>0.47385257482528687</v>
      </c>
      <c r="AH71">
        <v>0.177154541015625</v>
      </c>
      <c r="AI71">
        <v>2.6937143877148628E-2</v>
      </c>
      <c r="AJ71">
        <v>5.2943814545869827E-2</v>
      </c>
      <c r="AK71">
        <v>0.26702010631561279</v>
      </c>
      <c r="AL71">
        <v>0.10817990452051163</v>
      </c>
      <c r="AM71">
        <v>6.5215408802032471E-2</v>
      </c>
      <c r="AN71">
        <v>0.31075140833854675</v>
      </c>
      <c r="AO71">
        <v>0.19588936865329742</v>
      </c>
      <c r="AP71">
        <v>0.11200692504644394</v>
      </c>
      <c r="AQ71">
        <v>0.14470671117305756</v>
      </c>
      <c r="AR71">
        <v>8.507256954908371E-2</v>
      </c>
      <c r="AS71">
        <v>0.18840111792087555</v>
      </c>
      <c r="AT71">
        <v>0.40441584587097168</v>
      </c>
      <c r="AU71">
        <v>6.5317392349243164E-2</v>
      </c>
      <c r="AV71">
        <v>7.9440971603617072E-5</v>
      </c>
      <c r="AW71">
        <v>0.61184394359588623</v>
      </c>
      <c r="AX71">
        <v>0.50592994689941406</v>
      </c>
      <c r="AY71">
        <v>0.7281947135925293</v>
      </c>
      <c r="AZ71">
        <v>0.23442272841930389</v>
      </c>
      <c r="BA71">
        <v>0.7338753342628479</v>
      </c>
      <c r="BB71">
        <v>0.79343092441558838</v>
      </c>
      <c r="BC71">
        <v>0.57032650709152222</v>
      </c>
      <c r="BD71">
        <v>0.14333547651767731</v>
      </c>
      <c r="BE71">
        <v>0.34572923183441162</v>
      </c>
      <c r="BF71">
        <v>0.51656496524810791</v>
      </c>
      <c r="BG71">
        <v>0.58459717035293579</v>
      </c>
      <c r="BH71">
        <v>0.53684264421463013</v>
      </c>
      <c r="BI71">
        <v>0.75118511915206909</v>
      </c>
      <c r="BJ71">
        <v>0.80236262083053589</v>
      </c>
      <c r="BK71">
        <v>5.0145070999860764E-2</v>
      </c>
      <c r="BL71">
        <v>6.4784638583660126E-2</v>
      </c>
      <c r="BM71">
        <v>3.8086667656898499E-2</v>
      </c>
      <c r="BN71">
        <v>8.4346458315849304E-2</v>
      </c>
      <c r="BO71">
        <v>0.18105542659759521</v>
      </c>
      <c r="BP71">
        <v>2.9242349788546562E-2</v>
      </c>
      <c r="BQ71">
        <v>3.5565419238992035E-5</v>
      </c>
      <c r="BR71">
        <v>0.42353338003158569</v>
      </c>
      <c r="BS71">
        <v>0.57646661996841431</v>
      </c>
      <c r="BT71">
        <v>2.8108607977628708E-2</v>
      </c>
      <c r="BU71">
        <v>0.27091223001480103</v>
      </c>
      <c r="BV71">
        <v>0.48588484525680542</v>
      </c>
      <c r="BW71">
        <v>0.18615742027759552</v>
      </c>
      <c r="BX71">
        <v>2.8936916962265968E-2</v>
      </c>
      <c r="BY71">
        <v>5.4056849330663681E-2</v>
      </c>
      <c r="BZ71">
        <v>0.27010196447372437</v>
      </c>
      <c r="CA71">
        <v>0.10795513540506363</v>
      </c>
      <c r="CB71">
        <v>6.1080481857061386E-2</v>
      </c>
      <c r="CC71">
        <v>0.30579525232315063</v>
      </c>
      <c r="CD71">
        <v>0.2010103166103363</v>
      </c>
      <c r="CE71">
        <v>0.11200692504644394</v>
      </c>
      <c r="CF71">
        <v>0.14470671117305756</v>
      </c>
      <c r="CG71">
        <v>8.507256954908371E-2</v>
      </c>
      <c r="CH71">
        <v>0.18840111792087555</v>
      </c>
      <c r="CI71">
        <v>0.40441584587097168</v>
      </c>
      <c r="CJ71">
        <v>6.5317392349243164E-2</v>
      </c>
      <c r="CK71">
        <v>7.9440971603617072E-5</v>
      </c>
      <c r="CL71">
        <v>2.1577037870883942E-2</v>
      </c>
      <c r="CM71">
        <v>4.6382885426282883E-2</v>
      </c>
      <c r="CN71">
        <v>0.38731685280799866</v>
      </c>
      <c r="CO71">
        <v>0.1214069128036499</v>
      </c>
      <c r="CP71">
        <v>1.5381347388029099E-2</v>
      </c>
      <c r="CQ71">
        <v>2.1469604223966599E-2</v>
      </c>
      <c r="CR71">
        <v>4.0924623608589172E-2</v>
      </c>
      <c r="CS71">
        <v>0.22937028110027313</v>
      </c>
      <c r="CT71">
        <v>0.4713234007358551</v>
      </c>
      <c r="CU71">
        <v>0.24155890941619873</v>
      </c>
      <c r="CV71">
        <v>0.22393149137496948</v>
      </c>
      <c r="CW71">
        <v>6.3186228275299072E-2</v>
      </c>
      <c r="CX71">
        <v>7.8314870595932007E-2</v>
      </c>
      <c r="CY71">
        <v>9.7948819398880005E-2</v>
      </c>
      <c r="CZ71">
        <v>6.3329540193080902E-2</v>
      </c>
      <c r="DA71">
        <v>0.24445356428623199</v>
      </c>
      <c r="DB71">
        <v>0.13128581643104553</v>
      </c>
      <c r="DC71">
        <v>5.5172085762023926E-2</v>
      </c>
      <c r="DD71">
        <v>3.2126065343618393E-2</v>
      </c>
      <c r="DE71">
        <v>1.1466463096439838E-2</v>
      </c>
      <c r="DF71">
        <v>5.8189935982227325E-2</v>
      </c>
      <c r="DG71">
        <v>6.732892245054245E-2</v>
      </c>
      <c r="DH71">
        <v>8.0533325672149658E-2</v>
      </c>
      <c r="DI71">
        <v>0.13569258153438568</v>
      </c>
      <c r="DJ71">
        <v>9.2966087162494659E-2</v>
      </c>
      <c r="DK71">
        <v>5.5159799754619598E-2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0.54138129949569702</v>
      </c>
      <c r="DT71">
        <v>0.45861873030662537</v>
      </c>
      <c r="DU71">
        <v>0.10729303956031799</v>
      </c>
      <c r="DV71">
        <v>0.48226654529571533</v>
      </c>
      <c r="DW71">
        <v>0.33382466435432434</v>
      </c>
      <c r="DX71">
        <v>7.2671748697757721E-2</v>
      </c>
      <c r="DY71">
        <v>3.9439992979168892E-3</v>
      </c>
      <c r="DZ71">
        <v>3.9338599890470505E-2</v>
      </c>
      <c r="EA71">
        <v>0.22956275939941406</v>
      </c>
      <c r="EB71">
        <v>0.11124436557292938</v>
      </c>
      <c r="EC71">
        <v>0.11299574375152588</v>
      </c>
      <c r="ED71">
        <v>0.36888706684112549</v>
      </c>
      <c r="EE71">
        <v>0.13797147572040558</v>
      </c>
      <c r="EM71">
        <v>1886.7598876953125</v>
      </c>
      <c r="EN71">
        <v>2138.39111328125</v>
      </c>
      <c r="EO71">
        <v>1544.267333984375</v>
      </c>
      <c r="EP71">
        <v>481.57156372070313</v>
      </c>
      <c r="EQ71">
        <v>1324.84130859375</v>
      </c>
      <c r="ER71">
        <v>2090.25341796875</v>
      </c>
      <c r="ES71">
        <v>2320.771240234375</v>
      </c>
      <c r="ET71">
        <v>2303.515625</v>
      </c>
      <c r="EU71">
        <v>747.86431884765625</v>
      </c>
      <c r="EV71">
        <v>1086.6944580078125</v>
      </c>
      <c r="EW71">
        <v>1316.1741943359375</v>
      </c>
      <c r="EX71">
        <v>1169.7626953125</v>
      </c>
      <c r="EY71">
        <v>1665.844970703125</v>
      </c>
      <c r="EZ71">
        <v>4128.49169921875</v>
      </c>
      <c r="FA71">
        <v>878.548583984375</v>
      </c>
      <c r="FB71">
        <v>1925.1826171875</v>
      </c>
      <c r="FC71">
        <v>1631.2969970703125</v>
      </c>
      <c r="FD71">
        <v>1650.4246826171875</v>
      </c>
      <c r="FE71">
        <v>2085.583740234375</v>
      </c>
      <c r="FF71">
        <v>3314.249755859375</v>
      </c>
      <c r="FG71">
        <v>1607.986328125</v>
      </c>
      <c r="FH71">
        <v>2327.889892578125</v>
      </c>
      <c r="FI71">
        <v>1717.361083984375</v>
      </c>
      <c r="FJ71">
        <v>1295.3154296875</v>
      </c>
      <c r="FK71">
        <v>1339.9306640625</v>
      </c>
      <c r="FL71">
        <v>1010.9591674804688</v>
      </c>
      <c r="FM71">
        <v>623.4891357421875</v>
      </c>
      <c r="FN71">
        <v>1889.5811767578125</v>
      </c>
      <c r="FO71">
        <v>1149.8741455078125</v>
      </c>
      <c r="FP71">
        <v>3121.83154296875</v>
      </c>
      <c r="FQ71">
        <v>1773.07080078125</v>
      </c>
      <c r="FR71">
        <v>5443.818359375</v>
      </c>
      <c r="FS71">
        <v>1549.6881103515625</v>
      </c>
      <c r="FT71">
        <v>7.3152270317077637</v>
      </c>
      <c r="FU71">
        <v>3539.83349609375</v>
      </c>
      <c r="FV71">
        <v>1899.0897216796875</v>
      </c>
      <c r="FW71">
        <v>0.42427524924278259</v>
      </c>
      <c r="FX71">
        <v>0.18925940990447998</v>
      </c>
      <c r="FY71">
        <v>0.22937028110027313</v>
      </c>
      <c r="FZ71">
        <v>1852.716796875</v>
      </c>
      <c r="GA71">
        <v>1053.2110595703125</v>
      </c>
      <c r="GB71">
        <v>1540.8526611328125</v>
      </c>
      <c r="GC71">
        <v>0.45241978764533997</v>
      </c>
      <c r="GD71">
        <v>0.23743872344493866</v>
      </c>
      <c r="GE71">
        <v>0.24366936087608337</v>
      </c>
      <c r="GF71">
        <v>5.9071309864521027E-2</v>
      </c>
      <c r="GG71">
        <v>7.400816772133112E-3</v>
      </c>
      <c r="GH71">
        <v>0.68301326036453247</v>
      </c>
      <c r="GI71">
        <v>0.56302779912948608</v>
      </c>
      <c r="GJ71">
        <v>0.58577752113342285</v>
      </c>
      <c r="GK71">
        <v>0.47571608424186707</v>
      </c>
      <c r="GL71">
        <v>0.72924363613128662</v>
      </c>
      <c r="GM71">
        <v>0.33960253000259399</v>
      </c>
      <c r="GN71">
        <v>2.382032573223114E-2</v>
      </c>
      <c r="GO71">
        <v>0.18189027905464172</v>
      </c>
      <c r="GP71">
        <v>0.25793635845184326</v>
      </c>
      <c r="GQ71">
        <v>0.24737323820590973</v>
      </c>
      <c r="GR71">
        <v>0.28897979855537415</v>
      </c>
      <c r="GS71">
        <v>0.6831328272819519</v>
      </c>
      <c r="GT71">
        <v>0.3168671727180481</v>
      </c>
      <c r="GU71">
        <v>0.177559494972229</v>
      </c>
      <c r="GV71">
        <v>0.39627957344055176</v>
      </c>
      <c r="GW71">
        <v>9.3506589531898499E-2</v>
      </c>
      <c r="GX71">
        <v>3.5985805094242096E-2</v>
      </c>
      <c r="GY71">
        <v>0.2249375581741333</v>
      </c>
      <c r="GZ71">
        <v>7.173098623752594E-2</v>
      </c>
      <c r="HA71">
        <v>0.979331374168396</v>
      </c>
      <c r="HB71">
        <v>0.91873639822006226</v>
      </c>
      <c r="HC71">
        <v>0.33074626326560974</v>
      </c>
      <c r="HD71">
        <v>0.3084738552570343</v>
      </c>
    </row>
    <row r="72" spans="1:212" x14ac:dyDescent="0.25">
      <c r="A72" s="139" t="str">
        <f t="shared" si="1"/>
        <v>2013_1_RJ</v>
      </c>
      <c r="B72">
        <v>2013</v>
      </c>
      <c r="C72">
        <v>1</v>
      </c>
      <c r="D72" t="s">
        <v>172</v>
      </c>
      <c r="E72">
        <v>26768.904754638672</v>
      </c>
      <c r="F72">
        <v>697869.08799743652</v>
      </c>
      <c r="G72">
        <v>1435071.217300415</v>
      </c>
      <c r="H72">
        <v>689963.46405029297</v>
      </c>
      <c r="I72">
        <v>99725.644714355469</v>
      </c>
      <c r="J72">
        <v>3151790.3020935059</v>
      </c>
      <c r="K72">
        <v>5357562.0654907227</v>
      </c>
      <c r="L72">
        <v>2205771.7633972168</v>
      </c>
      <c r="M72">
        <v>2949398.3188171387</v>
      </c>
      <c r="N72">
        <v>201927.20126342773</v>
      </c>
      <c r="O72">
        <v>364777.81607055664</v>
      </c>
      <c r="P72">
        <v>1121815.8154144287</v>
      </c>
      <c r="Q72">
        <v>1841703.3454589844</v>
      </c>
      <c r="R72">
        <v>1195259.4671325684</v>
      </c>
      <c r="S72">
        <v>834005.62141418457</v>
      </c>
      <c r="T72">
        <v>6.8086534738540649E-2</v>
      </c>
      <c r="U72">
        <v>0.20938923954963684</v>
      </c>
      <c r="V72">
        <v>0.34375771880149841</v>
      </c>
      <c r="W72">
        <v>0.22309763729572296</v>
      </c>
      <c r="X72">
        <v>0.15566886961460114</v>
      </c>
      <c r="Y72">
        <v>1.3160682283341885E-3</v>
      </c>
      <c r="Z72">
        <v>0.41171184182167053</v>
      </c>
      <c r="AA72">
        <v>2.0470109302550554E-3</v>
      </c>
      <c r="AB72">
        <v>0.11247429996728897</v>
      </c>
      <c r="AC72">
        <v>0.457558274269104</v>
      </c>
      <c r="AD72">
        <v>0.542441725730896</v>
      </c>
      <c r="AE72">
        <v>1.2376582249999046E-2</v>
      </c>
      <c r="AF72">
        <v>0.25095558166503906</v>
      </c>
      <c r="AG72">
        <v>0.47960036993026733</v>
      </c>
      <c r="AH72">
        <v>0.224972203373909</v>
      </c>
      <c r="AI72">
        <v>3.2095290720462799E-2</v>
      </c>
      <c r="AJ72">
        <v>2.442152239382267E-2</v>
      </c>
      <c r="AK72">
        <v>0.15585218369960785</v>
      </c>
      <c r="AL72">
        <v>0.11695922911167145</v>
      </c>
      <c r="AM72">
        <v>5.3943227976560593E-2</v>
      </c>
      <c r="AN72">
        <v>0.34433752298355103</v>
      </c>
      <c r="AO72">
        <v>0.30448630452156067</v>
      </c>
      <c r="AP72">
        <v>3.3241997007280588E-3</v>
      </c>
      <c r="AQ72">
        <v>9.5718994736671448E-2</v>
      </c>
      <c r="AR72">
        <v>7.2016559541225433E-2</v>
      </c>
      <c r="AS72">
        <v>0.17254802584648132</v>
      </c>
      <c r="AT72">
        <v>0.58912986516952515</v>
      </c>
      <c r="AU72">
        <v>6.6402316093444824E-2</v>
      </c>
      <c r="AV72">
        <v>8.6000625742599368E-4</v>
      </c>
      <c r="AW72">
        <v>0.58828812837600708</v>
      </c>
      <c r="AX72">
        <v>0.48915335536003113</v>
      </c>
      <c r="AY72">
        <v>0.70959490537643433</v>
      </c>
      <c r="AZ72">
        <v>0.10693740099668503</v>
      </c>
      <c r="BA72">
        <v>0.7050706148147583</v>
      </c>
      <c r="BB72">
        <v>0.82076179981231689</v>
      </c>
      <c r="BC72">
        <v>0.593231201171875</v>
      </c>
      <c r="BD72">
        <v>0.12129130214452744</v>
      </c>
      <c r="BE72">
        <v>0.33851581811904907</v>
      </c>
      <c r="BF72">
        <v>0.42921051383018494</v>
      </c>
      <c r="BG72">
        <v>0.51486432552337646</v>
      </c>
      <c r="BH72">
        <v>0.45888650417327881</v>
      </c>
      <c r="BI72">
        <v>0.67494171857833862</v>
      </c>
      <c r="BJ72">
        <v>0.74319440126419067</v>
      </c>
      <c r="BK72">
        <v>1.526571111753583E-3</v>
      </c>
      <c r="BL72">
        <v>4.3956998735666275E-2</v>
      </c>
      <c r="BM72">
        <v>3.3072140067815781E-2</v>
      </c>
      <c r="BN72">
        <v>7.9239167273044586E-2</v>
      </c>
      <c r="BO72">
        <v>0.27054592967033386</v>
      </c>
      <c r="BP72">
        <v>3.049391508102417E-2</v>
      </c>
      <c r="BQ72">
        <v>3.9494037628173828E-4</v>
      </c>
      <c r="BR72">
        <v>0.45102700591087341</v>
      </c>
      <c r="BS72">
        <v>0.5489729642868042</v>
      </c>
      <c r="BT72">
        <v>9.076056070625782E-3</v>
      </c>
      <c r="BU72">
        <v>0.23661404848098755</v>
      </c>
      <c r="BV72">
        <v>0.48656406998634338</v>
      </c>
      <c r="BW72">
        <v>0.23393362760543823</v>
      </c>
      <c r="BX72">
        <v>3.3812198787927628E-2</v>
      </c>
      <c r="BY72">
        <v>2.4501470848917961E-2</v>
      </c>
      <c r="BZ72">
        <v>0.15692137181758881</v>
      </c>
      <c r="CA72">
        <v>0.1156555712223053</v>
      </c>
      <c r="CB72">
        <v>5.1034543663263321E-2</v>
      </c>
      <c r="CC72">
        <v>0.33887526392936707</v>
      </c>
      <c r="CD72">
        <v>0.31301179528236389</v>
      </c>
      <c r="CE72">
        <v>3.3241997007280588E-3</v>
      </c>
      <c r="CF72">
        <v>9.5718994736671448E-2</v>
      </c>
      <c r="CG72">
        <v>7.2016559541225433E-2</v>
      </c>
      <c r="CH72">
        <v>0.17254802584648132</v>
      </c>
      <c r="CI72">
        <v>0.58912986516952515</v>
      </c>
      <c r="CJ72">
        <v>6.6402316093444824E-2</v>
      </c>
      <c r="CK72">
        <v>8.6000625742599368E-4</v>
      </c>
      <c r="CL72">
        <v>2.5295963510870934E-2</v>
      </c>
      <c r="CM72">
        <v>4.3707497417926788E-2</v>
      </c>
      <c r="CN72">
        <v>0.48274135589599609</v>
      </c>
      <c r="CO72">
        <v>8.5917219519615173E-2</v>
      </c>
      <c r="CP72">
        <v>1.3931183144450188E-2</v>
      </c>
      <c r="CQ72">
        <v>8.3566168323159218E-3</v>
      </c>
      <c r="CR72">
        <v>2.4878870695829391E-2</v>
      </c>
      <c r="CS72">
        <v>0.20064999163150787</v>
      </c>
      <c r="CT72">
        <v>0.49390313029289246</v>
      </c>
      <c r="CU72">
        <v>0.22331924736499786</v>
      </c>
      <c r="CV72">
        <v>0.21171872317790985</v>
      </c>
      <c r="CW72">
        <v>7.1058884263038635E-2</v>
      </c>
      <c r="CX72">
        <v>6.4067460596561432E-2</v>
      </c>
      <c r="CY72">
        <v>7.7250182628631592E-2</v>
      </c>
      <c r="CZ72">
        <v>5.2947625517845154E-2</v>
      </c>
      <c r="DA72">
        <v>0.31376546621322632</v>
      </c>
      <c r="DB72">
        <v>0.11769284307956696</v>
      </c>
      <c r="DC72">
        <v>5.0320036709308624E-2</v>
      </c>
      <c r="DD72">
        <v>2.6939308270812035E-2</v>
      </c>
      <c r="DE72">
        <v>1.4155944809317589E-2</v>
      </c>
      <c r="DF72">
        <v>6.1151482164859772E-2</v>
      </c>
      <c r="DG72">
        <v>5.7795174419879913E-2</v>
      </c>
      <c r="DH72">
        <v>7.4645429849624634E-2</v>
      </c>
      <c r="DI72">
        <v>0.11467360705137253</v>
      </c>
      <c r="DJ72">
        <v>7.8631140291690826E-2</v>
      </c>
      <c r="DK72">
        <v>3.8013387471437454E-2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0.55170691013336182</v>
      </c>
      <c r="DT72">
        <v>0.44829311966896057</v>
      </c>
      <c r="DU72">
        <v>6.061336025595665E-2</v>
      </c>
      <c r="DV72">
        <v>0.46100896596908569</v>
      </c>
      <c r="DW72">
        <v>0.37668901681900024</v>
      </c>
      <c r="DX72">
        <v>9.4597086310386658E-2</v>
      </c>
      <c r="DY72">
        <v>7.0915743708610535E-3</v>
      </c>
      <c r="DZ72">
        <v>2.3309996351599693E-2</v>
      </c>
      <c r="EA72">
        <v>0.14059405028820038</v>
      </c>
      <c r="EB72">
        <v>0.13626998662948608</v>
      </c>
      <c r="EC72">
        <v>9.6552357077598572E-2</v>
      </c>
      <c r="ED72">
        <v>0.42261159420013428</v>
      </c>
      <c r="EE72">
        <v>0.18066200613975525</v>
      </c>
      <c r="EM72">
        <v>2641.501953125</v>
      </c>
      <c r="EN72">
        <v>3007.023681640625</v>
      </c>
      <c r="EO72">
        <v>2196.602783203125</v>
      </c>
      <c r="EP72">
        <v>738.29730224609375</v>
      </c>
      <c r="EQ72">
        <v>1830.8360595703125</v>
      </c>
      <c r="ER72">
        <v>2881.374755859375</v>
      </c>
      <c r="ES72">
        <v>2869.932861328125</v>
      </c>
      <c r="ET72">
        <v>3793.0771484375</v>
      </c>
      <c r="EU72">
        <v>1332.3731689453125</v>
      </c>
      <c r="EV72">
        <v>1215.111328125</v>
      </c>
      <c r="EW72">
        <v>1363.072998046875</v>
      </c>
      <c r="EX72">
        <v>1415.67626953125</v>
      </c>
      <c r="EY72">
        <v>1878.07763671875</v>
      </c>
      <c r="EZ72">
        <v>4957.8017578125</v>
      </c>
      <c r="FA72">
        <v>1769.8267822265625</v>
      </c>
      <c r="FB72">
        <v>3079.8330078125</v>
      </c>
      <c r="FC72">
        <v>2020.388671875</v>
      </c>
      <c r="FD72">
        <v>2017.513427734375</v>
      </c>
      <c r="FE72">
        <v>2560.107666015625</v>
      </c>
      <c r="FF72">
        <v>5066.4150390625</v>
      </c>
      <c r="FG72">
        <v>2957.0009765625</v>
      </c>
      <c r="FH72">
        <v>3230.418212890625</v>
      </c>
      <c r="FI72">
        <v>2357.537353515625</v>
      </c>
      <c r="FJ72">
        <v>1825.04931640625</v>
      </c>
      <c r="FK72">
        <v>1873.2017822265625</v>
      </c>
      <c r="FL72">
        <v>1089.65771484375</v>
      </c>
      <c r="FM72">
        <v>972.7330322265625</v>
      </c>
      <c r="FN72">
        <v>2269.880126953125</v>
      </c>
      <c r="FO72">
        <v>1707.6234130859375</v>
      </c>
      <c r="FP72">
        <v>5454.06005859375</v>
      </c>
      <c r="FQ72">
        <v>3170.662841796875</v>
      </c>
      <c r="FR72">
        <v>7681.00048828125</v>
      </c>
      <c r="FS72">
        <v>2350.145263671875</v>
      </c>
      <c r="FT72">
        <v>0</v>
      </c>
      <c r="FU72">
        <v>5012.8271484375</v>
      </c>
      <c r="FV72">
        <v>2588.78466796875</v>
      </c>
      <c r="FW72">
        <v>0.52196848392486572</v>
      </c>
      <c r="FX72">
        <v>0.13798132538795471</v>
      </c>
      <c r="FY72">
        <v>0.20064999163150787</v>
      </c>
      <c r="FZ72">
        <v>2269.426025390625</v>
      </c>
      <c r="GA72">
        <v>1488.018310546875</v>
      </c>
      <c r="GB72">
        <v>2328.385009765625</v>
      </c>
      <c r="GC72">
        <v>0.47606021165847778</v>
      </c>
      <c r="GD72">
        <v>0.21919648349285126</v>
      </c>
      <c r="GE72">
        <v>0.23063068091869354</v>
      </c>
      <c r="GF72">
        <v>6.3344620168209076E-2</v>
      </c>
      <c r="GG72">
        <v>1.0768004693090916E-2</v>
      </c>
      <c r="GH72">
        <v>0.63752520084381104</v>
      </c>
      <c r="GI72">
        <v>0.55832844972610474</v>
      </c>
      <c r="GJ72">
        <v>0.57208067178726196</v>
      </c>
      <c r="GK72">
        <v>0.44187301397323608</v>
      </c>
      <c r="GL72">
        <v>0.76787638664245605</v>
      </c>
      <c r="GM72">
        <v>0.35685530304908752</v>
      </c>
      <c r="GN72">
        <v>1.4885241165757179E-2</v>
      </c>
      <c r="GO72">
        <v>0.13626353442668915</v>
      </c>
      <c r="GP72">
        <v>0.20614691078662872</v>
      </c>
      <c r="GQ72">
        <v>0.26030653715133667</v>
      </c>
      <c r="GR72">
        <v>0.38239777088165283</v>
      </c>
      <c r="GS72">
        <v>0.71363908052444458</v>
      </c>
      <c r="GT72">
        <v>0.28636088967323303</v>
      </c>
      <c r="GU72">
        <v>7.3927685618400574E-2</v>
      </c>
      <c r="GV72">
        <v>0.28991073369979858</v>
      </c>
      <c r="GW72">
        <v>0.14267063140869141</v>
      </c>
      <c r="GX72">
        <v>3.6931559443473816E-2</v>
      </c>
      <c r="GY72">
        <v>0.30864369869232178</v>
      </c>
      <c r="GZ72">
        <v>0.14791569113731384</v>
      </c>
      <c r="HA72">
        <v>0.9911881685256958</v>
      </c>
      <c r="HB72">
        <v>0.93412512540817261</v>
      </c>
      <c r="HC72">
        <v>0.24669216573238373</v>
      </c>
      <c r="HD72">
        <v>0.20907852053642273</v>
      </c>
    </row>
    <row r="73" spans="1:212" x14ac:dyDescent="0.25">
      <c r="A73" s="139" t="str">
        <f t="shared" ref="A73:A95" si="2">B73&amp;"_"&amp;C73&amp;"_"&amp;D73</f>
        <v>2013_1_RMRJ</v>
      </c>
      <c r="B73">
        <v>2013</v>
      </c>
      <c r="C73">
        <v>1</v>
      </c>
      <c r="D73" t="s">
        <v>9</v>
      </c>
      <c r="E73">
        <v>52141.657501220703</v>
      </c>
      <c r="F73">
        <v>1331018.2113723755</v>
      </c>
      <c r="G73">
        <v>2712780.4480133057</v>
      </c>
      <c r="H73">
        <v>1199253.2138824463</v>
      </c>
      <c r="I73">
        <v>161941.45855712891</v>
      </c>
      <c r="J73">
        <v>5872170.2277603149</v>
      </c>
      <c r="K73">
        <v>9971547.0051040649</v>
      </c>
      <c r="L73">
        <v>4099376.77734375</v>
      </c>
      <c r="M73">
        <v>5457134.9893264771</v>
      </c>
      <c r="N73">
        <v>413841.09910583496</v>
      </c>
      <c r="O73">
        <v>744085.88327789307</v>
      </c>
      <c r="P73">
        <v>2159782.0103225708</v>
      </c>
      <c r="Q73">
        <v>3542356.3003234863</v>
      </c>
      <c r="R73">
        <v>2137548.5133895874</v>
      </c>
      <c r="S73">
        <v>1387774.2977905273</v>
      </c>
      <c r="T73">
        <v>7.4620909988880157E-2</v>
      </c>
      <c r="U73">
        <v>0.21659447252750397</v>
      </c>
      <c r="V73">
        <v>0.35524642467498779</v>
      </c>
      <c r="W73">
        <v>0.21436478197574615</v>
      </c>
      <c r="X73">
        <v>0.13917341828346252</v>
      </c>
      <c r="Y73">
        <v>2.1995457354933023E-3</v>
      </c>
      <c r="Z73">
        <v>0.4111073911190033</v>
      </c>
      <c r="AA73">
        <v>1.8814284121617675E-3</v>
      </c>
      <c r="AB73">
        <v>9.4661563634872437E-2</v>
      </c>
      <c r="AC73">
        <v>0.44963377714157104</v>
      </c>
      <c r="AD73">
        <v>0.55036622285842896</v>
      </c>
      <c r="AE73">
        <v>1.3758009299635887E-2</v>
      </c>
      <c r="AF73">
        <v>0.26069450378417969</v>
      </c>
      <c r="AG73">
        <v>0.48648026585578918</v>
      </c>
      <c r="AH73">
        <v>0.21092812716960907</v>
      </c>
      <c r="AI73">
        <v>2.8139084577560425E-2</v>
      </c>
      <c r="AJ73">
        <v>2.7187718078494072E-2</v>
      </c>
      <c r="AK73">
        <v>0.18898510932922363</v>
      </c>
      <c r="AL73">
        <v>0.13558594882488251</v>
      </c>
      <c r="AM73">
        <v>5.4694760590791702E-2</v>
      </c>
      <c r="AN73">
        <v>0.36249229311943054</v>
      </c>
      <c r="AO73">
        <v>0.2310541570186615</v>
      </c>
      <c r="AP73">
        <v>5.6473924778401852E-3</v>
      </c>
      <c r="AQ73">
        <v>0.1066470593214035</v>
      </c>
      <c r="AR73">
        <v>9.3699432909488678E-2</v>
      </c>
      <c r="AS73">
        <v>0.18408438563346863</v>
      </c>
      <c r="AT73">
        <v>0.54970818758010864</v>
      </c>
      <c r="AU73">
        <v>5.974872037768364E-2</v>
      </c>
      <c r="AV73">
        <v>4.6480452874675393E-4</v>
      </c>
      <c r="AW73">
        <v>0.58889257907867432</v>
      </c>
      <c r="AX73">
        <v>0.48451036214828491</v>
      </c>
      <c r="AY73">
        <v>0.71468180418014526</v>
      </c>
      <c r="AZ73">
        <v>0.10857532918453217</v>
      </c>
      <c r="BA73">
        <v>0.70879495143890381</v>
      </c>
      <c r="BB73">
        <v>0.80643916130065918</v>
      </c>
      <c r="BC73">
        <v>0.57945156097412109</v>
      </c>
      <c r="BD73">
        <v>0.11906654387712479</v>
      </c>
      <c r="BE73">
        <v>0.33908230066299438</v>
      </c>
      <c r="BF73">
        <v>0.44457036256790161</v>
      </c>
      <c r="BG73">
        <v>0.5399625301361084</v>
      </c>
      <c r="BH73">
        <v>0.45683577656745911</v>
      </c>
      <c r="BI73">
        <v>0.70216012001037598</v>
      </c>
      <c r="BJ73">
        <v>0.75570774078369141</v>
      </c>
      <c r="BK73">
        <v>2.5578960776329041E-3</v>
      </c>
      <c r="BL73">
        <v>4.8304080963134766E-2</v>
      </c>
      <c r="BM73">
        <v>4.243965819478035E-2</v>
      </c>
      <c r="BN73">
        <v>8.3378076553344727E-2</v>
      </c>
      <c r="BO73">
        <v>0.2489815354347229</v>
      </c>
      <c r="BP73">
        <v>2.7062227949500084E-2</v>
      </c>
      <c r="BQ73">
        <v>2.1052577358204871E-4</v>
      </c>
      <c r="BR73">
        <v>0.4405459463596344</v>
      </c>
      <c r="BS73">
        <v>0.55945402383804321</v>
      </c>
      <c r="BT73">
        <v>9.554767981171608E-3</v>
      </c>
      <c r="BU73">
        <v>0.24390421807765961</v>
      </c>
      <c r="BV73">
        <v>0.49710708856582642</v>
      </c>
      <c r="BW73">
        <v>0.2197587639093399</v>
      </c>
      <c r="BX73">
        <v>2.9675180092453957E-2</v>
      </c>
      <c r="BY73">
        <v>2.7469629421830177E-2</v>
      </c>
      <c r="BZ73">
        <v>0.18986481428146362</v>
      </c>
      <c r="CA73">
        <v>0.13496872782707214</v>
      </c>
      <c r="CB73">
        <v>5.2238039672374725E-2</v>
      </c>
      <c r="CC73">
        <v>0.35743263363838196</v>
      </c>
      <c r="CD73">
        <v>0.23802615702152252</v>
      </c>
      <c r="CE73">
        <v>5.6473924778401852E-3</v>
      </c>
      <c r="CF73">
        <v>0.1066470593214035</v>
      </c>
      <c r="CG73">
        <v>9.3699432909488678E-2</v>
      </c>
      <c r="CH73">
        <v>0.18408438563346863</v>
      </c>
      <c r="CI73">
        <v>0.54970818758010864</v>
      </c>
      <c r="CJ73">
        <v>5.974872037768364E-2</v>
      </c>
      <c r="CK73">
        <v>4.6480452874675393E-4</v>
      </c>
      <c r="CL73">
        <v>3.0371062457561493E-2</v>
      </c>
      <c r="CM73">
        <v>4.9282129853963852E-2</v>
      </c>
      <c r="CN73">
        <v>0.47942793369293213</v>
      </c>
      <c r="CO73">
        <v>8.6533032357692719E-2</v>
      </c>
      <c r="CP73">
        <v>1.2882153503596783E-2</v>
      </c>
      <c r="CQ73">
        <v>1.0021425783634186E-2</v>
      </c>
      <c r="CR73">
        <v>2.3826373741030693E-2</v>
      </c>
      <c r="CS73">
        <v>0.21111290156841278</v>
      </c>
      <c r="CT73">
        <v>0.49282044172286987</v>
      </c>
      <c r="CU73">
        <v>0.22895471751689911</v>
      </c>
      <c r="CV73">
        <v>0.21401797235012054</v>
      </c>
      <c r="CW73">
        <v>6.4206875860691071E-2</v>
      </c>
      <c r="CX73">
        <v>7.0474982261657715E-2</v>
      </c>
      <c r="CY73">
        <v>8.919563889503479E-2</v>
      </c>
      <c r="CZ73">
        <v>5.5180728435516357E-2</v>
      </c>
      <c r="DA73">
        <v>0.35459756851196289</v>
      </c>
      <c r="DB73">
        <v>0.13053226470947266</v>
      </c>
      <c r="DC73">
        <v>5.0215266644954681E-2</v>
      </c>
      <c r="DD73">
        <v>3.1182888895273209E-2</v>
      </c>
      <c r="DE73">
        <v>1.9947260618209839E-2</v>
      </c>
      <c r="DF73">
        <v>6.1042089015245438E-2</v>
      </c>
      <c r="DG73">
        <v>6.5908752381801605E-2</v>
      </c>
      <c r="DH73">
        <v>7.4611201882362366E-2</v>
      </c>
      <c r="DI73">
        <v>0.11242064833641052</v>
      </c>
      <c r="DJ73">
        <v>8.3431482315063477E-2</v>
      </c>
      <c r="DK73">
        <v>4.263630136847496E-2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0.56907248497009277</v>
      </c>
      <c r="DT73">
        <v>0.43092751502990723</v>
      </c>
      <c r="DU73">
        <v>6.9223947823047638E-2</v>
      </c>
      <c r="DV73">
        <v>0.48285281658172607</v>
      </c>
      <c r="DW73">
        <v>0.34662991762161255</v>
      </c>
      <c r="DX73">
        <v>9.3328841030597687E-2</v>
      </c>
      <c r="DY73">
        <v>7.9644946381449699E-3</v>
      </c>
      <c r="DZ73">
        <v>2.3548711091279984E-2</v>
      </c>
      <c r="EA73">
        <v>0.17674033343791962</v>
      </c>
      <c r="EB73">
        <v>0.1435435563325882</v>
      </c>
      <c r="EC73">
        <v>8.7248273193836212E-2</v>
      </c>
      <c r="ED73">
        <v>0.42913484573364258</v>
      </c>
      <c r="EE73">
        <v>0.13978427648544312</v>
      </c>
      <c r="EM73">
        <v>2195.215576171875</v>
      </c>
      <c r="EN73">
        <v>2489.077392578125</v>
      </c>
      <c r="EO73">
        <v>1822.037353515625</v>
      </c>
      <c r="EP73">
        <v>724.66845703125</v>
      </c>
      <c r="EQ73">
        <v>1612.4549560546875</v>
      </c>
      <c r="ER73">
        <v>2340.275146484375</v>
      </c>
      <c r="ES73">
        <v>2449.48681640625</v>
      </c>
      <c r="ET73">
        <v>3145.5068359375</v>
      </c>
      <c r="EU73">
        <v>1207.2781982421875</v>
      </c>
      <c r="EV73">
        <v>1200.53173828125</v>
      </c>
      <c r="EW73">
        <v>1326.711181640625</v>
      </c>
      <c r="EX73">
        <v>1316.80322265625</v>
      </c>
      <c r="EY73">
        <v>1721.8099365234375</v>
      </c>
      <c r="EZ73">
        <v>4498.7939453125</v>
      </c>
      <c r="FA73">
        <v>1301.7841796875</v>
      </c>
      <c r="FB73">
        <v>2422.29931640625</v>
      </c>
      <c r="FC73">
        <v>1741.3760986328125</v>
      </c>
      <c r="FD73">
        <v>1739.3314208984375</v>
      </c>
      <c r="FE73">
        <v>2169.959716796875</v>
      </c>
      <c r="FF73">
        <v>4217.0625</v>
      </c>
      <c r="FG73">
        <v>2957.0009765625</v>
      </c>
      <c r="FH73">
        <v>2632.9658203125</v>
      </c>
      <c r="FI73">
        <v>1950.95263671875</v>
      </c>
      <c r="FJ73">
        <v>1612.5877685546875</v>
      </c>
      <c r="FK73">
        <v>1648.32373046875</v>
      </c>
      <c r="FL73">
        <v>1074.055908203125</v>
      </c>
      <c r="FM73">
        <v>896.0035400390625</v>
      </c>
      <c r="FN73">
        <v>1956.4984130859375</v>
      </c>
      <c r="FO73">
        <v>1567.80224609375</v>
      </c>
      <c r="FP73">
        <v>4688.091796875</v>
      </c>
      <c r="FQ73">
        <v>2231.02880859375</v>
      </c>
      <c r="FR73">
        <v>6041.27880859375</v>
      </c>
      <c r="FS73">
        <v>1912.75341796875</v>
      </c>
      <c r="FT73">
        <v>0</v>
      </c>
      <c r="FU73">
        <v>4376.35205078125</v>
      </c>
      <c r="FV73">
        <v>2157.392822265625</v>
      </c>
      <c r="FW73">
        <v>0.52268111705780029</v>
      </c>
      <c r="FX73">
        <v>0.14583659172058105</v>
      </c>
      <c r="FY73">
        <v>0.21111290156841278</v>
      </c>
      <c r="FZ73">
        <v>1952.9189453125</v>
      </c>
      <c r="GA73">
        <v>1336.60595703125</v>
      </c>
      <c r="GB73">
        <v>1891.872802734375</v>
      </c>
      <c r="GC73">
        <v>0.47393551468849182</v>
      </c>
      <c r="GD73">
        <v>0.22510673105716705</v>
      </c>
      <c r="GE73">
        <v>0.23254638910293579</v>
      </c>
      <c r="GF73">
        <v>5.9600133448839188E-2</v>
      </c>
      <c r="GG73">
        <v>8.811241015791893E-3</v>
      </c>
      <c r="GH73">
        <v>0.64461028575897217</v>
      </c>
      <c r="GI73">
        <v>0.55774146318435669</v>
      </c>
      <c r="GJ73">
        <v>0.5631064772605896</v>
      </c>
      <c r="GK73">
        <v>0.44345000386238098</v>
      </c>
      <c r="GL73">
        <v>0.74050605297088623</v>
      </c>
      <c r="GM73">
        <v>0.35538879036903381</v>
      </c>
      <c r="GN73">
        <v>1.8075468018651009E-2</v>
      </c>
      <c r="GO73">
        <v>0.1515166312456131</v>
      </c>
      <c r="GP73">
        <v>0.22510053217411041</v>
      </c>
      <c r="GQ73">
        <v>0.26161488890647888</v>
      </c>
      <c r="GR73">
        <v>0.34369248151779175</v>
      </c>
      <c r="GS73">
        <v>0.7139517068862915</v>
      </c>
      <c r="GT73">
        <v>0.28604826331138611</v>
      </c>
      <c r="GU73">
        <v>8.3011209964752197E-2</v>
      </c>
      <c r="GV73">
        <v>0.3293968141078949</v>
      </c>
      <c r="GW73">
        <v>0.15056268870830536</v>
      </c>
      <c r="GX73">
        <v>3.8356088101863861E-2</v>
      </c>
      <c r="GY73">
        <v>0.29464998841285706</v>
      </c>
      <c r="GZ73">
        <v>0.10402318835258484</v>
      </c>
      <c r="HA73">
        <v>0.98927688598632813</v>
      </c>
      <c r="HB73">
        <v>0.92794877290725708</v>
      </c>
      <c r="HC73">
        <v>0.26677936315536499</v>
      </c>
      <c r="HD73">
        <v>0.21814917027950287</v>
      </c>
    </row>
    <row r="74" spans="1:212" x14ac:dyDescent="0.25">
      <c r="A74" s="139" t="str">
        <f t="shared" si="2"/>
        <v>2013_1_SEMT</v>
      </c>
      <c r="B74">
        <v>2013</v>
      </c>
      <c r="C74">
        <v>1</v>
      </c>
      <c r="D74" t="s">
        <v>171</v>
      </c>
      <c r="E74">
        <v>312400.41501617432</v>
      </c>
      <c r="F74">
        <v>5088461.7349700928</v>
      </c>
      <c r="G74">
        <v>9365208.6655273438</v>
      </c>
      <c r="H74">
        <v>3862117.3428115845</v>
      </c>
      <c r="I74">
        <v>565211.25624847412</v>
      </c>
      <c r="J74">
        <v>20803803.793167114</v>
      </c>
      <c r="K74">
        <v>32800104.908042908</v>
      </c>
      <c r="L74">
        <v>11996301.114875793</v>
      </c>
      <c r="M74">
        <v>19193399.414573669</v>
      </c>
      <c r="N74">
        <v>1590419.518989563</v>
      </c>
      <c r="O74">
        <v>2525752.9713745117</v>
      </c>
      <c r="P74">
        <v>7514209.0293807983</v>
      </c>
      <c r="Q74">
        <v>11984180.987266541</v>
      </c>
      <c r="R74">
        <v>6720877.1126403809</v>
      </c>
      <c r="S74">
        <v>4055084.8073806763</v>
      </c>
      <c r="T74">
        <v>7.7004417777061462E-2</v>
      </c>
      <c r="U74">
        <v>0.22909100353717804</v>
      </c>
      <c r="V74">
        <v>0.36537021398544312</v>
      </c>
      <c r="W74">
        <v>0.20490413904190063</v>
      </c>
      <c r="X74">
        <v>0.12363024055957794</v>
      </c>
      <c r="Y74">
        <v>3.9159613661468029E-3</v>
      </c>
      <c r="Z74">
        <v>0.36573970317840576</v>
      </c>
      <c r="AA74">
        <v>4.4686472974717617E-3</v>
      </c>
      <c r="AB74">
        <v>7.7639713883399963E-2</v>
      </c>
      <c r="AC74">
        <v>0.45828568935394287</v>
      </c>
      <c r="AD74">
        <v>0.54171431064605713</v>
      </c>
      <c r="AE74">
        <v>2.347937598824501E-2</v>
      </c>
      <c r="AF74">
        <v>0.28030493855476379</v>
      </c>
      <c r="AG74">
        <v>0.4767473042011261</v>
      </c>
      <c r="AH74">
        <v>0.19200289249420166</v>
      </c>
      <c r="AI74">
        <v>2.7465501800179482E-2</v>
      </c>
      <c r="AJ74">
        <v>2.5317978113889694E-2</v>
      </c>
      <c r="AK74">
        <v>0.17833735048770905</v>
      </c>
      <c r="AL74">
        <v>0.11097672581672668</v>
      </c>
      <c r="AM74">
        <v>5.7142931967973709E-2</v>
      </c>
      <c r="AN74">
        <v>0.36331692337989807</v>
      </c>
      <c r="AO74">
        <v>0.26490810513496399</v>
      </c>
      <c r="AP74">
        <v>5.0835786387324333E-3</v>
      </c>
      <c r="AQ74">
        <v>0.14728869497776031</v>
      </c>
      <c r="AR74">
        <v>7.97714963555336E-2</v>
      </c>
      <c r="AS74">
        <v>0.18188025057315826</v>
      </c>
      <c r="AT74">
        <v>0.53801256418228149</v>
      </c>
      <c r="AU74">
        <v>4.7759555280208588E-2</v>
      </c>
      <c r="AV74">
        <v>2.0387738186400384E-4</v>
      </c>
      <c r="AW74">
        <v>0.63426029682159424</v>
      </c>
      <c r="AX74">
        <v>0.54206454753875732</v>
      </c>
      <c r="AY74">
        <v>0.74086165428161621</v>
      </c>
      <c r="AZ74">
        <v>0.19339196383953094</v>
      </c>
      <c r="BA74">
        <v>0.77605092525482178</v>
      </c>
      <c r="BB74">
        <v>0.82760411500930786</v>
      </c>
      <c r="BC74">
        <v>0.59432578086853027</v>
      </c>
      <c r="BD74">
        <v>0.14090627431869507</v>
      </c>
      <c r="BE74">
        <v>0.35003253817558289</v>
      </c>
      <c r="BF74">
        <v>0.46678304672241211</v>
      </c>
      <c r="BG74">
        <v>0.5726323127746582</v>
      </c>
      <c r="BH74">
        <v>0.50615143775939941</v>
      </c>
      <c r="BI74">
        <v>0.74679726362228394</v>
      </c>
      <c r="BJ74">
        <v>0.80505651235580444</v>
      </c>
      <c r="BK74">
        <v>2.4544026236981153E-3</v>
      </c>
      <c r="BL74">
        <v>7.1112453937530518E-2</v>
      </c>
      <c r="BM74">
        <v>3.8514476269483566E-2</v>
      </c>
      <c r="BN74">
        <v>8.7813600897789001E-2</v>
      </c>
      <c r="BO74">
        <v>0.25975781679153442</v>
      </c>
      <c r="BP74">
        <v>2.3058788850903511E-2</v>
      </c>
      <c r="BQ74">
        <v>9.8434036772232503E-5</v>
      </c>
      <c r="BR74">
        <v>0.44986250996589661</v>
      </c>
      <c r="BS74">
        <v>0.55013746023178101</v>
      </c>
      <c r="BT74">
        <v>1.6276450827717781E-2</v>
      </c>
      <c r="BU74">
        <v>0.26511520147323608</v>
      </c>
      <c r="BV74">
        <v>0.48793902993202209</v>
      </c>
      <c r="BW74">
        <v>0.20122112333774567</v>
      </c>
      <c r="BX74">
        <v>2.9448209330439568E-2</v>
      </c>
      <c r="BY74">
        <v>2.5670407339930534E-2</v>
      </c>
      <c r="BZ74">
        <v>0.18089154362678528</v>
      </c>
      <c r="CA74">
        <v>0.10933332145214081</v>
      </c>
      <c r="CB74">
        <v>5.3028274327516556E-2</v>
      </c>
      <c r="CC74">
        <v>0.35820841789245605</v>
      </c>
      <c r="CD74">
        <v>0.27286803722381592</v>
      </c>
      <c r="CE74">
        <v>5.0835786387324333E-3</v>
      </c>
      <c r="CF74">
        <v>0.14728869497776031</v>
      </c>
      <c r="CG74">
        <v>7.97714963555336E-2</v>
      </c>
      <c r="CH74">
        <v>0.18188025057315826</v>
      </c>
      <c r="CI74">
        <v>0.53801256418228149</v>
      </c>
      <c r="CJ74">
        <v>4.7759555280208588E-2</v>
      </c>
      <c r="CK74">
        <v>2.0387738186400384E-4</v>
      </c>
      <c r="CL74">
        <v>2.8965363278985023E-2</v>
      </c>
      <c r="CM74">
        <v>3.9331629872322083E-2</v>
      </c>
      <c r="CN74">
        <v>0.50978696346282959</v>
      </c>
      <c r="CO74">
        <v>9.7250558435916901E-2</v>
      </c>
      <c r="CP74">
        <v>1.2441743165254593E-2</v>
      </c>
      <c r="CQ74">
        <v>9.9708018824458122E-3</v>
      </c>
      <c r="CR74">
        <v>3.829985111951828E-2</v>
      </c>
      <c r="CS74">
        <v>0.18184471130371094</v>
      </c>
      <c r="CT74">
        <v>0.46305850148200989</v>
      </c>
      <c r="CU74">
        <v>0.23385405540466309</v>
      </c>
      <c r="CV74">
        <v>0.23626983165740967</v>
      </c>
      <c r="CW74">
        <v>6.6817604005336761E-2</v>
      </c>
      <c r="CX74">
        <v>7.6448492705821991E-2</v>
      </c>
      <c r="CY74">
        <v>9.3007102608680725E-2</v>
      </c>
      <c r="CZ74">
        <v>6.2440056353807449E-2</v>
      </c>
      <c r="DA74">
        <v>0.35232987999916077</v>
      </c>
      <c r="DB74">
        <v>0.12655147910118103</v>
      </c>
      <c r="DC74">
        <v>5.4741945117712021E-2</v>
      </c>
      <c r="DD74">
        <v>3.2854098826646805E-2</v>
      </c>
      <c r="DE74">
        <v>1.0808191262185574E-2</v>
      </c>
      <c r="DF74">
        <v>6.456659734249115E-2</v>
      </c>
      <c r="DG74">
        <v>6.1970442533493042E-2</v>
      </c>
      <c r="DH74">
        <v>9.0691216289997101E-2</v>
      </c>
      <c r="DI74">
        <v>0.13982222974300385</v>
      </c>
      <c r="DJ74">
        <v>8.9815616607666016E-2</v>
      </c>
      <c r="DK74">
        <v>4.9361106008291245E-2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0.55754953622817993</v>
      </c>
      <c r="DT74">
        <v>0.44245046377182007</v>
      </c>
      <c r="DU74">
        <v>0.10820991545915604</v>
      </c>
      <c r="DV74">
        <v>0.4640117883682251</v>
      </c>
      <c r="DW74">
        <v>0.34138113260269165</v>
      </c>
      <c r="DX74">
        <v>8.2514144480228424E-2</v>
      </c>
      <c r="DY74">
        <v>3.8830379489809275E-3</v>
      </c>
      <c r="DZ74">
        <v>2.1382968872785568E-2</v>
      </c>
      <c r="EA74">
        <v>0.14456327259540558</v>
      </c>
      <c r="EB74">
        <v>0.13165220618247986</v>
      </c>
      <c r="EC74">
        <v>0.10451287776231766</v>
      </c>
      <c r="ED74">
        <v>0.42684337496757507</v>
      </c>
      <c r="EE74">
        <v>0.17104530334472656</v>
      </c>
      <c r="EM74">
        <v>2464.94677734375</v>
      </c>
      <c r="EN74">
        <v>2827.442138671875</v>
      </c>
      <c r="EO74">
        <v>2021.6507568359375</v>
      </c>
      <c r="EP74">
        <v>717.49822998046875</v>
      </c>
      <c r="EQ74">
        <v>1688.33447265625</v>
      </c>
      <c r="ER74">
        <v>2698.24658203125</v>
      </c>
      <c r="ES74">
        <v>2933.56396484375</v>
      </c>
      <c r="ET74">
        <v>3354.72021484375</v>
      </c>
      <c r="EU74">
        <v>1205.7569580078125</v>
      </c>
      <c r="EV74">
        <v>1320.1163330078125</v>
      </c>
      <c r="EW74">
        <v>1467.410888671875</v>
      </c>
      <c r="EX74">
        <v>1387.6453857421875</v>
      </c>
      <c r="EY74">
        <v>1820.430908203125</v>
      </c>
      <c r="EZ74">
        <v>4797.48974609375</v>
      </c>
      <c r="FA74">
        <v>1615.0379638671875</v>
      </c>
      <c r="FB74">
        <v>2374.44873046875</v>
      </c>
      <c r="FC74">
        <v>2007.695068359375</v>
      </c>
      <c r="FD74">
        <v>1933.510986328125</v>
      </c>
      <c r="FE74">
        <v>2587.082275390625</v>
      </c>
      <c r="FF74">
        <v>4247.63671875</v>
      </c>
      <c r="FG74">
        <v>2132.919677734375</v>
      </c>
      <c r="FH74">
        <v>3033.435791015625</v>
      </c>
      <c r="FI74">
        <v>2344.37646484375</v>
      </c>
      <c r="FJ74">
        <v>1678.6060791015625</v>
      </c>
      <c r="FK74">
        <v>1727.7279052734375</v>
      </c>
      <c r="FL74">
        <v>1138.412841796875</v>
      </c>
      <c r="FM74">
        <v>877.83056640625</v>
      </c>
      <c r="FN74">
        <v>2253.186767578125</v>
      </c>
      <c r="FO74">
        <v>1823.644287109375</v>
      </c>
      <c r="FP74">
        <v>4141.44091796875</v>
      </c>
      <c r="FQ74">
        <v>2253.123291015625</v>
      </c>
      <c r="FR74">
        <v>7063.9921875</v>
      </c>
      <c r="FS74">
        <v>2192.66845703125</v>
      </c>
      <c r="FT74">
        <v>0</v>
      </c>
      <c r="FU74">
        <v>4226.9970703125</v>
      </c>
      <c r="FV74">
        <v>2414.768310546875</v>
      </c>
      <c r="FW74">
        <v>0.55119407176971436</v>
      </c>
      <c r="FX74">
        <v>0.14655299484729767</v>
      </c>
      <c r="FY74">
        <v>0.18184471130371094</v>
      </c>
      <c r="FZ74">
        <v>2192.4091796875</v>
      </c>
      <c r="GA74">
        <v>1550.6453857421875</v>
      </c>
      <c r="GB74">
        <v>2170.547119140625</v>
      </c>
      <c r="GC74">
        <v>0.44414341449737549</v>
      </c>
      <c r="GD74">
        <v>0.22927530109882355</v>
      </c>
      <c r="GE74">
        <v>0.25743135809898376</v>
      </c>
      <c r="GF74">
        <v>6.0617070645093918E-2</v>
      </c>
      <c r="GG74">
        <v>8.5328742861747742E-3</v>
      </c>
      <c r="GH74">
        <v>0.68143802881240845</v>
      </c>
      <c r="GI74">
        <v>0.59559917449951172</v>
      </c>
      <c r="GJ74">
        <v>0.63293939828872681</v>
      </c>
      <c r="GK74">
        <v>0.49489954113960266</v>
      </c>
      <c r="GL74">
        <v>0.7967219352722168</v>
      </c>
      <c r="GM74">
        <v>0.32606783509254456</v>
      </c>
      <c r="GN74">
        <v>1.9164877012372017E-2</v>
      </c>
      <c r="GO74">
        <v>0.15751215815544128</v>
      </c>
      <c r="GP74">
        <v>0.23499435186386108</v>
      </c>
      <c r="GQ74">
        <v>0.26387971639633179</v>
      </c>
      <c r="GR74">
        <v>0.32444891333580017</v>
      </c>
      <c r="GS74">
        <v>0.69395864009857178</v>
      </c>
      <c r="GT74">
        <v>0.30604133009910583</v>
      </c>
      <c r="GU74">
        <v>8.8998228311538696E-2</v>
      </c>
      <c r="GV74">
        <v>0.34803396463394165</v>
      </c>
      <c r="GW74">
        <v>0.12108098715543747</v>
      </c>
      <c r="GX74">
        <v>3.9059080183506012E-2</v>
      </c>
      <c r="GY74">
        <v>0.29002270102500916</v>
      </c>
      <c r="GZ74">
        <v>0.11280504614114761</v>
      </c>
      <c r="HA74">
        <v>0.98135215044021606</v>
      </c>
      <c r="HB74">
        <v>0.92109715938568115</v>
      </c>
      <c r="HC74">
        <v>0.23964767158031464</v>
      </c>
      <c r="HD74">
        <v>0.21003741025924683</v>
      </c>
    </row>
    <row r="75" spans="1:212" x14ac:dyDescent="0.25">
      <c r="A75" s="139" t="str">
        <f t="shared" si="2"/>
        <v>2012_4_BRA</v>
      </c>
      <c r="B75">
        <v>2012</v>
      </c>
      <c r="C75">
        <v>4</v>
      </c>
      <c r="D75" t="s">
        <v>170</v>
      </c>
      <c r="E75">
        <v>2527481.230342865</v>
      </c>
      <c r="F75">
        <v>24765401.896986008</v>
      </c>
      <c r="G75">
        <v>43593438.585551262</v>
      </c>
      <c r="H75">
        <v>16668804.026338577</v>
      </c>
      <c r="I75">
        <v>2594930.015496254</v>
      </c>
      <c r="J75">
        <v>96958887.144856453</v>
      </c>
      <c r="K75">
        <v>158200969.26571751</v>
      </c>
      <c r="L75">
        <v>61242082.120861053</v>
      </c>
      <c r="M75">
        <v>90150055.754714966</v>
      </c>
      <c r="N75">
        <v>6510795.2699213028</v>
      </c>
      <c r="O75">
        <v>14350177.683318138</v>
      </c>
      <c r="P75">
        <v>38088388.963411331</v>
      </c>
      <c r="Q75">
        <v>57747279.067726135</v>
      </c>
      <c r="R75">
        <v>29992703.09965229</v>
      </c>
      <c r="S75">
        <v>18022420.451609612</v>
      </c>
      <c r="T75">
        <v>9.0708531439304352E-2</v>
      </c>
      <c r="U75">
        <v>0.24075952172279358</v>
      </c>
      <c r="V75">
        <v>0.36502480506896973</v>
      </c>
      <c r="W75">
        <v>0.1895860880613327</v>
      </c>
      <c r="X75">
        <v>0.11392104625701904</v>
      </c>
      <c r="Y75">
        <v>3.4892242401838303E-3</v>
      </c>
      <c r="Z75">
        <v>0.3871157169342041</v>
      </c>
      <c r="AA75">
        <v>3.1158315017819405E-2</v>
      </c>
      <c r="AB75">
        <v>8.442176878452301E-2</v>
      </c>
      <c r="AC75">
        <v>0.43341821432113647</v>
      </c>
      <c r="AD75">
        <v>0.56658178567886353</v>
      </c>
      <c r="AE75">
        <v>3.4422554075717926E-2</v>
      </c>
      <c r="AF75">
        <v>0.28918313980102539</v>
      </c>
      <c r="AG75">
        <v>0.47225657105445862</v>
      </c>
      <c r="AH75">
        <v>0.17700289189815521</v>
      </c>
      <c r="AI75">
        <v>2.7134831994771957E-2</v>
      </c>
      <c r="AJ75">
        <v>5.3103528916835785E-2</v>
      </c>
      <c r="AK75">
        <v>0.2758992612361908</v>
      </c>
      <c r="AL75">
        <v>0.10887670516967773</v>
      </c>
      <c r="AM75">
        <v>6.6896341741085052E-2</v>
      </c>
      <c r="AN75">
        <v>0.30384722352027893</v>
      </c>
      <c r="AO75">
        <v>0.19137690961360931</v>
      </c>
      <c r="AP75">
        <v>0.11286063492298126</v>
      </c>
      <c r="AQ75">
        <v>0.14519955217838287</v>
      </c>
      <c r="AR75">
        <v>8.6467228829860687E-2</v>
      </c>
      <c r="AS75">
        <v>0.18719483911991119</v>
      </c>
      <c r="AT75">
        <v>0.40324309468269348</v>
      </c>
      <c r="AU75">
        <v>6.4878158271312714E-2</v>
      </c>
      <c r="AV75">
        <v>1.5649730630684644E-4</v>
      </c>
      <c r="AW75">
        <v>0.6128842830657959</v>
      </c>
      <c r="AX75">
        <v>0.50652873516082764</v>
      </c>
      <c r="AY75">
        <v>0.73016339540481567</v>
      </c>
      <c r="AZ75">
        <v>0.23258057236671448</v>
      </c>
      <c r="BA75">
        <v>0.73615282773971558</v>
      </c>
      <c r="BB75">
        <v>0.79292863607406616</v>
      </c>
      <c r="BC75">
        <v>0.57220596075057983</v>
      </c>
      <c r="BD75">
        <v>0.14598278701305389</v>
      </c>
      <c r="BE75">
        <v>0.34601277112960815</v>
      </c>
      <c r="BF75">
        <v>0.51198345422744751</v>
      </c>
      <c r="BG75">
        <v>0.59701746702194214</v>
      </c>
      <c r="BH75">
        <v>0.56112873554229736</v>
      </c>
      <c r="BI75">
        <v>0.75973010063171387</v>
      </c>
      <c r="BJ75">
        <v>0.80495947599411011</v>
      </c>
      <c r="BK75">
        <v>5.1129862666130066E-2</v>
      </c>
      <c r="BL75">
        <v>6.5780535340309143E-2</v>
      </c>
      <c r="BM75">
        <v>3.9172712713479996E-2</v>
      </c>
      <c r="BN75">
        <v>8.4805890917778015E-2</v>
      </c>
      <c r="BO75">
        <v>0.18268339335918427</v>
      </c>
      <c r="BP75">
        <v>2.9392100870609283E-2</v>
      </c>
      <c r="BQ75">
        <v>7.0898815465625376E-5</v>
      </c>
      <c r="BR75">
        <v>0.42658710479736328</v>
      </c>
      <c r="BS75">
        <v>0.57341289520263672</v>
      </c>
      <c r="BT75">
        <v>2.8036380186676979E-2</v>
      </c>
      <c r="BU75">
        <v>0.27471309900283813</v>
      </c>
      <c r="BV75">
        <v>0.48356530070304871</v>
      </c>
      <c r="BW75">
        <v>0.18490065634250641</v>
      </c>
      <c r="BX75">
        <v>2.8784563764929771E-2</v>
      </c>
      <c r="BY75">
        <v>5.3991369903087616E-2</v>
      </c>
      <c r="BZ75">
        <v>0.27689564228057861</v>
      </c>
      <c r="CA75">
        <v>0.10816548019647598</v>
      </c>
      <c r="CB75">
        <v>6.3281379640102386E-2</v>
      </c>
      <c r="CC75">
        <v>0.30091747641563416</v>
      </c>
      <c r="CD75">
        <v>0.19674864411354065</v>
      </c>
      <c r="CE75">
        <v>0.11251182854175568</v>
      </c>
      <c r="CF75">
        <v>0.14530661702156067</v>
      </c>
      <c r="CG75">
        <v>8.6583815515041351E-2</v>
      </c>
      <c r="CH75">
        <v>0.1870853453874588</v>
      </c>
      <c r="CI75">
        <v>0.4033786952495575</v>
      </c>
      <c r="CJ75">
        <v>6.4976930618286133E-2</v>
      </c>
      <c r="CK75">
        <v>1.5676840848755091E-4</v>
      </c>
      <c r="CL75">
        <v>2.1420825272798538E-2</v>
      </c>
      <c r="CM75">
        <v>4.684394970536232E-2</v>
      </c>
      <c r="CN75">
        <v>0.3871687650680542</v>
      </c>
      <c r="CO75">
        <v>0.12097752839326859</v>
      </c>
      <c r="CP75">
        <v>1.5377209521830082E-2</v>
      </c>
      <c r="CQ75">
        <v>2.3357123136520386E-2</v>
      </c>
      <c r="CR75">
        <v>4.0764868259429932E-2</v>
      </c>
      <c r="CS75">
        <v>0.22850963473320007</v>
      </c>
      <c r="CT75">
        <v>0.46656444668769836</v>
      </c>
      <c r="CU75">
        <v>0.24054647982120514</v>
      </c>
      <c r="CV75">
        <v>0.2285865843296051</v>
      </c>
      <c r="CW75">
        <v>6.43024742603302E-2</v>
      </c>
      <c r="CX75">
        <v>6.7150063812732697E-2</v>
      </c>
      <c r="CY75">
        <v>8.2201287150382996E-2</v>
      </c>
      <c r="CZ75">
        <v>5.5636323988437653E-2</v>
      </c>
      <c r="DA75">
        <v>0.19365516304969788</v>
      </c>
      <c r="DB75">
        <v>0.11443134397268295</v>
      </c>
      <c r="DC75">
        <v>4.6759001910686493E-2</v>
      </c>
      <c r="DD75">
        <v>2.8129085898399353E-2</v>
      </c>
      <c r="DE75">
        <v>1.2204436585307121E-2</v>
      </c>
      <c r="DF75">
        <v>5.1677703857421875E-2</v>
      </c>
      <c r="DG75">
        <v>6.0331642627716064E-2</v>
      </c>
      <c r="DH75">
        <v>7.2808787226676941E-2</v>
      </c>
      <c r="DI75">
        <v>0.11832384020090103</v>
      </c>
      <c r="DJ75">
        <v>7.7763475477695465E-2</v>
      </c>
      <c r="DK75">
        <v>4.3315079063177109E-2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0.53056591749191284</v>
      </c>
      <c r="DT75">
        <v>0.46943411231040955</v>
      </c>
      <c r="DU75">
        <v>9.9271766841411591E-2</v>
      </c>
      <c r="DV75">
        <v>0.49280098080635071</v>
      </c>
      <c r="DW75">
        <v>0.32884922623634338</v>
      </c>
      <c r="DX75">
        <v>7.4146315455436707E-2</v>
      </c>
      <c r="DY75">
        <v>4.9317204393446445E-3</v>
      </c>
      <c r="DZ75">
        <v>4.0867697447538376E-2</v>
      </c>
      <c r="EA75">
        <v>0.24788445234298706</v>
      </c>
      <c r="EB75">
        <v>0.11805172264575958</v>
      </c>
      <c r="EC75">
        <v>0.11787676811218262</v>
      </c>
      <c r="ED75">
        <v>0.35187187790870667</v>
      </c>
      <c r="EE75">
        <v>0.123447485268116</v>
      </c>
      <c r="EM75">
        <v>1858.6387939453125</v>
      </c>
      <c r="EN75">
        <v>2107.31103515625</v>
      </c>
      <c r="EO75">
        <v>1524.226806640625</v>
      </c>
      <c r="EP75">
        <v>467.15625</v>
      </c>
      <c r="EQ75">
        <v>1305.9871826171875</v>
      </c>
      <c r="ER75">
        <v>2058.958984375</v>
      </c>
      <c r="ES75">
        <v>2316.14013671875</v>
      </c>
      <c r="ET75">
        <v>2267.99267578125</v>
      </c>
      <c r="EU75">
        <v>736.74615478515625</v>
      </c>
      <c r="EV75">
        <v>1068.00927734375</v>
      </c>
      <c r="EW75">
        <v>1305.4908447265625</v>
      </c>
      <c r="EX75">
        <v>1163.93505859375</v>
      </c>
      <c r="EY75">
        <v>1643.4564208984375</v>
      </c>
      <c r="EZ75">
        <v>4142.70361328125</v>
      </c>
      <c r="FA75">
        <v>865.564208984375</v>
      </c>
      <c r="FB75">
        <v>1926.5709228515625</v>
      </c>
      <c r="FC75">
        <v>1592.59375</v>
      </c>
      <c r="FD75">
        <v>1638.3074951171875</v>
      </c>
      <c r="FE75">
        <v>2050.884521484375</v>
      </c>
      <c r="FF75">
        <v>3230.226318359375</v>
      </c>
      <c r="FG75">
        <v>1580.9998779296875</v>
      </c>
      <c r="FH75">
        <v>2309.34423828125</v>
      </c>
      <c r="FI75">
        <v>1694.87939453125</v>
      </c>
      <c r="FJ75">
        <v>1271.6876220703125</v>
      </c>
      <c r="FK75">
        <v>1303.162353515625</v>
      </c>
      <c r="FL75">
        <v>997.12554931640625</v>
      </c>
      <c r="FM75">
        <v>617.282958984375</v>
      </c>
      <c r="FN75">
        <v>1876.5313720703125</v>
      </c>
      <c r="FO75">
        <v>1122.49365234375</v>
      </c>
      <c r="FP75">
        <v>3130.6611328125</v>
      </c>
      <c r="FQ75">
        <v>1601.8358154296875</v>
      </c>
      <c r="FR75">
        <v>5213.54443359375</v>
      </c>
      <c r="FS75">
        <v>1543.20556640625</v>
      </c>
      <c r="FT75">
        <v>6.8530788421630859</v>
      </c>
      <c r="FU75">
        <v>3518.596435546875</v>
      </c>
      <c r="FV75">
        <v>1866.947509765625</v>
      </c>
      <c r="FW75">
        <v>0.42328226566314697</v>
      </c>
      <c r="FX75">
        <v>0.19175137579441071</v>
      </c>
      <c r="FY75">
        <v>0.22827829420566559</v>
      </c>
      <c r="FZ75">
        <v>1840.3477783203125</v>
      </c>
      <c r="GA75">
        <v>1019.21435546875</v>
      </c>
      <c r="GB75">
        <v>1522.9893798828125</v>
      </c>
      <c r="GC75">
        <v>0.44971245527267456</v>
      </c>
      <c r="GD75">
        <v>0.23588739335536957</v>
      </c>
      <c r="GE75">
        <v>0.24673281610012054</v>
      </c>
      <c r="GF75">
        <v>5.9842042624950409E-2</v>
      </c>
      <c r="GG75">
        <v>7.8252926468849182E-3</v>
      </c>
      <c r="GH75">
        <v>0.68423283100128174</v>
      </c>
      <c r="GI75">
        <v>0.56164318323135376</v>
      </c>
      <c r="GJ75">
        <v>0.58786475658416748</v>
      </c>
      <c r="GK75">
        <v>0.48158425092697144</v>
      </c>
      <c r="GL75">
        <v>0.75151443481445313</v>
      </c>
      <c r="GM75">
        <v>0.33116170763969421</v>
      </c>
      <c r="GN75">
        <v>2.1770363673567772E-2</v>
      </c>
      <c r="GO75">
        <v>0.17716129124164581</v>
      </c>
      <c r="GP75">
        <v>0.25791826844215393</v>
      </c>
      <c r="GQ75">
        <v>0.2505791187286377</v>
      </c>
      <c r="GR75">
        <v>0.29257094860076904</v>
      </c>
      <c r="GS75">
        <v>0.68653738498687744</v>
      </c>
      <c r="GT75">
        <v>0.31346264481544495</v>
      </c>
      <c r="GU75">
        <v>0.18213349580764771</v>
      </c>
      <c r="GV75">
        <v>0.40435007214546204</v>
      </c>
      <c r="GW75">
        <v>9.6538715064525604E-2</v>
      </c>
      <c r="GX75">
        <v>3.6639206111431122E-2</v>
      </c>
      <c r="GY75">
        <v>0.20968444645404816</v>
      </c>
      <c r="GZ75">
        <v>7.0654042065143585E-2</v>
      </c>
      <c r="HA75">
        <v>0.9826732873916626</v>
      </c>
      <c r="HB75">
        <v>0.93022018671035767</v>
      </c>
      <c r="HC75">
        <v>0.33450448513031006</v>
      </c>
      <c r="HD75">
        <v>0.31177380681037903</v>
      </c>
    </row>
    <row r="76" spans="1:212" x14ac:dyDescent="0.25">
      <c r="A76" s="139" t="str">
        <f t="shared" si="2"/>
        <v>2012_4_RJ</v>
      </c>
      <c r="B76">
        <v>2012</v>
      </c>
      <c r="C76">
        <v>4</v>
      </c>
      <c r="D76" t="s">
        <v>172</v>
      </c>
      <c r="E76">
        <v>26865.720123291016</v>
      </c>
      <c r="F76">
        <v>713991.64315795898</v>
      </c>
      <c r="G76">
        <v>1415150.3922424316</v>
      </c>
      <c r="H76">
        <v>713080.84024047852</v>
      </c>
      <c r="I76">
        <v>95284.145050048828</v>
      </c>
      <c r="J76">
        <v>3167652.688079834</v>
      </c>
      <c r="K76">
        <v>5337520.678527832</v>
      </c>
      <c r="L76">
        <v>2169867.990447998</v>
      </c>
      <c r="M76">
        <v>2964372.740814209</v>
      </c>
      <c r="N76">
        <v>198680.52899169922</v>
      </c>
      <c r="O76">
        <v>360762.63400268555</v>
      </c>
      <c r="P76">
        <v>1131454.0917053223</v>
      </c>
      <c r="Q76">
        <v>1830701.6799621582</v>
      </c>
      <c r="R76">
        <v>1215127.6697692871</v>
      </c>
      <c r="S76">
        <v>799474.60308837891</v>
      </c>
      <c r="T76">
        <v>6.7589923739433289E-2</v>
      </c>
      <c r="U76">
        <v>0.21198120713233948</v>
      </c>
      <c r="V76">
        <v>0.34298726916313171</v>
      </c>
      <c r="W76">
        <v>0.22765769064426422</v>
      </c>
      <c r="X76">
        <v>0.1497838944196701</v>
      </c>
      <c r="Y76">
        <v>2.5696007069200277E-3</v>
      </c>
      <c r="Z76">
        <v>0.40653106570243835</v>
      </c>
      <c r="AA76">
        <v>1.7780152847990394E-3</v>
      </c>
      <c r="AB76">
        <v>0.10748766362667084</v>
      </c>
      <c r="AC76">
        <v>0.46058431267738342</v>
      </c>
      <c r="AD76">
        <v>0.53941565752029419</v>
      </c>
      <c r="AE76">
        <v>1.1684366501867771E-2</v>
      </c>
      <c r="AF76">
        <v>0.25622850656509399</v>
      </c>
      <c r="AG76">
        <v>0.46973907947540283</v>
      </c>
      <c r="AH76">
        <v>0.23131358623504639</v>
      </c>
      <c r="AI76">
        <v>3.1034432351589203E-2</v>
      </c>
      <c r="AJ76">
        <v>2.097916416823864E-2</v>
      </c>
      <c r="AK76">
        <v>0.17055222392082214</v>
      </c>
      <c r="AL76">
        <v>0.12092708051204681</v>
      </c>
      <c r="AM76">
        <v>5.4743919521570206E-2</v>
      </c>
      <c r="AN76">
        <v>0.33355507254600525</v>
      </c>
      <c r="AO76">
        <v>0.2992425262928009</v>
      </c>
      <c r="AP76">
        <v>4.2618853040039539E-3</v>
      </c>
      <c r="AQ76">
        <v>9.6180364489555359E-2</v>
      </c>
      <c r="AR76">
        <v>6.8231359124183655E-2</v>
      </c>
      <c r="AS76">
        <v>0.18180452287197113</v>
      </c>
      <c r="AT76">
        <v>0.58465713262557983</v>
      </c>
      <c r="AU76">
        <v>6.3901849091053009E-2</v>
      </c>
      <c r="AV76">
        <v>9.6284848405048251E-4</v>
      </c>
      <c r="AW76">
        <v>0.59346890449523926</v>
      </c>
      <c r="AX76">
        <v>0.49754184484481812</v>
      </c>
      <c r="AY76">
        <v>0.71042263507843018</v>
      </c>
      <c r="AZ76">
        <v>0.10259381681680679</v>
      </c>
      <c r="BA76">
        <v>0.71734499931335449</v>
      </c>
      <c r="BB76">
        <v>0.81278687715530396</v>
      </c>
      <c r="BC76">
        <v>0.60299926996231079</v>
      </c>
      <c r="BD76">
        <v>0.12296363711357117</v>
      </c>
      <c r="BE76">
        <v>0.29853925108909607</v>
      </c>
      <c r="BF76">
        <v>0.4345611035823822</v>
      </c>
      <c r="BG76">
        <v>0.54037553071975708</v>
      </c>
      <c r="BH76">
        <v>0.50704109668731689</v>
      </c>
      <c r="BI76">
        <v>0.67899519205093384</v>
      </c>
      <c r="BJ76">
        <v>0.74948066473007202</v>
      </c>
      <c r="BK76">
        <v>1.9690289627760649E-3</v>
      </c>
      <c r="BL76">
        <v>4.4436190277338028E-2</v>
      </c>
      <c r="BM76">
        <v>3.1523499637842178E-2</v>
      </c>
      <c r="BN76">
        <v>8.3995319902896881E-2</v>
      </c>
      <c r="BO76">
        <v>0.27011683583259583</v>
      </c>
      <c r="BP76">
        <v>2.9523227363824844E-2</v>
      </c>
      <c r="BQ76">
        <v>4.4484459795057774E-4</v>
      </c>
      <c r="BR76">
        <v>0.45342382788658142</v>
      </c>
      <c r="BS76">
        <v>0.54657620191574097</v>
      </c>
      <c r="BT76">
        <v>9.0628685429692268E-3</v>
      </c>
      <c r="BU76">
        <v>0.24085758626461029</v>
      </c>
      <c r="BV76">
        <v>0.47738611698150635</v>
      </c>
      <c r="BW76">
        <v>0.24055032432079315</v>
      </c>
      <c r="BX76">
        <v>3.2143104821443558E-2</v>
      </c>
      <c r="BY76">
        <v>2.2168494760990143E-2</v>
      </c>
      <c r="BZ76">
        <v>0.16783326864242554</v>
      </c>
      <c r="CA76">
        <v>0.12006736546754837</v>
      </c>
      <c r="CB76">
        <v>5.2608776837587357E-2</v>
      </c>
      <c r="CC76">
        <v>0.33100038766860962</v>
      </c>
      <c r="CD76">
        <v>0.30632171034812927</v>
      </c>
      <c r="CE76">
        <v>4.2618853040039539E-3</v>
      </c>
      <c r="CF76">
        <v>9.6180364489555359E-2</v>
      </c>
      <c r="CG76">
        <v>6.8231359124183655E-2</v>
      </c>
      <c r="CH76">
        <v>0.18180452287197113</v>
      </c>
      <c r="CI76">
        <v>0.58465713262557983</v>
      </c>
      <c r="CJ76">
        <v>6.3901849091053009E-2</v>
      </c>
      <c r="CK76">
        <v>9.6284848405048251E-4</v>
      </c>
      <c r="CL76">
        <v>3.1199127435684204E-2</v>
      </c>
      <c r="CM76">
        <v>4.4518616050481796E-2</v>
      </c>
      <c r="CN76">
        <v>0.48658129572868347</v>
      </c>
      <c r="CO76">
        <v>7.9319752752780914E-2</v>
      </c>
      <c r="CP76">
        <v>1.4904601499438286E-2</v>
      </c>
      <c r="CQ76">
        <v>8.3769224584102631E-3</v>
      </c>
      <c r="CR76">
        <v>2.5559930130839348E-2</v>
      </c>
      <c r="CS76">
        <v>0.20027406513690948</v>
      </c>
      <c r="CT76">
        <v>0.49500423669815063</v>
      </c>
      <c r="CU76">
        <v>0.2192576676607132</v>
      </c>
      <c r="CV76">
        <v>0.21460229158401489</v>
      </c>
      <c r="CW76">
        <v>7.1135818958282471E-2</v>
      </c>
      <c r="CX76">
        <v>6.2721692025661469E-2</v>
      </c>
      <c r="CY76">
        <v>7.6639309525489807E-2</v>
      </c>
      <c r="CZ76">
        <v>5.0838019698858261E-2</v>
      </c>
      <c r="DA76">
        <v>0.27413517236709595</v>
      </c>
      <c r="DB76">
        <v>0.11814052611589432</v>
      </c>
      <c r="DC76">
        <v>4.7763492912054062E-2</v>
      </c>
      <c r="DD76">
        <v>2.6336466893553734E-2</v>
      </c>
      <c r="DE76">
        <v>2.3176155984401703E-2</v>
      </c>
      <c r="DF76">
        <v>1.1120746843516827E-2</v>
      </c>
      <c r="DG76">
        <v>7.78607577085495E-2</v>
      </c>
      <c r="DH76">
        <v>6.847420334815979E-2</v>
      </c>
      <c r="DI76">
        <v>0.10067309439182281</v>
      </c>
      <c r="DJ76">
        <v>6.8879775702953339E-2</v>
      </c>
      <c r="DK76">
        <v>4.1579101234674454E-2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0.56278562545776367</v>
      </c>
      <c r="DT76">
        <v>0.43721440434455872</v>
      </c>
      <c r="DU76">
        <v>5.1068391650915146E-2</v>
      </c>
      <c r="DV76">
        <v>0.48262369632720947</v>
      </c>
      <c r="DW76">
        <v>0.3577132523059845</v>
      </c>
      <c r="DX76">
        <v>9.7127214074134827E-2</v>
      </c>
      <c r="DY76">
        <v>1.1467466130852699E-2</v>
      </c>
      <c r="DZ76">
        <v>3.7196697667241096E-3</v>
      </c>
      <c r="EA76">
        <v>0.21171823143959045</v>
      </c>
      <c r="EB76">
        <v>0.13201789557933807</v>
      </c>
      <c r="EC76">
        <v>8.7868168950080872E-2</v>
      </c>
      <c r="ED76">
        <v>0.36630392074584961</v>
      </c>
      <c r="EE76">
        <v>0.19837214052677155</v>
      </c>
      <c r="EM76">
        <v>2461.78857421875</v>
      </c>
      <c r="EN76">
        <v>2834.2705078125</v>
      </c>
      <c r="EO76">
        <v>2012.7828369140625</v>
      </c>
      <c r="EP76">
        <v>548.11309814453125</v>
      </c>
      <c r="EQ76">
        <v>1679.275634765625</v>
      </c>
      <c r="ER76">
        <v>2678.87451171875</v>
      </c>
      <c r="ES76">
        <v>2820.9990234375</v>
      </c>
      <c r="ET76">
        <v>2952.574951171875</v>
      </c>
      <c r="EU76">
        <v>1303.814208984375</v>
      </c>
      <c r="EV76">
        <v>1215.1207275390625</v>
      </c>
      <c r="EW76">
        <v>1319.90625</v>
      </c>
      <c r="EX76">
        <v>1233.059326171875</v>
      </c>
      <c r="EY76">
        <v>1838.735107421875</v>
      </c>
      <c r="EZ76">
        <v>4560.4921875</v>
      </c>
      <c r="FA76">
        <v>1074.2066650390625</v>
      </c>
      <c r="FB76">
        <v>2783.405029296875</v>
      </c>
      <c r="FC76">
        <v>1840.4715576171875</v>
      </c>
      <c r="FD76">
        <v>1913.6732177734375</v>
      </c>
      <c r="FE76">
        <v>2431.615478515625</v>
      </c>
      <c r="FF76">
        <v>4585.45947265625</v>
      </c>
      <c r="FG76">
        <v>1379.6280517578125</v>
      </c>
      <c r="FH76">
        <v>3009.496337890625</v>
      </c>
      <c r="FI76">
        <v>2248.802490234375</v>
      </c>
      <c r="FJ76">
        <v>1664.239501953125</v>
      </c>
      <c r="FK76">
        <v>1713.036376953125</v>
      </c>
      <c r="FL76">
        <v>1063.624267578125</v>
      </c>
      <c r="FM76">
        <v>933.244140625</v>
      </c>
      <c r="FN76">
        <v>2204.845947265625</v>
      </c>
      <c r="FO76">
        <v>1533.81689453125</v>
      </c>
      <c r="FP76">
        <v>4231.13818359375</v>
      </c>
      <c r="FQ76">
        <v>1610.4920654296875</v>
      </c>
      <c r="FR76">
        <v>6393.76806640625</v>
      </c>
      <c r="FS76">
        <v>2140.138427734375</v>
      </c>
      <c r="FT76">
        <v>0</v>
      </c>
      <c r="FU76">
        <v>4874.66064453125</v>
      </c>
      <c r="FV76">
        <v>2407.375732421875</v>
      </c>
      <c r="FW76">
        <v>0.5326850414276123</v>
      </c>
      <c r="FX76">
        <v>0.13221529126167297</v>
      </c>
      <c r="FY76">
        <v>0.20027406513690948</v>
      </c>
      <c r="FZ76">
        <v>2154.291015625</v>
      </c>
      <c r="GA76">
        <v>1308.5465087890625</v>
      </c>
      <c r="GB76">
        <v>2116.90185546875</v>
      </c>
      <c r="GC76">
        <v>0.4795299768447876</v>
      </c>
      <c r="GD76">
        <v>0.21814163029193878</v>
      </c>
      <c r="GE76">
        <v>0.2299332469701767</v>
      </c>
      <c r="GF76">
        <v>6.3335895538330078E-2</v>
      </c>
      <c r="GG76">
        <v>9.0592503547668457E-3</v>
      </c>
      <c r="GH76">
        <v>0.64786398410797119</v>
      </c>
      <c r="GI76">
        <v>0.5633963942527771</v>
      </c>
      <c r="GJ76">
        <v>0.57248032093048096</v>
      </c>
      <c r="GK76">
        <v>0.44126713275909424</v>
      </c>
      <c r="GL76">
        <v>0.72641152143478394</v>
      </c>
      <c r="GM76">
        <v>0.34986987709999084</v>
      </c>
      <c r="GN76">
        <v>1.1129459366202354E-2</v>
      </c>
      <c r="GO76">
        <v>0.13646683096885681</v>
      </c>
      <c r="GP76">
        <v>0.21120120584964752</v>
      </c>
      <c r="GQ76">
        <v>0.26489731669425964</v>
      </c>
      <c r="GR76">
        <v>0.37630519270896912</v>
      </c>
      <c r="GS76">
        <v>0.71102392673492432</v>
      </c>
      <c r="GT76">
        <v>0.2889760434627533</v>
      </c>
      <c r="GU76">
        <v>7.5972937047481537E-2</v>
      </c>
      <c r="GV76">
        <v>0.30602458119392395</v>
      </c>
      <c r="GW76">
        <v>0.14023800194263458</v>
      </c>
      <c r="GX76">
        <v>3.0202880501747131E-2</v>
      </c>
      <c r="GY76">
        <v>0.29707959294319153</v>
      </c>
      <c r="GZ76">
        <v>0.15048199892044067</v>
      </c>
      <c r="HA76">
        <v>0.9932326078414917</v>
      </c>
      <c r="HB76">
        <v>0.93474680185317993</v>
      </c>
      <c r="HC76">
        <v>0.24655979871749878</v>
      </c>
      <c r="HD76">
        <v>0.19884979724884033</v>
      </c>
    </row>
    <row r="77" spans="1:212" x14ac:dyDescent="0.25">
      <c r="A77" s="139" t="str">
        <f t="shared" si="2"/>
        <v>2012_4_RMRJ</v>
      </c>
      <c r="B77">
        <v>2012</v>
      </c>
      <c r="C77">
        <v>4</v>
      </c>
      <c r="D77" t="s">
        <v>9</v>
      </c>
      <c r="E77">
        <v>55506.100166320801</v>
      </c>
      <c r="F77">
        <v>1345173.5832748413</v>
      </c>
      <c r="G77">
        <v>2653478.6360626221</v>
      </c>
      <c r="H77">
        <v>1229736.0896148682</v>
      </c>
      <c r="I77">
        <v>161373.07452392578</v>
      </c>
      <c r="J77">
        <v>5846196.1661224365</v>
      </c>
      <c r="K77">
        <v>9923387.8938217163</v>
      </c>
      <c r="L77">
        <v>4077191.7276992798</v>
      </c>
      <c r="M77">
        <v>5445267.4836425781</v>
      </c>
      <c r="N77">
        <v>392622.02272033691</v>
      </c>
      <c r="O77">
        <v>752644.57446289063</v>
      </c>
      <c r="P77">
        <v>2168801.1762542725</v>
      </c>
      <c r="Q77">
        <v>3492868.8742980957</v>
      </c>
      <c r="R77">
        <v>2171838.9164581299</v>
      </c>
      <c r="S77">
        <v>1337234.3523483276</v>
      </c>
      <c r="T77">
        <v>7.5845524668693542E-2</v>
      </c>
      <c r="U77">
        <v>0.21855451166629791</v>
      </c>
      <c r="V77">
        <v>0.35198351740837097</v>
      </c>
      <c r="W77">
        <v>0.21886062622070313</v>
      </c>
      <c r="X77">
        <v>0.13475583493709564</v>
      </c>
      <c r="Y77">
        <v>2.5808846112340689E-3</v>
      </c>
      <c r="Z77">
        <v>0.41086691617965698</v>
      </c>
      <c r="AA77">
        <v>1.9864232745021582E-3</v>
      </c>
      <c r="AB77">
        <v>9.1351620852947235E-2</v>
      </c>
      <c r="AC77">
        <v>0.4527529776096344</v>
      </c>
      <c r="AD77">
        <v>0.54724705219268799</v>
      </c>
      <c r="AE77">
        <v>1.3582734391093254E-2</v>
      </c>
      <c r="AF77">
        <v>0.26372060179710388</v>
      </c>
      <c r="AG77">
        <v>0.4767414927482605</v>
      </c>
      <c r="AH77">
        <v>0.2176864892244339</v>
      </c>
      <c r="AI77">
        <v>2.8268679976463318E-2</v>
      </c>
      <c r="AJ77">
        <v>2.4062756448984146E-2</v>
      </c>
      <c r="AK77">
        <v>0.1994333416223526</v>
      </c>
      <c r="AL77">
        <v>0.13941676914691925</v>
      </c>
      <c r="AM77">
        <v>5.6790437549352646E-2</v>
      </c>
      <c r="AN77">
        <v>0.35094946622848511</v>
      </c>
      <c r="AO77">
        <v>0.22934719920158386</v>
      </c>
      <c r="AP77">
        <v>6.4382129348814487E-3</v>
      </c>
      <c r="AQ77">
        <v>0.10686889290809631</v>
      </c>
      <c r="AR77">
        <v>9.2862680554389954E-2</v>
      </c>
      <c r="AS77">
        <v>0.18596148490905762</v>
      </c>
      <c r="AT77">
        <v>0.54740357398986816</v>
      </c>
      <c r="AU77">
        <v>5.9684962034225464E-2</v>
      </c>
      <c r="AV77">
        <v>7.8018364729359746E-4</v>
      </c>
      <c r="AW77">
        <v>0.58913308382034302</v>
      </c>
      <c r="AX77">
        <v>0.48784476518630981</v>
      </c>
      <c r="AY77">
        <v>0.71131861209869385</v>
      </c>
      <c r="AZ77">
        <v>0.10550441592931747</v>
      </c>
      <c r="BA77">
        <v>0.71088236570358276</v>
      </c>
      <c r="BB77">
        <v>0.7979469895362854</v>
      </c>
      <c r="BC77">
        <v>0.58597248792648315</v>
      </c>
      <c r="BD77">
        <v>0.12358660250902176</v>
      </c>
      <c r="BE77">
        <v>0.30392223596572876</v>
      </c>
      <c r="BF77">
        <v>0.44058290123939514</v>
      </c>
      <c r="BG77">
        <v>0.55765140056610107</v>
      </c>
      <c r="BH77">
        <v>0.49831387400627136</v>
      </c>
      <c r="BI77">
        <v>0.70333808660507202</v>
      </c>
      <c r="BJ77">
        <v>0.75785148143768311</v>
      </c>
      <c r="BK77">
        <v>2.9134452342987061E-3</v>
      </c>
      <c r="BL77">
        <v>4.8360731452703476E-2</v>
      </c>
      <c r="BM77">
        <v>4.2022585868835449E-2</v>
      </c>
      <c r="BN77">
        <v>8.4152013063430786E-2</v>
      </c>
      <c r="BO77">
        <v>0.24771320819854736</v>
      </c>
      <c r="BP77">
        <v>2.7008872479200363E-2</v>
      </c>
      <c r="BQ77">
        <v>3.5305175697430968E-4</v>
      </c>
      <c r="BR77">
        <v>0.44648623466491699</v>
      </c>
      <c r="BS77">
        <v>0.55351376533508301</v>
      </c>
      <c r="BT77">
        <v>1.0193456895649433E-2</v>
      </c>
      <c r="BU77">
        <v>0.24703535437583923</v>
      </c>
      <c r="BV77">
        <v>0.48729994893074036</v>
      </c>
      <c r="BW77">
        <v>0.22583575546741486</v>
      </c>
      <c r="BX77">
        <v>2.9635472223162651E-2</v>
      </c>
      <c r="BY77">
        <v>2.515975758433342E-2</v>
      </c>
      <c r="BZ77">
        <v>0.19711305201053619</v>
      </c>
      <c r="CA77">
        <v>0.13924023509025574</v>
      </c>
      <c r="CB77">
        <v>5.2970271557569504E-2</v>
      </c>
      <c r="CC77">
        <v>0.35002458095550537</v>
      </c>
      <c r="CD77">
        <v>0.23549209535121918</v>
      </c>
      <c r="CE77">
        <v>6.4391237683594227E-3</v>
      </c>
      <c r="CF77">
        <v>0.10679031163454056</v>
      </c>
      <c r="CG77">
        <v>9.2875823378562927E-2</v>
      </c>
      <c r="CH77">
        <v>0.18593999743461609</v>
      </c>
      <c r="CI77">
        <v>0.54748106002807617</v>
      </c>
      <c r="CJ77">
        <v>5.9693407267332077E-2</v>
      </c>
      <c r="CK77">
        <v>7.8029400901868939E-4</v>
      </c>
      <c r="CL77">
        <v>3.5497680306434631E-2</v>
      </c>
      <c r="CM77">
        <v>5.0083279609680176E-2</v>
      </c>
      <c r="CN77">
        <v>0.47757530212402344</v>
      </c>
      <c r="CO77">
        <v>8.1812642514705658E-2</v>
      </c>
      <c r="CP77">
        <v>1.3408433645963669E-2</v>
      </c>
      <c r="CQ77">
        <v>1.0667819529771805E-2</v>
      </c>
      <c r="CR77">
        <v>2.6171965524554253E-2</v>
      </c>
      <c r="CS77">
        <v>0.21144483983516693</v>
      </c>
      <c r="CT77">
        <v>0.4916863739490509</v>
      </c>
      <c r="CU77">
        <v>0.22434288263320923</v>
      </c>
      <c r="CV77">
        <v>0.21740180253982544</v>
      </c>
      <c r="CW77">
        <v>6.6568940877914429E-2</v>
      </c>
      <c r="CX77">
        <v>6.7158542573451996E-2</v>
      </c>
      <c r="CY77">
        <v>8.0130517482757568E-2</v>
      </c>
      <c r="CZ77">
        <v>5.6426461786031723E-2</v>
      </c>
      <c r="DA77">
        <v>0.29129257798194885</v>
      </c>
      <c r="DB77">
        <v>0.12479361146688461</v>
      </c>
      <c r="DC77">
        <v>4.7139257192611694E-2</v>
      </c>
      <c r="DD77">
        <v>3.3441424369812012E-2</v>
      </c>
      <c r="DE77">
        <v>1.9044488668441772E-2</v>
      </c>
      <c r="DF77">
        <v>2.6116684079170227E-2</v>
      </c>
      <c r="DG77">
        <v>7.7834360301494598E-2</v>
      </c>
      <c r="DH77">
        <v>6.8653188645839691E-2</v>
      </c>
      <c r="DI77">
        <v>0.13123400509357452</v>
      </c>
      <c r="DJ77">
        <v>6.8757936358451843E-2</v>
      </c>
      <c r="DK77">
        <v>4.2959030717611313E-2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0.54020422697067261</v>
      </c>
      <c r="DT77">
        <v>0.45979577302932739</v>
      </c>
      <c r="DU77">
        <v>5.8913569897413254E-2</v>
      </c>
      <c r="DV77">
        <v>0.49004408717155457</v>
      </c>
      <c r="DW77">
        <v>0.33462962508201599</v>
      </c>
      <c r="DX77">
        <v>0.10839642584323883</v>
      </c>
      <c r="DY77">
        <v>8.0162929370999336E-3</v>
      </c>
      <c r="DZ77">
        <v>9.357549250125885E-3</v>
      </c>
      <c r="EA77">
        <v>0.23113614320755005</v>
      </c>
      <c r="EB77">
        <v>0.14251954853534698</v>
      </c>
      <c r="EC77">
        <v>0.11097376048564911</v>
      </c>
      <c r="ED77">
        <v>0.35930740833282471</v>
      </c>
      <c r="EE77">
        <v>0.14670559763908386</v>
      </c>
      <c r="EM77">
        <v>2092.1630859375</v>
      </c>
      <c r="EN77">
        <v>2393.4404296875</v>
      </c>
      <c r="EO77">
        <v>1718.5706787109375</v>
      </c>
      <c r="EP77">
        <v>698.79833984375</v>
      </c>
      <c r="EQ77">
        <v>1519.3179931640625</v>
      </c>
      <c r="ER77">
        <v>2237.787109375</v>
      </c>
      <c r="ES77">
        <v>2404.714599609375</v>
      </c>
      <c r="ET77">
        <v>2576.898193359375</v>
      </c>
      <c r="EU77">
        <v>1165.76806640625</v>
      </c>
      <c r="EV77">
        <v>1190.4404296875</v>
      </c>
      <c r="EW77">
        <v>1299.048583984375</v>
      </c>
      <c r="EX77">
        <v>1184.64306640625</v>
      </c>
      <c r="EY77">
        <v>1710.3492431640625</v>
      </c>
      <c r="EZ77">
        <v>4187.03564453125</v>
      </c>
      <c r="FA77">
        <v>1095.35791015625</v>
      </c>
      <c r="FB77">
        <v>2256.342041015625</v>
      </c>
      <c r="FC77">
        <v>1662.6090087890625</v>
      </c>
      <c r="FD77">
        <v>1663.7313232421875</v>
      </c>
      <c r="FE77">
        <v>2099.1630859375</v>
      </c>
      <c r="FF77">
        <v>3852.609375</v>
      </c>
      <c r="FG77">
        <v>1488.897216796875</v>
      </c>
      <c r="FH77">
        <v>2501.47509765625</v>
      </c>
      <c r="FI77">
        <v>1902.8798828125</v>
      </c>
      <c r="FJ77">
        <v>1506.5802001953125</v>
      </c>
      <c r="FK77">
        <v>1620.4825439453125</v>
      </c>
      <c r="FL77">
        <v>1073.0811767578125</v>
      </c>
      <c r="FM77">
        <v>877.1905517578125</v>
      </c>
      <c r="FN77">
        <v>1922.5816650390625</v>
      </c>
      <c r="FO77">
        <v>1466.7545166015625</v>
      </c>
      <c r="FP77">
        <v>3665.037353515625</v>
      </c>
      <c r="FQ77">
        <v>1360.5460205078125</v>
      </c>
      <c r="FR77">
        <v>5098.54150390625</v>
      </c>
      <c r="FS77">
        <v>1802.6298828125</v>
      </c>
      <c r="FT77">
        <v>0</v>
      </c>
      <c r="FU77">
        <v>4310.453125</v>
      </c>
      <c r="FV77">
        <v>2049.5126953125</v>
      </c>
      <c r="FW77">
        <v>0.52640694379806519</v>
      </c>
      <c r="FX77">
        <v>0.14259135723114014</v>
      </c>
      <c r="FY77">
        <v>0.2115086168050766</v>
      </c>
      <c r="FZ77">
        <v>1879.3067626953125</v>
      </c>
      <c r="GA77">
        <v>1218.81787109375</v>
      </c>
      <c r="GB77">
        <v>1787.6195068359375</v>
      </c>
      <c r="GC77">
        <v>0.47517150640487671</v>
      </c>
      <c r="GD77">
        <v>0.22167791426181793</v>
      </c>
      <c r="GE77">
        <v>0.23383136093616486</v>
      </c>
      <c r="GF77">
        <v>6.1795536428689957E-2</v>
      </c>
      <c r="GG77">
        <v>7.5236661359667778E-3</v>
      </c>
      <c r="GH77">
        <v>0.65122801065444946</v>
      </c>
      <c r="GI77">
        <v>0.55641365051269531</v>
      </c>
      <c r="GJ77">
        <v>0.55579274892807007</v>
      </c>
      <c r="GK77">
        <v>0.44747158885002136</v>
      </c>
      <c r="GL77">
        <v>0.71424901485443115</v>
      </c>
      <c r="GM77">
        <v>0.35041159391403198</v>
      </c>
      <c r="GN77">
        <v>1.3795373030006886E-2</v>
      </c>
      <c r="GO77">
        <v>0.15104937553405762</v>
      </c>
      <c r="GP77">
        <v>0.23172365128993988</v>
      </c>
      <c r="GQ77">
        <v>0.26696857810020447</v>
      </c>
      <c r="GR77">
        <v>0.33646303415298462</v>
      </c>
      <c r="GS77">
        <v>0.70828801393508911</v>
      </c>
      <c r="GT77">
        <v>0.29171201586723328</v>
      </c>
      <c r="GU77">
        <v>8.6297184228897095E-2</v>
      </c>
      <c r="GV77">
        <v>0.34005075693130493</v>
      </c>
      <c r="GW77">
        <v>0.15045574307441711</v>
      </c>
      <c r="GX77">
        <v>3.4520138055086136E-2</v>
      </c>
      <c r="GY77">
        <v>0.28087970614433289</v>
      </c>
      <c r="GZ77">
        <v>0.10779647529125214</v>
      </c>
      <c r="HA77">
        <v>0.98577296733856201</v>
      </c>
      <c r="HB77">
        <v>0.9302746057510376</v>
      </c>
      <c r="HC77">
        <v>0.26758188009262085</v>
      </c>
      <c r="HD77">
        <v>0.21314157545566559</v>
      </c>
    </row>
    <row r="78" spans="1:212" x14ac:dyDescent="0.25">
      <c r="A78" s="139" t="str">
        <f t="shared" si="2"/>
        <v>2012_4_SEMT</v>
      </c>
      <c r="B78">
        <v>2012</v>
      </c>
      <c r="C78">
        <v>4</v>
      </c>
      <c r="D78" t="s">
        <v>171</v>
      </c>
      <c r="E78">
        <v>289620.12126159668</v>
      </c>
      <c r="F78">
        <v>5189427.5513381958</v>
      </c>
      <c r="G78">
        <v>9281990.5814437866</v>
      </c>
      <c r="H78">
        <v>3843596.8832626343</v>
      </c>
      <c r="I78">
        <v>582698.93521881104</v>
      </c>
      <c r="J78">
        <v>20634372.764198303</v>
      </c>
      <c r="K78">
        <v>32618883.798866272</v>
      </c>
      <c r="L78">
        <v>11984511.034667969</v>
      </c>
      <c r="M78">
        <v>19187334.072525024</v>
      </c>
      <c r="N78">
        <v>1415784.3329772949</v>
      </c>
      <c r="O78">
        <v>2465373.3802337646</v>
      </c>
      <c r="P78">
        <v>7581390.0512161255</v>
      </c>
      <c r="Q78">
        <v>11863835.976745605</v>
      </c>
      <c r="R78">
        <v>6730750.6515045166</v>
      </c>
      <c r="S78">
        <v>3977533.7391662598</v>
      </c>
      <c r="T78">
        <v>7.5581170618534088E-2</v>
      </c>
      <c r="U78">
        <v>0.23242335021495819</v>
      </c>
      <c r="V78">
        <v>0.3637106716632843</v>
      </c>
      <c r="W78">
        <v>0.20634521543979645</v>
      </c>
      <c r="X78">
        <v>0.12193959951400757</v>
      </c>
      <c r="Y78">
        <v>3.1176351476460695E-3</v>
      </c>
      <c r="Z78">
        <v>0.36741021275520325</v>
      </c>
      <c r="AA78">
        <v>3.5834622103720903E-3</v>
      </c>
      <c r="AB78">
        <v>7.812231034040451E-2</v>
      </c>
      <c r="AC78">
        <v>0.45705339312553406</v>
      </c>
      <c r="AD78">
        <v>0.54294657707214355</v>
      </c>
      <c r="AE78">
        <v>1.9987300038337708E-2</v>
      </c>
      <c r="AF78">
        <v>0.28524959087371826</v>
      </c>
      <c r="AG78">
        <v>0.47312480211257935</v>
      </c>
      <c r="AH78">
        <v>0.19284142553806305</v>
      </c>
      <c r="AI78">
        <v>2.8796862810850143E-2</v>
      </c>
      <c r="AJ78">
        <v>2.4202467873692513E-2</v>
      </c>
      <c r="AK78">
        <v>0.18670003116130829</v>
      </c>
      <c r="AL78">
        <v>0.11217312514781952</v>
      </c>
      <c r="AM78">
        <v>5.7842280715703964E-2</v>
      </c>
      <c r="AN78">
        <v>0.35883235931396484</v>
      </c>
      <c r="AO78">
        <v>0.26024973392486572</v>
      </c>
      <c r="AP78">
        <v>5.8070807717740536E-3</v>
      </c>
      <c r="AQ78">
        <v>0.14672261476516724</v>
      </c>
      <c r="AR78">
        <v>8.3527341485023499E-2</v>
      </c>
      <c r="AS78">
        <v>0.18122313916683197</v>
      </c>
      <c r="AT78">
        <v>0.53741323947906494</v>
      </c>
      <c r="AU78">
        <v>4.508521780371666E-2</v>
      </c>
      <c r="AV78">
        <v>2.2136731422506273E-4</v>
      </c>
      <c r="AW78">
        <v>0.63258981704711914</v>
      </c>
      <c r="AX78">
        <v>0.53833729028701782</v>
      </c>
      <c r="AY78">
        <v>0.7419392466545105</v>
      </c>
      <c r="AZ78">
        <v>0.1672872006893158</v>
      </c>
      <c r="BA78">
        <v>0.77636772394180298</v>
      </c>
      <c r="BB78">
        <v>0.82289016246795654</v>
      </c>
      <c r="BC78">
        <v>0.59119141101837158</v>
      </c>
      <c r="BD78">
        <v>0.14939035475254059</v>
      </c>
      <c r="BE78">
        <v>0.3252338171005249</v>
      </c>
      <c r="BF78">
        <v>0.45799005031585693</v>
      </c>
      <c r="BG78">
        <v>0.57468438148498535</v>
      </c>
      <c r="BH78">
        <v>0.54888063669204712</v>
      </c>
      <c r="BI78">
        <v>0.7553369402885437</v>
      </c>
      <c r="BJ78">
        <v>0.80547457933425903</v>
      </c>
      <c r="BK78">
        <v>2.808951772749424E-3</v>
      </c>
      <c r="BL78">
        <v>7.097141444683075E-2</v>
      </c>
      <c r="BM78">
        <v>4.0403135120868683E-2</v>
      </c>
      <c r="BN78">
        <v>8.7659716606140137E-2</v>
      </c>
      <c r="BO78">
        <v>0.25995296239852905</v>
      </c>
      <c r="BP78">
        <v>2.1808238700032234E-2</v>
      </c>
      <c r="BQ78">
        <v>1.0707791079767048E-4</v>
      </c>
      <c r="BR78">
        <v>0.45154803991317749</v>
      </c>
      <c r="BS78">
        <v>0.54845196008682251</v>
      </c>
      <c r="BT78">
        <v>1.5094338916242123E-2</v>
      </c>
      <c r="BU78">
        <v>0.27046111226081848</v>
      </c>
      <c r="BV78">
        <v>0.48375612497329712</v>
      </c>
      <c r="BW78">
        <v>0.20031948387622833</v>
      </c>
      <c r="BX78">
        <v>3.036893717944622E-2</v>
      </c>
      <c r="BY78">
        <v>2.489001676440239E-2</v>
      </c>
      <c r="BZ78">
        <v>0.18782781064510345</v>
      </c>
      <c r="CA78">
        <v>0.11101793497800827</v>
      </c>
      <c r="CB78">
        <v>5.3246796131134033E-2</v>
      </c>
      <c r="CC78">
        <v>0.35525873303413391</v>
      </c>
      <c r="CD78">
        <v>0.26775869727134705</v>
      </c>
      <c r="CE78">
        <v>5.7989382185041904E-3</v>
      </c>
      <c r="CF78">
        <v>0.14666387438774109</v>
      </c>
      <c r="CG78">
        <v>8.3556078374385834E-2</v>
      </c>
      <c r="CH78">
        <v>0.18112324178218842</v>
      </c>
      <c r="CI78">
        <v>0.53753572702407837</v>
      </c>
      <c r="CJ78">
        <v>4.5100726187229156E-2</v>
      </c>
      <c r="CK78">
        <v>2.2144346439745277E-4</v>
      </c>
      <c r="CL78">
        <v>2.9361383989453316E-2</v>
      </c>
      <c r="CM78">
        <v>4.105975478887558E-2</v>
      </c>
      <c r="CN78">
        <v>0.50895702838897705</v>
      </c>
      <c r="CO78">
        <v>9.5329701900482178E-2</v>
      </c>
      <c r="CP78">
        <v>1.2025229632854462E-2</v>
      </c>
      <c r="CQ78">
        <v>1.0268257930874825E-2</v>
      </c>
      <c r="CR78">
        <v>3.7587013095617294E-2</v>
      </c>
      <c r="CS78">
        <v>0.18370583653450012</v>
      </c>
      <c r="CT78">
        <v>0.45986393094062805</v>
      </c>
      <c r="CU78">
        <v>0.23091217875480652</v>
      </c>
      <c r="CV78">
        <v>0.24227903783321381</v>
      </c>
      <c r="CW78">
        <v>6.6944845020771027E-2</v>
      </c>
      <c r="CX78">
        <v>6.8612910807132721E-2</v>
      </c>
      <c r="CY78">
        <v>8.0243661999702454E-2</v>
      </c>
      <c r="CZ78">
        <v>5.8822121471166611E-2</v>
      </c>
      <c r="DA78">
        <v>0.28133031725883484</v>
      </c>
      <c r="DB78">
        <v>0.1161695197224617</v>
      </c>
      <c r="DC78">
        <v>4.8176668584346771E-2</v>
      </c>
      <c r="DD78">
        <v>3.3900443464517593E-2</v>
      </c>
      <c r="DE78">
        <v>1.811235211789608E-2</v>
      </c>
      <c r="DF78">
        <v>4.3091055005788803E-2</v>
      </c>
      <c r="DG78">
        <v>6.2813423573970795E-2</v>
      </c>
      <c r="DH78">
        <v>7.6960355043411255E-2</v>
      </c>
      <c r="DI78">
        <v>0.14375817775726318</v>
      </c>
      <c r="DJ78">
        <v>7.7639646828174591E-2</v>
      </c>
      <c r="DK78">
        <v>4.2401306331157684E-2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0.53452968597412109</v>
      </c>
      <c r="DT78">
        <v>0.46547031402587891</v>
      </c>
      <c r="DU78">
        <v>8.1952996551990509E-2</v>
      </c>
      <c r="DV78">
        <v>0.4829602837562561</v>
      </c>
      <c r="DW78">
        <v>0.33220535516738892</v>
      </c>
      <c r="DX78">
        <v>9.5279596745967865E-2</v>
      </c>
      <c r="DY78">
        <v>7.6017607934772968E-3</v>
      </c>
      <c r="DZ78">
        <v>1.5199907124042511E-2</v>
      </c>
      <c r="EA78">
        <v>0.17091925442218781</v>
      </c>
      <c r="EB78">
        <v>0.12582011520862579</v>
      </c>
      <c r="EC78">
        <v>0.12119149416685104</v>
      </c>
      <c r="ED78">
        <v>0.40604045987129211</v>
      </c>
      <c r="EE78">
        <v>0.16082876920700073</v>
      </c>
      <c r="EM78">
        <v>2442.300537109375</v>
      </c>
      <c r="EN78">
        <v>2809.723388671875</v>
      </c>
      <c r="EO78">
        <v>1995.8060302734375</v>
      </c>
      <c r="EP78">
        <v>700.55792236328125</v>
      </c>
      <c r="EQ78">
        <v>1637.8785400390625</v>
      </c>
      <c r="ER78">
        <v>2676.61572265625</v>
      </c>
      <c r="ES78">
        <v>2948.010498046875</v>
      </c>
      <c r="ET78">
        <v>3423.5537109375</v>
      </c>
      <c r="EU78">
        <v>1189.0928955078125</v>
      </c>
      <c r="EV78">
        <v>1298.8189697265625</v>
      </c>
      <c r="EW78">
        <v>1430.857666015625</v>
      </c>
      <c r="EX78">
        <v>1374.9049072265625</v>
      </c>
      <c r="EY78">
        <v>1755.1497802734375</v>
      </c>
      <c r="EZ78">
        <v>4905.7060546875</v>
      </c>
      <c r="FA78">
        <v>1322.1455078125</v>
      </c>
      <c r="FB78">
        <v>2540.842529296875</v>
      </c>
      <c r="FC78">
        <v>1884.2120361328125</v>
      </c>
      <c r="FD78">
        <v>1958.393798828125</v>
      </c>
      <c r="FE78">
        <v>2541.069580078125</v>
      </c>
      <c r="FF78">
        <v>4072.293212890625</v>
      </c>
      <c r="FG78">
        <v>1488.897216796875</v>
      </c>
      <c r="FH78">
        <v>3029.646484375</v>
      </c>
      <c r="FI78">
        <v>2308.394775390625</v>
      </c>
      <c r="FJ78">
        <v>1666.82373046875</v>
      </c>
      <c r="FK78">
        <v>1680.02734375</v>
      </c>
      <c r="FL78">
        <v>1155.6534423828125</v>
      </c>
      <c r="FM78">
        <v>883.46734619140625</v>
      </c>
      <c r="FN78">
        <v>2273.841796875</v>
      </c>
      <c r="FO78">
        <v>1757.3157958984375</v>
      </c>
      <c r="FP78">
        <v>3597.027099609375</v>
      </c>
      <c r="FQ78">
        <v>1958.8988037109375</v>
      </c>
      <c r="FR78">
        <v>6548.12890625</v>
      </c>
      <c r="FS78">
        <v>2262.021728515625</v>
      </c>
      <c r="FT78">
        <v>0</v>
      </c>
      <c r="FU78">
        <v>4127.76220703125</v>
      </c>
      <c r="FV78">
        <v>2385.050048828125</v>
      </c>
      <c r="FW78">
        <v>0.55015438795089722</v>
      </c>
      <c r="FX78">
        <v>0.14692062139511108</v>
      </c>
      <c r="FY78">
        <v>0.18366925418376923</v>
      </c>
      <c r="FZ78">
        <v>2200.19482421875</v>
      </c>
      <c r="GA78">
        <v>1477.3079833984375</v>
      </c>
      <c r="GB78">
        <v>2212.4384765625</v>
      </c>
      <c r="GC78">
        <v>0.44342979788780212</v>
      </c>
      <c r="GD78">
        <v>0.22653341293334961</v>
      </c>
      <c r="GE78">
        <v>0.26065957546234131</v>
      </c>
      <c r="GF78">
        <v>6.1299748718738556E-2</v>
      </c>
      <c r="GG78">
        <v>8.0774677917361259E-3</v>
      </c>
      <c r="GH78">
        <v>0.68252533674240112</v>
      </c>
      <c r="GI78">
        <v>0.58819472789764404</v>
      </c>
      <c r="GJ78">
        <v>0.62811481952667236</v>
      </c>
      <c r="GK78">
        <v>0.50799709558486938</v>
      </c>
      <c r="GL78">
        <v>0.78244125843048096</v>
      </c>
      <c r="GM78">
        <v>0.32119610905647278</v>
      </c>
      <c r="GN78">
        <v>1.3360605575144291E-2</v>
      </c>
      <c r="GO78">
        <v>0.15633071959018707</v>
      </c>
      <c r="GP78">
        <v>0.23597289621829987</v>
      </c>
      <c r="GQ78">
        <v>0.27221232652664185</v>
      </c>
      <c r="GR78">
        <v>0.32212346792221069</v>
      </c>
      <c r="GS78">
        <v>0.69662201404571533</v>
      </c>
      <c r="GT78">
        <v>0.30337798595428467</v>
      </c>
      <c r="GU78">
        <v>9.5318756997585297E-2</v>
      </c>
      <c r="GV78">
        <v>0.35912337899208069</v>
      </c>
      <c r="GW78">
        <v>0.12573300302028656</v>
      </c>
      <c r="GX78">
        <v>3.5440173000097275E-2</v>
      </c>
      <c r="GY78">
        <v>0.2713966965675354</v>
      </c>
      <c r="GZ78">
        <v>0.11298798769712448</v>
      </c>
      <c r="HA78">
        <v>0.98663747310638428</v>
      </c>
      <c r="HB78">
        <v>0.92903858423233032</v>
      </c>
      <c r="HC78">
        <v>0.24915456771850586</v>
      </c>
      <c r="HD78">
        <v>0.21076731383800507</v>
      </c>
    </row>
    <row r="79" spans="1:212" x14ac:dyDescent="0.25">
      <c r="A79" s="139" t="str">
        <f t="shared" si="2"/>
        <v>2012_3_BRA</v>
      </c>
      <c r="B79">
        <v>2012</v>
      </c>
      <c r="C79">
        <v>3</v>
      </c>
      <c r="D79" t="s">
        <v>170</v>
      </c>
      <c r="E79">
        <v>2622146.4068841934</v>
      </c>
      <c r="F79">
        <v>25036805.428040504</v>
      </c>
      <c r="G79">
        <v>43398940.392609596</v>
      </c>
      <c r="H79">
        <v>16391695.811841965</v>
      </c>
      <c r="I79">
        <v>2540506.1922578812</v>
      </c>
      <c r="J79">
        <v>96937991.68487072</v>
      </c>
      <c r="K79">
        <v>157532021.48563004</v>
      </c>
      <c r="L79">
        <v>60594029.800759315</v>
      </c>
      <c r="M79">
        <v>89990094.23163414</v>
      </c>
      <c r="N79">
        <v>6738130.5373563766</v>
      </c>
      <c r="O79">
        <v>14377177.371435165</v>
      </c>
      <c r="P79">
        <v>38334536.147893906</v>
      </c>
      <c r="Q79">
        <v>57454862.268987656</v>
      </c>
      <c r="R79">
        <v>29677202.860439301</v>
      </c>
      <c r="S79">
        <v>17688242.836874008</v>
      </c>
      <c r="T79">
        <v>9.1265112161636353E-2</v>
      </c>
      <c r="U79">
        <v>0.24334441125392914</v>
      </c>
      <c r="V79">
        <v>0.36471861600875854</v>
      </c>
      <c r="W79">
        <v>0.18838837742805481</v>
      </c>
      <c r="X79">
        <v>0.11228347569704056</v>
      </c>
      <c r="Y79">
        <v>4.0595815517008305E-3</v>
      </c>
      <c r="Z79">
        <v>0.38464578986167908</v>
      </c>
      <c r="AA79">
        <v>3.18947434425354E-2</v>
      </c>
      <c r="AB79">
        <v>8.6216814815998077E-2</v>
      </c>
      <c r="AC79">
        <v>0.43474981188774109</v>
      </c>
      <c r="AD79">
        <v>0.5652502179145813</v>
      </c>
      <c r="AE79">
        <v>3.5174474120140076E-2</v>
      </c>
      <c r="AF79">
        <v>0.29328936338424683</v>
      </c>
      <c r="AG79">
        <v>0.47079294919967651</v>
      </c>
      <c r="AH79">
        <v>0.17422769963741302</v>
      </c>
      <c r="AI79">
        <v>2.6515485718846321E-2</v>
      </c>
      <c r="AJ79">
        <v>5.5901963263750076E-2</v>
      </c>
      <c r="AK79">
        <v>0.27277249097824097</v>
      </c>
      <c r="AL79">
        <v>0.10927271842956543</v>
      </c>
      <c r="AM79">
        <v>6.8607866764068604E-2</v>
      </c>
      <c r="AN79">
        <v>0.30184996128082275</v>
      </c>
      <c r="AO79">
        <v>0.19159498810768127</v>
      </c>
      <c r="AP79">
        <v>0.11495792865753174</v>
      </c>
      <c r="AQ79">
        <v>0.14572066068649292</v>
      </c>
      <c r="AR79">
        <v>8.4706738591194153E-2</v>
      </c>
      <c r="AS79">
        <v>0.18310141563415527</v>
      </c>
      <c r="AT79">
        <v>0.40432637929916382</v>
      </c>
      <c r="AU79">
        <v>6.6855117678642273E-2</v>
      </c>
      <c r="AV79">
        <v>3.3177010482177138E-4</v>
      </c>
      <c r="AW79">
        <v>0.61535418033599854</v>
      </c>
      <c r="AX79">
        <v>0.51090413331985474</v>
      </c>
      <c r="AY79">
        <v>0.7301669716835022</v>
      </c>
      <c r="AZ79">
        <v>0.23716358840465546</v>
      </c>
      <c r="BA79">
        <v>0.74165195226669312</v>
      </c>
      <c r="BB79">
        <v>0.79432308673858643</v>
      </c>
      <c r="BC79">
        <v>0.56909960508346558</v>
      </c>
      <c r="BD79">
        <v>0.14531448483467102</v>
      </c>
      <c r="BE79">
        <v>0.35505262017250061</v>
      </c>
      <c r="BF79">
        <v>0.51441764831542969</v>
      </c>
      <c r="BG79">
        <v>0.59486031532287598</v>
      </c>
      <c r="BH79">
        <v>0.56517404317855835</v>
      </c>
      <c r="BI79">
        <v>0.76211881637573242</v>
      </c>
      <c r="BJ79">
        <v>0.81107193231582642</v>
      </c>
      <c r="BK79">
        <v>5.2068416029214859E-2</v>
      </c>
      <c r="BL79">
        <v>6.6001921892166138E-2</v>
      </c>
      <c r="BM79">
        <v>3.8366608321666718E-2</v>
      </c>
      <c r="BN79">
        <v>8.2932949066162109E-2</v>
      </c>
      <c r="BO79">
        <v>0.18313337862491608</v>
      </c>
      <c r="BP79">
        <v>3.0280992388725281E-2</v>
      </c>
      <c r="BQ79">
        <v>1.502701488789171E-4</v>
      </c>
      <c r="BR79">
        <v>0.42678216099739075</v>
      </c>
      <c r="BS79">
        <v>0.57321780920028687</v>
      </c>
      <c r="BT79">
        <v>2.9138166457414627E-2</v>
      </c>
      <c r="BU79">
        <v>0.27821734547615051</v>
      </c>
      <c r="BV79">
        <v>0.48226353526115417</v>
      </c>
      <c r="BW79">
        <v>0.18215000629425049</v>
      </c>
      <c r="BX79">
        <v>2.8230953961610794E-2</v>
      </c>
      <c r="BY79">
        <v>5.7023510336875916E-2</v>
      </c>
      <c r="BZ79">
        <v>0.27458035945892334</v>
      </c>
      <c r="CA79">
        <v>0.10858084261417389</v>
      </c>
      <c r="CB79">
        <v>6.4675413072109222E-2</v>
      </c>
      <c r="CC79">
        <v>0.29811292886734009</v>
      </c>
      <c r="CD79">
        <v>0.19702695310115814</v>
      </c>
      <c r="CE79">
        <v>0.11471284925937653</v>
      </c>
      <c r="CF79">
        <v>0.14576689898967743</v>
      </c>
      <c r="CG79">
        <v>8.4757350385189056E-2</v>
      </c>
      <c r="CH79">
        <v>0.18305088579654694</v>
      </c>
      <c r="CI79">
        <v>0.40445685386657715</v>
      </c>
      <c r="CJ79">
        <v>6.6923052072525024E-2</v>
      </c>
      <c r="CK79">
        <v>3.3210721448995173E-4</v>
      </c>
      <c r="CL79">
        <v>2.1313229575753212E-2</v>
      </c>
      <c r="CM79">
        <v>4.6785321086645126E-2</v>
      </c>
      <c r="CN79">
        <v>0.38393265008926392</v>
      </c>
      <c r="CO79">
        <v>0.12486609071493149</v>
      </c>
      <c r="CP79">
        <v>1.5429288148880005E-2</v>
      </c>
      <c r="CQ79">
        <v>2.472212165594101E-2</v>
      </c>
      <c r="CR79">
        <v>3.9825208485126495E-2</v>
      </c>
      <c r="CS79">
        <v>0.22501453757286072</v>
      </c>
      <c r="CT79">
        <v>0.46415582299232483</v>
      </c>
      <c r="CU79">
        <v>0.24004949629306793</v>
      </c>
      <c r="CV79">
        <v>0.2300938218832016</v>
      </c>
      <c r="CW79">
        <v>6.5700851380825043E-2</v>
      </c>
      <c r="CX79">
        <v>6.9509699940681458E-2</v>
      </c>
      <c r="CY79">
        <v>8.6607150733470917E-2</v>
      </c>
      <c r="CZ79">
        <v>5.6359570473432541E-2</v>
      </c>
      <c r="DA79">
        <v>0.20105397701263428</v>
      </c>
      <c r="DB79">
        <v>0.11780089884996414</v>
      </c>
      <c r="DC79">
        <v>4.8054136335849762E-2</v>
      </c>
      <c r="DD79">
        <v>2.8511630371212959E-2</v>
      </c>
      <c r="DE79">
        <v>1.1197743937373161E-2</v>
      </c>
      <c r="DF79">
        <v>5.0489142537117004E-2</v>
      </c>
      <c r="DG79">
        <v>6.101708859205246E-2</v>
      </c>
      <c r="DH79">
        <v>7.5527675449848175E-2</v>
      </c>
      <c r="DI79">
        <v>0.12322643399238586</v>
      </c>
      <c r="DJ79">
        <v>8.2102201879024506E-2</v>
      </c>
      <c r="DK79">
        <v>4.4643688946962357E-2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0.54168617725372314</v>
      </c>
      <c r="DT79">
        <v>0.45831385254859924</v>
      </c>
      <c r="DU79">
        <v>0.10174074023962021</v>
      </c>
      <c r="DV79">
        <v>0.49704936146736145</v>
      </c>
      <c r="DW79">
        <v>0.32547327876091003</v>
      </c>
      <c r="DX79">
        <v>7.1465075016021729E-2</v>
      </c>
      <c r="DY79">
        <v>4.2715421877801418E-3</v>
      </c>
      <c r="DZ79">
        <v>4.0605012327432632E-2</v>
      </c>
      <c r="EA79">
        <v>0.23944547772407532</v>
      </c>
      <c r="EB79">
        <v>0.11873327940702438</v>
      </c>
      <c r="EC79">
        <v>0.12162767350673676</v>
      </c>
      <c r="ED79">
        <v>0.35653367638587952</v>
      </c>
      <c r="EE79">
        <v>0.1230548769235611</v>
      </c>
      <c r="EM79">
        <v>1863.475341796875</v>
      </c>
      <c r="EN79">
        <v>2116.02587890625</v>
      </c>
      <c r="EO79">
        <v>1524.2581787109375</v>
      </c>
      <c r="EP79">
        <v>465.96389770507813</v>
      </c>
      <c r="EQ79">
        <v>1325.299560546875</v>
      </c>
      <c r="ER79">
        <v>2049.93701171875</v>
      </c>
      <c r="ES79">
        <v>2374.556884765625</v>
      </c>
      <c r="ET79">
        <v>2177.088134765625</v>
      </c>
      <c r="EU79">
        <v>716.92767333984375</v>
      </c>
      <c r="EV79">
        <v>1068.9130859375</v>
      </c>
      <c r="EW79">
        <v>1322.7900390625</v>
      </c>
      <c r="EX79">
        <v>1127.877685546875</v>
      </c>
      <c r="EY79">
        <v>1665.897705078125</v>
      </c>
      <c r="EZ79">
        <v>4145.0712890625</v>
      </c>
      <c r="FA79">
        <v>857.35858154296875</v>
      </c>
      <c r="FB79">
        <v>1925.66259765625</v>
      </c>
      <c r="FC79">
        <v>1637.3525390625</v>
      </c>
      <c r="FD79">
        <v>1662.63720703125</v>
      </c>
      <c r="FE79">
        <v>2038.2349853515625</v>
      </c>
      <c r="FF79">
        <v>3237.59130859375</v>
      </c>
      <c r="FG79">
        <v>1864.5955810546875</v>
      </c>
      <c r="FH79">
        <v>2313.55615234375</v>
      </c>
      <c r="FI79">
        <v>1711.898193359375</v>
      </c>
      <c r="FJ79">
        <v>1265.0194091796875</v>
      </c>
      <c r="FK79">
        <v>1342.5294189453125</v>
      </c>
      <c r="FL79">
        <v>1004.5595092773438</v>
      </c>
      <c r="FM79">
        <v>602.31707763671875</v>
      </c>
      <c r="FN79">
        <v>1867.7637939453125</v>
      </c>
      <c r="FO79">
        <v>1162.047119140625</v>
      </c>
      <c r="FP79">
        <v>2839.67822265625</v>
      </c>
      <c r="FQ79">
        <v>1572.472900390625</v>
      </c>
      <c r="FR79">
        <v>5660.021484375</v>
      </c>
      <c r="FS79">
        <v>1505.1346435546875</v>
      </c>
      <c r="FT79">
        <v>6.1138224601745605</v>
      </c>
      <c r="FU79">
        <v>3548.653076171875</v>
      </c>
      <c r="FV79">
        <v>1873.833251953125</v>
      </c>
      <c r="FW79">
        <v>0.42027172446250916</v>
      </c>
      <c r="FX79">
        <v>0.1966368556022644</v>
      </c>
      <c r="FY79">
        <v>0.22487993538379669</v>
      </c>
      <c r="FZ79">
        <v>1823.64404296875</v>
      </c>
      <c r="GA79">
        <v>1040.892578125</v>
      </c>
      <c r="GB79">
        <v>1492.6771240234375</v>
      </c>
      <c r="GC79">
        <v>0.44680905342102051</v>
      </c>
      <c r="GD79">
        <v>0.23602268099784851</v>
      </c>
      <c r="GE79">
        <v>0.2479034811258316</v>
      </c>
      <c r="GF79">
        <v>6.1309374868869781E-2</v>
      </c>
      <c r="GG79">
        <v>7.9553881660103798E-3</v>
      </c>
      <c r="GH79">
        <v>0.68664538860321045</v>
      </c>
      <c r="GI79">
        <v>0.56293636560440063</v>
      </c>
      <c r="GJ79">
        <v>0.5929567813873291</v>
      </c>
      <c r="GK79">
        <v>0.48704209923744202</v>
      </c>
      <c r="GL79">
        <v>0.71441805362701416</v>
      </c>
      <c r="GM79">
        <v>0.32831156253814697</v>
      </c>
      <c r="GN79">
        <v>2.0028172060847282E-2</v>
      </c>
      <c r="GO79">
        <v>0.17811055481433868</v>
      </c>
      <c r="GP79">
        <v>0.25859779119491577</v>
      </c>
      <c r="GQ79">
        <v>0.25256934762001038</v>
      </c>
      <c r="GR79">
        <v>0.29069411754608154</v>
      </c>
      <c r="GS79">
        <v>0.68491435050964355</v>
      </c>
      <c r="GT79">
        <v>0.31508561968803406</v>
      </c>
      <c r="GU79">
        <v>0.18462991714477539</v>
      </c>
      <c r="GV79">
        <v>0.40313339233398438</v>
      </c>
      <c r="GW79">
        <v>9.7677983343601227E-2</v>
      </c>
      <c r="GX79">
        <v>3.6311723291873932E-2</v>
      </c>
      <c r="GY79">
        <v>0.20991313457489014</v>
      </c>
      <c r="GZ79">
        <v>6.8333856761455536E-2</v>
      </c>
      <c r="HA79">
        <v>0.98230063915252686</v>
      </c>
      <c r="HB79">
        <v>0.9280019998550415</v>
      </c>
      <c r="HC79">
        <v>0.33595070242881775</v>
      </c>
      <c r="HD79">
        <v>0.31874552369117737</v>
      </c>
    </row>
    <row r="80" spans="1:212" x14ac:dyDescent="0.25">
      <c r="A80" s="139" t="str">
        <f t="shared" si="2"/>
        <v>2012_3_RJ</v>
      </c>
      <c r="B80">
        <v>2012</v>
      </c>
      <c r="C80">
        <v>3</v>
      </c>
      <c r="D80" t="s">
        <v>172</v>
      </c>
      <c r="E80">
        <v>28045.413833618164</v>
      </c>
      <c r="F80">
        <v>719321.12930297852</v>
      </c>
      <c r="G80">
        <v>1443495.2598571777</v>
      </c>
      <c r="H80">
        <v>676697.65437316895</v>
      </c>
      <c r="I80">
        <v>100289.88864135742</v>
      </c>
      <c r="J80">
        <v>3179213.4652099609</v>
      </c>
      <c r="K80">
        <v>5327393.6159515381</v>
      </c>
      <c r="L80">
        <v>2148180.1507415771</v>
      </c>
      <c r="M80">
        <v>2967849.3460083008</v>
      </c>
      <c r="N80">
        <v>206339.49908447266</v>
      </c>
      <c r="O80">
        <v>358259.13554382324</v>
      </c>
      <c r="P80">
        <v>1134629.459564209</v>
      </c>
      <c r="Q80">
        <v>1855851.4747161865</v>
      </c>
      <c r="R80">
        <v>1187713.0208892822</v>
      </c>
      <c r="S80">
        <v>790940.52523803711</v>
      </c>
      <c r="T80">
        <v>6.724848598241806E-2</v>
      </c>
      <c r="U80">
        <v>0.21298022568225861</v>
      </c>
      <c r="V80">
        <v>0.34836012125015259</v>
      </c>
      <c r="W80">
        <v>0.2229444831609726</v>
      </c>
      <c r="X80">
        <v>0.14846669137477875</v>
      </c>
      <c r="Y80">
        <v>2.7329814620316029E-3</v>
      </c>
      <c r="Z80">
        <v>0.40323284268379211</v>
      </c>
      <c r="AA80">
        <v>1.6462781932204962E-3</v>
      </c>
      <c r="AB80">
        <v>0.10470475256443024</v>
      </c>
      <c r="AC80">
        <v>0.46503263711929321</v>
      </c>
      <c r="AD80">
        <v>0.53496736288070679</v>
      </c>
      <c r="AE80">
        <v>1.29054831340909E-2</v>
      </c>
      <c r="AF80">
        <v>0.25589314103126526</v>
      </c>
      <c r="AG80">
        <v>0.48003345727920532</v>
      </c>
      <c r="AH80">
        <v>0.2193690687417984</v>
      </c>
      <c r="AI80">
        <v>3.1798854470252991E-2</v>
      </c>
      <c r="AJ80">
        <v>2.040821872651577E-2</v>
      </c>
      <c r="AK80">
        <v>0.16692599654197693</v>
      </c>
      <c r="AL80">
        <v>0.11996011435985565</v>
      </c>
      <c r="AM80">
        <v>5.2280809730291367E-2</v>
      </c>
      <c r="AN80">
        <v>0.33623912930488586</v>
      </c>
      <c r="AO80">
        <v>0.30418571829795837</v>
      </c>
      <c r="AP80">
        <v>2.7213077992200851E-3</v>
      </c>
      <c r="AQ80">
        <v>9.0397141873836517E-2</v>
      </c>
      <c r="AR80">
        <v>7.3590531945228577E-2</v>
      </c>
      <c r="AS80">
        <v>0.17537939548492432</v>
      </c>
      <c r="AT80">
        <v>0.59162235260009766</v>
      </c>
      <c r="AU80">
        <v>6.5716840326786041E-2</v>
      </c>
      <c r="AV80">
        <v>5.7244003983214498E-4</v>
      </c>
      <c r="AW80">
        <v>0.5967671275138855</v>
      </c>
      <c r="AX80">
        <v>0.50505185127258301</v>
      </c>
      <c r="AY80">
        <v>0.70862859487533569</v>
      </c>
      <c r="AZ80">
        <v>0.11452404409646988</v>
      </c>
      <c r="BA80">
        <v>0.71700841188430786</v>
      </c>
      <c r="BB80">
        <v>0.82233351469039917</v>
      </c>
      <c r="BC80">
        <v>0.58719664812088013</v>
      </c>
      <c r="BD80">
        <v>0.12781661748886108</v>
      </c>
      <c r="BE80">
        <v>0.28731128573417664</v>
      </c>
      <c r="BF80">
        <v>0.44610008597373962</v>
      </c>
      <c r="BG80">
        <v>0.53335511684417725</v>
      </c>
      <c r="BH80">
        <v>0.47850513458251953</v>
      </c>
      <c r="BI80">
        <v>0.68620693683624268</v>
      </c>
      <c r="BJ80">
        <v>0.74866753816604614</v>
      </c>
      <c r="BK80">
        <v>1.2599768815562129E-3</v>
      </c>
      <c r="BL80">
        <v>4.1854251176118851E-2</v>
      </c>
      <c r="BM80">
        <v>3.4072723239660263E-2</v>
      </c>
      <c r="BN80">
        <v>8.1201396882534027E-2</v>
      </c>
      <c r="BO80">
        <v>0.2739236056804657</v>
      </c>
      <c r="BP80">
        <v>3.0427169054746628E-2</v>
      </c>
      <c r="BQ80">
        <v>2.6504212291911244E-4</v>
      </c>
      <c r="BR80">
        <v>0.45520228147506714</v>
      </c>
      <c r="BS80">
        <v>0.54479771852493286</v>
      </c>
      <c r="BT80">
        <v>9.4497427344322205E-3</v>
      </c>
      <c r="BU80">
        <v>0.24237117171287537</v>
      </c>
      <c r="BV80">
        <v>0.4863775372505188</v>
      </c>
      <c r="BW80">
        <v>0.228009432554245</v>
      </c>
      <c r="BX80">
        <v>3.3792108297348022E-2</v>
      </c>
      <c r="BY80">
        <v>2.0806374028325081E-2</v>
      </c>
      <c r="BZ80">
        <v>0.16555815935134888</v>
      </c>
      <c r="CA80">
        <v>0.12021423876285553</v>
      </c>
      <c r="CB80">
        <v>4.9533672630786896E-2</v>
      </c>
      <c r="CC80">
        <v>0.33181288838386536</v>
      </c>
      <c r="CD80">
        <v>0.31207466125488281</v>
      </c>
      <c r="CE80">
        <v>2.7213077992200851E-3</v>
      </c>
      <c r="CF80">
        <v>9.0397141873836517E-2</v>
      </c>
      <c r="CG80">
        <v>7.3590531945228577E-2</v>
      </c>
      <c r="CH80">
        <v>0.17537939548492432</v>
      </c>
      <c r="CI80">
        <v>0.59162235260009766</v>
      </c>
      <c r="CJ80">
        <v>6.5716840326786041E-2</v>
      </c>
      <c r="CK80">
        <v>5.7244003983214498E-4</v>
      </c>
      <c r="CL80">
        <v>2.952084131538868E-2</v>
      </c>
      <c r="CM80">
        <v>4.3896619230508804E-2</v>
      </c>
      <c r="CN80">
        <v>0.48091083765029907</v>
      </c>
      <c r="CO80">
        <v>7.7315777540206909E-2</v>
      </c>
      <c r="CP80">
        <v>1.504272036254406E-2</v>
      </c>
      <c r="CQ80">
        <v>8.7655205279588699E-3</v>
      </c>
      <c r="CR80">
        <v>2.6734884828329086E-2</v>
      </c>
      <c r="CS80">
        <v>0.21146175265312195</v>
      </c>
      <c r="CT80">
        <v>0.49362465739250183</v>
      </c>
      <c r="CU80">
        <v>0.22084638476371765</v>
      </c>
      <c r="CV80">
        <v>0.21565037965774536</v>
      </c>
      <c r="CW80">
        <v>6.9878578186035156E-2</v>
      </c>
      <c r="CX80">
        <v>6.4902685582637787E-2</v>
      </c>
      <c r="CY80">
        <v>8.4600374102592468E-2</v>
      </c>
      <c r="CZ80">
        <v>4.7780025750398636E-2</v>
      </c>
      <c r="DA80">
        <v>0.30716711282730103</v>
      </c>
      <c r="DB80">
        <v>0.11352605372667313</v>
      </c>
      <c r="DC80">
        <v>5.2545938640832901E-2</v>
      </c>
      <c r="DD80">
        <v>2.9224039986729622E-2</v>
      </c>
      <c r="DE80">
        <v>7.9673202708363533E-3</v>
      </c>
      <c r="DF80">
        <v>4.1019164025783539E-2</v>
      </c>
      <c r="DG80">
        <v>7.217707484960556E-2</v>
      </c>
      <c r="DH80">
        <v>6.3447572290897369E-2</v>
      </c>
      <c r="DI80">
        <v>0.10700084269046783</v>
      </c>
      <c r="DJ80">
        <v>7.7187053859233856E-2</v>
      </c>
      <c r="DK80">
        <v>4.2272701859474182E-2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0.60616803169250488</v>
      </c>
      <c r="DT80">
        <v>0.3938319981098175</v>
      </c>
      <c r="DU80">
        <v>6.1078209429979324E-2</v>
      </c>
      <c r="DV80">
        <v>0.44760143756866455</v>
      </c>
      <c r="DW80">
        <v>0.38864046335220337</v>
      </c>
      <c r="DX80">
        <v>9.8776347935199738E-2</v>
      </c>
      <c r="DY80">
        <v>3.9035619702190161E-3</v>
      </c>
      <c r="DZ80">
        <v>1.2898203916847706E-2</v>
      </c>
      <c r="EA80">
        <v>0.18563529849052429</v>
      </c>
      <c r="EB80">
        <v>0.11727061122655869</v>
      </c>
      <c r="EC80">
        <v>8.6191974580287933E-2</v>
      </c>
      <c r="ED80">
        <v>0.39988034963607788</v>
      </c>
      <c r="EE80">
        <v>0.19812357425689697</v>
      </c>
      <c r="EM80">
        <v>2505.738037109375</v>
      </c>
      <c r="EN80">
        <v>2793.53857421875</v>
      </c>
      <c r="EO80">
        <v>2161.291259765625</v>
      </c>
      <c r="EP80">
        <v>590.31085205078125</v>
      </c>
      <c r="EQ80">
        <v>1649.83251953125</v>
      </c>
      <c r="ER80">
        <v>2736.80615234375</v>
      </c>
      <c r="ES80">
        <v>2957.13671875</v>
      </c>
      <c r="ET80">
        <v>2808.69921875</v>
      </c>
      <c r="EU80">
        <v>1139.0068359375</v>
      </c>
      <c r="EV80">
        <v>1214.339599609375</v>
      </c>
      <c r="EW80">
        <v>1294.810791015625</v>
      </c>
      <c r="EX80">
        <v>1324.00341796875</v>
      </c>
      <c r="EY80">
        <v>1829.180908203125</v>
      </c>
      <c r="EZ80">
        <v>4655.3359375</v>
      </c>
      <c r="FA80">
        <v>1716.237060546875</v>
      </c>
      <c r="FB80">
        <v>2855.12890625</v>
      </c>
      <c r="FC80">
        <v>1930.65576171875</v>
      </c>
      <c r="FD80">
        <v>1866.5660400390625</v>
      </c>
      <c r="FE80">
        <v>2505.822998046875</v>
      </c>
      <c r="FF80">
        <v>4409.9296875</v>
      </c>
      <c r="FG80">
        <v>2147.8828125</v>
      </c>
      <c r="FH80">
        <v>3076.63427734375</v>
      </c>
      <c r="FI80">
        <v>2307.619384765625</v>
      </c>
      <c r="FJ80">
        <v>1653.52783203125</v>
      </c>
      <c r="FK80">
        <v>1729.032470703125</v>
      </c>
      <c r="FL80">
        <v>1142.956298828125</v>
      </c>
      <c r="FM80">
        <v>844.75604248046875</v>
      </c>
      <c r="FN80">
        <v>2312.565673828125</v>
      </c>
      <c r="FO80">
        <v>1656.6158447265625</v>
      </c>
      <c r="FP80">
        <v>4678.78759765625</v>
      </c>
      <c r="FQ80">
        <v>2030.826904296875</v>
      </c>
      <c r="FR80">
        <v>6162.587890625</v>
      </c>
      <c r="FS80">
        <v>2250.9248046875</v>
      </c>
      <c r="FT80">
        <v>0</v>
      </c>
      <c r="FU80">
        <v>4448.423828125</v>
      </c>
      <c r="FV80">
        <v>2461.01611328125</v>
      </c>
      <c r="FW80">
        <v>0.5254744291305542</v>
      </c>
      <c r="FX80">
        <v>0.12997791171073914</v>
      </c>
      <c r="FY80">
        <v>0.21146175265312195</v>
      </c>
      <c r="FZ80">
        <v>2280.037109375</v>
      </c>
      <c r="GA80">
        <v>1369.6839599609375</v>
      </c>
      <c r="GB80">
        <v>2205.23828125</v>
      </c>
      <c r="GC80">
        <v>0.47580587863922119</v>
      </c>
      <c r="GD80">
        <v>0.21750535070896149</v>
      </c>
      <c r="GE80">
        <v>0.23346279561519623</v>
      </c>
      <c r="GF80">
        <v>6.3315100967884064E-2</v>
      </c>
      <c r="GG80">
        <v>9.9108675494790077E-3</v>
      </c>
      <c r="GH80">
        <v>0.65055793523788452</v>
      </c>
      <c r="GI80">
        <v>0.56446713209152222</v>
      </c>
      <c r="GJ80">
        <v>0.57533299922943115</v>
      </c>
      <c r="GK80">
        <v>0.45072391629219055</v>
      </c>
      <c r="GL80">
        <v>0.77890598773956299</v>
      </c>
      <c r="GM80">
        <v>0.34674268960952759</v>
      </c>
      <c r="GN80">
        <v>1.4060456305742264E-2</v>
      </c>
      <c r="GO80">
        <v>0.13296276330947876</v>
      </c>
      <c r="GP80">
        <v>0.20882317423820496</v>
      </c>
      <c r="GQ80">
        <v>0.27214983105659485</v>
      </c>
      <c r="GR80">
        <v>0.37200376391410828</v>
      </c>
      <c r="GS80">
        <v>0.71234756708145142</v>
      </c>
      <c r="GT80">
        <v>0.28765246272087097</v>
      </c>
      <c r="GU80">
        <v>8.2048006355762482E-2</v>
      </c>
      <c r="GV80">
        <v>0.29062697291374207</v>
      </c>
      <c r="GW80">
        <v>0.14564841985702515</v>
      </c>
      <c r="GX80">
        <v>3.369150310754776E-2</v>
      </c>
      <c r="GY80">
        <v>0.29689711332321167</v>
      </c>
      <c r="GZ80">
        <v>0.15108798444271088</v>
      </c>
      <c r="HA80">
        <v>0.98773545026779175</v>
      </c>
      <c r="HB80">
        <v>0.93174022436141968</v>
      </c>
      <c r="HC80">
        <v>0.25300464034080505</v>
      </c>
      <c r="HD80">
        <v>0.19830262660980225</v>
      </c>
    </row>
    <row r="81" spans="1:212" x14ac:dyDescent="0.25">
      <c r="A81" s="139" t="str">
        <f t="shared" si="2"/>
        <v>2012_3_RMRJ</v>
      </c>
      <c r="B81">
        <v>2012</v>
      </c>
      <c r="C81">
        <v>3</v>
      </c>
      <c r="D81" t="s">
        <v>9</v>
      </c>
      <c r="E81">
        <v>58198.157592773438</v>
      </c>
      <c r="F81">
        <v>1330461.9645080566</v>
      </c>
      <c r="G81">
        <v>2665127.7025527954</v>
      </c>
      <c r="H81">
        <v>1187008.4621658325</v>
      </c>
      <c r="I81">
        <v>164886.67779541016</v>
      </c>
      <c r="J81">
        <v>5838331.1991653442</v>
      </c>
      <c r="K81">
        <v>9909706.6004867554</v>
      </c>
      <c r="L81">
        <v>4071375.4013214111</v>
      </c>
      <c r="M81">
        <v>5405682.9646148682</v>
      </c>
      <c r="N81">
        <v>422745.72902679443</v>
      </c>
      <c r="O81">
        <v>771060.87495422363</v>
      </c>
      <c r="P81">
        <v>2151536.7308807373</v>
      </c>
      <c r="Q81">
        <v>3521779.5521240234</v>
      </c>
      <c r="R81">
        <v>2158442.2091445923</v>
      </c>
      <c r="S81">
        <v>1306887.2333831787</v>
      </c>
      <c r="T81">
        <v>7.7808648347854614E-2</v>
      </c>
      <c r="U81">
        <v>0.21711407601833344</v>
      </c>
      <c r="V81">
        <v>0.35538685321807861</v>
      </c>
      <c r="W81">
        <v>0.21781091392040253</v>
      </c>
      <c r="X81">
        <v>0.13187950849533081</v>
      </c>
      <c r="Y81">
        <v>2.9140617698431015E-3</v>
      </c>
      <c r="Z81">
        <v>0.41084721684455872</v>
      </c>
      <c r="AA81">
        <v>2.2466520313173532E-3</v>
      </c>
      <c r="AB81">
        <v>9.0039201080799103E-2</v>
      </c>
      <c r="AC81">
        <v>0.45698729157447815</v>
      </c>
      <c r="AD81">
        <v>0.54301267862319946</v>
      </c>
      <c r="AE81">
        <v>1.4787310734391212E-2</v>
      </c>
      <c r="AF81">
        <v>0.26258769631385803</v>
      </c>
      <c r="AG81">
        <v>0.48404800891876221</v>
      </c>
      <c r="AH81">
        <v>0.20986342430114746</v>
      </c>
      <c r="AI81">
        <v>2.8713574633002281E-2</v>
      </c>
      <c r="AJ81">
        <v>2.3649763315916061E-2</v>
      </c>
      <c r="AK81">
        <v>0.20189070701599121</v>
      </c>
      <c r="AL81">
        <v>0.13536372780799866</v>
      </c>
      <c r="AM81">
        <v>5.8723103255033493E-2</v>
      </c>
      <c r="AN81">
        <v>0.34661340713500977</v>
      </c>
      <c r="AO81">
        <v>0.23375928401947021</v>
      </c>
      <c r="AP81">
        <v>4.944909829646349E-3</v>
      </c>
      <c r="AQ81">
        <v>0.10479734838008881</v>
      </c>
      <c r="AR81">
        <v>9.5566995441913605E-2</v>
      </c>
      <c r="AS81">
        <v>0.18258993327617645</v>
      </c>
      <c r="AT81">
        <v>0.54891735315322876</v>
      </c>
      <c r="AU81">
        <v>6.2286246567964554E-2</v>
      </c>
      <c r="AV81">
        <v>8.9722080156207085E-4</v>
      </c>
      <c r="AW81">
        <v>0.5891527533531189</v>
      </c>
      <c r="AX81">
        <v>0.49305683374404907</v>
      </c>
      <c r="AY81">
        <v>0.7047467827796936</v>
      </c>
      <c r="AZ81">
        <v>0.11196679621934891</v>
      </c>
      <c r="BA81">
        <v>0.71254831552505493</v>
      </c>
      <c r="BB81">
        <v>0.8024444580078125</v>
      </c>
      <c r="BC81">
        <v>0.56765574216842651</v>
      </c>
      <c r="BD81">
        <v>0.12827377021312714</v>
      </c>
      <c r="BE81">
        <v>0.29737526178359985</v>
      </c>
      <c r="BF81">
        <v>0.44553488492965698</v>
      </c>
      <c r="BG81">
        <v>0.54767912626266479</v>
      </c>
      <c r="BH81">
        <v>0.49041560292243958</v>
      </c>
      <c r="BI81">
        <v>0.70834332704544067</v>
      </c>
      <c r="BJ81">
        <v>0.75784677267074585</v>
      </c>
      <c r="BK81">
        <v>2.2239661775529385E-3</v>
      </c>
      <c r="BL81">
        <v>4.71324622631073E-2</v>
      </c>
      <c r="BM81">
        <v>4.2981121689081192E-2</v>
      </c>
      <c r="BN81">
        <v>8.2119569182395935E-2</v>
      </c>
      <c r="BO81">
        <v>0.24687480926513672</v>
      </c>
      <c r="BP81">
        <v>2.8013153001666069E-2</v>
      </c>
      <c r="BQ81">
        <v>4.0352382347919047E-4</v>
      </c>
      <c r="BR81">
        <v>0.44724777340888977</v>
      </c>
      <c r="BS81">
        <v>0.55275225639343262</v>
      </c>
      <c r="BT81">
        <v>1.0766106657683849E-2</v>
      </c>
      <c r="BU81">
        <v>0.2461228221654892</v>
      </c>
      <c r="BV81">
        <v>0.49302330613136292</v>
      </c>
      <c r="BW81">
        <v>0.21958528459072113</v>
      </c>
      <c r="BX81">
        <v>3.0502468347549438E-2</v>
      </c>
      <c r="BY81">
        <v>2.461337111890316E-2</v>
      </c>
      <c r="BZ81">
        <v>0.2007271945476532</v>
      </c>
      <c r="CA81">
        <v>0.1364520937204361</v>
      </c>
      <c r="CB81">
        <v>5.4374653846025467E-2</v>
      </c>
      <c r="CC81">
        <v>0.34298264980316162</v>
      </c>
      <c r="CD81">
        <v>0.24085003137588501</v>
      </c>
      <c r="CE81">
        <v>4.9456176348030567E-3</v>
      </c>
      <c r="CF81">
        <v>0.10481234639883041</v>
      </c>
      <c r="CG81">
        <v>9.5492444932460785E-2</v>
      </c>
      <c r="CH81">
        <v>0.18261606991291046</v>
      </c>
      <c r="CI81">
        <v>0.54894101619720459</v>
      </c>
      <c r="CJ81">
        <v>6.2295164912939072E-2</v>
      </c>
      <c r="CK81">
        <v>8.9734926586970687E-4</v>
      </c>
      <c r="CL81">
        <v>3.3275935798883438E-2</v>
      </c>
      <c r="CM81">
        <v>5.1411803811788559E-2</v>
      </c>
      <c r="CN81">
        <v>0.47166576981544495</v>
      </c>
      <c r="CO81">
        <v>8.3708561956882477E-2</v>
      </c>
      <c r="CP81">
        <v>1.4278920367360115E-2</v>
      </c>
      <c r="CQ81">
        <v>1.1565710417926311E-2</v>
      </c>
      <c r="CR81">
        <v>2.512265183031559E-2</v>
      </c>
      <c r="CS81">
        <v>0.21668478846549988</v>
      </c>
      <c r="CT81">
        <v>0.48794341087341309</v>
      </c>
      <c r="CU81">
        <v>0.22406557202339172</v>
      </c>
      <c r="CV81">
        <v>0.22141456604003906</v>
      </c>
      <c r="CW81">
        <v>6.6576436161994934E-2</v>
      </c>
      <c r="CX81">
        <v>7.2408661246299744E-2</v>
      </c>
      <c r="CY81">
        <v>9.1925367712974548E-2</v>
      </c>
      <c r="CZ81">
        <v>5.5983837693929672E-2</v>
      </c>
      <c r="DA81">
        <v>0.3125130832195282</v>
      </c>
      <c r="DB81">
        <v>0.12982846796512604</v>
      </c>
      <c r="DC81">
        <v>5.5319931358098984E-2</v>
      </c>
      <c r="DD81">
        <v>3.0720386654138565E-2</v>
      </c>
      <c r="DE81">
        <v>1.6420260071754456E-2</v>
      </c>
      <c r="DF81">
        <v>3.2971687614917755E-2</v>
      </c>
      <c r="DG81">
        <v>7.7903851866722107E-2</v>
      </c>
      <c r="DH81">
        <v>6.4935095608234406E-2</v>
      </c>
      <c r="DI81">
        <v>0.13852973282337189</v>
      </c>
      <c r="DJ81">
        <v>8.2025863230228424E-2</v>
      </c>
      <c r="DK81">
        <v>4.510967805981636E-2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0.58016163110733032</v>
      </c>
      <c r="DT81">
        <v>0.41983836889266968</v>
      </c>
      <c r="DU81">
        <v>6.3821487128734589E-2</v>
      </c>
      <c r="DV81">
        <v>0.47081881761550903</v>
      </c>
      <c r="DW81">
        <v>0.3698107898235321</v>
      </c>
      <c r="DX81">
        <v>8.9037492871284485E-2</v>
      </c>
      <c r="DY81">
        <v>6.5114363096654415E-3</v>
      </c>
      <c r="DZ81">
        <v>1.0769051499664783E-2</v>
      </c>
      <c r="EA81">
        <v>0.21721246838569641</v>
      </c>
      <c r="EB81">
        <v>0.12139233201742172</v>
      </c>
      <c r="EC81">
        <v>0.11234699934720993</v>
      </c>
      <c r="ED81">
        <v>0.3926500678062439</v>
      </c>
      <c r="EE81">
        <v>0.14562907814979553</v>
      </c>
      <c r="EM81">
        <v>2120.66845703125</v>
      </c>
      <c r="EN81">
        <v>2377.012939453125</v>
      </c>
      <c r="EO81">
        <v>1803.8414306640625</v>
      </c>
      <c r="EP81">
        <v>622.43084716796875</v>
      </c>
      <c r="EQ81">
        <v>1481.3636474609375</v>
      </c>
      <c r="ER81">
        <v>2272.9345703125</v>
      </c>
      <c r="ES81">
        <v>2533.0634765625</v>
      </c>
      <c r="ET81">
        <v>2385.09423828125</v>
      </c>
      <c r="EU81">
        <v>1064.3558349609375</v>
      </c>
      <c r="EV81">
        <v>1185.75244140625</v>
      </c>
      <c r="EW81">
        <v>1271.67041015625</v>
      </c>
      <c r="EX81">
        <v>1258.4696044921875</v>
      </c>
      <c r="EY81">
        <v>1710.5660400390625</v>
      </c>
      <c r="EZ81">
        <v>4267.9951171875</v>
      </c>
      <c r="FA81">
        <v>1156.735107421875</v>
      </c>
      <c r="FB81">
        <v>2364.857666015625</v>
      </c>
      <c r="FC81">
        <v>1641.803955078125</v>
      </c>
      <c r="FD81">
        <v>1632.03759765625</v>
      </c>
      <c r="FE81">
        <v>2140.12744140625</v>
      </c>
      <c r="FF81">
        <v>3793.374755859375</v>
      </c>
      <c r="FG81">
        <v>1330.4803466796875</v>
      </c>
      <c r="FH81">
        <v>2559.05712890625</v>
      </c>
      <c r="FI81">
        <v>1944.1417236328125</v>
      </c>
      <c r="FJ81">
        <v>1485.7210693359375</v>
      </c>
      <c r="FK81">
        <v>1614.817138671875</v>
      </c>
      <c r="FL81">
        <v>1099.940185546875</v>
      </c>
      <c r="FM81">
        <v>829.14935302734375</v>
      </c>
      <c r="FN81">
        <v>1975.303466796875</v>
      </c>
      <c r="FO81">
        <v>1503.5780029296875</v>
      </c>
      <c r="FP81">
        <v>4279.25732421875</v>
      </c>
      <c r="FQ81">
        <v>1558.0638427734375</v>
      </c>
      <c r="FR81">
        <v>5181.181640625</v>
      </c>
      <c r="FS81">
        <v>1874.8468017578125</v>
      </c>
      <c r="FT81">
        <v>0</v>
      </c>
      <c r="FU81">
        <v>4092.073486328125</v>
      </c>
      <c r="FV81">
        <v>2082.744384765625</v>
      </c>
      <c r="FW81">
        <v>0.51914632320404053</v>
      </c>
      <c r="FX81">
        <v>0.14671997725963593</v>
      </c>
      <c r="FY81">
        <v>0.21674199402332306</v>
      </c>
      <c r="FZ81">
        <v>1959.3956298828125</v>
      </c>
      <c r="GA81">
        <v>1233.0474853515625</v>
      </c>
      <c r="GB81">
        <v>1842.4176025390625</v>
      </c>
      <c r="GC81">
        <v>0.46981155872344971</v>
      </c>
      <c r="GD81">
        <v>0.21975855529308319</v>
      </c>
      <c r="GE81">
        <v>0.23993784189224243</v>
      </c>
      <c r="GF81">
        <v>6.2607645988464355E-2</v>
      </c>
      <c r="GG81">
        <v>7.8843934461474419E-3</v>
      </c>
      <c r="GH81">
        <v>0.64991462230682373</v>
      </c>
      <c r="GI81">
        <v>0.55336302518844604</v>
      </c>
      <c r="GJ81">
        <v>0.56132131814956665</v>
      </c>
      <c r="GK81">
        <v>0.44985517859458923</v>
      </c>
      <c r="GL81">
        <v>0.73595333099365234</v>
      </c>
      <c r="GM81">
        <v>0.35066944360733032</v>
      </c>
      <c r="GN81">
        <v>1.6643639653921127E-2</v>
      </c>
      <c r="GO81">
        <v>0.14615342020988464</v>
      </c>
      <c r="GP81">
        <v>0.23506578803062439</v>
      </c>
      <c r="GQ81">
        <v>0.27544876933097839</v>
      </c>
      <c r="GR81">
        <v>0.32668837904930115</v>
      </c>
      <c r="GS81">
        <v>0.70805269479751587</v>
      </c>
      <c r="GT81">
        <v>0.29194730520248413</v>
      </c>
      <c r="GU81">
        <v>8.9808471500873566E-2</v>
      </c>
      <c r="GV81">
        <v>0.33806264400482178</v>
      </c>
      <c r="GW81">
        <v>0.15236711502075195</v>
      </c>
      <c r="GX81">
        <v>3.5940367728471756E-2</v>
      </c>
      <c r="GY81">
        <v>0.27702057361602783</v>
      </c>
      <c r="GZ81">
        <v>0.10680084675550461</v>
      </c>
      <c r="HA81">
        <v>0.98890751600265503</v>
      </c>
      <c r="HB81">
        <v>0.92445367574691772</v>
      </c>
      <c r="HC81">
        <v>0.27229121327400208</v>
      </c>
      <c r="HD81">
        <v>0.22034449875354767</v>
      </c>
    </row>
    <row r="82" spans="1:212" x14ac:dyDescent="0.25">
      <c r="A82" s="139" t="str">
        <f t="shared" si="2"/>
        <v>2012_3_SEMT</v>
      </c>
      <c r="B82">
        <v>2012</v>
      </c>
      <c r="C82">
        <v>3</v>
      </c>
      <c r="D82" t="s">
        <v>171</v>
      </c>
      <c r="E82">
        <v>326045.87837982178</v>
      </c>
      <c r="F82">
        <v>5178294.7624969482</v>
      </c>
      <c r="G82">
        <v>9154838.3623199463</v>
      </c>
      <c r="H82">
        <v>3814298.9219970703</v>
      </c>
      <c r="I82">
        <v>532365.52243804932</v>
      </c>
      <c r="J82">
        <v>20553190.442489624</v>
      </c>
      <c r="K82">
        <v>32542366.045318604</v>
      </c>
      <c r="L82">
        <v>11989175.602828979</v>
      </c>
      <c r="M82">
        <v>19005843.447631836</v>
      </c>
      <c r="N82">
        <v>1521652.3307113647</v>
      </c>
      <c r="O82">
        <v>2535753.9549179077</v>
      </c>
      <c r="P82">
        <v>7603200.9018783569</v>
      </c>
      <c r="Q82">
        <v>11822739.064300537</v>
      </c>
      <c r="R82">
        <v>6726070.6681289673</v>
      </c>
      <c r="S82">
        <v>3854601.4560928345</v>
      </c>
      <c r="T82">
        <v>7.792162150144577E-2</v>
      </c>
      <c r="U82">
        <v>0.23364007472991943</v>
      </c>
      <c r="V82">
        <v>0.36330300569534302</v>
      </c>
      <c r="W82">
        <v>0.2066865861415863</v>
      </c>
      <c r="X82">
        <v>0.11844871193170547</v>
      </c>
      <c r="Y82">
        <v>3.6325838882476091E-3</v>
      </c>
      <c r="Z82">
        <v>0.36841744184494019</v>
      </c>
      <c r="AA82">
        <v>3.5746667999774218E-3</v>
      </c>
      <c r="AB82">
        <v>7.8796945512294769E-2</v>
      </c>
      <c r="AC82">
        <v>0.45673102140426636</v>
      </c>
      <c r="AD82">
        <v>0.54326897859573364</v>
      </c>
      <c r="AE82">
        <v>2.3431684821844101E-2</v>
      </c>
      <c r="AF82">
        <v>0.28801527619361877</v>
      </c>
      <c r="AG82">
        <v>0.47024446725845337</v>
      </c>
      <c r="AH82">
        <v>0.19207914173603058</v>
      </c>
      <c r="AI82">
        <v>2.6229428127408028E-2</v>
      </c>
      <c r="AJ82">
        <v>2.6174020022153854E-2</v>
      </c>
      <c r="AK82">
        <v>0.18355335295200348</v>
      </c>
      <c r="AL82">
        <v>0.11075753718614578</v>
      </c>
      <c r="AM82">
        <v>6.1309479176998138E-2</v>
      </c>
      <c r="AN82">
        <v>0.35704413056373596</v>
      </c>
      <c r="AO82">
        <v>0.26116147637367249</v>
      </c>
      <c r="AP82">
        <v>5.0366828218102455E-3</v>
      </c>
      <c r="AQ82">
        <v>0.14809279143810272</v>
      </c>
      <c r="AR82">
        <v>8.4253557026386261E-2</v>
      </c>
      <c r="AS82">
        <v>0.17590980231761932</v>
      </c>
      <c r="AT82">
        <v>0.53839987516403198</v>
      </c>
      <c r="AU82">
        <v>4.7994647175073624E-2</v>
      </c>
      <c r="AV82">
        <v>3.1264766585081816E-4</v>
      </c>
      <c r="AW82">
        <v>0.63158255815505981</v>
      </c>
      <c r="AX82">
        <v>0.53848785161972046</v>
      </c>
      <c r="AY82">
        <v>0.73898965120315552</v>
      </c>
      <c r="AZ82">
        <v>0.18992216885089874</v>
      </c>
      <c r="BA82">
        <v>0.77857112884521484</v>
      </c>
      <c r="BB82">
        <v>0.81749451160430908</v>
      </c>
      <c r="BC82">
        <v>0.58694583177566528</v>
      </c>
      <c r="BD82">
        <v>0.13985840976238251</v>
      </c>
      <c r="BE82">
        <v>0.33716893196105957</v>
      </c>
      <c r="BF82">
        <v>0.46238890290260315</v>
      </c>
      <c r="BG82">
        <v>0.56362450122833252</v>
      </c>
      <c r="BH82">
        <v>0.54980921745300293</v>
      </c>
      <c r="BI82">
        <v>0.75062131881713867</v>
      </c>
      <c r="BJ82">
        <v>0.80346667766571045</v>
      </c>
      <c r="BK82">
        <v>2.417450537905097E-3</v>
      </c>
      <c r="BL82">
        <v>7.1079917252063751E-2</v>
      </c>
      <c r="BM82">
        <v>4.0439080446958542E-2</v>
      </c>
      <c r="BN82">
        <v>8.443121612071991E-2</v>
      </c>
      <c r="BO82">
        <v>0.25841513276100159</v>
      </c>
      <c r="BP82">
        <v>2.3035932332277298E-2</v>
      </c>
      <c r="BQ82">
        <v>1.5006112516857684E-4</v>
      </c>
      <c r="BR82">
        <v>0.4494011402130127</v>
      </c>
      <c r="BS82">
        <v>0.5505988597869873</v>
      </c>
      <c r="BT82">
        <v>1.7155032604932785E-2</v>
      </c>
      <c r="BU82">
        <v>0.27245804667472839</v>
      </c>
      <c r="BV82">
        <v>0.48168545961380005</v>
      </c>
      <c r="BW82">
        <v>0.2006908506155014</v>
      </c>
      <c r="BX82">
        <v>2.8010623529553413E-2</v>
      </c>
      <c r="BY82">
        <v>2.6817295700311661E-2</v>
      </c>
      <c r="BZ82">
        <v>0.18472862243652344</v>
      </c>
      <c r="CA82">
        <v>0.11066696047782898</v>
      </c>
      <c r="CB82">
        <v>5.595029890537262E-2</v>
      </c>
      <c r="CC82">
        <v>0.35243731737136841</v>
      </c>
      <c r="CD82">
        <v>0.269399493932724</v>
      </c>
      <c r="CE82">
        <v>5.0378125160932541E-3</v>
      </c>
      <c r="CF82">
        <v>0.14812600612640381</v>
      </c>
      <c r="CG82">
        <v>8.424735814332962E-2</v>
      </c>
      <c r="CH82">
        <v>0.17590416967868805</v>
      </c>
      <c r="CI82">
        <v>0.53836649656295776</v>
      </c>
      <c r="CJ82">
        <v>4.8005413264036179E-2</v>
      </c>
      <c r="CK82">
        <v>3.1271777697838843E-4</v>
      </c>
      <c r="CL82">
        <v>2.9014438390731812E-2</v>
      </c>
      <c r="CM82">
        <v>4.144321009516716E-2</v>
      </c>
      <c r="CN82">
        <v>0.50408828258514404</v>
      </c>
      <c r="CO82">
        <v>9.9105186760425568E-2</v>
      </c>
      <c r="CP82">
        <v>1.4044489711523056E-2</v>
      </c>
      <c r="CQ82">
        <v>1.0260500013828278E-2</v>
      </c>
      <c r="CR82">
        <v>3.724723681807518E-2</v>
      </c>
      <c r="CS82">
        <v>0.18242503702640533</v>
      </c>
      <c r="CT82">
        <v>0.45840048789978027</v>
      </c>
      <c r="CU82">
        <v>0.2317543625831604</v>
      </c>
      <c r="CV82">
        <v>0.24001239240169525</v>
      </c>
      <c r="CW82">
        <v>6.9832764565944672E-2</v>
      </c>
      <c r="CX82">
        <v>7.4034847319126129E-2</v>
      </c>
      <c r="CY82">
        <v>8.916204422712326E-2</v>
      </c>
      <c r="CZ82">
        <v>6.1317276209592819E-2</v>
      </c>
      <c r="DA82">
        <v>0.31307145953178406</v>
      </c>
      <c r="DB82">
        <v>0.12362436950206757</v>
      </c>
      <c r="DC82">
        <v>5.171777680516243E-2</v>
      </c>
      <c r="DD82">
        <v>3.3557876944541931E-2</v>
      </c>
      <c r="DE82">
        <v>1.2489177286624908E-2</v>
      </c>
      <c r="DF82">
        <v>5.1683824509382248E-2</v>
      </c>
      <c r="DG82">
        <v>6.7648828029632568E-2</v>
      </c>
      <c r="DH82">
        <v>7.4706271290779114E-2</v>
      </c>
      <c r="DI82">
        <v>0.15499034523963928</v>
      </c>
      <c r="DJ82">
        <v>8.5724681615829468E-2</v>
      </c>
      <c r="DK82">
        <v>4.5491971075534821E-2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0.55005276203155518</v>
      </c>
      <c r="DT82">
        <v>0.44994723796844482</v>
      </c>
      <c r="DU82">
        <v>9.9085666239261627E-2</v>
      </c>
      <c r="DV82">
        <v>0.48093169927597046</v>
      </c>
      <c r="DW82">
        <v>0.32849392294883728</v>
      </c>
      <c r="DX82">
        <v>8.7063975632190704E-2</v>
      </c>
      <c r="DY82">
        <v>4.424726590514183E-3</v>
      </c>
      <c r="DZ82">
        <v>1.8272118642926216E-2</v>
      </c>
      <c r="EA82">
        <v>0.16772060096263885</v>
      </c>
      <c r="EB82">
        <v>0.11176200211048126</v>
      </c>
      <c r="EC82">
        <v>0.12835004925727844</v>
      </c>
      <c r="ED82">
        <v>0.41342011094093323</v>
      </c>
      <c r="EE82">
        <v>0.16047510504722595</v>
      </c>
      <c r="EM82">
        <v>2434.625</v>
      </c>
      <c r="EN82">
        <v>2807.5390625</v>
      </c>
      <c r="EO82">
        <v>1977.7584228515625</v>
      </c>
      <c r="EP82">
        <v>655.85675048828125</v>
      </c>
      <c r="EQ82">
        <v>1680.8414306640625</v>
      </c>
      <c r="ER82">
        <v>2608.171630859375</v>
      </c>
      <c r="ES82">
        <v>3085.931640625</v>
      </c>
      <c r="ET82">
        <v>3219.40185546875</v>
      </c>
      <c r="EU82">
        <v>1120.9443359375</v>
      </c>
      <c r="EV82">
        <v>1286.400634765625</v>
      </c>
      <c r="EW82">
        <v>1434.3433837890625</v>
      </c>
      <c r="EX82">
        <v>1342.1024169921875</v>
      </c>
      <c r="EY82">
        <v>1770.141357421875</v>
      </c>
      <c r="EZ82">
        <v>4860.77001953125</v>
      </c>
      <c r="FA82">
        <v>1270.614501953125</v>
      </c>
      <c r="FB82">
        <v>2460.9833984375</v>
      </c>
      <c r="FC82">
        <v>2063.802001953125</v>
      </c>
      <c r="FD82">
        <v>1945.0169677734375</v>
      </c>
      <c r="FE82">
        <v>2491.686767578125</v>
      </c>
      <c r="FF82">
        <v>4288.25</v>
      </c>
      <c r="FG82">
        <v>1293.2623291015625</v>
      </c>
      <c r="FH82">
        <v>3011.829833984375</v>
      </c>
      <c r="FI82">
        <v>2293.054931640625</v>
      </c>
      <c r="FJ82">
        <v>1673.4373779296875</v>
      </c>
      <c r="FK82">
        <v>1734.1478271484375</v>
      </c>
      <c r="FL82">
        <v>1145.53466796875</v>
      </c>
      <c r="FM82">
        <v>832.77471923828125</v>
      </c>
      <c r="FN82">
        <v>2257.2509765625</v>
      </c>
      <c r="FO82">
        <v>1855.3746337890625</v>
      </c>
      <c r="FP82">
        <v>3561.204345703125</v>
      </c>
      <c r="FQ82">
        <v>1722.61865234375</v>
      </c>
      <c r="FR82">
        <v>7046.10009765625</v>
      </c>
      <c r="FS82">
        <v>2119.576416015625</v>
      </c>
      <c r="FT82">
        <v>0.94667321443557739</v>
      </c>
      <c r="FU82">
        <v>4169.67236328125</v>
      </c>
      <c r="FV82">
        <v>2381.998779296875</v>
      </c>
      <c r="FW82">
        <v>0.54702454805374146</v>
      </c>
      <c r="FX82">
        <v>0.15091584622859955</v>
      </c>
      <c r="FY82">
        <v>0.18243461847305298</v>
      </c>
      <c r="FZ82">
        <v>2202.6162109375</v>
      </c>
      <c r="GA82">
        <v>1514.77587890625</v>
      </c>
      <c r="GB82">
        <v>2073.66552734375</v>
      </c>
      <c r="GC82">
        <v>0.4402124285697937</v>
      </c>
      <c r="GD82">
        <v>0.22642698884010315</v>
      </c>
      <c r="GE82">
        <v>0.26074802875518799</v>
      </c>
      <c r="GF82">
        <v>6.4066998660564423E-2</v>
      </c>
      <c r="GG82">
        <v>8.5455663502216339E-3</v>
      </c>
      <c r="GH82">
        <v>0.68096363544464111</v>
      </c>
      <c r="GI82">
        <v>0.58436793088912964</v>
      </c>
      <c r="GJ82">
        <v>0.63022655248641968</v>
      </c>
      <c r="GK82">
        <v>0.51669406890869141</v>
      </c>
      <c r="GL82">
        <v>0.73259168863296509</v>
      </c>
      <c r="GM82">
        <v>0.32162979245185852</v>
      </c>
      <c r="GN82">
        <v>1.3640600256621838E-2</v>
      </c>
      <c r="GO82">
        <v>0.15348666906356812</v>
      </c>
      <c r="GP82">
        <v>0.24287736415863037</v>
      </c>
      <c r="GQ82">
        <v>0.2742060124874115</v>
      </c>
      <c r="GR82">
        <v>0.31578934192657471</v>
      </c>
      <c r="GS82">
        <v>0.69448369741439819</v>
      </c>
      <c r="GT82">
        <v>0.30551633238792419</v>
      </c>
      <c r="GU82">
        <v>9.8126724362373352E-2</v>
      </c>
      <c r="GV82">
        <v>0.34905016422271729</v>
      </c>
      <c r="GW82">
        <v>0.12798810005187988</v>
      </c>
      <c r="GX82">
        <v>3.3841118216514587E-2</v>
      </c>
      <c r="GY82">
        <v>0.27881798148155212</v>
      </c>
      <c r="GZ82">
        <v>0.11217591166496277</v>
      </c>
      <c r="HA82">
        <v>0.98955494165420532</v>
      </c>
      <c r="HB82">
        <v>0.92353975772857666</v>
      </c>
      <c r="HC82">
        <v>0.24910059571266174</v>
      </c>
      <c r="HD82">
        <v>0.21623027324676514</v>
      </c>
    </row>
    <row r="83" spans="1:212" x14ac:dyDescent="0.25">
      <c r="A83" s="139" t="str">
        <f t="shared" si="2"/>
        <v>2012_2_BRA</v>
      </c>
      <c r="B83">
        <v>2012</v>
      </c>
      <c r="C83">
        <v>2</v>
      </c>
      <c r="D83" t="s">
        <v>170</v>
      </c>
      <c r="E83">
        <v>2704570.2487640381</v>
      </c>
      <c r="F83">
        <v>25041299.725857735</v>
      </c>
      <c r="G83">
        <v>42990902.930026054</v>
      </c>
      <c r="H83">
        <v>16306360.865775108</v>
      </c>
      <c r="I83">
        <v>2484905.6304788589</v>
      </c>
      <c r="J83">
        <v>96844018.851800919</v>
      </c>
      <c r="K83">
        <v>156951086.76948071</v>
      </c>
      <c r="L83">
        <v>60107067.917679787</v>
      </c>
      <c r="M83">
        <v>89528039.400901794</v>
      </c>
      <c r="N83">
        <v>7161521.6060352325</v>
      </c>
      <c r="O83">
        <v>14424974.5662117</v>
      </c>
      <c r="P83">
        <v>38600168.56581974</v>
      </c>
      <c r="Q83">
        <v>56989106.251909256</v>
      </c>
      <c r="R83">
        <v>29595373.455125809</v>
      </c>
      <c r="S83">
        <v>17341463.9304142</v>
      </c>
      <c r="T83">
        <v>9.1907449066638947E-2</v>
      </c>
      <c r="U83">
        <v>0.24593757092952728</v>
      </c>
      <c r="V83">
        <v>0.36310106515884399</v>
      </c>
      <c r="W83">
        <v>0.18856431543827057</v>
      </c>
      <c r="X83">
        <v>0.1104896068572998</v>
      </c>
      <c r="Y83">
        <v>4.3735131621360779E-3</v>
      </c>
      <c r="Z83">
        <v>0.38296687602996826</v>
      </c>
      <c r="AA83">
        <v>3.3191502094268799E-2</v>
      </c>
      <c r="AB83">
        <v>8.4867514669895172E-2</v>
      </c>
      <c r="AC83">
        <v>0.43351820111274719</v>
      </c>
      <c r="AD83">
        <v>0.5664818286895752</v>
      </c>
      <c r="AE83">
        <v>3.6265473812818527E-2</v>
      </c>
      <c r="AF83">
        <v>0.2965320348739624</v>
      </c>
      <c r="AG83">
        <v>0.4677259624004364</v>
      </c>
      <c r="AH83">
        <v>0.17337729036808014</v>
      </c>
      <c r="AI83">
        <v>2.6099249720573425E-2</v>
      </c>
      <c r="AJ83">
        <v>6.0269724577665329E-2</v>
      </c>
      <c r="AK83">
        <v>0.27139413356781006</v>
      </c>
      <c r="AL83">
        <v>0.10865787416696548</v>
      </c>
      <c r="AM83">
        <v>6.9163873791694641E-2</v>
      </c>
      <c r="AN83">
        <v>0.30116087198257446</v>
      </c>
      <c r="AO83">
        <v>0.18935351073741913</v>
      </c>
      <c r="AP83">
        <v>0.11748808622360229</v>
      </c>
      <c r="AQ83">
        <v>0.14720228314399719</v>
      </c>
      <c r="AR83">
        <v>8.2703672349452972E-2</v>
      </c>
      <c r="AS83">
        <v>0.18511746823787689</v>
      </c>
      <c r="AT83">
        <v>0.39996504783630371</v>
      </c>
      <c r="AU83">
        <v>6.7069448530673981E-2</v>
      </c>
      <c r="AV83">
        <v>4.53996064607054E-4</v>
      </c>
      <c r="AW83">
        <v>0.61703312397003174</v>
      </c>
      <c r="AX83">
        <v>0.5111420750617981</v>
      </c>
      <c r="AY83">
        <v>0.73328876495361328</v>
      </c>
      <c r="AZ83">
        <v>0.24347315728664398</v>
      </c>
      <c r="BA83">
        <v>0.74396967887878418</v>
      </c>
      <c r="BB83">
        <v>0.79482662677764893</v>
      </c>
      <c r="BC83">
        <v>0.56733709573745728</v>
      </c>
      <c r="BD83">
        <v>0.14575217664241791</v>
      </c>
      <c r="BE83">
        <v>0.36894658207893372</v>
      </c>
      <c r="BF83">
        <v>0.52370983362197876</v>
      </c>
      <c r="BG83">
        <v>0.58946400880813599</v>
      </c>
      <c r="BH83">
        <v>0.55763053894042969</v>
      </c>
      <c r="BI83">
        <v>0.75890028476715088</v>
      </c>
      <c r="BJ83">
        <v>0.80960434675216675</v>
      </c>
      <c r="BK83">
        <v>5.3025618195533752E-2</v>
      </c>
      <c r="BL83">
        <v>6.6436454653739929E-2</v>
      </c>
      <c r="BM83">
        <v>3.7326451390981674E-2</v>
      </c>
      <c r="BN83">
        <v>8.3548620343208313E-2</v>
      </c>
      <c r="BO83">
        <v>0.18051525950431824</v>
      </c>
      <c r="BP83">
        <v>3.0270293354988098E-2</v>
      </c>
      <c r="BQ83">
        <v>2.0490096358116716E-4</v>
      </c>
      <c r="BR83">
        <v>0.42500987648963928</v>
      </c>
      <c r="BS83">
        <v>0.57499015331268311</v>
      </c>
      <c r="BT83">
        <v>3.0209198594093323E-2</v>
      </c>
      <c r="BU83">
        <v>0.27970343828201294</v>
      </c>
      <c r="BV83">
        <v>0.48019483685493469</v>
      </c>
      <c r="BW83">
        <v>0.1821369081735611</v>
      </c>
      <c r="BX83">
        <v>2.7755612507462502E-2</v>
      </c>
      <c r="BY83">
        <v>6.1827655881643295E-2</v>
      </c>
      <c r="BZ83">
        <v>0.2740023136138916</v>
      </c>
      <c r="CA83">
        <v>0.10777285695075989</v>
      </c>
      <c r="CB83">
        <v>6.5187208354473114E-2</v>
      </c>
      <c r="CC83">
        <v>0.29653975367546082</v>
      </c>
      <c r="CD83">
        <v>0.19467020034790039</v>
      </c>
      <c r="CE83">
        <v>0.11742459982633591</v>
      </c>
      <c r="CF83">
        <v>0.14720231294631958</v>
      </c>
      <c r="CG83">
        <v>8.2717619836330414E-2</v>
      </c>
      <c r="CH83">
        <v>0.18510021269321442</v>
      </c>
      <c r="CI83">
        <v>0.40001031756401062</v>
      </c>
      <c r="CJ83">
        <v>6.7090809345245361E-2</v>
      </c>
      <c r="CK83">
        <v>4.5414065243676305E-4</v>
      </c>
      <c r="CL83">
        <v>2.1575694903731346E-2</v>
      </c>
      <c r="CM83">
        <v>4.6980399638414383E-2</v>
      </c>
      <c r="CN83">
        <v>0.38236516714096069</v>
      </c>
      <c r="CO83">
        <v>0.12384799122810364</v>
      </c>
      <c r="CP83">
        <v>1.6537467017769814E-2</v>
      </c>
      <c r="CQ83">
        <v>2.4105098098516464E-2</v>
      </c>
      <c r="CR83">
        <v>3.9487071335315704E-2</v>
      </c>
      <c r="CS83">
        <v>0.22704209387302399</v>
      </c>
      <c r="CT83">
        <v>0.46482175588607788</v>
      </c>
      <c r="CU83">
        <v>0.23904944956302643</v>
      </c>
      <c r="CV83">
        <v>0.22986814379692078</v>
      </c>
      <c r="CW83">
        <v>6.6260665655136108E-2</v>
      </c>
      <c r="CX83">
        <v>7.394903153181076E-2</v>
      </c>
      <c r="CY83">
        <v>9.2157848179340363E-2</v>
      </c>
      <c r="CZ83">
        <v>6.0014162212610245E-2</v>
      </c>
      <c r="DA83">
        <v>0.21928305923938751</v>
      </c>
      <c r="DB83">
        <v>0.12594775855541229</v>
      </c>
      <c r="DC83">
        <v>4.988919198513031E-2</v>
      </c>
      <c r="DD83">
        <v>2.8126033022999763E-2</v>
      </c>
      <c r="DE83">
        <v>1.6789663583040237E-2</v>
      </c>
      <c r="DF83">
        <v>4.9985315650701523E-2</v>
      </c>
      <c r="DG83">
        <v>6.4169473946094513E-2</v>
      </c>
      <c r="DH83">
        <v>8.1722237169742584E-2</v>
      </c>
      <c r="DI83">
        <v>0.12694540619850159</v>
      </c>
      <c r="DJ83">
        <v>8.8361755013465881E-2</v>
      </c>
      <c r="DK83">
        <v>4.8852056264877319E-2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0.54026538133621216</v>
      </c>
      <c r="DT83">
        <v>0.45973464846611023</v>
      </c>
      <c r="DU83">
        <v>0.10753898322582245</v>
      </c>
      <c r="DV83">
        <v>0.50504446029663086</v>
      </c>
      <c r="DW83">
        <v>0.31554800271987915</v>
      </c>
      <c r="DX83">
        <v>6.5942920744419098E-2</v>
      </c>
      <c r="DY83">
        <v>5.9256702661514282E-3</v>
      </c>
      <c r="DZ83">
        <v>4.073888435959816E-2</v>
      </c>
      <c r="EA83">
        <v>0.23550301790237427</v>
      </c>
      <c r="EB83">
        <v>0.12007951736450195</v>
      </c>
      <c r="EC83">
        <v>0.11873091757297516</v>
      </c>
      <c r="ED83">
        <v>0.35985735058784485</v>
      </c>
      <c r="EE83">
        <v>0.12509031593799591</v>
      </c>
      <c r="EM83">
        <v>1845.213623046875</v>
      </c>
      <c r="EN83">
        <v>2089.56396484375</v>
      </c>
      <c r="EO83">
        <v>1514.6026611328125</v>
      </c>
      <c r="EP83">
        <v>466.54806518554688</v>
      </c>
      <c r="EQ83">
        <v>1318.203857421875</v>
      </c>
      <c r="ER83">
        <v>2037.666748046875</v>
      </c>
      <c r="ES83">
        <v>2337.638916015625</v>
      </c>
      <c r="ET83">
        <v>2111.466796875</v>
      </c>
      <c r="EU83">
        <v>712.24322509765625</v>
      </c>
      <c r="EV83">
        <v>1065.6041259765625</v>
      </c>
      <c r="EW83">
        <v>1263.133056640625</v>
      </c>
      <c r="EX83">
        <v>1152.8922119140625</v>
      </c>
      <c r="EY83">
        <v>1666.2823486328125</v>
      </c>
      <c r="EZ83">
        <v>4130.27197265625</v>
      </c>
      <c r="FA83">
        <v>848.8150634765625</v>
      </c>
      <c r="FB83">
        <v>1920.0643310546875</v>
      </c>
      <c r="FC83">
        <v>1597.1678466796875</v>
      </c>
      <c r="FD83">
        <v>1625.631591796875</v>
      </c>
      <c r="FE83">
        <v>2027.6103515625</v>
      </c>
      <c r="FF83">
        <v>3250.660400390625</v>
      </c>
      <c r="FG83">
        <v>1833.4732666015625</v>
      </c>
      <c r="FH83">
        <v>2288.400146484375</v>
      </c>
      <c r="FI83">
        <v>1684.7530517578125</v>
      </c>
      <c r="FJ83">
        <v>1260.029296875</v>
      </c>
      <c r="FK83">
        <v>1347.98291015625</v>
      </c>
      <c r="FL83">
        <v>1009.56787109375</v>
      </c>
      <c r="FM83">
        <v>601.48583984375</v>
      </c>
      <c r="FN83">
        <v>1873.1983642578125</v>
      </c>
      <c r="FO83">
        <v>1155.136962890625</v>
      </c>
      <c r="FP83">
        <v>2980.97705078125</v>
      </c>
      <c r="FQ83">
        <v>1577.544189453125</v>
      </c>
      <c r="FR83">
        <v>5427.3876953125</v>
      </c>
      <c r="FS83">
        <v>1470.5572509765625</v>
      </c>
      <c r="FT83">
        <v>7.2465858459472656</v>
      </c>
      <c r="FU83">
        <v>3540.770263671875</v>
      </c>
      <c r="FV83">
        <v>1859.5023193359375</v>
      </c>
      <c r="FW83">
        <v>0.42035025358200073</v>
      </c>
      <c r="FX83">
        <v>0.19501973688602448</v>
      </c>
      <c r="FY83">
        <v>0.22699527442455292</v>
      </c>
      <c r="FZ83">
        <v>1837.62060546875</v>
      </c>
      <c r="GA83">
        <v>1037.625244140625</v>
      </c>
      <c r="GB83">
        <v>1456.32177734375</v>
      </c>
      <c r="GC83">
        <v>0.44643563032150269</v>
      </c>
      <c r="GD83">
        <v>0.23490293323993683</v>
      </c>
      <c r="GE83">
        <v>0.24939544498920441</v>
      </c>
      <c r="GF83">
        <v>6.0767434537410736E-2</v>
      </c>
      <c r="GG83">
        <v>8.4985438734292984E-3</v>
      </c>
      <c r="GH83">
        <v>0.69029539823532104</v>
      </c>
      <c r="GI83">
        <v>0.56207889318466187</v>
      </c>
      <c r="GJ83">
        <v>0.59636473655700684</v>
      </c>
      <c r="GK83">
        <v>0.48112764954566956</v>
      </c>
      <c r="GL83">
        <v>0.73809051513671875</v>
      </c>
      <c r="GM83">
        <v>0.32868063449859619</v>
      </c>
      <c r="GN83">
        <v>2.0719882100820541E-2</v>
      </c>
      <c r="GO83">
        <v>0.18405896425247192</v>
      </c>
      <c r="GP83">
        <v>0.25692015886306763</v>
      </c>
      <c r="GQ83">
        <v>0.25272852182388306</v>
      </c>
      <c r="GR83">
        <v>0.28557246923446655</v>
      </c>
      <c r="GS83">
        <v>0.68515759706497192</v>
      </c>
      <c r="GT83">
        <v>0.31484240293502808</v>
      </c>
      <c r="GU83">
        <v>0.18718044459819794</v>
      </c>
      <c r="GV83">
        <v>0.39454934000968933</v>
      </c>
      <c r="GW83">
        <v>9.699007123708725E-2</v>
      </c>
      <c r="GX83">
        <v>3.637300431728363E-2</v>
      </c>
      <c r="GY83">
        <v>0.21618111431598663</v>
      </c>
      <c r="GZ83">
        <v>6.8726025521755219E-2</v>
      </c>
      <c r="HA83">
        <v>0.981850266456604</v>
      </c>
      <c r="HB83">
        <v>0.92366033792495728</v>
      </c>
      <c r="HC83">
        <v>0.3383064866065979</v>
      </c>
      <c r="HD83">
        <v>0.31691458821296692</v>
      </c>
    </row>
    <row r="84" spans="1:212" x14ac:dyDescent="0.25">
      <c r="A84" s="139" t="str">
        <f t="shared" si="2"/>
        <v>2012_2_RJ</v>
      </c>
      <c r="B84">
        <v>2012</v>
      </c>
      <c r="C84">
        <v>2</v>
      </c>
      <c r="D84" t="s">
        <v>172</v>
      </c>
      <c r="E84">
        <v>31064.52409362793</v>
      </c>
      <c r="F84">
        <v>723182.3934173584</v>
      </c>
      <c r="G84">
        <v>1479169.4125061035</v>
      </c>
      <c r="H84">
        <v>666013.31956481934</v>
      </c>
      <c r="I84">
        <v>106675.87341308594</v>
      </c>
      <c r="J84">
        <v>3229735.6036682129</v>
      </c>
      <c r="K84">
        <v>5332276.7022247314</v>
      </c>
      <c r="L84">
        <v>2102541.0985565186</v>
      </c>
      <c r="M84">
        <v>3006105.5229949951</v>
      </c>
      <c r="N84">
        <v>221082.98136901855</v>
      </c>
      <c r="O84">
        <v>366180.51371765137</v>
      </c>
      <c r="P84">
        <v>1129850.2538452148</v>
      </c>
      <c r="Q84">
        <v>1885940.2731628418</v>
      </c>
      <c r="R84">
        <v>1188112.0178070068</v>
      </c>
      <c r="S84">
        <v>762193.6436920166</v>
      </c>
      <c r="T84">
        <v>6.8672448396682739E-2</v>
      </c>
      <c r="U84">
        <v>0.21188889443874359</v>
      </c>
      <c r="V84">
        <v>0.35368385910987854</v>
      </c>
      <c r="W84">
        <v>0.22281514108181</v>
      </c>
      <c r="X84">
        <v>0.14293962717056274</v>
      </c>
      <c r="Y84">
        <v>3.6176643334329128E-3</v>
      </c>
      <c r="Z84">
        <v>0.39430457353591919</v>
      </c>
      <c r="AA84">
        <v>2.0479487720876932E-3</v>
      </c>
      <c r="AB84">
        <v>0.10544919222593307</v>
      </c>
      <c r="AC84">
        <v>0.46934443712234497</v>
      </c>
      <c r="AD84">
        <v>0.53065556287765503</v>
      </c>
      <c r="AE84">
        <v>1.2752200476825237E-2</v>
      </c>
      <c r="AF84">
        <v>0.25626435875892639</v>
      </c>
      <c r="AG84">
        <v>0.48433768749237061</v>
      </c>
      <c r="AH84">
        <v>0.21322368085384369</v>
      </c>
      <c r="AI84">
        <v>3.3422075212001801E-2</v>
      </c>
      <c r="AJ84">
        <v>2.3227056488394737E-2</v>
      </c>
      <c r="AK84">
        <v>0.16179828345775604</v>
      </c>
      <c r="AL84">
        <v>0.11845817416906357</v>
      </c>
      <c r="AM84">
        <v>6.0868512839078903E-2</v>
      </c>
      <c r="AN84">
        <v>0.3265814483165741</v>
      </c>
      <c r="AO84">
        <v>0.3090665340423584</v>
      </c>
      <c r="AP84">
        <v>1.9454050343483686E-3</v>
      </c>
      <c r="AQ84">
        <v>9.7406305372714996E-2</v>
      </c>
      <c r="AR84">
        <v>6.8063013255596161E-2</v>
      </c>
      <c r="AS84">
        <v>0.17628340423107147</v>
      </c>
      <c r="AT84">
        <v>0.59059494733810425</v>
      </c>
      <c r="AU84">
        <v>6.556246429681778E-2</v>
      </c>
      <c r="AV84">
        <v>1.4446774730458856E-4</v>
      </c>
      <c r="AW84">
        <v>0.60569542646408081</v>
      </c>
      <c r="AX84">
        <v>0.51257884502410889</v>
      </c>
      <c r="AY84">
        <v>0.72164487838745117</v>
      </c>
      <c r="AZ84">
        <v>0.11247522383928299</v>
      </c>
      <c r="BA84">
        <v>0.73254501819610596</v>
      </c>
      <c r="BB84">
        <v>0.82944440841674805</v>
      </c>
      <c r="BC84">
        <v>0.57962220907211304</v>
      </c>
      <c r="BD84">
        <v>0.14162342250347137</v>
      </c>
      <c r="BE84">
        <v>0.33923152089118958</v>
      </c>
      <c r="BF84">
        <v>0.44956123828887939</v>
      </c>
      <c r="BG84">
        <v>0.53663158416748047</v>
      </c>
      <c r="BH84">
        <v>0.50181335210800171</v>
      </c>
      <c r="BI84">
        <v>0.69039809703826904</v>
      </c>
      <c r="BJ84">
        <v>0.75835621356964111</v>
      </c>
      <c r="BK84">
        <v>9.1324537061154842E-4</v>
      </c>
      <c r="BL84">
        <v>4.572613537311554E-2</v>
      </c>
      <c r="BM84">
        <v>3.1951308250427246E-2</v>
      </c>
      <c r="BN84">
        <v>8.2753971219062805E-2</v>
      </c>
      <c r="BO84">
        <v>0.27724719047546387</v>
      </c>
      <c r="BP84">
        <v>3.0777458101511002E-2</v>
      </c>
      <c r="BQ84">
        <v>6.7818531533703208E-5</v>
      </c>
      <c r="BR84">
        <v>0.46159705519676208</v>
      </c>
      <c r="BS84">
        <v>0.53840291500091553</v>
      </c>
      <c r="BT84">
        <v>1.033381000161171E-2</v>
      </c>
      <c r="BU84">
        <v>0.24057120084762573</v>
      </c>
      <c r="BV84">
        <v>0.49205505847930908</v>
      </c>
      <c r="BW84">
        <v>0.22155353426933289</v>
      </c>
      <c r="BX84">
        <v>3.5486403852701187E-2</v>
      </c>
      <c r="BY84">
        <v>2.3199645802378654E-2</v>
      </c>
      <c r="BZ84">
        <v>0.16190676391124725</v>
      </c>
      <c r="CA84">
        <v>0.11599309742450714</v>
      </c>
      <c r="CB84">
        <v>5.7161036878824234E-2</v>
      </c>
      <c r="CC84">
        <v>0.32360237836837769</v>
      </c>
      <c r="CD84">
        <v>0.31813710927963257</v>
      </c>
      <c r="CE84">
        <v>1.9454050343483686E-3</v>
      </c>
      <c r="CF84">
        <v>9.7406305372714996E-2</v>
      </c>
      <c r="CG84">
        <v>6.8063013255596161E-2</v>
      </c>
      <c r="CH84">
        <v>0.17628340423107147</v>
      </c>
      <c r="CI84">
        <v>0.59059494733810425</v>
      </c>
      <c r="CJ84">
        <v>6.556246429681778E-2</v>
      </c>
      <c r="CK84">
        <v>1.4446774730458856E-4</v>
      </c>
      <c r="CL84">
        <v>3.1000586226582527E-2</v>
      </c>
      <c r="CM84">
        <v>4.1509732604026794E-2</v>
      </c>
      <c r="CN84">
        <v>0.47460615634918213</v>
      </c>
      <c r="CO84">
        <v>8.0313317477703094E-2</v>
      </c>
      <c r="CP84">
        <v>2.0014295354485512E-2</v>
      </c>
      <c r="CQ84">
        <v>7.0480126887559891E-3</v>
      </c>
      <c r="CR84">
        <v>2.8068944811820984E-2</v>
      </c>
      <c r="CS84">
        <v>0.2099418044090271</v>
      </c>
      <c r="CT84">
        <v>0.4875609278678894</v>
      </c>
      <c r="CU84">
        <v>0.22400698065757751</v>
      </c>
      <c r="CV84">
        <v>0.21450026333332062</v>
      </c>
      <c r="CW84">
        <v>7.393183559179306E-2</v>
      </c>
      <c r="CX84">
        <v>6.8452343344688416E-2</v>
      </c>
      <c r="CY84">
        <v>8.3666704595088959E-2</v>
      </c>
      <c r="CZ84">
        <v>5.4995831102132797E-2</v>
      </c>
      <c r="DA84">
        <v>0.24575473368167877</v>
      </c>
      <c r="DB84">
        <v>0.12576152384281158</v>
      </c>
      <c r="DC84">
        <v>5.3268022835254669E-2</v>
      </c>
      <c r="DD84">
        <v>3.2349783927202225E-2</v>
      </c>
      <c r="DE84">
        <v>1.1752288788557053E-2</v>
      </c>
      <c r="DF84">
        <v>7.0339441299438477E-2</v>
      </c>
      <c r="DG84">
        <v>6.8617008626461029E-2</v>
      </c>
      <c r="DH84">
        <v>8.7513506412506104E-2</v>
      </c>
      <c r="DI84">
        <v>0.12593315541744232</v>
      </c>
      <c r="DJ84">
        <v>7.7039442956447601E-2</v>
      </c>
      <c r="DK84">
        <v>4.05244380235672E-2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0.5736619234085083</v>
      </c>
      <c r="DT84">
        <v>0.4263380765914917</v>
      </c>
      <c r="DU84">
        <v>4.5782413333654404E-2</v>
      </c>
      <c r="DV84">
        <v>0.47081217169761658</v>
      </c>
      <c r="DW84">
        <v>0.376900315284729</v>
      </c>
      <c r="DX84">
        <v>0.10076702386140823</v>
      </c>
      <c r="DY84">
        <v>5.7380925863981247E-3</v>
      </c>
      <c r="DZ84">
        <v>2.3867379873991013E-2</v>
      </c>
      <c r="EA84">
        <v>0.16218748688697815</v>
      </c>
      <c r="EB84">
        <v>0.15144389867782593</v>
      </c>
      <c r="EC84">
        <v>0.11198101937770844</v>
      </c>
      <c r="ED84">
        <v>0.36754989624023438</v>
      </c>
      <c r="EE84">
        <v>0.1829703152179718</v>
      </c>
      <c r="EM84">
        <v>2640.55908203125</v>
      </c>
      <c r="EN84">
        <v>3016.65576171875</v>
      </c>
      <c r="EO84">
        <v>2201.883056640625</v>
      </c>
      <c r="EP84">
        <v>713.376953125</v>
      </c>
      <c r="EQ84">
        <v>1770.59130859375</v>
      </c>
      <c r="ER84">
        <v>2823.974853515625</v>
      </c>
      <c r="ES84">
        <v>3173.90478515625</v>
      </c>
      <c r="ET84">
        <v>3226.391357421875</v>
      </c>
      <c r="EU84">
        <v>1396.6102294921875</v>
      </c>
      <c r="EV84">
        <v>1253.1331787109375</v>
      </c>
      <c r="EW84">
        <v>1311.0887451171875</v>
      </c>
      <c r="EX84">
        <v>1378.6927490234375</v>
      </c>
      <c r="EY84">
        <v>1918.625732421875</v>
      </c>
      <c r="EZ84">
        <v>4883.14892578125</v>
      </c>
      <c r="FA84">
        <v>1161.8114013671875</v>
      </c>
      <c r="FB84">
        <v>3227.50830078125</v>
      </c>
      <c r="FC84">
        <v>2067.966064453125</v>
      </c>
      <c r="FD84">
        <v>1897.696044921875</v>
      </c>
      <c r="FE84">
        <v>2613.514892578125</v>
      </c>
      <c r="FF84">
        <v>4651.58984375</v>
      </c>
      <c r="FG84">
        <v>944.865966796875</v>
      </c>
      <c r="FH84">
        <v>3278.99560546875</v>
      </c>
      <c r="FI84">
        <v>2359.75244140625</v>
      </c>
      <c r="FJ84">
        <v>1736.244384765625</v>
      </c>
      <c r="FK84">
        <v>1904.7696533203125</v>
      </c>
      <c r="FL84">
        <v>1135.12646484375</v>
      </c>
      <c r="FM84">
        <v>885.77581787109375</v>
      </c>
      <c r="FN84">
        <v>2386.536376953125</v>
      </c>
      <c r="FO84">
        <v>1715.89697265625</v>
      </c>
      <c r="FP84">
        <v>5405.28173828125</v>
      </c>
      <c r="FQ84">
        <v>1808.279296875</v>
      </c>
      <c r="FR84">
        <v>6572.14990234375</v>
      </c>
      <c r="FS84">
        <v>2272.97998046875</v>
      </c>
      <c r="FT84">
        <v>0</v>
      </c>
      <c r="FU84">
        <v>4888.91796875</v>
      </c>
      <c r="FV84">
        <v>2579.874755859375</v>
      </c>
      <c r="FW84">
        <v>0.52562105655670166</v>
      </c>
      <c r="FX84">
        <v>0.12887105345726013</v>
      </c>
      <c r="FY84">
        <v>0.2099418044090271</v>
      </c>
      <c r="FZ84">
        <v>2389.60546875</v>
      </c>
      <c r="GA84">
        <v>1425.6708984375</v>
      </c>
      <c r="GB84">
        <v>2227.614501953125</v>
      </c>
      <c r="GC84">
        <v>0.46995311975479126</v>
      </c>
      <c r="GD84">
        <v>0.22114430367946625</v>
      </c>
      <c r="GE84">
        <v>0.23185732960700989</v>
      </c>
      <c r="GF84">
        <v>6.817915290594101E-2</v>
      </c>
      <c r="GG84">
        <v>8.8660968467593193E-3</v>
      </c>
      <c r="GH84">
        <v>0.65970563888549805</v>
      </c>
      <c r="GI84">
        <v>0.57695460319519043</v>
      </c>
      <c r="GJ84">
        <v>0.57417583465576172</v>
      </c>
      <c r="GK84">
        <v>0.49157154560089111</v>
      </c>
      <c r="GL84">
        <v>0.69126802682876587</v>
      </c>
      <c r="GM84">
        <v>0.33803087472915649</v>
      </c>
      <c r="GN84">
        <v>1.2754134833812714E-2</v>
      </c>
      <c r="GO84">
        <v>0.13491681218147278</v>
      </c>
      <c r="GP84">
        <v>0.20706914365291595</v>
      </c>
      <c r="GQ84">
        <v>0.28365591168403625</v>
      </c>
      <c r="GR84">
        <v>0.3616040050983429</v>
      </c>
      <c r="GS84">
        <v>0.71130138635635376</v>
      </c>
      <c r="GT84">
        <v>0.28869861364364624</v>
      </c>
      <c r="GU84">
        <v>7.6784707605838776E-2</v>
      </c>
      <c r="GV84">
        <v>0.29391828179359436</v>
      </c>
      <c r="GW84">
        <v>0.15036600828170776</v>
      </c>
      <c r="GX84">
        <v>3.4407727420330048E-2</v>
      </c>
      <c r="GY84">
        <v>0.2922859787940979</v>
      </c>
      <c r="GZ84">
        <v>0.15223728120326996</v>
      </c>
      <c r="HA84">
        <v>0.95796698331832886</v>
      </c>
      <c r="HB84">
        <v>0.92873114347457886</v>
      </c>
      <c r="HC84">
        <v>0.25779858231544495</v>
      </c>
      <c r="HD84">
        <v>0.19690239429473877</v>
      </c>
    </row>
    <row r="85" spans="1:212" x14ac:dyDescent="0.25">
      <c r="A85" s="139" t="str">
        <f t="shared" si="2"/>
        <v>2012_2_RMRJ</v>
      </c>
      <c r="B85">
        <v>2012</v>
      </c>
      <c r="C85">
        <v>2</v>
      </c>
      <c r="D85" t="s">
        <v>9</v>
      </c>
      <c r="E85">
        <v>60395.214141845703</v>
      </c>
      <c r="F85">
        <v>1346600.4316940308</v>
      </c>
      <c r="G85">
        <v>2705337.1316986084</v>
      </c>
      <c r="H85">
        <v>1187862.990852356</v>
      </c>
      <c r="I85">
        <v>163362.52429199219</v>
      </c>
      <c r="J85">
        <v>5881095.0469741821</v>
      </c>
      <c r="K85">
        <v>9889860.0390472412</v>
      </c>
      <c r="L85">
        <v>4008764.9920730591</v>
      </c>
      <c r="M85">
        <v>5463558.292678833</v>
      </c>
      <c r="N85">
        <v>412034.28258514404</v>
      </c>
      <c r="O85">
        <v>762571.49875640869</v>
      </c>
      <c r="P85">
        <v>2147868.8109207153</v>
      </c>
      <c r="Q85">
        <v>3533526.8743972778</v>
      </c>
      <c r="R85">
        <v>2175088.1484146118</v>
      </c>
      <c r="S85">
        <v>1270804.7065582275</v>
      </c>
      <c r="T85">
        <v>7.7106401324272156E-2</v>
      </c>
      <c r="U85">
        <v>0.21717888116836548</v>
      </c>
      <c r="V85">
        <v>0.35728785395622253</v>
      </c>
      <c r="W85">
        <v>0.21993114054203033</v>
      </c>
      <c r="X85">
        <v>0.1284957230091095</v>
      </c>
      <c r="Y85">
        <v>3.6439686082303524E-3</v>
      </c>
      <c r="Z85">
        <v>0.40534090995788574</v>
      </c>
      <c r="AA85">
        <v>2.4229616392403841E-3</v>
      </c>
      <c r="AB85">
        <v>9.3197479844093323E-2</v>
      </c>
      <c r="AC85">
        <v>0.45697158575057983</v>
      </c>
      <c r="AD85">
        <v>0.54302841424942017</v>
      </c>
      <c r="AE85">
        <v>1.4347975142300129E-2</v>
      </c>
      <c r="AF85">
        <v>0.26328083872795105</v>
      </c>
      <c r="AG85">
        <v>0.48574820160865784</v>
      </c>
      <c r="AH85">
        <v>0.20840880274772644</v>
      </c>
      <c r="AI85">
        <v>2.8214193880558014E-2</v>
      </c>
      <c r="AJ85">
        <v>2.3869888857007027E-2</v>
      </c>
      <c r="AK85">
        <v>0.19706337153911591</v>
      </c>
      <c r="AL85">
        <v>0.13099247217178345</v>
      </c>
      <c r="AM85">
        <v>6.5618924796581268E-2</v>
      </c>
      <c r="AN85">
        <v>0.34660300612449646</v>
      </c>
      <c r="AO85">
        <v>0.23585233092308044</v>
      </c>
      <c r="AP85">
        <v>4.7255950048565865E-3</v>
      </c>
      <c r="AQ85">
        <v>0.10362508147954941</v>
      </c>
      <c r="AR85">
        <v>8.8533051311969757E-2</v>
      </c>
      <c r="AS85">
        <v>0.18911580741405487</v>
      </c>
      <c r="AT85">
        <v>0.54999446868896484</v>
      </c>
      <c r="AU85">
        <v>6.3672438263893127E-2</v>
      </c>
      <c r="AV85">
        <v>3.3358100336045027E-4</v>
      </c>
      <c r="AW85">
        <v>0.59465909004211426</v>
      </c>
      <c r="AX85">
        <v>0.49605083465576172</v>
      </c>
      <c r="AY85">
        <v>0.71411967277526855</v>
      </c>
      <c r="AZ85">
        <v>0.11065428704023361</v>
      </c>
      <c r="BA85">
        <v>0.72089117765426636</v>
      </c>
      <c r="BB85">
        <v>0.80846458673477173</v>
      </c>
      <c r="BC85">
        <v>0.56350451707839966</v>
      </c>
      <c r="BD85">
        <v>0.13057109713554382</v>
      </c>
      <c r="BE85">
        <v>0.31487339735031128</v>
      </c>
      <c r="BF85">
        <v>0.44785758852958679</v>
      </c>
      <c r="BG85">
        <v>0.55123525857925415</v>
      </c>
      <c r="BH85">
        <v>0.5023953914642334</v>
      </c>
      <c r="BI85">
        <v>0.71013385057449341</v>
      </c>
      <c r="BJ85">
        <v>0.76207590103149414</v>
      </c>
      <c r="BK85">
        <v>2.1504263859242201E-3</v>
      </c>
      <c r="BL85">
        <v>4.7155566513538361E-2</v>
      </c>
      <c r="BM85">
        <v>4.0287796407938004E-2</v>
      </c>
      <c r="BN85">
        <v>8.6058922111988068E-2</v>
      </c>
      <c r="BO85">
        <v>0.25028014183044434</v>
      </c>
      <c r="BP85">
        <v>2.8974739834666252E-2</v>
      </c>
      <c r="BQ85">
        <v>1.5179917681962252E-4</v>
      </c>
      <c r="BR85">
        <v>0.44963517785072327</v>
      </c>
      <c r="BS85">
        <v>0.55036479234695435</v>
      </c>
      <c r="BT85">
        <v>1.1054190807044506E-2</v>
      </c>
      <c r="BU85">
        <v>0.24646949768066406</v>
      </c>
      <c r="BV85">
        <v>0.49516028165817261</v>
      </c>
      <c r="BW85">
        <v>0.21741563081741333</v>
      </c>
      <c r="BX85">
        <v>2.9900390654802322E-2</v>
      </c>
      <c r="BY85">
        <v>2.403566986322403E-2</v>
      </c>
      <c r="BZ85">
        <v>0.19640794396400452</v>
      </c>
      <c r="CA85">
        <v>0.13011014461517334</v>
      </c>
      <c r="CB85">
        <v>6.1859793961048126E-2</v>
      </c>
      <c r="CC85">
        <v>0.34522947669029236</v>
      </c>
      <c r="CD85">
        <v>0.24235695600509644</v>
      </c>
      <c r="CE85">
        <v>4.7259624116122723E-3</v>
      </c>
      <c r="CF85">
        <v>0.10363314300775528</v>
      </c>
      <c r="CG85">
        <v>8.8539935648441315E-2</v>
      </c>
      <c r="CH85">
        <v>0.18905274569988251</v>
      </c>
      <c r="CI85">
        <v>0.5500372052192688</v>
      </c>
      <c r="CJ85">
        <v>6.3677385449409485E-2</v>
      </c>
      <c r="CK85">
        <v>3.3360696397721767E-4</v>
      </c>
      <c r="CL85">
        <v>3.5496227443218231E-2</v>
      </c>
      <c r="CM85">
        <v>5.1888197660446167E-2</v>
      </c>
      <c r="CN85">
        <v>0.46573680639266968</v>
      </c>
      <c r="CO85">
        <v>8.8049329817295074E-2</v>
      </c>
      <c r="CP85">
        <v>1.6669292002916336E-2</v>
      </c>
      <c r="CQ85">
        <v>1.1018984951078892E-2</v>
      </c>
      <c r="CR85">
        <v>2.8697829693555832E-2</v>
      </c>
      <c r="CS85">
        <v>0.20682287216186523</v>
      </c>
      <c r="CT85">
        <v>0.48595792055130005</v>
      </c>
      <c r="CU85">
        <v>0.22451937198638916</v>
      </c>
      <c r="CV85">
        <v>0.22027398645877838</v>
      </c>
      <c r="CW85">
        <v>6.924872100353241E-2</v>
      </c>
      <c r="CX85">
        <v>7.0060811936855316E-2</v>
      </c>
      <c r="CY85">
        <v>8.5073761641979218E-2</v>
      </c>
      <c r="CZ85">
        <v>5.7427048683166504E-2</v>
      </c>
      <c r="DA85">
        <v>0.27397051453590393</v>
      </c>
      <c r="DB85">
        <v>0.1298128217458725</v>
      </c>
      <c r="DC85">
        <v>5.1774110645055771E-2</v>
      </c>
      <c r="DD85">
        <v>3.054983913898468E-2</v>
      </c>
      <c r="DE85">
        <v>1.547536626458168E-2</v>
      </c>
      <c r="DF85">
        <v>6.1404101550579071E-2</v>
      </c>
      <c r="DG85">
        <v>7.371964305639267E-2</v>
      </c>
      <c r="DH85">
        <v>7.5563438236713409E-2</v>
      </c>
      <c r="DI85">
        <v>0.1230669841170311</v>
      </c>
      <c r="DJ85">
        <v>7.3945470154285431E-2</v>
      </c>
      <c r="DK85">
        <v>4.4367477297782898E-2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0.55489355325698853</v>
      </c>
      <c r="DT85">
        <v>0.44510644674301147</v>
      </c>
      <c r="DU85">
        <v>5.6107286363840103E-2</v>
      </c>
      <c r="DV85">
        <v>0.48782232403755188</v>
      </c>
      <c r="DW85">
        <v>0.35896217823028564</v>
      </c>
      <c r="DX85">
        <v>9.0876132249832153E-2</v>
      </c>
      <c r="DY85">
        <v>6.2320861034095287E-3</v>
      </c>
      <c r="DZ85">
        <v>2.0920528098940849E-2</v>
      </c>
      <c r="EA85">
        <v>0.20735473930835724</v>
      </c>
      <c r="EB85">
        <v>0.14128072559833527</v>
      </c>
      <c r="EC85">
        <v>0.11526448279619217</v>
      </c>
      <c r="ED85">
        <v>0.36582109332084656</v>
      </c>
      <c r="EE85">
        <v>0.14935843646526337</v>
      </c>
      <c r="EM85">
        <v>2196.252685546875</v>
      </c>
      <c r="EN85">
        <v>2487.258056640625</v>
      </c>
      <c r="EO85">
        <v>1840.00439453125</v>
      </c>
      <c r="EP85">
        <v>692.82916259765625</v>
      </c>
      <c r="EQ85">
        <v>1554.463134765625</v>
      </c>
      <c r="ER85">
        <v>2324.781005859375</v>
      </c>
      <c r="ES85">
        <v>2640.603515625</v>
      </c>
      <c r="ET85">
        <v>2686.767578125</v>
      </c>
      <c r="EU85">
        <v>1211.9468994140625</v>
      </c>
      <c r="EV85">
        <v>1196.1441650390625</v>
      </c>
      <c r="EW85">
        <v>1272.3055419921875</v>
      </c>
      <c r="EX85">
        <v>1290.77392578125</v>
      </c>
      <c r="EY85">
        <v>1764.295654296875</v>
      </c>
      <c r="EZ85">
        <v>4447.13671875</v>
      </c>
      <c r="FA85">
        <v>957.76934814453125</v>
      </c>
      <c r="FB85">
        <v>2546.885986328125</v>
      </c>
      <c r="FC85">
        <v>1734.930419921875</v>
      </c>
      <c r="FD85">
        <v>1665.6553955078125</v>
      </c>
      <c r="FE85">
        <v>2204.878173828125</v>
      </c>
      <c r="FF85">
        <v>3849.647705078125</v>
      </c>
      <c r="FG85">
        <v>4249.91259765625</v>
      </c>
      <c r="FH85">
        <v>2645.7705078125</v>
      </c>
      <c r="FI85">
        <v>1998.50244140625</v>
      </c>
      <c r="FJ85">
        <v>1565.248291015625</v>
      </c>
      <c r="FK85">
        <v>1690.7542724609375</v>
      </c>
      <c r="FL85">
        <v>1114.6490478515625</v>
      </c>
      <c r="FM85">
        <v>877.06298828125</v>
      </c>
      <c r="FN85">
        <v>2031.7332763671875</v>
      </c>
      <c r="FO85">
        <v>1497.8687744140625</v>
      </c>
      <c r="FP85">
        <v>4405.587890625</v>
      </c>
      <c r="FQ85">
        <v>1519.5264892578125</v>
      </c>
      <c r="FR85">
        <v>5067.34619140625</v>
      </c>
      <c r="FS85">
        <v>1941.5804443359375</v>
      </c>
      <c r="FT85">
        <v>0</v>
      </c>
      <c r="FU85">
        <v>4248.24609375</v>
      </c>
      <c r="FV85">
        <v>2152.717529296875</v>
      </c>
      <c r="FW85">
        <v>0.51786208152770996</v>
      </c>
      <c r="FX85">
        <v>0.1510225385427475</v>
      </c>
      <c r="FY85">
        <v>0.20680679380893707</v>
      </c>
      <c r="FZ85">
        <v>2018.803955078125</v>
      </c>
      <c r="GA85">
        <v>1263.3505859375</v>
      </c>
      <c r="GB85">
        <v>1900.655517578125</v>
      </c>
      <c r="GC85">
        <v>0.46873924136161804</v>
      </c>
      <c r="GD85">
        <v>0.22177118062973022</v>
      </c>
      <c r="GE85">
        <v>0.23696973919868469</v>
      </c>
      <c r="GF85">
        <v>6.5354548394680023E-2</v>
      </c>
      <c r="GG85">
        <v>7.1652922779321671E-3</v>
      </c>
      <c r="GH85">
        <v>0.65779024362564087</v>
      </c>
      <c r="GI85">
        <v>0.55682754516601563</v>
      </c>
      <c r="GJ85">
        <v>0.56201237440109253</v>
      </c>
      <c r="GK85">
        <v>0.47092634439468384</v>
      </c>
      <c r="GL85">
        <v>0.69303661584854126</v>
      </c>
      <c r="GM85">
        <v>0.34410044550895691</v>
      </c>
      <c r="GN85">
        <v>1.588798500597477E-2</v>
      </c>
      <c r="GO85">
        <v>0.14777871966362</v>
      </c>
      <c r="GP85">
        <v>0.22858050465583801</v>
      </c>
      <c r="GQ85">
        <v>0.28472793102264404</v>
      </c>
      <c r="GR85">
        <v>0.32302483916282654</v>
      </c>
      <c r="GS85">
        <v>0.70582067966461182</v>
      </c>
      <c r="GT85">
        <v>0.29417935013771057</v>
      </c>
      <c r="GU85">
        <v>8.567655086517334E-2</v>
      </c>
      <c r="GV85">
        <v>0.34312897920608521</v>
      </c>
      <c r="GW85">
        <v>0.14889577031135559</v>
      </c>
      <c r="GX85">
        <v>3.7737902253866196E-2</v>
      </c>
      <c r="GY85">
        <v>0.2760089635848999</v>
      </c>
      <c r="GZ85">
        <v>0.10855183750391006</v>
      </c>
      <c r="HA85">
        <v>0.97032743692398071</v>
      </c>
      <c r="HB85">
        <v>0.92748099565505981</v>
      </c>
      <c r="HC85">
        <v>0.27641409635543823</v>
      </c>
      <c r="HD85">
        <v>0.22578264772891998</v>
      </c>
    </row>
    <row r="86" spans="1:212" x14ac:dyDescent="0.25">
      <c r="A86" s="139" t="str">
        <f t="shared" si="2"/>
        <v>2012_2_SEMT</v>
      </c>
      <c r="B86">
        <v>2012</v>
      </c>
      <c r="C86">
        <v>2</v>
      </c>
      <c r="D86" t="s">
        <v>171</v>
      </c>
      <c r="E86">
        <v>347267.3265838623</v>
      </c>
      <c r="F86">
        <v>5193996.343208313</v>
      </c>
      <c r="G86">
        <v>9049888.4633483887</v>
      </c>
      <c r="H86">
        <v>3790804.7461166382</v>
      </c>
      <c r="I86">
        <v>491503.06421661377</v>
      </c>
      <c r="J86">
        <v>20477863.982597351</v>
      </c>
      <c r="K86">
        <v>32388015.000839233</v>
      </c>
      <c r="L86">
        <v>11910151.018241882</v>
      </c>
      <c r="M86">
        <v>18873459.943473816</v>
      </c>
      <c r="N86">
        <v>1582568.9073562622</v>
      </c>
      <c r="O86">
        <v>2620739.6775283813</v>
      </c>
      <c r="P86">
        <v>7644291.7217941284</v>
      </c>
      <c r="Q86">
        <v>11651413.72127533</v>
      </c>
      <c r="R86">
        <v>6743536.1702651978</v>
      </c>
      <c r="S86">
        <v>3728033.7099761963</v>
      </c>
      <c r="T86">
        <v>8.0916956067085266E-2</v>
      </c>
      <c r="U86">
        <v>0.2360222339630127</v>
      </c>
      <c r="V86">
        <v>0.3597446084022522</v>
      </c>
      <c r="W86">
        <v>0.20821085572242737</v>
      </c>
      <c r="X86">
        <v>0.11510534584522247</v>
      </c>
      <c r="Y86">
        <v>4.3700197711586952E-3</v>
      </c>
      <c r="Z86">
        <v>0.36773326992988586</v>
      </c>
      <c r="AA86">
        <v>4.4878870248794556E-3</v>
      </c>
      <c r="AB86">
        <v>7.6231896877288818E-2</v>
      </c>
      <c r="AC86">
        <v>0.45851543545722961</v>
      </c>
      <c r="AD86">
        <v>0.541484534740448</v>
      </c>
      <c r="AE86">
        <v>2.508925087749958E-2</v>
      </c>
      <c r="AF86">
        <v>0.29166781902313232</v>
      </c>
      <c r="AG86">
        <v>0.46710488200187683</v>
      </c>
      <c r="AH86">
        <v>0.19148148596286774</v>
      </c>
      <c r="AI86">
        <v>2.4656560271978378E-2</v>
      </c>
      <c r="AJ86">
        <v>2.7686657384037971E-2</v>
      </c>
      <c r="AK86">
        <v>0.18334217369556427</v>
      </c>
      <c r="AL86">
        <v>0.11145811527967453</v>
      </c>
      <c r="AM86">
        <v>6.5434329211711884E-2</v>
      </c>
      <c r="AN86">
        <v>0.35255387425422668</v>
      </c>
      <c r="AO86">
        <v>0.25952485203742981</v>
      </c>
      <c r="AP86">
        <v>5.0634429790079594E-3</v>
      </c>
      <c r="AQ86">
        <v>0.14740456640720367</v>
      </c>
      <c r="AR86">
        <v>8.1640690565109253E-2</v>
      </c>
      <c r="AS86">
        <v>0.18275463581085205</v>
      </c>
      <c r="AT86">
        <v>0.53351640701293945</v>
      </c>
      <c r="AU86">
        <v>4.9492649734020233E-2</v>
      </c>
      <c r="AV86">
        <v>1.27646722830832E-4</v>
      </c>
      <c r="AW86">
        <v>0.63226670026779175</v>
      </c>
      <c r="AX86">
        <v>0.54010683298110962</v>
      </c>
      <c r="AY86">
        <v>0.73905020952224731</v>
      </c>
      <c r="AZ86">
        <v>0.19604170322418213</v>
      </c>
      <c r="BA86">
        <v>0.78133255243301392</v>
      </c>
      <c r="BB86">
        <v>0.8209570050239563</v>
      </c>
      <c r="BC86">
        <v>0.58146524429321289</v>
      </c>
      <c r="BD86">
        <v>0.13543699681758881</v>
      </c>
      <c r="BE86">
        <v>0.3497677743434906</v>
      </c>
      <c r="BF86">
        <v>0.46623897552490234</v>
      </c>
      <c r="BG86">
        <v>0.56794750690460205</v>
      </c>
      <c r="BH86">
        <v>0.5373225212097168</v>
      </c>
      <c r="BI86">
        <v>0.75231248140335083</v>
      </c>
      <c r="BJ86">
        <v>0.80456697940826416</v>
      </c>
      <c r="BK86">
        <v>2.4175073485821486E-3</v>
      </c>
      <c r="BL86">
        <v>7.0377334952354431E-2</v>
      </c>
      <c r="BM86">
        <v>3.8978807628154755E-2</v>
      </c>
      <c r="BN86">
        <v>8.7254993617534637E-2</v>
      </c>
      <c r="BO86">
        <v>0.25472387671470642</v>
      </c>
      <c r="BP86">
        <v>2.3629939183592796E-2</v>
      </c>
      <c r="BQ86">
        <v>6.0944083088543266E-5</v>
      </c>
      <c r="BR86">
        <v>0.45188155770301819</v>
      </c>
      <c r="BS86">
        <v>0.5481184720993042</v>
      </c>
      <c r="BT86">
        <v>1.8399769440293312E-2</v>
      </c>
      <c r="BU86">
        <v>0.27520108222961426</v>
      </c>
      <c r="BV86">
        <v>0.47950342297554016</v>
      </c>
      <c r="BW86">
        <v>0.20085372030735016</v>
      </c>
      <c r="BX86">
        <v>2.6042021811008453E-2</v>
      </c>
      <c r="BY86">
        <v>2.8352510184049606E-2</v>
      </c>
      <c r="BZ86">
        <v>0.18585222959518433</v>
      </c>
      <c r="CA86">
        <v>0.11113350838422775</v>
      </c>
      <c r="CB86">
        <v>6.0460947453975677E-2</v>
      </c>
      <c r="CC86">
        <v>0.3462938666343689</v>
      </c>
      <c r="CD86">
        <v>0.26790693402290344</v>
      </c>
      <c r="CE86">
        <v>5.0637675449252129E-3</v>
      </c>
      <c r="CF86">
        <v>0.14741401374340057</v>
      </c>
      <c r="CG86">
        <v>8.1645920872688293E-2</v>
      </c>
      <c r="CH86">
        <v>0.18274384737014771</v>
      </c>
      <c r="CI86">
        <v>0.53350895643234253</v>
      </c>
      <c r="CJ86">
        <v>4.9495823681354523E-2</v>
      </c>
      <c r="CK86">
        <v>1.2765490100719035E-4</v>
      </c>
      <c r="CL86">
        <v>3.0342046171426773E-2</v>
      </c>
      <c r="CM86">
        <v>4.4384453445672989E-2</v>
      </c>
      <c r="CN86">
        <v>0.50039941072463989</v>
      </c>
      <c r="CO86">
        <v>9.7206994891166687E-2</v>
      </c>
      <c r="CP86">
        <v>1.4616287313401699E-2</v>
      </c>
      <c r="CQ86">
        <v>1.0392087511718273E-2</v>
      </c>
      <c r="CR86">
        <v>3.6078900098800659E-2</v>
      </c>
      <c r="CS86">
        <v>0.1858600527048111</v>
      </c>
      <c r="CT86">
        <v>0.45767936110496521</v>
      </c>
      <c r="CU86">
        <v>0.22947023808956146</v>
      </c>
      <c r="CV86">
        <v>0.24106180667877197</v>
      </c>
      <c r="CW86">
        <v>7.1788601577281952E-2</v>
      </c>
      <c r="CX86">
        <v>7.7281929552555084E-2</v>
      </c>
      <c r="CY86">
        <v>9.0773828327655792E-2</v>
      </c>
      <c r="CZ86">
        <v>6.5857335925102234E-2</v>
      </c>
      <c r="DA86">
        <v>0.32032421231269836</v>
      </c>
      <c r="DB86">
        <v>0.12850797176361084</v>
      </c>
      <c r="DC86">
        <v>5.3337555378675461E-2</v>
      </c>
      <c r="DD86">
        <v>3.2350275665521622E-2</v>
      </c>
      <c r="DE86">
        <v>2.6560241356492043E-2</v>
      </c>
      <c r="DF86">
        <v>5.0730083137750626E-2</v>
      </c>
      <c r="DG86">
        <v>6.5031766891479492E-2</v>
      </c>
      <c r="DH86">
        <v>8.0375790596008301E-2</v>
      </c>
      <c r="DI86">
        <v>0.14767831563949585</v>
      </c>
      <c r="DJ86">
        <v>9.3229278922080994E-2</v>
      </c>
      <c r="DK86">
        <v>4.8027046024799347E-2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0.53856313228607178</v>
      </c>
      <c r="DT86">
        <v>0.46143683791160583</v>
      </c>
      <c r="DU86">
        <v>0.10399188846349716</v>
      </c>
      <c r="DV86">
        <v>0.48499876260757446</v>
      </c>
      <c r="DW86">
        <v>0.32238107919692993</v>
      </c>
      <c r="DX86">
        <v>8.0154292285442352E-2</v>
      </c>
      <c r="DY86">
        <v>8.4739625453948975E-3</v>
      </c>
      <c r="DZ86">
        <v>1.8174318596720695E-2</v>
      </c>
      <c r="EA86">
        <v>0.15428011119365692</v>
      </c>
      <c r="EB86">
        <v>0.11592016369104385</v>
      </c>
      <c r="EC86">
        <v>0.12503868341445923</v>
      </c>
      <c r="ED86">
        <v>0.4253043532371521</v>
      </c>
      <c r="EE86">
        <v>0.16128236055374146</v>
      </c>
      <c r="EM86">
        <v>2419.183837890625</v>
      </c>
      <c r="EN86">
        <v>2762.2333984375</v>
      </c>
      <c r="EO86">
        <v>2003.0963134765625</v>
      </c>
      <c r="EP86">
        <v>744.20062255859375</v>
      </c>
      <c r="EQ86">
        <v>1694.474853515625</v>
      </c>
      <c r="ER86">
        <v>2585.922607421875</v>
      </c>
      <c r="ES86">
        <v>3009.019287109375</v>
      </c>
      <c r="ET86">
        <v>3645.849853515625</v>
      </c>
      <c r="EU86">
        <v>1128.595703125</v>
      </c>
      <c r="EV86">
        <v>1325.0089111328125</v>
      </c>
      <c r="EW86">
        <v>1407.59912109375</v>
      </c>
      <c r="EX86">
        <v>1348.34716796875</v>
      </c>
      <c r="EY86">
        <v>1778.7060546875</v>
      </c>
      <c r="EZ86">
        <v>4804.24560546875</v>
      </c>
      <c r="FA86">
        <v>2242.807861328125</v>
      </c>
      <c r="FB86">
        <v>2547.40673828125</v>
      </c>
      <c r="FC86">
        <v>2079.564208984375</v>
      </c>
      <c r="FD86">
        <v>1803.30078125</v>
      </c>
      <c r="FE86">
        <v>2477.978271484375</v>
      </c>
      <c r="FF86">
        <v>4253.24560546875</v>
      </c>
      <c r="FG86">
        <v>3470.52294921875</v>
      </c>
      <c r="FH86">
        <v>2998.072998046875</v>
      </c>
      <c r="FI86">
        <v>2270.00341796875</v>
      </c>
      <c r="FJ86">
        <v>1652.850830078125</v>
      </c>
      <c r="FK86">
        <v>1779.3822021484375</v>
      </c>
      <c r="FL86">
        <v>1130.46435546875</v>
      </c>
      <c r="FM86">
        <v>849.58294677734375</v>
      </c>
      <c r="FN86">
        <v>2295.17333984375</v>
      </c>
      <c r="FO86">
        <v>1730.903564453125</v>
      </c>
      <c r="FP86">
        <v>3536.302978515625</v>
      </c>
      <c r="FQ86">
        <v>1845.9610595703125</v>
      </c>
      <c r="FR86">
        <v>7006.27392578125</v>
      </c>
      <c r="FS86">
        <v>2055.605712890625</v>
      </c>
      <c r="FT86">
        <v>0</v>
      </c>
      <c r="FU86">
        <v>4259.91650390625</v>
      </c>
      <c r="FV86">
        <v>2380.0263671875</v>
      </c>
      <c r="FW86">
        <v>0.54532277584075928</v>
      </c>
      <c r="FX86">
        <v>0.15199629962444305</v>
      </c>
      <c r="FY86">
        <v>0.18588975071907043</v>
      </c>
      <c r="FZ86">
        <v>2236.01708984375</v>
      </c>
      <c r="GA86">
        <v>1440.5870361328125</v>
      </c>
      <c r="GB86">
        <v>2024.8282470703125</v>
      </c>
      <c r="GC86">
        <v>0.43872731924057007</v>
      </c>
      <c r="GD86">
        <v>0.22506973147392273</v>
      </c>
      <c r="GE86">
        <v>0.26299199461936951</v>
      </c>
      <c r="GF86">
        <v>6.3450798392295837E-2</v>
      </c>
      <c r="GG86">
        <v>9.7601460292935371E-3</v>
      </c>
      <c r="GH86">
        <v>0.68369179964065552</v>
      </c>
      <c r="GI86">
        <v>0.58230322599411011</v>
      </c>
      <c r="GJ86">
        <v>0.63007897138595581</v>
      </c>
      <c r="GK86">
        <v>0.51420056819915771</v>
      </c>
      <c r="GL86">
        <v>0.77467852830886841</v>
      </c>
      <c r="GM86">
        <v>0.3219204843044281</v>
      </c>
      <c r="GN86">
        <v>1.7664685845375061E-2</v>
      </c>
      <c r="GO86">
        <v>0.1594022661447525</v>
      </c>
      <c r="GP86">
        <v>0.23545239865779877</v>
      </c>
      <c r="GQ86">
        <v>0.27881869673728943</v>
      </c>
      <c r="GR86">
        <v>0.30866193771362305</v>
      </c>
      <c r="GS86">
        <v>0.68897265195846558</v>
      </c>
      <c r="GT86">
        <v>0.31102731823921204</v>
      </c>
      <c r="GU86">
        <v>9.864749014377594E-2</v>
      </c>
      <c r="GV86">
        <v>0.35118567943572998</v>
      </c>
      <c r="GW86">
        <v>0.12443184852600098</v>
      </c>
      <c r="GX86">
        <v>3.7164453417062759E-2</v>
      </c>
      <c r="GY86">
        <v>0.27935695648193359</v>
      </c>
      <c r="GZ86">
        <v>0.10921356827020645</v>
      </c>
      <c r="HA86">
        <v>0.97885340452194214</v>
      </c>
      <c r="HB86">
        <v>0.92080485820770264</v>
      </c>
      <c r="HC86">
        <v>0.25805306434631348</v>
      </c>
      <c r="HD86">
        <v>0.21797238290309906</v>
      </c>
    </row>
    <row r="87" spans="1:212" x14ac:dyDescent="0.25">
      <c r="A87" s="139" t="str">
        <f t="shared" si="2"/>
        <v>2012_1_BRA</v>
      </c>
      <c r="B87">
        <v>2012</v>
      </c>
      <c r="C87">
        <v>1</v>
      </c>
      <c r="D87" t="s">
        <v>170</v>
      </c>
      <c r="E87">
        <v>2674449.0534496307</v>
      </c>
      <c r="F87">
        <v>24688221.952978134</v>
      </c>
      <c r="G87">
        <v>42261019.642763138</v>
      </c>
      <c r="H87">
        <v>15887252.081954956</v>
      </c>
      <c r="I87">
        <v>2530376.4828367233</v>
      </c>
      <c r="J87">
        <v>95643567.86207962</v>
      </c>
      <c r="K87">
        <v>156384306.40706253</v>
      </c>
      <c r="L87">
        <v>60740738.54498291</v>
      </c>
      <c r="M87">
        <v>88041319.213982582</v>
      </c>
      <c r="N87">
        <v>7425791.8117895126</v>
      </c>
      <c r="O87">
        <v>14461735.783154488</v>
      </c>
      <c r="P87">
        <v>38757022.457481384</v>
      </c>
      <c r="Q87">
        <v>56887672.716860771</v>
      </c>
      <c r="R87">
        <v>29197503.215629578</v>
      </c>
      <c r="S87">
        <v>17080372.23393631</v>
      </c>
      <c r="T87">
        <v>9.2475622892379761E-2</v>
      </c>
      <c r="U87">
        <v>0.24783191084861755</v>
      </c>
      <c r="V87">
        <v>0.36376842856407166</v>
      </c>
      <c r="W87">
        <v>0.18670353293418884</v>
      </c>
      <c r="X87">
        <v>0.10922049731016159</v>
      </c>
      <c r="Y87">
        <v>5.7461610995233059E-3</v>
      </c>
      <c r="Z87">
        <v>0.38840687274932861</v>
      </c>
      <c r="AA87">
        <v>2.734030969440937E-2</v>
      </c>
      <c r="AB87">
        <v>8.456585556268692E-2</v>
      </c>
      <c r="AC87">
        <v>0.43057394027709961</v>
      </c>
      <c r="AD87">
        <v>0.56942605972290039</v>
      </c>
      <c r="AE87">
        <v>3.7200897932052612E-2</v>
      </c>
      <c r="AF87">
        <v>0.29738655686378479</v>
      </c>
      <c r="AG87">
        <v>0.46705886721611023</v>
      </c>
      <c r="AH87">
        <v>0.17147272825241089</v>
      </c>
      <c r="AI87">
        <v>2.6880957186222076E-2</v>
      </c>
      <c r="AJ87">
        <v>6.5648257732391357E-2</v>
      </c>
      <c r="AK87">
        <v>0.26707780361175537</v>
      </c>
      <c r="AL87">
        <v>0.10905913263559341</v>
      </c>
      <c r="AM87">
        <v>6.8924300372600555E-2</v>
      </c>
      <c r="AN87">
        <v>0.30065828561782837</v>
      </c>
      <c r="AO87">
        <v>0.18863222002983093</v>
      </c>
      <c r="AP87">
        <v>0.11707280576229095</v>
      </c>
      <c r="AQ87">
        <v>0.14652672410011292</v>
      </c>
      <c r="AR87">
        <v>8.0383129417896271E-2</v>
      </c>
      <c r="AS87">
        <v>0.18669191002845764</v>
      </c>
      <c r="AT87">
        <v>0.40442100167274475</v>
      </c>
      <c r="AU87">
        <v>6.4472198486328125E-2</v>
      </c>
      <c r="AV87">
        <v>4.3223830289207399E-4</v>
      </c>
      <c r="AW87">
        <v>0.61159312725067139</v>
      </c>
      <c r="AX87">
        <v>0.50370675325393677</v>
      </c>
      <c r="AY87">
        <v>0.72978717088699341</v>
      </c>
      <c r="AZ87">
        <v>0.24603039026260376</v>
      </c>
      <c r="BA87">
        <v>0.73388278484344482</v>
      </c>
      <c r="BB87">
        <v>0.78525227308273315</v>
      </c>
      <c r="BC87">
        <v>0.56170094013214111</v>
      </c>
      <c r="BD87">
        <v>0.15052309632301331</v>
      </c>
      <c r="BE87">
        <v>0.37865987420082092</v>
      </c>
      <c r="BF87">
        <v>0.52195662260055542</v>
      </c>
      <c r="BG87">
        <v>0.58326125144958496</v>
      </c>
      <c r="BH87">
        <v>0.54891562461853027</v>
      </c>
      <c r="BI87">
        <v>0.74989020824432373</v>
      </c>
      <c r="BJ87">
        <v>0.79747921228408813</v>
      </c>
      <c r="BK87">
        <v>5.2064500749111176E-2</v>
      </c>
      <c r="BL87">
        <v>6.5163210034370422E-2</v>
      </c>
      <c r="BM87">
        <v>3.574790433049202E-2</v>
      </c>
      <c r="BN87">
        <v>8.3025433123111725E-2</v>
      </c>
      <c r="BO87">
        <v>0.17985370755195618</v>
      </c>
      <c r="BP87">
        <v>2.8672009706497192E-2</v>
      </c>
      <c r="BQ87">
        <v>1.922245864989236E-4</v>
      </c>
      <c r="BR87">
        <v>0.41979113221168518</v>
      </c>
      <c r="BS87">
        <v>0.58020889759063721</v>
      </c>
      <c r="BT87">
        <v>3.0377203598618507E-2</v>
      </c>
      <c r="BU87">
        <v>0.28041630983352661</v>
      </c>
      <c r="BV87">
        <v>0.48001348972320557</v>
      </c>
      <c r="BW87">
        <v>0.18045222759246826</v>
      </c>
      <c r="BX87">
        <v>2.8740784153342247E-2</v>
      </c>
      <c r="BY87">
        <v>6.7443445324897766E-2</v>
      </c>
      <c r="BZ87">
        <v>0.27034476399421692</v>
      </c>
      <c r="CA87">
        <v>0.1081816628575325</v>
      </c>
      <c r="CB87">
        <v>6.4674094319343567E-2</v>
      </c>
      <c r="CC87">
        <v>0.29544809460639954</v>
      </c>
      <c r="CD87">
        <v>0.19390793144702911</v>
      </c>
      <c r="CE87">
        <v>0.11707280576229095</v>
      </c>
      <c r="CF87">
        <v>0.14652672410011292</v>
      </c>
      <c r="CG87">
        <v>8.0383129417896271E-2</v>
      </c>
      <c r="CH87">
        <v>0.18669191002845764</v>
      </c>
      <c r="CI87">
        <v>0.40442100167274475</v>
      </c>
      <c r="CJ87">
        <v>6.4472198486328125E-2</v>
      </c>
      <c r="CK87">
        <v>4.3223830289207399E-4</v>
      </c>
      <c r="CL87">
        <v>2.2088894620537758E-2</v>
      </c>
      <c r="CM87">
        <v>4.7091223299503326E-2</v>
      </c>
      <c r="CN87">
        <v>0.38097402453422546</v>
      </c>
      <c r="CO87">
        <v>0.12494378536939621</v>
      </c>
      <c r="CP87">
        <v>1.661207526922226E-2</v>
      </c>
      <c r="CQ87">
        <v>2.3520797491073608E-2</v>
      </c>
      <c r="CR87">
        <v>3.8963943719863892E-2</v>
      </c>
      <c r="CS87">
        <v>0.23389908671379089</v>
      </c>
      <c r="CT87">
        <v>0.46858912706375122</v>
      </c>
      <c r="CU87">
        <v>0.23553799092769623</v>
      </c>
      <c r="CV87">
        <v>0.22874589264392853</v>
      </c>
      <c r="CW87">
        <v>6.712697446346283E-2</v>
      </c>
      <c r="CX87">
        <v>7.7640265226364136E-2</v>
      </c>
      <c r="CY87">
        <v>0.10079914331436157</v>
      </c>
      <c r="CZ87">
        <v>6.0128573328256607E-2</v>
      </c>
      <c r="DA87">
        <v>0.24458692967891693</v>
      </c>
      <c r="DB87">
        <v>0.12920710444450378</v>
      </c>
      <c r="DC87">
        <v>5.2477218210697174E-2</v>
      </c>
      <c r="DD87">
        <v>3.0307270586490631E-2</v>
      </c>
      <c r="DE87">
        <v>1.5257414430379868E-2</v>
      </c>
      <c r="DF87">
        <v>5.2379880100488663E-2</v>
      </c>
      <c r="DG87">
        <v>6.633380800485611E-2</v>
      </c>
      <c r="DH87">
        <v>8.4276579320430756E-2</v>
      </c>
      <c r="DI87">
        <v>0.13394030928611755</v>
      </c>
      <c r="DJ87">
        <v>9.3661345541477203E-2</v>
      </c>
      <c r="DK87">
        <v>5.2495785057544708E-2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0.55900746583938599</v>
      </c>
      <c r="DT87">
        <v>0.44099253416061401</v>
      </c>
      <c r="DU87">
        <v>0.11719245463609695</v>
      </c>
      <c r="DV87">
        <v>0.49490374326705933</v>
      </c>
      <c r="DW87">
        <v>0.31568607687950134</v>
      </c>
      <c r="DX87">
        <v>6.6935248672962189E-2</v>
      </c>
      <c r="DY87">
        <v>5.2824895828962326E-3</v>
      </c>
      <c r="DZ87">
        <v>4.4289488345384598E-2</v>
      </c>
      <c r="EA87">
        <v>0.2281842976808548</v>
      </c>
      <c r="EB87">
        <v>0.11838097870349884</v>
      </c>
      <c r="EC87">
        <v>0.11890405416488647</v>
      </c>
      <c r="ED87">
        <v>0.36269918084144592</v>
      </c>
      <c r="EE87">
        <v>0.12754201889038086</v>
      </c>
      <c r="EM87">
        <v>1853.6749267578125</v>
      </c>
      <c r="EN87">
        <v>2102.746826171875</v>
      </c>
      <c r="EO87">
        <v>1509.423583984375</v>
      </c>
      <c r="EP87">
        <v>494.0164794921875</v>
      </c>
      <c r="EQ87">
        <v>1301.1986083984375</v>
      </c>
      <c r="ER87">
        <v>2056.991943359375</v>
      </c>
      <c r="ES87">
        <v>2354.59765625</v>
      </c>
      <c r="ET87">
        <v>2140.325927734375</v>
      </c>
      <c r="EU87">
        <v>755.4456787109375</v>
      </c>
      <c r="EV87">
        <v>1061.094482421875</v>
      </c>
      <c r="EW87">
        <v>1276.900634765625</v>
      </c>
      <c r="EX87">
        <v>1150.403076171875</v>
      </c>
      <c r="EY87">
        <v>1678.3438720703125</v>
      </c>
      <c r="EZ87">
        <v>4164.150390625</v>
      </c>
      <c r="FA87">
        <v>862.76123046875</v>
      </c>
      <c r="FB87">
        <v>1933.933349609375</v>
      </c>
      <c r="FC87">
        <v>1559.09033203125</v>
      </c>
      <c r="FD87">
        <v>1650.7677001953125</v>
      </c>
      <c r="FE87">
        <v>2032.667236328125</v>
      </c>
      <c r="FF87">
        <v>3305.1171875</v>
      </c>
      <c r="FG87">
        <v>1492.55078125</v>
      </c>
      <c r="FH87">
        <v>2313.791015625</v>
      </c>
      <c r="FI87">
        <v>1677.692138671875</v>
      </c>
      <c r="FJ87">
        <v>1248.448486328125</v>
      </c>
      <c r="FK87">
        <v>1321.673095703125</v>
      </c>
      <c r="FL87">
        <v>977.36029052734375</v>
      </c>
      <c r="FM87">
        <v>612.49078369140625</v>
      </c>
      <c r="FN87">
        <v>1857.1783447265625</v>
      </c>
      <c r="FO87">
        <v>1187.3385009765625</v>
      </c>
      <c r="FP87">
        <v>2976.031982421875</v>
      </c>
      <c r="FQ87">
        <v>1662.223388671875</v>
      </c>
      <c r="FR87">
        <v>5412.61181640625</v>
      </c>
      <c r="FS87">
        <v>1503.676513671875</v>
      </c>
      <c r="FT87">
        <v>3.7646684646606445</v>
      </c>
      <c r="FU87">
        <v>3501.5654296875</v>
      </c>
      <c r="FV87">
        <v>1853.2401123046875</v>
      </c>
      <c r="FW87">
        <v>0.41967499256134033</v>
      </c>
      <c r="FX87">
        <v>0.19555580615997314</v>
      </c>
      <c r="FY87">
        <v>0.23389908671379089</v>
      </c>
      <c r="FZ87">
        <v>1820.8546142578125</v>
      </c>
      <c r="GA87">
        <v>1071.7054443359375</v>
      </c>
      <c r="GB87">
        <v>1487.1630859375</v>
      </c>
      <c r="GC87">
        <v>0.44824805855751038</v>
      </c>
      <c r="GD87">
        <v>0.23180748522281647</v>
      </c>
      <c r="GE87">
        <v>0.24921423196792603</v>
      </c>
      <c r="GF87">
        <v>6.2129687517881393E-2</v>
      </c>
      <c r="GG87">
        <v>8.6005441844463348E-3</v>
      </c>
      <c r="GH87">
        <v>0.6904100775718689</v>
      </c>
      <c r="GI87">
        <v>0.54815268516540527</v>
      </c>
      <c r="GJ87">
        <v>0.58877342939376831</v>
      </c>
      <c r="GK87">
        <v>0.48534670472145081</v>
      </c>
      <c r="GL87">
        <v>0.73833829164505005</v>
      </c>
      <c r="GM87">
        <v>0.33575120568275452</v>
      </c>
      <c r="GN87">
        <v>2.3560069501399994E-2</v>
      </c>
      <c r="GO87">
        <v>0.18969105184078217</v>
      </c>
      <c r="GP87">
        <v>0.26363545656204224</v>
      </c>
      <c r="GQ87">
        <v>0.24849526584148407</v>
      </c>
      <c r="GR87">
        <v>0.27461814880371094</v>
      </c>
      <c r="GS87">
        <v>0.68604922294616699</v>
      </c>
      <c r="GT87">
        <v>0.3139508068561554</v>
      </c>
      <c r="GU87">
        <v>0.19106657803058624</v>
      </c>
      <c r="GV87">
        <v>0.38473221659660339</v>
      </c>
      <c r="GW87">
        <v>9.4924412667751312E-2</v>
      </c>
      <c r="GX87">
        <v>3.6619391292333603E-2</v>
      </c>
      <c r="GY87">
        <v>0.22152644395828247</v>
      </c>
      <c r="GZ87">
        <v>7.1130938827991486E-2</v>
      </c>
      <c r="HA87">
        <v>0.9803469181060791</v>
      </c>
      <c r="HB87">
        <v>0.91933166980743408</v>
      </c>
      <c r="HC87">
        <v>0.34286227822303772</v>
      </c>
      <c r="HD87">
        <v>0.31785762310028076</v>
      </c>
    </row>
    <row r="88" spans="1:212" x14ac:dyDescent="0.25">
      <c r="A88" s="139" t="str">
        <f t="shared" si="2"/>
        <v>2012_1_RJ</v>
      </c>
      <c r="B88">
        <v>2012</v>
      </c>
      <c r="C88">
        <v>1</v>
      </c>
      <c r="D88" t="s">
        <v>172</v>
      </c>
      <c r="E88">
        <v>34353.131484985352</v>
      </c>
      <c r="F88">
        <v>721725.71835327148</v>
      </c>
      <c r="G88">
        <v>1442275.3164825439</v>
      </c>
      <c r="H88">
        <v>649811.27648925781</v>
      </c>
      <c r="I88">
        <v>106263.48974609375</v>
      </c>
      <c r="J88">
        <v>3214154.7414703369</v>
      </c>
      <c r="K88">
        <v>5343196.8687591553</v>
      </c>
      <c r="L88">
        <v>2129042.1272888184</v>
      </c>
      <c r="M88">
        <v>2954428.9325561523</v>
      </c>
      <c r="N88">
        <v>253791.5502166748</v>
      </c>
      <c r="O88">
        <v>394669.57418823242</v>
      </c>
      <c r="P88">
        <v>1129845.3245391846</v>
      </c>
      <c r="Q88">
        <v>1872445.4648742676</v>
      </c>
      <c r="R88">
        <v>1175155.7300567627</v>
      </c>
      <c r="S88">
        <v>771080.77510070801</v>
      </c>
      <c r="T88">
        <v>7.3863938450813293E-2</v>
      </c>
      <c r="U88">
        <v>0.21145492792129517</v>
      </c>
      <c r="V88">
        <v>0.35043543577194214</v>
      </c>
      <c r="W88">
        <v>0.21993495523929596</v>
      </c>
      <c r="X88">
        <v>0.14431075751781464</v>
      </c>
      <c r="Y88">
        <v>4.8366407863795757E-3</v>
      </c>
      <c r="Z88">
        <v>0.39845848083496094</v>
      </c>
      <c r="AA88">
        <v>2.0651472732424736E-3</v>
      </c>
      <c r="AB88">
        <v>0.11039058864116669</v>
      </c>
      <c r="AC88">
        <v>0.46143627166748047</v>
      </c>
      <c r="AD88">
        <v>0.53856372833251953</v>
      </c>
      <c r="AE88">
        <v>1.5989707782864571E-2</v>
      </c>
      <c r="AF88">
        <v>0.26173508167266846</v>
      </c>
      <c r="AG88">
        <v>0.47578465938568115</v>
      </c>
      <c r="AH88">
        <v>0.21234044432640076</v>
      </c>
      <c r="AI88">
        <v>3.4150108695030212E-2</v>
      </c>
      <c r="AJ88">
        <v>2.2424498572945595E-2</v>
      </c>
      <c r="AK88">
        <v>0.16736783087253571</v>
      </c>
      <c r="AL88">
        <v>0.10736149549484253</v>
      </c>
      <c r="AM88">
        <v>6.797461211681366E-2</v>
      </c>
      <c r="AN88">
        <v>0.33076199889183044</v>
      </c>
      <c r="AO88">
        <v>0.30410957336425781</v>
      </c>
      <c r="AP88">
        <v>3.1710208859294653E-3</v>
      </c>
      <c r="AQ88">
        <v>0.10326745361089706</v>
      </c>
      <c r="AR88">
        <v>6.0918238013982773E-2</v>
      </c>
      <c r="AS88">
        <v>0.16233010590076447</v>
      </c>
      <c r="AT88">
        <v>0.59875613451004028</v>
      </c>
      <c r="AU88">
        <v>7.1557052433490753E-2</v>
      </c>
      <c r="AV88">
        <v>0</v>
      </c>
      <c r="AW88">
        <v>0.60154151916503906</v>
      </c>
      <c r="AX88">
        <v>0.50600159168243408</v>
      </c>
      <c r="AY88">
        <v>0.7176361083984375</v>
      </c>
      <c r="AZ88">
        <v>0.13021878898143768</v>
      </c>
      <c r="BA88">
        <v>0.74457716941833496</v>
      </c>
      <c r="BB88">
        <v>0.81671035289764404</v>
      </c>
      <c r="BC88">
        <v>0.58076989650726318</v>
      </c>
      <c r="BD88">
        <v>0.14235049486160278</v>
      </c>
      <c r="BE88">
        <v>0.31149020791053772</v>
      </c>
      <c r="BF88">
        <v>0.46474826335906982</v>
      </c>
      <c r="BG88">
        <v>0.51484513282775879</v>
      </c>
      <c r="BH88">
        <v>0.51366508007049561</v>
      </c>
      <c r="BI88">
        <v>0.68571066856384277</v>
      </c>
      <c r="BJ88">
        <v>0.74710458517074585</v>
      </c>
      <c r="BK88">
        <v>1.4644712209701538E-3</v>
      </c>
      <c r="BL88">
        <v>4.7691959887742996E-2</v>
      </c>
      <c r="BM88">
        <v>2.8133843094110489E-2</v>
      </c>
      <c r="BN88">
        <v>7.4968837201595306E-2</v>
      </c>
      <c r="BO88">
        <v>0.27652326226234436</v>
      </c>
      <c r="BP88">
        <v>3.3047161996364594E-2</v>
      </c>
      <c r="BQ88">
        <v>0</v>
      </c>
      <c r="BR88">
        <v>0.45221847295761108</v>
      </c>
      <c r="BS88">
        <v>0.54778152704238892</v>
      </c>
      <c r="BT88">
        <v>1.1627672240138054E-2</v>
      </c>
      <c r="BU88">
        <v>0.24428603053092957</v>
      </c>
      <c r="BV88">
        <v>0.4881739616394043</v>
      </c>
      <c r="BW88">
        <v>0.21994480490684509</v>
      </c>
      <c r="BX88">
        <v>3.5967521369457245E-2</v>
      </c>
      <c r="BY88">
        <v>2.2494848817586899E-2</v>
      </c>
      <c r="BZ88">
        <v>0.16638872027397156</v>
      </c>
      <c r="CA88">
        <v>0.10650380700826645</v>
      </c>
      <c r="CB88">
        <v>6.3289210200309753E-2</v>
      </c>
      <c r="CC88">
        <v>0.32559442520141602</v>
      </c>
      <c r="CD88">
        <v>0.31572899222373962</v>
      </c>
      <c r="CE88">
        <v>3.1710208859294653E-3</v>
      </c>
      <c r="CF88">
        <v>0.10326745361089706</v>
      </c>
      <c r="CG88">
        <v>6.0918238013982773E-2</v>
      </c>
      <c r="CH88">
        <v>0.16233010590076447</v>
      </c>
      <c r="CI88">
        <v>0.59875613451004028</v>
      </c>
      <c r="CJ88">
        <v>7.1557052433490753E-2</v>
      </c>
      <c r="CK88">
        <v>0</v>
      </c>
      <c r="CL88">
        <v>2.7748176828026772E-2</v>
      </c>
      <c r="CM88">
        <v>4.2450267821550369E-2</v>
      </c>
      <c r="CN88">
        <v>0.46851304173469543</v>
      </c>
      <c r="CO88">
        <v>8.8780798017978668E-2</v>
      </c>
      <c r="CP88">
        <v>1.9143817946314812E-2</v>
      </c>
      <c r="CQ88">
        <v>8.9706340804696083E-3</v>
      </c>
      <c r="CR88">
        <v>2.6297146454453468E-2</v>
      </c>
      <c r="CS88">
        <v>0.20564037561416626</v>
      </c>
      <c r="CT88">
        <v>0.47666683793067932</v>
      </c>
      <c r="CU88">
        <v>0.22083111107349396</v>
      </c>
      <c r="CV88">
        <v>0.22657674551010132</v>
      </c>
      <c r="CW88">
        <v>7.5925298035144806E-2</v>
      </c>
      <c r="CX88">
        <v>7.8960590064525604E-2</v>
      </c>
      <c r="CY88">
        <v>9.8608583211898804E-2</v>
      </c>
      <c r="CZ88">
        <v>6.2126375734806061E-2</v>
      </c>
      <c r="DA88">
        <v>0.33156523108482361</v>
      </c>
      <c r="DB88">
        <v>0.13987167179584503</v>
      </c>
      <c r="DC88">
        <v>5.5311702191829681E-2</v>
      </c>
      <c r="DD88">
        <v>4.6548992395401001E-2</v>
      </c>
      <c r="DE88">
        <v>2.4859169498085976E-2</v>
      </c>
      <c r="DF88">
        <v>7.0895291864871979E-2</v>
      </c>
      <c r="DG88">
        <v>8.4736645221710205E-2</v>
      </c>
      <c r="DH88">
        <v>8.5732176899909973E-2</v>
      </c>
      <c r="DI88">
        <v>0.14277671277523041</v>
      </c>
      <c r="DJ88">
        <v>9.2447325587272644E-2</v>
      </c>
      <c r="DK88">
        <v>4.5052912086248398E-2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S88">
        <v>0.57625681161880493</v>
      </c>
      <c r="DT88">
        <v>0.42374318838119507</v>
      </c>
      <c r="DU88">
        <v>6.7142747342586517E-2</v>
      </c>
      <c r="DV88">
        <v>0.46364042162895203</v>
      </c>
      <c r="DW88">
        <v>0.33328601717948914</v>
      </c>
      <c r="DX88">
        <v>0.12517933547496796</v>
      </c>
      <c r="DY88">
        <v>1.0751481167972088E-2</v>
      </c>
      <c r="DZ88">
        <v>2.0133987069129944E-2</v>
      </c>
      <c r="EA88">
        <v>0.1796109676361084</v>
      </c>
      <c r="EB88">
        <v>0.11656872183084488</v>
      </c>
      <c r="EC88">
        <v>0.12291183322668076</v>
      </c>
      <c r="ED88">
        <v>0.38725727796554565</v>
      </c>
      <c r="EE88">
        <v>0.17351721227169037</v>
      </c>
      <c r="EM88">
        <v>2597.4599609375</v>
      </c>
      <c r="EN88">
        <v>2961.8154296875</v>
      </c>
      <c r="EO88">
        <v>2156.108642578125</v>
      </c>
      <c r="EP88">
        <v>711.70404052734375</v>
      </c>
      <c r="EQ88">
        <v>1688.7601318359375</v>
      </c>
      <c r="ER88">
        <v>2886.219970703125</v>
      </c>
      <c r="ES88">
        <v>3040.152587890625</v>
      </c>
      <c r="ET88">
        <v>2752.50146484375</v>
      </c>
      <c r="EU88">
        <v>1113.9556884765625</v>
      </c>
      <c r="EV88">
        <v>1181.20166015625</v>
      </c>
      <c r="EW88">
        <v>1367.418701171875</v>
      </c>
      <c r="EX88">
        <v>1328.9423828125</v>
      </c>
      <c r="EY88">
        <v>1884.6561279296875</v>
      </c>
      <c r="EZ88">
        <v>4853.8037109375</v>
      </c>
      <c r="FA88">
        <v>1684.218505859375</v>
      </c>
      <c r="FB88">
        <v>2977.59765625</v>
      </c>
      <c r="FC88">
        <v>1940.0107421875</v>
      </c>
      <c r="FD88">
        <v>1809.3974609375</v>
      </c>
      <c r="FE88">
        <v>2571.54736328125</v>
      </c>
      <c r="FF88">
        <v>4653.6123046875</v>
      </c>
      <c r="FH88">
        <v>3201.911376953125</v>
      </c>
      <c r="FI88">
        <v>2528.504638671875</v>
      </c>
      <c r="FJ88">
        <v>1683.5950927734375</v>
      </c>
      <c r="FK88">
        <v>1730.370849609375</v>
      </c>
      <c r="FL88">
        <v>1123.6260986328125</v>
      </c>
      <c r="FM88">
        <v>845.92919921875</v>
      </c>
      <c r="FN88">
        <v>2425.474853515625</v>
      </c>
      <c r="FO88">
        <v>1921.494140625</v>
      </c>
      <c r="FP88">
        <v>4620.71533203125</v>
      </c>
      <c r="FQ88">
        <v>1864.55810546875</v>
      </c>
      <c r="FR88">
        <v>5618.9443359375</v>
      </c>
      <c r="FS88">
        <v>2256.572265625</v>
      </c>
      <c r="FT88">
        <v>0</v>
      </c>
      <c r="FU88">
        <v>4587.5654296875</v>
      </c>
      <c r="FV88">
        <v>2543.443115234375</v>
      </c>
      <c r="FW88">
        <v>0.51540505886077881</v>
      </c>
      <c r="FX88">
        <v>0.14020170271396637</v>
      </c>
      <c r="FY88">
        <v>0.20564037561416626</v>
      </c>
      <c r="FZ88">
        <v>2385.362060546875</v>
      </c>
      <c r="GA88">
        <v>1559.2733154296875</v>
      </c>
      <c r="GB88">
        <v>2222.19580078125</v>
      </c>
      <c r="GC88">
        <v>0.45694932341575623</v>
      </c>
      <c r="GD88">
        <v>0.21758413314819336</v>
      </c>
      <c r="GE88">
        <v>0.24631473422050476</v>
      </c>
      <c r="GF88">
        <v>6.7749917507171631E-2</v>
      </c>
      <c r="GG88">
        <v>1.1401885189116001E-2</v>
      </c>
      <c r="GH88">
        <v>0.65492993593215942</v>
      </c>
      <c r="GI88">
        <v>0.55754756927490234</v>
      </c>
      <c r="GJ88">
        <v>0.58766853809356689</v>
      </c>
      <c r="GK88">
        <v>0.48191916942596436</v>
      </c>
      <c r="GL88">
        <v>0.77490472793579102</v>
      </c>
      <c r="GM88">
        <v>0.34878194332122803</v>
      </c>
      <c r="GN88">
        <v>1.7290279269218445E-2</v>
      </c>
      <c r="GO88">
        <v>0.13464686274528503</v>
      </c>
      <c r="GP88">
        <v>0.21511346101760864</v>
      </c>
      <c r="GQ88">
        <v>0.27878695726394653</v>
      </c>
      <c r="GR88">
        <v>0.35416242480278015</v>
      </c>
      <c r="GS88">
        <v>0.7017865777015686</v>
      </c>
      <c r="GT88">
        <v>0.29821345210075378</v>
      </c>
      <c r="GU88">
        <v>7.7403806149959564E-2</v>
      </c>
      <c r="GV88">
        <v>0.28480926156044006</v>
      </c>
      <c r="GW88">
        <v>0.13734787702560425</v>
      </c>
      <c r="GX88">
        <v>4.0513794869184494E-2</v>
      </c>
      <c r="GY88">
        <v>0.30346807837486267</v>
      </c>
      <c r="GZ88">
        <v>0.15645720064640045</v>
      </c>
      <c r="HA88">
        <v>0.98049360513687134</v>
      </c>
      <c r="HB88">
        <v>0.91765421628952026</v>
      </c>
      <c r="HC88">
        <v>0.2610313892364502</v>
      </c>
      <c r="HD88">
        <v>0.21385028958320618</v>
      </c>
    </row>
    <row r="89" spans="1:212" x14ac:dyDescent="0.25">
      <c r="A89" s="139" t="str">
        <f t="shared" si="2"/>
        <v>2012_1_RMRJ</v>
      </c>
      <c r="B89">
        <v>2012</v>
      </c>
      <c r="C89">
        <v>1</v>
      </c>
      <c r="D89" t="s">
        <v>9</v>
      </c>
      <c r="E89">
        <v>60324.144836425781</v>
      </c>
      <c r="F89">
        <v>1361399.7817764282</v>
      </c>
      <c r="G89">
        <v>2618154.2253112793</v>
      </c>
      <c r="H89">
        <v>1162024.8998794556</v>
      </c>
      <c r="I89">
        <v>162643.7720489502</v>
      </c>
      <c r="J89">
        <v>5868180.3371963501</v>
      </c>
      <c r="K89">
        <v>9857871.3850784302</v>
      </c>
      <c r="L89">
        <v>3989691.0478820801</v>
      </c>
      <c r="M89">
        <v>5364546.8238525391</v>
      </c>
      <c r="N89">
        <v>495404.68604278564</v>
      </c>
      <c r="O89">
        <v>783434.10855865479</v>
      </c>
      <c r="P89">
        <v>2157082.9495620728</v>
      </c>
      <c r="Q89">
        <v>3469903.1243743896</v>
      </c>
      <c r="R89">
        <v>2175526.299156189</v>
      </c>
      <c r="S89">
        <v>1271924.903427124</v>
      </c>
      <c r="T89">
        <v>7.9472951591014862E-2</v>
      </c>
      <c r="U89">
        <v>0.21881833672523499</v>
      </c>
      <c r="V89">
        <v>0.3519931435585022</v>
      </c>
      <c r="W89">
        <v>0.22068925201892853</v>
      </c>
      <c r="X89">
        <v>0.12902632355690002</v>
      </c>
      <c r="Y89">
        <v>3.9572976529598236E-3</v>
      </c>
      <c r="Z89">
        <v>0.40472134947776794</v>
      </c>
      <c r="AA89">
        <v>2.0361726637929678E-3</v>
      </c>
      <c r="AB89">
        <v>9.740804135799408E-2</v>
      </c>
      <c r="AC89">
        <v>0.45441803336143494</v>
      </c>
      <c r="AD89">
        <v>0.54558199644088745</v>
      </c>
      <c r="AE89">
        <v>1.6399964690208435E-2</v>
      </c>
      <c r="AF89">
        <v>0.27162730693817139</v>
      </c>
      <c r="AG89">
        <v>0.47632801532745361</v>
      </c>
      <c r="AH89">
        <v>0.20719833672046661</v>
      </c>
      <c r="AI89">
        <v>2.84463781863451E-2</v>
      </c>
      <c r="AJ89">
        <v>2.3649727925658226E-2</v>
      </c>
      <c r="AK89">
        <v>0.19890290498733521</v>
      </c>
      <c r="AL89">
        <v>0.12567956745624542</v>
      </c>
      <c r="AM89">
        <v>6.7228913307189941E-2</v>
      </c>
      <c r="AN89">
        <v>0.34637722373008728</v>
      </c>
      <c r="AO89">
        <v>0.23816165328025818</v>
      </c>
      <c r="AP89">
        <v>5.0097242929041386E-3</v>
      </c>
      <c r="AQ89">
        <v>0.10750065743923187</v>
      </c>
      <c r="AR89">
        <v>8.2191795110702515E-2</v>
      </c>
      <c r="AS89">
        <v>0.182565838098526</v>
      </c>
      <c r="AT89">
        <v>0.55671441555023193</v>
      </c>
      <c r="AU89">
        <v>6.6017575562000275E-2</v>
      </c>
      <c r="AV89">
        <v>0</v>
      </c>
      <c r="AW89">
        <v>0.59527862071990967</v>
      </c>
      <c r="AX89">
        <v>0.49746128916740417</v>
      </c>
      <c r="AY89">
        <v>0.71186566352844238</v>
      </c>
      <c r="AZ89">
        <v>0.12284114956855774</v>
      </c>
      <c r="BA89">
        <v>0.73894143104553223</v>
      </c>
      <c r="BB89">
        <v>0.8055495023727417</v>
      </c>
      <c r="BC89">
        <v>0.55888873338699341</v>
      </c>
      <c r="BD89">
        <v>0.13124082982540131</v>
      </c>
      <c r="BE89">
        <v>0.30089899897575378</v>
      </c>
      <c r="BF89">
        <v>0.4623456597328186</v>
      </c>
      <c r="BG89">
        <v>0.54173225164413452</v>
      </c>
      <c r="BH89">
        <v>0.50642329454421997</v>
      </c>
      <c r="BI89">
        <v>0.70155936479568481</v>
      </c>
      <c r="BJ89">
        <v>0.76184463500976563</v>
      </c>
      <c r="BK89">
        <v>2.2408503573387861E-3</v>
      </c>
      <c r="BL89">
        <v>4.8085059970617294E-2</v>
      </c>
      <c r="BM89">
        <v>3.6764401942491531E-2</v>
      </c>
      <c r="BN89">
        <v>8.1661723554134369E-2</v>
      </c>
      <c r="BO89">
        <v>0.24901841580867767</v>
      </c>
      <c r="BP89">
        <v>2.9529670253396034E-2</v>
      </c>
      <c r="BQ89">
        <v>0</v>
      </c>
      <c r="BR89">
        <v>0.44386589527130127</v>
      </c>
      <c r="BS89">
        <v>0.55613410472869873</v>
      </c>
      <c r="BT89">
        <v>1.1244965717196465E-2</v>
      </c>
      <c r="BU89">
        <v>0.25377720594406128</v>
      </c>
      <c r="BV89">
        <v>0.48804759979248047</v>
      </c>
      <c r="BW89">
        <v>0.21661193668842316</v>
      </c>
      <c r="BX89">
        <v>3.031826950609684E-2</v>
      </c>
      <c r="BY89">
        <v>2.4025237187743187E-2</v>
      </c>
      <c r="BZ89">
        <v>0.19853030145168304</v>
      </c>
      <c r="CA89">
        <v>0.12525551021099091</v>
      </c>
      <c r="CB89">
        <v>6.3154615461826324E-2</v>
      </c>
      <c r="CC89">
        <v>0.34132152795791626</v>
      </c>
      <c r="CD89">
        <v>0.24771282076835632</v>
      </c>
      <c r="CE89">
        <v>5.0097242929041386E-3</v>
      </c>
      <c r="CF89">
        <v>0.10750065743923187</v>
      </c>
      <c r="CG89">
        <v>8.2191795110702515E-2</v>
      </c>
      <c r="CH89">
        <v>0.182565838098526</v>
      </c>
      <c r="CI89">
        <v>0.55671441555023193</v>
      </c>
      <c r="CJ89">
        <v>6.6017575562000275E-2</v>
      </c>
      <c r="CK89">
        <v>0</v>
      </c>
      <c r="CL89">
        <v>3.1217131763696671E-2</v>
      </c>
      <c r="CM89">
        <v>4.970933124423027E-2</v>
      </c>
      <c r="CN89">
        <v>0.45799833536148071</v>
      </c>
      <c r="CO89">
        <v>0.10042255371809006</v>
      </c>
      <c r="CP89">
        <v>1.5186264179646969E-2</v>
      </c>
      <c r="CQ89">
        <v>1.1809813790023327E-2</v>
      </c>
      <c r="CR89">
        <v>2.7735468000173569E-2</v>
      </c>
      <c r="CS89">
        <v>0.20647689700126648</v>
      </c>
      <c r="CT89">
        <v>0.48001870512962341</v>
      </c>
      <c r="CU89">
        <v>0.22211700677871704</v>
      </c>
      <c r="CV89">
        <v>0.227290078997612</v>
      </c>
      <c r="CW89">
        <v>7.0574201643466949E-2</v>
      </c>
      <c r="CX89">
        <v>8.4422200918197632E-2</v>
      </c>
      <c r="CY89">
        <v>0.10627422481775284</v>
      </c>
      <c r="CZ89">
        <v>6.6221535205841064E-2</v>
      </c>
      <c r="DA89">
        <v>0.36822625994682312</v>
      </c>
      <c r="DB89">
        <v>0.14377936720848083</v>
      </c>
      <c r="DC89">
        <v>6.2370963394641876E-2</v>
      </c>
      <c r="DD89">
        <v>4.353892058134079E-2</v>
      </c>
      <c r="DE89">
        <v>2.1045556291937828E-2</v>
      </c>
      <c r="DF89">
        <v>6.7659303545951843E-2</v>
      </c>
      <c r="DG89">
        <v>8.6611591279506683E-2</v>
      </c>
      <c r="DH89">
        <v>8.6476318538188934E-2</v>
      </c>
      <c r="DI89">
        <v>0.1404574066400528</v>
      </c>
      <c r="DJ89">
        <v>9.7498737275600433E-2</v>
      </c>
      <c r="DK89">
        <v>4.8338297754526138E-2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S89">
        <v>0.57204055786132813</v>
      </c>
      <c r="DT89">
        <v>0.42795941233634949</v>
      </c>
      <c r="DU89">
        <v>7.1532107889652252E-2</v>
      </c>
      <c r="DV89">
        <v>0.46260818839073181</v>
      </c>
      <c r="DW89">
        <v>0.35191026329994202</v>
      </c>
      <c r="DX89">
        <v>0.10685805976390839</v>
      </c>
      <c r="DY89">
        <v>7.0913797244429588E-3</v>
      </c>
      <c r="DZ89">
        <v>1.8953831866383553E-2</v>
      </c>
      <c r="EA89">
        <v>0.20406122505664825</v>
      </c>
      <c r="EB89">
        <v>0.12873753905296326</v>
      </c>
      <c r="EC89">
        <v>0.11185208708047867</v>
      </c>
      <c r="ED89">
        <v>0.40002918243408203</v>
      </c>
      <c r="EE89">
        <v>0.13636612892150879</v>
      </c>
      <c r="EM89">
        <v>2166.788818359375</v>
      </c>
      <c r="EN89">
        <v>2464.814697265625</v>
      </c>
      <c r="EO89">
        <v>1793.3828125</v>
      </c>
      <c r="EP89">
        <v>654.513427734375</v>
      </c>
      <c r="EQ89">
        <v>1506.64794921875</v>
      </c>
      <c r="ER89">
        <v>2378.125244140625</v>
      </c>
      <c r="ES89">
        <v>2515.48681640625</v>
      </c>
      <c r="ET89">
        <v>2360.06787109375</v>
      </c>
      <c r="EU89">
        <v>1025.260009765625</v>
      </c>
      <c r="EV89">
        <v>1166.3187255859375</v>
      </c>
      <c r="EW89">
        <v>1317.819580078125</v>
      </c>
      <c r="EX89">
        <v>1249.3782958984375</v>
      </c>
      <c r="EY89">
        <v>1718.519287109375</v>
      </c>
      <c r="EZ89">
        <v>4360.17578125</v>
      </c>
      <c r="FA89">
        <v>1299.7987060546875</v>
      </c>
      <c r="FB89">
        <v>2452.56005859375</v>
      </c>
      <c r="FC89">
        <v>1615.3948974609375</v>
      </c>
      <c r="FD89">
        <v>1611.1766357421875</v>
      </c>
      <c r="FE89">
        <v>2176.89794921875</v>
      </c>
      <c r="FF89">
        <v>3904.9755859375</v>
      </c>
      <c r="FH89">
        <v>2618.791259765625</v>
      </c>
      <c r="FI89">
        <v>2042.4185791015625</v>
      </c>
      <c r="FJ89">
        <v>1523.9910888671875</v>
      </c>
      <c r="FK89">
        <v>1554.0535888671875</v>
      </c>
      <c r="FL89">
        <v>1106.84619140625</v>
      </c>
      <c r="FM89">
        <v>838.23748779296875</v>
      </c>
      <c r="FN89">
        <v>2035.429443359375</v>
      </c>
      <c r="FO89">
        <v>1536.159912109375</v>
      </c>
      <c r="FP89">
        <v>4417.45166015625</v>
      </c>
      <c r="FQ89">
        <v>1606.11572265625</v>
      </c>
      <c r="FR89">
        <v>4545.693359375</v>
      </c>
      <c r="FS89">
        <v>1945.1842041015625</v>
      </c>
      <c r="FT89">
        <v>0</v>
      </c>
      <c r="FU89">
        <v>4007.006591796875</v>
      </c>
      <c r="FV89">
        <v>2123.55908203125</v>
      </c>
      <c r="FW89">
        <v>0.50440174341201782</v>
      </c>
      <c r="FX89">
        <v>0.16194169223308563</v>
      </c>
      <c r="FY89">
        <v>0.20647689700126648</v>
      </c>
      <c r="FZ89">
        <v>2014.623046875</v>
      </c>
      <c r="GA89">
        <v>1301.07763671875</v>
      </c>
      <c r="GB89">
        <v>1909.8157958984375</v>
      </c>
      <c r="GC89">
        <v>0.46038234233856201</v>
      </c>
      <c r="GD89">
        <v>0.21957342326641083</v>
      </c>
      <c r="GE89">
        <v>0.24648384749889374</v>
      </c>
      <c r="GF89">
        <v>6.4841821789741516E-2</v>
      </c>
      <c r="GG89">
        <v>8.7185408920049667E-3</v>
      </c>
      <c r="GH89">
        <v>0.65577554702758789</v>
      </c>
      <c r="GI89">
        <v>0.5463554859161377</v>
      </c>
      <c r="GJ89">
        <v>0.5774720311164856</v>
      </c>
      <c r="GK89">
        <v>0.46976181864738464</v>
      </c>
      <c r="GL89">
        <v>0.78604298830032349</v>
      </c>
      <c r="GM89">
        <v>0.35646331310272217</v>
      </c>
      <c r="GN89">
        <v>2.0394962280988693E-2</v>
      </c>
      <c r="GO89">
        <v>0.1518440842628479</v>
      </c>
      <c r="GP89">
        <v>0.2295992374420166</v>
      </c>
      <c r="GQ89">
        <v>0.28502669930458069</v>
      </c>
      <c r="GR89">
        <v>0.31313499808311462</v>
      </c>
      <c r="GS89">
        <v>0.69593125581741333</v>
      </c>
      <c r="GT89">
        <v>0.30406877398490906</v>
      </c>
      <c r="GU89">
        <v>8.6114287376403809E-2</v>
      </c>
      <c r="GV89">
        <v>0.3281073272228241</v>
      </c>
      <c r="GW89">
        <v>0.14350342750549316</v>
      </c>
      <c r="GX89">
        <v>3.9025813341140747E-2</v>
      </c>
      <c r="GY89">
        <v>0.2931971549987793</v>
      </c>
      <c r="GZ89">
        <v>0.11005198210477829</v>
      </c>
      <c r="HA89">
        <v>0.98546689748764038</v>
      </c>
      <c r="HB89">
        <v>0.91262698173522949</v>
      </c>
      <c r="HC89">
        <v>0.28802663087844849</v>
      </c>
      <c r="HD89">
        <v>0.24303038418292999</v>
      </c>
    </row>
    <row r="90" spans="1:212" x14ac:dyDescent="0.25">
      <c r="A90" s="139" t="str">
        <f t="shared" si="2"/>
        <v>2012_1_SEMT</v>
      </c>
      <c r="B90">
        <v>2012</v>
      </c>
      <c r="C90">
        <v>1</v>
      </c>
      <c r="D90" t="s">
        <v>171</v>
      </c>
      <c r="E90">
        <v>370149.59943389893</v>
      </c>
      <c r="F90">
        <v>5100786.611869812</v>
      </c>
      <c r="G90">
        <v>8907410.3042678833</v>
      </c>
      <c r="H90">
        <v>3681855.1240692139</v>
      </c>
      <c r="I90">
        <v>523379.47129058838</v>
      </c>
      <c r="J90">
        <v>20237493.687049866</v>
      </c>
      <c r="K90">
        <v>32374103.620498657</v>
      </c>
      <c r="L90">
        <v>12136609.933448792</v>
      </c>
      <c r="M90">
        <v>18583581.110931396</v>
      </c>
      <c r="N90">
        <v>1622148.4482192993</v>
      </c>
      <c r="O90">
        <v>2668211.7604904175</v>
      </c>
      <c r="P90">
        <v>7618651.2561721802</v>
      </c>
      <c r="Q90">
        <v>11662487.022590637</v>
      </c>
      <c r="R90">
        <v>6697510.3823242188</v>
      </c>
      <c r="S90">
        <v>3727243.1989212036</v>
      </c>
      <c r="T90">
        <v>8.2418091595172882E-2</v>
      </c>
      <c r="U90">
        <v>0.23533165454864502</v>
      </c>
      <c r="V90">
        <v>0.36024123430252075</v>
      </c>
      <c r="W90">
        <v>0.20687863230705261</v>
      </c>
      <c r="X90">
        <v>0.11513038724660873</v>
      </c>
      <c r="Y90">
        <v>5.4095564410090446E-3</v>
      </c>
      <c r="Z90">
        <v>0.37488636374473572</v>
      </c>
      <c r="AA90">
        <v>3.3588027581572533E-3</v>
      </c>
      <c r="AB90">
        <v>7.8046888113021851E-2</v>
      </c>
      <c r="AC90">
        <v>0.45592424273490906</v>
      </c>
      <c r="AD90">
        <v>0.54407578706741333</v>
      </c>
      <c r="AE90">
        <v>2.7705119922757149E-2</v>
      </c>
      <c r="AF90">
        <v>0.28979969024658203</v>
      </c>
      <c r="AG90">
        <v>0.46757829189300537</v>
      </c>
      <c r="AH90">
        <v>0.18845286965370178</v>
      </c>
      <c r="AI90">
        <v>2.6464017108082771E-2</v>
      </c>
      <c r="AJ90">
        <v>3.0201083049178123E-2</v>
      </c>
      <c r="AK90">
        <v>0.18180325627326965</v>
      </c>
      <c r="AL90">
        <v>0.11475213617086411</v>
      </c>
      <c r="AM90">
        <v>6.6600292921066284E-2</v>
      </c>
      <c r="AN90">
        <v>0.35299938917160034</v>
      </c>
      <c r="AO90">
        <v>0.25364384055137634</v>
      </c>
      <c r="AP90">
        <v>4.8411991447210312E-3</v>
      </c>
      <c r="AQ90">
        <v>0.14805649220943451</v>
      </c>
      <c r="AR90">
        <v>7.6721154153347015E-2</v>
      </c>
      <c r="AS90">
        <v>0.18839737772941589</v>
      </c>
      <c r="AT90">
        <v>0.53077107667922974</v>
      </c>
      <c r="AU90">
        <v>5.0966810435056686E-2</v>
      </c>
      <c r="AV90">
        <v>2.4586808285675943E-4</v>
      </c>
      <c r="AW90">
        <v>0.62511366605758667</v>
      </c>
      <c r="AX90">
        <v>0.53131526708602905</v>
      </c>
      <c r="AY90">
        <v>0.73364704847335815</v>
      </c>
      <c r="AZ90">
        <v>0.21013405919075012</v>
      </c>
      <c r="BA90">
        <v>0.76979762315750122</v>
      </c>
      <c r="BB90">
        <v>0.81137174367904663</v>
      </c>
      <c r="BC90">
        <v>0.56943756341934204</v>
      </c>
      <c r="BD90">
        <v>0.14368940889835358</v>
      </c>
      <c r="BE90">
        <v>0.35140475630760193</v>
      </c>
      <c r="BF90">
        <v>0.4701688289642334</v>
      </c>
      <c r="BG90">
        <v>0.5602232813835144</v>
      </c>
      <c r="BH90">
        <v>0.53000324964523315</v>
      </c>
      <c r="BI90">
        <v>0.74096828699111938</v>
      </c>
      <c r="BJ90">
        <v>0.79215949773788452</v>
      </c>
      <c r="BK90">
        <v>2.280060900375247E-3</v>
      </c>
      <c r="BL90">
        <v>6.9730207324028015E-2</v>
      </c>
      <c r="BM90">
        <v>3.6133382469415665E-2</v>
      </c>
      <c r="BN90">
        <v>8.872956782579422E-2</v>
      </c>
      <c r="BO90">
        <v>0.24997740983963013</v>
      </c>
      <c r="BP90">
        <v>2.4003852158784866E-2</v>
      </c>
      <c r="BQ90">
        <v>1.1579655983950943E-4</v>
      </c>
      <c r="BR90">
        <v>0.44830131530761719</v>
      </c>
      <c r="BS90">
        <v>0.55169868469238281</v>
      </c>
      <c r="BT90">
        <v>1.9918099045753479E-2</v>
      </c>
      <c r="BU90">
        <v>0.27447813749313354</v>
      </c>
      <c r="BV90">
        <v>0.47931614518165588</v>
      </c>
      <c r="BW90">
        <v>0.19812409579753876</v>
      </c>
      <c r="BX90">
        <v>2.8163542971014977E-2</v>
      </c>
      <c r="BY90">
        <v>3.0984271317720413E-2</v>
      </c>
      <c r="BZ90">
        <v>0.18406389653682709</v>
      </c>
      <c r="CA90">
        <v>0.11381228268146515</v>
      </c>
      <c r="CB90">
        <v>6.176406517624855E-2</v>
      </c>
      <c r="CC90">
        <v>0.34697034955024719</v>
      </c>
      <c r="CD90">
        <v>0.26240512728691101</v>
      </c>
      <c r="CE90">
        <v>4.8411991447210312E-3</v>
      </c>
      <c r="CF90">
        <v>0.14805649220943451</v>
      </c>
      <c r="CG90">
        <v>7.6721154153347015E-2</v>
      </c>
      <c r="CH90">
        <v>0.18839737772941589</v>
      </c>
      <c r="CI90">
        <v>0.53077107667922974</v>
      </c>
      <c r="CJ90">
        <v>5.0966810435056686E-2</v>
      </c>
      <c r="CK90">
        <v>2.4586808285675943E-4</v>
      </c>
      <c r="CL90">
        <v>2.9842058196663857E-2</v>
      </c>
      <c r="CM90">
        <v>4.176471009850502E-2</v>
      </c>
      <c r="CN90">
        <v>0.4961608350276947</v>
      </c>
      <c r="CO90">
        <v>0.10080543160438538</v>
      </c>
      <c r="CP90">
        <v>1.4945506118237972E-2</v>
      </c>
      <c r="CQ90">
        <v>1.1834925971925259E-2</v>
      </c>
      <c r="CR90">
        <v>3.1785797327756882E-2</v>
      </c>
      <c r="CS90">
        <v>0.19145503640174866</v>
      </c>
      <c r="CT90">
        <v>0.45646366477012634</v>
      </c>
      <c r="CU90">
        <v>0.2258208841085434</v>
      </c>
      <c r="CV90">
        <v>0.24540399014949799</v>
      </c>
      <c r="CW90">
        <v>7.2311468422412872E-2</v>
      </c>
      <c r="CX90">
        <v>8.0155603587627411E-2</v>
      </c>
      <c r="CY90">
        <v>9.5923729240894318E-2</v>
      </c>
      <c r="CZ90">
        <v>6.6942229866981506E-2</v>
      </c>
      <c r="DA90">
        <v>0.33515727519989014</v>
      </c>
      <c r="DB90">
        <v>0.12801136076450348</v>
      </c>
      <c r="DC90">
        <v>5.7205852121114731E-2</v>
      </c>
      <c r="DD90">
        <v>3.4279890358448029E-2</v>
      </c>
      <c r="DE90">
        <v>2.1312600001692772E-2</v>
      </c>
      <c r="DF90">
        <v>5.708327516913414E-2</v>
      </c>
      <c r="DG90">
        <v>6.9167055189609528E-2</v>
      </c>
      <c r="DH90">
        <v>8.4515511989593506E-2</v>
      </c>
      <c r="DI90">
        <v>0.14647915959358215</v>
      </c>
      <c r="DJ90">
        <v>9.5986895263195038E-2</v>
      </c>
      <c r="DK90">
        <v>4.9359053373336792E-2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0.54561322927474976</v>
      </c>
      <c r="DT90">
        <v>0.45438680052757263</v>
      </c>
      <c r="DU90">
        <v>0.11584433168172836</v>
      </c>
      <c r="DV90">
        <v>0.46282050013542175</v>
      </c>
      <c r="DW90">
        <v>0.33370360732078552</v>
      </c>
      <c r="DX90">
        <v>8.0595038831233978E-2</v>
      </c>
      <c r="DY90">
        <v>7.0365262217819691E-3</v>
      </c>
      <c r="DZ90">
        <v>2.1507875993847847E-2</v>
      </c>
      <c r="EA90">
        <v>0.15687981247901917</v>
      </c>
      <c r="EB90">
        <v>0.12099386751651764</v>
      </c>
      <c r="EC90">
        <v>0.12170771509408951</v>
      </c>
      <c r="ED90">
        <v>0.42271926999092102</v>
      </c>
      <c r="EE90">
        <v>0.15619145333766937</v>
      </c>
      <c r="EM90">
        <v>2406.5615234375</v>
      </c>
      <c r="EN90">
        <v>2778.90478515625</v>
      </c>
      <c r="EO90">
        <v>1948.3397216796875</v>
      </c>
      <c r="EP90">
        <v>692.81317138671875</v>
      </c>
      <c r="EQ90">
        <v>1636.95068359375</v>
      </c>
      <c r="ER90">
        <v>2628.92626953125</v>
      </c>
      <c r="ES90">
        <v>2918.923583984375</v>
      </c>
      <c r="ET90">
        <v>3730.313720703125</v>
      </c>
      <c r="EU90">
        <v>1178.33740234375</v>
      </c>
      <c r="EV90">
        <v>1252.9010009765625</v>
      </c>
      <c r="EW90">
        <v>1391.291259765625</v>
      </c>
      <c r="EX90">
        <v>1311.949951171875</v>
      </c>
      <c r="EY90">
        <v>1788.00341796875</v>
      </c>
      <c r="EZ90">
        <v>4876.71923828125</v>
      </c>
      <c r="FA90">
        <v>1675.7490234375</v>
      </c>
      <c r="FB90">
        <v>2511.44189453125</v>
      </c>
      <c r="FC90">
        <v>1983.098876953125</v>
      </c>
      <c r="FD90">
        <v>1881.2215576171875</v>
      </c>
      <c r="FE90">
        <v>2454.148681640625</v>
      </c>
      <c r="FF90">
        <v>4262.7578125</v>
      </c>
      <c r="FG90">
        <v>814.62518310546875</v>
      </c>
      <c r="FH90">
        <v>3033.076904296875</v>
      </c>
      <c r="FI90">
        <v>2231.9404296875</v>
      </c>
      <c r="FJ90">
        <v>1628.5404052734375</v>
      </c>
      <c r="FK90">
        <v>1637.4024658203125</v>
      </c>
      <c r="FL90">
        <v>1084.072265625</v>
      </c>
      <c r="FM90">
        <v>840.47808837890625</v>
      </c>
      <c r="FN90">
        <v>2227.13671875</v>
      </c>
      <c r="FO90">
        <v>1917.423095703125</v>
      </c>
      <c r="FP90">
        <v>3334.38720703125</v>
      </c>
      <c r="FQ90">
        <v>2034.1041259765625</v>
      </c>
      <c r="FR90">
        <v>7132.92626953125</v>
      </c>
      <c r="FS90">
        <v>2199.227783203125</v>
      </c>
      <c r="FT90">
        <v>0</v>
      </c>
      <c r="FU90">
        <v>4088.783935546875</v>
      </c>
      <c r="FV90">
        <v>2359.404052734375</v>
      </c>
      <c r="FW90">
        <v>0.54094839096069336</v>
      </c>
      <c r="FX90">
        <v>0.15440507233142853</v>
      </c>
      <c r="FY90">
        <v>0.19145503640174866</v>
      </c>
      <c r="FZ90">
        <v>2169.258056640625</v>
      </c>
      <c r="GA90">
        <v>1598.8536376953125</v>
      </c>
      <c r="GB90">
        <v>2154.740478515625</v>
      </c>
      <c r="GC90">
        <v>0.43735778331756592</v>
      </c>
      <c r="GD90">
        <v>0.22113935649394989</v>
      </c>
      <c r="GE90">
        <v>0.26687964797019958</v>
      </c>
      <c r="GF90">
        <v>6.4885236322879791E-2</v>
      </c>
      <c r="GG90">
        <v>9.7379777580499649E-3</v>
      </c>
      <c r="GH90">
        <v>0.68177270889282227</v>
      </c>
      <c r="GI90">
        <v>0.56507116556167603</v>
      </c>
      <c r="GJ90">
        <v>0.62370532751083374</v>
      </c>
      <c r="GK90">
        <v>0.51466590166091919</v>
      </c>
      <c r="GL90">
        <v>0.75522691011428833</v>
      </c>
      <c r="GM90">
        <v>0.33171314001083374</v>
      </c>
      <c r="GN90">
        <v>2.0858937874436378E-2</v>
      </c>
      <c r="GO90">
        <v>0.16330596804618835</v>
      </c>
      <c r="GP90">
        <v>0.24271528422832489</v>
      </c>
      <c r="GQ90">
        <v>0.27656662464141846</v>
      </c>
      <c r="GR90">
        <v>0.29655319452285767</v>
      </c>
      <c r="GS90">
        <v>0.68943679332733154</v>
      </c>
      <c r="GT90">
        <v>0.31056320667266846</v>
      </c>
      <c r="GU90">
        <v>0.10268042236566544</v>
      </c>
      <c r="GV90">
        <v>0.33754801750183105</v>
      </c>
      <c r="GW90">
        <v>0.12677900493144989</v>
      </c>
      <c r="GX90">
        <v>3.7711396813392639E-2</v>
      </c>
      <c r="GY90">
        <v>0.28545176982879639</v>
      </c>
      <c r="GZ90">
        <v>0.10982939600944519</v>
      </c>
      <c r="HA90">
        <v>0.98266863822937012</v>
      </c>
      <c r="HB90">
        <v>0.91735070943832397</v>
      </c>
      <c r="HC90">
        <v>0.25815019011497498</v>
      </c>
      <c r="HD90">
        <v>0.22205263376235962</v>
      </c>
    </row>
    <row r="91" spans="1:212" x14ac:dyDescent="0.25">
      <c r="A91" s="139" t="str">
        <f t="shared" si="2"/>
        <v>__</v>
      </c>
    </row>
    <row r="92" spans="1:212" x14ac:dyDescent="0.25">
      <c r="A92" s="139" t="str">
        <f t="shared" si="2"/>
        <v>__</v>
      </c>
    </row>
    <row r="93" spans="1:212" x14ac:dyDescent="0.25">
      <c r="A93" s="139" t="str">
        <f t="shared" si="2"/>
        <v>__</v>
      </c>
    </row>
    <row r="94" spans="1:212" x14ac:dyDescent="0.25">
      <c r="A94" s="139" t="str">
        <f t="shared" si="2"/>
        <v>__</v>
      </c>
    </row>
    <row r="95" spans="1:212" x14ac:dyDescent="0.25">
      <c r="A95" s="139" t="str">
        <f t="shared" si="2"/>
        <v>__</v>
      </c>
    </row>
  </sheetData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workbookViewId="0">
      <selection activeCell="J79" sqref="J79"/>
    </sheetView>
  </sheetViews>
  <sheetFormatPr defaultRowHeight="15" x14ac:dyDescent="0.25"/>
  <cols>
    <col min="1" max="1" width="10.7109375" customWidth="1"/>
  </cols>
  <sheetData>
    <row r="1" spans="1:8" x14ac:dyDescent="0.25">
      <c r="B1" s="283" t="s">
        <v>232</v>
      </c>
      <c r="C1" s="283" t="s">
        <v>233</v>
      </c>
      <c r="D1" s="283" t="s">
        <v>234</v>
      </c>
      <c r="E1" s="283" t="s">
        <v>603</v>
      </c>
      <c r="F1" s="283" t="s">
        <v>604</v>
      </c>
      <c r="G1" s="283" t="s">
        <v>605</v>
      </c>
      <c r="H1" s="283" t="s">
        <v>606</v>
      </c>
    </row>
    <row r="2" spans="1:8" x14ac:dyDescent="0.25">
      <c r="A2">
        <v>1</v>
      </c>
      <c r="B2" s="283">
        <v>2</v>
      </c>
      <c r="C2" s="283">
        <v>3</v>
      </c>
      <c r="D2" s="283">
        <v>4</v>
      </c>
      <c r="E2" s="283">
        <v>5</v>
      </c>
      <c r="F2" s="283">
        <v>6</v>
      </c>
      <c r="G2" s="283">
        <v>7</v>
      </c>
      <c r="H2" s="283">
        <v>8</v>
      </c>
    </row>
    <row r="3" spans="1:8" x14ac:dyDescent="0.25">
      <c r="A3" t="str">
        <f>B3&amp;"_"&amp;C3&amp;"_"&amp;D3</f>
        <v>2012_0_BRA</v>
      </c>
      <c r="B3" s="283">
        <v>2012</v>
      </c>
      <c r="C3" s="283">
        <v>0</v>
      </c>
      <c r="D3" s="283" t="s">
        <v>170</v>
      </c>
      <c r="E3" s="283">
        <v>0.49805061123957473</v>
      </c>
      <c r="F3" s="283">
        <v>0.47605199598127157</v>
      </c>
      <c r="G3" s="283">
        <v>0.52919983912251156</v>
      </c>
      <c r="H3" s="283">
        <v>0.48092491540147497</v>
      </c>
    </row>
    <row r="4" spans="1:8" x14ac:dyDescent="0.25">
      <c r="A4" t="str">
        <f t="shared" ref="A4:A66" si="0">B4&amp;"_"&amp;C4&amp;"_"&amp;D4</f>
        <v>2012_0_RMRJ</v>
      </c>
      <c r="B4" s="283">
        <v>2012</v>
      </c>
      <c r="C4" s="283">
        <v>0</v>
      </c>
      <c r="D4" s="283" t="s">
        <v>9</v>
      </c>
      <c r="E4" s="283">
        <v>0.45586265223837441</v>
      </c>
      <c r="F4" s="283">
        <v>0.44179511519132719</v>
      </c>
      <c r="G4" s="283">
        <v>0.46482310257614001</v>
      </c>
      <c r="H4" s="283">
        <v>0.55702496921244493</v>
      </c>
    </row>
    <row r="5" spans="1:8" x14ac:dyDescent="0.25">
      <c r="A5" t="str">
        <f t="shared" si="0"/>
        <v>2012_0_Rio</v>
      </c>
      <c r="B5" s="283">
        <v>2012</v>
      </c>
      <c r="C5" s="283">
        <v>0</v>
      </c>
      <c r="D5" s="283" t="s">
        <v>607</v>
      </c>
      <c r="E5" s="283">
        <v>0.49215497899487914</v>
      </c>
      <c r="F5" s="283">
        <v>0.47903833723632738</v>
      </c>
      <c r="G5" s="283">
        <v>0.49927604835333939</v>
      </c>
      <c r="H5" s="283">
        <v>0.56210476464805947</v>
      </c>
    </row>
    <row r="6" spans="1:8" x14ac:dyDescent="0.25">
      <c r="A6" t="str">
        <f t="shared" si="0"/>
        <v>2012_0_SEMT</v>
      </c>
      <c r="B6" s="283">
        <v>2012</v>
      </c>
      <c r="C6" s="283">
        <v>0</v>
      </c>
      <c r="D6" s="283" t="s">
        <v>171</v>
      </c>
      <c r="E6" s="283">
        <v>0.4776502484528069</v>
      </c>
      <c r="F6" s="283">
        <v>0.45537991025332669</v>
      </c>
      <c r="G6" s="283">
        <v>0.48565131493850094</v>
      </c>
      <c r="H6" s="283">
        <v>0.51372880821842526</v>
      </c>
    </row>
    <row r="7" spans="1:8" x14ac:dyDescent="0.25">
      <c r="A7" t="str">
        <f t="shared" si="0"/>
        <v>2013_0_BRA</v>
      </c>
      <c r="B7" s="283">
        <v>2013</v>
      </c>
      <c r="C7" s="283">
        <v>0</v>
      </c>
      <c r="D7" s="283" t="s">
        <v>170</v>
      </c>
      <c r="E7" s="283">
        <v>0.49383595430547089</v>
      </c>
      <c r="F7" s="283">
        <v>0.47090112344763224</v>
      </c>
      <c r="G7" s="283">
        <v>0.52462787222482044</v>
      </c>
      <c r="H7" s="283">
        <v>0.47488743668890776</v>
      </c>
    </row>
    <row r="8" spans="1:8" x14ac:dyDescent="0.25">
      <c r="A8" t="str">
        <f t="shared" si="0"/>
        <v>2013_0_RMRJ</v>
      </c>
      <c r="B8" s="283">
        <v>2013</v>
      </c>
      <c r="C8" s="283">
        <v>0</v>
      </c>
      <c r="D8" s="283" t="s">
        <v>9</v>
      </c>
      <c r="E8" s="283">
        <v>0.4559445765587109</v>
      </c>
      <c r="F8" s="283">
        <v>0.43528863035285897</v>
      </c>
      <c r="G8" s="283">
        <v>0.46193240312839484</v>
      </c>
      <c r="H8" s="283">
        <v>0.52385319111302853</v>
      </c>
    </row>
    <row r="9" spans="1:8" x14ac:dyDescent="0.25">
      <c r="A9" t="str">
        <f t="shared" si="0"/>
        <v>2013_0_Rio</v>
      </c>
      <c r="B9" s="283">
        <v>2013</v>
      </c>
      <c r="C9" s="283">
        <v>0</v>
      </c>
      <c r="D9" s="283" t="s">
        <v>607</v>
      </c>
      <c r="E9" s="283">
        <v>0.49864930756601872</v>
      </c>
      <c r="F9" s="283">
        <v>0.46881400070673651</v>
      </c>
      <c r="G9" s="283">
        <v>0.4996256148976646</v>
      </c>
      <c r="H9" s="283">
        <v>0.53195723515654936</v>
      </c>
    </row>
    <row r="10" spans="1:8" x14ac:dyDescent="0.25">
      <c r="A10" t="str">
        <f t="shared" si="0"/>
        <v>2013_0_SEMT</v>
      </c>
      <c r="B10" s="283">
        <v>2013</v>
      </c>
      <c r="C10" s="283">
        <v>0</v>
      </c>
      <c r="D10" s="283" t="s">
        <v>171</v>
      </c>
      <c r="E10" s="283">
        <v>0.47477031134459702</v>
      </c>
      <c r="F10" s="283">
        <v>0.45322735062530645</v>
      </c>
      <c r="G10" s="283">
        <v>0.48316346066501192</v>
      </c>
      <c r="H10" s="283">
        <v>0.5002378813719095</v>
      </c>
    </row>
    <row r="11" spans="1:8" x14ac:dyDescent="0.25">
      <c r="A11" t="str">
        <f t="shared" si="0"/>
        <v>2014_0_BRA</v>
      </c>
      <c r="B11" s="283">
        <v>2014</v>
      </c>
      <c r="C11" s="283">
        <v>0</v>
      </c>
      <c r="D11" s="283" t="s">
        <v>170</v>
      </c>
      <c r="E11" s="283">
        <v>0.4920742910131865</v>
      </c>
      <c r="F11" s="283">
        <v>0.47125734487255949</v>
      </c>
      <c r="G11" s="283">
        <v>0.52180973503532413</v>
      </c>
      <c r="H11" s="283">
        <v>0.47108798522911788</v>
      </c>
    </row>
    <row r="12" spans="1:8" x14ac:dyDescent="0.25">
      <c r="A12" t="str">
        <f t="shared" si="0"/>
        <v>2014_0_RMRJ</v>
      </c>
      <c r="B12" s="283">
        <v>2014</v>
      </c>
      <c r="C12" s="283">
        <v>0</v>
      </c>
      <c r="D12" s="283" t="s">
        <v>9</v>
      </c>
      <c r="E12" s="283">
        <v>0.46983145411706784</v>
      </c>
      <c r="F12" s="283">
        <v>0.4740633797367827</v>
      </c>
      <c r="G12" s="283">
        <v>0.48303875146114639</v>
      </c>
      <c r="H12" s="283">
        <v>0.55271106787148871</v>
      </c>
    </row>
    <row r="13" spans="1:8" x14ac:dyDescent="0.25">
      <c r="A13" t="str">
        <f t="shared" si="0"/>
        <v>2014_0_Rio</v>
      </c>
      <c r="B13" s="283">
        <v>2014</v>
      </c>
      <c r="C13" s="283">
        <v>0</v>
      </c>
      <c r="D13" s="283" t="s">
        <v>607</v>
      </c>
      <c r="E13" s="283">
        <v>0.51139631932949858</v>
      </c>
      <c r="F13" s="283">
        <v>0.51141555121243487</v>
      </c>
      <c r="G13" s="283">
        <v>0.52173914987176939</v>
      </c>
      <c r="H13" s="283">
        <v>0.58767472280884936</v>
      </c>
    </row>
    <row r="14" spans="1:8" x14ac:dyDescent="0.25">
      <c r="A14" t="str">
        <f t="shared" si="0"/>
        <v>2014_0_SEMT</v>
      </c>
      <c r="B14" s="283">
        <v>2014</v>
      </c>
      <c r="C14" s="283">
        <v>0</v>
      </c>
      <c r="D14" s="283" t="s">
        <v>171</v>
      </c>
      <c r="E14" s="283">
        <v>0.48631515332524744</v>
      </c>
      <c r="F14" s="283">
        <v>0.47168341118913037</v>
      </c>
      <c r="G14" s="283">
        <v>0.49564426670108613</v>
      </c>
      <c r="H14" s="283">
        <v>0.50855619589069767</v>
      </c>
    </row>
    <row r="15" spans="1:8" x14ac:dyDescent="0.25">
      <c r="A15" t="str">
        <f t="shared" si="0"/>
        <v>2015_0_BRA</v>
      </c>
      <c r="B15" s="283">
        <v>2015</v>
      </c>
      <c r="C15" s="283">
        <v>0</v>
      </c>
      <c r="D15" s="283" t="s">
        <v>170</v>
      </c>
      <c r="E15" s="283">
        <v>0.48646949490874775</v>
      </c>
      <c r="F15" s="283">
        <v>0.46667815577962229</v>
      </c>
      <c r="G15" s="283">
        <v>0.5150781665040628</v>
      </c>
      <c r="H15" s="283">
        <v>0.46005051042106132</v>
      </c>
    </row>
    <row r="16" spans="1:8" x14ac:dyDescent="0.25">
      <c r="A16" t="str">
        <f t="shared" si="0"/>
        <v>2015_0_RMRJ</v>
      </c>
      <c r="B16" s="283">
        <v>2015</v>
      </c>
      <c r="C16" s="283">
        <v>0</v>
      </c>
      <c r="D16" s="283" t="s">
        <v>9</v>
      </c>
      <c r="E16" s="283">
        <v>0.44613991973141859</v>
      </c>
      <c r="F16" s="283">
        <v>0.44832069449067879</v>
      </c>
      <c r="G16" s="283">
        <v>0.45933873240222456</v>
      </c>
      <c r="H16" s="283">
        <v>0.48436401146255847</v>
      </c>
    </row>
    <row r="17" spans="1:8" x14ac:dyDescent="0.25">
      <c r="A17" t="str">
        <f t="shared" si="0"/>
        <v>2015_0_Rio</v>
      </c>
      <c r="B17" s="283">
        <v>2015</v>
      </c>
      <c r="C17" s="283">
        <v>0</v>
      </c>
      <c r="D17" s="283" t="s">
        <v>607</v>
      </c>
      <c r="E17" s="283">
        <v>0.47344210854089896</v>
      </c>
      <c r="F17" s="283">
        <v>0.47243854007801028</v>
      </c>
      <c r="G17" s="283">
        <v>0.48355811491566481</v>
      </c>
      <c r="H17" s="283">
        <v>0.51332747808201429</v>
      </c>
    </row>
    <row r="18" spans="1:8" x14ac:dyDescent="0.25">
      <c r="A18" t="str">
        <f t="shared" si="0"/>
        <v>2015_0_SEMT</v>
      </c>
      <c r="B18" s="283">
        <v>2015</v>
      </c>
      <c r="C18" s="283">
        <v>0</v>
      </c>
      <c r="D18" s="283" t="s">
        <v>171</v>
      </c>
      <c r="E18" s="283">
        <v>0.47911305429140283</v>
      </c>
      <c r="F18" s="283">
        <v>0.46653696227878483</v>
      </c>
      <c r="G18" s="283">
        <v>0.48927093247493203</v>
      </c>
      <c r="H18" s="283">
        <v>0.48332388946680255</v>
      </c>
    </row>
    <row r="19" spans="1:8" x14ac:dyDescent="0.25">
      <c r="A19" t="str">
        <f t="shared" si="0"/>
        <v>2016_0_BRA</v>
      </c>
      <c r="B19" s="283">
        <v>2016</v>
      </c>
      <c r="C19" s="283">
        <v>0</v>
      </c>
      <c r="D19" s="283" t="s">
        <v>170</v>
      </c>
      <c r="E19" s="283">
        <v>0.48623550509467428</v>
      </c>
      <c r="F19" s="283">
        <v>0.46095687844128175</v>
      </c>
      <c r="G19" s="283">
        <v>0.50914424871344954</v>
      </c>
      <c r="H19" s="283">
        <v>0.45865041584790933</v>
      </c>
    </row>
    <row r="20" spans="1:8" x14ac:dyDescent="0.25">
      <c r="A20" t="str">
        <f t="shared" si="0"/>
        <v>2016_0_RMRJ</v>
      </c>
      <c r="B20" s="283">
        <v>2016</v>
      </c>
      <c r="C20" s="283">
        <v>0</v>
      </c>
      <c r="D20" s="283" t="s">
        <v>9</v>
      </c>
      <c r="E20" s="283">
        <v>0.44427653761364766</v>
      </c>
      <c r="F20" s="283">
        <v>0.44814358729659515</v>
      </c>
      <c r="G20" s="283">
        <v>0.45666823864554645</v>
      </c>
      <c r="H20" s="283">
        <v>0.49036912180599856</v>
      </c>
    </row>
    <row r="21" spans="1:8" x14ac:dyDescent="0.25">
      <c r="A21" t="str">
        <f t="shared" si="0"/>
        <v>2016_0_Rio</v>
      </c>
      <c r="B21" s="283">
        <v>2016</v>
      </c>
      <c r="C21" s="283">
        <v>0</v>
      </c>
      <c r="D21" s="283" t="s">
        <v>607</v>
      </c>
      <c r="E21" s="283">
        <v>0.47169055348087463</v>
      </c>
      <c r="F21" s="283">
        <v>0.46556428048225701</v>
      </c>
      <c r="G21" s="283">
        <v>0.47685816776479184</v>
      </c>
      <c r="H21" s="283">
        <v>0.50521599966819553</v>
      </c>
    </row>
    <row r="22" spans="1:8" x14ac:dyDescent="0.25">
      <c r="A22" t="str">
        <f t="shared" si="0"/>
        <v>2016_0_SEMT</v>
      </c>
      <c r="B22" s="283">
        <v>2016</v>
      </c>
      <c r="C22" s="283">
        <v>0</v>
      </c>
      <c r="D22" s="283" t="s">
        <v>171</v>
      </c>
      <c r="E22" s="283">
        <v>0.47238470189378462</v>
      </c>
      <c r="F22" s="283">
        <v>0.46205881890789957</v>
      </c>
      <c r="G22" s="283">
        <v>0.48359633970764587</v>
      </c>
      <c r="H22" s="283">
        <v>0.50121445403753806</v>
      </c>
    </row>
    <row r="23" spans="1:8" x14ac:dyDescent="0.25">
      <c r="A23" t="str">
        <f t="shared" si="0"/>
        <v>2016_1_SEMT</v>
      </c>
      <c r="B23" s="283">
        <v>2016</v>
      </c>
      <c r="C23" s="283">
        <v>1</v>
      </c>
      <c r="D23" s="283" t="s">
        <v>171</v>
      </c>
      <c r="E23" s="283">
        <v>0.47238470189378462</v>
      </c>
      <c r="F23" s="283">
        <v>0.46205881890789957</v>
      </c>
      <c r="G23" s="283">
        <v>0.48359633970764587</v>
      </c>
      <c r="H23" s="283">
        <v>0.50121445403753806</v>
      </c>
    </row>
    <row r="24" spans="1:8" x14ac:dyDescent="0.25">
      <c r="A24" t="str">
        <f t="shared" si="0"/>
        <v>2016_1_Rio</v>
      </c>
      <c r="B24" s="283">
        <v>2016</v>
      </c>
      <c r="C24" s="283">
        <v>1</v>
      </c>
      <c r="D24" s="283" t="s">
        <v>607</v>
      </c>
      <c r="E24" s="283">
        <v>0.47169055348087463</v>
      </c>
      <c r="F24" s="283">
        <v>0.46556428048225701</v>
      </c>
      <c r="G24" s="283">
        <v>0.47685816776479184</v>
      </c>
      <c r="H24" s="283">
        <v>0.50521599966819553</v>
      </c>
    </row>
    <row r="25" spans="1:8" x14ac:dyDescent="0.25">
      <c r="A25" t="str">
        <f t="shared" si="0"/>
        <v>2016_1_RMRJ</v>
      </c>
      <c r="B25" s="283">
        <v>2016</v>
      </c>
      <c r="C25" s="283">
        <v>1</v>
      </c>
      <c r="D25" s="283" t="s">
        <v>9</v>
      </c>
      <c r="E25" s="283">
        <v>0.44427653761364766</v>
      </c>
      <c r="F25" s="283">
        <v>0.44814358729659515</v>
      </c>
      <c r="G25" s="283">
        <v>0.45666823864554645</v>
      </c>
      <c r="H25" s="283">
        <v>0.49036912180599856</v>
      </c>
    </row>
    <row r="26" spans="1:8" x14ac:dyDescent="0.25">
      <c r="A26" t="str">
        <f t="shared" si="0"/>
        <v>2016_1_BRA</v>
      </c>
      <c r="B26" s="283">
        <v>2016</v>
      </c>
      <c r="C26" s="283">
        <v>1</v>
      </c>
      <c r="D26" s="283" t="s">
        <v>170</v>
      </c>
      <c r="E26" s="283">
        <v>0.48623550509467428</v>
      </c>
      <c r="F26" s="283">
        <v>0.46095687844128175</v>
      </c>
      <c r="G26" s="283">
        <v>0.50914424871344954</v>
      </c>
      <c r="H26" s="283">
        <v>0.45865041584790933</v>
      </c>
    </row>
    <row r="27" spans="1:8" x14ac:dyDescent="0.25">
      <c r="A27" t="str">
        <f t="shared" si="0"/>
        <v>2015_4_SEMT</v>
      </c>
      <c r="B27" s="283">
        <v>2015</v>
      </c>
      <c r="C27" s="283">
        <v>4</v>
      </c>
      <c r="D27" s="283" t="s">
        <v>171</v>
      </c>
      <c r="E27" s="283">
        <v>0.47849863792592739</v>
      </c>
      <c r="F27" s="283">
        <v>0.47075093390354322</v>
      </c>
      <c r="G27" s="283">
        <v>0.49088332174736837</v>
      </c>
      <c r="H27" s="283">
        <v>0.5113313938609868</v>
      </c>
    </row>
    <row r="28" spans="1:8" x14ac:dyDescent="0.25">
      <c r="A28" t="str">
        <f t="shared" si="0"/>
        <v>2015_4_Rio</v>
      </c>
      <c r="B28" s="283">
        <v>2015</v>
      </c>
      <c r="C28" s="283">
        <v>4</v>
      </c>
      <c r="D28" s="283" t="s">
        <v>607</v>
      </c>
      <c r="E28" s="283">
        <v>0.47268488812624454</v>
      </c>
      <c r="F28" s="283">
        <v>0.46207327887627087</v>
      </c>
      <c r="G28" s="283">
        <v>0.47722883087376133</v>
      </c>
      <c r="H28" s="283">
        <v>0.52157790234313584</v>
      </c>
    </row>
    <row r="29" spans="1:8" x14ac:dyDescent="0.25">
      <c r="A29" t="str">
        <f t="shared" si="0"/>
        <v>2015_4_RMRJ</v>
      </c>
      <c r="B29" s="283">
        <v>2015</v>
      </c>
      <c r="C29" s="283">
        <v>4</v>
      </c>
      <c r="D29" s="283" t="s">
        <v>9</v>
      </c>
      <c r="E29" s="283">
        <v>0.4487405334347726</v>
      </c>
      <c r="F29" s="283">
        <v>0.44669283267028709</v>
      </c>
      <c r="G29" s="283">
        <v>0.45935891437403609</v>
      </c>
      <c r="H29" s="283">
        <v>0.51482635322593928</v>
      </c>
    </row>
    <row r="30" spans="1:8" x14ac:dyDescent="0.25">
      <c r="A30" t="str">
        <f t="shared" si="0"/>
        <v>2015_4_BRA</v>
      </c>
      <c r="B30" s="283">
        <v>2015</v>
      </c>
      <c r="C30" s="283">
        <v>4</v>
      </c>
      <c r="D30" s="283" t="s">
        <v>170</v>
      </c>
      <c r="E30" s="283">
        <v>0.48670547113199336</v>
      </c>
      <c r="F30" s="283">
        <v>0.46785118390973496</v>
      </c>
      <c r="G30" s="283">
        <v>0.51220069622140407</v>
      </c>
      <c r="H30" s="283">
        <v>0.46682014403966871</v>
      </c>
    </row>
    <row r="31" spans="1:8" x14ac:dyDescent="0.25">
      <c r="A31" t="str">
        <f t="shared" si="0"/>
        <v>2015_3_SEMT</v>
      </c>
      <c r="B31" s="283">
        <v>2015</v>
      </c>
      <c r="C31" s="283">
        <v>3</v>
      </c>
      <c r="D31" s="283" t="s">
        <v>171</v>
      </c>
      <c r="E31" s="283">
        <v>0.47940808121268708</v>
      </c>
      <c r="F31" s="283">
        <v>0.46749196208300109</v>
      </c>
      <c r="G31" s="283">
        <v>0.49019693279718279</v>
      </c>
      <c r="H31" s="283">
        <v>0.4806611136262664</v>
      </c>
    </row>
    <row r="32" spans="1:8" x14ac:dyDescent="0.25">
      <c r="A32" t="str">
        <f t="shared" si="0"/>
        <v>2015_3_Rio</v>
      </c>
      <c r="B32" s="283">
        <v>2015</v>
      </c>
      <c r="C32" s="283">
        <v>3</v>
      </c>
      <c r="D32" s="283" t="s">
        <v>607</v>
      </c>
      <c r="E32" s="283">
        <v>0.47339814867046226</v>
      </c>
      <c r="F32" s="283">
        <v>0.47247465069412248</v>
      </c>
      <c r="G32" s="283">
        <v>0.48328155089732222</v>
      </c>
      <c r="H32" s="283">
        <v>0.52952729333755022</v>
      </c>
    </row>
    <row r="33" spans="1:8" x14ac:dyDescent="0.25">
      <c r="A33" t="str">
        <f t="shared" si="0"/>
        <v>2015_3_RMRJ</v>
      </c>
      <c r="B33" s="283">
        <v>2015</v>
      </c>
      <c r="C33" s="283">
        <v>3</v>
      </c>
      <c r="D33" s="283" t="s">
        <v>9</v>
      </c>
      <c r="E33" s="283">
        <v>0.44812875325633034</v>
      </c>
      <c r="F33" s="283">
        <v>0.45276447600014114</v>
      </c>
      <c r="G33" s="283">
        <v>0.46293814894726498</v>
      </c>
      <c r="H33" s="283">
        <v>0.4832017845139755</v>
      </c>
    </row>
    <row r="34" spans="1:8" x14ac:dyDescent="0.25">
      <c r="A34" t="str">
        <f t="shared" si="0"/>
        <v>2015_3_BRA</v>
      </c>
      <c r="B34" s="283">
        <v>2015</v>
      </c>
      <c r="C34" s="283">
        <v>3</v>
      </c>
      <c r="D34" s="283" t="s">
        <v>170</v>
      </c>
      <c r="E34" s="283">
        <v>0.48592567566184203</v>
      </c>
      <c r="F34" s="283">
        <v>0.46827702464355364</v>
      </c>
      <c r="G34" s="283">
        <v>0.51575026230026955</v>
      </c>
      <c r="H34" s="283">
        <v>0.45859906857973243</v>
      </c>
    </row>
    <row r="35" spans="1:8" x14ac:dyDescent="0.25">
      <c r="A35" t="str">
        <f t="shared" si="0"/>
        <v>2015_2_SEMT</v>
      </c>
      <c r="B35" s="283">
        <v>2015</v>
      </c>
      <c r="C35" s="283">
        <v>2</v>
      </c>
      <c r="D35" s="283" t="s">
        <v>171</v>
      </c>
      <c r="E35" s="283">
        <v>0.48788679040416527</v>
      </c>
      <c r="F35" s="283">
        <v>0.46423218676293526</v>
      </c>
      <c r="G35" s="283">
        <v>0.49404254017750326</v>
      </c>
      <c r="H35" s="283">
        <v>0.46989722730396793</v>
      </c>
    </row>
    <row r="36" spans="1:8" x14ac:dyDescent="0.25">
      <c r="A36" t="str">
        <f t="shared" si="0"/>
        <v>2015_2_Rio</v>
      </c>
      <c r="B36" s="283">
        <v>2015</v>
      </c>
      <c r="C36" s="283">
        <v>2</v>
      </c>
      <c r="D36" s="283" t="s">
        <v>607</v>
      </c>
      <c r="E36" s="283">
        <v>0.47635733786159995</v>
      </c>
      <c r="F36" s="283">
        <v>0.47936378702547183</v>
      </c>
      <c r="G36" s="283">
        <v>0.48916848151052117</v>
      </c>
      <c r="H36" s="283">
        <v>0.52683603004203228</v>
      </c>
    </row>
    <row r="37" spans="1:8" x14ac:dyDescent="0.25">
      <c r="A37" t="str">
        <f t="shared" si="0"/>
        <v>2015_2_RMRJ</v>
      </c>
      <c r="B37" s="283">
        <v>2015</v>
      </c>
      <c r="C37" s="283">
        <v>2</v>
      </c>
      <c r="D37" s="283" t="s">
        <v>9</v>
      </c>
      <c r="E37" s="283">
        <v>0.44941617478814305</v>
      </c>
      <c r="F37" s="283">
        <v>0.44971752325370762</v>
      </c>
      <c r="G37" s="283">
        <v>0.4623483381900112</v>
      </c>
      <c r="H37" s="283">
        <v>0.48885585420219835</v>
      </c>
    </row>
    <row r="38" spans="1:8" x14ac:dyDescent="0.25">
      <c r="A38" t="str">
        <f t="shared" si="0"/>
        <v>2015_2_BRA</v>
      </c>
      <c r="B38" s="283">
        <v>2015</v>
      </c>
      <c r="C38" s="283">
        <v>2</v>
      </c>
      <c r="D38" s="283" t="s">
        <v>170</v>
      </c>
      <c r="E38" s="283">
        <v>0.48765912444847581</v>
      </c>
      <c r="F38" s="283">
        <v>0.46557092456124199</v>
      </c>
      <c r="G38" s="283">
        <v>0.51678627948578182</v>
      </c>
      <c r="H38" s="283">
        <v>0.45543113921197564</v>
      </c>
    </row>
    <row r="39" spans="1:8" x14ac:dyDescent="0.25">
      <c r="A39" t="str">
        <f t="shared" si="0"/>
        <v>2015_1_SEMT</v>
      </c>
      <c r="B39" s="283">
        <v>2015</v>
      </c>
      <c r="C39" s="283">
        <v>1</v>
      </c>
      <c r="D39" s="283" t="s">
        <v>171</v>
      </c>
      <c r="E39" s="283">
        <v>0.47065870762283174</v>
      </c>
      <c r="F39" s="283">
        <v>0.46367276636565957</v>
      </c>
      <c r="G39" s="283">
        <v>0.48196093517767369</v>
      </c>
      <c r="H39" s="283">
        <v>0.47140582307598905</v>
      </c>
    </row>
    <row r="40" spans="1:8" x14ac:dyDescent="0.25">
      <c r="A40" t="str">
        <f t="shared" si="0"/>
        <v>2015_1_Rio</v>
      </c>
      <c r="B40" s="283">
        <v>2015</v>
      </c>
      <c r="C40" s="283">
        <v>1</v>
      </c>
      <c r="D40" s="283" t="s">
        <v>607</v>
      </c>
      <c r="E40" s="283">
        <v>0.471328059505289</v>
      </c>
      <c r="F40" s="283">
        <v>0.47584244371617584</v>
      </c>
      <c r="G40" s="283">
        <v>0.48455359638105455</v>
      </c>
      <c r="H40" s="283">
        <v>0.47536868660533882</v>
      </c>
    </row>
    <row r="41" spans="1:8" x14ac:dyDescent="0.25">
      <c r="A41" t="str">
        <f t="shared" si="0"/>
        <v>2015_1_RMRJ</v>
      </c>
      <c r="B41" s="283">
        <v>2015</v>
      </c>
      <c r="C41" s="283">
        <v>1</v>
      </c>
      <c r="D41" s="283" t="s">
        <v>9</v>
      </c>
      <c r="E41" s="283">
        <v>0.43827421744642847</v>
      </c>
      <c r="F41" s="283">
        <v>0.44410794603857917</v>
      </c>
      <c r="G41" s="283">
        <v>0.4527095280975858</v>
      </c>
      <c r="H41" s="283">
        <v>0.45057205390812055</v>
      </c>
    </row>
    <row r="42" spans="1:8" x14ac:dyDescent="0.25">
      <c r="A42" t="str">
        <f t="shared" si="0"/>
        <v>2015_1_BRA</v>
      </c>
      <c r="B42" s="283">
        <v>2015</v>
      </c>
      <c r="C42" s="283">
        <v>1</v>
      </c>
      <c r="D42" s="283" t="s">
        <v>170</v>
      </c>
      <c r="E42" s="283">
        <v>0.48558770839267995</v>
      </c>
      <c r="F42" s="283">
        <v>0.46501349000395847</v>
      </c>
      <c r="G42" s="283">
        <v>0.51557542800879563</v>
      </c>
      <c r="H42" s="283">
        <v>0.45935168985286851</v>
      </c>
    </row>
    <row r="43" spans="1:8" x14ac:dyDescent="0.25">
      <c r="A43" t="str">
        <f t="shared" si="0"/>
        <v>2014_4_SEMT</v>
      </c>
      <c r="B43" s="283">
        <v>2014</v>
      </c>
      <c r="C43" s="283">
        <v>4</v>
      </c>
      <c r="D43" s="283" t="s">
        <v>171</v>
      </c>
      <c r="E43" s="283">
        <v>0.48041981652024635</v>
      </c>
      <c r="F43" s="283">
        <v>0.47029935798279782</v>
      </c>
      <c r="G43" s="283">
        <v>0.49091197475122034</v>
      </c>
      <c r="H43" s="283">
        <v>0.48421513875903188</v>
      </c>
    </row>
    <row r="44" spans="1:8" x14ac:dyDescent="0.25">
      <c r="A44" t="str">
        <f t="shared" si="0"/>
        <v>2014_4_Rio</v>
      </c>
      <c r="B44" s="283">
        <v>2014</v>
      </c>
      <c r="C44" s="283">
        <v>4</v>
      </c>
      <c r="D44" s="283" t="s">
        <v>607</v>
      </c>
      <c r="E44" s="283">
        <v>0.49853944230788755</v>
      </c>
      <c r="F44" s="283">
        <v>0.51957618604391254</v>
      </c>
      <c r="G44" s="283">
        <v>0.51759805018362715</v>
      </c>
      <c r="H44" s="283">
        <v>0.5481899082910402</v>
      </c>
    </row>
    <row r="45" spans="1:8" x14ac:dyDescent="0.25">
      <c r="A45" t="str">
        <f t="shared" si="0"/>
        <v>2014_4_RMRJ</v>
      </c>
      <c r="B45" s="283">
        <v>2014</v>
      </c>
      <c r="C45" s="283">
        <v>4</v>
      </c>
      <c r="D45" s="283" t="s">
        <v>9</v>
      </c>
      <c r="E45" s="283">
        <v>0.45539140095366898</v>
      </c>
      <c r="F45" s="283">
        <v>0.47666872013143735</v>
      </c>
      <c r="G45" s="283">
        <v>0.47495591152874556</v>
      </c>
      <c r="H45" s="283">
        <v>0.49753963512099503</v>
      </c>
    </row>
    <row r="46" spans="1:8" x14ac:dyDescent="0.25">
      <c r="A46" t="str">
        <f t="shared" si="0"/>
        <v>2014_4_BRA</v>
      </c>
      <c r="B46" s="283">
        <v>2014</v>
      </c>
      <c r="C46" s="283">
        <v>4</v>
      </c>
      <c r="D46" s="283" t="s">
        <v>170</v>
      </c>
      <c r="E46" s="283">
        <v>0.48726684075918802</v>
      </c>
      <c r="F46" s="283">
        <v>0.47007170816027893</v>
      </c>
      <c r="G46" s="283">
        <v>0.51743730502833551</v>
      </c>
      <c r="H46" s="283">
        <v>0.46765732122826836</v>
      </c>
    </row>
    <row r="47" spans="1:8" x14ac:dyDescent="0.25">
      <c r="A47" t="str">
        <f t="shared" si="0"/>
        <v>2014_3_SEMT</v>
      </c>
      <c r="B47" s="283">
        <v>2014</v>
      </c>
      <c r="C47" s="283">
        <v>3</v>
      </c>
      <c r="D47" s="283" t="s">
        <v>171</v>
      </c>
      <c r="E47" s="283">
        <v>0.50583871007809267</v>
      </c>
      <c r="F47" s="283">
        <v>0.48785313407802405</v>
      </c>
      <c r="G47" s="283">
        <v>0.51346253507361939</v>
      </c>
      <c r="H47" s="283">
        <v>0.52588490378548058</v>
      </c>
    </row>
    <row r="48" spans="1:8" x14ac:dyDescent="0.25">
      <c r="A48" t="str">
        <f t="shared" si="0"/>
        <v>2014_3_Rio</v>
      </c>
      <c r="B48" s="283">
        <v>2014</v>
      </c>
      <c r="C48" s="283">
        <v>3</v>
      </c>
      <c r="D48" s="283" t="s">
        <v>607</v>
      </c>
      <c r="E48" s="283">
        <v>0.53878414735685998</v>
      </c>
      <c r="F48" s="283">
        <v>0.54349791352513521</v>
      </c>
      <c r="G48" s="283">
        <v>0.55027946522471338</v>
      </c>
      <c r="H48" s="283">
        <v>0.6741402539040855</v>
      </c>
    </row>
    <row r="49" spans="1:8" x14ac:dyDescent="0.25">
      <c r="A49" t="str">
        <f t="shared" si="0"/>
        <v>2014_3_RMRJ</v>
      </c>
      <c r="B49" s="283">
        <v>2014</v>
      </c>
      <c r="C49" s="283">
        <v>3</v>
      </c>
      <c r="D49" s="283" t="s">
        <v>9</v>
      </c>
      <c r="E49" s="283">
        <v>0.49597700538938461</v>
      </c>
      <c r="F49" s="283">
        <v>0.50433299512856455</v>
      </c>
      <c r="G49" s="283">
        <v>0.50996989646915392</v>
      </c>
      <c r="H49" s="283">
        <v>0.61290783885089295</v>
      </c>
    </row>
    <row r="50" spans="1:8" x14ac:dyDescent="0.25">
      <c r="A50" t="str">
        <f t="shared" si="0"/>
        <v>2014_3_BRA</v>
      </c>
      <c r="B50" s="283">
        <v>2014</v>
      </c>
      <c r="C50" s="283">
        <v>3</v>
      </c>
      <c r="D50" s="283" t="s">
        <v>170</v>
      </c>
      <c r="E50" s="283">
        <v>0.49713553941766814</v>
      </c>
      <c r="F50" s="283">
        <v>0.47604419573587425</v>
      </c>
      <c r="G50" s="283">
        <v>0.52619546848636189</v>
      </c>
      <c r="H50" s="283">
        <v>0.47579601353169626</v>
      </c>
    </row>
    <row r="51" spans="1:8" x14ac:dyDescent="0.25">
      <c r="A51" t="str">
        <f t="shared" si="0"/>
        <v>2014_2_SEMT</v>
      </c>
      <c r="B51" s="283">
        <v>2014</v>
      </c>
      <c r="C51" s="283">
        <v>2</v>
      </c>
      <c r="D51" s="283" t="s">
        <v>171</v>
      </c>
      <c r="E51" s="283">
        <v>0.48419279895932871</v>
      </c>
      <c r="F51" s="283">
        <v>0.47250502359872582</v>
      </c>
      <c r="G51" s="283">
        <v>0.49411373350726939</v>
      </c>
      <c r="H51" s="283">
        <v>0.51436365246866733</v>
      </c>
    </row>
    <row r="52" spans="1:8" x14ac:dyDescent="0.25">
      <c r="A52" t="str">
        <f t="shared" si="0"/>
        <v>2014_2_Rio</v>
      </c>
      <c r="B52" s="283">
        <v>2014</v>
      </c>
      <c r="C52" s="283">
        <v>2</v>
      </c>
      <c r="D52" s="283" t="s">
        <v>607</v>
      </c>
      <c r="E52" s="283">
        <v>0.51833943102165259</v>
      </c>
      <c r="F52" s="283">
        <v>0.50807624011495223</v>
      </c>
      <c r="G52" s="283">
        <v>0.52372599383763507</v>
      </c>
      <c r="H52" s="283">
        <v>0.54036472353471243</v>
      </c>
    </row>
    <row r="53" spans="1:8" x14ac:dyDescent="0.25">
      <c r="A53" t="str">
        <f t="shared" si="0"/>
        <v>2014_2_RMRJ</v>
      </c>
      <c r="B53" s="283">
        <v>2014</v>
      </c>
      <c r="C53" s="283">
        <v>2</v>
      </c>
      <c r="D53" s="283" t="s">
        <v>9</v>
      </c>
      <c r="E53" s="283">
        <v>0.4758048380938788</v>
      </c>
      <c r="F53" s="283">
        <v>0.47261264843776746</v>
      </c>
      <c r="G53" s="283">
        <v>0.48528041832027163</v>
      </c>
      <c r="H53" s="283">
        <v>0.5532124852141892</v>
      </c>
    </row>
    <row r="54" spans="1:8" x14ac:dyDescent="0.25">
      <c r="A54" t="str">
        <f t="shared" si="0"/>
        <v>2014_2_BRA</v>
      </c>
      <c r="B54" s="283">
        <v>2014</v>
      </c>
      <c r="C54" s="283">
        <v>2</v>
      </c>
      <c r="D54" s="283" t="s">
        <v>170</v>
      </c>
      <c r="E54" s="283">
        <v>0.49411140751140276</v>
      </c>
      <c r="F54" s="283">
        <v>0.47150462179099001</v>
      </c>
      <c r="G54" s="283">
        <v>0.52326988730976676</v>
      </c>
      <c r="H54" s="283">
        <v>0.46887577609834741</v>
      </c>
    </row>
    <row r="55" spans="1:8" x14ac:dyDescent="0.25">
      <c r="A55" t="str">
        <f t="shared" si="0"/>
        <v>2014_1_SEMT</v>
      </c>
      <c r="B55" s="283">
        <v>2014</v>
      </c>
      <c r="C55" s="283">
        <v>1</v>
      </c>
      <c r="D55" s="283" t="s">
        <v>171</v>
      </c>
      <c r="E55" s="283">
        <v>0.47480928774332209</v>
      </c>
      <c r="F55" s="283">
        <v>0.45607612909697359</v>
      </c>
      <c r="G55" s="283">
        <v>0.48408882347223531</v>
      </c>
      <c r="H55" s="283">
        <v>0.50976108854961089</v>
      </c>
    </row>
    <row r="56" spans="1:8" x14ac:dyDescent="0.25">
      <c r="A56" t="str">
        <f t="shared" si="0"/>
        <v>2014_1_Rio</v>
      </c>
      <c r="B56" s="283">
        <v>2014</v>
      </c>
      <c r="C56" s="283">
        <v>1</v>
      </c>
      <c r="D56" s="283" t="s">
        <v>607</v>
      </c>
      <c r="E56" s="283">
        <v>0.48992225663159406</v>
      </c>
      <c r="F56" s="283">
        <v>0.47451186516573934</v>
      </c>
      <c r="G56" s="283">
        <v>0.49535309024110158</v>
      </c>
      <c r="H56" s="283">
        <v>0.58800400550555931</v>
      </c>
    </row>
    <row r="57" spans="1:8" x14ac:dyDescent="0.25">
      <c r="A57" t="str">
        <f t="shared" si="0"/>
        <v>2014_1_RMRJ</v>
      </c>
      <c r="B57" s="283">
        <v>2014</v>
      </c>
      <c r="C57" s="283">
        <v>1</v>
      </c>
      <c r="D57" s="283" t="s">
        <v>9</v>
      </c>
      <c r="E57" s="283">
        <v>0.45215257203133896</v>
      </c>
      <c r="F57" s="283">
        <v>0.44263915524936154</v>
      </c>
      <c r="G57" s="283">
        <v>0.46194877952641439</v>
      </c>
      <c r="H57" s="283">
        <v>0.54718431229987752</v>
      </c>
    </row>
    <row r="58" spans="1:8" x14ac:dyDescent="0.25">
      <c r="A58" t="str">
        <f t="shared" si="0"/>
        <v>2014_1_BRA</v>
      </c>
      <c r="B58" s="283">
        <v>2014</v>
      </c>
      <c r="C58" s="283">
        <v>1</v>
      </c>
      <c r="D58" s="283" t="s">
        <v>170</v>
      </c>
      <c r="E58" s="283">
        <v>0.48978337636448693</v>
      </c>
      <c r="F58" s="283">
        <v>0.46740885380309483</v>
      </c>
      <c r="G58" s="283">
        <v>0.52033627931683257</v>
      </c>
      <c r="H58" s="283">
        <v>0.47202283005815943</v>
      </c>
    </row>
    <row r="59" spans="1:8" x14ac:dyDescent="0.25">
      <c r="A59" t="str">
        <f t="shared" si="0"/>
        <v>2013_4_SEMT</v>
      </c>
      <c r="B59" s="283">
        <v>2013</v>
      </c>
      <c r="C59" s="283">
        <v>4</v>
      </c>
      <c r="D59" s="283" t="s">
        <v>171</v>
      </c>
      <c r="E59" s="283">
        <v>0.47263699475879689</v>
      </c>
      <c r="F59" s="283">
        <v>0.45325715004392414</v>
      </c>
      <c r="G59" s="283">
        <v>0.48114910733648214</v>
      </c>
      <c r="H59" s="283">
        <v>0.49970399155602552</v>
      </c>
    </row>
    <row r="60" spans="1:8" x14ac:dyDescent="0.25">
      <c r="A60" t="str">
        <f t="shared" si="0"/>
        <v>2013_4_Rio</v>
      </c>
      <c r="B60" s="283">
        <v>2013</v>
      </c>
      <c r="C60" s="283">
        <v>4</v>
      </c>
      <c r="D60" s="283" t="s">
        <v>607</v>
      </c>
      <c r="E60" s="283">
        <v>0.48850323050314526</v>
      </c>
      <c r="F60" s="283">
        <v>0.46267982878555336</v>
      </c>
      <c r="G60" s="283">
        <v>0.49106650537973606</v>
      </c>
      <c r="H60" s="283">
        <v>0.51846579494783118</v>
      </c>
    </row>
    <row r="61" spans="1:8" x14ac:dyDescent="0.25">
      <c r="A61" t="str">
        <f t="shared" si="0"/>
        <v>2013_4_RMRJ</v>
      </c>
      <c r="B61" s="283">
        <v>2013</v>
      </c>
      <c r="C61" s="283">
        <v>4</v>
      </c>
      <c r="D61" s="283" t="s">
        <v>9</v>
      </c>
      <c r="E61" s="283">
        <v>0.45443605762239947</v>
      </c>
      <c r="F61" s="283">
        <v>0.43382621619469558</v>
      </c>
      <c r="G61" s="283">
        <v>0.46039893120278297</v>
      </c>
      <c r="H61" s="283">
        <v>0.50504264149870937</v>
      </c>
    </row>
    <row r="62" spans="1:8" x14ac:dyDescent="0.25">
      <c r="A62" t="str">
        <f t="shared" si="0"/>
        <v>2013_4_BRA</v>
      </c>
      <c r="B62" s="283">
        <v>2013</v>
      </c>
      <c r="C62" s="283">
        <v>4</v>
      </c>
      <c r="D62" s="283" t="s">
        <v>170</v>
      </c>
      <c r="E62" s="283">
        <v>0.49244341744501946</v>
      </c>
      <c r="F62" s="283">
        <v>0.46907279135246899</v>
      </c>
      <c r="G62" s="283">
        <v>0.52251200558030686</v>
      </c>
      <c r="H62" s="283">
        <v>0.46701135926470505</v>
      </c>
    </row>
    <row r="63" spans="1:8" x14ac:dyDescent="0.25">
      <c r="A63" t="str">
        <f t="shared" si="0"/>
        <v>2013_3_SEMT</v>
      </c>
      <c r="B63" s="283">
        <v>2013</v>
      </c>
      <c r="C63" s="283">
        <v>3</v>
      </c>
      <c r="D63" s="283" t="s">
        <v>171</v>
      </c>
      <c r="E63" s="283">
        <v>0.47626022872657325</v>
      </c>
      <c r="F63" s="283">
        <v>0.46257363932135015</v>
      </c>
      <c r="G63" s="283">
        <v>0.48693091737886318</v>
      </c>
      <c r="H63" s="283">
        <v>0.5044379738097452</v>
      </c>
    </row>
    <row r="64" spans="1:8" x14ac:dyDescent="0.25">
      <c r="A64" t="str">
        <f t="shared" si="0"/>
        <v>2013_3_Rio</v>
      </c>
      <c r="B64" s="283">
        <v>2013</v>
      </c>
      <c r="C64" s="283">
        <v>3</v>
      </c>
      <c r="D64" s="283" t="s">
        <v>607</v>
      </c>
      <c r="E64" s="283">
        <v>0.49913397761786721</v>
      </c>
      <c r="F64" s="283">
        <v>0.48480743589137559</v>
      </c>
      <c r="G64" s="283">
        <v>0.50413132211551859</v>
      </c>
      <c r="H64" s="283">
        <v>0.50848897075795951</v>
      </c>
    </row>
    <row r="65" spans="1:8" x14ac:dyDescent="0.25">
      <c r="A65" t="str">
        <f t="shared" si="0"/>
        <v>2013_3_RMRJ</v>
      </c>
      <c r="B65" s="283">
        <v>2013</v>
      </c>
      <c r="C65" s="283">
        <v>3</v>
      </c>
      <c r="D65" s="283" t="s">
        <v>9</v>
      </c>
      <c r="E65" s="283">
        <v>0.45779993648003092</v>
      </c>
      <c r="F65" s="283">
        <v>0.45228641688654142</v>
      </c>
      <c r="G65" s="283">
        <v>0.4682977462413751</v>
      </c>
      <c r="H65" s="283">
        <v>0.51115115859459515</v>
      </c>
    </row>
    <row r="66" spans="1:8" x14ac:dyDescent="0.25">
      <c r="A66" t="str">
        <f t="shared" si="0"/>
        <v>2013_3_BRA</v>
      </c>
      <c r="B66" s="283">
        <v>2013</v>
      </c>
      <c r="C66" s="283">
        <v>3</v>
      </c>
      <c r="D66" s="283" t="s">
        <v>170</v>
      </c>
      <c r="E66" s="283">
        <v>0.4917969753698635</v>
      </c>
      <c r="F66" s="283">
        <v>0.47366524763167728</v>
      </c>
      <c r="G66" s="283">
        <v>0.5236777161766033</v>
      </c>
      <c r="H66" s="283">
        <v>0.46985223171477275</v>
      </c>
    </row>
    <row r="67" spans="1:8" x14ac:dyDescent="0.25">
      <c r="A67" t="str">
        <f t="shared" ref="A67:A90" si="1">B67&amp;"_"&amp;C67&amp;"_"&amp;D67</f>
        <v>2013_2_SEMT</v>
      </c>
      <c r="B67" s="283">
        <v>2013</v>
      </c>
      <c r="C67" s="283">
        <v>2</v>
      </c>
      <c r="D67" s="283" t="s">
        <v>171</v>
      </c>
      <c r="E67" s="283">
        <v>0.47794820817261524</v>
      </c>
      <c r="F67" s="283">
        <v>0.44658301425289659</v>
      </c>
      <c r="G67" s="283">
        <v>0.48290369279647105</v>
      </c>
      <c r="H67" s="283">
        <v>0.49341566471125592</v>
      </c>
    </row>
    <row r="68" spans="1:8" x14ac:dyDescent="0.25">
      <c r="A68" t="str">
        <f t="shared" si="1"/>
        <v>2013_2_Rio</v>
      </c>
      <c r="B68" s="283">
        <v>2013</v>
      </c>
      <c r="C68" s="283">
        <v>2</v>
      </c>
      <c r="D68" s="283" t="s">
        <v>607</v>
      </c>
      <c r="E68" s="283">
        <v>0.50854420411485113</v>
      </c>
      <c r="F68" s="283">
        <v>0.45975510153657084</v>
      </c>
      <c r="G68" s="283">
        <v>0.50281045486860143</v>
      </c>
      <c r="H68" s="283">
        <v>0.56079348635082837</v>
      </c>
    </row>
    <row r="69" spans="1:8" x14ac:dyDescent="0.25">
      <c r="A69" t="str">
        <f t="shared" si="1"/>
        <v>2013_2_RMRJ</v>
      </c>
      <c r="B69" s="283">
        <v>2013</v>
      </c>
      <c r="C69" s="283">
        <v>2</v>
      </c>
      <c r="D69" s="283" t="s">
        <v>9</v>
      </c>
      <c r="E69" s="283">
        <v>0.45564552771550265</v>
      </c>
      <c r="F69" s="283">
        <v>0.42278023453826125</v>
      </c>
      <c r="G69" s="283">
        <v>0.45749808598082303</v>
      </c>
      <c r="H69" s="283">
        <v>0.53327955147072015</v>
      </c>
    </row>
    <row r="70" spans="1:8" x14ac:dyDescent="0.25">
      <c r="A70" t="str">
        <f t="shared" si="1"/>
        <v>2013_2_BRA</v>
      </c>
      <c r="B70" s="283">
        <v>2013</v>
      </c>
      <c r="C70" s="283">
        <v>2</v>
      </c>
      <c r="D70" s="283" t="s">
        <v>170</v>
      </c>
      <c r="E70" s="283">
        <v>0.49637063563750372</v>
      </c>
      <c r="F70" s="283">
        <v>0.46969023094173878</v>
      </c>
      <c r="G70" s="283">
        <v>0.52644161539145795</v>
      </c>
      <c r="H70" s="283">
        <v>0.48386197053597418</v>
      </c>
    </row>
    <row r="71" spans="1:8" x14ac:dyDescent="0.25">
      <c r="A71" t="str">
        <f t="shared" si="1"/>
        <v>2013_1_SEMT</v>
      </c>
      <c r="B71" s="283">
        <v>2013</v>
      </c>
      <c r="C71" s="283">
        <v>1</v>
      </c>
      <c r="D71" s="283" t="s">
        <v>171</v>
      </c>
      <c r="E71" s="283">
        <v>0.4722358137204028</v>
      </c>
      <c r="F71" s="283">
        <v>0.45049559888305485</v>
      </c>
      <c r="G71" s="283">
        <v>0.48167012514823149</v>
      </c>
      <c r="H71" s="283">
        <v>0.50339389541061152</v>
      </c>
    </row>
    <row r="72" spans="1:8" x14ac:dyDescent="0.25">
      <c r="A72" t="str">
        <f t="shared" si="1"/>
        <v>2013_1_Rio</v>
      </c>
      <c r="B72" s="283">
        <v>2013</v>
      </c>
      <c r="C72" s="283">
        <v>1</v>
      </c>
      <c r="D72" s="283" t="s">
        <v>607</v>
      </c>
      <c r="E72" s="283">
        <v>0.49841581802821128</v>
      </c>
      <c r="F72" s="283">
        <v>0.46801363661344625</v>
      </c>
      <c r="G72" s="283">
        <v>0.50049417722680234</v>
      </c>
      <c r="H72" s="283">
        <v>0.54008068856957825</v>
      </c>
    </row>
    <row r="73" spans="1:8" x14ac:dyDescent="0.25">
      <c r="A73" t="str">
        <f t="shared" si="1"/>
        <v>2013_1_RMRJ</v>
      </c>
      <c r="B73" s="283">
        <v>2013</v>
      </c>
      <c r="C73" s="283">
        <v>1</v>
      </c>
      <c r="D73" s="283" t="s">
        <v>9</v>
      </c>
      <c r="E73" s="283">
        <v>0.45589678441691045</v>
      </c>
      <c r="F73" s="283">
        <v>0.43226165379193765</v>
      </c>
      <c r="G73" s="283">
        <v>0.46153484908859821</v>
      </c>
      <c r="H73" s="283">
        <v>0.54593941288808934</v>
      </c>
    </row>
    <row r="74" spans="1:8" x14ac:dyDescent="0.25">
      <c r="A74" t="str">
        <f t="shared" si="1"/>
        <v>2013_1_BRA</v>
      </c>
      <c r="B74" s="283">
        <v>2013</v>
      </c>
      <c r="C74" s="283">
        <v>1</v>
      </c>
      <c r="D74" s="283" t="s">
        <v>170</v>
      </c>
      <c r="E74" s="283">
        <v>0.49473278876949689</v>
      </c>
      <c r="F74" s="283">
        <v>0.47117622386464397</v>
      </c>
      <c r="G74" s="283">
        <v>0.52588015175091385</v>
      </c>
      <c r="H74" s="283">
        <v>0.47882418524017895</v>
      </c>
    </row>
    <row r="75" spans="1:8" x14ac:dyDescent="0.25">
      <c r="A75" t="str">
        <f t="shared" si="1"/>
        <v>2012_4_SEMT</v>
      </c>
      <c r="B75" s="283">
        <v>2012</v>
      </c>
      <c r="C75" s="283">
        <v>4</v>
      </c>
      <c r="D75" s="283" t="s">
        <v>171</v>
      </c>
      <c r="E75" s="283">
        <v>0.47401915523687677</v>
      </c>
      <c r="F75" s="283">
        <v>0.44551533931821913</v>
      </c>
      <c r="G75" s="283">
        <v>0.48055505298358059</v>
      </c>
      <c r="H75" s="283">
        <v>0.49434958040851029</v>
      </c>
    </row>
    <row r="76" spans="1:8" x14ac:dyDescent="0.25">
      <c r="A76" t="str">
        <f t="shared" si="1"/>
        <v>2012_4_Rio</v>
      </c>
      <c r="B76" s="283">
        <v>2012</v>
      </c>
      <c r="C76" s="283">
        <v>4</v>
      </c>
      <c r="D76" s="283" t="s">
        <v>607</v>
      </c>
      <c r="E76" s="283">
        <v>0.48903361384398442</v>
      </c>
      <c r="F76" s="283">
        <v>0.45338918586358379</v>
      </c>
      <c r="G76" s="283">
        <v>0.48961615167316552</v>
      </c>
      <c r="H76" s="283">
        <v>0.55497517257402551</v>
      </c>
    </row>
    <row r="77" spans="1:8" x14ac:dyDescent="0.25">
      <c r="A77" t="str">
        <f t="shared" si="1"/>
        <v>2012_4_RMRJ</v>
      </c>
      <c r="B77" s="283">
        <v>2012</v>
      </c>
      <c r="C77" s="283">
        <v>4</v>
      </c>
      <c r="D77" s="283" t="s">
        <v>9</v>
      </c>
      <c r="E77" s="283">
        <v>0.45017066328592836</v>
      </c>
      <c r="F77" s="283">
        <v>0.42031557390177299</v>
      </c>
      <c r="G77" s="283">
        <v>0.45468618393328625</v>
      </c>
      <c r="H77" s="283">
        <v>0.53255115975310818</v>
      </c>
    </row>
    <row r="78" spans="1:8" x14ac:dyDescent="0.25">
      <c r="A78" t="str">
        <f t="shared" si="1"/>
        <v>2012_4_BRA</v>
      </c>
      <c r="B78" s="283">
        <v>2012</v>
      </c>
      <c r="C78" s="283">
        <v>4</v>
      </c>
      <c r="D78" s="283" t="s">
        <v>170</v>
      </c>
      <c r="E78" s="283">
        <v>0.4928932710083257</v>
      </c>
      <c r="F78" s="283">
        <v>0.47343272511569479</v>
      </c>
      <c r="G78" s="283">
        <v>0.52558950208628297</v>
      </c>
      <c r="H78" s="283">
        <v>0.48261618731209738</v>
      </c>
    </row>
    <row r="79" spans="1:8" x14ac:dyDescent="0.25">
      <c r="A79" t="str">
        <f t="shared" si="1"/>
        <v>2012_3_SEMT</v>
      </c>
      <c r="B79" s="283">
        <v>2012</v>
      </c>
      <c r="C79" s="283">
        <v>3</v>
      </c>
      <c r="D79" s="283" t="s">
        <v>171</v>
      </c>
      <c r="E79" s="283">
        <v>0.4785062549121315</v>
      </c>
      <c r="F79" s="283">
        <v>0.45170951778935631</v>
      </c>
      <c r="G79" s="283">
        <v>0.48515547038465123</v>
      </c>
      <c r="H79" s="283">
        <v>0.52031915805288287</v>
      </c>
    </row>
    <row r="80" spans="1:8" x14ac:dyDescent="0.25">
      <c r="A80" t="str">
        <f t="shared" si="1"/>
        <v>2012_3_Rio</v>
      </c>
      <c r="B80" s="283">
        <v>2012</v>
      </c>
      <c r="C80" s="283">
        <v>3</v>
      </c>
      <c r="D80" s="283" t="s">
        <v>607</v>
      </c>
      <c r="E80" s="283">
        <v>0.486401798571658</v>
      </c>
      <c r="F80" s="283">
        <v>0.48246599088105147</v>
      </c>
      <c r="G80" s="283">
        <v>0.49410626985044565</v>
      </c>
      <c r="H80" s="283">
        <v>0.55796508759367047</v>
      </c>
    </row>
    <row r="81" spans="1:8" x14ac:dyDescent="0.25">
      <c r="A81" t="str">
        <f t="shared" si="1"/>
        <v>2012_3_RMRJ</v>
      </c>
      <c r="B81" s="283">
        <v>2012</v>
      </c>
      <c r="C81" s="283">
        <v>3</v>
      </c>
      <c r="D81" s="283" t="s">
        <v>9</v>
      </c>
      <c r="E81" s="283">
        <v>0.45289001664329837</v>
      </c>
      <c r="F81" s="283">
        <v>0.44557772523033323</v>
      </c>
      <c r="G81" s="283">
        <v>0.46295609710207747</v>
      </c>
      <c r="H81" s="283">
        <v>0.55562488623284056</v>
      </c>
    </row>
    <row r="82" spans="1:8" x14ac:dyDescent="0.25">
      <c r="A82" t="str">
        <f t="shared" si="1"/>
        <v>2012_3_BRA</v>
      </c>
      <c r="B82" s="283">
        <v>2012</v>
      </c>
      <c r="C82" s="283">
        <v>3</v>
      </c>
      <c r="D82" s="283" t="s">
        <v>170</v>
      </c>
      <c r="E82" s="283">
        <v>0.49691426160980234</v>
      </c>
      <c r="F82" s="283">
        <v>0.47418932304434686</v>
      </c>
      <c r="G82" s="283">
        <v>0.52935934269807217</v>
      </c>
      <c r="H82" s="283">
        <v>0.47624013011225352</v>
      </c>
    </row>
    <row r="83" spans="1:8" x14ac:dyDescent="0.25">
      <c r="A83" t="str">
        <f t="shared" si="1"/>
        <v>2012_2_SEMT</v>
      </c>
      <c r="B83" s="283">
        <v>2012</v>
      </c>
      <c r="C83" s="283">
        <v>2</v>
      </c>
      <c r="D83" s="283" t="s">
        <v>171</v>
      </c>
      <c r="E83" s="283">
        <v>0.47859338544007934</v>
      </c>
      <c r="F83" s="283">
        <v>0.46245235772192866</v>
      </c>
      <c r="G83" s="283">
        <v>0.48838399527990234</v>
      </c>
      <c r="H83" s="283">
        <v>0.51653827150131293</v>
      </c>
    </row>
    <row r="84" spans="1:8" x14ac:dyDescent="0.25">
      <c r="A84" t="str">
        <f t="shared" si="1"/>
        <v>2012_2_Rio</v>
      </c>
      <c r="B84" s="283">
        <v>2012</v>
      </c>
      <c r="C84" s="283">
        <v>2</v>
      </c>
      <c r="D84" s="283" t="s">
        <v>607</v>
      </c>
      <c r="E84" s="283">
        <v>0.49695755193529745</v>
      </c>
      <c r="F84" s="283">
        <v>0.48941611172357524</v>
      </c>
      <c r="G84" s="283">
        <v>0.50652498761454834</v>
      </c>
      <c r="H84" s="283">
        <v>0.59206989018129141</v>
      </c>
    </row>
    <row r="85" spans="1:8" x14ac:dyDescent="0.25">
      <c r="A85" t="str">
        <f t="shared" si="1"/>
        <v>2012_2_RMRJ</v>
      </c>
      <c r="B85" s="283">
        <v>2012</v>
      </c>
      <c r="C85" s="283">
        <v>2</v>
      </c>
      <c r="D85" s="283" t="s">
        <v>9</v>
      </c>
      <c r="E85" s="283">
        <v>0.46028915548449667</v>
      </c>
      <c r="F85" s="283">
        <v>0.45178718161426923</v>
      </c>
      <c r="G85" s="283">
        <v>0.47105186897875823</v>
      </c>
      <c r="H85" s="283">
        <v>0.57610337712857473</v>
      </c>
    </row>
    <row r="86" spans="1:8" x14ac:dyDescent="0.25">
      <c r="A86" t="str">
        <f t="shared" si="1"/>
        <v>2012_2_BRA</v>
      </c>
      <c r="B86" s="283">
        <v>2012</v>
      </c>
      <c r="C86" s="283">
        <v>2</v>
      </c>
      <c r="D86" s="283" t="s">
        <v>170</v>
      </c>
      <c r="E86" s="283">
        <v>0.49843846677838388</v>
      </c>
      <c r="F86" s="283">
        <v>0.47506592782303997</v>
      </c>
      <c r="G86" s="283">
        <v>0.53026155926024521</v>
      </c>
      <c r="H86" s="283">
        <v>0.47945064068462967</v>
      </c>
    </row>
    <row r="87" spans="1:8" x14ac:dyDescent="0.25">
      <c r="A87" t="str">
        <f t="shared" si="1"/>
        <v>2012_1_SEMT</v>
      </c>
      <c r="B87" s="283">
        <v>2012</v>
      </c>
      <c r="C87" s="283">
        <v>1</v>
      </c>
      <c r="D87" s="283" t="s">
        <v>171</v>
      </c>
      <c r="E87" s="283">
        <v>0.47948219822214005</v>
      </c>
      <c r="F87" s="283">
        <v>0.46184242618380272</v>
      </c>
      <c r="G87" s="283">
        <v>0.48851074110586962</v>
      </c>
      <c r="H87" s="283">
        <v>0.52370822291099484</v>
      </c>
    </row>
    <row r="88" spans="1:8" x14ac:dyDescent="0.25">
      <c r="A88" t="str">
        <f t="shared" si="1"/>
        <v>2012_1_Rio</v>
      </c>
      <c r="B88" s="283">
        <v>2012</v>
      </c>
      <c r="C88" s="283">
        <v>1</v>
      </c>
      <c r="D88" s="283" t="s">
        <v>607</v>
      </c>
      <c r="E88" s="283">
        <v>0.49622695162857672</v>
      </c>
      <c r="F88" s="283">
        <v>0.49088206047709887</v>
      </c>
      <c r="G88" s="283">
        <v>0.50685678427519809</v>
      </c>
      <c r="H88" s="283">
        <v>0.5434089082432505</v>
      </c>
    </row>
    <row r="89" spans="1:8" x14ac:dyDescent="0.25">
      <c r="A89" t="str">
        <f t="shared" si="1"/>
        <v>2012_1_RMRJ</v>
      </c>
      <c r="B89" s="283">
        <v>2012</v>
      </c>
      <c r="C89" s="283">
        <v>1</v>
      </c>
      <c r="D89" s="283" t="s">
        <v>9</v>
      </c>
      <c r="E89" s="283">
        <v>0.46010077353977419</v>
      </c>
      <c r="F89" s="283">
        <v>0.44949998001893332</v>
      </c>
      <c r="G89" s="283">
        <v>0.47059826029043816</v>
      </c>
      <c r="H89" s="283">
        <v>0.56382045373525624</v>
      </c>
    </row>
    <row r="90" spans="1:8" x14ac:dyDescent="0.25">
      <c r="A90" t="str">
        <f t="shared" si="1"/>
        <v>2012_1_BRA</v>
      </c>
      <c r="B90" s="283">
        <v>2012</v>
      </c>
      <c r="C90" s="283">
        <v>1</v>
      </c>
      <c r="D90" s="283" t="s">
        <v>170</v>
      </c>
      <c r="E90" s="283">
        <v>0.50395644556178709</v>
      </c>
      <c r="F90" s="283">
        <v>0.48152000794200478</v>
      </c>
      <c r="G90" s="283">
        <v>0.53158895244544602</v>
      </c>
      <c r="H90" s="283">
        <v>0.48539270349691943</v>
      </c>
    </row>
    <row r="91" spans="1:8" x14ac:dyDescent="0.25">
      <c r="B91" s="283"/>
      <c r="C91" s="283"/>
      <c r="D91" s="283" t="s">
        <v>608</v>
      </c>
      <c r="E91" s="283"/>
      <c r="F91" s="283"/>
      <c r="G91" s="283"/>
      <c r="H91" s="283"/>
    </row>
  </sheetData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topLeftCell="A76" workbookViewId="0">
      <selection activeCell="J79" sqref="J79"/>
    </sheetView>
  </sheetViews>
  <sheetFormatPr defaultRowHeight="15" x14ac:dyDescent="0.25"/>
  <cols>
    <col min="5" max="5" width="15.7109375" style="287" bestFit="1" customWidth="1"/>
    <col min="6" max="6" width="15" style="287" customWidth="1"/>
    <col min="7" max="7" width="9.140625" style="284"/>
  </cols>
  <sheetData>
    <row r="1" spans="1:7" x14ac:dyDescent="0.25">
      <c r="B1" s="286" t="s">
        <v>232</v>
      </c>
      <c r="C1" s="286" t="s">
        <v>233</v>
      </c>
      <c r="D1" s="286" t="s">
        <v>234</v>
      </c>
      <c r="E1" s="285" t="s">
        <v>609</v>
      </c>
      <c r="F1" s="285" t="s">
        <v>610</v>
      </c>
      <c r="G1" s="284" t="s">
        <v>615</v>
      </c>
    </row>
    <row r="2" spans="1:7" x14ac:dyDescent="0.25">
      <c r="A2">
        <v>1</v>
      </c>
      <c r="B2" s="286">
        <v>2</v>
      </c>
      <c r="C2" s="286">
        <v>3</v>
      </c>
      <c r="D2" s="286">
        <v>4</v>
      </c>
      <c r="E2" s="285">
        <v>5</v>
      </c>
      <c r="F2" s="285">
        <v>6</v>
      </c>
      <c r="G2" s="284">
        <v>7</v>
      </c>
    </row>
    <row r="3" spans="1:7" x14ac:dyDescent="0.25">
      <c r="A3" t="str">
        <f>B3&amp;"_"&amp;C3&amp;"_"&amp;D3</f>
        <v>2012_1_BRA</v>
      </c>
      <c r="B3" s="286">
        <v>2012</v>
      </c>
      <c r="C3" s="286">
        <v>1</v>
      </c>
      <c r="D3" s="286" t="s">
        <v>170</v>
      </c>
      <c r="E3" s="285">
        <v>93223876021.132248</v>
      </c>
      <c r="F3" s="285">
        <v>69976114234.1138</v>
      </c>
      <c r="G3" s="284">
        <f>E3/F3</f>
        <v>1.3322242459654186</v>
      </c>
    </row>
    <row r="4" spans="1:7" x14ac:dyDescent="0.25">
      <c r="A4" t="str">
        <f t="shared" ref="A4:A67" si="0">B4&amp;"_"&amp;C4&amp;"_"&amp;D4</f>
        <v>2012_1_RMRJ</v>
      </c>
      <c r="B4" s="286">
        <v>2012</v>
      </c>
      <c r="C4" s="286">
        <v>1</v>
      </c>
      <c r="D4" s="286" t="s">
        <v>9</v>
      </c>
      <c r="E4" s="285">
        <v>6893073806.7632475</v>
      </c>
      <c r="F4" s="285">
        <v>4730766807.0812473</v>
      </c>
      <c r="G4" s="284">
        <f t="shared" ref="G4:G67" si="1">E4/F4</f>
        <v>1.4570732584927566</v>
      </c>
    </row>
    <row r="5" spans="1:7" x14ac:dyDescent="0.25">
      <c r="A5" t="str">
        <f t="shared" si="0"/>
        <v>2012_1_Rio</v>
      </c>
      <c r="B5" s="286">
        <v>2012</v>
      </c>
      <c r="C5" s="286">
        <v>1</v>
      </c>
      <c r="D5" s="286" t="s">
        <v>607</v>
      </c>
      <c r="E5" s="285">
        <v>4488041534.3492537</v>
      </c>
      <c r="F5" s="285">
        <v>3185969178.1677589</v>
      </c>
      <c r="G5" s="284">
        <f t="shared" si="1"/>
        <v>1.4086895645771165</v>
      </c>
    </row>
    <row r="6" spans="1:7" x14ac:dyDescent="0.25">
      <c r="A6" t="str">
        <f t="shared" si="0"/>
        <v>2012_1_SEMT</v>
      </c>
      <c r="B6" s="286">
        <v>2012</v>
      </c>
      <c r="C6" s="286">
        <v>1</v>
      </c>
      <c r="D6" s="286" t="s">
        <v>171</v>
      </c>
      <c r="E6" s="285">
        <v>25750340888.381931</v>
      </c>
      <c r="F6" s="285">
        <v>18972188589.109131</v>
      </c>
      <c r="G6" s="284">
        <f t="shared" si="1"/>
        <v>1.3572678116410755</v>
      </c>
    </row>
    <row r="7" spans="1:7" x14ac:dyDescent="0.25">
      <c r="A7" t="str">
        <f t="shared" si="0"/>
        <v>2012_2_BRA</v>
      </c>
      <c r="B7" s="286">
        <v>2012</v>
      </c>
      <c r="C7" s="286">
        <v>2</v>
      </c>
      <c r="D7" s="286" t="s">
        <v>170</v>
      </c>
      <c r="E7" s="285">
        <v>95154572189.270935</v>
      </c>
      <c r="F7" s="285">
        <v>70096391949.006042</v>
      </c>
      <c r="G7" s="284">
        <f t="shared" si="1"/>
        <v>1.3574817411214875</v>
      </c>
    </row>
    <row r="8" spans="1:7" x14ac:dyDescent="0.25">
      <c r="A8" t="str">
        <f t="shared" si="0"/>
        <v>2012_2_RMRJ</v>
      </c>
      <c r="B8" s="286">
        <v>2012</v>
      </c>
      <c r="C8" s="286">
        <v>2</v>
      </c>
      <c r="D8" s="286" t="s">
        <v>9</v>
      </c>
      <c r="E8" s="285">
        <v>7139649249.9483128</v>
      </c>
      <c r="F8" s="285">
        <v>4860638198.4634991</v>
      </c>
      <c r="G8" s="284">
        <f t="shared" si="1"/>
        <v>1.468870744628809</v>
      </c>
    </row>
    <row r="9" spans="1:7" x14ac:dyDescent="0.25">
      <c r="A9" t="str">
        <f t="shared" si="0"/>
        <v>2012_2_Rio</v>
      </c>
      <c r="B9" s="286">
        <v>2012</v>
      </c>
      <c r="C9" s="286">
        <v>2</v>
      </c>
      <c r="D9" s="286" t="s">
        <v>607</v>
      </c>
      <c r="E9" s="285">
        <v>4653757440.1300449</v>
      </c>
      <c r="F9" s="285">
        <v>3284041785.9613948</v>
      </c>
      <c r="G9" s="284">
        <f t="shared" si="1"/>
        <v>1.4170822856225227</v>
      </c>
    </row>
    <row r="10" spans="1:7" x14ac:dyDescent="0.25">
      <c r="A10" t="str">
        <f t="shared" si="0"/>
        <v>2012_2_SEMT</v>
      </c>
      <c r="B10" s="286">
        <v>2012</v>
      </c>
      <c r="C10" s="286">
        <v>2</v>
      </c>
      <c r="D10" s="286" t="s">
        <v>171</v>
      </c>
      <c r="E10" s="285">
        <v>26600026520.537994</v>
      </c>
      <c r="F10" s="285">
        <v>19061269500.282936</v>
      </c>
      <c r="G10" s="284">
        <f t="shared" si="1"/>
        <v>1.3955013080394858</v>
      </c>
    </row>
    <row r="11" spans="1:7" x14ac:dyDescent="0.25">
      <c r="A11" t="str">
        <f t="shared" si="0"/>
        <v>2012_3_BRA</v>
      </c>
      <c r="B11" s="286">
        <v>2012</v>
      </c>
      <c r="C11" s="286">
        <v>3</v>
      </c>
      <c r="D11" s="286" t="s">
        <v>170</v>
      </c>
      <c r="E11" s="285">
        <v>96993593239.448471</v>
      </c>
      <c r="F11" s="285">
        <v>70871121876.833603</v>
      </c>
      <c r="G11" s="284">
        <f t="shared" si="1"/>
        <v>1.3685911930110675</v>
      </c>
    </row>
    <row r="12" spans="1:7" x14ac:dyDescent="0.25">
      <c r="A12" t="str">
        <f t="shared" si="0"/>
        <v>2012_3_RMRJ</v>
      </c>
      <c r="B12" s="286">
        <v>2012</v>
      </c>
      <c r="C12" s="286">
        <v>3</v>
      </c>
      <c r="D12" s="286" t="s">
        <v>9</v>
      </c>
      <c r="E12" s="285">
        <v>6870480962.1113186</v>
      </c>
      <c r="F12" s="285">
        <v>4594821769.6305389</v>
      </c>
      <c r="G12" s="284">
        <f t="shared" si="1"/>
        <v>1.4952660422046711</v>
      </c>
    </row>
    <row r="13" spans="1:7" x14ac:dyDescent="0.25">
      <c r="A13" t="str">
        <f t="shared" si="0"/>
        <v>2012_3_Rio</v>
      </c>
      <c r="B13" s="286">
        <v>2012</v>
      </c>
      <c r="C13" s="286">
        <v>3</v>
      </c>
      <c r="D13" s="286" t="s">
        <v>607</v>
      </c>
      <c r="E13" s="285">
        <v>4369505161.8967981</v>
      </c>
      <c r="F13" s="285">
        <v>3067148114.6245222</v>
      </c>
      <c r="G13" s="284">
        <f t="shared" si="1"/>
        <v>1.4246149838876332</v>
      </c>
    </row>
    <row r="14" spans="1:7" x14ac:dyDescent="0.25">
      <c r="A14" t="str">
        <f t="shared" si="0"/>
        <v>2012_3_SEMT</v>
      </c>
      <c r="B14" s="286">
        <v>2012</v>
      </c>
      <c r="C14" s="286">
        <v>3</v>
      </c>
      <c r="D14" s="286" t="s">
        <v>171</v>
      </c>
      <c r="E14" s="285">
        <v>27039295218.089436</v>
      </c>
      <c r="F14" s="285">
        <v>19243185566.007217</v>
      </c>
      <c r="G14" s="284">
        <f t="shared" si="1"/>
        <v>1.4051361259984896</v>
      </c>
    </row>
    <row r="15" spans="1:7" x14ac:dyDescent="0.25">
      <c r="A15" t="str">
        <f t="shared" si="0"/>
        <v>2012_4_BRA</v>
      </c>
      <c r="B15" s="286">
        <v>2012</v>
      </c>
      <c r="C15" s="286">
        <v>4</v>
      </c>
      <c r="D15" s="286" t="s">
        <v>170</v>
      </c>
      <c r="E15" s="285">
        <v>97709148598.023514</v>
      </c>
      <c r="F15" s="285">
        <v>70137506212.609238</v>
      </c>
      <c r="G15" s="284">
        <f t="shared" si="1"/>
        <v>1.3931083934155828</v>
      </c>
    </row>
    <row r="16" spans="1:7" x14ac:dyDescent="0.25">
      <c r="A16" t="str">
        <f t="shared" si="0"/>
        <v>2012_4_RMRJ</v>
      </c>
      <c r="B16" s="286">
        <v>2012</v>
      </c>
      <c r="C16" s="286">
        <v>4</v>
      </c>
      <c r="D16" s="286" t="s">
        <v>9</v>
      </c>
      <c r="E16" s="285">
        <v>6923127157.369627</v>
      </c>
      <c r="F16" s="285">
        <v>4470871987.140626</v>
      </c>
      <c r="G16" s="284">
        <f t="shared" si="1"/>
        <v>1.5484959482808534</v>
      </c>
    </row>
    <row r="17" spans="1:7" x14ac:dyDescent="0.25">
      <c r="A17" t="str">
        <f t="shared" si="0"/>
        <v>2012_4_Rio</v>
      </c>
      <c r="B17" s="286">
        <v>2012</v>
      </c>
      <c r="C17" s="286">
        <v>4</v>
      </c>
      <c r="D17" s="286" t="s">
        <v>607</v>
      </c>
      <c r="E17" s="285">
        <v>4323321726.6164074</v>
      </c>
      <c r="F17" s="285">
        <v>2974336916.9511032</v>
      </c>
      <c r="G17" s="284">
        <f t="shared" si="1"/>
        <v>1.4535413597488831</v>
      </c>
    </row>
    <row r="18" spans="1:7" x14ac:dyDescent="0.25">
      <c r="A18" t="str">
        <f t="shared" si="0"/>
        <v>2012_4_SEMT</v>
      </c>
      <c r="B18" s="286">
        <v>2012</v>
      </c>
      <c r="C18" s="286">
        <v>4</v>
      </c>
      <c r="D18" s="286" t="s">
        <v>171</v>
      </c>
      <c r="E18" s="285">
        <v>27344648909.889782</v>
      </c>
      <c r="F18" s="285">
        <v>19532709831.764252</v>
      </c>
      <c r="G18" s="284">
        <f t="shared" si="1"/>
        <v>1.3999413878263676</v>
      </c>
    </row>
    <row r="19" spans="1:7" x14ac:dyDescent="0.25">
      <c r="A19" t="str">
        <f t="shared" si="0"/>
        <v>2013_1_BRA</v>
      </c>
      <c r="B19" s="286">
        <v>2013</v>
      </c>
      <c r="C19" s="286">
        <v>1</v>
      </c>
      <c r="D19" s="286" t="s">
        <v>170</v>
      </c>
      <c r="E19" s="285">
        <v>98104785519.333466</v>
      </c>
      <c r="F19" s="285">
        <v>70651949291.332169</v>
      </c>
      <c r="G19" s="284">
        <f t="shared" si="1"/>
        <v>1.3885644558057411</v>
      </c>
    </row>
    <row r="20" spans="1:7" x14ac:dyDescent="0.25">
      <c r="A20" t="str">
        <f t="shared" si="0"/>
        <v>2013_1_RMRJ</v>
      </c>
      <c r="B20" s="286">
        <v>2013</v>
      </c>
      <c r="C20" s="286">
        <v>1</v>
      </c>
      <c r="D20" s="286" t="s">
        <v>9</v>
      </c>
      <c r="E20" s="285">
        <v>7164297039.3170757</v>
      </c>
      <c r="F20" s="285">
        <v>4815290994.482955</v>
      </c>
      <c r="G20" s="284">
        <f t="shared" si="1"/>
        <v>1.4878222411740969</v>
      </c>
    </row>
    <row r="21" spans="1:7" x14ac:dyDescent="0.25">
      <c r="A21" t="str">
        <f t="shared" si="0"/>
        <v>2013_1_Rio</v>
      </c>
      <c r="B21" s="286">
        <v>2013</v>
      </c>
      <c r="C21" s="286">
        <v>1</v>
      </c>
      <c r="D21" s="286" t="s">
        <v>607</v>
      </c>
      <c r="E21" s="285">
        <v>4496082588.7819548</v>
      </c>
      <c r="F21" s="285">
        <v>3294758702.7376633</v>
      </c>
      <c r="G21" s="284">
        <f t="shared" si="1"/>
        <v>1.3646166516067153</v>
      </c>
    </row>
    <row r="22" spans="1:7" x14ac:dyDescent="0.25">
      <c r="A22" t="str">
        <f t="shared" si="0"/>
        <v>2013_1_SEMT</v>
      </c>
      <c r="B22" s="286">
        <v>2013</v>
      </c>
      <c r="C22" s="286">
        <v>1</v>
      </c>
      <c r="D22" s="286" t="s">
        <v>171</v>
      </c>
      <c r="E22" s="285">
        <v>27693954518.822491</v>
      </c>
      <c r="F22" s="285">
        <v>19616753968.954231</v>
      </c>
      <c r="G22" s="284">
        <f t="shared" si="1"/>
        <v>1.4117501072119962</v>
      </c>
    </row>
    <row r="23" spans="1:7" x14ac:dyDescent="0.25">
      <c r="A23" t="str">
        <f t="shared" si="0"/>
        <v>2013_2_BRA</v>
      </c>
      <c r="B23" s="286">
        <v>2013</v>
      </c>
      <c r="C23" s="286">
        <v>2</v>
      </c>
      <c r="D23" s="286" t="s">
        <v>170</v>
      </c>
      <c r="E23" s="285">
        <v>100474353118.8736</v>
      </c>
      <c r="F23" s="285">
        <v>73131969184.283752</v>
      </c>
      <c r="G23" s="284">
        <f t="shared" si="1"/>
        <v>1.3738773102867001</v>
      </c>
    </row>
    <row r="24" spans="1:7" x14ac:dyDescent="0.25">
      <c r="A24" t="str">
        <f t="shared" si="0"/>
        <v>2013_2_RMRJ</v>
      </c>
      <c r="B24" s="286">
        <v>2013</v>
      </c>
      <c r="C24" s="286">
        <v>2</v>
      </c>
      <c r="D24" s="286" t="s">
        <v>9</v>
      </c>
      <c r="E24" s="285">
        <v>7096168863.0545321</v>
      </c>
      <c r="F24" s="285">
        <v>4832296530.1982908</v>
      </c>
      <c r="G24" s="284">
        <f t="shared" si="1"/>
        <v>1.4684878750111274</v>
      </c>
    </row>
    <row r="25" spans="1:7" x14ac:dyDescent="0.25">
      <c r="A25" t="str">
        <f t="shared" si="0"/>
        <v>2013_2_Rio</v>
      </c>
      <c r="B25" s="286">
        <v>2013</v>
      </c>
      <c r="C25" s="286">
        <v>2</v>
      </c>
      <c r="D25" s="286" t="s">
        <v>607</v>
      </c>
      <c r="E25" s="285">
        <v>4447913578.2808332</v>
      </c>
      <c r="F25" s="285">
        <v>3419890117.868309</v>
      </c>
      <c r="G25" s="284">
        <f t="shared" si="1"/>
        <v>1.3006013131946219</v>
      </c>
    </row>
    <row r="26" spans="1:7" x14ac:dyDescent="0.25">
      <c r="A26" t="str">
        <f t="shared" si="0"/>
        <v>2013_2_SEMT</v>
      </c>
      <c r="B26" s="286">
        <v>2013</v>
      </c>
      <c r="C26" s="286">
        <v>2</v>
      </c>
      <c r="D26" s="286" t="s">
        <v>171</v>
      </c>
      <c r="E26" s="285">
        <v>28464515081.679569</v>
      </c>
      <c r="F26" s="285">
        <v>20295915257.823196</v>
      </c>
      <c r="G26" s="284">
        <f t="shared" si="1"/>
        <v>1.4024750655532883</v>
      </c>
    </row>
    <row r="27" spans="1:7" x14ac:dyDescent="0.25">
      <c r="A27" t="str">
        <f t="shared" si="0"/>
        <v>2013_3_BRA</v>
      </c>
      <c r="B27" s="286">
        <v>2013</v>
      </c>
      <c r="C27" s="286">
        <v>3</v>
      </c>
      <c r="D27" s="286" t="s">
        <v>170</v>
      </c>
      <c r="E27" s="285">
        <v>102980641829.31082</v>
      </c>
      <c r="F27" s="285">
        <v>73765822274.93454</v>
      </c>
      <c r="G27" s="284">
        <f t="shared" si="1"/>
        <v>1.3960481785926409</v>
      </c>
    </row>
    <row r="28" spans="1:7" x14ac:dyDescent="0.25">
      <c r="A28" t="str">
        <f t="shared" si="0"/>
        <v>2013_3_RMRJ</v>
      </c>
      <c r="B28" s="286">
        <v>2013</v>
      </c>
      <c r="C28" s="286">
        <v>3</v>
      </c>
      <c r="D28" s="286" t="s">
        <v>9</v>
      </c>
      <c r="E28" s="285">
        <v>7507246273.562809</v>
      </c>
      <c r="F28" s="285">
        <v>5063298525.2813854</v>
      </c>
      <c r="G28" s="284">
        <f t="shared" si="1"/>
        <v>1.4826789761809678</v>
      </c>
    </row>
    <row r="29" spans="1:7" x14ac:dyDescent="0.25">
      <c r="A29" t="str">
        <f t="shared" si="0"/>
        <v>2013_3_Rio</v>
      </c>
      <c r="B29" s="286">
        <v>2013</v>
      </c>
      <c r="C29" s="286">
        <v>3</v>
      </c>
      <c r="D29" s="286" t="s">
        <v>607</v>
      </c>
      <c r="E29" s="285">
        <v>4851772195.1221647</v>
      </c>
      <c r="F29" s="285">
        <v>3445748554.7931848</v>
      </c>
      <c r="G29" s="284">
        <f t="shared" si="1"/>
        <v>1.4080459203481752</v>
      </c>
    </row>
    <row r="30" spans="1:7" x14ac:dyDescent="0.25">
      <c r="A30" t="str">
        <f t="shared" si="0"/>
        <v>2013_3_SEMT</v>
      </c>
      <c r="B30" s="286">
        <v>2013</v>
      </c>
      <c r="C30" s="286">
        <v>3</v>
      </c>
      <c r="D30" s="286" t="s">
        <v>171</v>
      </c>
      <c r="E30" s="285">
        <v>28995380134.626423</v>
      </c>
      <c r="F30" s="285">
        <v>20635838916.089157</v>
      </c>
      <c r="G30" s="284">
        <f t="shared" si="1"/>
        <v>1.4050982008790336</v>
      </c>
    </row>
    <row r="31" spans="1:7" x14ac:dyDescent="0.25">
      <c r="A31" t="str">
        <f t="shared" si="0"/>
        <v>2013_4_BRA</v>
      </c>
      <c r="B31" s="286">
        <v>2013</v>
      </c>
      <c r="C31" s="286">
        <v>4</v>
      </c>
      <c r="D31" s="286" t="s">
        <v>170</v>
      </c>
      <c r="E31" s="285">
        <v>104110606335.37076</v>
      </c>
      <c r="F31" s="285">
        <v>72662284631.396667</v>
      </c>
      <c r="G31" s="284">
        <f t="shared" si="1"/>
        <v>1.4328011686324762</v>
      </c>
    </row>
    <row r="32" spans="1:7" x14ac:dyDescent="0.25">
      <c r="A32" t="str">
        <f t="shared" si="0"/>
        <v>2013_4_RMRJ</v>
      </c>
      <c r="B32" s="286">
        <v>2013</v>
      </c>
      <c r="C32" s="286">
        <v>4</v>
      </c>
      <c r="D32" s="286" t="s">
        <v>9</v>
      </c>
      <c r="E32" s="285">
        <v>7585086127.4559317</v>
      </c>
      <c r="F32" s="285">
        <v>4886449221.9880629</v>
      </c>
      <c r="G32" s="284">
        <f t="shared" si="1"/>
        <v>1.55226950754436</v>
      </c>
    </row>
    <row r="33" spans="1:7" x14ac:dyDescent="0.25">
      <c r="A33" t="str">
        <f t="shared" si="0"/>
        <v>2013_4_Rio</v>
      </c>
      <c r="B33" s="286">
        <v>2013</v>
      </c>
      <c r="C33" s="286">
        <v>4</v>
      </c>
      <c r="D33" s="286" t="s">
        <v>607</v>
      </c>
      <c r="E33" s="285">
        <v>5021415116.2599649</v>
      </c>
      <c r="F33" s="285">
        <v>3300310609.1249332</v>
      </c>
      <c r="G33" s="284">
        <f t="shared" si="1"/>
        <v>1.5214977349030117</v>
      </c>
    </row>
    <row r="34" spans="1:7" x14ac:dyDescent="0.25">
      <c r="A34" t="str">
        <f t="shared" si="0"/>
        <v>2013_4_SEMT</v>
      </c>
      <c r="B34" s="286">
        <v>2013</v>
      </c>
      <c r="C34" s="286">
        <v>4</v>
      </c>
      <c r="D34" s="286" t="s">
        <v>171</v>
      </c>
      <c r="E34" s="285">
        <v>29252210938.787052</v>
      </c>
      <c r="F34" s="285">
        <v>19710201698.261204</v>
      </c>
      <c r="G34" s="284">
        <f t="shared" si="1"/>
        <v>1.4841152509041866</v>
      </c>
    </row>
    <row r="35" spans="1:7" x14ac:dyDescent="0.25">
      <c r="A35" t="str">
        <f t="shared" si="0"/>
        <v>2014_1_BRA</v>
      </c>
      <c r="B35" s="286">
        <v>2014</v>
      </c>
      <c r="C35" s="286">
        <v>1</v>
      </c>
      <c r="D35" s="286" t="s">
        <v>170</v>
      </c>
      <c r="E35" s="285">
        <v>104719347396.7583</v>
      </c>
      <c r="F35" s="285">
        <v>74468921115.50383</v>
      </c>
      <c r="G35" s="284">
        <f t="shared" si="1"/>
        <v>1.4062154497221067</v>
      </c>
    </row>
    <row r="36" spans="1:7" x14ac:dyDescent="0.25">
      <c r="A36" t="str">
        <f t="shared" si="0"/>
        <v>2014_1_RMRJ</v>
      </c>
      <c r="B36" s="286">
        <v>2014</v>
      </c>
      <c r="C36" s="286">
        <v>1</v>
      </c>
      <c r="D36" s="286" t="s">
        <v>9</v>
      </c>
      <c r="E36" s="285">
        <v>7726077192.9366531</v>
      </c>
      <c r="F36" s="285">
        <v>5034907795.2032652</v>
      </c>
      <c r="G36" s="284">
        <f t="shared" si="1"/>
        <v>1.5345022207352543</v>
      </c>
    </row>
    <row r="37" spans="1:7" x14ac:dyDescent="0.25">
      <c r="A37" t="str">
        <f t="shared" si="0"/>
        <v>2014_1_Rio</v>
      </c>
      <c r="B37" s="286">
        <v>2014</v>
      </c>
      <c r="C37" s="286">
        <v>1</v>
      </c>
      <c r="D37" s="286" t="s">
        <v>607</v>
      </c>
      <c r="E37" s="285">
        <v>5045800363.2711573</v>
      </c>
      <c r="F37" s="285">
        <v>3437770371.7281208</v>
      </c>
      <c r="G37" s="284">
        <f t="shared" si="1"/>
        <v>1.4677537524807689</v>
      </c>
    </row>
    <row r="38" spans="1:7" x14ac:dyDescent="0.25">
      <c r="A38" t="str">
        <f t="shared" si="0"/>
        <v>2014_1_SEMT</v>
      </c>
      <c r="B38" s="286">
        <v>2014</v>
      </c>
      <c r="C38" s="286">
        <v>1</v>
      </c>
      <c r="D38" s="286" t="s">
        <v>171</v>
      </c>
      <c r="E38" s="285">
        <v>29502489309.552536</v>
      </c>
      <c r="F38" s="285">
        <v>21540293267.756557</v>
      </c>
      <c r="G38" s="284">
        <f t="shared" si="1"/>
        <v>1.3696419516123537</v>
      </c>
    </row>
    <row r="39" spans="1:7" x14ac:dyDescent="0.25">
      <c r="A39" t="str">
        <f t="shared" si="0"/>
        <v>2014_2_BRA</v>
      </c>
      <c r="B39" s="286">
        <v>2014</v>
      </c>
      <c r="C39" s="286">
        <v>2</v>
      </c>
      <c r="D39" s="286" t="s">
        <v>170</v>
      </c>
      <c r="E39" s="285">
        <v>103467363926.92545</v>
      </c>
      <c r="F39" s="285">
        <v>73939011190.459671</v>
      </c>
      <c r="G39" s="284">
        <f t="shared" si="1"/>
        <v>1.3993609362776522</v>
      </c>
    </row>
    <row r="40" spans="1:7" x14ac:dyDescent="0.25">
      <c r="A40" t="str">
        <f t="shared" si="0"/>
        <v>2014_2_RMRJ</v>
      </c>
      <c r="B40" s="286">
        <v>2014</v>
      </c>
      <c r="C40" s="286">
        <v>2</v>
      </c>
      <c r="D40" s="286" t="s">
        <v>9</v>
      </c>
      <c r="E40" s="285">
        <v>7114820674.3568745</v>
      </c>
      <c r="F40" s="285">
        <v>4830834022.9130573</v>
      </c>
      <c r="G40" s="284">
        <f t="shared" si="1"/>
        <v>1.4727934432461711</v>
      </c>
    </row>
    <row r="41" spans="1:7" x14ac:dyDescent="0.25">
      <c r="A41" t="str">
        <f t="shared" si="0"/>
        <v>2014_2_Rio</v>
      </c>
      <c r="B41" s="286">
        <v>2014</v>
      </c>
      <c r="C41" s="286">
        <v>2</v>
      </c>
      <c r="D41" s="286" t="s">
        <v>607</v>
      </c>
      <c r="E41" s="285">
        <v>4608002956.1310148</v>
      </c>
      <c r="F41" s="285">
        <v>3375638697.6935806</v>
      </c>
      <c r="G41" s="284">
        <f t="shared" si="1"/>
        <v>1.3650758771308826</v>
      </c>
    </row>
    <row r="42" spans="1:7" x14ac:dyDescent="0.25">
      <c r="A42" t="str">
        <f t="shared" si="0"/>
        <v>2014_2_SEMT</v>
      </c>
      <c r="B42" s="286">
        <v>2014</v>
      </c>
      <c r="C42" s="286">
        <v>2</v>
      </c>
      <c r="D42" s="286" t="s">
        <v>171</v>
      </c>
      <c r="E42" s="285">
        <v>28633579042.719368</v>
      </c>
      <c r="F42" s="285">
        <v>21458226693.03109</v>
      </c>
      <c r="G42" s="284">
        <f t="shared" si="1"/>
        <v>1.3343870140032863</v>
      </c>
    </row>
    <row r="43" spans="1:7" x14ac:dyDescent="0.25">
      <c r="A43" t="str">
        <f t="shared" si="0"/>
        <v>2014_3_BRA</v>
      </c>
      <c r="B43" s="286">
        <v>2014</v>
      </c>
      <c r="C43" s="286">
        <v>3</v>
      </c>
      <c r="D43" s="286" t="s">
        <v>170</v>
      </c>
      <c r="E43" s="285">
        <v>103340705337.73929</v>
      </c>
      <c r="F43" s="285">
        <v>74973156273.92807</v>
      </c>
      <c r="G43" s="284">
        <f t="shared" si="1"/>
        <v>1.3783694121155206</v>
      </c>
    </row>
    <row r="44" spans="1:7" x14ac:dyDescent="0.25">
      <c r="A44" t="str">
        <f t="shared" si="0"/>
        <v>2014_3_RMRJ</v>
      </c>
      <c r="B44" s="286">
        <v>2014</v>
      </c>
      <c r="C44" s="286">
        <v>3</v>
      </c>
      <c r="D44" s="286" t="s">
        <v>9</v>
      </c>
      <c r="E44" s="285">
        <v>6596110329.3590612</v>
      </c>
      <c r="F44" s="285">
        <v>4657860908.3478136</v>
      </c>
      <c r="G44" s="284">
        <f t="shared" si="1"/>
        <v>1.4161243667747827</v>
      </c>
    </row>
    <row r="45" spans="1:7" x14ac:dyDescent="0.25">
      <c r="A45" t="str">
        <f t="shared" si="0"/>
        <v>2014_3_Rio</v>
      </c>
      <c r="B45" s="286">
        <v>2014</v>
      </c>
      <c r="C45" s="286">
        <v>3</v>
      </c>
      <c r="D45" s="286" t="s">
        <v>607</v>
      </c>
      <c r="E45" s="285">
        <v>4168877185.8188319</v>
      </c>
      <c r="F45" s="285">
        <v>3164178353.1562538</v>
      </c>
      <c r="G45" s="284">
        <f t="shared" si="1"/>
        <v>1.3175228196793634</v>
      </c>
    </row>
    <row r="46" spans="1:7" x14ac:dyDescent="0.25">
      <c r="A46" t="str">
        <f t="shared" si="0"/>
        <v>2014_3_SEMT</v>
      </c>
      <c r="B46" s="286">
        <v>2014</v>
      </c>
      <c r="C46" s="286">
        <v>3</v>
      </c>
      <c r="D46" s="286" t="s">
        <v>171</v>
      </c>
      <c r="E46" s="285">
        <v>28231800160.416653</v>
      </c>
      <c r="F46" s="285">
        <v>22252743451.475758</v>
      </c>
      <c r="G46" s="284">
        <f t="shared" si="1"/>
        <v>1.268688520225778</v>
      </c>
    </row>
    <row r="47" spans="1:7" x14ac:dyDescent="0.25">
      <c r="A47" t="str">
        <f t="shared" si="0"/>
        <v>2014_4_BRA</v>
      </c>
      <c r="B47" s="286">
        <v>2014</v>
      </c>
      <c r="C47" s="286">
        <v>4</v>
      </c>
      <c r="D47" s="286" t="s">
        <v>170</v>
      </c>
      <c r="E47" s="285">
        <v>106356875703.58434</v>
      </c>
      <c r="F47" s="285">
        <v>74882611875.902084</v>
      </c>
      <c r="G47" s="284">
        <f t="shared" si="1"/>
        <v>1.4203147171180732</v>
      </c>
    </row>
    <row r="48" spans="1:7" x14ac:dyDescent="0.25">
      <c r="A48" t="str">
        <f t="shared" si="0"/>
        <v>2014_4_RMRJ</v>
      </c>
      <c r="B48" s="286">
        <v>2014</v>
      </c>
      <c r="C48" s="286">
        <v>4</v>
      </c>
      <c r="D48" s="286" t="s">
        <v>9</v>
      </c>
      <c r="E48" s="285">
        <v>7148082785.4688015</v>
      </c>
      <c r="F48" s="285">
        <v>4775176479.1298904</v>
      </c>
      <c r="G48" s="284">
        <f t="shared" si="1"/>
        <v>1.4969253632216104</v>
      </c>
    </row>
    <row r="49" spans="1:7" x14ac:dyDescent="0.25">
      <c r="A49" t="str">
        <f t="shared" si="0"/>
        <v>2014_4_Rio</v>
      </c>
      <c r="B49" s="286">
        <v>2014</v>
      </c>
      <c r="C49" s="286">
        <v>4</v>
      </c>
      <c r="D49" s="286" t="s">
        <v>607</v>
      </c>
      <c r="E49" s="285">
        <v>4537135884.8172283</v>
      </c>
      <c r="F49" s="285">
        <v>3226498018.2340112</v>
      </c>
      <c r="G49" s="284">
        <f t="shared" si="1"/>
        <v>1.4062106529049041</v>
      </c>
    </row>
    <row r="50" spans="1:7" x14ac:dyDescent="0.25">
      <c r="A50" t="str">
        <f t="shared" si="0"/>
        <v>2014_4_SEMT</v>
      </c>
      <c r="B50" s="286">
        <v>2014</v>
      </c>
      <c r="C50" s="286">
        <v>4</v>
      </c>
      <c r="D50" s="286" t="s">
        <v>171</v>
      </c>
      <c r="E50" s="285">
        <v>29456414342.666309</v>
      </c>
      <c r="F50" s="285">
        <v>21349115060.70182</v>
      </c>
      <c r="G50" s="284">
        <f t="shared" si="1"/>
        <v>1.3797487277066542</v>
      </c>
    </row>
    <row r="51" spans="1:7" x14ac:dyDescent="0.25">
      <c r="A51" t="str">
        <f t="shared" si="0"/>
        <v>2015_1_BRA</v>
      </c>
      <c r="B51" s="286">
        <v>2015</v>
      </c>
      <c r="C51" s="286">
        <v>1</v>
      </c>
      <c r="D51" s="286" t="s">
        <v>170</v>
      </c>
      <c r="E51" s="285">
        <v>105807997052.96901</v>
      </c>
      <c r="F51" s="285">
        <v>75004301277.009567</v>
      </c>
      <c r="G51" s="284">
        <f t="shared" si="1"/>
        <v>1.4106923903229727</v>
      </c>
    </row>
    <row r="52" spans="1:7" x14ac:dyDescent="0.25">
      <c r="A52" t="str">
        <f t="shared" si="0"/>
        <v>2015_1_RMRJ</v>
      </c>
      <c r="B52" s="286">
        <v>2015</v>
      </c>
      <c r="C52" s="286">
        <v>1</v>
      </c>
      <c r="D52" s="286" t="s">
        <v>9</v>
      </c>
      <c r="E52" s="285">
        <v>7534077192.526968</v>
      </c>
      <c r="F52" s="285">
        <v>4748207858.7695007</v>
      </c>
      <c r="G52" s="284">
        <f t="shared" si="1"/>
        <v>1.5867201724566933</v>
      </c>
    </row>
    <row r="53" spans="1:7" x14ac:dyDescent="0.25">
      <c r="A53" t="str">
        <f t="shared" si="0"/>
        <v>2015_1_Rio</v>
      </c>
      <c r="B53" s="286">
        <v>2015</v>
      </c>
      <c r="C53" s="286">
        <v>1</v>
      </c>
      <c r="D53" s="286" t="s">
        <v>607</v>
      </c>
      <c r="E53" s="285">
        <v>4824654899.7150869</v>
      </c>
      <c r="F53" s="285">
        <v>3161718790.4170446</v>
      </c>
      <c r="G53" s="284">
        <f t="shared" si="1"/>
        <v>1.5259595237686188</v>
      </c>
    </row>
    <row r="54" spans="1:7" x14ac:dyDescent="0.25">
      <c r="A54" t="str">
        <f t="shared" si="0"/>
        <v>2015_1_SEMT</v>
      </c>
      <c r="B54" s="286">
        <v>2015</v>
      </c>
      <c r="C54" s="286">
        <v>1</v>
      </c>
      <c r="D54" s="286" t="s">
        <v>171</v>
      </c>
      <c r="E54" s="285">
        <v>29405337817.50425</v>
      </c>
      <c r="F54" s="285">
        <v>22163691253.292259</v>
      </c>
      <c r="G54" s="284">
        <f t="shared" si="1"/>
        <v>1.3267346797720931</v>
      </c>
    </row>
    <row r="55" spans="1:7" x14ac:dyDescent="0.25">
      <c r="A55" t="str">
        <f t="shared" si="0"/>
        <v>2015_2_BRA</v>
      </c>
      <c r="B55" s="286">
        <v>2015</v>
      </c>
      <c r="C55" s="286">
        <v>2</v>
      </c>
      <c r="D55" s="286" t="s">
        <v>170</v>
      </c>
      <c r="E55" s="285">
        <v>104927218615.03494</v>
      </c>
      <c r="F55" s="285">
        <v>75353846067.438599</v>
      </c>
      <c r="G55" s="284">
        <f t="shared" si="1"/>
        <v>1.392460028133526</v>
      </c>
    </row>
    <row r="56" spans="1:7" x14ac:dyDescent="0.25">
      <c r="A56" t="str">
        <f t="shared" si="0"/>
        <v>2015_2_RMRJ</v>
      </c>
      <c r="B56" s="286">
        <v>2015</v>
      </c>
      <c r="C56" s="286">
        <v>2</v>
      </c>
      <c r="D56" s="286" t="s">
        <v>9</v>
      </c>
      <c r="E56" s="285">
        <v>7766681827.6152191</v>
      </c>
      <c r="F56" s="285">
        <v>4983568135.0798492</v>
      </c>
      <c r="G56" s="284">
        <f t="shared" si="1"/>
        <v>1.5584580399221888</v>
      </c>
    </row>
    <row r="57" spans="1:7" x14ac:dyDescent="0.25">
      <c r="A57" t="str">
        <f t="shared" si="0"/>
        <v>2015_2_Rio</v>
      </c>
      <c r="B57" s="286">
        <v>2015</v>
      </c>
      <c r="C57" s="286">
        <v>2</v>
      </c>
      <c r="D57" s="286" t="s">
        <v>607</v>
      </c>
      <c r="E57" s="285">
        <v>5012912434.1157475</v>
      </c>
      <c r="F57" s="285">
        <v>3309944519.6841927</v>
      </c>
      <c r="G57" s="284">
        <f t="shared" si="1"/>
        <v>1.5145004408092126</v>
      </c>
    </row>
    <row r="58" spans="1:7" x14ac:dyDescent="0.25">
      <c r="A58" t="str">
        <f t="shared" si="0"/>
        <v>2015_2_SEMT</v>
      </c>
      <c r="B58" s="286">
        <v>2015</v>
      </c>
      <c r="C58" s="286">
        <v>2</v>
      </c>
      <c r="D58" s="286" t="s">
        <v>171</v>
      </c>
      <c r="E58" s="285">
        <v>29723490218.027367</v>
      </c>
      <c r="F58" s="285">
        <v>23247597338.520256</v>
      </c>
      <c r="G58" s="284">
        <f t="shared" si="1"/>
        <v>1.2785618137310404</v>
      </c>
    </row>
    <row r="59" spans="1:7" x14ac:dyDescent="0.25">
      <c r="A59" t="str">
        <f t="shared" si="0"/>
        <v>2015_3_BRA</v>
      </c>
      <c r="B59" s="286">
        <v>2015</v>
      </c>
      <c r="C59" s="286">
        <v>3</v>
      </c>
      <c r="D59" s="286" t="s">
        <v>170</v>
      </c>
      <c r="E59" s="285">
        <v>104166103364.11507</v>
      </c>
      <c r="F59" s="285">
        <v>73917342045.261124</v>
      </c>
      <c r="G59" s="284">
        <f t="shared" si="1"/>
        <v>1.4092241479723662</v>
      </c>
    </row>
    <row r="60" spans="1:7" x14ac:dyDescent="0.25">
      <c r="A60" t="str">
        <f t="shared" si="0"/>
        <v>2015_3_RMRJ</v>
      </c>
      <c r="B60" s="286">
        <v>2015</v>
      </c>
      <c r="C60" s="286">
        <v>3</v>
      </c>
      <c r="D60" s="286" t="s">
        <v>9</v>
      </c>
      <c r="E60" s="285">
        <v>7844037826.478653</v>
      </c>
      <c r="F60" s="285">
        <v>4993050338.8383656</v>
      </c>
      <c r="G60" s="284">
        <f t="shared" si="1"/>
        <v>1.57099113651307</v>
      </c>
    </row>
    <row r="61" spans="1:7" x14ac:dyDescent="0.25">
      <c r="A61" t="str">
        <f t="shared" si="0"/>
        <v>2015_3_Rio</v>
      </c>
      <c r="B61" s="286">
        <v>2015</v>
      </c>
      <c r="C61" s="286">
        <v>3</v>
      </c>
      <c r="D61" s="286" t="s">
        <v>607</v>
      </c>
      <c r="E61" s="285">
        <v>5203742431.0684652</v>
      </c>
      <c r="F61" s="285">
        <v>3319465992.4878082</v>
      </c>
      <c r="G61" s="284">
        <f t="shared" si="1"/>
        <v>1.5676444472830602</v>
      </c>
    </row>
    <row r="62" spans="1:7" x14ac:dyDescent="0.25">
      <c r="A62" t="str">
        <f t="shared" si="0"/>
        <v>2015_3_SEMT</v>
      </c>
      <c r="B62" s="286">
        <v>2015</v>
      </c>
      <c r="C62" s="286">
        <v>3</v>
      </c>
      <c r="D62" s="286" t="s">
        <v>171</v>
      </c>
      <c r="E62" s="285">
        <v>29625639656.491962</v>
      </c>
      <c r="F62" s="285">
        <v>22399727118.187019</v>
      </c>
      <c r="G62" s="284">
        <f t="shared" si="1"/>
        <v>1.3225893110295082</v>
      </c>
    </row>
    <row r="63" spans="1:7" x14ac:dyDescent="0.25">
      <c r="A63" t="str">
        <f t="shared" si="0"/>
        <v>2015_4_BRA</v>
      </c>
      <c r="B63" s="286">
        <v>2015</v>
      </c>
      <c r="C63" s="286">
        <v>4</v>
      </c>
      <c r="D63" s="286" t="s">
        <v>170</v>
      </c>
      <c r="E63" s="285">
        <v>103331829660.8456</v>
      </c>
      <c r="F63" s="285">
        <v>72374566563.19809</v>
      </c>
      <c r="G63" s="284">
        <f t="shared" si="1"/>
        <v>1.4277367667634371</v>
      </c>
    </row>
    <row r="64" spans="1:7" x14ac:dyDescent="0.25">
      <c r="A64" t="str">
        <f t="shared" si="0"/>
        <v>2015_4_RMRJ</v>
      </c>
      <c r="B64" s="286">
        <v>2015</v>
      </c>
      <c r="C64" s="286">
        <v>4</v>
      </c>
      <c r="D64" s="286" t="s">
        <v>9</v>
      </c>
      <c r="E64" s="285">
        <v>7702876317.8489389</v>
      </c>
      <c r="F64" s="285">
        <v>4854394047.0520477</v>
      </c>
      <c r="G64" s="284">
        <f t="shared" si="1"/>
        <v>1.5867843119424356</v>
      </c>
    </row>
    <row r="65" spans="1:7" x14ac:dyDescent="0.25">
      <c r="A65" t="str">
        <f t="shared" si="0"/>
        <v>2015_4_Rio</v>
      </c>
      <c r="B65" s="286">
        <v>2015</v>
      </c>
      <c r="C65" s="286">
        <v>4</v>
      </c>
      <c r="D65" s="286" t="s">
        <v>607</v>
      </c>
      <c r="E65" s="285">
        <v>5128716605.5968742</v>
      </c>
      <c r="F65" s="285">
        <v>3234238275.180624</v>
      </c>
      <c r="G65" s="284">
        <f t="shared" si="1"/>
        <v>1.5857571920270619</v>
      </c>
    </row>
    <row r="66" spans="1:7" x14ac:dyDescent="0.25">
      <c r="A66" t="str">
        <f t="shared" si="0"/>
        <v>2015_4_SEMT</v>
      </c>
      <c r="B66" s="286">
        <v>2015</v>
      </c>
      <c r="C66" s="286">
        <v>4</v>
      </c>
      <c r="D66" s="286" t="s">
        <v>171</v>
      </c>
      <c r="E66" s="285">
        <v>28681353288.191898</v>
      </c>
      <c r="F66" s="285">
        <v>22285380795.883961</v>
      </c>
      <c r="G66" s="284">
        <f t="shared" si="1"/>
        <v>1.2870030604767253</v>
      </c>
    </row>
    <row r="67" spans="1:7" x14ac:dyDescent="0.25">
      <c r="A67" t="str">
        <f t="shared" si="0"/>
        <v>2016_1_BRA</v>
      </c>
      <c r="B67" s="286">
        <v>2016</v>
      </c>
      <c r="C67" s="286">
        <v>1</v>
      </c>
      <c r="D67" s="286" t="s">
        <v>170</v>
      </c>
      <c r="E67" s="285">
        <v>101861652285.49709</v>
      </c>
      <c r="F67" s="285">
        <v>71588753476.520447</v>
      </c>
      <c r="G67" s="284">
        <f t="shared" si="1"/>
        <v>1.4228722716747051</v>
      </c>
    </row>
    <row r="68" spans="1:7" x14ac:dyDescent="0.25">
      <c r="A68" t="str">
        <f t="shared" ref="A68:A90" si="2">B68&amp;"_"&amp;C68&amp;"_"&amp;D68</f>
        <v>2016_1_RMRJ</v>
      </c>
      <c r="B68" s="286">
        <v>2016</v>
      </c>
      <c r="C68" s="286">
        <v>1</v>
      </c>
      <c r="D68" s="286" t="s">
        <v>9</v>
      </c>
      <c r="E68" s="285">
        <v>7802388126.3010788</v>
      </c>
      <c r="F68" s="285">
        <v>5245523961.7222595</v>
      </c>
      <c r="G68" s="284">
        <f t="shared" ref="G68:G90" si="3">E68/F68</f>
        <v>1.4874373243239034</v>
      </c>
    </row>
    <row r="69" spans="1:7" x14ac:dyDescent="0.25">
      <c r="A69" t="str">
        <f t="shared" si="2"/>
        <v>2016_1_Rio</v>
      </c>
      <c r="B69" s="286">
        <v>2016</v>
      </c>
      <c r="C69" s="286">
        <v>1</v>
      </c>
      <c r="D69" s="286" t="s">
        <v>607</v>
      </c>
      <c r="E69" s="285">
        <v>5287584597.8713684</v>
      </c>
      <c r="F69" s="285">
        <v>3700933143.3950195</v>
      </c>
      <c r="G69" s="284">
        <f t="shared" si="3"/>
        <v>1.4287165947074763</v>
      </c>
    </row>
    <row r="70" spans="1:7" x14ac:dyDescent="0.25">
      <c r="A70" t="str">
        <f t="shared" si="2"/>
        <v>2016_1_SEMT</v>
      </c>
      <c r="B70" s="286">
        <v>2016</v>
      </c>
      <c r="C70" s="286">
        <v>1</v>
      </c>
      <c r="D70" s="286" t="s">
        <v>171</v>
      </c>
      <c r="E70" s="285">
        <v>29143378492.440365</v>
      </c>
      <c r="F70" s="285">
        <v>22513200334.243172</v>
      </c>
      <c r="G70" s="284">
        <f t="shared" si="3"/>
        <v>1.2945018060409883</v>
      </c>
    </row>
    <row r="71" spans="1:7" x14ac:dyDescent="0.25">
      <c r="A71" t="str">
        <f t="shared" si="2"/>
        <v>2012_0_BRA</v>
      </c>
      <c r="B71" s="286">
        <v>2012</v>
      </c>
      <c r="C71" s="286">
        <v>0</v>
      </c>
      <c r="D71" s="286" t="s">
        <v>170</v>
      </c>
      <c r="E71" s="285">
        <v>95770297511.968796</v>
      </c>
      <c r="F71" s="285">
        <v>70270283568.140671</v>
      </c>
      <c r="G71" s="284">
        <f t="shared" si="3"/>
        <v>1.3628847451440966</v>
      </c>
    </row>
    <row r="72" spans="1:7" x14ac:dyDescent="0.25">
      <c r="A72" t="str">
        <f t="shared" si="2"/>
        <v>2012_0_RMRJ</v>
      </c>
      <c r="B72" s="286">
        <v>2012</v>
      </c>
      <c r="C72" s="286">
        <v>0</v>
      </c>
      <c r="D72" s="286" t="s">
        <v>9</v>
      </c>
      <c r="E72" s="285">
        <v>6956582794.0481262</v>
      </c>
      <c r="F72" s="285">
        <v>4664274690.5789776</v>
      </c>
      <c r="G72" s="284">
        <f t="shared" si="3"/>
        <v>1.4914607855534778</v>
      </c>
    </row>
    <row r="73" spans="1:7" x14ac:dyDescent="0.25">
      <c r="A73" t="str">
        <f t="shared" si="2"/>
        <v>2012_0_Rio</v>
      </c>
      <c r="B73" s="286">
        <v>2012</v>
      </c>
      <c r="C73" s="286">
        <v>0</v>
      </c>
      <c r="D73" s="286" t="s">
        <v>607</v>
      </c>
      <c r="E73" s="285">
        <v>4458656465.7481251</v>
      </c>
      <c r="F73" s="285">
        <v>3127873998.9261951</v>
      </c>
      <c r="G73" s="284">
        <f t="shared" si="3"/>
        <v>1.4254591033010888</v>
      </c>
    </row>
    <row r="74" spans="1:7" x14ac:dyDescent="0.25">
      <c r="A74" t="str">
        <f t="shared" si="2"/>
        <v>2012_0_SEMT</v>
      </c>
      <c r="B74" s="286">
        <v>2012</v>
      </c>
      <c r="C74" s="286">
        <v>0</v>
      </c>
      <c r="D74" s="286" t="s">
        <v>171</v>
      </c>
      <c r="E74" s="285">
        <v>26683577884.224785</v>
      </c>
      <c r="F74" s="285">
        <v>19202338371.790886</v>
      </c>
      <c r="G74" s="284">
        <f t="shared" si="3"/>
        <v>1.3896004417578738</v>
      </c>
    </row>
    <row r="75" spans="1:7" x14ac:dyDescent="0.25">
      <c r="A75" t="str">
        <f t="shared" si="2"/>
        <v>2013_0_BRA</v>
      </c>
      <c r="B75" s="286">
        <v>2013</v>
      </c>
      <c r="C75" s="286">
        <v>0</v>
      </c>
      <c r="D75" s="286" t="s">
        <v>170</v>
      </c>
      <c r="E75" s="285">
        <v>101417596700.72217</v>
      </c>
      <c r="F75" s="285">
        <v>72553006345.486786</v>
      </c>
      <c r="G75" s="284">
        <f t="shared" si="3"/>
        <v>1.3978414101517231</v>
      </c>
    </row>
    <row r="76" spans="1:7" x14ac:dyDescent="0.25">
      <c r="A76" t="str">
        <f t="shared" si="2"/>
        <v>2013_0_RMRJ</v>
      </c>
      <c r="B76" s="286">
        <v>2013</v>
      </c>
      <c r="C76" s="286">
        <v>0</v>
      </c>
      <c r="D76" s="286" t="s">
        <v>9</v>
      </c>
      <c r="E76" s="285">
        <v>7338199575.8475876</v>
      </c>
      <c r="F76" s="285">
        <v>4899333817.9876738</v>
      </c>
      <c r="G76" s="284">
        <f t="shared" si="3"/>
        <v>1.4977953837123188</v>
      </c>
    </row>
    <row r="77" spans="1:7" x14ac:dyDescent="0.25">
      <c r="A77" t="str">
        <f t="shared" si="2"/>
        <v>2013_0_Rio</v>
      </c>
      <c r="B77" s="286">
        <v>2013</v>
      </c>
      <c r="C77" s="286">
        <v>0</v>
      </c>
      <c r="D77" s="286" t="s">
        <v>607</v>
      </c>
      <c r="E77" s="285">
        <v>4704295869.6112299</v>
      </c>
      <c r="F77" s="285">
        <v>3365176996.1310225</v>
      </c>
      <c r="G77" s="284">
        <f t="shared" si="3"/>
        <v>1.3979341577039799</v>
      </c>
    </row>
    <row r="78" spans="1:7" x14ac:dyDescent="0.25">
      <c r="A78" t="str">
        <f t="shared" si="2"/>
        <v>2013_0_SEMT</v>
      </c>
      <c r="B78" s="286">
        <v>2013</v>
      </c>
      <c r="C78" s="286">
        <v>0</v>
      </c>
      <c r="D78" s="286" t="s">
        <v>171</v>
      </c>
      <c r="E78" s="285">
        <v>28601515168.478882</v>
      </c>
      <c r="F78" s="285">
        <v>20064677460.281948</v>
      </c>
      <c r="G78" s="284">
        <f t="shared" si="3"/>
        <v>1.4254659824507827</v>
      </c>
    </row>
    <row r="79" spans="1:7" x14ac:dyDescent="0.25">
      <c r="A79" t="str">
        <f t="shared" si="2"/>
        <v>2014_0_BRA</v>
      </c>
      <c r="B79" s="286">
        <v>2014</v>
      </c>
      <c r="C79" s="286">
        <v>0</v>
      </c>
      <c r="D79" s="286" t="s">
        <v>170</v>
      </c>
      <c r="E79" s="285">
        <v>104471073091.25183</v>
      </c>
      <c r="F79" s="285">
        <v>74565925113.94841</v>
      </c>
      <c r="G79" s="284">
        <f t="shared" si="3"/>
        <v>1.4010564870160689</v>
      </c>
    </row>
    <row r="80" spans="1:7" x14ac:dyDescent="0.25">
      <c r="A80" t="str">
        <f t="shared" si="2"/>
        <v>2014_0_RMRJ</v>
      </c>
      <c r="B80" s="286">
        <v>2014</v>
      </c>
      <c r="C80" s="286">
        <v>0</v>
      </c>
      <c r="D80" s="286" t="s">
        <v>9</v>
      </c>
      <c r="E80" s="285">
        <v>7146272745.5303478</v>
      </c>
      <c r="F80" s="285">
        <v>4824694801.3985062</v>
      </c>
      <c r="G80" s="284">
        <f t="shared" si="3"/>
        <v>1.4811864873730249</v>
      </c>
    </row>
    <row r="81" spans="1:7" x14ac:dyDescent="0.25">
      <c r="A81" t="str">
        <f t="shared" si="2"/>
        <v>2014_0_Rio</v>
      </c>
      <c r="B81" s="286">
        <v>2014</v>
      </c>
      <c r="C81" s="286">
        <v>0</v>
      </c>
      <c r="D81" s="286" t="s">
        <v>607</v>
      </c>
      <c r="E81" s="285">
        <v>4589954097.5095577</v>
      </c>
      <c r="F81" s="285">
        <v>3301021360.2029915</v>
      </c>
      <c r="G81" s="284">
        <f t="shared" si="3"/>
        <v>1.3904648279002063</v>
      </c>
    </row>
    <row r="82" spans="1:7" x14ac:dyDescent="0.25">
      <c r="A82" t="str">
        <f t="shared" si="2"/>
        <v>2014_0_SEMT</v>
      </c>
      <c r="B82" s="286">
        <v>2014</v>
      </c>
      <c r="C82" s="286">
        <v>0</v>
      </c>
      <c r="D82" s="286" t="s">
        <v>171</v>
      </c>
      <c r="E82" s="285">
        <v>28956070713.838718</v>
      </c>
      <c r="F82" s="285">
        <v>21650094618.241306</v>
      </c>
      <c r="G82" s="284">
        <f t="shared" si="3"/>
        <v>1.3374570053583856</v>
      </c>
    </row>
    <row r="83" spans="1:7" x14ac:dyDescent="0.25">
      <c r="A83" t="str">
        <f t="shared" si="2"/>
        <v>2015_0_BRA</v>
      </c>
      <c r="B83" s="286">
        <v>2015</v>
      </c>
      <c r="C83" s="286">
        <v>0</v>
      </c>
      <c r="D83" s="286" t="s">
        <v>170</v>
      </c>
      <c r="E83" s="285">
        <v>104558287173.24115</v>
      </c>
      <c r="F83" s="285">
        <v>74162513988.226837</v>
      </c>
      <c r="G83" s="284">
        <f t="shared" si="3"/>
        <v>1.4098535978680495</v>
      </c>
    </row>
    <row r="84" spans="1:7" x14ac:dyDescent="0.25">
      <c r="A84" t="str">
        <f t="shared" si="2"/>
        <v>2015_0_RMRJ</v>
      </c>
      <c r="B84" s="286">
        <v>2015</v>
      </c>
      <c r="C84" s="286">
        <v>0</v>
      </c>
      <c r="D84" s="286" t="s">
        <v>9</v>
      </c>
      <c r="E84" s="285">
        <v>7711918291.117445</v>
      </c>
      <c r="F84" s="285">
        <v>4894805094.9349403</v>
      </c>
      <c r="G84" s="284">
        <f t="shared" si="3"/>
        <v>1.5755312298537902</v>
      </c>
    </row>
    <row r="85" spans="1:7" x14ac:dyDescent="0.25">
      <c r="A85" t="str">
        <f t="shared" si="2"/>
        <v>2015_0_Rio</v>
      </c>
      <c r="B85" s="286">
        <v>2015</v>
      </c>
      <c r="C85" s="286">
        <v>0</v>
      </c>
      <c r="D85" s="286" t="s">
        <v>607</v>
      </c>
      <c r="E85" s="285">
        <v>5042506592.6240435</v>
      </c>
      <c r="F85" s="285">
        <v>3256341894.4424176</v>
      </c>
      <c r="G85" s="284">
        <f t="shared" si="3"/>
        <v>1.5485187846000028</v>
      </c>
    </row>
    <row r="86" spans="1:7" x14ac:dyDescent="0.25">
      <c r="A86" t="str">
        <f t="shared" si="2"/>
        <v>2015_0_SEMT</v>
      </c>
      <c r="B86" s="286">
        <v>2015</v>
      </c>
      <c r="C86" s="286">
        <v>0</v>
      </c>
      <c r="D86" s="286" t="s">
        <v>171</v>
      </c>
      <c r="E86" s="285">
        <v>29358955245.053871</v>
      </c>
      <c r="F86" s="285">
        <v>22524099126.470871</v>
      </c>
      <c r="G86" s="284">
        <f t="shared" si="3"/>
        <v>1.3034463700504013</v>
      </c>
    </row>
    <row r="87" spans="1:7" x14ac:dyDescent="0.25">
      <c r="A87" t="str">
        <f t="shared" si="2"/>
        <v>2016_0_BRA</v>
      </c>
      <c r="B87" s="286">
        <v>2016</v>
      </c>
      <c r="C87" s="286">
        <v>0</v>
      </c>
      <c r="D87" s="286" t="s">
        <v>170</v>
      </c>
      <c r="E87" s="285">
        <v>101861652285.49709</v>
      </c>
      <c r="F87" s="285">
        <v>71588753476.520447</v>
      </c>
      <c r="G87" s="284">
        <f t="shared" si="3"/>
        <v>1.4228722716747051</v>
      </c>
    </row>
    <row r="88" spans="1:7" x14ac:dyDescent="0.25">
      <c r="A88" t="str">
        <f t="shared" si="2"/>
        <v>2016_0_RMRJ</v>
      </c>
      <c r="B88" s="286">
        <v>2016</v>
      </c>
      <c r="C88" s="286">
        <v>0</v>
      </c>
      <c r="D88" s="286" t="s">
        <v>9</v>
      </c>
      <c r="E88" s="285">
        <v>7802388126.3010788</v>
      </c>
      <c r="F88" s="285">
        <v>5245523961.7222595</v>
      </c>
      <c r="G88" s="284">
        <f t="shared" si="3"/>
        <v>1.4874373243239034</v>
      </c>
    </row>
    <row r="89" spans="1:7" x14ac:dyDescent="0.25">
      <c r="A89" t="str">
        <f t="shared" si="2"/>
        <v>2016_0_Rio</v>
      </c>
      <c r="B89" s="286">
        <v>2016</v>
      </c>
      <c r="C89" s="286">
        <v>0</v>
      </c>
      <c r="D89" s="286" t="s">
        <v>607</v>
      </c>
      <c r="E89" s="285">
        <v>5287584597.8713684</v>
      </c>
      <c r="F89" s="285">
        <v>3700933143.3950195</v>
      </c>
      <c r="G89" s="284">
        <f t="shared" si="3"/>
        <v>1.4287165947074763</v>
      </c>
    </row>
    <row r="90" spans="1:7" x14ac:dyDescent="0.25">
      <c r="A90" t="str">
        <f t="shared" si="2"/>
        <v>2016_0_SEMT</v>
      </c>
      <c r="B90" s="286">
        <v>2016</v>
      </c>
      <c r="C90" s="286">
        <v>0</v>
      </c>
      <c r="D90" s="286" t="s">
        <v>171</v>
      </c>
      <c r="E90" s="285">
        <v>29143378492.440365</v>
      </c>
      <c r="F90" s="285">
        <v>22513200334.243172</v>
      </c>
      <c r="G90" s="284">
        <f t="shared" si="3"/>
        <v>1.2945018060409883</v>
      </c>
    </row>
  </sheetData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showGridLines="0" workbookViewId="0">
      <pane ySplit="8" topLeftCell="A9" activePane="bottomLeft" state="frozen"/>
      <selection activeCell="W15" sqref="W15"/>
      <selection pane="bottomLeft"/>
    </sheetView>
  </sheetViews>
  <sheetFormatPr defaultRowHeight="15" x14ac:dyDescent="0.25"/>
  <cols>
    <col min="1" max="2" width="2.140625" style="268" customWidth="1"/>
    <col min="3" max="3" width="2.140625" style="154" customWidth="1"/>
    <col min="4" max="4" width="19.5703125" style="232" customWidth="1"/>
    <col min="5" max="7" width="7.7109375" style="232" customWidth="1"/>
    <col min="8" max="8" width="1.140625" style="232" customWidth="1"/>
    <col min="9" max="11" width="8.28515625" style="232" customWidth="1"/>
    <col min="12" max="12" width="1.140625" style="232" customWidth="1"/>
    <col min="13" max="15" width="8.28515625" style="232" customWidth="1"/>
    <col min="16" max="16" width="1.140625" style="232" customWidth="1"/>
    <col min="17" max="19" width="9" style="232" customWidth="1"/>
    <col min="20" max="16384" width="9.140625" style="232"/>
  </cols>
  <sheetData>
    <row r="1" spans="1:22" s="236" customFormat="1" ht="30" customHeight="1" x14ac:dyDescent="0.25">
      <c r="A1" s="233" t="s">
        <v>1</v>
      </c>
      <c r="B1" s="234"/>
      <c r="C1" s="233"/>
      <c r="D1" s="235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37"/>
      <c r="R1" s="237"/>
      <c r="S1" s="237"/>
    </row>
    <row r="2" spans="1:22" s="239" customFormat="1" ht="3" customHeight="1" x14ac:dyDescent="0.25">
      <c r="A2" s="261"/>
      <c r="B2" s="265"/>
      <c r="C2" s="261"/>
      <c r="D2" s="238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40"/>
      <c r="R2" s="240"/>
      <c r="S2" s="240"/>
    </row>
    <row r="3" spans="1:22" s="250" customFormat="1" ht="6.75" customHeight="1" x14ac:dyDescent="0.2">
      <c r="A3" s="144">
        <v>60</v>
      </c>
      <c r="B3" s="264"/>
      <c r="C3" s="146"/>
      <c r="D3" s="253"/>
      <c r="E3" s="262" t="s">
        <v>170</v>
      </c>
      <c r="F3" s="262" t="s">
        <v>170</v>
      </c>
      <c r="G3" s="262" t="s">
        <v>170</v>
      </c>
      <c r="H3" s="262"/>
      <c r="I3" s="262" t="s">
        <v>171</v>
      </c>
      <c r="J3" s="262" t="s">
        <v>171</v>
      </c>
      <c r="K3" s="262" t="s">
        <v>171</v>
      </c>
      <c r="L3" s="262"/>
      <c r="M3" s="262" t="s">
        <v>9</v>
      </c>
      <c r="N3" s="262" t="s">
        <v>9</v>
      </c>
      <c r="O3" s="262" t="s">
        <v>9</v>
      </c>
      <c r="P3" s="262"/>
      <c r="Q3" s="262" t="s">
        <v>172</v>
      </c>
      <c r="R3" s="262" t="s">
        <v>172</v>
      </c>
      <c r="S3" s="262" t="s">
        <v>172</v>
      </c>
      <c r="T3" s="249"/>
      <c r="U3" s="249"/>
      <c r="V3" s="249"/>
    </row>
    <row r="4" spans="1:22" s="250" customFormat="1" ht="6.75" customHeight="1" x14ac:dyDescent="0.2">
      <c r="A4" s="270">
        <f>VLOOKUP(A$3,'Indicadores do boletim'!$D:$P,12,0)</f>
        <v>0</v>
      </c>
      <c r="B4" s="264" t="e">
        <f>HLOOKUP($A$4,Razão!1:1048576,2,0)</f>
        <v>#N/A</v>
      </c>
      <c r="C4" s="146"/>
      <c r="D4" s="253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54"/>
      <c r="U4" s="254"/>
      <c r="V4" s="254"/>
    </row>
    <row r="5" spans="1:22" s="243" customFormat="1" ht="42" customHeight="1" x14ac:dyDescent="0.25">
      <c r="A5" s="245"/>
      <c r="B5" s="267"/>
      <c r="C5" s="149"/>
      <c r="D5" s="426" t="str">
        <f>VLOOKUP(A3,'Indicadores do boletim'!$D:$N,3,0)&amp;" "&amp;VLOOKUP(A3,'Indicadores do boletim'!$D:$N,6,0)&amp;", "&amp;VLOOKUP(A3,'Indicadores do boletim'!$D:$N,7,0)</f>
        <v>Retorno da educação sobre os salários: Brasil, Sudeste Metropolitano, Região Metropolitana do Rio de Janeiro e cidade do Rio de Janeiro, 2012 a 2016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</row>
    <row r="6" spans="1:22" s="243" customFormat="1" ht="9.75" customHeight="1" thickBot="1" x14ac:dyDescent="0.25">
      <c r="A6" s="245"/>
      <c r="B6" s="269"/>
      <c r="C6" s="149"/>
      <c r="D6" s="244"/>
      <c r="Q6" s="103"/>
      <c r="R6" s="103"/>
      <c r="S6" s="103" t="s">
        <v>186</v>
      </c>
    </row>
    <row r="7" spans="1:22" s="245" customFormat="1" ht="27.75" customHeight="1" thickTop="1" x14ac:dyDescent="0.25">
      <c r="A7" s="263"/>
      <c r="B7" s="266"/>
      <c r="C7" s="149"/>
      <c r="D7" s="374" t="s">
        <v>0</v>
      </c>
      <c r="E7" s="381" t="s">
        <v>7</v>
      </c>
      <c r="F7" s="381"/>
      <c r="G7" s="381"/>
      <c r="H7" s="353"/>
      <c r="I7" s="381" t="s">
        <v>8</v>
      </c>
      <c r="J7" s="381"/>
      <c r="K7" s="381"/>
      <c r="L7" s="353"/>
      <c r="M7" s="381" t="s">
        <v>169</v>
      </c>
      <c r="N7" s="381"/>
      <c r="O7" s="381"/>
      <c r="P7" s="353"/>
      <c r="Q7" s="381" t="s">
        <v>10</v>
      </c>
      <c r="R7" s="381"/>
      <c r="S7" s="381"/>
    </row>
    <row r="8" spans="1:22" s="245" customFormat="1" ht="27.75" customHeight="1" x14ac:dyDescent="0.25">
      <c r="A8" s="263"/>
      <c r="B8" s="266"/>
      <c r="C8" s="149"/>
      <c r="D8" s="390"/>
      <c r="E8" s="354" t="s">
        <v>372</v>
      </c>
      <c r="F8" s="354" t="s">
        <v>678</v>
      </c>
      <c r="G8" s="354" t="s">
        <v>679</v>
      </c>
      <c r="H8" s="355"/>
      <c r="I8" s="354" t="s">
        <v>372</v>
      </c>
      <c r="J8" s="354" t="s">
        <v>678</v>
      </c>
      <c r="K8" s="354" t="s">
        <v>679</v>
      </c>
      <c r="L8" s="355"/>
      <c r="M8" s="354" t="s">
        <v>372</v>
      </c>
      <c r="N8" s="354" t="s">
        <v>678</v>
      </c>
      <c r="O8" s="354" t="s">
        <v>679</v>
      </c>
      <c r="P8" s="355"/>
      <c r="Q8" s="354" t="s">
        <v>372</v>
      </c>
      <c r="R8" s="354" t="s">
        <v>678</v>
      </c>
      <c r="S8" s="354" t="s">
        <v>679</v>
      </c>
    </row>
    <row r="9" spans="1:22" s="100" customFormat="1" ht="15" customHeight="1" x14ac:dyDescent="0.25">
      <c r="A9" s="254"/>
      <c r="B9" s="254"/>
      <c r="C9" s="152"/>
      <c r="D9" s="98">
        <v>2012</v>
      </c>
      <c r="E9" s="119">
        <f>(EXP(SUMPRODUCT(AuxBRA!$D51:$U51,AuxBRA!$D$89:$U$89)/SUM(AuxBRA!$D$89:$U$89))-1)*100</f>
        <v>10.503786654427305</v>
      </c>
      <c r="F9" s="119">
        <f>(EXP(SUMPRODUCT(AuxBRA!$M51:$O51,AuxBRA!$M$89:$O$89)/SUM(AuxBRA!$M$89:$O$89))-1)*100</f>
        <v>10.241677527483661</v>
      </c>
      <c r="G9" s="119">
        <f>(EXP(SUMPRODUCT(AuxBRA!$P51:$S51,AuxBRA!$P$89:$S$89)/SUM(AuxBRA!$P$89:$S$89))-1)*100</f>
        <v>23.560551447265453</v>
      </c>
      <c r="H9" s="119"/>
      <c r="I9" s="119">
        <f>(EXP(SUMPRODUCT(AuxSEMT!$D51:$U51,AuxSEMT!$D$89:$U$89)/SUM(AuxSEMT!$D$89:$U$89))-1)*100</f>
        <v>6.072311370485739</v>
      </c>
      <c r="J9" s="119">
        <f>(EXP(SUMPRODUCT(AuxSEMT!$M51:$O51,AuxSEMT!$M$89:$O$89)/SUM(AuxSEMT!$M$89:$O$89))-1)*100</f>
        <v>9.3292335771851143</v>
      </c>
      <c r="K9" s="119">
        <f>(EXP(SUMPRODUCT(AuxSEMT!$P51:$S51,AuxSEMT!$P$89:$S$89)/SUM(AuxSEMT!$P$89:$S$89))-1)*100</f>
        <v>24.866299718540752</v>
      </c>
      <c r="L9" s="119"/>
      <c r="M9" s="119">
        <f>(EXP(SUMPRODUCT(AuxRMRJ!$D51:$U51,AuxRMRJ!$D$89:$U$89)/SUM(AuxRMRJ!$D$89:$U$89))-1)*100</f>
        <v>5.2261530623446406</v>
      </c>
      <c r="N9" s="119">
        <f>(EXP(SUMPRODUCT(AuxRMRJ!$M51:$O51,AuxRMRJ!$M$89:$O$89)/SUM(AuxRMRJ!$M$89:$O$89))-1)*100</f>
        <v>10.024635263233051</v>
      </c>
      <c r="O9" s="119">
        <f>(EXP(SUMPRODUCT(AuxRMRJ!$P51:$S51,AuxRMRJ!$P$89:$S$89)/SUM(AuxRMRJ!$P$89:$S$89))-1)*100</f>
        <v>22.526901218193874</v>
      </c>
      <c r="P9" s="119"/>
      <c r="Q9" s="119">
        <f>(EXP(SUMPRODUCT(AuxRio!$D51:$U51,AuxRio!$D$89:$U$89)/SUM(AuxRio!$D$89:$U$89))-1)*100</f>
        <v>5.2262684383681313</v>
      </c>
      <c r="R9" s="119">
        <f>(EXP(SUMPRODUCT(AuxRio!$M51:$O51,AuxRio!$M$89:$O$89)/SUM(AuxRio!$M$89:$O$89))-1)*100</f>
        <v>10.899724304993107</v>
      </c>
      <c r="S9" s="119">
        <f>(EXP(SUMPRODUCT(AuxRio!$P51:$S51,AuxRio!$P$89:$S$89)/SUM(AuxRio!$P$89:$S$89))-1)*100</f>
        <v>23.054570466550995</v>
      </c>
    </row>
    <row r="10" spans="1:22" s="100" customFormat="1" ht="15" customHeight="1" x14ac:dyDescent="0.25">
      <c r="A10" s="254"/>
      <c r="B10" s="254"/>
      <c r="C10" s="152"/>
      <c r="D10" s="246" t="s">
        <v>3</v>
      </c>
      <c r="E10" s="364">
        <f>(EXP(SUMPRODUCT(AuxBRA!$D52:$U52,AuxBRA!$D$89:$U$89)/SUM(AuxBRA!$D$89:$U$89))-1)*100</f>
        <v>10.395382163350808</v>
      </c>
      <c r="F10" s="364">
        <f>(EXP(SUMPRODUCT(AuxBRA!$M52:$O52,AuxBRA!$M$89:$O$89)/SUM(AuxBRA!$M$89:$O$89))-1)*100</f>
        <v>10.401513507589065</v>
      </c>
      <c r="G10" s="364">
        <f>(EXP(SUMPRODUCT(AuxBRA!$P52:$S52,AuxBRA!$P$89:$S$89)/SUM(AuxBRA!$P$89:$S$89))-1)*100</f>
        <v>23.861040149894563</v>
      </c>
      <c r="H10" s="364"/>
      <c r="I10" s="364">
        <f>(EXP(SUMPRODUCT(AuxSEMT!$D52:$U52,AuxSEMT!$D$89:$U$89)/SUM(AuxSEMT!$D$89:$U$89))-1)*100</f>
        <v>6.0375544379266621</v>
      </c>
      <c r="J10" s="364">
        <f>(EXP(SUMPRODUCT(AuxSEMT!$M52:$O52,AuxSEMT!$M$89:$O$89)/SUM(AuxSEMT!$M$89:$O$89))-1)*100</f>
        <v>9.6315849807581557</v>
      </c>
      <c r="K10" s="364">
        <f>(EXP(SUMPRODUCT(AuxSEMT!$P52:$S52,AuxSEMT!$P$89:$S$89)/SUM(AuxSEMT!$P$89:$S$89))-1)*100</f>
        <v>25.491679105849929</v>
      </c>
      <c r="L10" s="364"/>
      <c r="M10" s="364">
        <f>(EXP(SUMPRODUCT(AuxRMRJ!$D52:$U52,AuxRMRJ!$D$89:$U$89)/SUM(AuxRMRJ!$D$89:$U$89))-1)*100</f>
        <v>5.8303505872868699</v>
      </c>
      <c r="N10" s="364">
        <f>(EXP(SUMPRODUCT(AuxRMRJ!$M52:$O52,AuxRMRJ!$M$89:$O$89)/SUM(AuxRMRJ!$M$89:$O$89))-1)*100</f>
        <v>9.620029370347293</v>
      </c>
      <c r="O10" s="364">
        <f>(EXP(SUMPRODUCT(AuxRMRJ!$P52:$S52,AuxRMRJ!$P$89:$S$89)/SUM(AuxRMRJ!$P$89:$S$89))-1)*100</f>
        <v>23.884554930087852</v>
      </c>
      <c r="P10" s="364"/>
      <c r="Q10" s="364">
        <f>(EXP(SUMPRODUCT(AuxRio!$D52:$U52,AuxRio!$D$89:$U$89)/SUM(AuxRio!$D$89:$U$89))-1)*100</f>
        <v>6.1671172993797985</v>
      </c>
      <c r="R10" s="364">
        <f>(EXP(SUMPRODUCT(AuxRio!$M52:$O52,AuxRio!$M$89:$O$89)/SUM(AuxRio!$M$89:$O$89))-1)*100</f>
        <v>9.6326318260157464</v>
      </c>
      <c r="S10" s="364">
        <f>(EXP(SUMPRODUCT(AuxRio!$P52:$S52,AuxRio!$P$89:$S$89)/SUM(AuxRio!$P$89:$S$89))-1)*100</f>
        <v>25.175575075579061</v>
      </c>
    </row>
    <row r="11" spans="1:22" s="100" customFormat="1" ht="15" customHeight="1" x14ac:dyDescent="0.25">
      <c r="A11" s="254"/>
      <c r="B11" s="254"/>
      <c r="C11" s="152"/>
      <c r="D11" s="246" t="s">
        <v>4</v>
      </c>
      <c r="E11" s="364">
        <f>(EXP(SUMPRODUCT(AuxBRA!$D53:$U53,AuxBRA!$D$89:$U$89)/SUM(AuxBRA!$D$89:$U$89))-1)*100</f>
        <v>10.539188927638632</v>
      </c>
      <c r="F11" s="364">
        <f>(EXP(SUMPRODUCT(AuxBRA!$M53:$O53,AuxBRA!$M$89:$O$89)/SUM(AuxBRA!$M$89:$O$89))-1)*100</f>
        <v>10.551334210725717</v>
      </c>
      <c r="G11" s="364">
        <f>(EXP(SUMPRODUCT(AuxBRA!$P53:$S53,AuxBRA!$P$89:$S$89)/SUM(AuxBRA!$P$89:$S$89))-1)*100</f>
        <v>23.597388346270275</v>
      </c>
      <c r="H11" s="364"/>
      <c r="I11" s="364">
        <f>(EXP(SUMPRODUCT(AuxSEMT!$D53:$U53,AuxSEMT!$D$89:$U$89)/SUM(AuxSEMT!$D$89:$U$89))-1)*100</f>
        <v>6.0027100265757305</v>
      </c>
      <c r="J11" s="364">
        <f>(EXP(SUMPRODUCT(AuxSEMT!$M53:$O53,AuxSEMT!$M$89:$O$89)/SUM(AuxSEMT!$M$89:$O$89))-1)*100</f>
        <v>9.9511287986594699</v>
      </c>
      <c r="K11" s="364">
        <f>(EXP(SUMPRODUCT(AuxSEMT!$P53:$S53,AuxSEMT!$P$89:$S$89)/SUM(AuxSEMT!$P$89:$S$89))-1)*100</f>
        <v>24.39389161588781</v>
      </c>
      <c r="L11" s="364"/>
      <c r="M11" s="364">
        <f>(EXP(SUMPRODUCT(AuxRMRJ!$D53:$U53,AuxRMRJ!$D$89:$U$89)/SUM(AuxRMRJ!$D$89:$U$89))-1)*100</f>
        <v>4.5989039754253724</v>
      </c>
      <c r="N11" s="364">
        <f>(EXP(SUMPRODUCT(AuxRMRJ!$M53:$O53,AuxRMRJ!$M$89:$O$89)/SUM(AuxRMRJ!$M$89:$O$89))-1)*100</f>
        <v>10.755554846576466</v>
      </c>
      <c r="O11" s="364">
        <f>(EXP(SUMPRODUCT(AuxRMRJ!$P53:$S53,AuxRMRJ!$P$89:$S$89)/SUM(AuxRMRJ!$P$89:$S$89))-1)*100</f>
        <v>22.781903332150776</v>
      </c>
      <c r="P11" s="364"/>
      <c r="Q11" s="364">
        <f>(EXP(SUMPRODUCT(AuxRio!$D53:$U53,AuxRio!$D$89:$U$89)/SUM(AuxRio!$D$89:$U$89))-1)*100</f>
        <v>4.2719035384231052</v>
      </c>
      <c r="R11" s="364">
        <f>(EXP(SUMPRODUCT(AuxRio!$M53:$O53,AuxRio!$M$89:$O$89)/SUM(AuxRio!$M$89:$O$89))-1)*100</f>
        <v>11.841357014568166</v>
      </c>
      <c r="S11" s="364">
        <f>(EXP(SUMPRODUCT(AuxRio!$P53:$S53,AuxRio!$P$89:$S$89)/SUM(AuxRio!$P$89:$S$89))-1)*100</f>
        <v>23.278128933057541</v>
      </c>
    </row>
    <row r="12" spans="1:22" s="100" customFormat="1" ht="15" customHeight="1" x14ac:dyDescent="0.25">
      <c r="A12" s="254"/>
      <c r="B12" s="254"/>
      <c r="C12" s="152"/>
      <c r="D12" s="246" t="s">
        <v>5</v>
      </c>
      <c r="E12" s="364">
        <f>(EXP(SUMPRODUCT(AuxBRA!$D54:$U54,AuxBRA!$D$89:$U$89)/SUM(AuxBRA!$D$89:$U$89))-1)*100</f>
        <v>10.489237985365918</v>
      </c>
      <c r="F12" s="364">
        <f>(EXP(SUMPRODUCT(AuxBRA!$M54:$O54,AuxBRA!$M$89:$O$89)/SUM(AuxBRA!$M$89:$O$89))-1)*100</f>
        <v>10.205332796159027</v>
      </c>
      <c r="G12" s="364">
        <f>(EXP(SUMPRODUCT(AuxBRA!$P54:$S54,AuxBRA!$P$89:$S$89)/SUM(AuxBRA!$P$89:$S$89))-1)*100</f>
        <v>23.440472691676572</v>
      </c>
      <c r="H12" s="364"/>
      <c r="I12" s="364">
        <f>(EXP(SUMPRODUCT(AuxSEMT!$D54:$U54,AuxSEMT!$D$89:$U$89)/SUM(AuxSEMT!$D$89:$U$89))-1)*100</f>
        <v>6.1106298754286525</v>
      </c>
      <c r="J12" s="364">
        <f>(EXP(SUMPRODUCT(AuxSEMT!$M54:$O54,AuxSEMT!$M$89:$O$89)/SUM(AuxSEMT!$M$89:$O$89))-1)*100</f>
        <v>9.0585826851816265</v>
      </c>
      <c r="K12" s="364">
        <f>(EXP(SUMPRODUCT(AuxSEMT!$P54:$S54,AuxSEMT!$P$89:$S$89)/SUM(AuxSEMT!$P$89:$S$89))-1)*100</f>
        <v>24.802075701311278</v>
      </c>
      <c r="L12" s="364"/>
      <c r="M12" s="364">
        <f>(EXP(SUMPRODUCT(AuxRMRJ!$D54:$U54,AuxRMRJ!$D$89:$U$89)/SUM(AuxRMRJ!$D$89:$U$89))-1)*100</f>
        <v>5.5617623132832028</v>
      </c>
      <c r="N12" s="364">
        <f>(EXP(SUMPRODUCT(AuxRMRJ!$M54:$O54,AuxRMRJ!$M$89:$O$89)/SUM(AuxRMRJ!$M$89:$O$89))-1)*100</f>
        <v>10.426584001689809</v>
      </c>
      <c r="O12" s="364">
        <f>(EXP(SUMPRODUCT(AuxRMRJ!$P54:$S54,AuxRMRJ!$P$89:$S$89)/SUM(AuxRMRJ!$P$89:$S$89))-1)*100</f>
        <v>21.911446281434444</v>
      </c>
      <c r="P12" s="364"/>
      <c r="Q12" s="364">
        <f>(EXP(SUMPRODUCT(AuxRio!$D54:$U54,AuxRio!$D$89:$U$89)/SUM(AuxRio!$D$89:$U$89))-1)*100</f>
        <v>5.6145432523374117</v>
      </c>
      <c r="R12" s="364">
        <f>(EXP(SUMPRODUCT(AuxRio!$M54:$O54,AuxRio!$M$89:$O$89)/SUM(AuxRio!$M$89:$O$89))-1)*100</f>
        <v>11.799540685378007</v>
      </c>
      <c r="S12" s="364">
        <f>(EXP(SUMPRODUCT(AuxRio!$P54:$S54,AuxRio!$P$89:$S$89)/SUM(AuxRio!$P$89:$S$89))-1)*100</f>
        <v>21.947217408930729</v>
      </c>
    </row>
    <row r="13" spans="1:22" s="100" customFormat="1" ht="15" customHeight="1" x14ac:dyDescent="0.25">
      <c r="A13" s="254"/>
      <c r="B13" s="254"/>
      <c r="C13" s="152"/>
      <c r="D13" s="246" t="s">
        <v>6</v>
      </c>
      <c r="E13" s="364">
        <f>(EXP(SUMPRODUCT(AuxBRA!$D55:$U55,AuxBRA!$D$89:$U$89)/SUM(AuxBRA!$D$89:$U$89))-1)*100</f>
        <v>10.587300658716137</v>
      </c>
      <c r="F13" s="364">
        <f>(EXP(SUMPRODUCT(AuxBRA!$M55:$O55,AuxBRA!$M$89:$O$89)/SUM(AuxBRA!$M$89:$O$89))-1)*100</f>
        <v>9.8159051611176338</v>
      </c>
      <c r="G13" s="364">
        <f>(EXP(SUMPRODUCT(AuxBRA!$P55:$S55,AuxBRA!$P$89:$S$89)/SUM(AuxBRA!$P$89:$S$89))-1)*100</f>
        <v>23.352548702073108</v>
      </c>
      <c r="H13" s="364"/>
      <c r="I13" s="364">
        <f>(EXP(SUMPRODUCT(AuxSEMT!$D55:$U55,AuxSEMT!$D$89:$U$89)/SUM(AuxSEMT!$D$89:$U$89))-1)*100</f>
        <v>6.1384788908039445</v>
      </c>
      <c r="J13" s="364">
        <f>(EXP(SUMPRODUCT(AuxSEMT!$M55:$O55,AuxSEMT!$M$89:$O$89)/SUM(AuxSEMT!$M$89:$O$89))-1)*100</f>
        <v>8.6860472363905714</v>
      </c>
      <c r="K13" s="364">
        <f>(EXP(SUMPRODUCT(AuxSEMT!$P55:$S55,AuxSEMT!$P$89:$S$89)/SUM(AuxSEMT!$P$89:$S$89))-1)*100</f>
        <v>24.78808115542812</v>
      </c>
      <c r="L13" s="364"/>
      <c r="M13" s="364">
        <f>(EXP(SUMPRODUCT(AuxRMRJ!$D55:$U55,AuxRMRJ!$D$89:$U$89)/SUM(AuxRMRJ!$D$89:$U$89))-1)*100</f>
        <v>4.9185423729436017</v>
      </c>
      <c r="N13" s="364">
        <f>(EXP(SUMPRODUCT(AuxRMRJ!$M55:$O55,AuxRMRJ!$M$89:$O$89)/SUM(AuxRMRJ!$M$89:$O$89))-1)*100</f>
        <v>9.3513557510407139</v>
      </c>
      <c r="O13" s="364">
        <f>(EXP(SUMPRODUCT(AuxRMRJ!$P55:$S55,AuxRMRJ!$P$89:$S$89)/SUM(AuxRMRJ!$P$89:$S$89))-1)*100</f>
        <v>21.532636852572917</v>
      </c>
      <c r="P13" s="364"/>
      <c r="Q13" s="364">
        <f>(EXP(SUMPRODUCT(AuxRio!$D55:$U55,AuxRio!$D$89:$U$89)/SUM(AuxRio!$D$89:$U$89))-1)*100</f>
        <v>4.9498060794112231</v>
      </c>
      <c r="R13" s="364">
        <f>(EXP(SUMPRODUCT(AuxRio!$M55:$O55,AuxRio!$M$89:$O$89)/SUM(AuxRio!$M$89:$O$89))-1)*100</f>
        <v>10.28536112158276</v>
      </c>
      <c r="S13" s="364">
        <f>(EXP(SUMPRODUCT(AuxRio!$P55:$S55,AuxRio!$P$89:$S$89)/SUM(AuxRio!$P$89:$S$89))-1)*100</f>
        <v>21.770893346960719</v>
      </c>
    </row>
    <row r="14" spans="1:22" s="100" customFormat="1" ht="15" customHeight="1" x14ac:dyDescent="0.25">
      <c r="A14" s="254"/>
      <c r="B14" s="254"/>
      <c r="C14" s="152"/>
      <c r="D14" s="98">
        <v>2013</v>
      </c>
      <c r="E14" s="119">
        <f>(EXP(SUMPRODUCT(AuxBRA!$D56:$U56,AuxBRA!$D$89:$U$89)/SUM(AuxBRA!$D$89:$U$89))-1)*100</f>
        <v>10.354890411692995</v>
      </c>
      <c r="F14" s="119">
        <f>(EXP(SUMPRODUCT(AuxBRA!$M56:$O56,AuxBRA!$M$89:$O$89)/SUM(AuxBRA!$M$89:$O$89))-1)*100</f>
        <v>9.9145670179917822</v>
      </c>
      <c r="G14" s="119">
        <f>(EXP(SUMPRODUCT(AuxBRA!$P56:$S56,AuxBRA!$P$89:$S$89)/SUM(AuxBRA!$P$89:$S$89))-1)*100</f>
        <v>22.897746202588021</v>
      </c>
      <c r="H14" s="119"/>
      <c r="I14" s="119">
        <f>(EXP(SUMPRODUCT(AuxSEMT!$D56:$U56,AuxSEMT!$D$89:$U$89)/SUM(AuxSEMT!$D$89:$U$89))-1)*100</f>
        <v>5.9157055620686849</v>
      </c>
      <c r="J14" s="119">
        <f>(EXP(SUMPRODUCT(AuxSEMT!$M56:$O56,AuxSEMT!$M$89:$O$89)/SUM(AuxSEMT!$M$89:$O$89))-1)*100</f>
        <v>9.3330178230771832</v>
      </c>
      <c r="K14" s="119">
        <f>(EXP(SUMPRODUCT(AuxSEMT!$P56:$S56,AuxSEMT!$P$89:$S$89)/SUM(AuxSEMT!$P$89:$S$89))-1)*100</f>
        <v>23.879216138952785</v>
      </c>
      <c r="L14" s="119"/>
      <c r="M14" s="119">
        <f>(EXP(SUMPRODUCT(AuxRMRJ!$D56:$U56,AuxRMRJ!$D$89:$U$89)/SUM(AuxRMRJ!$D$89:$U$89))-1)*100</f>
        <v>5.1452648614632279</v>
      </c>
      <c r="N14" s="119">
        <f>(EXP(SUMPRODUCT(AuxRMRJ!$M56:$O56,AuxRMRJ!$M$89:$O$89)/SUM(AuxRMRJ!$M$89:$O$89))-1)*100</f>
        <v>8.8072312348416837</v>
      </c>
      <c r="O14" s="119">
        <f>(EXP(SUMPRODUCT(AuxRMRJ!$P56:$S56,AuxRMRJ!$P$89:$S$89)/SUM(AuxRMRJ!$P$89:$S$89))-1)*100</f>
        <v>23.448144488339583</v>
      </c>
      <c r="P14" s="119"/>
      <c r="Q14" s="119">
        <f>(EXP(SUMPRODUCT(AuxRio!$D56:$U56,AuxRio!$D$89:$U$89)/SUM(AuxRio!$D$89:$U$89))-1)*100</f>
        <v>5.5954590890108014</v>
      </c>
      <c r="R14" s="119">
        <f>(EXP(SUMPRODUCT(AuxRio!$M56:$O56,AuxRio!$M$89:$O$89)/SUM(AuxRio!$M$89:$O$89))-1)*100</f>
        <v>9.8040899548873952</v>
      </c>
      <c r="S14" s="119">
        <f>(EXP(SUMPRODUCT(AuxRio!$P56:$S56,AuxRio!$P$89:$S$89)/SUM(AuxRio!$P$89:$S$89))-1)*100</f>
        <v>24.314969322642831</v>
      </c>
    </row>
    <row r="15" spans="1:22" s="100" customFormat="1" ht="15" customHeight="1" x14ac:dyDescent="0.25">
      <c r="A15" s="254"/>
      <c r="B15" s="254"/>
      <c r="C15" s="152"/>
      <c r="D15" s="246" t="s">
        <v>3</v>
      </c>
      <c r="E15" s="364">
        <f>(EXP(SUMPRODUCT(AuxBRA!$D57:$U57,AuxBRA!$D$89:$U$89)/SUM(AuxBRA!$D$89:$U$89))-1)*100</f>
        <v>10.498319281123747</v>
      </c>
      <c r="F15" s="364">
        <f>(EXP(SUMPRODUCT(AuxBRA!$M57:$O57,AuxBRA!$M$89:$O$89)/SUM(AuxBRA!$M$89:$O$89))-1)*100</f>
        <v>9.7614235759495358</v>
      </c>
      <c r="G15" s="364">
        <f>(EXP(SUMPRODUCT(AuxBRA!$P57:$S57,AuxBRA!$P$89:$S$89)/SUM(AuxBRA!$P$89:$S$89))-1)*100</f>
        <v>23.261047031528758</v>
      </c>
      <c r="H15" s="364"/>
      <c r="I15" s="364">
        <f>(EXP(SUMPRODUCT(AuxSEMT!$D57:$U57,AuxSEMT!$D$89:$U$89)/SUM(AuxSEMT!$D$89:$U$89))-1)*100</f>
        <v>6.1083866738110393</v>
      </c>
      <c r="J15" s="364">
        <f>(EXP(SUMPRODUCT(AuxSEMT!$M57:$O57,AuxSEMT!$M$89:$O$89)/SUM(AuxSEMT!$M$89:$O$89))-1)*100</f>
        <v>8.8260525193331709</v>
      </c>
      <c r="K15" s="364">
        <f>(EXP(SUMPRODUCT(AuxSEMT!$P57:$S57,AuxSEMT!$P$89:$S$89)/SUM(AuxSEMT!$P$89:$S$89))-1)*100</f>
        <v>23.792414176490606</v>
      </c>
      <c r="L15" s="364"/>
      <c r="M15" s="364">
        <f>(EXP(SUMPRODUCT(AuxRMRJ!$D57:$U57,AuxRMRJ!$D$89:$U$89)/SUM(AuxRMRJ!$D$89:$U$89))-1)*100</f>
        <v>5.1559891342925379</v>
      </c>
      <c r="N15" s="364">
        <f>(EXP(SUMPRODUCT(AuxRMRJ!$M57:$O57,AuxRMRJ!$M$89:$O$89)/SUM(AuxRMRJ!$M$89:$O$89))-1)*100</f>
        <v>8.8847788397974359</v>
      </c>
      <c r="O15" s="364">
        <f>(EXP(SUMPRODUCT(AuxRMRJ!$P57:$S57,AuxRMRJ!$P$89:$S$89)/SUM(AuxRMRJ!$P$89:$S$89))-1)*100</f>
        <v>23.313204690138512</v>
      </c>
      <c r="P15" s="364"/>
      <c r="Q15" s="364">
        <f>(EXP(SUMPRODUCT(AuxRio!$D57:$U57,AuxRio!$D$89:$U$89)/SUM(AuxRio!$D$89:$U$89))-1)*100</f>
        <v>5.7376453279068595</v>
      </c>
      <c r="R15" s="364">
        <f>(EXP(SUMPRODUCT(AuxRio!$M57:$O57,AuxRio!$M$89:$O$89)/SUM(AuxRio!$M$89:$O$89))-1)*100</f>
        <v>9.8834902614094879</v>
      </c>
      <c r="S15" s="364">
        <f>(EXP(SUMPRODUCT(AuxRio!$P57:$S57,AuxRio!$P$89:$S$89)/SUM(AuxRio!$P$89:$S$89))-1)*100</f>
        <v>23.544302904015744</v>
      </c>
    </row>
    <row r="16" spans="1:22" s="100" customFormat="1" ht="15" customHeight="1" x14ac:dyDescent="0.25">
      <c r="A16" s="254"/>
      <c r="B16" s="254"/>
      <c r="C16" s="152"/>
      <c r="D16" s="246" t="s">
        <v>4</v>
      </c>
      <c r="E16" s="364">
        <f>(EXP(SUMPRODUCT(AuxBRA!$D58:$U58,AuxBRA!$D$89:$U$89)/SUM(AuxBRA!$D$89:$U$89))-1)*100</f>
        <v>10.642429242105699</v>
      </c>
      <c r="F16" s="364">
        <f>(EXP(SUMPRODUCT(AuxBRA!$M58:$O58,AuxBRA!$M$89:$O$89)/SUM(AuxBRA!$M$89:$O$89))-1)*100</f>
        <v>10.128886516933644</v>
      </c>
      <c r="G16" s="364">
        <f>(EXP(SUMPRODUCT(AuxBRA!$P58:$S58,AuxBRA!$P$89:$S$89)/SUM(AuxBRA!$P$89:$S$89))-1)*100</f>
        <v>23.137174896172532</v>
      </c>
      <c r="H16" s="364"/>
      <c r="I16" s="364">
        <f>(EXP(SUMPRODUCT(AuxSEMT!$D58:$U58,AuxSEMT!$D$89:$U$89)/SUM(AuxSEMT!$D$89:$U$89))-1)*100</f>
        <v>5.8370753798499653</v>
      </c>
      <c r="J16" s="364">
        <f>(EXP(SUMPRODUCT(AuxSEMT!$M58:$O58,AuxSEMT!$M$89:$O$89)/SUM(AuxSEMT!$M$89:$O$89))-1)*100</f>
        <v>9.87231993916593</v>
      </c>
      <c r="K16" s="364">
        <f>(EXP(SUMPRODUCT(AuxSEMT!$P58:$S58,AuxSEMT!$P$89:$S$89)/SUM(AuxSEMT!$P$89:$S$89))-1)*100</f>
        <v>24.368259798587388</v>
      </c>
      <c r="L16" s="364"/>
      <c r="M16" s="364">
        <f>(EXP(SUMPRODUCT(AuxRMRJ!$D58:$U58,AuxRMRJ!$D$89:$U$89)/SUM(AuxRMRJ!$D$89:$U$89))-1)*100</f>
        <v>5.296256810828881</v>
      </c>
      <c r="N16" s="364">
        <f>(EXP(SUMPRODUCT(AuxRMRJ!$M58:$O58,AuxRMRJ!$M$89:$O$89)/SUM(AuxRMRJ!$M$89:$O$89))-1)*100</f>
        <v>9.0605544077844158</v>
      </c>
      <c r="O16" s="364">
        <f>(EXP(SUMPRODUCT(AuxRMRJ!$P58:$S58,AuxRMRJ!$P$89:$S$89)/SUM(AuxRMRJ!$P$89:$S$89))-1)*100</f>
        <v>22.430981570265264</v>
      </c>
      <c r="P16" s="364"/>
      <c r="Q16" s="364">
        <f>(EXP(SUMPRODUCT(AuxRio!$D58:$U58,AuxRio!$D$89:$U$89)/SUM(AuxRio!$D$89:$U$89))-1)*100</f>
        <v>5.6080016529210575</v>
      </c>
      <c r="R16" s="364">
        <f>(EXP(SUMPRODUCT(AuxRio!$M58:$O58,AuxRio!$M$89:$O$89)/SUM(AuxRio!$M$89:$O$89))-1)*100</f>
        <v>10.675905430328347</v>
      </c>
      <c r="S16" s="364">
        <f>(EXP(SUMPRODUCT(AuxRio!$P58:$S58,AuxRio!$P$89:$S$89)/SUM(AuxRio!$P$89:$S$89))-1)*100</f>
        <v>23.345416599832181</v>
      </c>
    </row>
    <row r="17" spans="1:19" s="100" customFormat="1" ht="15" customHeight="1" x14ac:dyDescent="0.25">
      <c r="A17" s="254"/>
      <c r="B17" s="254"/>
      <c r="C17" s="152"/>
      <c r="D17" s="246" t="s">
        <v>5</v>
      </c>
      <c r="E17" s="364">
        <f>(EXP(SUMPRODUCT(AuxBRA!$D59:$U59,AuxBRA!$D$89:$U$89)/SUM(AuxBRA!$D$89:$U$89))-1)*100</f>
        <v>10.191429814716901</v>
      </c>
      <c r="F17" s="364">
        <f>(EXP(SUMPRODUCT(AuxBRA!$M59:$O59,AuxBRA!$M$89:$O$89)/SUM(AuxBRA!$M$89:$O$89))-1)*100</f>
        <v>10.022790242979251</v>
      </c>
      <c r="G17" s="364">
        <f>(EXP(SUMPRODUCT(AuxBRA!$P59:$S59,AuxBRA!$P$89:$S$89)/SUM(AuxBRA!$P$89:$S$89))-1)*100</f>
        <v>22.669492791706137</v>
      </c>
      <c r="H17" s="364"/>
      <c r="I17" s="364">
        <f>(EXP(SUMPRODUCT(AuxSEMT!$D59:$U59,AuxSEMT!$D$89:$U$89)/SUM(AuxSEMT!$D$89:$U$89))-1)*100</f>
        <v>6.0546718566701907</v>
      </c>
      <c r="J17" s="364">
        <f>(EXP(SUMPRODUCT(AuxSEMT!$M59:$O59,AuxSEMT!$M$89:$O$89)/SUM(AuxSEMT!$M$89:$O$89))-1)*100</f>
        <v>9.6077890922220188</v>
      </c>
      <c r="K17" s="364">
        <f>(EXP(SUMPRODUCT(AuxSEMT!$P59:$S59,AuxSEMT!$P$89:$S$89)/SUM(AuxSEMT!$P$89:$S$89))-1)*100</f>
        <v>23.987610009895334</v>
      </c>
      <c r="L17" s="364"/>
      <c r="M17" s="364">
        <f>(EXP(SUMPRODUCT(AuxRMRJ!$D59:$U59,AuxRMRJ!$D$89:$U$89)/SUM(AuxRMRJ!$D$89:$U$89))-1)*100</f>
        <v>4.9157445679500755</v>
      </c>
      <c r="N17" s="364">
        <f>(EXP(SUMPRODUCT(AuxRMRJ!$M59:$O59,AuxRMRJ!$M$89:$O$89)/SUM(AuxRMRJ!$M$89:$O$89))-1)*100</f>
        <v>9.0597420701733036</v>
      </c>
      <c r="O17" s="364">
        <f>(EXP(SUMPRODUCT(AuxRMRJ!$P59:$S59,AuxRMRJ!$P$89:$S$89)/SUM(AuxRMRJ!$P$89:$S$89))-1)*100</f>
        <v>24.182276890275745</v>
      </c>
      <c r="P17" s="364"/>
      <c r="Q17" s="364">
        <f>(EXP(SUMPRODUCT(AuxRio!$D59:$U59,AuxRio!$D$89:$U$89)/SUM(AuxRio!$D$89:$U$89))-1)*100</f>
        <v>5.3862277389847835</v>
      </c>
      <c r="R17" s="364">
        <f>(EXP(SUMPRODUCT(AuxRio!$M59:$O59,AuxRio!$M$89:$O$89)/SUM(AuxRio!$M$89:$O$89))-1)*100</f>
        <v>9.7676124429679092</v>
      </c>
      <c r="S17" s="364">
        <f>(EXP(SUMPRODUCT(AuxRio!$P59:$S59,AuxRio!$P$89:$S$89)/SUM(AuxRio!$P$89:$S$89))-1)*100</f>
        <v>25.096865108852938</v>
      </c>
    </row>
    <row r="18" spans="1:19" s="100" customFormat="1" ht="15" customHeight="1" x14ac:dyDescent="0.25">
      <c r="A18" s="254"/>
      <c r="B18" s="254"/>
      <c r="C18" s="152"/>
      <c r="D18" s="246" t="s">
        <v>6</v>
      </c>
      <c r="E18" s="364">
        <f>(EXP(SUMPRODUCT(AuxBRA!$D60:$U60,AuxBRA!$D$89:$U$89)/SUM(AuxBRA!$D$89:$U$89))-1)*100</f>
        <v>10.09769201988111</v>
      </c>
      <c r="F18" s="364">
        <f>(EXP(SUMPRODUCT(AuxBRA!$M60:$O60,AuxBRA!$M$89:$O$89)/SUM(AuxBRA!$M$89:$O$89))-1)*100</f>
        <v>9.7617304596539398</v>
      </c>
      <c r="G18" s="364">
        <f>(EXP(SUMPRODUCT(AuxBRA!$P60:$S60,AuxBRA!$P$89:$S$89)/SUM(AuxBRA!$P$89:$S$89))-1)*100</f>
        <v>22.543910873253914</v>
      </c>
      <c r="H18" s="364"/>
      <c r="I18" s="364">
        <f>(EXP(SUMPRODUCT(AuxSEMT!$D60:$U60,AuxSEMT!$D$89:$U$89)/SUM(AuxSEMT!$D$89:$U$89))-1)*100</f>
        <v>5.5854104861070786</v>
      </c>
      <c r="J18" s="364">
        <f>(EXP(SUMPRODUCT(AuxSEMT!$M60:$O60,AuxSEMT!$M$89:$O$89)/SUM(AuxSEMT!$M$89:$O$89))-1)*100</f>
        <v>9.0572180102824085</v>
      </c>
      <c r="K18" s="364">
        <f>(EXP(SUMPRODUCT(AuxSEMT!$P60:$S60,AuxSEMT!$P$89:$S$89)/SUM(AuxSEMT!$P$89:$S$89))-1)*100</f>
        <v>23.371081775190451</v>
      </c>
      <c r="L18" s="364"/>
      <c r="M18" s="364">
        <f>(EXP(SUMPRODUCT(AuxRMRJ!$D60:$U60,AuxRMRJ!$D$89:$U$89)/SUM(AuxRMRJ!$D$89:$U$89))-1)*100</f>
        <v>5.1680662588879489</v>
      </c>
      <c r="N18" s="364">
        <f>(EXP(SUMPRODUCT(AuxRMRJ!$M60:$O60,AuxRMRJ!$M$89:$O$89)/SUM(AuxRMRJ!$M$89:$O$89))-1)*100</f>
        <v>8.1451605126728222</v>
      </c>
      <c r="O18" s="364">
        <f>(EXP(SUMPRODUCT(AuxRMRJ!$P60:$S60,AuxRMRJ!$P$89:$S$89)/SUM(AuxRMRJ!$P$89:$S$89))-1)*100</f>
        <v>23.795629221341997</v>
      </c>
      <c r="P18" s="364"/>
      <c r="Q18" s="364">
        <f>(EXP(SUMPRODUCT(AuxRio!$D60:$U60,AuxRio!$D$89:$U$89)/SUM(AuxRio!$D$89:$U$89))-1)*100</f>
        <v>5.5270460425837609</v>
      </c>
      <c r="R18" s="364">
        <f>(EXP(SUMPRODUCT(AuxRio!$M60:$O60,AuxRio!$M$89:$O$89)/SUM(AuxRio!$M$89:$O$89))-1)*100</f>
        <v>8.7985354064830332</v>
      </c>
      <c r="S18" s="364">
        <f>(EXP(SUMPRODUCT(AuxRio!$P60:$S60,AuxRio!$P$89:$S$89)/SUM(AuxRio!$P$89:$S$89))-1)*100</f>
        <v>25.251099419996905</v>
      </c>
    </row>
    <row r="19" spans="1:19" s="100" customFormat="1" ht="15" customHeight="1" x14ac:dyDescent="0.25">
      <c r="A19" s="254"/>
      <c r="B19" s="254"/>
      <c r="C19" s="152"/>
      <c r="D19" s="98">
        <v>2014</v>
      </c>
      <c r="E19" s="119">
        <f>(EXP(SUMPRODUCT(AuxBRA!$D61:$U61,AuxBRA!$D$89:$U$89)/SUM(AuxBRA!$D$89:$U$89))-1)*100</f>
        <v>9.8373171109940039</v>
      </c>
      <c r="F19" s="119">
        <f>(EXP(SUMPRODUCT(AuxBRA!$M61:$O61,AuxBRA!$M$89:$O$89)/SUM(AuxBRA!$M$89:$O$89))-1)*100</f>
        <v>8.8482198814853419</v>
      </c>
      <c r="G19" s="119">
        <f>(EXP(SUMPRODUCT(AuxBRA!$P61:$S61,AuxBRA!$P$89:$S$89)/SUM(AuxBRA!$P$89:$S$89))-1)*100</f>
        <v>22.224656581744483</v>
      </c>
      <c r="H19" s="119"/>
      <c r="I19" s="119">
        <f>(EXP(SUMPRODUCT(AuxSEMT!$D61:$U61,AuxSEMT!$D$89:$U$89)/SUM(AuxSEMT!$D$89:$U$89))-1)*100</f>
        <v>5.7150894351631898</v>
      </c>
      <c r="J19" s="119">
        <f>(EXP(SUMPRODUCT(AuxSEMT!$M61:$O61,AuxSEMT!$M$89:$O$89)/SUM(AuxSEMT!$M$89:$O$89))-1)*100</f>
        <v>8.381647616726573</v>
      </c>
      <c r="K19" s="119">
        <f>(EXP(SUMPRODUCT(AuxSEMT!$P61:$S61,AuxSEMT!$P$89:$S$89)/SUM(AuxSEMT!$P$89:$S$89))-1)*100</f>
        <v>23.625232437770038</v>
      </c>
      <c r="L19" s="119"/>
      <c r="M19" s="119">
        <f>(EXP(SUMPRODUCT(AuxRMRJ!$D61:$U61,AuxRMRJ!$D$89:$U$89)/SUM(AuxRMRJ!$D$89:$U$89))-1)*100</f>
        <v>4.0255572903069581</v>
      </c>
      <c r="N19" s="119">
        <f>(EXP(SUMPRODUCT(AuxRMRJ!$M61:$O61,AuxRMRJ!$M$89:$O$89)/SUM(AuxRMRJ!$M$89:$O$89))-1)*100</f>
        <v>6.8932827740589175</v>
      </c>
      <c r="O19" s="119">
        <f>(EXP(SUMPRODUCT(AuxRMRJ!$P61:$S61,AuxRMRJ!$P$89:$S$89)/SUM(AuxRMRJ!$P$89:$S$89))-1)*100</f>
        <v>19.342613381394781</v>
      </c>
      <c r="P19" s="119"/>
      <c r="Q19" s="119">
        <f>(EXP(SUMPRODUCT(AuxRio!$D61:$U61,AuxRio!$D$89:$U$89)/SUM(AuxRio!$D$89:$U$89))-1)*100</f>
        <v>4.1675034969046454</v>
      </c>
      <c r="R19" s="119">
        <f>(EXP(SUMPRODUCT(AuxRio!$M61:$O61,AuxRio!$M$89:$O$89)/SUM(AuxRio!$M$89:$O$89))-1)*100</f>
        <v>6.9163072948338344</v>
      </c>
      <c r="S19" s="119">
        <f>(EXP(SUMPRODUCT(AuxRio!$P61:$S61,AuxRio!$P$89:$S$89)/SUM(AuxRio!$P$89:$S$89))-1)*100</f>
        <v>20.572342456223659</v>
      </c>
    </row>
    <row r="20" spans="1:19" s="100" customFormat="1" ht="15" customHeight="1" x14ac:dyDescent="0.25">
      <c r="A20" s="254"/>
      <c r="B20" s="254"/>
      <c r="C20" s="152"/>
      <c r="D20" s="246" t="s">
        <v>3</v>
      </c>
      <c r="E20" s="120">
        <f>(EXP(SUMPRODUCT(AuxBRA!$D62:$U62,AuxBRA!$D$89:$U$89)/SUM(AuxBRA!$D$89:$U$89))-1)*100</f>
        <v>9.8925280231215496</v>
      </c>
      <c r="F20" s="120">
        <f>(EXP(SUMPRODUCT(AuxBRA!$M62:$O62,AuxBRA!$M$89:$O$89)/SUM(AuxBRA!$M$89:$O$89))-1)*100</f>
        <v>9.3219789361118401</v>
      </c>
      <c r="G20" s="120">
        <f>(EXP(SUMPRODUCT(AuxBRA!$P62:$S62,AuxBRA!$P$89:$S$89)/SUM(AuxBRA!$P$89:$S$89))-1)*100</f>
        <v>22.797129112092218</v>
      </c>
      <c r="H20" s="120"/>
      <c r="I20" s="120">
        <f>(EXP(SUMPRODUCT(AuxSEMT!$D62:$U62,AuxSEMT!$D$89:$U$89)/SUM(AuxSEMT!$D$89:$U$89))-1)*100</f>
        <v>5.2745521627778125</v>
      </c>
      <c r="J20" s="120">
        <f>(EXP(SUMPRODUCT(AuxSEMT!$M62:$O62,AuxSEMT!$M$89:$O$89)/SUM(AuxSEMT!$M$89:$O$89))-1)*100</f>
        <v>9.1828884399931532</v>
      </c>
      <c r="K20" s="120">
        <f>(EXP(SUMPRODUCT(AuxSEMT!$P62:$S62,AuxSEMT!$P$89:$S$89)/SUM(AuxSEMT!$P$89:$S$89))-1)*100</f>
        <v>24.251222478230837</v>
      </c>
      <c r="L20" s="120"/>
      <c r="M20" s="120">
        <f>(EXP(SUMPRODUCT(AuxRMRJ!$D62:$U62,AuxRMRJ!$D$89:$U$89)/SUM(AuxRMRJ!$D$89:$U$89))-1)*100</f>
        <v>4.7402870961919641</v>
      </c>
      <c r="N20" s="120">
        <f>(EXP(SUMPRODUCT(AuxRMRJ!$M62:$O62,AuxRMRJ!$M$89:$O$89)/SUM(AuxRMRJ!$M$89:$O$89))-1)*100</f>
        <v>8.5365995292765895</v>
      </c>
      <c r="O20" s="120">
        <f>(EXP(SUMPRODUCT(AuxRMRJ!$P62:$S62,AuxRMRJ!$P$89:$S$89)/SUM(AuxRMRJ!$P$89:$S$89))-1)*100</f>
        <v>24.496362921969926</v>
      </c>
      <c r="P20" s="120"/>
      <c r="Q20" s="120">
        <f>(EXP(SUMPRODUCT(AuxRio!$D62:$U62,AuxRio!$D$89:$U$89)/SUM(AuxRio!$D$89:$U$89))-1)*100</f>
        <v>4.7683832227539247</v>
      </c>
      <c r="R20" s="120">
        <f>(EXP(SUMPRODUCT(AuxRio!$M62:$O62,AuxRio!$M$89:$O$89)/SUM(AuxRio!$M$89:$O$89))-1)*100</f>
        <v>9.9844850662298423</v>
      </c>
      <c r="S20" s="120">
        <f>(EXP(SUMPRODUCT(AuxRio!$P62:$S62,AuxRio!$P$89:$S$89)/SUM(AuxRio!$P$89:$S$89))-1)*100</f>
        <v>25.501768582361617</v>
      </c>
    </row>
    <row r="21" spans="1:19" s="100" customFormat="1" ht="15" customHeight="1" x14ac:dyDescent="0.25">
      <c r="A21" s="254"/>
      <c r="B21" s="254"/>
      <c r="C21" s="152"/>
      <c r="D21" s="246" t="s">
        <v>4</v>
      </c>
      <c r="E21" s="120">
        <f>(EXP(SUMPRODUCT(AuxBRA!$D63:$U63,AuxBRA!$D$89:$U$89)/SUM(AuxBRA!$D$89:$U$89))-1)*100</f>
        <v>9.8514073972330927</v>
      </c>
      <c r="F21" s="120">
        <f>(EXP(SUMPRODUCT(AuxBRA!$M63:$O63,AuxBRA!$M$89:$O$89)/SUM(AuxBRA!$M$89:$O$89))-1)*100</f>
        <v>9.013024731877973</v>
      </c>
      <c r="G21" s="120">
        <f>(EXP(SUMPRODUCT(AuxBRA!$P63:$S63,AuxBRA!$P$89:$S$89)/SUM(AuxBRA!$P$89:$S$89))-1)*100</f>
        <v>22.045161329544239</v>
      </c>
      <c r="H21" s="120"/>
      <c r="I21" s="120">
        <f>(EXP(SUMPRODUCT(AuxSEMT!$D63:$U63,AuxSEMT!$D$89:$U$89)/SUM(AuxSEMT!$D$89:$U$89))-1)*100</f>
        <v>6.5149838293961926</v>
      </c>
      <c r="J21" s="120">
        <f>(EXP(SUMPRODUCT(AuxSEMT!$M63:$O63,AuxSEMT!$M$89:$O$89)/SUM(AuxSEMT!$M$89:$O$89))-1)*100</f>
        <v>8.9176082960587433</v>
      </c>
      <c r="K21" s="120">
        <f>(EXP(SUMPRODUCT(AuxSEMT!$P63:$S63,AuxSEMT!$P$89:$S$89)/SUM(AuxSEMT!$P$89:$S$89))-1)*100</f>
        <v>23.580320699772095</v>
      </c>
      <c r="L21" s="120"/>
      <c r="M21" s="120">
        <f>(EXP(SUMPRODUCT(AuxRMRJ!$D63:$U63,AuxRMRJ!$D$89:$U$89)/SUM(AuxRMRJ!$D$89:$U$89))-1)*100</f>
        <v>4.5856534712390706</v>
      </c>
      <c r="N21" s="120">
        <f>(EXP(SUMPRODUCT(AuxRMRJ!$M63:$O63,AuxRMRJ!$M$89:$O$89)/SUM(AuxRMRJ!$M$89:$O$89))-1)*100</f>
        <v>8.0080444050778077</v>
      </c>
      <c r="O21" s="120">
        <f>(EXP(SUMPRODUCT(AuxRMRJ!$P63:$S63,AuxRMRJ!$P$89:$S$89)/SUM(AuxRMRJ!$P$89:$S$89))-1)*100</f>
        <v>20.55407074446569</v>
      </c>
      <c r="P21" s="120"/>
      <c r="Q21" s="120">
        <f>(EXP(SUMPRODUCT(AuxRio!$D63:$U63,AuxRio!$D$89:$U$89)/SUM(AuxRio!$D$89:$U$89))-1)*100</f>
        <v>5.4308377631129723</v>
      </c>
      <c r="R21" s="120">
        <f>(EXP(SUMPRODUCT(AuxRio!$M63:$O63,AuxRio!$M$89:$O$89)/SUM(AuxRio!$M$89:$O$89))-1)*100</f>
        <v>6.9125435945811331</v>
      </c>
      <c r="S21" s="120">
        <f>(EXP(SUMPRODUCT(AuxRio!$P63:$S63,AuxRio!$P$89:$S$89)/SUM(AuxRio!$P$89:$S$89))-1)*100</f>
        <v>22.380401836614318</v>
      </c>
    </row>
    <row r="22" spans="1:19" s="100" customFormat="1" ht="15" customHeight="1" x14ac:dyDescent="0.25">
      <c r="A22" s="254"/>
      <c r="B22" s="254"/>
      <c r="C22" s="152"/>
      <c r="D22" s="246" t="s">
        <v>5</v>
      </c>
      <c r="E22" s="120">
        <f>(EXP(SUMPRODUCT(AuxBRA!$D64:$U64,AuxBRA!$D$89:$U$89)/SUM(AuxBRA!$D$89:$U$89))-1)*100</f>
        <v>9.7104797241662553</v>
      </c>
      <c r="F22" s="120">
        <f>(EXP(SUMPRODUCT(AuxBRA!$M64:$O64,AuxBRA!$M$89:$O$89)/SUM(AuxBRA!$M$89:$O$89))-1)*100</f>
        <v>8.2591265765002539</v>
      </c>
      <c r="G22" s="120">
        <f>(EXP(SUMPRODUCT(AuxBRA!$P64:$S64,AuxBRA!$P$89:$S$89)/SUM(AuxBRA!$P$89:$S$89))-1)*100</f>
        <v>21.845721043003465</v>
      </c>
      <c r="H22" s="120"/>
      <c r="I22" s="120">
        <f>(EXP(SUMPRODUCT(AuxSEMT!$D64:$U64,AuxSEMT!$D$89:$U$89)/SUM(AuxSEMT!$D$89:$U$89))-1)*100</f>
        <v>5.6264637671000095</v>
      </c>
      <c r="J22" s="120">
        <f>(EXP(SUMPRODUCT(AuxSEMT!$M64:$O64,AuxSEMT!$M$89:$O$89)/SUM(AuxSEMT!$M$89:$O$89))-1)*100</f>
        <v>7.392015053324652</v>
      </c>
      <c r="K22" s="120">
        <f>(EXP(SUMPRODUCT(AuxSEMT!$P64:$S64,AuxSEMT!$P$89:$S$89)/SUM(AuxSEMT!$P$89:$S$89))-1)*100</f>
        <v>23.079987503587841</v>
      </c>
      <c r="L22" s="120"/>
      <c r="M22" s="120">
        <f>(EXP(SUMPRODUCT(AuxRMRJ!$D64:$U64,AuxRMRJ!$D$89:$U$89)/SUM(AuxRMRJ!$D$89:$U$89))-1)*100</f>
        <v>2.9226563747140721</v>
      </c>
      <c r="N22" s="120">
        <f>(EXP(SUMPRODUCT(AuxRMRJ!$M64:$O64,AuxRMRJ!$M$89:$O$89)/SUM(AuxRMRJ!$M$89:$O$89))-1)*100</f>
        <v>5.0595230160776161</v>
      </c>
      <c r="O22" s="120">
        <f>(EXP(SUMPRODUCT(AuxRMRJ!$P64:$S64,AuxRMRJ!$P$89:$S$89)/SUM(AuxRMRJ!$P$89:$S$89))-1)*100</f>
        <v>15.26662306208928</v>
      </c>
      <c r="P22" s="120"/>
      <c r="Q22" s="120">
        <f>(EXP(SUMPRODUCT(AuxRio!$D64:$U64,AuxRio!$D$89:$U$89)/SUM(AuxRio!$D$89:$U$89))-1)*100</f>
        <v>3.059003858543563</v>
      </c>
      <c r="R22" s="120">
        <f>(EXP(SUMPRODUCT(AuxRio!$M64:$O64,AuxRio!$M$89:$O$89)/SUM(AuxRio!$M$89:$O$89))-1)*100</f>
        <v>5.5949346294637214</v>
      </c>
      <c r="S22" s="120">
        <f>(EXP(SUMPRODUCT(AuxRio!$P64:$S64,AuxRio!$P$89:$S$89)/SUM(AuxRio!$P$89:$S$89))-1)*100</f>
        <v>16.267192198546866</v>
      </c>
    </row>
    <row r="23" spans="1:19" s="100" customFormat="1" ht="15" customHeight="1" x14ac:dyDescent="0.25">
      <c r="A23" s="254"/>
      <c r="B23" s="254"/>
      <c r="C23" s="152"/>
      <c r="D23" s="246" t="s">
        <v>6</v>
      </c>
      <c r="E23" s="120">
        <f>(EXP(SUMPRODUCT(AuxBRA!$D65:$U65,AuxBRA!$D$89:$U$89)/SUM(AuxBRA!$D$89:$U$89))-1)*100</f>
        <v>9.9094603608275165</v>
      </c>
      <c r="F23" s="120">
        <f>(EXP(SUMPRODUCT(AuxBRA!$M65:$O65,AuxBRA!$M$89:$O$89)/SUM(AuxBRA!$M$89:$O$89))-1)*100</f>
        <v>8.8064228793478314</v>
      </c>
      <c r="G23" s="120">
        <f>(EXP(SUMPRODUCT(AuxBRA!$P65:$S65,AuxBRA!$P$89:$S$89)/SUM(AuxBRA!$P$89:$S$89))-1)*100</f>
        <v>22.236443818212017</v>
      </c>
      <c r="H23" s="120"/>
      <c r="I23" s="120">
        <f>(EXP(SUMPRODUCT(AuxSEMT!$D65:$U65,AuxSEMT!$D$89:$U$89)/SUM(AuxSEMT!$D$89:$U$89))-1)*100</f>
        <v>5.6741736440416801</v>
      </c>
      <c r="J23" s="120">
        <f>(EXP(SUMPRODUCT(AuxSEMT!$M65:$O65,AuxSEMT!$M$89:$O$89)/SUM(AuxSEMT!$M$89:$O$89))-1)*100</f>
        <v>7.9366367513730607</v>
      </c>
      <c r="K23" s="120">
        <f>(EXP(SUMPRODUCT(AuxSEMT!$P65:$S65,AuxSEMT!$P$89:$S$89)/SUM(AuxSEMT!$P$89:$S$89))-1)*100</f>
        <v>23.694775779752099</v>
      </c>
      <c r="L23" s="120"/>
      <c r="M23" s="120">
        <f>(EXP(SUMPRODUCT(AuxRMRJ!$D65:$U65,AuxRMRJ!$D$89:$U$89)/SUM(AuxRMRJ!$D$89:$U$89))-1)*100</f>
        <v>3.8325272311805714</v>
      </c>
      <c r="N23" s="120">
        <f>(EXP(SUMPRODUCT(AuxRMRJ!$M65:$O65,AuxRMRJ!$M$89:$O$89)/SUM(AuxRMRJ!$M$89:$O$89))-1)*100</f>
        <v>5.9665426193185045</v>
      </c>
      <c r="O23" s="120">
        <f>(EXP(SUMPRODUCT(AuxRMRJ!$P65:$S65,AuxRMRJ!$P$89:$S$89)/SUM(AuxRMRJ!$P$89:$S$89))-1)*100</f>
        <v>17.3668624739874</v>
      </c>
      <c r="P23" s="120"/>
      <c r="Q23" s="120">
        <f>(EXP(SUMPRODUCT(AuxRio!$D65:$U65,AuxRio!$D$89:$U$89)/SUM(AuxRio!$D$89:$U$89))-1)*100</f>
        <v>3.6832606388810474</v>
      </c>
      <c r="R23" s="120">
        <f>(EXP(SUMPRODUCT(AuxRio!$M65:$O65,AuxRio!$M$89:$O$89)/SUM(AuxRio!$M$89:$O$89))-1)*100</f>
        <v>5.3269809586472316</v>
      </c>
      <c r="S23" s="120">
        <f>(EXP(SUMPRODUCT(AuxRio!$P65:$S65,AuxRio!$P$89:$S$89)/SUM(AuxRio!$P$89:$S$89))-1)*100</f>
        <v>18.569033668091862</v>
      </c>
    </row>
    <row r="24" spans="1:19" s="100" customFormat="1" ht="15" customHeight="1" x14ac:dyDescent="0.25">
      <c r="A24" s="254"/>
      <c r="B24" s="254"/>
      <c r="C24" s="152"/>
      <c r="D24" s="98">
        <v>2015</v>
      </c>
      <c r="E24" s="119">
        <f>(EXP(SUMPRODUCT(AuxBRA!$D66:$U66,AuxBRA!$D$89:$U$89)/SUM(AuxBRA!$D$89:$U$89))-1)*100</f>
        <v>9.2806069404723246</v>
      </c>
      <c r="F24" s="119">
        <f>(EXP(SUMPRODUCT(AuxBRA!$M66:$O66,AuxBRA!$M$89:$O$89)/SUM(AuxBRA!$M$89:$O$89))-1)*100</f>
        <v>9.0938534470021093</v>
      </c>
      <c r="G24" s="119">
        <f>(EXP(SUMPRODUCT(AuxBRA!$P66:$S66,AuxBRA!$P$89:$S$89)/SUM(AuxBRA!$P$89:$S$89))-1)*100</f>
        <v>22.922309599156844</v>
      </c>
      <c r="H24" s="119"/>
      <c r="I24" s="119">
        <f>(EXP(SUMPRODUCT(AuxSEMT!$D66:$U66,AuxSEMT!$D$89:$U$89)/SUM(AuxSEMT!$D$89:$U$89))-1)*100</f>
        <v>5.5249409706796149</v>
      </c>
      <c r="J24" s="119">
        <f>(EXP(SUMPRODUCT(AuxSEMT!$M66:$O66,AuxSEMT!$M$89:$O$89)/SUM(AuxSEMT!$M$89:$O$89))-1)*100</f>
        <v>8.7367645650267214</v>
      </c>
      <c r="K24" s="119">
        <f>(EXP(SUMPRODUCT(AuxSEMT!$P66:$S66,AuxSEMT!$P$89:$S$89)/SUM(AuxSEMT!$P$89:$S$89))-1)*100</f>
        <v>25.847079554667253</v>
      </c>
      <c r="L24" s="119"/>
      <c r="M24" s="119">
        <f>(EXP(SUMPRODUCT(AuxRMRJ!$D66:$U66,AuxRMRJ!$D$89:$U$89)/SUM(AuxRMRJ!$D$89:$U$89))-1)*100</f>
        <v>4.5092408721918442</v>
      </c>
      <c r="N24" s="119">
        <f>(EXP(SUMPRODUCT(AuxRMRJ!$M66:$O66,AuxRMRJ!$M$89:$O$89)/SUM(AuxRMRJ!$M$89:$O$89))-1)*100</f>
        <v>7.9283674069236199</v>
      </c>
      <c r="O24" s="119">
        <f>(EXP(SUMPRODUCT(AuxRMRJ!$P66:$S66,AuxRMRJ!$P$89:$S$89)/SUM(AuxRMRJ!$P$89:$S$89))-1)*100</f>
        <v>24.476103018524075</v>
      </c>
      <c r="P24" s="119"/>
      <c r="Q24" s="119">
        <f>(EXP(SUMPRODUCT(AuxRio!$D66:$U66,AuxRio!$D$89:$U$89)/SUM(AuxRio!$D$89:$U$89))-1)*100</f>
        <v>4.6900924013839163</v>
      </c>
      <c r="R24" s="119">
        <f>(EXP(SUMPRODUCT(AuxRio!$M66:$O66,AuxRio!$M$89:$O$89)/SUM(AuxRio!$M$89:$O$89))-1)*100</f>
        <v>8.7321506085104907</v>
      </c>
      <c r="S24" s="119">
        <f>(EXP(SUMPRODUCT(AuxRio!$P66:$S66,AuxRio!$P$89:$S$89)/SUM(AuxRio!$P$89:$S$89))-1)*100</f>
        <v>25.342289408631412</v>
      </c>
    </row>
    <row r="25" spans="1:19" s="100" customFormat="1" ht="15" customHeight="1" x14ac:dyDescent="0.25">
      <c r="A25" s="254"/>
      <c r="B25" s="254"/>
      <c r="C25" s="152"/>
      <c r="D25" s="246" t="s">
        <v>3</v>
      </c>
      <c r="E25" s="120">
        <f>(EXP(SUMPRODUCT(AuxBRA!$D67:$U67,AuxBRA!$D$89:$U$89)/SUM(AuxBRA!$D$89:$U$89))-1)*100</f>
        <v>10.196810216477781</v>
      </c>
      <c r="F25" s="120">
        <f>(EXP(SUMPRODUCT(AuxBRA!$M67:$O67,AuxBRA!$M$89:$O$89)/SUM(AuxBRA!$M$89:$O$89))-1)*100</f>
        <v>9.2937250053565243</v>
      </c>
      <c r="G25" s="120">
        <f>(EXP(SUMPRODUCT(AuxBRA!$P67:$S67,AuxBRA!$P$89:$S$89)/SUM(AuxBRA!$P$89:$S$89))-1)*100</f>
        <v>22.45299590747052</v>
      </c>
      <c r="H25" s="120"/>
      <c r="I25" s="120">
        <f>(EXP(SUMPRODUCT(AuxSEMT!$D67:$U67,AuxSEMT!$D$89:$U$89)/SUM(AuxSEMT!$D$89:$U$89))-1)*100</f>
        <v>5.6439133087855975</v>
      </c>
      <c r="J25" s="120">
        <f>(EXP(SUMPRODUCT(AuxSEMT!$M67:$O67,AuxSEMT!$M$89:$O$89)/SUM(AuxSEMT!$M$89:$O$89))-1)*100</f>
        <v>8.1538068061241642</v>
      </c>
      <c r="K25" s="120">
        <f>(EXP(SUMPRODUCT(AuxSEMT!$P67:$S67,AuxSEMT!$P$89:$S$89)/SUM(AuxSEMT!$P$89:$S$89))-1)*100</f>
        <v>25.080843419546419</v>
      </c>
      <c r="L25" s="120"/>
      <c r="M25" s="120">
        <f>(EXP(SUMPRODUCT(AuxRMRJ!$D67:$U67,AuxRMRJ!$D$89:$U$89)/SUM(AuxRMRJ!$D$89:$U$89))-1)*100</f>
        <v>4.163690549850263</v>
      </c>
      <c r="N25" s="120">
        <f>(EXP(SUMPRODUCT(AuxRMRJ!$M67:$O67,AuxRMRJ!$M$89:$O$89)/SUM(AuxRMRJ!$M$89:$O$89))-1)*100</f>
        <v>7.2610082778877372</v>
      </c>
      <c r="O25" s="120">
        <f>(EXP(SUMPRODUCT(AuxRMRJ!$P67:$S67,AuxRMRJ!$P$89:$S$89)/SUM(AuxRMRJ!$P$89:$S$89))-1)*100</f>
        <v>23.341790002086938</v>
      </c>
      <c r="P25" s="120"/>
      <c r="Q25" s="120">
        <f>(EXP(SUMPRODUCT(AuxRio!$D67:$U67,AuxRio!$D$89:$U$89)/SUM(AuxRio!$D$89:$U$89))-1)*100</f>
        <v>4.3058027790066733</v>
      </c>
      <c r="R25" s="120">
        <f>(EXP(SUMPRODUCT(AuxRio!$M67:$O67,AuxRio!$M$89:$O$89)/SUM(AuxRio!$M$89:$O$89))-1)*100</f>
        <v>7.7097824931714021</v>
      </c>
      <c r="S25" s="120">
        <f>(EXP(SUMPRODUCT(AuxRio!$P67:$S67,AuxRio!$P$89:$S$89)/SUM(AuxRio!$P$89:$S$89))-1)*100</f>
        <v>24.411019410487754</v>
      </c>
    </row>
    <row r="26" spans="1:19" s="100" customFormat="1" ht="15" customHeight="1" x14ac:dyDescent="0.25">
      <c r="A26" s="254"/>
      <c r="B26" s="254"/>
      <c r="C26" s="152"/>
      <c r="D26" s="246" t="s">
        <v>4</v>
      </c>
      <c r="E26" s="120">
        <f>(EXP(SUMPRODUCT(AuxBRA!$D68:$U68,AuxBRA!$D$89:$U$89)/SUM(AuxBRA!$D$89:$U$89))-1)*100</f>
        <v>10.358727484927188</v>
      </c>
      <c r="F26" s="120">
        <f>(EXP(SUMPRODUCT(AuxBRA!$M68:$O68,AuxBRA!$M$89:$O$89)/SUM(AuxBRA!$M$89:$O$89))-1)*100</f>
        <v>9.1974463537796822</v>
      </c>
      <c r="G26" s="120">
        <f>(EXP(SUMPRODUCT(AuxBRA!$P68:$S68,AuxBRA!$P$89:$S$89)/SUM(AuxBRA!$P$89:$S$89))-1)*100</f>
        <v>23.07260037226586</v>
      </c>
      <c r="H26" s="120"/>
      <c r="I26" s="120">
        <f>(EXP(SUMPRODUCT(AuxSEMT!$D68:$U68,AuxSEMT!$D$89:$U$89)/SUM(AuxSEMT!$D$89:$U$89))-1)*100</f>
        <v>5.6022535660285921</v>
      </c>
      <c r="J26" s="120">
        <f>(EXP(SUMPRODUCT(AuxSEMT!$M68:$O68,AuxSEMT!$M$89:$O$89)/SUM(AuxSEMT!$M$89:$O$89))-1)*100</f>
        <v>8.7469678325901903</v>
      </c>
      <c r="K26" s="120">
        <f>(EXP(SUMPRODUCT(AuxSEMT!$P68:$S68,AuxSEMT!$P$89:$S$89)/SUM(AuxSEMT!$P$89:$S$89))-1)*100</f>
        <v>25.695641176247186</v>
      </c>
      <c r="L26" s="120"/>
      <c r="M26" s="120">
        <f>(EXP(SUMPRODUCT(AuxRMRJ!$D68:$U68,AuxRMRJ!$D$89:$U$89)/SUM(AuxRMRJ!$D$89:$U$89))-1)*100</f>
        <v>4.7918778858641486</v>
      </c>
      <c r="N26" s="120">
        <f>(EXP(SUMPRODUCT(AuxRMRJ!$M68:$O68,AuxRMRJ!$M$89:$O$89)/SUM(AuxRMRJ!$M$89:$O$89))-1)*100</f>
        <v>8.3727994852000656</v>
      </c>
      <c r="O26" s="120">
        <f>(EXP(SUMPRODUCT(AuxRMRJ!$P68:$S68,AuxRMRJ!$P$89:$S$89)/SUM(AuxRMRJ!$P$89:$S$89))-1)*100</f>
        <v>23.625701547888166</v>
      </c>
      <c r="P26" s="120"/>
      <c r="Q26" s="120">
        <f>(EXP(SUMPRODUCT(AuxRio!$D68:$U68,AuxRio!$D$89:$U$89)/SUM(AuxRio!$D$89:$U$89))-1)*100</f>
        <v>4.8975905642505424</v>
      </c>
      <c r="R26" s="120">
        <f>(EXP(SUMPRODUCT(AuxRio!$M68:$O68,AuxRio!$M$89:$O$89)/SUM(AuxRio!$M$89:$O$89))-1)*100</f>
        <v>8.6875041117575158</v>
      </c>
      <c r="S26" s="120">
        <f>(EXP(SUMPRODUCT(AuxRio!$P68:$S68,AuxRio!$P$89:$S$89)/SUM(AuxRio!$P$89:$S$89))-1)*100</f>
        <v>24.564673575397578</v>
      </c>
    </row>
    <row r="27" spans="1:19" s="100" customFormat="1" ht="15" customHeight="1" x14ac:dyDescent="0.25">
      <c r="A27" s="254"/>
      <c r="B27" s="254"/>
      <c r="C27" s="152"/>
      <c r="D27" s="246" t="s">
        <v>5</v>
      </c>
      <c r="E27" s="120">
        <f>(EXP(SUMPRODUCT(AuxBRA!$D69:$U69,AuxBRA!$D$89:$U$89)/SUM(AuxBRA!$D$89:$U$89))-1)*100</f>
        <v>10.46857818507454</v>
      </c>
      <c r="F27" s="120">
        <f>(EXP(SUMPRODUCT(AuxBRA!$M69:$O69,AuxBRA!$M$89:$O$89)/SUM(AuxBRA!$M$89:$O$89))-1)*100</f>
        <v>9.4484242695676244</v>
      </c>
      <c r="G27" s="120">
        <f>(EXP(SUMPRODUCT(AuxBRA!$P69:$S69,AuxBRA!$P$89:$S$89)/SUM(AuxBRA!$P$89:$S$89))-1)*100</f>
        <v>23.044397933842543</v>
      </c>
      <c r="H27" s="120"/>
      <c r="I27" s="120">
        <f>(EXP(SUMPRODUCT(AuxSEMT!$D69:$U69,AuxSEMT!$D$89:$U$89)/SUM(AuxSEMT!$D$89:$U$89))-1)*100</f>
        <v>6.0492451382196499</v>
      </c>
      <c r="J27" s="120">
        <f>(EXP(SUMPRODUCT(AuxSEMT!$M69:$O69,AuxSEMT!$M$89:$O$89)/SUM(AuxSEMT!$M$89:$O$89))-1)*100</f>
        <v>9.1967826969294499</v>
      </c>
      <c r="K27" s="120">
        <f>(EXP(SUMPRODUCT(AuxSEMT!$P69:$S69,AuxSEMT!$P$89:$S$89)/SUM(AuxSEMT!$P$89:$S$89))-1)*100</f>
        <v>25.908203647508699</v>
      </c>
      <c r="L27" s="120"/>
      <c r="M27" s="120">
        <f>(EXP(SUMPRODUCT(AuxRMRJ!$D69:$U69,AuxRMRJ!$D$89:$U$89)/SUM(AuxRMRJ!$D$89:$U$89))-1)*100</f>
        <v>4.520872151940325</v>
      </c>
      <c r="N27" s="120">
        <f>(EXP(SUMPRODUCT(AuxRMRJ!$M69:$O69,AuxRMRJ!$M$89:$O$89)/SUM(AuxRMRJ!$M$89:$O$89))-1)*100</f>
        <v>8.4286406787231982</v>
      </c>
      <c r="O27" s="120">
        <f>(EXP(SUMPRODUCT(AuxRMRJ!$P69:$S69,AuxRMRJ!$P$89:$S$89)/SUM(AuxRMRJ!$P$89:$S$89))-1)*100</f>
        <v>25.0684935851184</v>
      </c>
      <c r="P27" s="120"/>
      <c r="Q27" s="120">
        <f>(EXP(SUMPRODUCT(AuxRio!$D69:$U69,AuxRio!$D$89:$U$89)/SUM(AuxRio!$D$89:$U$89))-1)*100</f>
        <v>5.031395024288754</v>
      </c>
      <c r="R27" s="120">
        <f>(EXP(SUMPRODUCT(AuxRio!$M69:$O69,AuxRio!$M$89:$O$89)/SUM(AuxRio!$M$89:$O$89))-1)*100</f>
        <v>9.0619021829137161</v>
      </c>
      <c r="S27" s="120">
        <f>(EXP(SUMPRODUCT(AuxRio!$P69:$S69,AuxRio!$P$89:$S$89)/SUM(AuxRio!$P$89:$S$89))-1)*100</f>
        <v>26.321632990020838</v>
      </c>
    </row>
    <row r="28" spans="1:19" s="100" customFormat="1" ht="15" customHeight="1" x14ac:dyDescent="0.25">
      <c r="A28" s="254"/>
      <c r="B28" s="254"/>
      <c r="C28" s="152"/>
      <c r="D28" s="246" t="s">
        <v>6</v>
      </c>
      <c r="E28" s="120">
        <f>(EXP(SUMPRODUCT(AuxBRA!$D70:$U70,AuxBRA!$D$89:$U$89)/SUM(AuxBRA!$D$89:$U$89))-1)*100</f>
        <v>7.5425521706483867</v>
      </c>
      <c r="F28" s="120">
        <f>(EXP(SUMPRODUCT(AuxBRA!$M70:$O70,AuxBRA!$M$89:$O$89)/SUM(AuxBRA!$M$89:$O$89))-1)*100</f>
        <v>8.5029625734605485</v>
      </c>
      <c r="G28" s="120">
        <f>(EXP(SUMPRODUCT(AuxBRA!$P70:$S70,AuxBRA!$P$89:$S$89)/SUM(AuxBRA!$P$89:$S$89))-1)*100</f>
        <v>23.025287279260564</v>
      </c>
      <c r="H28" s="120"/>
      <c r="I28" s="120">
        <f>(EXP(SUMPRODUCT(AuxSEMT!$D70:$U70,AuxSEMT!$D$89:$U$89)/SUM(AuxSEMT!$D$89:$U$89))-1)*100</f>
        <v>5.2334877262923074</v>
      </c>
      <c r="J28" s="120">
        <f>(EXP(SUMPRODUCT(AuxSEMT!$M70:$O70,AuxSEMT!$M$89:$O$89)/SUM(AuxSEMT!$M$89:$O$89))-1)*100</f>
        <v>8.9178235978238707</v>
      </c>
      <c r="K28" s="120">
        <f>(EXP(SUMPRODUCT(AuxSEMT!$P70:$S70,AuxSEMT!$P$89:$S$89)/SUM(AuxSEMT!$P$89:$S$89))-1)*100</f>
        <v>26.625161395865682</v>
      </c>
      <c r="L28" s="120"/>
      <c r="M28" s="120">
        <f>(EXP(SUMPRODUCT(AuxRMRJ!$D70:$U70,AuxRMRJ!$D$89:$U$89)/SUM(AuxRMRJ!$D$89:$U$89))-1)*100</f>
        <v>4.563002397310334</v>
      </c>
      <c r="N28" s="120">
        <f>(EXP(SUMPRODUCT(AuxRMRJ!$M70:$O70,AuxRMRJ!$M$89:$O$89)/SUM(AuxRMRJ!$M$89:$O$89))-1)*100</f>
        <v>7.6707838167603182</v>
      </c>
      <c r="O28" s="120">
        <f>(EXP(SUMPRODUCT(AuxRMRJ!$P70:$S70,AuxRMRJ!$P$89:$S$89)/SUM(AuxRMRJ!$P$89:$S$89))-1)*100</f>
        <v>25.757523515495805</v>
      </c>
      <c r="P28" s="120"/>
      <c r="Q28" s="120">
        <f>(EXP(SUMPRODUCT(AuxRio!$D70:$U70,AuxRio!$D$89:$U$89)/SUM(AuxRio!$D$89:$U$89))-1)*100</f>
        <v>4.7931303183818441</v>
      </c>
      <c r="R28" s="120">
        <f>(EXP(SUMPRODUCT(AuxRio!$M70:$O70,AuxRio!$M$89:$O$89)/SUM(AuxRio!$M$89:$O$89))-1)*100</f>
        <v>9.3116767999360981</v>
      </c>
      <c r="S28" s="120">
        <f>(EXP(SUMPRODUCT(AuxRio!$P70:$S70,AuxRio!$P$89:$S$89)/SUM(AuxRio!$P$89:$S$89))-1)*100</f>
        <v>25.974361916028066</v>
      </c>
    </row>
    <row r="29" spans="1:19" s="100" customFormat="1" ht="15" customHeight="1" x14ac:dyDescent="0.25">
      <c r="A29" s="254"/>
      <c r="B29" s="254"/>
      <c r="C29" s="152"/>
      <c r="D29" s="98">
        <v>2016</v>
      </c>
      <c r="E29" s="119">
        <f>(EXP(SUMPRODUCT(AuxBRA!$D71:$U71,AuxBRA!$D$89:$U$89)/SUM(AuxBRA!$D$89:$U$89))-1)*100</f>
        <v>7.8281587425160781</v>
      </c>
      <c r="F29" s="119">
        <f>(EXP(SUMPRODUCT(AuxBRA!$M71:$O71,AuxBRA!$M$89:$O$89)/SUM(AuxBRA!$M$89:$O$89))-1)*100</f>
        <v>8.3516203746665685</v>
      </c>
      <c r="G29" s="119">
        <f>(EXP(SUMPRODUCT(AuxBRA!$P71:$S71,AuxBRA!$P$89:$S$89)/SUM(AuxBRA!$P$89:$S$89))-1)*100</f>
        <v>23.012483069405487</v>
      </c>
      <c r="H29" s="119"/>
      <c r="I29" s="119">
        <f>(EXP(SUMPRODUCT(AuxSEMT!$D71:$U71,AuxSEMT!$D$89:$U$89)/SUM(AuxSEMT!$D$89:$U$89))-1)*100</f>
        <v>5.2568511895453529</v>
      </c>
      <c r="J29" s="119">
        <f>(EXP(SUMPRODUCT(AuxSEMT!$M71:$O71,AuxSEMT!$M$89:$O$89)/SUM(AuxSEMT!$M$89:$O$89))-1)*100</f>
        <v>8.0785879510146152</v>
      </c>
      <c r="K29" s="119">
        <f>(EXP(SUMPRODUCT(AuxSEMT!$P71:$S71,AuxSEMT!$P$89:$S$89)/SUM(AuxSEMT!$P$89:$S$89))-1)*100</f>
        <v>26.562048086662628</v>
      </c>
      <c r="L29" s="119"/>
      <c r="M29" s="119">
        <f>(EXP(SUMPRODUCT(AuxRMRJ!$D71:$U71,AuxRMRJ!$D$89:$U$89)/SUM(AuxRMRJ!$D$89:$U$89))-1)*100</f>
        <v>4.4025650633562119</v>
      </c>
      <c r="N29" s="119">
        <f>(EXP(SUMPRODUCT(AuxRMRJ!$M71:$O71,AuxRMRJ!$M$89:$O$89)/SUM(AuxRMRJ!$M$89:$O$89))-1)*100</f>
        <v>8.0924907313144612</v>
      </c>
      <c r="O29" s="119">
        <f>(EXP(SUMPRODUCT(AuxRMRJ!$P71:$S71,AuxRMRJ!$P$89:$S$89)/SUM(AuxRMRJ!$P$89:$S$89))-1)*100</f>
        <v>25.553888069085474</v>
      </c>
      <c r="P29" s="119"/>
      <c r="Q29" s="119">
        <f>(EXP(SUMPRODUCT(AuxRio!$D71:$U71,AuxRio!$D$89:$U$89)/SUM(AuxRio!$D$89:$U$89))-1)*100</f>
        <v>4.7809746182273516</v>
      </c>
      <c r="R29" s="119">
        <f>(EXP(SUMPRODUCT(AuxRio!$M71:$O71,AuxRio!$M$89:$O$89)/SUM(AuxRio!$M$89:$O$89))-1)*100</f>
        <v>10.139428397774019</v>
      </c>
      <c r="S29" s="119">
        <f>(EXP(SUMPRODUCT(AuxRio!$P71:$S71,AuxRio!$P$89:$S$89)/SUM(AuxRio!$P$89:$S$89))-1)*100</f>
        <v>25.736073690666792</v>
      </c>
    </row>
    <row r="30" spans="1:19" s="100" customFormat="1" ht="15" customHeight="1" thickBot="1" x14ac:dyDescent="0.3">
      <c r="A30" s="254"/>
      <c r="B30" s="254"/>
      <c r="C30" s="152"/>
      <c r="D30" s="246" t="s">
        <v>3</v>
      </c>
      <c r="E30" s="120">
        <f>(EXP(SUMPRODUCT(AuxBRA!$D72:$U72,AuxBRA!$D$89:$U$89)/SUM(AuxBRA!$D$89:$U$89))-1)*100</f>
        <v>7.8281587425160781</v>
      </c>
      <c r="F30" s="120">
        <f>(EXP(SUMPRODUCT(AuxBRA!$M72:$O72,AuxBRA!$M$89:$O$89)/SUM(AuxBRA!$M$89:$O$89))-1)*100</f>
        <v>8.3516203746665685</v>
      </c>
      <c r="G30" s="120">
        <f>(EXP(SUMPRODUCT(AuxBRA!$P72:$S72,AuxBRA!$P$89:$S$89)/SUM(AuxBRA!$P$89:$S$89))-1)*100</f>
        <v>23.012483069405487</v>
      </c>
      <c r="H30" s="120"/>
      <c r="I30" s="120">
        <f>(EXP(SUMPRODUCT(AuxSEMT!$D72:$U72,AuxSEMT!$D$89:$U$89)/SUM(AuxSEMT!$D$89:$U$89))-1)*100</f>
        <v>5.2568511895453529</v>
      </c>
      <c r="J30" s="120">
        <f>(EXP(SUMPRODUCT(AuxSEMT!$M72:$O72,AuxSEMT!$M$89:$O$89)/SUM(AuxSEMT!$M$89:$O$89))-1)*100</f>
        <v>8.0785879510146152</v>
      </c>
      <c r="K30" s="120">
        <f>(EXP(SUMPRODUCT(AuxSEMT!$P72:$S72,AuxSEMT!$P$89:$S$89)/SUM(AuxSEMT!$P$89:$S$89))-1)*100</f>
        <v>26.562048086662628</v>
      </c>
      <c r="L30" s="120"/>
      <c r="M30" s="120">
        <f>(EXP(SUMPRODUCT(AuxRMRJ!$D72:$U72,AuxRMRJ!$D$89:$U$89)/SUM(AuxRMRJ!$D$89:$U$89))-1)*100</f>
        <v>4.4025650633562119</v>
      </c>
      <c r="N30" s="120">
        <f>(EXP(SUMPRODUCT(AuxRMRJ!$M72:$O72,AuxRMRJ!$M$89:$O$89)/SUM(AuxRMRJ!$M$89:$O$89))-1)*100</f>
        <v>8.0924907313144612</v>
      </c>
      <c r="O30" s="120">
        <f>(EXP(SUMPRODUCT(AuxRMRJ!$P72:$S72,AuxRMRJ!$P$89:$S$89)/SUM(AuxRMRJ!$P$89:$S$89))-1)*100</f>
        <v>25.553888069085474</v>
      </c>
      <c r="P30" s="120"/>
      <c r="Q30" s="120">
        <f>(EXP(SUMPRODUCT(AuxRio!$D72:$U72,AuxRio!$D$89:$U$89)/SUM(AuxRio!$D$89:$U$89))-1)*100</f>
        <v>4.7809746182273516</v>
      </c>
      <c r="R30" s="120">
        <f>(EXP(SUMPRODUCT(AuxRio!$M72:$O72,AuxRio!$M$89:$O$89)/SUM(AuxRio!$M$89:$O$89))-1)*100</f>
        <v>10.139428397774019</v>
      </c>
      <c r="S30" s="120">
        <f>(EXP(SUMPRODUCT(AuxRio!$P72:$S72,AuxRio!$P$89:$S$89)/SUM(AuxRio!$P$89:$S$89))-1)*100</f>
        <v>25.736073690666792</v>
      </c>
    </row>
    <row r="31" spans="1:19" ht="15.75" thickTop="1" x14ac:dyDescent="0.25">
      <c r="D31" s="247" t="s">
        <v>785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 ht="10.5" customHeight="1" x14ac:dyDescent="0.25">
      <c r="D32" s="248" t="s">
        <v>676</v>
      </c>
    </row>
    <row r="33" spans="4:4" x14ac:dyDescent="0.25">
      <c r="D33" s="259" t="s">
        <v>677</v>
      </c>
    </row>
  </sheetData>
  <mergeCells count="6">
    <mergeCell ref="D5:S5"/>
    <mergeCell ref="E7:G7"/>
    <mergeCell ref="D7:D8"/>
    <mergeCell ref="I7:K7"/>
    <mergeCell ref="Q7:S7"/>
    <mergeCell ref="M7:O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showGridLines="0" workbookViewId="0">
      <pane ySplit="8" topLeftCell="A9" activePane="bottomLeft" state="frozen"/>
      <selection activeCell="W15" sqref="W15"/>
      <selection pane="bottomLeft" activeCell="W15" sqref="W15"/>
    </sheetView>
  </sheetViews>
  <sheetFormatPr defaultRowHeight="15" x14ac:dyDescent="0.25"/>
  <cols>
    <col min="1" max="2" width="2.140625" style="268" customWidth="1"/>
    <col min="3" max="3" width="2.140625" style="154" customWidth="1"/>
    <col min="4" max="4" width="19.5703125" style="220" customWidth="1"/>
    <col min="5" max="8" width="7.7109375" style="220" customWidth="1"/>
    <col min="9" max="9" width="1.140625" style="220" customWidth="1"/>
    <col min="10" max="13" width="8.28515625" style="220" customWidth="1"/>
    <col min="14" max="14" width="1.140625" style="220" customWidth="1"/>
    <col min="15" max="18" width="8.28515625" style="220" customWidth="1"/>
    <col min="19" max="19" width="1.140625" style="220" customWidth="1"/>
    <col min="20" max="23" width="9" style="220" customWidth="1"/>
    <col min="24" max="16384" width="9.140625" style="220"/>
  </cols>
  <sheetData>
    <row r="1" spans="1:26" s="236" customFormat="1" ht="30" customHeight="1" x14ac:dyDescent="0.25">
      <c r="A1" s="233" t="s">
        <v>1</v>
      </c>
      <c r="B1" s="234"/>
      <c r="C1" s="233"/>
      <c r="D1" s="235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37"/>
      <c r="U1" s="237"/>
      <c r="V1" s="237"/>
      <c r="W1" s="237"/>
    </row>
    <row r="2" spans="1:26" s="239" customFormat="1" ht="3" customHeight="1" x14ac:dyDescent="0.25">
      <c r="A2" s="261"/>
      <c r="B2" s="265"/>
      <c r="C2" s="261"/>
      <c r="D2" s="238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40"/>
      <c r="U2" s="240"/>
      <c r="V2" s="240"/>
      <c r="W2" s="240"/>
    </row>
    <row r="3" spans="1:26" s="250" customFormat="1" ht="5.25" customHeight="1" x14ac:dyDescent="0.2">
      <c r="A3" s="144">
        <v>61</v>
      </c>
      <c r="B3" s="264"/>
      <c r="C3" s="146"/>
      <c r="D3" s="253"/>
      <c r="E3" s="230">
        <v>30</v>
      </c>
      <c r="F3" s="230">
        <v>40</v>
      </c>
      <c r="G3" s="230">
        <v>50</v>
      </c>
      <c r="H3" s="230">
        <v>60</v>
      </c>
      <c r="I3" s="262"/>
      <c r="J3" s="230">
        <v>30</v>
      </c>
      <c r="K3" s="230">
        <v>40</v>
      </c>
      <c r="L3" s="230">
        <v>50</v>
      </c>
      <c r="M3" s="230">
        <v>60</v>
      </c>
      <c r="N3" s="262"/>
      <c r="O3" s="230">
        <v>30</v>
      </c>
      <c r="P3" s="230">
        <v>40</v>
      </c>
      <c r="Q3" s="230">
        <v>50</v>
      </c>
      <c r="R3" s="230">
        <v>60</v>
      </c>
      <c r="S3" s="262"/>
      <c r="T3" s="230">
        <v>30</v>
      </c>
      <c r="U3" s="230">
        <v>40</v>
      </c>
      <c r="V3" s="230">
        <v>50</v>
      </c>
      <c r="W3" s="230">
        <v>60</v>
      </c>
      <c r="X3" s="249"/>
      <c r="Y3" s="249"/>
      <c r="Z3" s="249"/>
    </row>
    <row r="4" spans="1:26" s="242" customFormat="1" ht="5.25" customHeight="1" x14ac:dyDescent="0.2">
      <c r="A4" s="270">
        <f>VLOOKUP(A$3,'Indicadores do boletim'!$D:$P,12,0)</f>
        <v>0</v>
      </c>
      <c r="B4" s="264" t="e">
        <f>HLOOKUP($A$4,Razão!1:1048576,2,0)</f>
        <v>#N/A</v>
      </c>
      <c r="C4" s="146"/>
      <c r="D4" s="27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60"/>
      <c r="Y4" s="260"/>
      <c r="Z4" s="260"/>
    </row>
    <row r="5" spans="1:26" s="221" customFormat="1" ht="42" customHeight="1" x14ac:dyDescent="0.25">
      <c r="A5" s="245"/>
      <c r="B5" s="267"/>
      <c r="C5" s="149"/>
      <c r="D5" s="426" t="str">
        <f>VLOOKUP(A3,'Indicadores do boletim'!$D:$N,3,0)&amp;" "&amp;VLOOKUP(A3,'Indicadores do boletim'!$D:$N,6,0)&amp;", "&amp;VLOOKUP(A3,'Indicadores do boletim'!$D:$N,7,0)</f>
        <v>Retorno da idade sobre os salários: Brasil, Sudeste Metropolitano, Região Metropolitana do Rio de Janeiro e cidade do Rio de Janeiro, 2012 a 2016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</row>
    <row r="6" spans="1:26" s="221" customFormat="1" ht="9.75" customHeight="1" thickBot="1" x14ac:dyDescent="0.25">
      <c r="A6" s="245"/>
      <c r="B6" s="269"/>
      <c r="C6" s="149"/>
      <c r="D6" s="222"/>
      <c r="T6" s="103"/>
      <c r="U6" s="103"/>
      <c r="V6" s="103"/>
      <c r="W6" s="103" t="s">
        <v>186</v>
      </c>
    </row>
    <row r="7" spans="1:26" s="223" customFormat="1" ht="18.75" customHeight="1" thickTop="1" x14ac:dyDescent="0.25">
      <c r="A7" s="263"/>
      <c r="B7" s="266"/>
      <c r="C7" s="149"/>
      <c r="D7" s="374" t="s">
        <v>0</v>
      </c>
      <c r="E7" s="381" t="s">
        <v>7</v>
      </c>
      <c r="F7" s="381"/>
      <c r="G7" s="381"/>
      <c r="H7" s="381"/>
      <c r="I7" s="229"/>
      <c r="J7" s="381" t="s">
        <v>8</v>
      </c>
      <c r="K7" s="381"/>
      <c r="L7" s="381"/>
      <c r="M7" s="381"/>
      <c r="N7" s="229"/>
      <c r="O7" s="381" t="s">
        <v>169</v>
      </c>
      <c r="P7" s="381"/>
      <c r="Q7" s="381"/>
      <c r="R7" s="381"/>
      <c r="S7" s="229"/>
      <c r="T7" s="381" t="s">
        <v>10</v>
      </c>
      <c r="U7" s="381"/>
      <c r="V7" s="381"/>
      <c r="W7" s="381"/>
    </row>
    <row r="8" spans="1:26" s="223" customFormat="1" ht="18.75" customHeight="1" x14ac:dyDescent="0.25">
      <c r="A8" s="263"/>
      <c r="B8" s="266"/>
      <c r="C8" s="149"/>
      <c r="D8" s="390"/>
      <c r="E8" s="231" t="s">
        <v>680</v>
      </c>
      <c r="F8" s="231" t="s">
        <v>681</v>
      </c>
      <c r="G8" s="231" t="s">
        <v>682</v>
      </c>
      <c r="H8" s="231" t="s">
        <v>683</v>
      </c>
      <c r="I8" s="228"/>
      <c r="J8" s="231" t="s">
        <v>680</v>
      </c>
      <c r="K8" s="231" t="s">
        <v>681</v>
      </c>
      <c r="L8" s="231" t="s">
        <v>682</v>
      </c>
      <c r="M8" s="231" t="s">
        <v>683</v>
      </c>
      <c r="N8" s="228"/>
      <c r="O8" s="231" t="s">
        <v>680</v>
      </c>
      <c r="P8" s="231" t="s">
        <v>681</v>
      </c>
      <c r="Q8" s="231" t="s">
        <v>682</v>
      </c>
      <c r="R8" s="231" t="s">
        <v>683</v>
      </c>
      <c r="S8" s="228"/>
      <c r="T8" s="231" t="s">
        <v>680</v>
      </c>
      <c r="U8" s="231" t="s">
        <v>681</v>
      </c>
      <c r="V8" s="231" t="s">
        <v>682</v>
      </c>
      <c r="W8" s="231" t="s">
        <v>683</v>
      </c>
    </row>
    <row r="9" spans="1:26" s="100" customFormat="1" ht="15" customHeight="1" x14ac:dyDescent="0.25">
      <c r="A9" s="254"/>
      <c r="B9" s="254">
        <f>D9</f>
        <v>2012</v>
      </c>
      <c r="C9" s="152">
        <v>0</v>
      </c>
      <c r="D9" s="98">
        <v>2012</v>
      </c>
      <c r="E9" s="119">
        <f>(EXP(Aux_id!$D5+2*Aux_id!$E5*E$3)-1)*100</f>
        <v>2.8497533907693828</v>
      </c>
      <c r="F9" s="119">
        <f>(EXP(Aux_id!$D5+2*Aux_id!$E5*F$3)-1)*100</f>
        <v>1.5395009676090643</v>
      </c>
      <c r="G9" s="119">
        <f>(EXP(Aux_id!$D5+2*Aux_id!$E5*G$3)-1)*100</f>
        <v>0.24594047958521603</v>
      </c>
      <c r="H9" s="119">
        <f>(EXP(Aux_id!$D5+2*Aux_id!$E5*H$3)-1)*100</f>
        <v>-1.0311407198836497</v>
      </c>
      <c r="I9" s="119"/>
      <c r="J9" s="119">
        <f>(EXP(Aux_id!$F5+2*Aux_id!$G5*J$3)-1)*100</f>
        <v>2.3802464420265679</v>
      </c>
      <c r="K9" s="119">
        <f>(EXP(Aux_id!$F5+2*Aux_id!$G5*K$3)-1)*100</f>
        <v>1.3019346837767953</v>
      </c>
      <c r="L9" s="119">
        <f>(EXP(Aux_id!$F5+2*Aux_id!$G5*L$3)-1)*100</f>
        <v>0.23498015788763205</v>
      </c>
      <c r="M9" s="119">
        <f>(EXP(Aux_id!$F5+2*Aux_id!$G5*M$3)-1)*100</f>
        <v>-0.82073675478250285</v>
      </c>
      <c r="N9" s="119"/>
      <c r="O9" s="119">
        <f>(EXP(Aux_id!$H5+2*Aux_id!$I5*O$3)-1)*100</f>
        <v>2.1345350001673591</v>
      </c>
      <c r="P9" s="119">
        <f>(EXP(Aux_id!$H5+2*Aux_id!$I5*P$3)-1)*100</f>
        <v>1.1727828975241161</v>
      </c>
      <c r="Q9" s="119">
        <f>(EXP(Aux_id!$H5+2*Aux_id!$I5*Q$3)-1)*100</f>
        <v>0.22008715477850327</v>
      </c>
      <c r="R9" s="119">
        <f>(EXP(Aux_id!$H5+2*Aux_id!$I5*R$3)-1)*100</f>
        <v>-0.72363750748231093</v>
      </c>
      <c r="S9" s="119"/>
      <c r="T9" s="119">
        <f>(EXP(Aux_id!$J5+2*Aux_id!$K5*T$3)-1)*100</f>
        <v>2.2264190788042093</v>
      </c>
      <c r="U9" s="119">
        <f>(EXP(Aux_id!$J5+2*Aux_id!$K5*U$3)-1)*100</f>
        <v>1.2423230278995723</v>
      </c>
      <c r="V9" s="119">
        <f>(EXP(Aux_id!$J5+2*Aux_id!$K5*V$3)-1)*100</f>
        <v>0.26770050689191027</v>
      </c>
      <c r="W9" s="119">
        <f>(EXP(Aux_id!$J5+2*Aux_id!$K5*W$3)-1)*100</f>
        <v>-0.69753968239866238</v>
      </c>
    </row>
    <row r="10" spans="1:26" s="100" customFormat="1" ht="15" customHeight="1" x14ac:dyDescent="0.25">
      <c r="A10" s="254"/>
      <c r="B10" s="254">
        <f>B9</f>
        <v>2012</v>
      </c>
      <c r="C10" s="152">
        <v>1</v>
      </c>
      <c r="D10" s="224" t="s">
        <v>3</v>
      </c>
      <c r="E10" s="364">
        <f>(EXP(Aux_id!$D6+2*Aux_id!$E6*E$3)-1)*100</f>
        <v>2.8897398478559655</v>
      </c>
      <c r="F10" s="364">
        <f>(EXP(Aux_id!$D6+2*Aux_id!$E6*F$3)-1)*100</f>
        <v>1.5415138254968319</v>
      </c>
      <c r="G10" s="364">
        <f>(EXP(Aux_id!$D6+2*Aux_id!$E6*G$3)-1)*100</f>
        <v>0.21095441800189629</v>
      </c>
      <c r="H10" s="364">
        <f>(EXP(Aux_id!$D6+2*Aux_id!$E6*H$3)-1)*100</f>
        <v>-1.1021698708881145</v>
      </c>
      <c r="I10" s="364"/>
      <c r="J10" s="364">
        <f>(EXP(Aux_id!$F6+2*Aux_id!$G6*J$3)-1)*100</f>
        <v>2.4793803842648066</v>
      </c>
      <c r="K10" s="364">
        <f>(EXP(Aux_id!$F6+2*Aux_id!$G6*K$3)-1)*100</f>
        <v>1.3557076432261006</v>
      </c>
      <c r="L10" s="364">
        <f>(EXP(Aux_id!$F6+2*Aux_id!$G6*L$3)-1)*100</f>
        <v>0.24435582395936351</v>
      </c>
      <c r="M10" s="364">
        <f>(EXP(Aux_id!$F6+2*Aux_id!$G6*M$3)-1)*100</f>
        <v>-0.85481017079974686</v>
      </c>
      <c r="N10" s="364"/>
      <c r="O10" s="364">
        <f>(EXP(Aux_id!$H6+2*Aux_id!$I6*O$3)-1)*100</f>
        <v>2.345487013271641</v>
      </c>
      <c r="P10" s="364">
        <f>(EXP(Aux_id!$H6+2*Aux_id!$I6*P$3)-1)*100</f>
        <v>1.2603319924799683</v>
      </c>
      <c r="Q10" s="364">
        <f>(EXP(Aux_id!$H6+2*Aux_id!$I6*Q$3)-1)*100</f>
        <v>0.18668272004627173</v>
      </c>
      <c r="R10" s="364">
        <f>(EXP(Aux_id!$H6+2*Aux_id!$I6*R$3)-1)*100</f>
        <v>-0.87558279788536586</v>
      </c>
      <c r="S10" s="364"/>
      <c r="T10" s="364">
        <f>(EXP(Aux_id!$J6+2*Aux_id!$K6*T$3)-1)*100</f>
        <v>2.508761756266864</v>
      </c>
      <c r="U10" s="364">
        <f>(EXP(Aux_id!$J6+2*Aux_id!$K6*U$3)-1)*100</f>
        <v>1.355124945438968</v>
      </c>
      <c r="V10" s="364">
        <f>(EXP(Aux_id!$J6+2*Aux_id!$K6*V$3)-1)*100</f>
        <v>0.21447119936082171</v>
      </c>
      <c r="W10" s="364">
        <f>(EXP(Aux_id!$J6+2*Aux_id!$K6*W$3)-1)*100</f>
        <v>-0.91334559378432045</v>
      </c>
    </row>
    <row r="11" spans="1:26" s="100" customFormat="1" ht="15" customHeight="1" x14ac:dyDescent="0.25">
      <c r="A11" s="254"/>
      <c r="B11" s="254">
        <f t="shared" ref="B11:B13" si="0">B10</f>
        <v>2012</v>
      </c>
      <c r="C11" s="152">
        <v>2</v>
      </c>
      <c r="D11" s="224" t="s">
        <v>4</v>
      </c>
      <c r="E11" s="364">
        <f>(EXP(Aux_id!$D7+2*Aux_id!$E7*E$3)-1)*100</f>
        <v>2.8417803047766199</v>
      </c>
      <c r="F11" s="364">
        <f>(EXP(Aux_id!$D7+2*Aux_id!$E7*F$3)-1)*100</f>
        <v>1.5157531085288722</v>
      </c>
      <c r="G11" s="364">
        <f>(EXP(Aux_id!$D7+2*Aux_id!$E7*G$3)-1)*100</f>
        <v>0.20682351716485581</v>
      </c>
      <c r="H11" s="364">
        <f>(EXP(Aux_id!$D7+2*Aux_id!$E7*H$3)-1)*100</f>
        <v>-1.0852289233857726</v>
      </c>
      <c r="I11" s="364"/>
      <c r="J11" s="364">
        <f>(EXP(Aux_id!$F7+2*Aux_id!$G7*J$3)-1)*100</f>
        <v>2.2966394719461825</v>
      </c>
      <c r="K11" s="364">
        <f>(EXP(Aux_id!$F7+2*Aux_id!$G7*K$3)-1)*100</f>
        <v>1.2902026465183347</v>
      </c>
      <c r="L11" s="364">
        <f>(EXP(Aux_id!$F7+2*Aux_id!$G7*L$3)-1)*100</f>
        <v>0.29366756457696042</v>
      </c>
      <c r="M11" s="364">
        <f>(EXP(Aux_id!$F7+2*Aux_id!$G7*M$3)-1)*100</f>
        <v>-0.69306319134284644</v>
      </c>
      <c r="N11" s="364"/>
      <c r="O11" s="364">
        <f>(EXP(Aux_id!$H7+2*Aux_id!$I7*O$3)-1)*100</f>
        <v>1.9616690161338601</v>
      </c>
      <c r="P11" s="364">
        <f>(EXP(Aux_id!$H7+2*Aux_id!$I7*P$3)-1)*100</f>
        <v>1.1485200784449257</v>
      </c>
      <c r="Q11" s="364">
        <f>(EXP(Aux_id!$H7+2*Aux_id!$I7*Q$3)-1)*100</f>
        <v>0.34185604043686091</v>
      </c>
      <c r="R11" s="364">
        <f>(EXP(Aux_id!$H7+2*Aux_id!$I7*R$3)-1)*100</f>
        <v>-0.45837481525956569</v>
      </c>
      <c r="S11" s="364"/>
      <c r="T11" s="364">
        <f>(EXP(Aux_id!$J7+2*Aux_id!$K7*T$3)-1)*100</f>
        <v>2.0422104280781728</v>
      </c>
      <c r="U11" s="364">
        <f>(EXP(Aux_id!$J7+2*Aux_id!$K7*U$3)-1)*100</f>
        <v>1.2002675814500874</v>
      </c>
      <c r="V11" s="364">
        <f>(EXP(Aux_id!$J7+2*Aux_id!$K7*V$3)-1)*100</f>
        <v>0.36527154393184436</v>
      </c>
      <c r="W11" s="364">
        <f>(EXP(Aux_id!$J7+2*Aux_id!$K7*W$3)-1)*100</f>
        <v>-0.46283500209264306</v>
      </c>
    </row>
    <row r="12" spans="1:26" s="100" customFormat="1" ht="15" customHeight="1" x14ac:dyDescent="0.25">
      <c r="A12" s="254"/>
      <c r="B12" s="254">
        <f t="shared" si="0"/>
        <v>2012</v>
      </c>
      <c r="C12" s="152">
        <v>3</v>
      </c>
      <c r="D12" s="224" t="s">
        <v>5</v>
      </c>
      <c r="E12" s="364">
        <f>(EXP(Aux_id!$D8+2*Aux_id!$E8*E$3)-1)*100</f>
        <v>2.839638448119719</v>
      </c>
      <c r="F12" s="364">
        <f>(EXP(Aux_id!$D8+2*Aux_id!$E8*F$3)-1)*100</f>
        <v>1.5423490526607742</v>
      </c>
      <c r="G12" s="364">
        <f>(EXP(Aux_id!$D8+2*Aux_id!$E8*G$3)-1)*100</f>
        <v>0.26142455113735696</v>
      </c>
      <c r="H12" s="364">
        <f>(EXP(Aux_id!$D8+2*Aux_id!$E8*H$3)-1)*100</f>
        <v>-1.0033414943929619</v>
      </c>
      <c r="I12" s="364"/>
      <c r="J12" s="364">
        <f>(EXP(Aux_id!$F8+2*Aux_id!$G8*J$3)-1)*100</f>
        <v>2.37698016992276</v>
      </c>
      <c r="K12" s="364">
        <f>(EXP(Aux_id!$F8+2*Aux_id!$G8*K$3)-1)*100</f>
        <v>1.2813682891950284</v>
      </c>
      <c r="L12" s="364">
        <f>(EXP(Aux_id!$F8+2*Aux_id!$G8*L$3)-1)*100</f>
        <v>0.19748136256538817</v>
      </c>
      <c r="M12" s="364">
        <f>(EXP(Aux_id!$F8+2*Aux_id!$G8*M$3)-1)*100</f>
        <v>-0.87480608738298438</v>
      </c>
      <c r="N12" s="364"/>
      <c r="O12" s="364">
        <f>(EXP(Aux_id!$H8+2*Aux_id!$I8*O$3)-1)*100</f>
        <v>2.15983228159633</v>
      </c>
      <c r="P12" s="364">
        <f>(EXP(Aux_id!$H8+2*Aux_id!$I8*P$3)-1)*100</f>
        <v>1.1760684648457032</v>
      </c>
      <c r="Q12" s="364">
        <f>(EXP(Aux_id!$H8+2*Aux_id!$I8*Q$3)-1)*100</f>
        <v>0.2017779530676389</v>
      </c>
      <c r="R12" s="364">
        <f>(EXP(Aux_id!$H8+2*Aux_id!$I8*R$3)-1)*100</f>
        <v>-0.76313047838508785</v>
      </c>
      <c r="S12" s="364"/>
      <c r="T12" s="364">
        <f>(EXP(Aux_id!$J8+2*Aux_id!$K8*T$3)-1)*100</f>
        <v>2.1554076099145725</v>
      </c>
      <c r="U12" s="364">
        <f>(EXP(Aux_id!$J8+2*Aux_id!$K8*U$3)-1)*100</f>
        <v>1.2082442341048383</v>
      </c>
      <c r="V12" s="364">
        <f>(EXP(Aux_id!$J8+2*Aux_id!$K8*V$3)-1)*100</f>
        <v>0.26986275718290376</v>
      </c>
      <c r="W12" s="364">
        <f>(EXP(Aux_id!$J8+2*Aux_id!$K8*W$3)-1)*100</f>
        <v>-0.65981824476393225</v>
      </c>
    </row>
    <row r="13" spans="1:26" s="100" customFormat="1" ht="15" customHeight="1" x14ac:dyDescent="0.25">
      <c r="A13" s="254"/>
      <c r="B13" s="254">
        <f t="shared" si="0"/>
        <v>2012</v>
      </c>
      <c r="C13" s="152">
        <v>4</v>
      </c>
      <c r="D13" s="224" t="s">
        <v>6</v>
      </c>
      <c r="E13" s="364">
        <f>(EXP(Aux_id!$D9+2*Aux_id!$E9*E$3)-1)*100</f>
        <v>2.8269704138703444</v>
      </c>
      <c r="F13" s="364">
        <f>(EXP(Aux_id!$D9+2*Aux_id!$E9*F$3)-1)*100</f>
        <v>1.5564783129656368</v>
      </c>
      <c r="G13" s="364">
        <f>(EXP(Aux_id!$D9+2*Aux_id!$E9*G$3)-1)*100</f>
        <v>0.30168394361875794</v>
      </c>
      <c r="H13" s="364">
        <f>(EXP(Aux_id!$D9+2*Aux_id!$E9*H$3)-1)*100</f>
        <v>-0.93760664954860573</v>
      </c>
      <c r="I13" s="364"/>
      <c r="J13" s="364">
        <f>(EXP(Aux_id!$F9+2*Aux_id!$G9*J$3)-1)*100</f>
        <v>2.3705494038754216</v>
      </c>
      <c r="K13" s="364">
        <f>(EXP(Aux_id!$F9+2*Aux_id!$G9*K$3)-1)*100</f>
        <v>1.284341004882017</v>
      </c>
      <c r="L13" s="364">
        <f>(EXP(Aux_id!$F9+2*Aux_id!$G9*L$3)-1)*100</f>
        <v>0.20965788042230926</v>
      </c>
      <c r="M13" s="364">
        <f>(EXP(Aux_id!$F9+2*Aux_id!$G9*M$3)-1)*100</f>
        <v>-0.85362225906914224</v>
      </c>
      <c r="N13" s="364"/>
      <c r="O13" s="364">
        <f>(EXP(Aux_id!$H9+2*Aux_id!$I9*O$3)-1)*100</f>
        <v>2.0532535379739869</v>
      </c>
      <c r="P13" s="364">
        <f>(EXP(Aux_id!$H9+2*Aux_id!$I9*P$3)-1)*100</f>
        <v>1.107499185032168</v>
      </c>
      <c r="Q13" s="364">
        <f>(EXP(Aux_id!$H9+2*Aux_id!$I9*Q$3)-1)*100</f>
        <v>0.17050938652736214</v>
      </c>
      <c r="R13" s="364">
        <f>(EXP(Aux_id!$H9+2*Aux_id!$I9*R$3)-1)*100</f>
        <v>-0.75779708097253318</v>
      </c>
      <c r="S13" s="364"/>
      <c r="T13" s="364">
        <f>(EXP(Aux_id!$J9+2*Aux_id!$K9*T$3)-1)*100</f>
        <v>2.1933656950433811</v>
      </c>
      <c r="U13" s="364">
        <f>(EXP(Aux_id!$J9+2*Aux_id!$K9*U$3)-1)*100</f>
        <v>1.2133764035566319</v>
      </c>
      <c r="V13" s="364">
        <f>(EXP(Aux_id!$J9+2*Aux_id!$K9*V$3)-1)*100</f>
        <v>0.24278477702490697</v>
      </c>
      <c r="W13" s="364">
        <f>(EXP(Aux_id!$J9+2*Aux_id!$K9*W$3)-1)*100</f>
        <v>-0.71849930401265416</v>
      </c>
    </row>
    <row r="14" spans="1:26" s="100" customFormat="1" ht="15" customHeight="1" x14ac:dyDescent="0.25">
      <c r="A14" s="254"/>
      <c r="B14" s="254">
        <f>D14</f>
        <v>2013</v>
      </c>
      <c r="C14" s="152">
        <v>0</v>
      </c>
      <c r="D14" s="98">
        <v>2013</v>
      </c>
      <c r="E14" s="119">
        <f>(EXP(Aux_id!$D10+2*Aux_id!$E10*E$3)-1)*100</f>
        <v>2.8224103734612482</v>
      </c>
      <c r="F14" s="119">
        <f>(EXP(Aux_id!$D10+2*Aux_id!$E10*F$3)-1)*100</f>
        <v>1.5681950305909131</v>
      </c>
      <c r="G14" s="119">
        <f>(EXP(Aux_id!$D10+2*Aux_id!$E10*G$3)-1)*100</f>
        <v>0.32927845498906816</v>
      </c>
      <c r="H14" s="119">
        <f>(EXP(Aux_id!$D10+2*Aux_id!$E10*H$3)-1)*100</f>
        <v>-0.89452596585960498</v>
      </c>
      <c r="I14" s="119"/>
      <c r="J14" s="119">
        <f>(EXP(Aux_id!$F10+2*Aux_id!$G10*J$3)-1)*100</f>
        <v>2.3923841162502457</v>
      </c>
      <c r="K14" s="119">
        <f>(EXP(Aux_id!$F10+2*Aux_id!$G10*K$3)-1)*100</f>
        <v>1.34449698590553</v>
      </c>
      <c r="L14" s="119">
        <f>(EXP(Aux_id!$F10+2*Aux_id!$G10*L$3)-1)*100</f>
        <v>0.30733396797815171</v>
      </c>
      <c r="M14" s="119">
        <f>(EXP(Aux_id!$F10+2*Aux_id!$G10*M$3)-1)*100</f>
        <v>-0.71921468846192216</v>
      </c>
      <c r="N14" s="119"/>
      <c r="O14" s="119">
        <f>(EXP(Aux_id!$H10+2*Aux_id!$I10*O$3)-1)*100</f>
        <v>1.9320326393852172</v>
      </c>
      <c r="P14" s="119">
        <f>(EXP(Aux_id!$H10+2*Aux_id!$I10*P$3)-1)*100</f>
        <v>1.1025943641383318</v>
      </c>
      <c r="Q14" s="119">
        <f>(EXP(Aux_id!$H10+2*Aux_id!$I10*Q$3)-1)*100</f>
        <v>0.27990536911899344</v>
      </c>
      <c r="R14" s="119">
        <f>(EXP(Aux_id!$H10+2*Aux_id!$I10*R$3)-1)*100</f>
        <v>-0.53608926571324655</v>
      </c>
      <c r="S14" s="119"/>
      <c r="T14" s="119">
        <f>(EXP(Aux_id!$J10+2*Aux_id!$K10*T$3)-1)*100</f>
        <v>1.9525899791623225</v>
      </c>
      <c r="U14" s="119">
        <f>(EXP(Aux_id!$J10+2*Aux_id!$K10*U$3)-1)*100</f>
        <v>1.1463578382414186</v>
      </c>
      <c r="V14" s="119">
        <f>(EXP(Aux_id!$J10+2*Aux_id!$K10*V$3)-1)*100</f>
        <v>0.34650131038915788</v>
      </c>
      <c r="W14" s="119">
        <f>(EXP(Aux_id!$J10+2*Aux_id!$K10*W$3)-1)*100</f>
        <v>-0.44703002218348109</v>
      </c>
    </row>
    <row r="15" spans="1:26" s="100" customFormat="1" ht="15" customHeight="1" x14ac:dyDescent="0.25">
      <c r="A15" s="254"/>
      <c r="B15" s="254">
        <f>B14</f>
        <v>2013</v>
      </c>
      <c r="C15" s="152">
        <v>1</v>
      </c>
      <c r="D15" s="224" t="s">
        <v>3</v>
      </c>
      <c r="E15" s="364">
        <f>(EXP(Aux_id!$D11+2*Aux_id!$E11*E$3)-1)*100</f>
        <v>2.8406777282617979</v>
      </c>
      <c r="F15" s="364">
        <f>(EXP(Aux_id!$D11+2*Aux_id!$E11*F$3)-1)*100</f>
        <v>1.5571781264172468</v>
      </c>
      <c r="G15" s="364">
        <f>(EXP(Aux_id!$D11+2*Aux_id!$E11*G$3)-1)*100</f>
        <v>0.28969719796463345</v>
      </c>
      <c r="H15" s="364">
        <f>(EXP(Aux_id!$D11+2*Aux_id!$E11*H$3)-1)*100</f>
        <v>-0.96196497760779875</v>
      </c>
      <c r="I15" s="364"/>
      <c r="J15" s="364">
        <f>(EXP(Aux_id!$F11+2*Aux_id!$G11*J$3)-1)*100</f>
        <v>2.3139339847945584</v>
      </c>
      <c r="K15" s="364">
        <f>(EXP(Aux_id!$F11+2*Aux_id!$G11*K$3)-1)*100</f>
        <v>1.307382675164126</v>
      </c>
      <c r="L15" s="364">
        <f>(EXP(Aux_id!$F11+2*Aux_id!$G11*L$3)-1)*100</f>
        <v>0.31073368772442933</v>
      </c>
      <c r="M15" s="364">
        <f>(EXP(Aux_id!$F11+2*Aux_id!$G11*M$3)-1)*100</f>
        <v>-0.67611039529531514</v>
      </c>
      <c r="N15" s="364"/>
      <c r="O15" s="364">
        <f>(EXP(Aux_id!$H11+2*Aux_id!$I11*O$3)-1)*100</f>
        <v>1.8461321280353049</v>
      </c>
      <c r="P15" s="364">
        <f>(EXP(Aux_id!$H11+2*Aux_id!$I11*P$3)-1)*100</f>
        <v>1.073520841014286</v>
      </c>
      <c r="Q15" s="364">
        <f>(EXP(Aux_id!$H11+2*Aux_id!$I11*Q$3)-1)*100</f>
        <v>0.30677063274373584</v>
      </c>
      <c r="R15" s="364">
        <f>(EXP(Aux_id!$H11+2*Aux_id!$I11*R$3)-1)*100</f>
        <v>-0.45416295929547879</v>
      </c>
      <c r="S15" s="364"/>
      <c r="T15" s="364">
        <f>(EXP(Aux_id!$J11+2*Aux_id!$K11*T$3)-1)*100</f>
        <v>1.7591803055913235</v>
      </c>
      <c r="U15" s="364">
        <f>(EXP(Aux_id!$J11+2*Aux_id!$K11*U$3)-1)*100</f>
        <v>1.0639380405997656</v>
      </c>
      <c r="V15" s="364">
        <f>(EXP(Aux_id!$J11+2*Aux_id!$K11*V$3)-1)*100</f>
        <v>0.37344583162852718</v>
      </c>
      <c r="W15" s="364">
        <f>(EXP(Aux_id!$J11+2*Aux_id!$K11*W$3)-1)*100</f>
        <v>-0.31232877480424914</v>
      </c>
    </row>
    <row r="16" spans="1:26" s="100" customFormat="1" ht="15" customHeight="1" x14ac:dyDescent="0.25">
      <c r="A16" s="254"/>
      <c r="B16" s="254">
        <f t="shared" ref="B16:B18" si="1">B15</f>
        <v>2013</v>
      </c>
      <c r="C16" s="152">
        <v>2</v>
      </c>
      <c r="D16" s="224" t="s">
        <v>4</v>
      </c>
      <c r="E16" s="364">
        <f>(EXP(Aux_id!$D12+2*Aux_id!$E12*E$3)-1)*100</f>
        <v>2.8012745633561265</v>
      </c>
      <c r="F16" s="364">
        <f>(EXP(Aux_id!$D12+2*Aux_id!$E12*F$3)-1)*100</f>
        <v>1.5495439037322978</v>
      </c>
      <c r="G16" s="364">
        <f>(EXP(Aux_id!$D12+2*Aux_id!$E12*G$3)-1)*100</f>
        <v>0.31305458864332447</v>
      </c>
      <c r="H16" s="364">
        <f>(EXP(Aux_id!$D12+2*Aux_id!$E12*H$3)-1)*100</f>
        <v>-0.90837896383408889</v>
      </c>
      <c r="I16" s="364"/>
      <c r="J16" s="364">
        <f>(EXP(Aux_id!$F12+2*Aux_id!$G12*J$3)-1)*100</f>
        <v>2.3785142984405816</v>
      </c>
      <c r="K16" s="364">
        <f>(EXP(Aux_id!$F12+2*Aux_id!$G12*K$3)-1)*100</f>
        <v>1.3014899434666161</v>
      </c>
      <c r="L16" s="364">
        <f>(EXP(Aux_id!$F12+2*Aux_id!$G12*L$3)-1)*100</f>
        <v>0.23579590979254661</v>
      </c>
      <c r="M16" s="364">
        <f>(EXP(Aux_id!$F12+2*Aux_id!$G12*M$3)-1)*100</f>
        <v>-0.81868699782559062</v>
      </c>
      <c r="N16" s="364"/>
      <c r="O16" s="364">
        <f>(EXP(Aux_id!$H12+2*Aux_id!$I12*O$3)-1)*100</f>
        <v>1.9776940475035643</v>
      </c>
      <c r="P16" s="364">
        <f>(EXP(Aux_id!$H12+2*Aux_id!$I12*P$3)-1)*100</f>
        <v>1.1281919383458794</v>
      </c>
      <c r="Q16" s="364">
        <f>(EXP(Aux_id!$H12+2*Aux_id!$I12*Q$3)-1)*100</f>
        <v>0.28576641431992122</v>
      </c>
      <c r="R16" s="364">
        <f>(EXP(Aux_id!$H12+2*Aux_id!$I12*R$3)-1)*100</f>
        <v>-0.54964147446578959</v>
      </c>
      <c r="S16" s="364"/>
      <c r="T16" s="364">
        <f>(EXP(Aux_id!$J12+2*Aux_id!$K12*T$3)-1)*100</f>
        <v>1.9798510633650235</v>
      </c>
      <c r="U16" s="364">
        <f>(EXP(Aux_id!$J12+2*Aux_id!$K12*U$3)-1)*100</f>
        <v>1.1900838528702273</v>
      </c>
      <c r="V16" s="364">
        <f>(EXP(Aux_id!$J12+2*Aux_id!$K12*V$3)-1)*100</f>
        <v>0.4064328725941202</v>
      </c>
      <c r="W16" s="364">
        <f>(EXP(Aux_id!$J12+2*Aux_id!$K12*W$3)-1)*100</f>
        <v>-0.3711492436638153</v>
      </c>
    </row>
    <row r="17" spans="1:23" s="100" customFormat="1" ht="15" customHeight="1" x14ac:dyDescent="0.25">
      <c r="A17" s="254"/>
      <c r="B17" s="254">
        <f t="shared" si="1"/>
        <v>2013</v>
      </c>
      <c r="C17" s="152">
        <v>3</v>
      </c>
      <c r="D17" s="224" t="s">
        <v>5</v>
      </c>
      <c r="E17" s="364">
        <f>(EXP(Aux_id!$D13+2*Aux_id!$E13*E$3)-1)*100</f>
        <v>2.8076149291551111</v>
      </c>
      <c r="F17" s="364">
        <f>(EXP(Aux_id!$D13+2*Aux_id!$E13*F$3)-1)*100</f>
        <v>1.5916454835197102</v>
      </c>
      <c r="G17" s="364">
        <f>(EXP(Aux_id!$D13+2*Aux_id!$E13*G$3)-1)*100</f>
        <v>0.39005806292922163</v>
      </c>
      <c r="H17" s="364">
        <f>(EXP(Aux_id!$D13+2*Aux_id!$E13*H$3)-1)*100</f>
        <v>-0.79731743774945629</v>
      </c>
      <c r="I17" s="364"/>
      <c r="J17" s="364">
        <f>(EXP(Aux_id!$F13+2*Aux_id!$G13*J$3)-1)*100</f>
        <v>2.4187703359451751</v>
      </c>
      <c r="K17" s="364">
        <f>(EXP(Aux_id!$F13+2*Aux_id!$G13*K$3)-1)*100</f>
        <v>1.3897646098889327</v>
      </c>
      <c r="L17" s="364">
        <f>(EXP(Aux_id!$F13+2*Aux_id!$G13*L$3)-1)*100</f>
        <v>0.37109734797144966</v>
      </c>
      <c r="M17" s="364">
        <f>(EXP(Aux_id!$F13+2*Aux_id!$G13*M$3)-1)*100</f>
        <v>-0.63733532079458532</v>
      </c>
      <c r="N17" s="364"/>
      <c r="O17" s="364">
        <f>(EXP(Aux_id!$H13+2*Aux_id!$I13*O$3)-1)*100</f>
        <v>1.9854715142780588</v>
      </c>
      <c r="P17" s="364">
        <f>(EXP(Aux_id!$H13+2*Aux_id!$I13*P$3)-1)*100</f>
        <v>1.1094843164866086</v>
      </c>
      <c r="Q17" s="364">
        <f>(EXP(Aux_id!$H13+2*Aux_id!$I13*Q$3)-1)*100</f>
        <v>0.2410212646279275</v>
      </c>
      <c r="R17" s="364">
        <f>(EXP(Aux_id!$H13+2*Aux_id!$I13*R$3)-1)*100</f>
        <v>-0.6199822686945522</v>
      </c>
      <c r="S17" s="364"/>
      <c r="T17" s="364">
        <f>(EXP(Aux_id!$J13+2*Aux_id!$K13*T$3)-1)*100</f>
        <v>2.0383485245236033</v>
      </c>
      <c r="U17" s="364">
        <f>(EXP(Aux_id!$J13+2*Aux_id!$K13*U$3)-1)*100</f>
        <v>1.1413361198611138</v>
      </c>
      <c r="V17" s="364">
        <f>(EXP(Aux_id!$J13+2*Aux_id!$K13*V$3)-1)*100</f>
        <v>0.25220929219742505</v>
      </c>
      <c r="W17" s="364">
        <f>(EXP(Aux_id!$J13+2*Aux_id!$K13*W$3)-1)*100</f>
        <v>-0.62910128005579935</v>
      </c>
    </row>
    <row r="18" spans="1:23" s="100" customFormat="1" ht="15" customHeight="1" x14ac:dyDescent="0.25">
      <c r="A18" s="254"/>
      <c r="B18" s="254">
        <f t="shared" si="1"/>
        <v>2013</v>
      </c>
      <c r="C18" s="152">
        <v>4</v>
      </c>
      <c r="D18" s="224" t="s">
        <v>6</v>
      </c>
      <c r="E18" s="364">
        <f>(EXP(Aux_id!$D14+2*Aux_id!$E14*E$3)-1)*100</f>
        <v>2.8368989785991339</v>
      </c>
      <c r="F18" s="364">
        <f>(EXP(Aux_id!$D14+2*Aux_id!$E14*F$3)-1)*100</f>
        <v>1.5736118398387289</v>
      </c>
      <c r="G18" s="364">
        <f>(EXP(Aux_id!$D14+2*Aux_id!$E14*G$3)-1)*100</f>
        <v>0.32584339534866835</v>
      </c>
      <c r="H18" s="364">
        <f>(EXP(Aux_id!$D14+2*Aux_id!$E14*H$3)-1)*100</f>
        <v>-0.90659699234726387</v>
      </c>
      <c r="I18" s="364"/>
      <c r="J18" s="364">
        <f>(EXP(Aux_id!$F14+2*Aux_id!$G14*J$3)-1)*100</f>
        <v>2.4465550553190774</v>
      </c>
      <c r="K18" s="364">
        <f>(EXP(Aux_id!$F14+2*Aux_id!$G14*K$3)-1)*100</f>
        <v>1.375161269616143</v>
      </c>
      <c r="L18" s="364">
        <f>(EXP(Aux_id!$F14+2*Aux_id!$G14*L$3)-1)*100</f>
        <v>0.3149722007865341</v>
      </c>
      <c r="M18" s="364">
        <f>(EXP(Aux_id!$F14+2*Aux_id!$G14*M$3)-1)*100</f>
        <v>-0.73412933094239019</v>
      </c>
      <c r="N18" s="364"/>
      <c r="O18" s="364">
        <f>(EXP(Aux_id!$H14+2*Aux_id!$I14*O$3)-1)*100</f>
        <v>1.9061815451000941</v>
      </c>
      <c r="P18" s="364">
        <f>(EXP(Aux_id!$H14+2*Aux_id!$I14*P$3)-1)*100</f>
        <v>1.0917477673271891</v>
      </c>
      <c r="Q18" s="364">
        <f>(EXP(Aux_id!$H14+2*Aux_id!$I14*Q$3)-1)*100</f>
        <v>0.28382294090858462</v>
      </c>
      <c r="R18" s="364">
        <f>(EXP(Aux_id!$H14+2*Aux_id!$I14*R$3)-1)*100</f>
        <v>-0.51764495366782848</v>
      </c>
      <c r="S18" s="364"/>
      <c r="T18" s="364">
        <f>(EXP(Aux_id!$J14+2*Aux_id!$K14*T$3)-1)*100</f>
        <v>2.0393599403978113</v>
      </c>
      <c r="U18" s="364">
        <f>(EXP(Aux_id!$J14+2*Aux_id!$K14*U$3)-1)*100</f>
        <v>1.1868810893251425</v>
      </c>
      <c r="V18" s="364">
        <f>(EXP(Aux_id!$J14+2*Aux_id!$K14*V$3)-1)*100</f>
        <v>0.34152419777819798</v>
      </c>
      <c r="W18" s="364">
        <f>(EXP(Aux_id!$J14+2*Aux_id!$K14*W$3)-1)*100</f>
        <v>-0.49677023402702192</v>
      </c>
    </row>
    <row r="19" spans="1:23" s="100" customFormat="1" ht="15" customHeight="1" x14ac:dyDescent="0.25">
      <c r="A19" s="254"/>
      <c r="B19" s="254">
        <f>D19</f>
        <v>2014</v>
      </c>
      <c r="C19" s="152">
        <v>0</v>
      </c>
      <c r="D19" s="98">
        <v>2014</v>
      </c>
      <c r="E19" s="119">
        <f>(EXP(Aux_id!$D15+2*Aux_id!$E15*E$3)-1)*100</f>
        <v>2.7407543475701734</v>
      </c>
      <c r="F19" s="119">
        <f>(EXP(Aux_id!$D15+2*Aux_id!$E15*F$3)-1)*100</f>
        <v>1.4942321847016382</v>
      </c>
      <c r="G19" s="119">
        <f>(EXP(Aux_id!$D15+2*Aux_id!$E15*G$3)-1)*100</f>
        <v>0.26283369415176505</v>
      </c>
      <c r="H19" s="119">
        <f>(EXP(Aux_id!$D15+2*Aux_id!$E15*H$3)-1)*100</f>
        <v>-0.95362461497214834</v>
      </c>
      <c r="I19" s="119"/>
      <c r="J19" s="119">
        <f>(EXP(Aux_id!$F15+2*Aux_id!$G15*J$3)-1)*100</f>
        <v>2.4006667350519706</v>
      </c>
      <c r="K19" s="119">
        <f>(EXP(Aux_id!$F15+2*Aux_id!$G15*K$3)-1)*100</f>
        <v>1.3593022631821716</v>
      </c>
      <c r="L19" s="119">
        <f>(EXP(Aux_id!$F15+2*Aux_id!$G15*L$3)-1)*100</f>
        <v>0.32852795637521304</v>
      </c>
      <c r="M19" s="119">
        <f>(EXP(Aux_id!$F15+2*Aux_id!$G15*M$3)-1)*100</f>
        <v>-0.69176388214464701</v>
      </c>
      <c r="N19" s="119"/>
      <c r="O19" s="119">
        <f>(EXP(Aux_id!$H15+2*Aux_id!$I15*O$3)-1)*100</f>
        <v>1.718334312052594</v>
      </c>
      <c r="P19" s="119">
        <f>(EXP(Aux_id!$H15+2*Aux_id!$I15*P$3)-1)*100</f>
        <v>1.0205020244533181</v>
      </c>
      <c r="Q19" s="119">
        <f>(EXP(Aux_id!$H15+2*Aux_id!$I15*Q$3)-1)*100</f>
        <v>0.32745717173399136</v>
      </c>
      <c r="R19" s="119">
        <f>(EXP(Aux_id!$H15+2*Aux_id!$I15*R$3)-1)*100</f>
        <v>-0.36083309000373154</v>
      </c>
      <c r="S19" s="119"/>
      <c r="T19" s="119">
        <f>(EXP(Aux_id!$J15+2*Aux_id!$K15*T$3)-1)*100</f>
        <v>1.7960873955926937</v>
      </c>
      <c r="U19" s="119">
        <f>(EXP(Aux_id!$J15+2*Aux_id!$K15*U$3)-1)*100</f>
        <v>1.1086044845426191</v>
      </c>
      <c r="V19" s="119">
        <f>(EXP(Aux_id!$J15+2*Aux_id!$K15*V$3)-1)*100</f>
        <v>0.42576450982811931</v>
      </c>
      <c r="W19" s="119">
        <f>(EXP(Aux_id!$J15+2*Aux_id!$K15*W$3)-1)*100</f>
        <v>-0.25246388475981263</v>
      </c>
    </row>
    <row r="20" spans="1:23" s="100" customFormat="1" ht="15" customHeight="1" x14ac:dyDescent="0.25">
      <c r="A20" s="254"/>
      <c r="B20" s="254">
        <f>B19</f>
        <v>2014</v>
      </c>
      <c r="C20" s="152">
        <v>1</v>
      </c>
      <c r="D20" s="224" t="s">
        <v>3</v>
      </c>
      <c r="E20" s="120">
        <f>(EXP(Aux_id!$D16+2*Aux_id!$E16*E$3)-1)*100</f>
        <v>2.7688581324796457</v>
      </c>
      <c r="F20" s="120">
        <f>(EXP(Aux_id!$D16+2*Aux_id!$E16*F$3)-1)*100</f>
        <v>1.5279631490880297</v>
      </c>
      <c r="G20" s="120">
        <f>(EXP(Aux_id!$D16+2*Aux_id!$E16*G$3)-1)*100</f>
        <v>0.30205150196955799</v>
      </c>
      <c r="H20" s="120">
        <f>(EXP(Aux_id!$D16+2*Aux_id!$E16*H$3)-1)*100</f>
        <v>-0.90905772697833509</v>
      </c>
      <c r="I20" s="120"/>
      <c r="J20" s="120">
        <f>(EXP(Aux_id!$F16+2*Aux_id!$G16*J$3)-1)*100</f>
        <v>2.4188141414758002</v>
      </c>
      <c r="K20" s="120">
        <f>(EXP(Aux_id!$F16+2*Aux_id!$G16*K$3)-1)*100</f>
        <v>1.3443502182420408</v>
      </c>
      <c r="L20" s="120">
        <f>(EXP(Aux_id!$F16+2*Aux_id!$G16*L$3)-1)*100</f>
        <v>0.28115837164779389</v>
      </c>
      <c r="M20" s="120">
        <f>(EXP(Aux_id!$F16+2*Aux_id!$G16*M$3)-1)*100</f>
        <v>-0.77087965235811406</v>
      </c>
      <c r="N20" s="120"/>
      <c r="O20" s="120">
        <f>(EXP(Aux_id!$H16+2*Aux_id!$I16*O$3)-1)*100</f>
        <v>1.9082270363853571</v>
      </c>
      <c r="P20" s="120">
        <f>(EXP(Aux_id!$H16+2*Aux_id!$I16*P$3)-1)*100</f>
        <v>1.1141512215282479</v>
      </c>
      <c r="Q20" s="120">
        <f>(EXP(Aux_id!$H16+2*Aux_id!$I16*Q$3)-1)*100</f>
        <v>0.3262628992620531</v>
      </c>
      <c r="R20" s="120">
        <f>(EXP(Aux_id!$H16+2*Aux_id!$I16*R$3)-1)*100</f>
        <v>-0.45548614377503016</v>
      </c>
      <c r="S20" s="120"/>
      <c r="T20" s="120">
        <f>(EXP(Aux_id!$J16+2*Aux_id!$K16*T$3)-1)*100</f>
        <v>2.1739583123454809</v>
      </c>
      <c r="U20" s="120">
        <f>(EXP(Aux_id!$J16+2*Aux_id!$K16*U$3)-1)*100</f>
        <v>1.2737456506987765</v>
      </c>
      <c r="V20" s="120">
        <f>(EXP(Aux_id!$J16+2*Aux_id!$K16*V$3)-1)*100</f>
        <v>0.38146439201987015</v>
      </c>
      <c r="W20" s="120">
        <f>(EXP(Aux_id!$J16+2*Aux_id!$K16*W$3)-1)*100</f>
        <v>-0.50295534401590958</v>
      </c>
    </row>
    <row r="21" spans="1:23" s="100" customFormat="1" ht="15" customHeight="1" x14ac:dyDescent="0.25">
      <c r="A21" s="254"/>
      <c r="B21" s="254">
        <f t="shared" ref="B21:B23" si="2">B20</f>
        <v>2014</v>
      </c>
      <c r="C21" s="152">
        <v>2</v>
      </c>
      <c r="D21" s="224" t="s">
        <v>4</v>
      </c>
      <c r="E21" s="120">
        <f>(EXP(Aux_id!$D17+2*Aux_id!$E17*E$3)-1)*100</f>
        <v>2.68796845055983</v>
      </c>
      <c r="F21" s="120">
        <f>(EXP(Aux_id!$D17+2*Aux_id!$E17*F$3)-1)*100</f>
        <v>1.4666845789699234</v>
      </c>
      <c r="G21" s="120">
        <f>(EXP(Aux_id!$D17+2*Aux_id!$E17*G$3)-1)*100</f>
        <v>0.25992562512366923</v>
      </c>
      <c r="H21" s="120">
        <f>(EXP(Aux_id!$D17+2*Aux_id!$E17*H$3)-1)*100</f>
        <v>-0.93248115806944254</v>
      </c>
      <c r="I21" s="120"/>
      <c r="J21" s="120">
        <f>(EXP(Aux_id!$F17+2*Aux_id!$G17*J$3)-1)*100</f>
        <v>2.4363406469237514</v>
      </c>
      <c r="K21" s="120">
        <f>(EXP(Aux_id!$F17+2*Aux_id!$G17*K$3)-1)*100</f>
        <v>1.3644752280924655</v>
      </c>
      <c r="L21" s="120">
        <f>(EXP(Aux_id!$F17+2*Aux_id!$G17*L$3)-1)*100</f>
        <v>0.30382551131409308</v>
      </c>
      <c r="M21" s="120">
        <f>(EXP(Aux_id!$F17+2*Aux_id!$G17*M$3)-1)*100</f>
        <v>-0.74572586140271291</v>
      </c>
      <c r="N21" s="120"/>
      <c r="O21" s="120">
        <f>(EXP(Aux_id!$H17+2*Aux_id!$I17*O$3)-1)*100</f>
        <v>1.7739555020780839</v>
      </c>
      <c r="P21" s="120">
        <f>(EXP(Aux_id!$H17+2*Aux_id!$I17*P$3)-1)*100</f>
        <v>1.0880784226770857</v>
      </c>
      <c r="Q21" s="120">
        <f>(EXP(Aux_id!$H17+2*Aux_id!$I17*Q$3)-1)*100</f>
        <v>0.40682361982737891</v>
      </c>
      <c r="R21" s="120">
        <f>(EXP(Aux_id!$H17+2*Aux_id!$I17*R$3)-1)*100</f>
        <v>-0.26984005700977365</v>
      </c>
      <c r="S21" s="120"/>
      <c r="T21" s="120">
        <f>(EXP(Aux_id!$J17+2*Aux_id!$K17*T$3)-1)*100</f>
        <v>2.0567426455277982</v>
      </c>
      <c r="U21" s="120">
        <f>(EXP(Aux_id!$J17+2*Aux_id!$K17*U$3)-1)*100</f>
        <v>1.286543266656559</v>
      </c>
      <c r="V21" s="120">
        <f>(EXP(Aux_id!$J17+2*Aux_id!$K17*V$3)-1)*100</f>
        <v>0.52215640999442314</v>
      </c>
      <c r="W21" s="120">
        <f>(EXP(Aux_id!$J17+2*Aux_id!$K17*W$3)-1)*100</f>
        <v>-0.23646179026192149</v>
      </c>
    </row>
    <row r="22" spans="1:23" s="100" customFormat="1" ht="15" customHeight="1" x14ac:dyDescent="0.25">
      <c r="A22" s="254"/>
      <c r="B22" s="254">
        <f t="shared" si="2"/>
        <v>2014</v>
      </c>
      <c r="C22" s="152">
        <v>3</v>
      </c>
      <c r="D22" s="224" t="s">
        <v>5</v>
      </c>
      <c r="E22" s="120">
        <f>(EXP(Aux_id!$D18+2*Aux_id!$E18*E$3)-1)*100</f>
        <v>2.706252357656358</v>
      </c>
      <c r="F22" s="120">
        <f>(EXP(Aux_id!$D18+2*Aux_id!$E18*F$3)-1)*100</f>
        <v>1.4645844723975454</v>
      </c>
      <c r="G22" s="120">
        <f>(EXP(Aux_id!$D18+2*Aux_id!$E18*G$3)-1)*100</f>
        <v>0.23792773886410767</v>
      </c>
      <c r="H22" s="120">
        <f>(EXP(Aux_id!$D18+2*Aux_id!$E18*H$3)-1)*100</f>
        <v>-0.97389932035738536</v>
      </c>
      <c r="I22" s="120"/>
      <c r="J22" s="120">
        <f>(EXP(Aux_id!$F18+2*Aux_id!$G18*J$3)-1)*100</f>
        <v>2.3195434861295716</v>
      </c>
      <c r="K22" s="120">
        <f>(EXP(Aux_id!$F18+2*Aux_id!$G18*K$3)-1)*100</f>
        <v>1.3456061976542699</v>
      </c>
      <c r="L22" s="120">
        <f>(EXP(Aux_id!$F18+2*Aux_id!$G18*L$3)-1)*100</f>
        <v>0.38093941420238586</v>
      </c>
      <c r="M22" s="120">
        <f>(EXP(Aux_id!$F18+2*Aux_id!$G18*M$3)-1)*100</f>
        <v>-0.57454510631761435</v>
      </c>
      <c r="N22" s="120"/>
      <c r="O22" s="120">
        <f>(EXP(Aux_id!$H18+2*Aux_id!$I18*O$3)-1)*100</f>
        <v>1.4308541482979109</v>
      </c>
      <c r="P22" s="120">
        <f>(EXP(Aux_id!$H18+2*Aux_id!$I18*P$3)-1)*100</f>
        <v>0.85498480515906472</v>
      </c>
      <c r="Q22" s="120">
        <f>(EXP(Aux_id!$H18+2*Aux_id!$I18*Q$3)-1)*100</f>
        <v>0.28238493562517952</v>
      </c>
      <c r="R22" s="120">
        <f>(EXP(Aux_id!$H18+2*Aux_id!$I18*R$3)-1)*100</f>
        <v>-0.28696402260052212</v>
      </c>
      <c r="S22" s="120"/>
      <c r="T22" s="120">
        <f>(EXP(Aux_id!$J18+2*Aux_id!$K18*T$3)-1)*100</f>
        <v>1.3032635563893002</v>
      </c>
      <c r="U22" s="120">
        <f>(EXP(Aux_id!$J18+2*Aux_id!$K18*U$3)-1)*100</f>
        <v>0.84743847067181299</v>
      </c>
      <c r="V22" s="120">
        <f>(EXP(Aux_id!$J18+2*Aux_id!$K18*V$3)-1)*100</f>
        <v>0.39366441965422716</v>
      </c>
      <c r="W22" s="120">
        <f>(EXP(Aux_id!$J18+2*Aux_id!$K18*W$3)-1)*100</f>
        <v>-5.806782551780465E-2</v>
      </c>
    </row>
    <row r="23" spans="1:23" s="100" customFormat="1" ht="15" customHeight="1" x14ac:dyDescent="0.25">
      <c r="A23" s="254"/>
      <c r="B23" s="254">
        <f t="shared" si="2"/>
        <v>2014</v>
      </c>
      <c r="C23" s="152">
        <v>4</v>
      </c>
      <c r="D23" s="224" t="s">
        <v>6</v>
      </c>
      <c r="E23" s="120">
        <f>(EXP(Aux_id!$D19+2*Aux_id!$E19*E$3)-1)*100</f>
        <v>2.8045000135448639</v>
      </c>
      <c r="F23" s="120">
        <f>(EXP(Aux_id!$D19+2*Aux_id!$E19*F$3)-1)*100</f>
        <v>1.5213667139970743</v>
      </c>
      <c r="G23" s="120">
        <f>(EXP(Aux_id!$D19+2*Aux_id!$E19*G$3)-1)*100</f>
        <v>0.25424857977953685</v>
      </c>
      <c r="H23" s="120">
        <f>(EXP(Aux_id!$D19+2*Aux_id!$E19*H$3)-1)*100</f>
        <v>-0.99705427911193079</v>
      </c>
      <c r="I23" s="120"/>
      <c r="J23" s="120">
        <f>(EXP(Aux_id!$F19+2*Aux_id!$G19*J$3)-1)*100</f>
        <v>2.442289947880516</v>
      </c>
      <c r="K23" s="120">
        <f>(EXP(Aux_id!$F19+2*Aux_id!$G19*K$3)-1)*100</f>
        <v>1.3944341116261638</v>
      </c>
      <c r="L23" s="120">
        <f>(EXP(Aux_id!$F19+2*Aux_id!$G19*L$3)-1)*100</f>
        <v>0.35729652321778715</v>
      </c>
      <c r="M23" s="120">
        <f>(EXP(Aux_id!$F19+2*Aux_id!$G19*M$3)-1)*100</f>
        <v>-0.6692324515451098</v>
      </c>
      <c r="N23" s="120"/>
      <c r="O23" s="120">
        <f>(EXP(Aux_id!$H19+2*Aux_id!$I19*O$3)-1)*100</f>
        <v>1.8170561415899344</v>
      </c>
      <c r="P23" s="120">
        <f>(EXP(Aux_id!$H19+2*Aux_id!$I19*P$3)-1)*100</f>
        <v>1.0790684303872533</v>
      </c>
      <c r="Q23" s="120">
        <f>(EXP(Aux_id!$H19+2*Aux_id!$I19*Q$3)-1)*100</f>
        <v>0.34642978232315436</v>
      </c>
      <c r="R23" s="120">
        <f>(EXP(Aux_id!$H19+2*Aux_id!$I19*R$3)-1)*100</f>
        <v>-0.38089857354125511</v>
      </c>
      <c r="S23" s="120"/>
      <c r="T23" s="120">
        <f>(EXP(Aux_id!$J19+2*Aux_id!$K19*T$3)-1)*100</f>
        <v>1.6820045805173711</v>
      </c>
      <c r="U23" s="120">
        <f>(EXP(Aux_id!$J19+2*Aux_id!$K19*U$3)-1)*100</f>
        <v>1.0819684631339088</v>
      </c>
      <c r="V23" s="120">
        <f>(EXP(Aux_id!$J19+2*Aux_id!$K19*V$3)-1)*100</f>
        <v>0.48547322148011496</v>
      </c>
      <c r="W23" s="120">
        <f>(EXP(Aux_id!$J19+2*Aux_id!$K19*W$3)-1)*100</f>
        <v>-0.10750203952109016</v>
      </c>
    </row>
    <row r="24" spans="1:23" s="100" customFormat="1" ht="15" customHeight="1" x14ac:dyDescent="0.25">
      <c r="A24" s="254"/>
      <c r="B24" s="254">
        <f>D24</f>
        <v>2015</v>
      </c>
      <c r="C24" s="152">
        <v>0</v>
      </c>
      <c r="D24" s="98">
        <v>2015</v>
      </c>
      <c r="E24" s="119">
        <f>(EXP(Aux_id!$D20+2*Aux_id!$E20*E$3)-1)*100</f>
        <v>2.8588555032493357</v>
      </c>
      <c r="F24" s="119">
        <f>(EXP(Aux_id!$D20+2*Aux_id!$E20*F$3)-1)*100</f>
        <v>1.5682754344626959</v>
      </c>
      <c r="G24" s="119">
        <f>(EXP(Aux_id!$D20+2*Aux_id!$E20*G$3)-1)*100</f>
        <v>0.29388839938033762</v>
      </c>
      <c r="H24" s="119">
        <f>(EXP(Aux_id!$D20+2*Aux_id!$E20*H$3)-1)*100</f>
        <v>-0.96450877756728559</v>
      </c>
      <c r="I24" s="119"/>
      <c r="J24" s="119">
        <f>(EXP(Aux_id!$F20+2*Aux_id!$G20*J$3)-1)*100</f>
        <v>2.518241212540695</v>
      </c>
      <c r="K24" s="119">
        <f>(EXP(Aux_id!$F20+2*Aux_id!$G20*K$3)-1)*100</f>
        <v>1.4070327351730638</v>
      </c>
      <c r="L24" s="119">
        <f>(EXP(Aux_id!$F20+2*Aux_id!$G20*L$3)-1)*100</f>
        <v>0.30786879022783875</v>
      </c>
      <c r="M24" s="119">
        <f>(EXP(Aux_id!$F20+2*Aux_id!$G20*M$3)-1)*100</f>
        <v>-0.77938117453986155</v>
      </c>
      <c r="N24" s="119"/>
      <c r="O24" s="119">
        <f>(EXP(Aux_id!$H20+2*Aux_id!$I20*O$3)-1)*100</f>
        <v>2.000553023539986</v>
      </c>
      <c r="P24" s="119">
        <f>(EXP(Aux_id!$H20+2*Aux_id!$I20*P$3)-1)*100</f>
        <v>1.1567835711516317</v>
      </c>
      <c r="Q24" s="119">
        <f>(EXP(Aux_id!$H20+2*Aux_id!$I20*Q$3)-1)*100</f>
        <v>0.31999395237869432</v>
      </c>
      <c r="R24" s="119">
        <f>(EXP(Aux_id!$H20+2*Aux_id!$I20*R$3)-1)*100</f>
        <v>-0.50987357139117284</v>
      </c>
      <c r="S24" s="119"/>
      <c r="T24" s="119">
        <f>(EXP(Aux_id!$J20+2*Aux_id!$K20*T$3)-1)*100</f>
        <v>1.9610508098494961</v>
      </c>
      <c r="U24" s="119">
        <f>(EXP(Aux_id!$J20+2*Aux_id!$K20*U$3)-1)*100</f>
        <v>1.2304920670375807</v>
      </c>
      <c r="V24" s="119">
        <f>(EXP(Aux_id!$J20+2*Aux_id!$K20*V$3)-1)*100</f>
        <v>0.50516783360408102</v>
      </c>
      <c r="W24" s="119">
        <f>(EXP(Aux_id!$J20+2*Aux_id!$K20*W$3)-1)*100</f>
        <v>-0.21495939611181347</v>
      </c>
    </row>
    <row r="25" spans="1:23" s="100" customFormat="1" ht="15" customHeight="1" x14ac:dyDescent="0.25">
      <c r="A25" s="254"/>
      <c r="B25" s="254">
        <f>B24</f>
        <v>2015</v>
      </c>
      <c r="C25" s="152">
        <v>1</v>
      </c>
      <c r="D25" s="224" t="s">
        <v>3</v>
      </c>
      <c r="E25" s="120">
        <f>(EXP(Aux_id!$D21+2*Aux_id!$E21*E$3)-1)*100</f>
        <v>2.8400615433435528</v>
      </c>
      <c r="F25" s="120">
        <f>(EXP(Aux_id!$D21+2*Aux_id!$E21*F$3)-1)*100</f>
        <v>1.5432238167367718</v>
      </c>
      <c r="G25" s="120">
        <f>(EXP(Aux_id!$D21+2*Aux_id!$E21*G$3)-1)*100</f>
        <v>0.26273952345072793</v>
      </c>
      <c r="H25" s="120">
        <f>(EXP(Aux_id!$D21+2*Aux_id!$E21*H$3)-1)*100</f>
        <v>-1.0015975572127078</v>
      </c>
      <c r="I25" s="120"/>
      <c r="J25" s="120">
        <f>(EXP(Aux_id!$F21+2*Aux_id!$G21*J$3)-1)*100</f>
        <v>2.4660826865397611</v>
      </c>
      <c r="K25" s="120">
        <f>(EXP(Aux_id!$F21+2*Aux_id!$G21*K$3)-1)*100</f>
        <v>1.3723328851322103</v>
      </c>
      <c r="L25" s="120">
        <f>(EXP(Aux_id!$F21+2*Aux_id!$G21*L$3)-1)*100</f>
        <v>0.29025805554667716</v>
      </c>
      <c r="M25" s="120">
        <f>(EXP(Aux_id!$F21+2*Aux_id!$G21*M$3)-1)*100</f>
        <v>-0.78026642392360346</v>
      </c>
      <c r="N25" s="120"/>
      <c r="O25" s="120">
        <f>(EXP(Aux_id!$H21+2*Aux_id!$I21*O$3)-1)*100</f>
        <v>1.8485321863992876</v>
      </c>
      <c r="P25" s="120">
        <f>(EXP(Aux_id!$H21+2*Aux_id!$I21*P$3)-1)*100</f>
        <v>1.0715787271835087</v>
      </c>
      <c r="Q25" s="120">
        <f>(EXP(Aux_id!$H21+2*Aux_id!$I21*Q$3)-1)*100</f>
        <v>0.30055227216529978</v>
      </c>
      <c r="R25" s="120">
        <f>(EXP(Aux_id!$H21+2*Aux_id!$I21*R$3)-1)*100</f>
        <v>-0.46459239291921639</v>
      </c>
      <c r="S25" s="120"/>
      <c r="T25" s="120">
        <f>(EXP(Aux_id!$J21+2*Aux_id!$K21*T$3)-1)*100</f>
        <v>1.7607471248047402</v>
      </c>
      <c r="U25" s="120">
        <f>(EXP(Aux_id!$J21+2*Aux_id!$K21*U$3)-1)*100</f>
        <v>1.1245507490786899</v>
      </c>
      <c r="V25" s="120">
        <f>(EXP(Aux_id!$J21+2*Aux_id!$K21*V$3)-1)*100</f>
        <v>0.49233179922583137</v>
      </c>
      <c r="W25" s="120">
        <f>(EXP(Aux_id!$J21+2*Aux_id!$K21*W$3)-1)*100</f>
        <v>-0.13593459115862627</v>
      </c>
    </row>
    <row r="26" spans="1:23" s="100" customFormat="1" ht="15" customHeight="1" x14ac:dyDescent="0.25">
      <c r="A26" s="254"/>
      <c r="B26" s="254">
        <f t="shared" ref="B26:B28" si="3">B25</f>
        <v>2015</v>
      </c>
      <c r="C26" s="152">
        <v>2</v>
      </c>
      <c r="D26" s="224" t="s">
        <v>4</v>
      </c>
      <c r="E26" s="120">
        <f>(EXP(Aux_id!$D22+2*Aux_id!$E22*E$3)-1)*100</f>
        <v>2.8583501152113167</v>
      </c>
      <c r="F26" s="120">
        <f>(EXP(Aux_id!$D22+2*Aux_id!$E22*F$3)-1)*100</f>
        <v>1.5758434264000698</v>
      </c>
      <c r="G26" s="120">
        <f>(EXP(Aux_id!$D22+2*Aux_id!$E22*G$3)-1)*100</f>
        <v>0.30932788857465088</v>
      </c>
      <c r="H26" s="120">
        <f>(EXP(Aux_id!$D22+2*Aux_id!$E22*H$3)-1)*100</f>
        <v>-0.94139588662844886</v>
      </c>
      <c r="I26" s="120"/>
      <c r="J26" s="120">
        <f>(EXP(Aux_id!$F22+2*Aux_id!$G22*J$3)-1)*100</f>
        <v>2.4859994802207686</v>
      </c>
      <c r="K26" s="120">
        <f>(EXP(Aux_id!$F22+2*Aux_id!$G22*K$3)-1)*100</f>
        <v>1.4248848188625818</v>
      </c>
      <c r="L26" s="120">
        <f>(EXP(Aux_id!$F22+2*Aux_id!$G22*L$3)-1)*100</f>
        <v>0.37475667595823214</v>
      </c>
      <c r="M26" s="120">
        <f>(EXP(Aux_id!$F22+2*Aux_id!$G22*M$3)-1)*100</f>
        <v>-0.664498700183902</v>
      </c>
      <c r="N26" s="120"/>
      <c r="O26" s="120">
        <f>(EXP(Aux_id!$H22+2*Aux_id!$I22*O$3)-1)*100</f>
        <v>1.9637239421478103</v>
      </c>
      <c r="P26" s="120">
        <f>(EXP(Aux_id!$H22+2*Aux_id!$I22*P$3)-1)*100</f>
        <v>1.169616956860442</v>
      </c>
      <c r="Q26" s="120">
        <f>(EXP(Aux_id!$H22+2*Aux_id!$I22*Q$3)-1)*100</f>
        <v>0.38169458193941797</v>
      </c>
      <c r="R26" s="120">
        <f>(EXP(Aux_id!$H22+2*Aux_id!$I22*R$3)-1)*100</f>
        <v>-0.40009134917985412</v>
      </c>
      <c r="S26" s="120"/>
      <c r="T26" s="120">
        <f>(EXP(Aux_id!$J22+2*Aux_id!$K22*T$3)-1)*100</f>
        <v>1.9384661079465904</v>
      </c>
      <c r="U26" s="120">
        <f>(EXP(Aux_id!$J22+2*Aux_id!$K22*U$3)-1)*100</f>
        <v>1.2529388580009959</v>
      </c>
      <c r="V26" s="120">
        <f>(EXP(Aux_id!$J22+2*Aux_id!$K22*V$3)-1)*100</f>
        <v>0.5720217187266563</v>
      </c>
      <c r="W26" s="120">
        <f>(EXP(Aux_id!$J22+2*Aux_id!$K22*W$3)-1)*100</f>
        <v>-0.10431631246657913</v>
      </c>
    </row>
    <row r="27" spans="1:23" s="100" customFormat="1" ht="15" customHeight="1" x14ac:dyDescent="0.25">
      <c r="A27" s="254"/>
      <c r="B27" s="254">
        <f t="shared" si="3"/>
        <v>2015</v>
      </c>
      <c r="C27" s="152">
        <v>3</v>
      </c>
      <c r="D27" s="224" t="s">
        <v>5</v>
      </c>
      <c r="E27" s="120">
        <f>(EXP(Aux_id!$D23+2*Aux_id!$E23*E$3)-1)*100</f>
        <v>2.8843122344332617</v>
      </c>
      <c r="F27" s="120">
        <f>(EXP(Aux_id!$D23+2*Aux_id!$E23*F$3)-1)*100</f>
        <v>1.5862498511938883</v>
      </c>
      <c r="G27" s="120">
        <f>(EXP(Aux_id!$D23+2*Aux_id!$E23*G$3)-1)*100</f>
        <v>0.30456475535809435</v>
      </c>
      <c r="H27" s="120">
        <f>(EXP(Aux_id!$D23+2*Aux_id!$E23*H$3)-1)*100</f>
        <v>-0.96094968069556641</v>
      </c>
      <c r="I27" s="120"/>
      <c r="J27" s="120">
        <f>(EXP(Aux_id!$F23+2*Aux_id!$G23*J$3)-1)*100</f>
        <v>2.5723943376007918</v>
      </c>
      <c r="K27" s="120">
        <f>(EXP(Aux_id!$F23+2*Aux_id!$G23*K$3)-1)*100</f>
        <v>1.4208819967376218</v>
      </c>
      <c r="L27" s="120">
        <f>(EXP(Aux_id!$F23+2*Aux_id!$G23*L$3)-1)*100</f>
        <v>0.28229692231609427</v>
      </c>
      <c r="M27" s="120">
        <f>(EXP(Aux_id!$F23+2*Aux_id!$G23*M$3)-1)*100</f>
        <v>-0.84350601152280991</v>
      </c>
      <c r="N27" s="120"/>
      <c r="O27" s="120">
        <f>(EXP(Aux_id!$H23+2*Aux_id!$I23*O$3)-1)*100</f>
        <v>2.0714886105001051</v>
      </c>
      <c r="P27" s="120">
        <f>(EXP(Aux_id!$H23+2*Aux_id!$I23*P$3)-1)*100</f>
        <v>1.1836465287286657</v>
      </c>
      <c r="Q27" s="120">
        <f>(EXP(Aux_id!$H23+2*Aux_id!$I23*Q$3)-1)*100</f>
        <v>0.30352710852410425</v>
      </c>
      <c r="R27" s="120">
        <f>(EXP(Aux_id!$H23+2*Aux_id!$I23*R$3)-1)*100</f>
        <v>-0.56893682366047083</v>
      </c>
      <c r="S27" s="120"/>
      <c r="T27" s="120">
        <f>(EXP(Aux_id!$J23+2*Aux_id!$K23*T$3)-1)*100</f>
        <v>2.0105379581004446</v>
      </c>
      <c r="U27" s="120">
        <f>(EXP(Aux_id!$J23+2*Aux_id!$K23*U$3)-1)*100</f>
        <v>1.247495491723738</v>
      </c>
      <c r="V27" s="120">
        <f>(EXP(Aux_id!$J23+2*Aux_id!$K23*V$3)-1)*100</f>
        <v>0.49016061024118596</v>
      </c>
      <c r="W27" s="120">
        <f>(EXP(Aux_id!$J23+2*Aux_id!$K23*W$3)-1)*100</f>
        <v>-0.26150937928601792</v>
      </c>
    </row>
    <row r="28" spans="1:23" s="100" customFormat="1" ht="15" customHeight="1" x14ac:dyDescent="0.25">
      <c r="A28" s="254"/>
      <c r="B28" s="254">
        <f t="shared" si="3"/>
        <v>2015</v>
      </c>
      <c r="C28" s="152">
        <v>4</v>
      </c>
      <c r="D28" s="224" t="s">
        <v>6</v>
      </c>
      <c r="E28" s="120">
        <f>(EXP(Aux_id!$D24+2*Aux_id!$E24*E$3)-1)*100</f>
        <v>2.8449211813855069</v>
      </c>
      <c r="F28" s="120">
        <f>(EXP(Aux_id!$D24+2*Aux_id!$E24*F$3)-1)*100</f>
        <v>1.5917333805144818</v>
      </c>
      <c r="G28" s="120">
        <f>(EXP(Aux_id!$D24+2*Aux_id!$E24*G$3)-1)*100</f>
        <v>0.35381594638799196</v>
      </c>
      <c r="H28" s="120">
        <f>(EXP(Aux_id!$D24+2*Aux_id!$E24*H$3)-1)*100</f>
        <v>-0.8690171937440816</v>
      </c>
      <c r="I28" s="120"/>
      <c r="J28" s="120">
        <f>(EXP(Aux_id!$F24+2*Aux_id!$G24*J$3)-1)*100</f>
        <v>2.5348019141133715</v>
      </c>
      <c r="K28" s="120">
        <f>(EXP(Aux_id!$F24+2*Aux_id!$G24*K$3)-1)*100</f>
        <v>1.4051940477181946</v>
      </c>
      <c r="L28" s="120">
        <f>(EXP(Aux_id!$F24+2*Aux_id!$G24*L$3)-1)*100</f>
        <v>0.2880308723742564</v>
      </c>
      <c r="M28" s="120">
        <f>(EXP(Aux_id!$F24+2*Aux_id!$G24*M$3)-1)*100</f>
        <v>-0.81682471288945235</v>
      </c>
      <c r="N28" s="120"/>
      <c r="O28" s="120">
        <f>(EXP(Aux_id!$H24+2*Aux_id!$I24*O$3)-1)*100</f>
        <v>2.101775246837656</v>
      </c>
      <c r="P28" s="120">
        <f>(EXP(Aux_id!$H24+2*Aux_id!$I24*P$3)-1)*100</f>
        <v>1.190339952050401</v>
      </c>
      <c r="Q28" s="120">
        <f>(EXP(Aux_id!$H24+2*Aux_id!$I24*Q$3)-1)*100</f>
        <v>0.28704079686086015</v>
      </c>
      <c r="R28" s="120">
        <f>(EXP(Aux_id!$H24+2*Aux_id!$I24*R$3)-1)*100</f>
        <v>-0.60819484787746347</v>
      </c>
      <c r="S28" s="120"/>
      <c r="T28" s="120">
        <f>(EXP(Aux_id!$J24+2*Aux_id!$K24*T$3)-1)*100</f>
        <v>2.0916865273226559</v>
      </c>
      <c r="U28" s="120">
        <f>(EXP(Aux_id!$J24+2*Aux_id!$K24*U$3)-1)*100</f>
        <v>1.269727383955721</v>
      </c>
      <c r="V28" s="120">
        <f>(EXP(Aux_id!$J24+2*Aux_id!$K24*V$3)-1)*100</f>
        <v>0.4543859864243549</v>
      </c>
      <c r="W28" s="120">
        <f>(EXP(Aux_id!$J24+2*Aux_id!$K24*W$3)-1)*100</f>
        <v>-0.35439094597312648</v>
      </c>
    </row>
    <row r="29" spans="1:23" s="100" customFormat="1" ht="15" customHeight="1" x14ac:dyDescent="0.25">
      <c r="A29" s="254"/>
      <c r="B29" s="254">
        <f>D29</f>
        <v>2016</v>
      </c>
      <c r="C29" s="152">
        <v>0</v>
      </c>
      <c r="D29" s="98">
        <v>2016</v>
      </c>
      <c r="E29" s="119">
        <f>(EXP(Aux_id!$D25+2*Aux_id!$E25*E$3)-1)*100</f>
        <v>2.8750555554141632</v>
      </c>
      <c r="F29" s="119">
        <f>(EXP(Aux_id!$D25+2*Aux_id!$E25*F$3)-1)*100</f>
        <v>1.5853816229008499</v>
      </c>
      <c r="G29" s="119">
        <f>(EXP(Aux_id!$D25+2*Aux_id!$E25*G$3)-1)*100</f>
        <v>0.31187544692701241</v>
      </c>
      <c r="H29" s="119">
        <f>(EXP(Aux_id!$D25+2*Aux_id!$E25*H$3)-1)*100</f>
        <v>-0.94566565656951651</v>
      </c>
      <c r="I29" s="119"/>
      <c r="J29" s="119">
        <f>(EXP(Aux_id!$F25+2*Aux_id!$G25*J$3)-1)*100</f>
        <v>2.4881807418575042</v>
      </c>
      <c r="K29" s="119">
        <f>(EXP(Aux_id!$F25+2*Aux_id!$G25*K$3)-1)*100</f>
        <v>1.3854055951115107</v>
      </c>
      <c r="L29" s="119">
        <f>(EXP(Aux_id!$F25+2*Aux_id!$G25*L$3)-1)*100</f>
        <v>0.29449633392888419</v>
      </c>
      <c r="M29" s="119">
        <f>(EXP(Aux_id!$F25+2*Aux_id!$G25*M$3)-1)*100</f>
        <v>-0.78467471888787887</v>
      </c>
      <c r="N29" s="119"/>
      <c r="O29" s="119">
        <f>(EXP(Aux_id!$H25+2*Aux_id!$I25*O$3)-1)*100</f>
        <v>2.1162651025867563</v>
      </c>
      <c r="P29" s="119">
        <f>(EXP(Aux_id!$H25+2*Aux_id!$I25*P$3)-1)*100</f>
        <v>1.1610343032267378</v>
      </c>
      <c r="Q29" s="119">
        <f>(EXP(Aux_id!$H25+2*Aux_id!$I25*Q$3)-1)*100</f>
        <v>0.21473906255689013</v>
      </c>
      <c r="R29" s="119">
        <f>(EXP(Aux_id!$H25+2*Aux_id!$I25*R$3)-1)*100</f>
        <v>-0.72270420572375649</v>
      </c>
      <c r="S29" s="119"/>
      <c r="T29" s="119">
        <f>(EXP(Aux_id!$J25+2*Aux_id!$K25*T$3)-1)*100</f>
        <v>2.1695251549541883</v>
      </c>
      <c r="U29" s="119">
        <f>(EXP(Aux_id!$J25+2*Aux_id!$K25*U$3)-1)*100</f>
        <v>1.3248457431767946</v>
      </c>
      <c r="V29" s="119">
        <f>(EXP(Aux_id!$J25+2*Aux_id!$K25*V$3)-1)*100</f>
        <v>0.48714965942795452</v>
      </c>
      <c r="W29" s="119">
        <f>(EXP(Aux_id!$J25+2*Aux_id!$K25*W$3)-1)*100</f>
        <v>-0.34362083046891589</v>
      </c>
    </row>
    <row r="30" spans="1:23" s="100" customFormat="1" ht="15" customHeight="1" thickBot="1" x14ac:dyDescent="0.3">
      <c r="A30" s="254"/>
      <c r="B30" s="254">
        <f>B29</f>
        <v>2016</v>
      </c>
      <c r="C30" s="152">
        <v>1</v>
      </c>
      <c r="D30" s="224" t="s">
        <v>3</v>
      </c>
      <c r="E30" s="120">
        <f>(EXP(Aux_id!$D26+2*Aux_id!$E26*E$3)-1)*100</f>
        <v>2.8750555554141632</v>
      </c>
      <c r="F30" s="120">
        <f>(EXP(Aux_id!$D26+2*Aux_id!$E26*F$3)-1)*100</f>
        <v>1.5853816229008499</v>
      </c>
      <c r="G30" s="120">
        <f>(EXP(Aux_id!$D26+2*Aux_id!$E26*G$3)-1)*100</f>
        <v>0.31187544692701241</v>
      </c>
      <c r="H30" s="120">
        <f>(EXP(Aux_id!$D26+2*Aux_id!$E26*H$3)-1)*100</f>
        <v>-0.94566565656951651</v>
      </c>
      <c r="I30" s="120"/>
      <c r="J30" s="120">
        <f>(EXP(Aux_id!$F26+2*Aux_id!$G26*J$3)-1)*100</f>
        <v>2.4881807418575042</v>
      </c>
      <c r="K30" s="120">
        <f>(EXP(Aux_id!$F26+2*Aux_id!$G26*K$3)-1)*100</f>
        <v>1.3854055951115107</v>
      </c>
      <c r="L30" s="120">
        <f>(EXP(Aux_id!$F26+2*Aux_id!$G26*L$3)-1)*100</f>
        <v>0.29449633392888419</v>
      </c>
      <c r="M30" s="120">
        <f>(EXP(Aux_id!$F26+2*Aux_id!$G26*M$3)-1)*100</f>
        <v>-0.78467471888787887</v>
      </c>
      <c r="N30" s="120"/>
      <c r="O30" s="120">
        <f>(EXP(Aux_id!$H26+2*Aux_id!$I26*O$3)-1)*100</f>
        <v>2.1162651025867563</v>
      </c>
      <c r="P30" s="120">
        <f>(EXP(Aux_id!$H26+2*Aux_id!$I26*P$3)-1)*100</f>
        <v>1.1610343032267378</v>
      </c>
      <c r="Q30" s="120">
        <f>(EXP(Aux_id!$H26+2*Aux_id!$I26*Q$3)-1)*100</f>
        <v>0.21473906255689013</v>
      </c>
      <c r="R30" s="120">
        <f>(EXP(Aux_id!$H26+2*Aux_id!$I26*R$3)-1)*100</f>
        <v>-0.72270420572375649</v>
      </c>
      <c r="S30" s="120"/>
      <c r="T30" s="120">
        <f>(EXP(Aux_id!$J26+2*Aux_id!$K26*T$3)-1)*100</f>
        <v>2.1695251549541883</v>
      </c>
      <c r="U30" s="120">
        <f>(EXP(Aux_id!$J26+2*Aux_id!$K26*U$3)-1)*100</f>
        <v>1.3248457431767946</v>
      </c>
      <c r="V30" s="120">
        <f>(EXP(Aux_id!$J26+2*Aux_id!$K26*V$3)-1)*100</f>
        <v>0.48714965942795452</v>
      </c>
      <c r="W30" s="120">
        <f>(EXP(Aux_id!$J26+2*Aux_id!$K26*W$3)-1)*100</f>
        <v>-0.34362083046891589</v>
      </c>
    </row>
    <row r="31" spans="1:23" ht="15.75" thickTop="1" x14ac:dyDescent="0.25">
      <c r="D31" s="225" t="s">
        <v>785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</row>
    <row r="32" spans="1:23" ht="10.5" customHeight="1" x14ac:dyDescent="0.25">
      <c r="D32" s="226" t="s">
        <v>676</v>
      </c>
    </row>
    <row r="33" spans="4:4" x14ac:dyDescent="0.25">
      <c r="D33" s="227" t="s">
        <v>677</v>
      </c>
    </row>
  </sheetData>
  <mergeCells count="6">
    <mergeCell ref="D5:W5"/>
    <mergeCell ref="D7:D8"/>
    <mergeCell ref="E7:H7"/>
    <mergeCell ref="J7:M7"/>
    <mergeCell ref="O7:R7"/>
    <mergeCell ref="T7:W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showGridLines="0" workbookViewId="0">
      <pane ySplit="7" topLeftCell="A8" activePane="bottomLeft" state="frozen"/>
      <selection activeCell="W15" sqref="W15"/>
      <selection pane="bottomLeft" activeCell="K11" sqref="K11"/>
    </sheetView>
  </sheetViews>
  <sheetFormatPr defaultRowHeight="15" x14ac:dyDescent="0.25"/>
  <cols>
    <col min="1" max="2" width="2.140625" style="268" customWidth="1"/>
    <col min="3" max="3" width="2.140625" style="154" customWidth="1"/>
    <col min="4" max="4" width="19.5703125" style="232" customWidth="1"/>
    <col min="5" max="8" width="17.7109375" style="232" customWidth="1"/>
    <col min="9" max="16384" width="9.140625" style="232"/>
  </cols>
  <sheetData>
    <row r="1" spans="1:11" s="236" customFormat="1" ht="30" customHeight="1" x14ac:dyDescent="0.25">
      <c r="A1" s="233" t="s">
        <v>1</v>
      </c>
      <c r="B1" s="234"/>
      <c r="C1" s="233"/>
      <c r="D1" s="235"/>
      <c r="E1" s="251"/>
      <c r="F1" s="251"/>
      <c r="G1" s="251"/>
      <c r="H1" s="237"/>
    </row>
    <row r="2" spans="1:11" s="239" customFormat="1" ht="3" customHeight="1" x14ac:dyDescent="0.25">
      <c r="A2" s="261"/>
      <c r="B2" s="265"/>
      <c r="C2" s="261"/>
      <c r="D2" s="238"/>
      <c r="E2" s="252"/>
      <c r="F2" s="252"/>
      <c r="G2" s="252"/>
      <c r="H2" s="240"/>
    </row>
    <row r="3" spans="1:11" s="242" customFormat="1" ht="10.5" customHeight="1" x14ac:dyDescent="0.25">
      <c r="A3" s="144">
        <v>62</v>
      </c>
      <c r="B3" s="264"/>
      <c r="C3" s="146"/>
      <c r="D3" s="271"/>
      <c r="E3" s="274"/>
      <c r="F3" s="274"/>
      <c r="G3" s="274"/>
      <c r="H3" s="274"/>
      <c r="I3" s="241"/>
      <c r="J3" s="241"/>
      <c r="K3" s="241"/>
    </row>
    <row r="4" spans="1:11" s="242" customFormat="1" ht="12" customHeight="1" x14ac:dyDescent="0.2">
      <c r="A4" s="270">
        <f>VLOOKUP(A$3,'Indicadores do boletim'!$D:$P,12,0)</f>
        <v>0</v>
      </c>
      <c r="B4" s="264" t="e">
        <f>HLOOKUP($A$4,Razão!1:1048576,2,0)</f>
        <v>#N/A</v>
      </c>
      <c r="C4" s="146"/>
      <c r="D4" s="271"/>
      <c r="E4" s="241"/>
      <c r="F4" s="241"/>
      <c r="G4" s="241"/>
      <c r="H4" s="241"/>
      <c r="I4" s="260"/>
      <c r="J4" s="260"/>
      <c r="K4" s="260"/>
    </row>
    <row r="5" spans="1:11" s="243" customFormat="1" ht="42" customHeight="1" x14ac:dyDescent="0.25">
      <c r="A5" s="245"/>
      <c r="B5" s="267"/>
      <c r="C5" s="149"/>
      <c r="D5" s="426" t="str">
        <f>VLOOKUP(A3,'Indicadores do boletim'!$D:$N,3,0)&amp;" "&amp;VLOOKUP(A3,'Indicadores do boletim'!$D:$N,6,0)&amp;", "&amp;VLOOKUP(A3,'Indicadores do boletim'!$D:$N,7,0)</f>
        <v>Idade máxima de retorno salarial positivo: Brasil, Sudeste Metropolitano, Região Metropolitana do Rio de Janeiro e cidade do Rio de Janeiro, 2012 a 2016</v>
      </c>
      <c r="E5" s="426"/>
      <c r="F5" s="426"/>
      <c r="G5" s="426"/>
      <c r="H5" s="426"/>
    </row>
    <row r="6" spans="1:11" s="243" customFormat="1" ht="9.75" customHeight="1" thickBot="1" x14ac:dyDescent="0.25">
      <c r="A6" s="245"/>
      <c r="B6" s="269"/>
      <c r="C6" s="149"/>
      <c r="D6" s="244"/>
      <c r="H6" s="103"/>
    </row>
    <row r="7" spans="1:11" s="245" customFormat="1" ht="27.75" customHeight="1" thickTop="1" x14ac:dyDescent="0.25">
      <c r="A7" s="263"/>
      <c r="B7" s="266"/>
      <c r="C7" s="149"/>
      <c r="D7" s="273" t="s">
        <v>0</v>
      </c>
      <c r="E7" s="272" t="s">
        <v>7</v>
      </c>
      <c r="F7" s="272" t="s">
        <v>8</v>
      </c>
      <c r="G7" s="272" t="s">
        <v>169</v>
      </c>
      <c r="H7" s="272" t="s">
        <v>10</v>
      </c>
    </row>
    <row r="8" spans="1:11" s="100" customFormat="1" ht="15" customHeight="1" x14ac:dyDescent="0.25">
      <c r="A8" s="254"/>
      <c r="B8" s="254">
        <f>D8</f>
        <v>2012</v>
      </c>
      <c r="C8" s="152">
        <v>0</v>
      </c>
      <c r="D8" s="98">
        <v>2012</v>
      </c>
      <c r="E8" s="119">
        <f>-Aux_id!$D5/(2*Aux_id!$E5)</f>
        <v>51.915859478148185</v>
      </c>
      <c r="F8" s="119">
        <f>-Aux_id!$F5/(2*Aux_id!$G5)</f>
        <v>52.216644666200928</v>
      </c>
      <c r="G8" s="119">
        <f>-Aux_id!$H5/(2*Aux_id!$I5)</f>
        <v>52.323666794203632</v>
      </c>
      <c r="H8" s="119">
        <f>-Aux_id!$J5/(2*Aux_id!$K5)</f>
        <v>52.763728427264333</v>
      </c>
    </row>
    <row r="9" spans="1:11" s="100" customFormat="1" ht="15" customHeight="1" x14ac:dyDescent="0.25">
      <c r="A9" s="254"/>
      <c r="B9" s="254">
        <f>B8</f>
        <v>2012</v>
      </c>
      <c r="C9" s="152">
        <v>1</v>
      </c>
      <c r="D9" s="246" t="s">
        <v>3</v>
      </c>
      <c r="E9" s="364">
        <f>-Aux_id!$D6/(2*Aux_id!$E6)</f>
        <v>51.597641157730628</v>
      </c>
      <c r="F9" s="364">
        <f>-Aux_id!$F6/(2*Aux_id!$G6)</f>
        <v>52.213590726073193</v>
      </c>
      <c r="G9" s="364">
        <f>-Aux_id!$H6/(2*Aux_id!$I6)</f>
        <v>51.749699036205975</v>
      </c>
      <c r="H9" s="364">
        <f>-Aux_id!$J6/(2*Aux_id!$K6)</f>
        <v>51.892954786427573</v>
      </c>
    </row>
    <row r="10" spans="1:11" s="100" customFormat="1" ht="15" customHeight="1" x14ac:dyDescent="0.25">
      <c r="A10" s="254"/>
      <c r="B10" s="254">
        <f t="shared" ref="B10:B12" si="0">B9</f>
        <v>2012</v>
      </c>
      <c r="C10" s="152">
        <v>2</v>
      </c>
      <c r="D10" s="246" t="s">
        <v>4</v>
      </c>
      <c r="E10" s="364">
        <f>-Aux_id!$D7/(2*Aux_id!$E7)</f>
        <v>51.59203761328618</v>
      </c>
      <c r="F10" s="364">
        <f>-Aux_id!$F7/(2*Aux_id!$G7)</f>
        <v>52.965846860384254</v>
      </c>
      <c r="G10" s="364">
        <f>-Aux_id!$H7/(2*Aux_id!$I7)</f>
        <v>54.262175005155953</v>
      </c>
      <c r="H10" s="364">
        <f>-Aux_id!$J7/(2*Aux_id!$K7)</f>
        <v>54.400715143482195</v>
      </c>
    </row>
    <row r="11" spans="1:11" s="100" customFormat="1" ht="15" customHeight="1" x14ac:dyDescent="0.25">
      <c r="A11" s="254"/>
      <c r="B11" s="254">
        <f t="shared" si="0"/>
        <v>2012</v>
      </c>
      <c r="C11" s="152">
        <v>3</v>
      </c>
      <c r="D11" s="246" t="s">
        <v>5</v>
      </c>
      <c r="E11" s="364">
        <f>-Aux_id!$D8/(2*Aux_id!$E8)</f>
        <v>52.056597171021792</v>
      </c>
      <c r="F11" s="364">
        <f>-Aux_id!$F8/(2*Aux_id!$G8)</f>
        <v>51.833618328315083</v>
      </c>
      <c r="G11" s="364">
        <f>-Aux_id!$H8/(2*Aux_id!$I8)</f>
        <v>52.083175021049655</v>
      </c>
      <c r="H11" s="364">
        <f>-Aux_id!$J8/(2*Aux_id!$K8)</f>
        <v>52.89316305649475</v>
      </c>
    </row>
    <row r="12" spans="1:11" s="100" customFormat="1" ht="15" customHeight="1" x14ac:dyDescent="0.25">
      <c r="A12" s="254"/>
      <c r="B12" s="254">
        <f t="shared" si="0"/>
        <v>2012</v>
      </c>
      <c r="C12" s="152">
        <v>4</v>
      </c>
      <c r="D12" s="246" t="s">
        <v>6</v>
      </c>
      <c r="E12" s="364">
        <f>-Aux_id!$D9/(2*Aux_id!$E9)</f>
        <v>52.422903316151221</v>
      </c>
      <c r="F12" s="364">
        <f>-Aux_id!$F9/(2*Aux_id!$G9)</f>
        <v>51.963377884136769</v>
      </c>
      <c r="G12" s="364">
        <f>-Aux_id!$H9/(2*Aux_id!$I9)</f>
        <v>51.829812667096292</v>
      </c>
      <c r="H12" s="364">
        <f>-Aux_id!$J9/(2*Aux_id!$K9)</f>
        <v>52.516549296923245</v>
      </c>
    </row>
    <row r="13" spans="1:11" s="100" customFormat="1" ht="15" customHeight="1" x14ac:dyDescent="0.25">
      <c r="A13" s="254"/>
      <c r="B13" s="254">
        <f>D13</f>
        <v>2013</v>
      </c>
      <c r="C13" s="152">
        <v>0</v>
      </c>
      <c r="D13" s="98">
        <v>2013</v>
      </c>
      <c r="E13" s="119">
        <f>-Aux_id!$D10/(2*Aux_id!$E10)</f>
        <v>52.678567834217247</v>
      </c>
      <c r="F13" s="119">
        <f>-Aux_id!$F10/(2*Aux_id!$G10)</f>
        <v>52.983083229433809</v>
      </c>
      <c r="G13" s="119">
        <f>-Aux_id!$H10/(2*Aux_id!$I10)</f>
        <v>53.421036894680455</v>
      </c>
      <c r="H13" s="119">
        <f>-Aux_id!$J10/(2*Aux_id!$K10)</f>
        <v>54.356812162620677</v>
      </c>
    </row>
    <row r="14" spans="1:11" s="100" customFormat="1" ht="15" customHeight="1" x14ac:dyDescent="0.25">
      <c r="A14" s="254"/>
      <c r="B14" s="254">
        <f>B13</f>
        <v>2013</v>
      </c>
      <c r="C14" s="152">
        <v>1</v>
      </c>
      <c r="D14" s="246" t="s">
        <v>3</v>
      </c>
      <c r="E14" s="364">
        <f>-Aux_id!$D11/(2*Aux_id!$E11)</f>
        <v>52.303354993001548</v>
      </c>
      <c r="F14" s="364">
        <f>-Aux_id!$F11/(2*Aux_id!$G11)</f>
        <v>53.13811064102368</v>
      </c>
      <c r="G14" s="364">
        <f>-Aux_id!$H11/(2*Aux_id!$I11)</f>
        <v>54.02234628330914</v>
      </c>
      <c r="H14" s="364">
        <f>-Aux_id!$J11/(2*Aux_id!$K11)</f>
        <v>55.437102759262743</v>
      </c>
    </row>
    <row r="15" spans="1:11" s="100" customFormat="1" ht="15" customHeight="1" x14ac:dyDescent="0.25">
      <c r="A15" s="254"/>
      <c r="B15" s="254">
        <f t="shared" ref="B15:B17" si="1">B14</f>
        <v>2013</v>
      </c>
      <c r="C15" s="152">
        <v>2</v>
      </c>
      <c r="D15" s="246" t="s">
        <v>4</v>
      </c>
      <c r="E15" s="364">
        <f>-Aux_id!$D12/(2*Aux_id!$E12)</f>
        <v>52.551357011789818</v>
      </c>
      <c r="F15" s="364">
        <f>-Aux_id!$F12/(2*Aux_id!$G12)</f>
        <v>52.226965930981343</v>
      </c>
      <c r="G15" s="364">
        <f>-Aux_id!$H12/(2*Aux_id!$I12)</f>
        <v>53.411276394115667</v>
      </c>
      <c r="H15" s="364">
        <f>-Aux_id!$J12/(2*Aux_id!$K12)</f>
        <v>55.217181186346394</v>
      </c>
    </row>
    <row r="16" spans="1:11" s="100" customFormat="1" ht="15" customHeight="1" x14ac:dyDescent="0.25">
      <c r="A16" s="254"/>
      <c r="B16" s="254">
        <f t="shared" si="1"/>
        <v>2013</v>
      </c>
      <c r="C16" s="152">
        <v>3</v>
      </c>
      <c r="D16" s="246" t="s">
        <v>5</v>
      </c>
      <c r="E16" s="364">
        <f>-Aux_id!$D13/(2*Aux_id!$E13)</f>
        <v>53.271938796975853</v>
      </c>
      <c r="F16" s="364">
        <f>-Aux_id!$F13/(2*Aux_id!$G13)</f>
        <v>53.66820970877189</v>
      </c>
      <c r="G16" s="364">
        <f>-Aux_id!$H13/(2*Aux_id!$I13)</f>
        <v>52.790623221798555</v>
      </c>
      <c r="H16" s="364">
        <f>-Aux_id!$J13/(2*Aux_id!$K13)</f>
        <v>52.85274536347147</v>
      </c>
    </row>
    <row r="17" spans="1:8" s="100" customFormat="1" ht="15" customHeight="1" x14ac:dyDescent="0.25">
      <c r="A17" s="254"/>
      <c r="B17" s="254">
        <f t="shared" si="1"/>
        <v>2013</v>
      </c>
      <c r="C17" s="152">
        <v>4</v>
      </c>
      <c r="D17" s="246" t="s">
        <v>6</v>
      </c>
      <c r="E17" s="364">
        <f>-Aux_id!$D14/(2*Aux_id!$E14)</f>
        <v>52.631891280359646</v>
      </c>
      <c r="F17" s="364">
        <f>-Aux_id!$F14/(2*Aux_id!$G14)</f>
        <v>52.991276113772948</v>
      </c>
      <c r="G17" s="364">
        <f>-Aux_id!$H14/(2*Aux_id!$I14)</f>
        <v>53.53211971241258</v>
      </c>
      <c r="H17" s="364">
        <f>-Aux_id!$J14/(2*Aux_id!$K14)</f>
        <v>54.063914389871798</v>
      </c>
    </row>
    <row r="18" spans="1:8" s="100" customFormat="1" ht="15" customHeight="1" x14ac:dyDescent="0.25">
      <c r="A18" s="254"/>
      <c r="B18" s="254">
        <f>D18</f>
        <v>2014</v>
      </c>
      <c r="C18" s="152">
        <v>0</v>
      </c>
      <c r="D18" s="98">
        <v>2014</v>
      </c>
      <c r="E18" s="119">
        <f>-Aux_id!$D15/(2*Aux_id!$E15)</f>
        <v>52.15033277879737</v>
      </c>
      <c r="F18" s="119">
        <f>-Aux_id!$F15/(2*Aux_id!$G15)</f>
        <v>53.208797048562211</v>
      </c>
      <c r="G18" s="119">
        <f>-Aux_id!$H15/(2*Aux_id!$I15)</f>
        <v>54.748960852074667</v>
      </c>
      <c r="H18" s="119">
        <f>-Aux_id!$J15/(2*Aux_id!$K15)</f>
        <v>56.269675769243193</v>
      </c>
    </row>
    <row r="19" spans="1:8" s="100" customFormat="1" ht="15" customHeight="1" x14ac:dyDescent="0.25">
      <c r="A19" s="254"/>
      <c r="B19" s="254">
        <f>B18</f>
        <v>2014</v>
      </c>
      <c r="C19" s="152">
        <v>1</v>
      </c>
      <c r="D19" s="246" t="s">
        <v>3</v>
      </c>
      <c r="E19" s="120">
        <f>-Aux_id!$D16/(2*Aux_id!$E16)</f>
        <v>52.482659565537546</v>
      </c>
      <c r="F19" s="120">
        <f>-Aux_id!$F16/(2*Aux_id!$G16)</f>
        <v>52.662202109589316</v>
      </c>
      <c r="G19" s="120">
        <f>-Aux_id!$H16/(2*Aux_id!$I16)</f>
        <v>54.163992256027896</v>
      </c>
      <c r="H19" s="120">
        <f>-Aux_id!$J16/(2*Aux_id!$K16)</f>
        <v>54.302311236520417</v>
      </c>
    </row>
    <row r="20" spans="1:8" s="100" customFormat="1" ht="15" customHeight="1" x14ac:dyDescent="0.25">
      <c r="A20" s="254"/>
      <c r="B20" s="254">
        <f t="shared" ref="B20:B22" si="2">B19</f>
        <v>2014</v>
      </c>
      <c r="C20" s="152">
        <v>2</v>
      </c>
      <c r="D20" s="246" t="s">
        <v>4</v>
      </c>
      <c r="E20" s="120">
        <f>-Aux_id!$D17/(2*Aux_id!$E17)</f>
        <v>52.169665437073014</v>
      </c>
      <c r="F20" s="120">
        <f>-Aux_id!$F17/(2*Aux_id!$G17)</f>
        <v>52.884011454658641</v>
      </c>
      <c r="G20" s="120">
        <f>-Aux_id!$H17/(2*Aux_id!$I17)</f>
        <v>56.004088462497592</v>
      </c>
      <c r="H20" s="120">
        <f>-Aux_id!$J17/(2*Aux_id!$K17)</f>
        <v>56.874859473324733</v>
      </c>
    </row>
    <row r="21" spans="1:8" s="100" customFormat="1" ht="15" customHeight="1" x14ac:dyDescent="0.25">
      <c r="A21" s="254"/>
      <c r="B21" s="254">
        <f t="shared" si="2"/>
        <v>2014</v>
      </c>
      <c r="C21" s="152">
        <v>3</v>
      </c>
      <c r="D21" s="246" t="s">
        <v>5</v>
      </c>
      <c r="E21" s="120">
        <f>-Aux_id!$D18/(2*Aux_id!$E18)</f>
        <v>51.953807829583411</v>
      </c>
      <c r="F21" s="120">
        <f>-Aux_id!$F18/(2*Aux_id!$G18)</f>
        <v>53.9754147158473</v>
      </c>
      <c r="G21" s="120">
        <f>-Aux_id!$H18/(2*Aux_id!$I18)</f>
        <v>54.952670174003387</v>
      </c>
      <c r="H21" s="120">
        <f>-Aux_id!$J18/(2*Aux_id!$K18)</f>
        <v>58.712023360182329</v>
      </c>
    </row>
    <row r="22" spans="1:8" s="100" customFormat="1" ht="15" customHeight="1" x14ac:dyDescent="0.25">
      <c r="A22" s="254"/>
      <c r="B22" s="254">
        <f t="shared" si="2"/>
        <v>2014</v>
      </c>
      <c r="C22" s="152">
        <v>4</v>
      </c>
      <c r="D22" s="246" t="s">
        <v>6</v>
      </c>
      <c r="E22" s="120">
        <f>-Aux_id!$D19/(2*Aux_id!$E19)</f>
        <v>52.021728787603394</v>
      </c>
      <c r="F22" s="120">
        <f>-Aux_id!$F19/(2*Aux_id!$G19)</f>
        <v>53.468974890250074</v>
      </c>
      <c r="G22" s="120">
        <f>-Aux_id!$H19/(2*Aux_id!$I19)</f>
        <v>54.75397345813581</v>
      </c>
      <c r="H22" s="120">
        <f>-Aux_id!$J19/(2*Aux_id!$K19)</f>
        <v>58.182675913014208</v>
      </c>
    </row>
    <row r="23" spans="1:8" s="100" customFormat="1" ht="15" customHeight="1" x14ac:dyDescent="0.25">
      <c r="A23" s="254"/>
      <c r="B23" s="254">
        <f>D23</f>
        <v>2015</v>
      </c>
      <c r="C23" s="152">
        <v>0</v>
      </c>
      <c r="D23" s="98">
        <v>2015</v>
      </c>
      <c r="E23" s="119">
        <f>-Aux_id!$D20/(2*Aux_id!$E20)</f>
        <v>52.324143115182551</v>
      </c>
      <c r="F23" s="119">
        <f>-Aux_id!$F20/(2*Aux_id!$G20)</f>
        <v>52.820585096365789</v>
      </c>
      <c r="G23" s="119">
        <f>-Aux_id!$H20/(2*Aux_id!$I20)</f>
        <v>53.846130861910524</v>
      </c>
      <c r="H23" s="119">
        <f>-Aux_id!$J20/(2*Aux_id!$K20)</f>
        <v>57.007444256711224</v>
      </c>
    </row>
    <row r="24" spans="1:8" s="100" customFormat="1" ht="15" customHeight="1" x14ac:dyDescent="0.25">
      <c r="A24" s="254"/>
      <c r="B24" s="254">
        <f>B23</f>
        <v>2015</v>
      </c>
      <c r="C24" s="152">
        <v>1</v>
      </c>
      <c r="D24" s="246" t="s">
        <v>3</v>
      </c>
      <c r="E24" s="120">
        <f>-Aux_id!$D21/(2*Aux_id!$E21)</f>
        <v>52.06766137754461</v>
      </c>
      <c r="F24" s="120">
        <f>-Aux_id!$F21/(2*Aux_id!$G21)</f>
        <v>52.700776457195595</v>
      </c>
      <c r="G24" s="120">
        <f>-Aux_id!$H21/(2*Aux_id!$I21)</f>
        <v>53.918917842434674</v>
      </c>
      <c r="H24" s="120">
        <f>-Aux_id!$J21/(2*Aux_id!$K21)</f>
        <v>57.831031234308824</v>
      </c>
    </row>
    <row r="25" spans="1:8" s="100" customFormat="1" ht="15" customHeight="1" x14ac:dyDescent="0.25">
      <c r="A25" s="254"/>
      <c r="B25" s="254">
        <f t="shared" ref="B25:B27" si="3">B24</f>
        <v>2015</v>
      </c>
      <c r="C25" s="152">
        <v>2</v>
      </c>
      <c r="D25" s="246" t="s">
        <v>4</v>
      </c>
      <c r="E25" s="120">
        <f>-Aux_id!$D22/(2*Aux_id!$E22)</f>
        <v>52.461537462337063</v>
      </c>
      <c r="F25" s="120">
        <f>-Aux_id!$F22/(2*Aux_id!$G22)</f>
        <v>53.594024631304471</v>
      </c>
      <c r="G25" s="120">
        <f>-Aux_id!$H22/(2*Aux_id!$I22)</f>
        <v>54.872574165346713</v>
      </c>
      <c r="H25" s="120">
        <f>-Aux_id!$J22/(2*Aux_id!$K22)</f>
        <v>58.453222621087349</v>
      </c>
    </row>
    <row r="26" spans="1:8" s="100" customFormat="1" ht="15" customHeight="1" x14ac:dyDescent="0.25">
      <c r="A26" s="254"/>
      <c r="B26" s="254">
        <f t="shared" si="3"/>
        <v>2015</v>
      </c>
      <c r="C26" s="152">
        <v>3</v>
      </c>
      <c r="D26" s="246" t="s">
        <v>5</v>
      </c>
      <c r="E26" s="120">
        <f>-Aux_id!$D23/(2*Aux_id!$E23)</f>
        <v>52.395071730242542</v>
      </c>
      <c r="F26" s="120">
        <f>-Aux_id!$F23/(2*Aux_id!$G23)</f>
        <v>52.496930826904702</v>
      </c>
      <c r="G26" s="120">
        <f>-Aux_id!$H23/(2*Aux_id!$I23)</f>
        <v>53.469063575845922</v>
      </c>
      <c r="H26" s="120">
        <f>-Aux_id!$J23/(2*Aux_id!$K23)</f>
        <v>56.512431674438126</v>
      </c>
    </row>
    <row r="27" spans="1:8" s="100" customFormat="1" ht="15" customHeight="1" x14ac:dyDescent="0.25">
      <c r="A27" s="254"/>
      <c r="B27" s="254">
        <f t="shared" si="3"/>
        <v>2015</v>
      </c>
      <c r="C27" s="152">
        <v>4</v>
      </c>
      <c r="D27" s="246" t="s">
        <v>6</v>
      </c>
      <c r="E27" s="120">
        <f>-Aux_id!$D24/(2*Aux_id!$E24)</f>
        <v>52.88082848517427</v>
      </c>
      <c r="F27" s="120">
        <f>-Aux_id!$F24/(2*Aux_id!$G24)</f>
        <v>52.596298361457158</v>
      </c>
      <c r="G27" s="120">
        <f>-Aux_id!$H24/(2*Aux_id!$I24)</f>
        <v>53.19655997119353</v>
      </c>
      <c r="H27" s="120">
        <f>-Aux_id!$J24/(2*Aux_id!$K24)</f>
        <v>55.608233232386318</v>
      </c>
    </row>
    <row r="28" spans="1:8" s="100" customFormat="1" ht="15" customHeight="1" x14ac:dyDescent="0.25">
      <c r="A28" s="254"/>
      <c r="B28" s="254">
        <f>D28</f>
        <v>2016</v>
      </c>
      <c r="C28" s="152">
        <v>0</v>
      </c>
      <c r="D28" s="98">
        <v>2016</v>
      </c>
      <c r="E28" s="119">
        <f>-Aux_id!$D25/(2*Aux_id!$E25)</f>
        <v>52.468302838138619</v>
      </c>
      <c r="F28" s="119">
        <f>-Aux_id!$F25/(2*Aux_id!$G25)</f>
        <v>52.718197113379873</v>
      </c>
      <c r="G28" s="119">
        <f>-Aux_id!$H25/(2*Aux_id!$I25)</f>
        <v>52.282404120329886</v>
      </c>
      <c r="H28" s="119">
        <f>-Aux_id!$J25/(2*Aux_id!$K25)</f>
        <v>55.853757316015042</v>
      </c>
    </row>
    <row r="29" spans="1:8" s="100" customFormat="1" ht="15" customHeight="1" thickBot="1" x14ac:dyDescent="0.3">
      <c r="A29" s="254"/>
      <c r="B29" s="254">
        <f>B28</f>
        <v>2016</v>
      </c>
      <c r="C29" s="152">
        <v>1</v>
      </c>
      <c r="D29" s="246" t="s">
        <v>3</v>
      </c>
      <c r="E29" s="120">
        <f>-Aux_id!$D26/(2*Aux_id!$E26)</f>
        <v>52.468302838138619</v>
      </c>
      <c r="F29" s="120">
        <f>-Aux_id!$F26/(2*Aux_id!$G26)</f>
        <v>52.718197113379873</v>
      </c>
      <c r="G29" s="120">
        <f>-Aux_id!$H26/(2*Aux_id!$I26)</f>
        <v>52.282404120329886</v>
      </c>
      <c r="H29" s="120">
        <f>-Aux_id!$J26/(2*Aux_id!$K26)</f>
        <v>55.853757316015042</v>
      </c>
    </row>
    <row r="30" spans="1:8" ht="22.5" customHeight="1" thickTop="1" x14ac:dyDescent="0.25">
      <c r="D30" s="372" t="s">
        <v>785</v>
      </c>
      <c r="E30" s="372"/>
      <c r="F30" s="372"/>
      <c r="G30" s="372"/>
      <c r="H30" s="372"/>
    </row>
    <row r="31" spans="1:8" ht="10.5" customHeight="1" x14ac:dyDescent="0.25">
      <c r="D31" s="248" t="s">
        <v>676</v>
      </c>
    </row>
    <row r="32" spans="1:8" x14ac:dyDescent="0.25">
      <c r="D32" s="259" t="s">
        <v>677</v>
      </c>
    </row>
  </sheetData>
  <mergeCells count="2">
    <mergeCell ref="D5:H5"/>
    <mergeCell ref="D30:H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8"/>
  <sheetViews>
    <sheetView topLeftCell="A476" workbookViewId="0">
      <selection activeCell="B84" sqref="B84"/>
    </sheetView>
  </sheetViews>
  <sheetFormatPr defaultRowHeight="15" x14ac:dyDescent="0.25"/>
  <cols>
    <col min="1" max="1" width="11" style="331" bestFit="1" customWidth="1"/>
    <col min="2" max="10" width="9.140625" style="232"/>
    <col min="11" max="16384" width="9.140625" style="331"/>
  </cols>
  <sheetData>
    <row r="1" spans="1:10" x14ac:dyDescent="0.25">
      <c r="B1" s="232" t="s">
        <v>232</v>
      </c>
      <c r="C1" s="232" t="s">
        <v>693</v>
      </c>
      <c r="D1" s="232" t="s">
        <v>694</v>
      </c>
      <c r="E1" s="232" t="s">
        <v>695</v>
      </c>
      <c r="F1" s="232" t="s">
        <v>696</v>
      </c>
      <c r="G1" s="232" t="s">
        <v>697</v>
      </c>
      <c r="H1" s="232" t="s">
        <v>698</v>
      </c>
      <c r="I1" s="232" t="s">
        <v>699</v>
      </c>
      <c r="J1" s="232" t="s">
        <v>700</v>
      </c>
    </row>
    <row r="2" spans="1:10" x14ac:dyDescent="0.25">
      <c r="A2" s="331" t="str">
        <f>B2&amp;C2</f>
        <v>2016_cons</v>
      </c>
      <c r="B2" s="232">
        <v>2016</v>
      </c>
      <c r="C2" s="232" t="s">
        <v>701</v>
      </c>
      <c r="D2" s="232">
        <v>4.6032967567443848</v>
      </c>
      <c r="E2" s="232">
        <v>2.0934794098138809E-2</v>
      </c>
      <c r="F2" s="232">
        <v>219.88735961914063</v>
      </c>
      <c r="G2" s="232">
        <v>0</v>
      </c>
      <c r="H2" s="232">
        <v>231407</v>
      </c>
      <c r="I2" s="232">
        <v>0.38910400867462158</v>
      </c>
    </row>
    <row r="3" spans="1:10" x14ac:dyDescent="0.25">
      <c r="A3" s="331" t="str">
        <f t="shared" ref="A3:A66" si="0">B3&amp;C3</f>
        <v>2016edu1</v>
      </c>
      <c r="B3" s="232">
        <v>2016</v>
      </c>
      <c r="C3" s="232" t="s">
        <v>702</v>
      </c>
      <c r="D3" s="232">
        <v>-0.24701490998268127</v>
      </c>
      <c r="E3" s="232">
        <v>9.4244495034217834E-2</v>
      </c>
      <c r="F3" s="232">
        <v>-2.6210010051727295</v>
      </c>
      <c r="G3" s="232">
        <v>8.7677733972668648E-3</v>
      </c>
      <c r="H3" s="232">
        <v>231407</v>
      </c>
      <c r="I3" s="232">
        <v>0.38910400867462158</v>
      </c>
      <c r="J3" s="232">
        <v>3.3638312015682459E-4</v>
      </c>
    </row>
    <row r="4" spans="1:10" x14ac:dyDescent="0.25">
      <c r="A4" s="331" t="str">
        <f t="shared" si="0"/>
        <v>2016edu10</v>
      </c>
      <c r="B4" s="232">
        <v>2016</v>
      </c>
      <c r="C4" s="232" t="s">
        <v>703</v>
      </c>
      <c r="D4" s="232">
        <v>0.54680436849594116</v>
      </c>
      <c r="E4" s="232">
        <v>1.4003475196659565E-2</v>
      </c>
      <c r="F4" s="232">
        <v>39.047763824462891</v>
      </c>
      <c r="G4" s="232">
        <v>0</v>
      </c>
      <c r="H4" s="232">
        <v>231407</v>
      </c>
      <c r="I4" s="232">
        <v>0.38910400867462158</v>
      </c>
      <c r="J4" s="232">
        <v>2.4467960000038147E-2</v>
      </c>
    </row>
    <row r="5" spans="1:10" x14ac:dyDescent="0.25">
      <c r="A5" s="331" t="str">
        <f t="shared" si="0"/>
        <v>2016edu11</v>
      </c>
      <c r="B5" s="232">
        <v>2016</v>
      </c>
      <c r="C5" s="232" t="s">
        <v>704</v>
      </c>
      <c r="D5" s="232">
        <v>0.56980949640274048</v>
      </c>
      <c r="E5" s="232">
        <v>1.4891864731907845E-2</v>
      </c>
      <c r="F5" s="232">
        <v>38.263137817382813</v>
      </c>
      <c r="G5" s="232">
        <v>0</v>
      </c>
      <c r="H5" s="232">
        <v>231407</v>
      </c>
      <c r="I5" s="232">
        <v>0.38910400867462158</v>
      </c>
      <c r="J5" s="232">
        <v>2.8104357421398163E-2</v>
      </c>
    </row>
    <row r="6" spans="1:10" x14ac:dyDescent="0.25">
      <c r="A6" s="331" t="str">
        <f t="shared" si="0"/>
        <v>2016edu12</v>
      </c>
      <c r="B6" s="232">
        <v>2016</v>
      </c>
      <c r="C6" s="232" t="s">
        <v>705</v>
      </c>
      <c r="D6" s="232">
        <v>0.83124703168869019</v>
      </c>
      <c r="E6" s="232">
        <v>9.2374347150325775E-3</v>
      </c>
      <c r="F6" s="232">
        <v>89.986785888671875</v>
      </c>
      <c r="G6" s="232">
        <v>0</v>
      </c>
      <c r="H6" s="232">
        <v>231407</v>
      </c>
      <c r="I6" s="232">
        <v>0.38910400867462158</v>
      </c>
      <c r="J6" s="232">
        <v>0.32312256097793579</v>
      </c>
    </row>
    <row r="7" spans="1:10" x14ac:dyDescent="0.25">
      <c r="A7" s="331" t="str">
        <f t="shared" si="0"/>
        <v>2016edu13</v>
      </c>
      <c r="B7" s="232">
        <v>2016</v>
      </c>
      <c r="C7" s="232" t="s">
        <v>706</v>
      </c>
      <c r="D7" s="232">
        <v>1.0340496301651001</v>
      </c>
      <c r="E7" s="232">
        <v>2.443368174135685E-2</v>
      </c>
      <c r="F7" s="232">
        <v>42.320663452148438</v>
      </c>
      <c r="G7" s="232">
        <v>0</v>
      </c>
      <c r="H7" s="232">
        <v>231407</v>
      </c>
      <c r="I7" s="232">
        <v>0.38910400867462158</v>
      </c>
      <c r="J7" s="232">
        <v>1.9208500161767006E-2</v>
      </c>
    </row>
    <row r="8" spans="1:10" x14ac:dyDescent="0.25">
      <c r="A8" s="331" t="str">
        <f t="shared" si="0"/>
        <v>2016edu14</v>
      </c>
      <c r="B8" s="232">
        <v>2016</v>
      </c>
      <c r="C8" s="232" t="s">
        <v>707</v>
      </c>
      <c r="D8" s="232">
        <v>1.1606044769287109</v>
      </c>
      <c r="E8" s="232">
        <v>1.527731865644455E-2</v>
      </c>
      <c r="F8" s="232">
        <v>75.969123840332031</v>
      </c>
      <c r="G8" s="232">
        <v>0</v>
      </c>
      <c r="H8" s="232">
        <v>231407</v>
      </c>
      <c r="I8" s="232">
        <v>0.38910400867462158</v>
      </c>
      <c r="J8" s="232">
        <v>2.418951690196991E-2</v>
      </c>
    </row>
    <row r="9" spans="1:10" x14ac:dyDescent="0.25">
      <c r="A9" s="331" t="str">
        <f t="shared" si="0"/>
        <v>2016edu15</v>
      </c>
      <c r="B9" s="232">
        <v>2016</v>
      </c>
      <c r="C9" s="232" t="s">
        <v>708</v>
      </c>
      <c r="D9" s="232">
        <v>1.3095319271087646</v>
      </c>
      <c r="E9" s="232">
        <v>1.4467878267168999E-2</v>
      </c>
      <c r="F9" s="232">
        <v>90.5130615234375</v>
      </c>
      <c r="G9" s="232">
        <v>0</v>
      </c>
      <c r="H9" s="232">
        <v>231407</v>
      </c>
      <c r="I9" s="232">
        <v>0.38910400867462158</v>
      </c>
      <c r="J9" s="232">
        <v>3.3753011375665665E-2</v>
      </c>
    </row>
    <row r="10" spans="1:10" x14ac:dyDescent="0.25">
      <c r="A10" s="331" t="str">
        <f t="shared" si="0"/>
        <v>2016edu16</v>
      </c>
      <c r="B10" s="232">
        <v>2016</v>
      </c>
      <c r="C10" s="232" t="s">
        <v>709</v>
      </c>
      <c r="D10" s="232">
        <v>1.7014110088348389</v>
      </c>
      <c r="E10" s="232">
        <v>1.1550928466022015E-2</v>
      </c>
      <c r="F10" s="232">
        <v>147.29647827148438</v>
      </c>
      <c r="G10" s="232">
        <v>0</v>
      </c>
      <c r="H10" s="232">
        <v>231407</v>
      </c>
      <c r="I10" s="232">
        <v>0.38910400867462158</v>
      </c>
      <c r="J10" s="232">
        <v>0.15120838582515717</v>
      </c>
    </row>
    <row r="11" spans="1:10" x14ac:dyDescent="0.25">
      <c r="A11" s="331" t="str">
        <f t="shared" si="0"/>
        <v>2016edu18</v>
      </c>
      <c r="B11" s="232">
        <v>2016</v>
      </c>
      <c r="C11" s="232" t="s">
        <v>710</v>
      </c>
      <c r="D11" s="232">
        <v>2.2780165672302246</v>
      </c>
      <c r="E11" s="232">
        <v>3.532111644744873E-2</v>
      </c>
      <c r="F11" s="232">
        <v>64.494468688964844</v>
      </c>
      <c r="G11" s="232">
        <v>0</v>
      </c>
      <c r="H11" s="232">
        <v>231407</v>
      </c>
      <c r="I11" s="232">
        <v>0.38910400867462158</v>
      </c>
      <c r="J11" s="232">
        <v>6.3307397067546844E-3</v>
      </c>
    </row>
    <row r="12" spans="1:10" x14ac:dyDescent="0.25">
      <c r="A12" s="331" t="str">
        <f t="shared" si="0"/>
        <v>2016edu2</v>
      </c>
      <c r="B12" s="232">
        <v>2016</v>
      </c>
      <c r="C12" s="232" t="s">
        <v>711</v>
      </c>
      <c r="D12" s="232">
        <v>-0.23393914103507996</v>
      </c>
      <c r="E12" s="232">
        <v>2.2845771163702011E-2</v>
      </c>
      <c r="F12" s="232">
        <v>-10.239932060241699</v>
      </c>
      <c r="G12" s="232">
        <v>1.329274604292871E-24</v>
      </c>
      <c r="H12" s="232">
        <v>231407</v>
      </c>
      <c r="I12" s="232">
        <v>0.38910400867462158</v>
      </c>
      <c r="J12" s="232">
        <v>9.352206252515316E-3</v>
      </c>
    </row>
    <row r="13" spans="1:10" x14ac:dyDescent="0.25">
      <c r="A13" s="331" t="str">
        <f t="shared" si="0"/>
        <v>2016edu22</v>
      </c>
      <c r="B13" s="232">
        <v>2016</v>
      </c>
      <c r="C13" s="232" t="s">
        <v>712</v>
      </c>
      <c r="D13" s="232">
        <v>2.6148412227630615</v>
      </c>
      <c r="E13" s="232">
        <v>4.9225710332393646E-2</v>
      </c>
      <c r="F13" s="232">
        <v>53.119419097900391</v>
      </c>
      <c r="G13" s="232">
        <v>0</v>
      </c>
      <c r="H13" s="232">
        <v>231407</v>
      </c>
      <c r="I13" s="232">
        <v>0.38910400867462158</v>
      </c>
      <c r="J13" s="232">
        <v>2.267106669023633E-3</v>
      </c>
    </row>
    <row r="14" spans="1:10" x14ac:dyDescent="0.25">
      <c r="A14" s="331" t="str">
        <f t="shared" si="0"/>
        <v>2016edu3</v>
      </c>
      <c r="B14" s="232">
        <v>2016</v>
      </c>
      <c r="C14" s="232" t="s">
        <v>713</v>
      </c>
      <c r="D14" s="232">
        <v>-0.12955938279628754</v>
      </c>
      <c r="E14" s="232">
        <v>1.7878608778119087E-2</v>
      </c>
      <c r="F14" s="232">
        <v>-7.2466144561767578</v>
      </c>
      <c r="G14" s="232">
        <v>4.2864122624594603E-13</v>
      </c>
      <c r="H14" s="232">
        <v>231407</v>
      </c>
      <c r="I14" s="232">
        <v>0.38910400867462158</v>
      </c>
      <c r="J14" s="232">
        <v>1.6560204327106476E-2</v>
      </c>
    </row>
    <row r="15" spans="1:10" x14ac:dyDescent="0.25">
      <c r="A15" s="331" t="str">
        <f t="shared" si="0"/>
        <v>2016edu4</v>
      </c>
      <c r="B15" s="232">
        <v>2016</v>
      </c>
      <c r="C15" s="232" t="s">
        <v>714</v>
      </c>
      <c r="D15" s="232">
        <v>4.1545476764440536E-2</v>
      </c>
      <c r="E15" s="232">
        <v>1.6378423199057579E-2</v>
      </c>
      <c r="F15" s="232">
        <v>2.5365979671478271</v>
      </c>
      <c r="G15" s="232">
        <v>1.1194192804396152E-2</v>
      </c>
      <c r="H15" s="232">
        <v>231407</v>
      </c>
      <c r="I15" s="232">
        <v>0.38910400867462158</v>
      </c>
      <c r="J15" s="232">
        <v>2.3018810898065567E-2</v>
      </c>
    </row>
    <row r="16" spans="1:10" x14ac:dyDescent="0.25">
      <c r="A16" s="331" t="str">
        <f t="shared" si="0"/>
        <v>2016edu5</v>
      </c>
      <c r="B16" s="232">
        <v>2016</v>
      </c>
      <c r="C16" s="232" t="s">
        <v>715</v>
      </c>
      <c r="D16" s="232">
        <v>0.25967496633529663</v>
      </c>
      <c r="E16" s="232">
        <v>1.0841506533324718E-2</v>
      </c>
      <c r="F16" s="232">
        <v>23.951927185058594</v>
      </c>
      <c r="G16" s="232">
        <v>0</v>
      </c>
      <c r="H16" s="232">
        <v>231407</v>
      </c>
      <c r="I16" s="232">
        <v>0.38910400867462158</v>
      </c>
      <c r="J16" s="232">
        <v>7.4128612875938416E-2</v>
      </c>
    </row>
    <row r="17" spans="1:10" x14ac:dyDescent="0.25">
      <c r="A17" s="331" t="str">
        <f t="shared" si="0"/>
        <v>2016edu6</v>
      </c>
      <c r="B17" s="232">
        <v>2016</v>
      </c>
      <c r="C17" s="232" t="s">
        <v>716</v>
      </c>
      <c r="D17" s="232">
        <v>0.29366594552993774</v>
      </c>
      <c r="E17" s="232">
        <v>1.2219826690852642E-2</v>
      </c>
      <c r="F17" s="232">
        <v>24.031923294067383</v>
      </c>
      <c r="G17" s="232">
        <v>0</v>
      </c>
      <c r="H17" s="232">
        <v>231407</v>
      </c>
      <c r="I17" s="232">
        <v>0.38910400867462158</v>
      </c>
      <c r="J17" s="232">
        <v>3.8247030228376389E-2</v>
      </c>
    </row>
    <row r="18" spans="1:10" x14ac:dyDescent="0.25">
      <c r="A18" s="331" t="str">
        <f t="shared" si="0"/>
        <v>2016edu7</v>
      </c>
      <c r="B18" s="232">
        <v>2016</v>
      </c>
      <c r="C18" s="232" t="s">
        <v>717</v>
      </c>
      <c r="D18" s="232">
        <v>0.38170585036277771</v>
      </c>
      <c r="E18" s="232">
        <v>1.392072718590498E-2</v>
      </c>
      <c r="F18" s="232">
        <v>27.419965744018555</v>
      </c>
      <c r="G18" s="232">
        <v>0</v>
      </c>
      <c r="H18" s="232">
        <v>231407</v>
      </c>
      <c r="I18" s="232">
        <v>0.38910400867462158</v>
      </c>
      <c r="J18" s="232">
        <v>2.5634724646806717E-2</v>
      </c>
    </row>
    <row r="19" spans="1:10" x14ac:dyDescent="0.25">
      <c r="A19" s="331" t="str">
        <f t="shared" si="0"/>
        <v>2016edu8</v>
      </c>
      <c r="B19" s="232">
        <v>2016</v>
      </c>
      <c r="C19" s="232" t="s">
        <v>718</v>
      </c>
      <c r="D19" s="232">
        <v>0.43333068490028381</v>
      </c>
      <c r="E19" s="232">
        <v>1.3619936071336269E-2</v>
      </c>
      <c r="F19" s="232">
        <v>31.815912246704102</v>
      </c>
      <c r="G19" s="232">
        <v>0</v>
      </c>
      <c r="H19" s="232">
        <v>231407</v>
      </c>
      <c r="I19" s="232">
        <v>0.38910400867462158</v>
      </c>
      <c r="J19" s="232">
        <v>2.824724093079567E-2</v>
      </c>
    </row>
    <row r="20" spans="1:10" x14ac:dyDescent="0.25">
      <c r="A20" s="331" t="str">
        <f t="shared" si="0"/>
        <v>2016edu9</v>
      </c>
      <c r="B20" s="232">
        <v>2016</v>
      </c>
      <c r="C20" s="232" t="s">
        <v>719</v>
      </c>
      <c r="D20" s="232">
        <v>0.57594287395477295</v>
      </c>
      <c r="E20" s="232">
        <v>1.003950834274292E-2</v>
      </c>
      <c r="F20" s="232">
        <v>57.367637634277344</v>
      </c>
      <c r="G20" s="232">
        <v>0</v>
      </c>
      <c r="H20" s="232">
        <v>231407</v>
      </c>
      <c r="I20" s="232">
        <v>0.38910400867462158</v>
      </c>
      <c r="J20" s="232">
        <v>0.10089800506830215</v>
      </c>
    </row>
    <row r="21" spans="1:10" x14ac:dyDescent="0.25">
      <c r="A21" s="331" t="str">
        <f t="shared" si="0"/>
        <v>2016hom</v>
      </c>
      <c r="B21" s="232">
        <v>2016</v>
      </c>
      <c r="C21" s="232" t="s">
        <v>720</v>
      </c>
      <c r="D21" s="232">
        <v>0.41141673922538757</v>
      </c>
      <c r="E21" s="232">
        <v>4.481093492358923E-3</v>
      </c>
      <c r="F21" s="232">
        <v>91.811683654785156</v>
      </c>
      <c r="G21" s="232">
        <v>0</v>
      </c>
      <c r="H21" s="232">
        <v>231407</v>
      </c>
      <c r="I21" s="232">
        <v>0.38910400867462158</v>
      </c>
      <c r="J21" s="232">
        <v>0.57967323064804077</v>
      </c>
    </row>
    <row r="22" spans="1:10" x14ac:dyDescent="0.25">
      <c r="A22" s="331" t="str">
        <f t="shared" si="0"/>
        <v>2016idade</v>
      </c>
      <c r="B22" s="232">
        <v>2016</v>
      </c>
      <c r="C22" s="232" t="s">
        <v>721</v>
      </c>
      <c r="D22" s="232">
        <v>6.6191680729389191E-2</v>
      </c>
      <c r="E22" s="232">
        <v>9.7059377003461123E-4</v>
      </c>
      <c r="F22" s="232">
        <v>68.197097778320313</v>
      </c>
      <c r="G22" s="232">
        <v>0</v>
      </c>
      <c r="H22" s="232">
        <v>231407</v>
      </c>
      <c r="I22" s="232">
        <v>0.38910400867462158</v>
      </c>
      <c r="J22" s="232">
        <v>39.283599853515625</v>
      </c>
    </row>
    <row r="23" spans="1:10" x14ac:dyDescent="0.25">
      <c r="A23" s="331" t="str">
        <f t="shared" si="0"/>
        <v>2016idade2</v>
      </c>
      <c r="B23" s="232">
        <v>2016</v>
      </c>
      <c r="C23" s="232" t="s">
        <v>722</v>
      </c>
      <c r="D23" s="232">
        <v>-6.3077779486775398E-4</v>
      </c>
      <c r="E23" s="232">
        <v>1.1903674021596089E-5</v>
      </c>
      <c r="F23" s="232">
        <v>-52.990177154541016</v>
      </c>
      <c r="G23" s="232">
        <v>0</v>
      </c>
      <c r="H23" s="232">
        <v>231407</v>
      </c>
      <c r="I23" s="232">
        <v>0.38910400867462158</v>
      </c>
      <c r="J23" s="232">
        <v>1712.644775390625</v>
      </c>
    </row>
    <row r="24" spans="1:10" x14ac:dyDescent="0.25">
      <c r="A24" s="331" t="str">
        <f t="shared" si="0"/>
        <v>2016lnrtrabp</v>
      </c>
      <c r="B24" s="232">
        <v>2016</v>
      </c>
      <c r="C24" s="232" t="s">
        <v>723</v>
      </c>
      <c r="J24" s="232">
        <v>7.1366338729858398</v>
      </c>
    </row>
    <row r="25" spans="1:10" x14ac:dyDescent="0.25">
      <c r="A25" s="331" t="str">
        <f t="shared" si="0"/>
        <v>2015_cons</v>
      </c>
      <c r="B25" s="232">
        <v>2015</v>
      </c>
      <c r="C25" s="232" t="s">
        <v>701</v>
      </c>
      <c r="D25" s="232">
        <v>4.4899215698242188</v>
      </c>
      <c r="E25" s="232">
        <v>1.0325068607926369E-2</v>
      </c>
      <c r="F25" s="232">
        <v>434.85635375976563</v>
      </c>
      <c r="G25" s="232">
        <v>0</v>
      </c>
      <c r="H25" s="232">
        <v>946308</v>
      </c>
      <c r="I25" s="232">
        <v>0.39663639664649963</v>
      </c>
    </row>
    <row r="26" spans="1:10" x14ac:dyDescent="0.25">
      <c r="A26" s="331" t="str">
        <f t="shared" si="0"/>
        <v>2015edu1</v>
      </c>
      <c r="B26" s="232">
        <v>2015</v>
      </c>
      <c r="C26" s="232" t="s">
        <v>702</v>
      </c>
      <c r="D26" s="232">
        <v>6.7154467105865479E-2</v>
      </c>
      <c r="E26" s="232">
        <v>6.2370311468839645E-2</v>
      </c>
      <c r="F26" s="232">
        <v>1.0767056941986084</v>
      </c>
      <c r="G26" s="232">
        <v>0.28161203861236572</v>
      </c>
      <c r="H26" s="232">
        <v>946308</v>
      </c>
      <c r="I26" s="232">
        <v>0.39663639664649963</v>
      </c>
      <c r="J26" s="232">
        <v>4.4273328967392445E-4</v>
      </c>
    </row>
    <row r="27" spans="1:10" x14ac:dyDescent="0.25">
      <c r="A27" s="331" t="str">
        <f t="shared" si="0"/>
        <v>2015edu10</v>
      </c>
      <c r="B27" s="232">
        <v>2015</v>
      </c>
      <c r="C27" s="232" t="s">
        <v>703</v>
      </c>
      <c r="D27" s="232">
        <v>0.70408940315246582</v>
      </c>
      <c r="E27" s="232">
        <v>6.9891242310404778E-3</v>
      </c>
      <c r="F27" s="232">
        <v>100.74072265625</v>
      </c>
      <c r="G27" s="232">
        <v>0</v>
      </c>
      <c r="H27" s="232">
        <v>946308</v>
      </c>
      <c r="I27" s="232">
        <v>0.39663639664649963</v>
      </c>
      <c r="J27" s="232">
        <v>2.765338309109211E-2</v>
      </c>
    </row>
    <row r="28" spans="1:10" x14ac:dyDescent="0.25">
      <c r="A28" s="331" t="str">
        <f t="shared" si="0"/>
        <v>2015edu11</v>
      </c>
      <c r="B28" s="232">
        <v>2015</v>
      </c>
      <c r="C28" s="232" t="s">
        <v>704</v>
      </c>
      <c r="D28" s="232">
        <v>0.76027172803878784</v>
      </c>
      <c r="E28" s="232">
        <v>6.9177187979221344E-3</v>
      </c>
      <c r="F28" s="232">
        <v>109.90208435058594</v>
      </c>
      <c r="G28" s="232">
        <v>0</v>
      </c>
      <c r="H28" s="232">
        <v>946308</v>
      </c>
      <c r="I28" s="232">
        <v>0.39663639664649963</v>
      </c>
      <c r="J28" s="232">
        <v>2.9975047335028648E-2</v>
      </c>
    </row>
    <row r="29" spans="1:10" x14ac:dyDescent="0.25">
      <c r="A29" s="331" t="str">
        <f t="shared" si="0"/>
        <v>2015edu12</v>
      </c>
      <c r="B29" s="232">
        <v>2015</v>
      </c>
      <c r="C29" s="232" t="s">
        <v>705</v>
      </c>
      <c r="D29" s="232">
        <v>0.97126764059066772</v>
      </c>
      <c r="E29" s="232">
        <v>5.0526205450296402E-3</v>
      </c>
      <c r="F29" s="232">
        <v>192.23046875</v>
      </c>
      <c r="G29" s="232">
        <v>0</v>
      </c>
      <c r="H29" s="232">
        <v>946308</v>
      </c>
      <c r="I29" s="232">
        <v>0.39663639664649963</v>
      </c>
      <c r="J29" s="232">
        <v>0.31800490617752075</v>
      </c>
    </row>
    <row r="30" spans="1:10" x14ac:dyDescent="0.25">
      <c r="A30" s="331" t="str">
        <f t="shared" si="0"/>
        <v>2015edu13</v>
      </c>
      <c r="B30" s="232">
        <v>2015</v>
      </c>
      <c r="C30" s="232" t="s">
        <v>706</v>
      </c>
      <c r="D30" s="232">
        <v>1.1751692295074463</v>
      </c>
      <c r="E30" s="232">
        <v>7.6809138990938663E-3</v>
      </c>
      <c r="F30" s="232">
        <v>152.99862670898438</v>
      </c>
      <c r="G30" s="232">
        <v>0</v>
      </c>
      <c r="H30" s="232">
        <v>946308</v>
      </c>
      <c r="I30" s="232">
        <v>0.39663639664649963</v>
      </c>
      <c r="J30" s="232">
        <v>1.9209736958146095E-2</v>
      </c>
    </row>
    <row r="31" spans="1:10" x14ac:dyDescent="0.25">
      <c r="A31" s="331" t="str">
        <f t="shared" si="0"/>
        <v>2015edu14</v>
      </c>
      <c r="B31" s="232">
        <v>2015</v>
      </c>
      <c r="C31" s="232" t="s">
        <v>707</v>
      </c>
      <c r="D31" s="232">
        <v>1.3092436790466309</v>
      </c>
      <c r="E31" s="232">
        <v>7.8063751570880413E-3</v>
      </c>
      <c r="F31" s="232">
        <v>167.71467590332031</v>
      </c>
      <c r="G31" s="232">
        <v>0</v>
      </c>
      <c r="H31" s="232">
        <v>946308</v>
      </c>
      <c r="I31" s="232">
        <v>0.39663639664649963</v>
      </c>
      <c r="J31" s="232">
        <v>2.4273382499814034E-2</v>
      </c>
    </row>
    <row r="32" spans="1:10" x14ac:dyDescent="0.25">
      <c r="A32" s="331" t="str">
        <f t="shared" si="0"/>
        <v>2015edu15</v>
      </c>
      <c r="B32" s="232">
        <v>2015</v>
      </c>
      <c r="C32" s="232" t="s">
        <v>708</v>
      </c>
      <c r="D32" s="232">
        <v>1.3966153860092163</v>
      </c>
      <c r="E32" s="232">
        <v>7.6797120273113251E-3</v>
      </c>
      <c r="F32" s="232">
        <v>181.8577880859375</v>
      </c>
      <c r="G32" s="232">
        <v>0</v>
      </c>
      <c r="H32" s="232">
        <v>946308</v>
      </c>
      <c r="I32" s="232">
        <v>0.39663639664649963</v>
      </c>
      <c r="J32" s="232">
        <v>3.0150379985570908E-2</v>
      </c>
    </row>
    <row r="33" spans="1:10" x14ac:dyDescent="0.25">
      <c r="A33" s="331" t="str">
        <f t="shared" si="0"/>
        <v>2015edu16</v>
      </c>
      <c r="B33" s="232">
        <v>2015</v>
      </c>
      <c r="C33" s="232" t="s">
        <v>709</v>
      </c>
      <c r="D33" s="232">
        <v>1.8465703725814819</v>
      </c>
      <c r="E33" s="232">
        <v>5.7638338766992092E-3</v>
      </c>
      <c r="F33" s="232">
        <v>320.37188720703125</v>
      </c>
      <c r="G33" s="232">
        <v>0</v>
      </c>
      <c r="H33" s="232">
        <v>946308</v>
      </c>
      <c r="I33" s="232">
        <v>0.39663639664649963</v>
      </c>
      <c r="J33" s="232">
        <v>0.14609347283840179</v>
      </c>
    </row>
    <row r="34" spans="1:10" x14ac:dyDescent="0.25">
      <c r="A34" s="331" t="str">
        <f t="shared" si="0"/>
        <v>2015edu18</v>
      </c>
      <c r="B34" s="232">
        <v>2015</v>
      </c>
      <c r="C34" s="232" t="s">
        <v>710</v>
      </c>
      <c r="D34" s="232">
        <v>2.3919239044189453</v>
      </c>
      <c r="E34" s="232">
        <v>1.7580954357981682E-2</v>
      </c>
      <c r="F34" s="232">
        <v>136.052001953125</v>
      </c>
      <c r="G34" s="232">
        <v>0</v>
      </c>
      <c r="H34" s="232">
        <v>946308</v>
      </c>
      <c r="I34" s="232">
        <v>0.39663639664649963</v>
      </c>
      <c r="J34" s="232">
        <v>6.4312429167330265E-3</v>
      </c>
    </row>
    <row r="35" spans="1:10" x14ac:dyDescent="0.25">
      <c r="A35" s="331" t="str">
        <f t="shared" si="0"/>
        <v>2015edu2</v>
      </c>
      <c r="B35" s="232">
        <v>2015</v>
      </c>
      <c r="C35" s="232" t="s">
        <v>711</v>
      </c>
      <c r="D35" s="232">
        <v>-2.4385709315538406E-2</v>
      </c>
      <c r="E35" s="232">
        <v>1.1408334597945213E-2</v>
      </c>
      <c r="F35" s="232">
        <v>-2.1375346183776855</v>
      </c>
      <c r="G35" s="232">
        <v>3.2554790377616882E-2</v>
      </c>
      <c r="H35" s="232">
        <v>946308</v>
      </c>
      <c r="I35" s="232">
        <v>0.39663639664649963</v>
      </c>
      <c r="J35" s="232">
        <v>1.0907085612416267E-2</v>
      </c>
    </row>
    <row r="36" spans="1:10" x14ac:dyDescent="0.25">
      <c r="A36" s="331" t="str">
        <f t="shared" si="0"/>
        <v>2015edu22</v>
      </c>
      <c r="B36" s="232">
        <v>2015</v>
      </c>
      <c r="C36" s="232" t="s">
        <v>712</v>
      </c>
      <c r="D36" s="232">
        <v>2.7445700168609619</v>
      </c>
      <c r="E36" s="232">
        <v>2.5082832202315331E-2</v>
      </c>
      <c r="F36" s="232">
        <v>109.42025756835938</v>
      </c>
      <c r="G36" s="232">
        <v>0</v>
      </c>
      <c r="H36" s="232">
        <v>946308</v>
      </c>
      <c r="I36" s="232">
        <v>0.39663639664649963</v>
      </c>
      <c r="J36" s="232">
        <v>2.3000382352620363E-3</v>
      </c>
    </row>
    <row r="37" spans="1:10" x14ac:dyDescent="0.25">
      <c r="A37" s="331" t="str">
        <f t="shared" si="0"/>
        <v>2015edu3</v>
      </c>
      <c r="B37" s="232">
        <v>2015</v>
      </c>
      <c r="C37" s="232" t="s">
        <v>713</v>
      </c>
      <c r="D37" s="232">
        <v>3.8027461618185043E-2</v>
      </c>
      <c r="E37" s="232">
        <v>8.8644325733184814E-3</v>
      </c>
      <c r="F37" s="232">
        <v>4.2898921966552734</v>
      </c>
      <c r="G37" s="232">
        <v>1.7877757272799499E-5</v>
      </c>
      <c r="H37" s="232">
        <v>946308</v>
      </c>
      <c r="I37" s="232">
        <v>0.39663639664649963</v>
      </c>
      <c r="J37" s="232">
        <v>1.8191304057836533E-2</v>
      </c>
    </row>
    <row r="38" spans="1:10" x14ac:dyDescent="0.25">
      <c r="A38" s="331" t="str">
        <f t="shared" si="0"/>
        <v>2015edu4</v>
      </c>
      <c r="B38" s="232">
        <v>2015</v>
      </c>
      <c r="C38" s="232" t="s">
        <v>714</v>
      </c>
      <c r="D38" s="232">
        <v>0.20251575112342834</v>
      </c>
      <c r="E38" s="232">
        <v>7.6541011221706867E-3</v>
      </c>
      <c r="F38" s="232">
        <v>26.458463668823242</v>
      </c>
      <c r="G38" s="232">
        <v>0</v>
      </c>
      <c r="H38" s="232">
        <v>946308</v>
      </c>
      <c r="I38" s="232">
        <v>0.39663639664649963</v>
      </c>
      <c r="J38" s="232">
        <v>2.5690730661153793E-2</v>
      </c>
    </row>
    <row r="39" spans="1:10" x14ac:dyDescent="0.25">
      <c r="A39" s="331" t="str">
        <f t="shared" si="0"/>
        <v>2015edu5</v>
      </c>
      <c r="B39" s="232">
        <v>2015</v>
      </c>
      <c r="C39" s="232" t="s">
        <v>715</v>
      </c>
      <c r="D39" s="232">
        <v>0.40896540880203247</v>
      </c>
      <c r="E39" s="232">
        <v>5.7230307720601559E-3</v>
      </c>
      <c r="F39" s="232">
        <v>71.459587097167969</v>
      </c>
      <c r="G39" s="232">
        <v>0</v>
      </c>
      <c r="H39" s="232">
        <v>946308</v>
      </c>
      <c r="I39" s="232">
        <v>0.39663639664649963</v>
      </c>
      <c r="J39" s="232">
        <v>7.9424723982810974E-2</v>
      </c>
    </row>
    <row r="40" spans="1:10" x14ac:dyDescent="0.25">
      <c r="A40" s="331" t="str">
        <f t="shared" si="0"/>
        <v>2015edu6</v>
      </c>
      <c r="B40" s="232">
        <v>2015</v>
      </c>
      <c r="C40" s="232" t="s">
        <v>716</v>
      </c>
      <c r="D40" s="232">
        <v>0.46141964197158813</v>
      </c>
      <c r="E40" s="232">
        <v>6.2917852774262428E-3</v>
      </c>
      <c r="F40" s="232">
        <v>73.336837768554688</v>
      </c>
      <c r="G40" s="232">
        <v>0</v>
      </c>
      <c r="H40" s="232">
        <v>946308</v>
      </c>
      <c r="I40" s="232">
        <v>0.39663639664649963</v>
      </c>
      <c r="J40" s="232">
        <v>4.3050620704889297E-2</v>
      </c>
    </row>
    <row r="41" spans="1:10" x14ac:dyDescent="0.25">
      <c r="A41" s="331" t="str">
        <f t="shared" si="0"/>
        <v>2015edu7</v>
      </c>
      <c r="B41" s="232">
        <v>2015</v>
      </c>
      <c r="C41" s="232" t="s">
        <v>717</v>
      </c>
      <c r="D41" s="232">
        <v>0.52479875087738037</v>
      </c>
      <c r="E41" s="232">
        <v>7.0639536716043949E-3</v>
      </c>
      <c r="F41" s="232">
        <v>74.292495727539063</v>
      </c>
      <c r="G41" s="232">
        <v>0</v>
      </c>
      <c r="H41" s="232">
        <v>946308</v>
      </c>
      <c r="I41" s="232">
        <v>0.39663639664649963</v>
      </c>
      <c r="J41" s="232">
        <v>2.7742652222514153E-2</v>
      </c>
    </row>
    <row r="42" spans="1:10" x14ac:dyDescent="0.25">
      <c r="A42" s="331" t="str">
        <f t="shared" si="0"/>
        <v>2015edu8</v>
      </c>
      <c r="B42" s="232">
        <v>2015</v>
      </c>
      <c r="C42" s="232" t="s">
        <v>718</v>
      </c>
      <c r="D42" s="232">
        <v>0.58202898502349854</v>
      </c>
      <c r="E42" s="232">
        <v>6.9412374868988991E-3</v>
      </c>
      <c r="F42" s="232">
        <v>83.850898742675781</v>
      </c>
      <c r="G42" s="232">
        <v>0</v>
      </c>
      <c r="H42" s="232">
        <v>946308</v>
      </c>
      <c r="I42" s="232">
        <v>0.39663639664649963</v>
      </c>
      <c r="J42" s="232">
        <v>3.3612523227930069E-2</v>
      </c>
    </row>
    <row r="43" spans="1:10" x14ac:dyDescent="0.25">
      <c r="A43" s="331" t="str">
        <f t="shared" si="0"/>
        <v>2015edu9</v>
      </c>
      <c r="B43" s="232">
        <v>2015</v>
      </c>
      <c r="C43" s="232" t="s">
        <v>719</v>
      </c>
      <c r="D43" s="232">
        <v>0.69973987340927124</v>
      </c>
      <c r="E43" s="232">
        <v>5.4305107332766056E-3</v>
      </c>
      <c r="F43" s="232">
        <v>128.85342407226563</v>
      </c>
      <c r="G43" s="232">
        <v>0</v>
      </c>
      <c r="H43" s="232">
        <v>946308</v>
      </c>
      <c r="I43" s="232">
        <v>0.39663639664649963</v>
      </c>
      <c r="J43" s="232">
        <v>0.10320517420768738</v>
      </c>
    </row>
    <row r="44" spans="1:10" x14ac:dyDescent="0.25">
      <c r="A44" s="331" t="str">
        <f t="shared" si="0"/>
        <v>2015hom</v>
      </c>
      <c r="B44" s="232">
        <v>2015</v>
      </c>
      <c r="C44" s="232" t="s">
        <v>720</v>
      </c>
      <c r="D44" s="232">
        <v>0.43922576308250427</v>
      </c>
      <c r="E44" s="232">
        <v>2.0275174174457788E-3</v>
      </c>
      <c r="F44" s="232">
        <v>216.63229370117188</v>
      </c>
      <c r="G44" s="232">
        <v>0</v>
      </c>
      <c r="H44" s="232">
        <v>946308</v>
      </c>
      <c r="I44" s="232">
        <v>0.39663639664649963</v>
      </c>
      <c r="J44" s="232">
        <v>0.57674252986907959</v>
      </c>
    </row>
    <row r="45" spans="1:10" x14ac:dyDescent="0.25">
      <c r="A45" s="331" t="str">
        <f t="shared" si="0"/>
        <v>2015idade</v>
      </c>
      <c r="B45" s="232">
        <v>2015</v>
      </c>
      <c r="C45" s="232" t="s">
        <v>721</v>
      </c>
      <c r="D45" s="232">
        <v>6.6066958010196686E-2</v>
      </c>
      <c r="E45" s="232">
        <v>4.8227992374449968E-4</v>
      </c>
      <c r="F45" s="232">
        <v>136.98881530761719</v>
      </c>
      <c r="G45" s="232">
        <v>0</v>
      </c>
      <c r="H45" s="232">
        <v>946308</v>
      </c>
      <c r="I45" s="232">
        <v>0.39663639664649963</v>
      </c>
      <c r="J45" s="232">
        <v>39.008697509765625</v>
      </c>
    </row>
    <row r="46" spans="1:10" x14ac:dyDescent="0.25">
      <c r="A46" s="331" t="str">
        <f t="shared" si="0"/>
        <v>2015idade2</v>
      </c>
      <c r="B46" s="232">
        <v>2015</v>
      </c>
      <c r="C46" s="232" t="s">
        <v>722</v>
      </c>
      <c r="D46" s="232">
        <v>-6.3132384093478322E-4</v>
      </c>
      <c r="E46" s="232">
        <v>6.0147012845845893E-6</v>
      </c>
      <c r="F46" s="232">
        <v>-104.96345520019531</v>
      </c>
      <c r="G46" s="232">
        <v>0</v>
      </c>
      <c r="H46" s="232">
        <v>946308</v>
      </c>
      <c r="I46" s="232">
        <v>0.39663639664649963</v>
      </c>
      <c r="J46" s="232">
        <v>1692.7613525390625</v>
      </c>
    </row>
    <row r="47" spans="1:10" x14ac:dyDescent="0.25">
      <c r="A47" s="331" t="str">
        <f t="shared" si="0"/>
        <v>2015lnrtrabp</v>
      </c>
      <c r="B47" s="232">
        <v>2015</v>
      </c>
      <c r="C47" s="232" t="s">
        <v>723</v>
      </c>
      <c r="J47" s="232">
        <v>7.1551494598388672</v>
      </c>
    </row>
    <row r="48" spans="1:10" x14ac:dyDescent="0.25">
      <c r="A48" s="331" t="str">
        <f t="shared" si="0"/>
        <v>2014_cons</v>
      </c>
      <c r="B48" s="232">
        <v>2014</v>
      </c>
      <c r="C48" s="232" t="s">
        <v>701</v>
      </c>
      <c r="D48" s="232">
        <v>4.5055761337280273</v>
      </c>
      <c r="E48" s="232">
        <v>1.047831866890192E-2</v>
      </c>
      <c r="F48" s="232">
        <v>429.9903564453125</v>
      </c>
      <c r="G48" s="232">
        <v>0</v>
      </c>
      <c r="H48" s="232">
        <v>957430</v>
      </c>
      <c r="I48" s="232">
        <v>0.35233503580093384</v>
      </c>
    </row>
    <row r="49" spans="1:10" x14ac:dyDescent="0.25">
      <c r="A49" s="331" t="str">
        <f t="shared" si="0"/>
        <v>2014edu1</v>
      </c>
      <c r="B49" s="232">
        <v>2014</v>
      </c>
      <c r="C49" s="232" t="s">
        <v>702</v>
      </c>
      <c r="D49" s="232">
        <v>7.6168529689311981E-2</v>
      </c>
      <c r="E49" s="232">
        <v>5.3972251713275909E-2</v>
      </c>
      <c r="F49" s="232">
        <v>1.4112534523010254</v>
      </c>
      <c r="G49" s="232">
        <v>0.15817022323608398</v>
      </c>
      <c r="H49" s="232">
        <v>957430</v>
      </c>
      <c r="I49" s="232">
        <v>0.35233503580093384</v>
      </c>
      <c r="J49" s="232">
        <v>5.9988984139636159E-4</v>
      </c>
    </row>
    <row r="50" spans="1:10" x14ac:dyDescent="0.25">
      <c r="A50" s="331" t="str">
        <f t="shared" si="0"/>
        <v>2014edu10</v>
      </c>
      <c r="B50" s="232">
        <v>2014</v>
      </c>
      <c r="C50" s="232" t="s">
        <v>703</v>
      </c>
      <c r="D50" s="232">
        <v>0.76840907335281372</v>
      </c>
      <c r="E50" s="232">
        <v>7.2863171808421612E-3</v>
      </c>
      <c r="F50" s="232">
        <v>105.45918273925781</v>
      </c>
      <c r="G50" s="232">
        <v>0</v>
      </c>
      <c r="H50" s="232">
        <v>957430</v>
      </c>
      <c r="I50" s="232">
        <v>0.35233503580093384</v>
      </c>
      <c r="J50" s="232">
        <v>2.8807394206523895E-2</v>
      </c>
    </row>
    <row r="51" spans="1:10" x14ac:dyDescent="0.25">
      <c r="A51" s="331" t="str">
        <f t="shared" si="0"/>
        <v>2014edu11</v>
      </c>
      <c r="B51" s="232">
        <v>2014</v>
      </c>
      <c r="C51" s="232" t="s">
        <v>704</v>
      </c>
      <c r="D51" s="232">
        <v>0.84406024217605591</v>
      </c>
      <c r="E51" s="232">
        <v>7.3517248965799809E-3</v>
      </c>
      <c r="F51" s="232">
        <v>114.81118774414063</v>
      </c>
      <c r="G51" s="232">
        <v>0</v>
      </c>
      <c r="H51" s="232">
        <v>957430</v>
      </c>
      <c r="I51" s="232">
        <v>0.35233503580093384</v>
      </c>
      <c r="J51" s="232">
        <v>3.1456977128982544E-2</v>
      </c>
    </row>
    <row r="52" spans="1:10" x14ac:dyDescent="0.25">
      <c r="A52" s="331" t="str">
        <f t="shared" si="0"/>
        <v>2014edu12</v>
      </c>
      <c r="B52" s="232">
        <v>2014</v>
      </c>
      <c r="C52" s="232" t="s">
        <v>705</v>
      </c>
      <c r="D52" s="232">
        <v>1.0230844020843506</v>
      </c>
      <c r="E52" s="232">
        <v>5.5152243003249168E-3</v>
      </c>
      <c r="F52" s="232">
        <v>185.50186157226563</v>
      </c>
      <c r="G52" s="232">
        <v>0</v>
      </c>
      <c r="H52" s="232">
        <v>957430</v>
      </c>
      <c r="I52" s="232">
        <v>0.35233503580093384</v>
      </c>
      <c r="J52" s="232">
        <v>0.31992250680923462</v>
      </c>
    </row>
    <row r="53" spans="1:10" x14ac:dyDescent="0.25">
      <c r="A53" s="331" t="str">
        <f t="shared" si="0"/>
        <v>2014edu13</v>
      </c>
      <c r="B53" s="232">
        <v>2014</v>
      </c>
      <c r="C53" s="232" t="s">
        <v>706</v>
      </c>
      <c r="D53" s="232">
        <v>1.2333465814590454</v>
      </c>
      <c r="E53" s="232">
        <v>8.9057562872767448E-3</v>
      </c>
      <c r="F53" s="232">
        <v>138.48869323730469</v>
      </c>
      <c r="G53" s="232">
        <v>0</v>
      </c>
      <c r="H53" s="232">
        <v>957430</v>
      </c>
      <c r="I53" s="232">
        <v>0.35233503580093384</v>
      </c>
      <c r="J53" s="232">
        <v>1.847369596362114E-2</v>
      </c>
    </row>
    <row r="54" spans="1:10" x14ac:dyDescent="0.25">
      <c r="A54" s="331" t="str">
        <f t="shared" si="0"/>
        <v>2014edu14</v>
      </c>
      <c r="B54" s="232">
        <v>2014</v>
      </c>
      <c r="C54" s="232" t="s">
        <v>707</v>
      </c>
      <c r="D54" s="232">
        <v>1.3498175144195557</v>
      </c>
      <c r="E54" s="232">
        <v>8.8904909789562225E-3</v>
      </c>
      <c r="F54" s="232">
        <v>151.82710266113281</v>
      </c>
      <c r="G54" s="232">
        <v>0</v>
      </c>
      <c r="H54" s="232">
        <v>957430</v>
      </c>
      <c r="I54" s="232">
        <v>0.35233503580093384</v>
      </c>
      <c r="J54" s="232">
        <v>2.2036097943782806E-2</v>
      </c>
    </row>
    <row r="55" spans="1:10" x14ac:dyDescent="0.25">
      <c r="A55" s="331" t="str">
        <f t="shared" si="0"/>
        <v>2014edu15</v>
      </c>
      <c r="B55" s="232">
        <v>2014</v>
      </c>
      <c r="C55" s="232" t="s">
        <v>708</v>
      </c>
      <c r="D55" s="232">
        <v>1.4200069904327393</v>
      </c>
      <c r="E55" s="232">
        <v>8.638269267976284E-3</v>
      </c>
      <c r="F55" s="232">
        <v>164.38558959960938</v>
      </c>
      <c r="G55" s="232">
        <v>0</v>
      </c>
      <c r="H55" s="232">
        <v>957430</v>
      </c>
      <c r="I55" s="232">
        <v>0.35233503580093384</v>
      </c>
      <c r="J55" s="232">
        <v>2.7578601613640785E-2</v>
      </c>
    </row>
    <row r="56" spans="1:10" x14ac:dyDescent="0.25">
      <c r="A56" s="331" t="str">
        <f t="shared" si="0"/>
        <v>2014edu16</v>
      </c>
      <c r="B56" s="232">
        <v>2014</v>
      </c>
      <c r="C56" s="232" t="s">
        <v>709</v>
      </c>
      <c r="D56" s="232">
        <v>1.8763130903244019</v>
      </c>
      <c r="E56" s="232">
        <v>6.4284065738320351E-3</v>
      </c>
      <c r="F56" s="232">
        <v>291.87841796875</v>
      </c>
      <c r="G56" s="232">
        <v>0</v>
      </c>
      <c r="H56" s="232">
        <v>957430</v>
      </c>
      <c r="I56" s="232">
        <v>0.35233503580093384</v>
      </c>
      <c r="J56" s="232">
        <v>0.13868673145771027</v>
      </c>
    </row>
    <row r="57" spans="1:10" x14ac:dyDescent="0.25">
      <c r="A57" s="331" t="str">
        <f t="shared" si="0"/>
        <v>2014edu18</v>
      </c>
      <c r="B57" s="232">
        <v>2014</v>
      </c>
      <c r="C57" s="232" t="s">
        <v>710</v>
      </c>
      <c r="D57" s="232">
        <v>2.4039793014526367</v>
      </c>
      <c r="E57" s="232">
        <v>2.0154919475317001E-2</v>
      </c>
      <c r="F57" s="232">
        <v>119.27506256103516</v>
      </c>
      <c r="G57" s="232">
        <v>0</v>
      </c>
      <c r="H57" s="232">
        <v>957430</v>
      </c>
      <c r="I57" s="232">
        <v>0.35233503580093384</v>
      </c>
      <c r="J57" s="232">
        <v>5.7813222520053387E-3</v>
      </c>
    </row>
    <row r="58" spans="1:10" x14ac:dyDescent="0.25">
      <c r="A58" s="331" t="str">
        <f t="shared" si="0"/>
        <v>2014edu2</v>
      </c>
      <c r="B58" s="232">
        <v>2014</v>
      </c>
      <c r="C58" s="232" t="s">
        <v>711</v>
      </c>
      <c r="D58" s="232">
        <v>2.5818038731813431E-2</v>
      </c>
      <c r="E58" s="232">
        <v>1.1625617742538452E-2</v>
      </c>
      <c r="F58" s="232">
        <v>2.2207884788513184</v>
      </c>
      <c r="G58" s="232">
        <v>2.6365524157881737E-2</v>
      </c>
      <c r="H58" s="232">
        <v>957430</v>
      </c>
      <c r="I58" s="232">
        <v>0.35233503580093384</v>
      </c>
      <c r="J58" s="232">
        <v>1.1391921900212765E-2</v>
      </c>
    </row>
    <row r="59" spans="1:10" x14ac:dyDescent="0.25">
      <c r="A59" s="331" t="str">
        <f t="shared" si="0"/>
        <v>2014edu22</v>
      </c>
      <c r="B59" s="232">
        <v>2014</v>
      </c>
      <c r="C59" s="232" t="s">
        <v>712</v>
      </c>
      <c r="D59" s="232">
        <v>2.6760232448577881</v>
      </c>
      <c r="E59" s="232">
        <v>3.9800915867090225E-2</v>
      </c>
      <c r="F59" s="232">
        <v>67.235214233398438</v>
      </c>
      <c r="G59" s="232">
        <v>0</v>
      </c>
      <c r="H59" s="232">
        <v>957430</v>
      </c>
      <c r="I59" s="232">
        <v>0.35233503580093384</v>
      </c>
      <c r="J59" s="232">
        <v>2.2446447983384132E-3</v>
      </c>
    </row>
    <row r="60" spans="1:10" x14ac:dyDescent="0.25">
      <c r="A60" s="331" t="str">
        <f t="shared" si="0"/>
        <v>2014edu3</v>
      </c>
      <c r="B60" s="232">
        <v>2014</v>
      </c>
      <c r="C60" s="232" t="s">
        <v>713</v>
      </c>
      <c r="D60" s="232">
        <v>0.12897063791751862</v>
      </c>
      <c r="E60" s="232">
        <v>8.67458526045084E-3</v>
      </c>
      <c r="F60" s="232">
        <v>14.867643356323242</v>
      </c>
      <c r="G60" s="232">
        <v>0</v>
      </c>
      <c r="H60" s="232">
        <v>957430</v>
      </c>
      <c r="I60" s="232">
        <v>0.35233503580093384</v>
      </c>
      <c r="J60" s="232">
        <v>1.9094346091151237E-2</v>
      </c>
    </row>
    <row r="61" spans="1:10" x14ac:dyDescent="0.25">
      <c r="A61" s="331" t="str">
        <f t="shared" si="0"/>
        <v>2014edu4</v>
      </c>
      <c r="B61" s="232">
        <v>2014</v>
      </c>
      <c r="C61" s="232" t="s">
        <v>714</v>
      </c>
      <c r="D61" s="232">
        <v>0.27055779099464417</v>
      </c>
      <c r="E61" s="232">
        <v>8.0332513898611069E-3</v>
      </c>
      <c r="F61" s="232">
        <v>33.679737091064453</v>
      </c>
      <c r="G61" s="232">
        <v>0</v>
      </c>
      <c r="H61" s="232">
        <v>957430</v>
      </c>
      <c r="I61" s="232">
        <v>0.35233503580093384</v>
      </c>
      <c r="J61" s="232">
        <v>2.666761539876461E-2</v>
      </c>
    </row>
    <row r="62" spans="1:10" x14ac:dyDescent="0.25">
      <c r="A62" s="331" t="str">
        <f t="shared" si="0"/>
        <v>2014edu5</v>
      </c>
      <c r="B62" s="232">
        <v>2014</v>
      </c>
      <c r="C62" s="232" t="s">
        <v>715</v>
      </c>
      <c r="D62" s="232">
        <v>0.47706285119056702</v>
      </c>
      <c r="E62" s="232">
        <v>6.0339043848216534E-3</v>
      </c>
      <c r="F62" s="232">
        <v>79.063705444335938</v>
      </c>
      <c r="G62" s="232">
        <v>0</v>
      </c>
      <c r="H62" s="232">
        <v>957430</v>
      </c>
      <c r="I62" s="232">
        <v>0.35233503580093384</v>
      </c>
      <c r="J62" s="232">
        <v>8.4581159055233002E-2</v>
      </c>
    </row>
    <row r="63" spans="1:10" x14ac:dyDescent="0.25">
      <c r="A63" s="331" t="str">
        <f t="shared" si="0"/>
        <v>2014edu6</v>
      </c>
      <c r="B63" s="232">
        <v>2014</v>
      </c>
      <c r="C63" s="232" t="s">
        <v>716</v>
      </c>
      <c r="D63" s="232">
        <v>0.53957277536392212</v>
      </c>
      <c r="E63" s="232">
        <v>6.6714873537421227E-3</v>
      </c>
      <c r="F63" s="232">
        <v>80.877433776855469</v>
      </c>
      <c r="G63" s="232">
        <v>0</v>
      </c>
      <c r="H63" s="232">
        <v>957430</v>
      </c>
      <c r="I63" s="232">
        <v>0.35233503580093384</v>
      </c>
      <c r="J63" s="232">
        <v>4.4540494680404663E-2</v>
      </c>
    </row>
    <row r="64" spans="1:10" x14ac:dyDescent="0.25">
      <c r="A64" s="331" t="str">
        <f t="shared" si="0"/>
        <v>2014edu7</v>
      </c>
      <c r="B64" s="232">
        <v>2014</v>
      </c>
      <c r="C64" s="232" t="s">
        <v>717</v>
      </c>
      <c r="D64" s="232">
        <v>0.60172581672668457</v>
      </c>
      <c r="E64" s="232">
        <v>7.4805491603910923E-3</v>
      </c>
      <c r="F64" s="232">
        <v>80.438720703125</v>
      </c>
      <c r="G64" s="232">
        <v>0</v>
      </c>
      <c r="H64" s="232">
        <v>957430</v>
      </c>
      <c r="I64" s="232">
        <v>0.35233503580093384</v>
      </c>
      <c r="J64" s="232">
        <v>2.9147947207093239E-2</v>
      </c>
    </row>
    <row r="65" spans="1:10" x14ac:dyDescent="0.25">
      <c r="A65" s="331" t="str">
        <f t="shared" si="0"/>
        <v>2014edu8</v>
      </c>
      <c r="B65" s="232">
        <v>2014</v>
      </c>
      <c r="C65" s="232" t="s">
        <v>718</v>
      </c>
      <c r="D65" s="232">
        <v>0.66494834423065186</v>
      </c>
      <c r="E65" s="232">
        <v>6.9523644633591175E-3</v>
      </c>
      <c r="F65" s="232">
        <v>95.643478393554688</v>
      </c>
      <c r="G65" s="232">
        <v>0</v>
      </c>
      <c r="H65" s="232">
        <v>957430</v>
      </c>
      <c r="I65" s="232">
        <v>0.35233503580093384</v>
      </c>
      <c r="J65" s="232">
        <v>3.5223547369241714E-2</v>
      </c>
    </row>
    <row r="66" spans="1:10" x14ac:dyDescent="0.25">
      <c r="A66" s="331" t="str">
        <f t="shared" si="0"/>
        <v>2014edu9</v>
      </c>
      <c r="B66" s="232">
        <v>2014</v>
      </c>
      <c r="C66" s="232" t="s">
        <v>719</v>
      </c>
      <c r="D66" s="232">
        <v>0.76015955209732056</v>
      </c>
      <c r="E66" s="232">
        <v>5.7872673496603966E-3</v>
      </c>
      <c r="F66" s="232">
        <v>131.350341796875</v>
      </c>
      <c r="G66" s="232">
        <v>0</v>
      </c>
      <c r="H66" s="232">
        <v>957430</v>
      </c>
      <c r="I66" s="232">
        <v>0.35233503580093384</v>
      </c>
      <c r="J66" s="232">
        <v>0.10638833791017532</v>
      </c>
    </row>
    <row r="67" spans="1:10" x14ac:dyDescent="0.25">
      <c r="A67" s="331" t="str">
        <f t="shared" ref="A67:A130" si="1">B67&amp;C67</f>
        <v>2014hom</v>
      </c>
      <c r="B67" s="232">
        <v>2014</v>
      </c>
      <c r="C67" s="232" t="s">
        <v>720</v>
      </c>
      <c r="D67" s="232">
        <v>0.43824928998947144</v>
      </c>
      <c r="E67" s="232">
        <v>2.1436060778796673E-3</v>
      </c>
      <c r="F67" s="232">
        <v>204.44488525390625</v>
      </c>
      <c r="G67" s="232">
        <v>0</v>
      </c>
      <c r="H67" s="232">
        <v>957430</v>
      </c>
      <c r="I67" s="232">
        <v>0.35233503580093384</v>
      </c>
      <c r="J67" s="232">
        <v>0.57837182283401489</v>
      </c>
    </row>
    <row r="68" spans="1:10" x14ac:dyDescent="0.25">
      <c r="A68" s="331" t="str">
        <f t="shared" si="1"/>
        <v>2014idade</v>
      </c>
      <c r="B68" s="232">
        <v>2014</v>
      </c>
      <c r="C68" s="232" t="s">
        <v>721</v>
      </c>
      <c r="D68" s="232">
        <v>6.3659369945526123E-2</v>
      </c>
      <c r="E68" s="232">
        <v>4.8245536163449287E-4</v>
      </c>
      <c r="F68" s="232">
        <v>131.94873046875</v>
      </c>
      <c r="G68" s="232">
        <v>0</v>
      </c>
      <c r="H68" s="232">
        <v>957430</v>
      </c>
      <c r="I68" s="232">
        <v>0.35233503580093384</v>
      </c>
      <c r="J68" s="232">
        <v>38.546150207519531</v>
      </c>
    </row>
    <row r="69" spans="1:10" x14ac:dyDescent="0.25">
      <c r="A69" s="331" t="str">
        <f t="shared" si="1"/>
        <v>2014idade2</v>
      </c>
      <c r="B69" s="232">
        <v>2014</v>
      </c>
      <c r="C69" s="232" t="s">
        <v>722</v>
      </c>
      <c r="D69" s="232">
        <v>-6.1034481041133404E-4</v>
      </c>
      <c r="E69" s="232">
        <v>6.084967935748864E-6</v>
      </c>
      <c r="F69" s="232">
        <v>-100.30370330810547</v>
      </c>
      <c r="G69" s="232">
        <v>0</v>
      </c>
      <c r="H69" s="232">
        <v>957430</v>
      </c>
      <c r="I69" s="232">
        <v>0.35233503580093384</v>
      </c>
      <c r="J69" s="232">
        <v>1656.7576904296875</v>
      </c>
    </row>
    <row r="70" spans="1:10" x14ac:dyDescent="0.25">
      <c r="A70" s="331" t="str">
        <f t="shared" si="1"/>
        <v>2014lnrtrabp</v>
      </c>
      <c r="B70" s="232">
        <v>2014</v>
      </c>
      <c r="C70" s="232" t="s">
        <v>723</v>
      </c>
      <c r="J70" s="232">
        <v>7.1457219123840332</v>
      </c>
    </row>
    <row r="71" spans="1:10" x14ac:dyDescent="0.25">
      <c r="A71" s="331" t="str">
        <f t="shared" si="1"/>
        <v>2013_cons</v>
      </c>
      <c r="B71" s="232">
        <v>2013</v>
      </c>
      <c r="C71" s="232" t="s">
        <v>701</v>
      </c>
      <c r="D71" s="232">
        <v>4.4347877502441406</v>
      </c>
      <c r="E71" s="232">
        <v>1.0085776448249817E-2</v>
      </c>
      <c r="F71" s="232">
        <v>439.70712280273438</v>
      </c>
      <c r="G71" s="232">
        <v>0</v>
      </c>
      <c r="H71" s="232">
        <v>940795</v>
      </c>
      <c r="I71" s="232">
        <v>0.39395973086357117</v>
      </c>
    </row>
    <row r="72" spans="1:10" x14ac:dyDescent="0.25">
      <c r="A72" s="331" t="str">
        <f t="shared" si="1"/>
        <v>2013edu1</v>
      </c>
      <c r="B72" s="232">
        <v>2013</v>
      </c>
      <c r="C72" s="232" t="s">
        <v>702</v>
      </c>
      <c r="D72" s="232">
        <v>0.1278696209192276</v>
      </c>
      <c r="E72" s="232">
        <v>4.8424143344163895E-2</v>
      </c>
      <c r="F72" s="232">
        <v>2.6406171321868896</v>
      </c>
      <c r="G72" s="232">
        <v>8.275655098259449E-3</v>
      </c>
      <c r="H72" s="232">
        <v>940795</v>
      </c>
      <c r="I72" s="232">
        <v>0.39395973086357117</v>
      </c>
      <c r="J72" s="232">
        <v>5.9716275427490473E-4</v>
      </c>
    </row>
    <row r="73" spans="1:10" x14ac:dyDescent="0.25">
      <c r="A73" s="331" t="str">
        <f t="shared" si="1"/>
        <v>2013edu10</v>
      </c>
      <c r="B73" s="232">
        <v>2013</v>
      </c>
      <c r="C73" s="232" t="s">
        <v>703</v>
      </c>
      <c r="D73" s="232">
        <v>0.80393779277801514</v>
      </c>
      <c r="E73" s="232">
        <v>7.2096246294677258E-3</v>
      </c>
      <c r="F73" s="232">
        <v>111.50896453857422</v>
      </c>
      <c r="G73" s="232">
        <v>0</v>
      </c>
      <c r="H73" s="232">
        <v>940795</v>
      </c>
      <c r="I73" s="232">
        <v>0.39395973086357117</v>
      </c>
      <c r="J73" s="232">
        <v>2.8744641691446304E-2</v>
      </c>
    </row>
    <row r="74" spans="1:10" x14ac:dyDescent="0.25">
      <c r="A74" s="331" t="str">
        <f t="shared" si="1"/>
        <v>2013edu11</v>
      </c>
      <c r="B74" s="232">
        <v>2013</v>
      </c>
      <c r="C74" s="232" t="s">
        <v>704</v>
      </c>
      <c r="D74" s="232">
        <v>0.88644421100616455</v>
      </c>
      <c r="E74" s="232">
        <v>7.0273252204060555E-3</v>
      </c>
      <c r="F74" s="232">
        <v>126.14247894287109</v>
      </c>
      <c r="G74" s="232">
        <v>0</v>
      </c>
      <c r="H74" s="232">
        <v>940795</v>
      </c>
      <c r="I74" s="232">
        <v>0.39395973086357117</v>
      </c>
      <c r="J74" s="232">
        <v>3.0839642509818077E-2</v>
      </c>
    </row>
    <row r="75" spans="1:10" x14ac:dyDescent="0.25">
      <c r="A75" s="331" t="str">
        <f t="shared" si="1"/>
        <v>2013edu12</v>
      </c>
      <c r="B75" s="232">
        <v>2013</v>
      </c>
      <c r="C75" s="232" t="s">
        <v>705</v>
      </c>
      <c r="D75" s="232">
        <v>1.0831810235977173</v>
      </c>
      <c r="E75" s="232">
        <v>5.2767866291105747E-3</v>
      </c>
      <c r="F75" s="232">
        <v>205.27284240722656</v>
      </c>
      <c r="G75" s="232">
        <v>0</v>
      </c>
      <c r="H75" s="232">
        <v>940795</v>
      </c>
      <c r="I75" s="232">
        <v>0.39395973086357117</v>
      </c>
      <c r="J75" s="232">
        <v>0.31445485353469849</v>
      </c>
    </row>
    <row r="76" spans="1:10" x14ac:dyDescent="0.25">
      <c r="A76" s="331" t="str">
        <f t="shared" si="1"/>
        <v>2013edu13</v>
      </c>
      <c r="B76" s="232">
        <v>2013</v>
      </c>
      <c r="C76" s="232" t="s">
        <v>706</v>
      </c>
      <c r="D76" s="232">
        <v>1.3088587522506714</v>
      </c>
      <c r="E76" s="232">
        <v>7.9810712486505508E-3</v>
      </c>
      <c r="F76" s="232">
        <v>163.99537658691406</v>
      </c>
      <c r="G76" s="232">
        <v>0</v>
      </c>
      <c r="H76" s="232">
        <v>940795</v>
      </c>
      <c r="I76" s="232">
        <v>0.39395973086357117</v>
      </c>
      <c r="J76" s="232">
        <v>1.8136002123355865E-2</v>
      </c>
    </row>
    <row r="77" spans="1:10" x14ac:dyDescent="0.25">
      <c r="A77" s="331" t="str">
        <f t="shared" si="1"/>
        <v>2013edu14</v>
      </c>
      <c r="B77" s="232">
        <v>2013</v>
      </c>
      <c r="C77" s="232" t="s">
        <v>707</v>
      </c>
      <c r="D77" s="232">
        <v>1.4393843412399292</v>
      </c>
      <c r="E77" s="232">
        <v>8.2995640113949776E-3</v>
      </c>
      <c r="F77" s="232">
        <v>173.42890930175781</v>
      </c>
      <c r="G77" s="232">
        <v>0</v>
      </c>
      <c r="H77" s="232">
        <v>940795</v>
      </c>
      <c r="I77" s="232">
        <v>0.39395973086357117</v>
      </c>
      <c r="J77" s="232">
        <v>2.1695230156183243E-2</v>
      </c>
    </row>
    <row r="78" spans="1:10" x14ac:dyDescent="0.25">
      <c r="A78" s="331" t="str">
        <f t="shared" si="1"/>
        <v>2013edu15</v>
      </c>
      <c r="B78" s="232">
        <v>2013</v>
      </c>
      <c r="C78" s="232" t="s">
        <v>708</v>
      </c>
      <c r="D78" s="232">
        <v>1.5059307813644409</v>
      </c>
      <c r="E78" s="232">
        <v>7.8574046492576599E-3</v>
      </c>
      <c r="F78" s="232">
        <v>191.65753173828125</v>
      </c>
      <c r="G78" s="232">
        <v>0</v>
      </c>
      <c r="H78" s="232">
        <v>940795</v>
      </c>
      <c r="I78" s="232">
        <v>0.39395973086357117</v>
      </c>
      <c r="J78" s="232">
        <v>2.6866806671023369E-2</v>
      </c>
    </row>
    <row r="79" spans="1:10" x14ac:dyDescent="0.25">
      <c r="A79" s="331" t="str">
        <f t="shared" si="1"/>
        <v>2013edu16</v>
      </c>
      <c r="B79" s="232">
        <v>2013</v>
      </c>
      <c r="C79" s="232" t="s">
        <v>709</v>
      </c>
      <c r="D79" s="232">
        <v>1.952426552772522</v>
      </c>
      <c r="E79" s="232">
        <v>5.9468289837241173E-3</v>
      </c>
      <c r="F79" s="232">
        <v>328.31390380859375</v>
      </c>
      <c r="G79" s="232">
        <v>0</v>
      </c>
      <c r="H79" s="232">
        <v>940795</v>
      </c>
      <c r="I79" s="232">
        <v>0.39395973086357117</v>
      </c>
      <c r="J79" s="232">
        <v>0.13176502287387848</v>
      </c>
    </row>
    <row r="80" spans="1:10" x14ac:dyDescent="0.25">
      <c r="A80" s="331" t="str">
        <f t="shared" si="1"/>
        <v>2013edu18</v>
      </c>
      <c r="B80" s="232">
        <v>2013</v>
      </c>
      <c r="C80" s="232" t="s">
        <v>710</v>
      </c>
      <c r="D80" s="232">
        <v>2.4742913246154785</v>
      </c>
      <c r="E80" s="232">
        <v>1.6452541574835777E-2</v>
      </c>
      <c r="F80" s="232">
        <v>150.38961791992188</v>
      </c>
      <c r="G80" s="232">
        <v>0</v>
      </c>
      <c r="H80" s="232">
        <v>940795</v>
      </c>
      <c r="I80" s="232">
        <v>0.39395973086357117</v>
      </c>
      <c r="J80" s="232">
        <v>5.9173931367695332E-3</v>
      </c>
    </row>
    <row r="81" spans="1:10" x14ac:dyDescent="0.25">
      <c r="A81" s="331" t="str">
        <f t="shared" si="1"/>
        <v>2013edu2</v>
      </c>
      <c r="B81" s="232">
        <v>2013</v>
      </c>
      <c r="C81" s="232" t="s">
        <v>711</v>
      </c>
      <c r="D81" s="232">
        <v>6.75048828125E-2</v>
      </c>
      <c r="E81" s="232">
        <v>1.0695599019527435E-2</v>
      </c>
      <c r="F81" s="232">
        <v>6.3114633560180664</v>
      </c>
      <c r="G81" s="232">
        <v>2.7653163092722366E-10</v>
      </c>
      <c r="H81" s="232">
        <v>940795</v>
      </c>
      <c r="I81" s="232">
        <v>0.39395973086357117</v>
      </c>
      <c r="J81" s="232">
        <v>1.1780076660215855E-2</v>
      </c>
    </row>
    <row r="82" spans="1:10" x14ac:dyDescent="0.25">
      <c r="A82" s="331" t="str">
        <f t="shared" si="1"/>
        <v>2013edu22</v>
      </c>
      <c r="B82" s="232">
        <v>2013</v>
      </c>
      <c r="C82" s="232" t="s">
        <v>712</v>
      </c>
      <c r="D82" s="232">
        <v>2.8109884262084961</v>
      </c>
      <c r="E82" s="232">
        <v>2.6359939947724342E-2</v>
      </c>
      <c r="F82" s="232">
        <v>106.63864898681641</v>
      </c>
      <c r="G82" s="232">
        <v>0</v>
      </c>
      <c r="H82" s="232">
        <v>940795</v>
      </c>
      <c r="I82" s="232">
        <v>0.39395973086357117</v>
      </c>
      <c r="J82" s="232">
        <v>1.9909902475774288E-3</v>
      </c>
    </row>
    <row r="83" spans="1:10" x14ac:dyDescent="0.25">
      <c r="A83" s="331" t="str">
        <f t="shared" si="1"/>
        <v>2013edu3</v>
      </c>
      <c r="B83" s="232">
        <v>2013</v>
      </c>
      <c r="C83" s="232" t="s">
        <v>713</v>
      </c>
      <c r="D83" s="232">
        <v>0.15061378479003906</v>
      </c>
      <c r="E83" s="232">
        <v>8.5027068853378296E-3</v>
      </c>
      <c r="F83" s="232">
        <v>17.713626861572266</v>
      </c>
      <c r="G83" s="232">
        <v>0</v>
      </c>
      <c r="H83" s="232">
        <v>940795</v>
      </c>
      <c r="I83" s="232">
        <v>0.39395973086357117</v>
      </c>
      <c r="J83" s="232">
        <v>2.008095383644104E-2</v>
      </c>
    </row>
    <row r="84" spans="1:10" x14ac:dyDescent="0.25">
      <c r="A84" s="331" t="str">
        <f t="shared" si="1"/>
        <v>2013edu4</v>
      </c>
      <c r="B84" s="232">
        <v>2013</v>
      </c>
      <c r="C84" s="232" t="s">
        <v>714</v>
      </c>
      <c r="D84" s="232">
        <v>0.29166966676712036</v>
      </c>
      <c r="E84" s="232">
        <v>7.4408296495676041E-3</v>
      </c>
      <c r="F84" s="232">
        <v>39.198539733886719</v>
      </c>
      <c r="G84" s="232">
        <v>0</v>
      </c>
      <c r="H84" s="232">
        <v>940795</v>
      </c>
      <c r="I84" s="232">
        <v>0.39395973086357117</v>
      </c>
      <c r="J84" s="232">
        <v>2.9327141121029854E-2</v>
      </c>
    </row>
    <row r="85" spans="1:10" x14ac:dyDescent="0.25">
      <c r="A85" s="331" t="str">
        <f t="shared" si="1"/>
        <v>2013edu5</v>
      </c>
      <c r="B85" s="232">
        <v>2013</v>
      </c>
      <c r="C85" s="232" t="s">
        <v>715</v>
      </c>
      <c r="D85" s="232">
        <v>0.4889906644821167</v>
      </c>
      <c r="E85" s="232">
        <v>5.8050518855452538E-3</v>
      </c>
      <c r="F85" s="232">
        <v>84.235366821289063</v>
      </c>
      <c r="G85" s="232">
        <v>0</v>
      </c>
      <c r="H85" s="232">
        <v>940795</v>
      </c>
      <c r="I85" s="232">
        <v>0.39395973086357117</v>
      </c>
      <c r="J85" s="232">
        <v>8.8494732975959778E-2</v>
      </c>
    </row>
    <row r="86" spans="1:10" x14ac:dyDescent="0.25">
      <c r="A86" s="331" t="str">
        <f t="shared" si="1"/>
        <v>2013edu6</v>
      </c>
      <c r="B86" s="232">
        <v>2013</v>
      </c>
      <c r="C86" s="232" t="s">
        <v>716</v>
      </c>
      <c r="D86" s="232">
        <v>0.56723105907440186</v>
      </c>
      <c r="E86" s="232">
        <v>6.3921217806637287E-3</v>
      </c>
      <c r="F86" s="232">
        <v>88.739089965820313</v>
      </c>
      <c r="G86" s="232">
        <v>0</v>
      </c>
      <c r="H86" s="232">
        <v>940795</v>
      </c>
      <c r="I86" s="232">
        <v>0.39395973086357117</v>
      </c>
      <c r="J86" s="232">
        <v>4.6072155237197876E-2</v>
      </c>
    </row>
    <row r="87" spans="1:10" x14ac:dyDescent="0.25">
      <c r="A87" s="331" t="str">
        <f t="shared" si="1"/>
        <v>2013edu7</v>
      </c>
      <c r="B87" s="232">
        <v>2013</v>
      </c>
      <c r="C87" s="232" t="s">
        <v>717</v>
      </c>
      <c r="D87" s="232">
        <v>0.62950068712234497</v>
      </c>
      <c r="E87" s="232">
        <v>7.0742415264248848E-3</v>
      </c>
      <c r="F87" s="232">
        <v>88.984901428222656</v>
      </c>
      <c r="G87" s="232">
        <v>0</v>
      </c>
      <c r="H87" s="232">
        <v>940795</v>
      </c>
      <c r="I87" s="232">
        <v>0.39395973086357117</v>
      </c>
      <c r="J87" s="232">
        <v>2.9676012694835663E-2</v>
      </c>
    </row>
    <row r="88" spans="1:10" x14ac:dyDescent="0.25">
      <c r="A88" s="331" t="str">
        <f t="shared" si="1"/>
        <v>2013edu8</v>
      </c>
      <c r="B88" s="232">
        <v>2013</v>
      </c>
      <c r="C88" s="232" t="s">
        <v>718</v>
      </c>
      <c r="D88" s="232">
        <v>0.69324666261672974</v>
      </c>
      <c r="E88" s="232">
        <v>6.7535513080656528E-3</v>
      </c>
      <c r="F88" s="232">
        <v>102.64920043945313</v>
      </c>
      <c r="G88" s="232">
        <v>0</v>
      </c>
      <c r="H88" s="232">
        <v>940795</v>
      </c>
      <c r="I88" s="232">
        <v>0.39395973086357117</v>
      </c>
      <c r="J88" s="232">
        <v>3.6507286131381989E-2</v>
      </c>
    </row>
    <row r="89" spans="1:10" x14ac:dyDescent="0.25">
      <c r="A89" s="331" t="str">
        <f t="shared" si="1"/>
        <v>2013edu9</v>
      </c>
      <c r="B89" s="232">
        <v>2013</v>
      </c>
      <c r="C89" s="232" t="s">
        <v>719</v>
      </c>
      <c r="D89" s="232">
        <v>0.7903820276260376</v>
      </c>
      <c r="E89" s="232">
        <v>5.580125842243433E-3</v>
      </c>
      <c r="F89" s="232">
        <v>141.642333984375</v>
      </c>
      <c r="G89" s="232">
        <v>0</v>
      </c>
      <c r="H89" s="232">
        <v>940795</v>
      </c>
      <c r="I89" s="232">
        <v>0.39395973086357117</v>
      </c>
      <c r="J89" s="232">
        <v>0.10601081699132919</v>
      </c>
    </row>
    <row r="90" spans="1:10" x14ac:dyDescent="0.25">
      <c r="A90" s="331" t="str">
        <f t="shared" si="1"/>
        <v>2013hom</v>
      </c>
      <c r="B90" s="232">
        <v>2013</v>
      </c>
      <c r="C90" s="232" t="s">
        <v>720</v>
      </c>
      <c r="D90" s="232">
        <v>0.45180651545524597</v>
      </c>
      <c r="E90" s="232">
        <v>1.9638277590274811E-3</v>
      </c>
      <c r="F90" s="232">
        <v>230.06422424316406</v>
      </c>
      <c r="G90" s="232">
        <v>0</v>
      </c>
      <c r="H90" s="232">
        <v>940795</v>
      </c>
      <c r="I90" s="232">
        <v>0.39395973086357117</v>
      </c>
      <c r="J90" s="232">
        <v>0.58114206790924072</v>
      </c>
    </row>
    <row r="91" spans="1:10" x14ac:dyDescent="0.25">
      <c r="A91" s="331" t="str">
        <f t="shared" si="1"/>
        <v>2013idade</v>
      </c>
      <c r="B91" s="232">
        <v>2013</v>
      </c>
      <c r="C91" s="232" t="s">
        <v>721</v>
      </c>
      <c r="D91" s="232">
        <v>6.4651794731616974E-2</v>
      </c>
      <c r="E91" s="232">
        <v>4.7343748155981302E-4</v>
      </c>
      <c r="F91" s="232">
        <v>136.55825805664063</v>
      </c>
      <c r="G91" s="232">
        <v>0</v>
      </c>
      <c r="H91" s="232">
        <v>940795</v>
      </c>
      <c r="I91" s="232">
        <v>0.39395973086357117</v>
      </c>
      <c r="J91" s="232">
        <v>38.321941375732422</v>
      </c>
    </row>
    <row r="92" spans="1:10" x14ac:dyDescent="0.25">
      <c r="A92" s="331" t="str">
        <f t="shared" si="1"/>
        <v>2013idade2</v>
      </c>
      <c r="B92" s="232">
        <v>2013</v>
      </c>
      <c r="C92" s="232" t="s">
        <v>722</v>
      </c>
      <c r="D92" s="232">
        <v>-6.1364419525489211E-4</v>
      </c>
      <c r="E92" s="232">
        <v>6.0012671383447014E-6</v>
      </c>
      <c r="F92" s="232">
        <v>-102.25244140625</v>
      </c>
      <c r="G92" s="232">
        <v>0</v>
      </c>
      <c r="H92" s="232">
        <v>940795</v>
      </c>
      <c r="I92" s="232">
        <v>0.39395973086357117</v>
      </c>
      <c r="J92" s="232">
        <v>1641.0155029296875</v>
      </c>
    </row>
    <row r="93" spans="1:10" x14ac:dyDescent="0.25">
      <c r="A93" s="331" t="str">
        <f t="shared" si="1"/>
        <v>2013lnrtrabp</v>
      </c>
      <c r="B93" s="232">
        <v>2013</v>
      </c>
      <c r="C93" s="232" t="s">
        <v>723</v>
      </c>
      <c r="J93" s="232">
        <v>7.1415519714355469</v>
      </c>
    </row>
    <row r="94" spans="1:10" x14ac:dyDescent="0.25">
      <c r="A94" s="331" t="str">
        <f t="shared" si="1"/>
        <v>2012_cons</v>
      </c>
      <c r="B94" s="232">
        <v>2012</v>
      </c>
      <c r="C94" s="232" t="s">
        <v>701</v>
      </c>
      <c r="D94" s="232">
        <v>4.3621344566345215</v>
      </c>
      <c r="E94" s="232">
        <v>1.0167906060814857E-2</v>
      </c>
      <c r="F94" s="232">
        <v>429.01010131835938</v>
      </c>
      <c r="G94" s="232">
        <v>0</v>
      </c>
      <c r="H94" s="232">
        <v>926916</v>
      </c>
      <c r="I94" s="232">
        <v>0.3946664035320282</v>
      </c>
    </row>
    <row r="95" spans="1:10" x14ac:dyDescent="0.25">
      <c r="A95" s="331" t="str">
        <f t="shared" si="1"/>
        <v>2012edu1</v>
      </c>
      <c r="B95" s="232">
        <v>2012</v>
      </c>
      <c r="C95" s="232" t="s">
        <v>702</v>
      </c>
      <c r="D95" s="232">
        <v>0.19315588474273682</v>
      </c>
      <c r="E95" s="232">
        <v>3.7663083523511887E-2</v>
      </c>
      <c r="F95" s="232">
        <v>5.1285200119018555</v>
      </c>
      <c r="G95" s="232">
        <v>2.9208743512754154E-7</v>
      </c>
      <c r="H95" s="232">
        <v>926916</v>
      </c>
      <c r="I95" s="232">
        <v>0.3946664035320282</v>
      </c>
      <c r="J95" s="232">
        <v>6.2596943462267518E-4</v>
      </c>
    </row>
    <row r="96" spans="1:10" x14ac:dyDescent="0.25">
      <c r="A96" s="331" t="str">
        <f t="shared" si="1"/>
        <v>2012edu10</v>
      </c>
      <c r="B96" s="232">
        <v>2012</v>
      </c>
      <c r="C96" s="232" t="s">
        <v>703</v>
      </c>
      <c r="D96" s="232">
        <v>0.81262427568435669</v>
      </c>
      <c r="E96" s="232">
        <v>7.1036661975085735E-3</v>
      </c>
      <c r="F96" s="232">
        <v>114.39505004882813</v>
      </c>
      <c r="G96" s="232">
        <v>0</v>
      </c>
      <c r="H96" s="232">
        <v>926916</v>
      </c>
      <c r="I96" s="232">
        <v>0.3946664035320282</v>
      </c>
      <c r="J96" s="232">
        <v>2.8793107718229294E-2</v>
      </c>
    </row>
    <row r="97" spans="1:10" x14ac:dyDescent="0.25">
      <c r="A97" s="331" t="str">
        <f t="shared" si="1"/>
        <v>2012edu11</v>
      </c>
      <c r="B97" s="232">
        <v>2012</v>
      </c>
      <c r="C97" s="232" t="s">
        <v>704</v>
      </c>
      <c r="D97" s="232">
        <v>0.89201748371124268</v>
      </c>
      <c r="E97" s="232">
        <v>6.8864645436406136E-3</v>
      </c>
      <c r="F97" s="232">
        <v>129.53199768066406</v>
      </c>
      <c r="G97" s="232">
        <v>0</v>
      </c>
      <c r="H97" s="232">
        <v>926916</v>
      </c>
      <c r="I97" s="232">
        <v>0.3946664035320282</v>
      </c>
      <c r="J97" s="232">
        <v>3.233819454908371E-2</v>
      </c>
    </row>
    <row r="98" spans="1:10" x14ac:dyDescent="0.25">
      <c r="A98" s="331" t="str">
        <f t="shared" si="1"/>
        <v>2012edu12</v>
      </c>
      <c r="B98" s="232">
        <v>2012</v>
      </c>
      <c r="C98" s="232" t="s">
        <v>705</v>
      </c>
      <c r="D98" s="232">
        <v>1.0950920581817627</v>
      </c>
      <c r="E98" s="232">
        <v>5.1602357998490334E-3</v>
      </c>
      <c r="F98" s="232">
        <v>212.21743774414063</v>
      </c>
      <c r="G98" s="232">
        <v>0</v>
      </c>
      <c r="H98" s="232">
        <v>926916</v>
      </c>
      <c r="I98" s="232">
        <v>0.3946664035320282</v>
      </c>
      <c r="J98" s="232">
        <v>0.30524334311485291</v>
      </c>
    </row>
    <row r="99" spans="1:10" x14ac:dyDescent="0.25">
      <c r="A99" s="331" t="str">
        <f t="shared" si="1"/>
        <v>2012edu13</v>
      </c>
      <c r="B99" s="232">
        <v>2012</v>
      </c>
      <c r="C99" s="232" t="s">
        <v>706</v>
      </c>
      <c r="D99" s="232">
        <v>1.3396141529083252</v>
      </c>
      <c r="E99" s="232">
        <v>8.6584072560071945E-3</v>
      </c>
      <c r="F99" s="232">
        <v>154.71830749511719</v>
      </c>
      <c r="G99" s="232">
        <v>0</v>
      </c>
      <c r="H99" s="232">
        <v>926916</v>
      </c>
      <c r="I99" s="232">
        <v>0.3946664035320282</v>
      </c>
      <c r="J99" s="232">
        <v>1.8059704452753067E-2</v>
      </c>
    </row>
    <row r="100" spans="1:10" x14ac:dyDescent="0.25">
      <c r="A100" s="331" t="str">
        <f t="shared" si="1"/>
        <v>2012edu14</v>
      </c>
      <c r="B100" s="232">
        <v>2012</v>
      </c>
      <c r="C100" s="232" t="s">
        <v>707</v>
      </c>
      <c r="D100" s="232">
        <v>1.458341121673584</v>
      </c>
      <c r="E100" s="232">
        <v>8.2755526527762413E-3</v>
      </c>
      <c r="F100" s="232">
        <v>176.22280883789063</v>
      </c>
      <c r="G100" s="232">
        <v>0</v>
      </c>
      <c r="H100" s="232">
        <v>926916</v>
      </c>
      <c r="I100" s="232">
        <v>0.3946664035320282</v>
      </c>
      <c r="J100" s="232">
        <v>2.0824002102017403E-2</v>
      </c>
    </row>
    <row r="101" spans="1:10" x14ac:dyDescent="0.25">
      <c r="A101" s="331" t="str">
        <f t="shared" si="1"/>
        <v>2012edu15</v>
      </c>
      <c r="B101" s="232">
        <v>2012</v>
      </c>
      <c r="C101" s="232" t="s">
        <v>708</v>
      </c>
      <c r="D101" s="232">
        <v>1.523478627204895</v>
      </c>
      <c r="E101" s="232">
        <v>8.2626910880208015E-3</v>
      </c>
      <c r="F101" s="232">
        <v>184.38044738769531</v>
      </c>
      <c r="G101" s="232">
        <v>0</v>
      </c>
      <c r="H101" s="232">
        <v>926916</v>
      </c>
      <c r="I101" s="232">
        <v>0.3946664035320282</v>
      </c>
      <c r="J101" s="232">
        <v>2.613193541765213E-2</v>
      </c>
    </row>
    <row r="102" spans="1:10" x14ac:dyDescent="0.25">
      <c r="A102" s="331" t="str">
        <f t="shared" si="1"/>
        <v>2012edu16</v>
      </c>
      <c r="B102" s="232">
        <v>2012</v>
      </c>
      <c r="C102" s="232" t="s">
        <v>709</v>
      </c>
      <c r="D102" s="232">
        <v>1.9868079423904419</v>
      </c>
      <c r="E102" s="232">
        <v>5.9637343510985374E-3</v>
      </c>
      <c r="F102" s="232">
        <v>333.14828491210938</v>
      </c>
      <c r="G102" s="232">
        <v>0</v>
      </c>
      <c r="H102" s="232">
        <v>926916</v>
      </c>
      <c r="I102" s="232">
        <v>0.3946664035320282</v>
      </c>
      <c r="J102" s="232">
        <v>0.1281096488237381</v>
      </c>
    </row>
    <row r="103" spans="1:10" x14ac:dyDescent="0.25">
      <c r="A103" s="331" t="str">
        <f t="shared" si="1"/>
        <v>2012edu18</v>
      </c>
      <c r="B103" s="232">
        <v>2012</v>
      </c>
      <c r="C103" s="232" t="s">
        <v>710</v>
      </c>
      <c r="D103" s="232">
        <v>2.4099559783935547</v>
      </c>
      <c r="E103" s="232">
        <v>1.7704511061310768E-2</v>
      </c>
      <c r="F103" s="232">
        <v>136.12101745605469</v>
      </c>
      <c r="G103" s="232">
        <v>0</v>
      </c>
      <c r="H103" s="232">
        <v>926916</v>
      </c>
      <c r="I103" s="232">
        <v>0.3946664035320282</v>
      </c>
      <c r="J103" s="232">
        <v>5.784494336694479E-3</v>
      </c>
    </row>
    <row r="104" spans="1:10" x14ac:dyDescent="0.25">
      <c r="A104" s="331" t="str">
        <f t="shared" si="1"/>
        <v>2012edu2</v>
      </c>
      <c r="B104" s="232">
        <v>2012</v>
      </c>
      <c r="C104" s="232" t="s">
        <v>711</v>
      </c>
      <c r="D104" s="232">
        <v>6.9314949214458466E-2</v>
      </c>
      <c r="E104" s="232">
        <v>1.0649456642568111E-2</v>
      </c>
      <c r="F104" s="232">
        <v>6.5087780952453613</v>
      </c>
      <c r="G104" s="232">
        <v>7.580294031361845E-11</v>
      </c>
      <c r="H104" s="232">
        <v>926916</v>
      </c>
      <c r="I104" s="232">
        <v>0.3946664035320282</v>
      </c>
      <c r="J104" s="232">
        <v>1.2076806277036667E-2</v>
      </c>
    </row>
    <row r="105" spans="1:10" x14ac:dyDescent="0.25">
      <c r="A105" s="331" t="str">
        <f t="shared" si="1"/>
        <v>2012edu22</v>
      </c>
      <c r="B105" s="232">
        <v>2012</v>
      </c>
      <c r="C105" s="232" t="s">
        <v>712</v>
      </c>
      <c r="D105" s="232">
        <v>2.7620205879211426</v>
      </c>
      <c r="E105" s="232">
        <v>3.2517626881599426E-2</v>
      </c>
      <c r="F105" s="232">
        <v>84.939178466796875</v>
      </c>
      <c r="G105" s="232">
        <v>0</v>
      </c>
      <c r="H105" s="232">
        <v>926916</v>
      </c>
      <c r="I105" s="232">
        <v>0.3946664035320282</v>
      </c>
      <c r="J105" s="232">
        <v>2.0317479502409697E-3</v>
      </c>
    </row>
    <row r="106" spans="1:10" x14ac:dyDescent="0.25">
      <c r="A106" s="331" t="str">
        <f t="shared" si="1"/>
        <v>2012edu3</v>
      </c>
      <c r="B106" s="232">
        <v>2012</v>
      </c>
      <c r="C106" s="232" t="s">
        <v>713</v>
      </c>
      <c r="D106" s="232">
        <v>0.18045438826084137</v>
      </c>
      <c r="E106" s="232">
        <v>8.2880211994051933E-3</v>
      </c>
      <c r="F106" s="232">
        <v>21.772916793823242</v>
      </c>
      <c r="G106" s="232">
        <v>0</v>
      </c>
      <c r="H106" s="232">
        <v>926916</v>
      </c>
      <c r="I106" s="232">
        <v>0.3946664035320282</v>
      </c>
      <c r="J106" s="232">
        <v>2.1245155483484268E-2</v>
      </c>
    </row>
    <row r="107" spans="1:10" x14ac:dyDescent="0.25">
      <c r="A107" s="331" t="str">
        <f t="shared" si="1"/>
        <v>2012edu4</v>
      </c>
      <c r="B107" s="232">
        <v>2012</v>
      </c>
      <c r="C107" s="232" t="s">
        <v>714</v>
      </c>
      <c r="D107" s="232">
        <v>0.32051533460617065</v>
      </c>
      <c r="E107" s="232">
        <v>7.4000470340251923E-3</v>
      </c>
      <c r="F107" s="232">
        <v>43.312606811523438</v>
      </c>
      <c r="G107" s="232">
        <v>0</v>
      </c>
      <c r="H107" s="232">
        <v>926916</v>
      </c>
      <c r="I107" s="232">
        <v>0.3946664035320282</v>
      </c>
      <c r="J107" s="232">
        <v>3.0159393325448036E-2</v>
      </c>
    </row>
    <row r="108" spans="1:10" x14ac:dyDescent="0.25">
      <c r="A108" s="331" t="str">
        <f t="shared" si="1"/>
        <v>2012edu5</v>
      </c>
      <c r="B108" s="232">
        <v>2012</v>
      </c>
      <c r="C108" s="232" t="s">
        <v>715</v>
      </c>
      <c r="D108" s="232">
        <v>0.50010132789611816</v>
      </c>
      <c r="E108" s="232">
        <v>5.665565375238657E-3</v>
      </c>
      <c r="F108" s="232">
        <v>88.270332336425781</v>
      </c>
      <c r="G108" s="232">
        <v>0</v>
      </c>
      <c r="H108" s="232">
        <v>926916</v>
      </c>
      <c r="I108" s="232">
        <v>0.3946664035320282</v>
      </c>
      <c r="J108" s="232">
        <v>9.1574974358081818E-2</v>
      </c>
    </row>
    <row r="109" spans="1:10" x14ac:dyDescent="0.25">
      <c r="A109" s="331" t="str">
        <f t="shared" si="1"/>
        <v>2012edu6</v>
      </c>
      <c r="B109" s="232">
        <v>2012</v>
      </c>
      <c r="C109" s="232" t="s">
        <v>716</v>
      </c>
      <c r="D109" s="232">
        <v>0.57600235939025879</v>
      </c>
      <c r="E109" s="232">
        <v>6.3859075307846069E-3</v>
      </c>
      <c r="F109" s="232">
        <v>90.198982238769531</v>
      </c>
      <c r="G109" s="232">
        <v>0</v>
      </c>
      <c r="H109" s="232">
        <v>926916</v>
      </c>
      <c r="I109" s="232">
        <v>0.3946664035320282</v>
      </c>
      <c r="J109" s="232">
        <v>4.68938909471035E-2</v>
      </c>
    </row>
    <row r="110" spans="1:10" x14ac:dyDescent="0.25">
      <c r="A110" s="331" t="str">
        <f t="shared" si="1"/>
        <v>2012edu7</v>
      </c>
      <c r="B110" s="232">
        <v>2012</v>
      </c>
      <c r="C110" s="232" t="s">
        <v>717</v>
      </c>
      <c r="D110" s="232">
        <v>0.64114171266555786</v>
      </c>
      <c r="E110" s="232">
        <v>6.9221621379256248E-3</v>
      </c>
      <c r="F110" s="232">
        <v>92.621597290039063</v>
      </c>
      <c r="G110" s="232">
        <v>0</v>
      </c>
      <c r="H110" s="232">
        <v>926916</v>
      </c>
      <c r="I110" s="232">
        <v>0.3946664035320282</v>
      </c>
      <c r="J110" s="232">
        <v>3.031916543841362E-2</v>
      </c>
    </row>
    <row r="111" spans="1:10" x14ac:dyDescent="0.25">
      <c r="A111" s="331" t="str">
        <f t="shared" si="1"/>
        <v>2012edu8</v>
      </c>
      <c r="B111" s="232">
        <v>2012</v>
      </c>
      <c r="C111" s="232" t="s">
        <v>718</v>
      </c>
      <c r="D111" s="232">
        <v>0.70018482208251953</v>
      </c>
      <c r="E111" s="232">
        <v>6.6397939808666706E-3</v>
      </c>
      <c r="F111" s="232">
        <v>105.45279693603516</v>
      </c>
      <c r="G111" s="232">
        <v>0</v>
      </c>
      <c r="H111" s="232">
        <v>926916</v>
      </c>
      <c r="I111" s="232">
        <v>0.3946664035320282</v>
      </c>
      <c r="J111" s="232">
        <v>3.7033982574939728E-2</v>
      </c>
    </row>
    <row r="112" spans="1:10" x14ac:dyDescent="0.25">
      <c r="A112" s="331" t="str">
        <f t="shared" si="1"/>
        <v>2012edu9</v>
      </c>
      <c r="B112" s="232">
        <v>2012</v>
      </c>
      <c r="C112" s="232" t="s">
        <v>719</v>
      </c>
      <c r="D112" s="232">
        <v>0.79333561658859253</v>
      </c>
      <c r="E112" s="232">
        <v>5.5076116696000099E-3</v>
      </c>
      <c r="F112" s="232">
        <v>144.04348754882813</v>
      </c>
      <c r="G112" s="232">
        <v>0</v>
      </c>
      <c r="H112" s="232">
        <v>926916</v>
      </c>
      <c r="I112" s="232">
        <v>0.3946664035320282</v>
      </c>
      <c r="J112" s="232">
        <v>0.1061655655503273</v>
      </c>
    </row>
    <row r="113" spans="1:10" x14ac:dyDescent="0.25">
      <c r="A113" s="331" t="str">
        <f t="shared" si="1"/>
        <v>2012hom</v>
      </c>
      <c r="B113" s="232">
        <v>2012</v>
      </c>
      <c r="C113" s="232" t="s">
        <v>720</v>
      </c>
      <c r="D113" s="232">
        <v>0.46229100227355957</v>
      </c>
      <c r="E113" s="232">
        <v>2.0285716746002436E-3</v>
      </c>
      <c r="F113" s="232">
        <v>227.88990783691406</v>
      </c>
      <c r="G113" s="232">
        <v>0</v>
      </c>
      <c r="H113" s="232">
        <v>926916</v>
      </c>
      <c r="I113" s="232">
        <v>0.3946664035320282</v>
      </c>
      <c r="J113" s="232">
        <v>0.58143681287765503</v>
      </c>
    </row>
    <row r="114" spans="1:10" x14ac:dyDescent="0.25">
      <c r="A114" s="331" t="str">
        <f t="shared" si="1"/>
        <v>2012idade</v>
      </c>
      <c r="B114" s="232">
        <v>2012</v>
      </c>
      <c r="C114" s="232" t="s">
        <v>721</v>
      </c>
      <c r="D114" s="232">
        <v>6.656300276517868E-2</v>
      </c>
      <c r="E114" s="232">
        <v>4.8814050387591124E-4</v>
      </c>
      <c r="F114" s="232">
        <v>136.36033630371094</v>
      </c>
      <c r="G114" s="232">
        <v>0</v>
      </c>
      <c r="H114" s="232">
        <v>926916</v>
      </c>
      <c r="I114" s="232">
        <v>0.3946664035320282</v>
      </c>
      <c r="J114" s="232">
        <v>38.055004119873047</v>
      </c>
    </row>
    <row r="115" spans="1:10" x14ac:dyDescent="0.25">
      <c r="A115" s="331" t="str">
        <f t="shared" si="1"/>
        <v>2012idade2</v>
      </c>
      <c r="B115" s="232">
        <v>2012</v>
      </c>
      <c r="C115" s="232" t="s">
        <v>722</v>
      </c>
      <c r="D115" s="232">
        <v>-6.4106617355719209E-4</v>
      </c>
      <c r="E115" s="232">
        <v>6.2414492276730016E-6</v>
      </c>
      <c r="F115" s="232">
        <v>-102.71111297607422</v>
      </c>
      <c r="G115" s="232">
        <v>0</v>
      </c>
      <c r="H115" s="232">
        <v>926916</v>
      </c>
      <c r="I115" s="232">
        <v>0.3946664035320282</v>
      </c>
      <c r="J115" s="232">
        <v>1621.4305419921875</v>
      </c>
    </row>
    <row r="116" spans="1:10" x14ac:dyDescent="0.25">
      <c r="A116" s="331" t="str">
        <f t="shared" si="1"/>
        <v>2012lnrtrabp</v>
      </c>
      <c r="B116" s="232">
        <v>2012</v>
      </c>
      <c r="C116" s="232" t="s">
        <v>723</v>
      </c>
      <c r="J116" s="232">
        <v>7.096367359161377</v>
      </c>
    </row>
    <row r="117" spans="1:10" x14ac:dyDescent="0.25">
      <c r="A117" s="331" t="str">
        <f t="shared" si="1"/>
        <v>12016_cons</v>
      </c>
      <c r="B117" s="232">
        <v>12016</v>
      </c>
      <c r="C117" s="232" t="s">
        <v>701</v>
      </c>
      <c r="D117" s="232">
        <v>4.6032967567443848</v>
      </c>
      <c r="E117" s="232">
        <v>2.0934794098138809E-2</v>
      </c>
      <c r="F117" s="232">
        <v>219.88735961914063</v>
      </c>
      <c r="G117" s="232">
        <v>0</v>
      </c>
      <c r="H117" s="232">
        <v>231407</v>
      </c>
      <c r="I117" s="232">
        <v>0.38910400867462158</v>
      </c>
    </row>
    <row r="118" spans="1:10" x14ac:dyDescent="0.25">
      <c r="A118" s="331" t="str">
        <f t="shared" si="1"/>
        <v>12016edu1</v>
      </c>
      <c r="B118" s="232">
        <v>12016</v>
      </c>
      <c r="C118" s="232" t="s">
        <v>702</v>
      </c>
      <c r="D118" s="232">
        <v>-0.24701490998268127</v>
      </c>
      <c r="E118" s="232">
        <v>9.4244495034217834E-2</v>
      </c>
      <c r="F118" s="232">
        <v>-2.6210010051727295</v>
      </c>
      <c r="G118" s="232">
        <v>8.7677733972668648E-3</v>
      </c>
      <c r="H118" s="232">
        <v>231407</v>
      </c>
      <c r="I118" s="232">
        <v>0.38910400867462158</v>
      </c>
      <c r="J118" s="232">
        <v>3.3638312015682459E-4</v>
      </c>
    </row>
    <row r="119" spans="1:10" x14ac:dyDescent="0.25">
      <c r="A119" s="331" t="str">
        <f t="shared" si="1"/>
        <v>12016edu10</v>
      </c>
      <c r="B119" s="232">
        <v>12016</v>
      </c>
      <c r="C119" s="232" t="s">
        <v>703</v>
      </c>
      <c r="D119" s="232">
        <v>0.54680436849594116</v>
      </c>
      <c r="E119" s="232">
        <v>1.4003475196659565E-2</v>
      </c>
      <c r="F119" s="232">
        <v>39.047763824462891</v>
      </c>
      <c r="G119" s="232">
        <v>0</v>
      </c>
      <c r="H119" s="232">
        <v>231407</v>
      </c>
      <c r="I119" s="232">
        <v>0.38910400867462158</v>
      </c>
      <c r="J119" s="232">
        <v>2.4467960000038147E-2</v>
      </c>
    </row>
    <row r="120" spans="1:10" x14ac:dyDescent="0.25">
      <c r="A120" s="331" t="str">
        <f t="shared" si="1"/>
        <v>12016edu11</v>
      </c>
      <c r="B120" s="232">
        <v>12016</v>
      </c>
      <c r="C120" s="232" t="s">
        <v>704</v>
      </c>
      <c r="D120" s="232">
        <v>0.56980949640274048</v>
      </c>
      <c r="E120" s="232">
        <v>1.4891864731907845E-2</v>
      </c>
      <c r="F120" s="232">
        <v>38.263137817382813</v>
      </c>
      <c r="G120" s="232">
        <v>0</v>
      </c>
      <c r="H120" s="232">
        <v>231407</v>
      </c>
      <c r="I120" s="232">
        <v>0.38910400867462158</v>
      </c>
      <c r="J120" s="232">
        <v>2.8104357421398163E-2</v>
      </c>
    </row>
    <row r="121" spans="1:10" x14ac:dyDescent="0.25">
      <c r="A121" s="331" t="str">
        <f t="shared" si="1"/>
        <v>12016edu12</v>
      </c>
      <c r="B121" s="232">
        <v>12016</v>
      </c>
      <c r="C121" s="232" t="s">
        <v>705</v>
      </c>
      <c r="D121" s="232">
        <v>0.83124703168869019</v>
      </c>
      <c r="E121" s="232">
        <v>9.2374347150325775E-3</v>
      </c>
      <c r="F121" s="232">
        <v>89.986785888671875</v>
      </c>
      <c r="G121" s="232">
        <v>0</v>
      </c>
      <c r="H121" s="232">
        <v>231407</v>
      </c>
      <c r="I121" s="232">
        <v>0.38910400867462158</v>
      </c>
      <c r="J121" s="232">
        <v>0.32312256097793579</v>
      </c>
    </row>
    <row r="122" spans="1:10" x14ac:dyDescent="0.25">
      <c r="A122" s="331" t="str">
        <f t="shared" si="1"/>
        <v>12016edu13</v>
      </c>
      <c r="B122" s="232">
        <v>12016</v>
      </c>
      <c r="C122" s="232" t="s">
        <v>706</v>
      </c>
      <c r="D122" s="232">
        <v>1.0340496301651001</v>
      </c>
      <c r="E122" s="232">
        <v>2.443368174135685E-2</v>
      </c>
      <c r="F122" s="232">
        <v>42.320663452148438</v>
      </c>
      <c r="G122" s="232">
        <v>0</v>
      </c>
      <c r="H122" s="232">
        <v>231407</v>
      </c>
      <c r="I122" s="232">
        <v>0.38910400867462158</v>
      </c>
      <c r="J122" s="232">
        <v>1.9208500161767006E-2</v>
      </c>
    </row>
    <row r="123" spans="1:10" x14ac:dyDescent="0.25">
      <c r="A123" s="331" t="str">
        <f t="shared" si="1"/>
        <v>12016edu14</v>
      </c>
      <c r="B123" s="232">
        <v>12016</v>
      </c>
      <c r="C123" s="232" t="s">
        <v>707</v>
      </c>
      <c r="D123" s="232">
        <v>1.1606044769287109</v>
      </c>
      <c r="E123" s="232">
        <v>1.527731865644455E-2</v>
      </c>
      <c r="F123" s="232">
        <v>75.969123840332031</v>
      </c>
      <c r="G123" s="232">
        <v>0</v>
      </c>
      <c r="H123" s="232">
        <v>231407</v>
      </c>
      <c r="I123" s="232">
        <v>0.38910400867462158</v>
      </c>
      <c r="J123" s="232">
        <v>2.418951690196991E-2</v>
      </c>
    </row>
    <row r="124" spans="1:10" x14ac:dyDescent="0.25">
      <c r="A124" s="331" t="str">
        <f t="shared" si="1"/>
        <v>12016edu15</v>
      </c>
      <c r="B124" s="232">
        <v>12016</v>
      </c>
      <c r="C124" s="232" t="s">
        <v>708</v>
      </c>
      <c r="D124" s="232">
        <v>1.3095319271087646</v>
      </c>
      <c r="E124" s="232">
        <v>1.4467878267168999E-2</v>
      </c>
      <c r="F124" s="232">
        <v>90.5130615234375</v>
      </c>
      <c r="G124" s="232">
        <v>0</v>
      </c>
      <c r="H124" s="232">
        <v>231407</v>
      </c>
      <c r="I124" s="232">
        <v>0.38910400867462158</v>
      </c>
      <c r="J124" s="232">
        <v>3.3753011375665665E-2</v>
      </c>
    </row>
    <row r="125" spans="1:10" x14ac:dyDescent="0.25">
      <c r="A125" s="331" t="str">
        <f t="shared" si="1"/>
        <v>12016edu16</v>
      </c>
      <c r="B125" s="232">
        <v>12016</v>
      </c>
      <c r="C125" s="232" t="s">
        <v>709</v>
      </c>
      <c r="D125" s="232">
        <v>1.7014110088348389</v>
      </c>
      <c r="E125" s="232">
        <v>1.1550928466022015E-2</v>
      </c>
      <c r="F125" s="232">
        <v>147.29647827148438</v>
      </c>
      <c r="G125" s="232">
        <v>0</v>
      </c>
      <c r="H125" s="232">
        <v>231407</v>
      </c>
      <c r="I125" s="232">
        <v>0.38910400867462158</v>
      </c>
      <c r="J125" s="232">
        <v>0.15120838582515717</v>
      </c>
    </row>
    <row r="126" spans="1:10" x14ac:dyDescent="0.25">
      <c r="A126" s="331" t="str">
        <f t="shared" si="1"/>
        <v>12016edu18</v>
      </c>
      <c r="B126" s="232">
        <v>12016</v>
      </c>
      <c r="C126" s="232" t="s">
        <v>710</v>
      </c>
      <c r="D126" s="232">
        <v>2.2780165672302246</v>
      </c>
      <c r="E126" s="232">
        <v>3.532111644744873E-2</v>
      </c>
      <c r="F126" s="232">
        <v>64.494468688964844</v>
      </c>
      <c r="G126" s="232">
        <v>0</v>
      </c>
      <c r="H126" s="232">
        <v>231407</v>
      </c>
      <c r="I126" s="232">
        <v>0.38910400867462158</v>
      </c>
      <c r="J126" s="232">
        <v>6.3307397067546844E-3</v>
      </c>
    </row>
    <row r="127" spans="1:10" x14ac:dyDescent="0.25">
      <c r="A127" s="331" t="str">
        <f t="shared" si="1"/>
        <v>12016edu2</v>
      </c>
      <c r="B127" s="232">
        <v>12016</v>
      </c>
      <c r="C127" s="232" t="s">
        <v>711</v>
      </c>
      <c r="D127" s="232">
        <v>-0.23393914103507996</v>
      </c>
      <c r="E127" s="232">
        <v>2.2845771163702011E-2</v>
      </c>
      <c r="F127" s="232">
        <v>-10.239932060241699</v>
      </c>
      <c r="G127" s="232">
        <v>1.329274604292871E-24</v>
      </c>
      <c r="H127" s="232">
        <v>231407</v>
      </c>
      <c r="I127" s="232">
        <v>0.38910400867462158</v>
      </c>
      <c r="J127" s="232">
        <v>9.352206252515316E-3</v>
      </c>
    </row>
    <row r="128" spans="1:10" x14ac:dyDescent="0.25">
      <c r="A128" s="331" t="str">
        <f t="shared" si="1"/>
        <v>12016edu22</v>
      </c>
      <c r="B128" s="232">
        <v>12016</v>
      </c>
      <c r="C128" s="232" t="s">
        <v>712</v>
      </c>
      <c r="D128" s="232">
        <v>2.6148412227630615</v>
      </c>
      <c r="E128" s="232">
        <v>4.9225710332393646E-2</v>
      </c>
      <c r="F128" s="232">
        <v>53.119419097900391</v>
      </c>
      <c r="G128" s="232">
        <v>0</v>
      </c>
      <c r="H128" s="232">
        <v>231407</v>
      </c>
      <c r="I128" s="232">
        <v>0.38910400867462158</v>
      </c>
      <c r="J128" s="232">
        <v>2.267106669023633E-3</v>
      </c>
    </row>
    <row r="129" spans="1:10" x14ac:dyDescent="0.25">
      <c r="A129" s="331" t="str">
        <f t="shared" si="1"/>
        <v>12016edu3</v>
      </c>
      <c r="B129" s="232">
        <v>12016</v>
      </c>
      <c r="C129" s="232" t="s">
        <v>713</v>
      </c>
      <c r="D129" s="232">
        <v>-0.12955938279628754</v>
      </c>
      <c r="E129" s="232">
        <v>1.7878608778119087E-2</v>
      </c>
      <c r="F129" s="232">
        <v>-7.2466144561767578</v>
      </c>
      <c r="G129" s="232">
        <v>4.2864122624594603E-13</v>
      </c>
      <c r="H129" s="232">
        <v>231407</v>
      </c>
      <c r="I129" s="232">
        <v>0.38910400867462158</v>
      </c>
      <c r="J129" s="232">
        <v>1.6560204327106476E-2</v>
      </c>
    </row>
    <row r="130" spans="1:10" x14ac:dyDescent="0.25">
      <c r="A130" s="331" t="str">
        <f t="shared" si="1"/>
        <v>12016edu4</v>
      </c>
      <c r="B130" s="232">
        <v>12016</v>
      </c>
      <c r="C130" s="232" t="s">
        <v>714</v>
      </c>
      <c r="D130" s="232">
        <v>4.1545476764440536E-2</v>
      </c>
      <c r="E130" s="232">
        <v>1.6378423199057579E-2</v>
      </c>
      <c r="F130" s="232">
        <v>2.5365979671478271</v>
      </c>
      <c r="G130" s="232">
        <v>1.1194192804396152E-2</v>
      </c>
      <c r="H130" s="232">
        <v>231407</v>
      </c>
      <c r="I130" s="232">
        <v>0.38910400867462158</v>
      </c>
      <c r="J130" s="232">
        <v>2.3018810898065567E-2</v>
      </c>
    </row>
    <row r="131" spans="1:10" x14ac:dyDescent="0.25">
      <c r="A131" s="331" t="str">
        <f t="shared" ref="A131:A194" si="2">B131&amp;C131</f>
        <v>12016edu5</v>
      </c>
      <c r="B131" s="232">
        <v>12016</v>
      </c>
      <c r="C131" s="232" t="s">
        <v>715</v>
      </c>
      <c r="D131" s="232">
        <v>0.25967496633529663</v>
      </c>
      <c r="E131" s="232">
        <v>1.0841506533324718E-2</v>
      </c>
      <c r="F131" s="232">
        <v>23.951927185058594</v>
      </c>
      <c r="G131" s="232">
        <v>0</v>
      </c>
      <c r="H131" s="232">
        <v>231407</v>
      </c>
      <c r="I131" s="232">
        <v>0.38910400867462158</v>
      </c>
      <c r="J131" s="232">
        <v>7.4128612875938416E-2</v>
      </c>
    </row>
    <row r="132" spans="1:10" x14ac:dyDescent="0.25">
      <c r="A132" s="331" t="str">
        <f t="shared" si="2"/>
        <v>12016edu6</v>
      </c>
      <c r="B132" s="232">
        <v>12016</v>
      </c>
      <c r="C132" s="232" t="s">
        <v>716</v>
      </c>
      <c r="D132" s="232">
        <v>0.29366594552993774</v>
      </c>
      <c r="E132" s="232">
        <v>1.2219826690852642E-2</v>
      </c>
      <c r="F132" s="232">
        <v>24.031923294067383</v>
      </c>
      <c r="G132" s="232">
        <v>0</v>
      </c>
      <c r="H132" s="232">
        <v>231407</v>
      </c>
      <c r="I132" s="232">
        <v>0.38910400867462158</v>
      </c>
      <c r="J132" s="232">
        <v>3.8247030228376389E-2</v>
      </c>
    </row>
    <row r="133" spans="1:10" x14ac:dyDescent="0.25">
      <c r="A133" s="331" t="str">
        <f t="shared" si="2"/>
        <v>12016edu7</v>
      </c>
      <c r="B133" s="232">
        <v>12016</v>
      </c>
      <c r="C133" s="232" t="s">
        <v>717</v>
      </c>
      <c r="D133" s="232">
        <v>0.38170585036277771</v>
      </c>
      <c r="E133" s="232">
        <v>1.392072718590498E-2</v>
      </c>
      <c r="F133" s="232">
        <v>27.419965744018555</v>
      </c>
      <c r="G133" s="232">
        <v>0</v>
      </c>
      <c r="H133" s="232">
        <v>231407</v>
      </c>
      <c r="I133" s="232">
        <v>0.38910400867462158</v>
      </c>
      <c r="J133" s="232">
        <v>2.5634724646806717E-2</v>
      </c>
    </row>
    <row r="134" spans="1:10" x14ac:dyDescent="0.25">
      <c r="A134" s="331" t="str">
        <f t="shared" si="2"/>
        <v>12016edu8</v>
      </c>
      <c r="B134" s="232">
        <v>12016</v>
      </c>
      <c r="C134" s="232" t="s">
        <v>718</v>
      </c>
      <c r="D134" s="232">
        <v>0.43333068490028381</v>
      </c>
      <c r="E134" s="232">
        <v>1.3619936071336269E-2</v>
      </c>
      <c r="F134" s="232">
        <v>31.815912246704102</v>
      </c>
      <c r="G134" s="232">
        <v>0</v>
      </c>
      <c r="H134" s="232">
        <v>231407</v>
      </c>
      <c r="I134" s="232">
        <v>0.38910400867462158</v>
      </c>
      <c r="J134" s="232">
        <v>2.824724093079567E-2</v>
      </c>
    </row>
    <row r="135" spans="1:10" x14ac:dyDescent="0.25">
      <c r="A135" s="331" t="str">
        <f t="shared" si="2"/>
        <v>12016edu9</v>
      </c>
      <c r="B135" s="232">
        <v>12016</v>
      </c>
      <c r="C135" s="232" t="s">
        <v>719</v>
      </c>
      <c r="D135" s="232">
        <v>0.57594287395477295</v>
      </c>
      <c r="E135" s="232">
        <v>1.003950834274292E-2</v>
      </c>
      <c r="F135" s="232">
        <v>57.367637634277344</v>
      </c>
      <c r="G135" s="232">
        <v>0</v>
      </c>
      <c r="H135" s="232">
        <v>231407</v>
      </c>
      <c r="I135" s="232">
        <v>0.38910400867462158</v>
      </c>
      <c r="J135" s="232">
        <v>0.10089800506830215</v>
      </c>
    </row>
    <row r="136" spans="1:10" x14ac:dyDescent="0.25">
      <c r="A136" s="331" t="str">
        <f t="shared" si="2"/>
        <v>12016hom</v>
      </c>
      <c r="B136" s="232">
        <v>12016</v>
      </c>
      <c r="C136" s="232" t="s">
        <v>720</v>
      </c>
      <c r="D136" s="232">
        <v>0.41141673922538757</v>
      </c>
      <c r="E136" s="232">
        <v>4.481093492358923E-3</v>
      </c>
      <c r="F136" s="232">
        <v>91.811683654785156</v>
      </c>
      <c r="G136" s="232">
        <v>0</v>
      </c>
      <c r="H136" s="232">
        <v>231407</v>
      </c>
      <c r="I136" s="232">
        <v>0.38910400867462158</v>
      </c>
      <c r="J136" s="232">
        <v>0.57967323064804077</v>
      </c>
    </row>
    <row r="137" spans="1:10" x14ac:dyDescent="0.25">
      <c r="A137" s="331" t="str">
        <f t="shared" si="2"/>
        <v>12016idade</v>
      </c>
      <c r="B137" s="232">
        <v>12016</v>
      </c>
      <c r="C137" s="232" t="s">
        <v>721</v>
      </c>
      <c r="D137" s="232">
        <v>6.6191680729389191E-2</v>
      </c>
      <c r="E137" s="232">
        <v>9.7059377003461123E-4</v>
      </c>
      <c r="F137" s="232">
        <v>68.197097778320313</v>
      </c>
      <c r="G137" s="232">
        <v>0</v>
      </c>
      <c r="H137" s="232">
        <v>231407</v>
      </c>
      <c r="I137" s="232">
        <v>0.38910400867462158</v>
      </c>
      <c r="J137" s="232">
        <v>39.283599853515625</v>
      </c>
    </row>
    <row r="138" spans="1:10" x14ac:dyDescent="0.25">
      <c r="A138" s="331" t="str">
        <f t="shared" si="2"/>
        <v>12016idade2</v>
      </c>
      <c r="B138" s="232">
        <v>12016</v>
      </c>
      <c r="C138" s="232" t="s">
        <v>722</v>
      </c>
      <c r="D138" s="232">
        <v>-6.3077779486775398E-4</v>
      </c>
      <c r="E138" s="232">
        <v>1.1903674021596089E-5</v>
      </c>
      <c r="F138" s="232">
        <v>-52.990177154541016</v>
      </c>
      <c r="G138" s="232">
        <v>0</v>
      </c>
      <c r="H138" s="232">
        <v>231407</v>
      </c>
      <c r="I138" s="232">
        <v>0.38910400867462158</v>
      </c>
      <c r="J138" s="232">
        <v>1712.644775390625</v>
      </c>
    </row>
    <row r="139" spans="1:10" x14ac:dyDescent="0.25">
      <c r="A139" s="331" t="str">
        <f t="shared" si="2"/>
        <v>12016lnrtrabp</v>
      </c>
      <c r="B139" s="232">
        <v>12016</v>
      </c>
      <c r="C139" s="232" t="s">
        <v>723</v>
      </c>
      <c r="J139" s="232">
        <v>7.1366338729858398</v>
      </c>
    </row>
    <row r="140" spans="1:10" x14ac:dyDescent="0.25">
      <c r="A140" s="331" t="str">
        <f t="shared" si="2"/>
        <v>42015_cons</v>
      </c>
      <c r="B140" s="232">
        <v>42015</v>
      </c>
      <c r="C140" s="232" t="s">
        <v>701</v>
      </c>
      <c r="D140" s="232">
        <v>4.6653661727905273</v>
      </c>
      <c r="E140" s="232">
        <v>1.9701728597283363E-2</v>
      </c>
      <c r="F140" s="232">
        <v>236.79983520507813</v>
      </c>
      <c r="G140" s="232">
        <v>0</v>
      </c>
      <c r="H140" s="232">
        <v>233729</v>
      </c>
      <c r="I140" s="232">
        <v>0.38529464602470398</v>
      </c>
    </row>
    <row r="141" spans="1:10" x14ac:dyDescent="0.25">
      <c r="A141" s="331" t="str">
        <f t="shared" si="2"/>
        <v>42015edu1</v>
      </c>
      <c r="B141" s="232">
        <v>42015</v>
      </c>
      <c r="C141" s="232" t="s">
        <v>702</v>
      </c>
      <c r="D141" s="232">
        <v>-0.21923790872097015</v>
      </c>
      <c r="E141" s="232">
        <v>0.13275447487831116</v>
      </c>
      <c r="F141" s="232">
        <v>-1.651453971862793</v>
      </c>
      <c r="G141" s="232">
        <v>9.8647259175777435E-2</v>
      </c>
      <c r="H141" s="232">
        <v>233729</v>
      </c>
      <c r="I141" s="232">
        <v>0.38529464602470398</v>
      </c>
      <c r="J141" s="232">
        <v>2.9760025790892541E-4</v>
      </c>
    </row>
    <row r="142" spans="1:10" x14ac:dyDescent="0.25">
      <c r="A142" s="331" t="str">
        <f t="shared" si="2"/>
        <v>42015edu10</v>
      </c>
      <c r="B142" s="232">
        <v>42015</v>
      </c>
      <c r="C142" s="232" t="s">
        <v>703</v>
      </c>
      <c r="D142" s="232">
        <v>0.52150911092758179</v>
      </c>
      <c r="E142" s="232">
        <v>1.3148512691259384E-2</v>
      </c>
      <c r="F142" s="232">
        <v>39.662975311279297</v>
      </c>
      <c r="G142" s="232">
        <v>0</v>
      </c>
      <c r="H142" s="232">
        <v>233729</v>
      </c>
      <c r="I142" s="232">
        <v>0.38529464602470398</v>
      </c>
      <c r="J142" s="232">
        <v>2.5751814246177673E-2</v>
      </c>
    </row>
    <row r="143" spans="1:10" x14ac:dyDescent="0.25">
      <c r="A143" s="331" t="str">
        <f t="shared" si="2"/>
        <v>42015edu11</v>
      </c>
      <c r="B143" s="232">
        <v>42015</v>
      </c>
      <c r="C143" s="232" t="s">
        <v>704</v>
      </c>
      <c r="D143" s="232">
        <v>0.55874526500701904</v>
      </c>
      <c r="E143" s="232">
        <v>1.2883923947811127E-2</v>
      </c>
      <c r="F143" s="232">
        <v>43.367630004882813</v>
      </c>
      <c r="G143" s="232">
        <v>0</v>
      </c>
      <c r="H143" s="232">
        <v>233729</v>
      </c>
      <c r="I143" s="232">
        <v>0.38529464602470398</v>
      </c>
      <c r="J143" s="232">
        <v>2.7544757351279259E-2</v>
      </c>
    </row>
    <row r="144" spans="1:10" x14ac:dyDescent="0.25">
      <c r="A144" s="331" t="str">
        <f t="shared" si="2"/>
        <v>42015edu12</v>
      </c>
      <c r="B144" s="232">
        <v>42015</v>
      </c>
      <c r="C144" s="232" t="s">
        <v>705</v>
      </c>
      <c r="D144" s="232">
        <v>0.80159026384353638</v>
      </c>
      <c r="E144" s="232">
        <v>8.1482492387294769E-3</v>
      </c>
      <c r="F144" s="232">
        <v>98.375762939453125</v>
      </c>
      <c r="G144" s="232">
        <v>0</v>
      </c>
      <c r="H144" s="232">
        <v>233729</v>
      </c>
      <c r="I144" s="232">
        <v>0.38529464602470398</v>
      </c>
      <c r="J144" s="232">
        <v>0.32304245233535767</v>
      </c>
    </row>
    <row r="145" spans="1:10" x14ac:dyDescent="0.25">
      <c r="A145" s="331" t="str">
        <f t="shared" si="2"/>
        <v>42015edu13</v>
      </c>
      <c r="B145" s="232">
        <v>42015</v>
      </c>
      <c r="C145" s="232" t="s">
        <v>706</v>
      </c>
      <c r="D145" s="232">
        <v>1.0114127397537231</v>
      </c>
      <c r="E145" s="232">
        <v>1.4205766841769218E-2</v>
      </c>
      <c r="F145" s="232">
        <v>71.197334289550781</v>
      </c>
      <c r="G145" s="232">
        <v>0</v>
      </c>
      <c r="H145" s="232">
        <v>233729</v>
      </c>
      <c r="I145" s="232">
        <v>0.38529464602470398</v>
      </c>
      <c r="J145" s="232">
        <v>1.9050205126404762E-2</v>
      </c>
    </row>
    <row r="146" spans="1:10" x14ac:dyDescent="0.25">
      <c r="A146" s="331" t="str">
        <f t="shared" si="2"/>
        <v>42015edu14</v>
      </c>
      <c r="B146" s="232">
        <v>42015</v>
      </c>
      <c r="C146" s="232" t="s">
        <v>707</v>
      </c>
      <c r="D146" s="232">
        <v>1.1776468753814697</v>
      </c>
      <c r="E146" s="232">
        <v>1.4266639947891235E-2</v>
      </c>
      <c r="F146" s="232">
        <v>82.545494079589844</v>
      </c>
      <c r="G146" s="232">
        <v>0</v>
      </c>
      <c r="H146" s="232">
        <v>233729</v>
      </c>
      <c r="I146" s="232">
        <v>0.38529464602470398</v>
      </c>
      <c r="J146" s="232">
        <v>2.6188530027866364E-2</v>
      </c>
    </row>
    <row r="147" spans="1:10" x14ac:dyDescent="0.25">
      <c r="A147" s="331" t="str">
        <f t="shared" si="2"/>
        <v>42015edu15</v>
      </c>
      <c r="B147" s="232">
        <v>42015</v>
      </c>
      <c r="C147" s="232" t="s">
        <v>708</v>
      </c>
      <c r="D147" s="232">
        <v>1.2807304859161377</v>
      </c>
      <c r="E147" s="232">
        <v>1.4000659808516502E-2</v>
      </c>
      <c r="F147" s="232">
        <v>91.4764404296875</v>
      </c>
      <c r="G147" s="232">
        <v>0</v>
      </c>
      <c r="H147" s="232">
        <v>233729</v>
      </c>
      <c r="I147" s="232">
        <v>0.38529464602470398</v>
      </c>
      <c r="J147" s="232">
        <v>3.3852238208055496E-2</v>
      </c>
    </row>
    <row r="148" spans="1:10" x14ac:dyDescent="0.25">
      <c r="A148" s="331" t="str">
        <f t="shared" si="2"/>
        <v>42015edu16</v>
      </c>
      <c r="B148" s="232">
        <v>42015</v>
      </c>
      <c r="C148" s="232" t="s">
        <v>709</v>
      </c>
      <c r="D148" s="232">
        <v>1.6639178991317749</v>
      </c>
      <c r="E148" s="232">
        <v>1.0077197104692459E-2</v>
      </c>
      <c r="F148" s="232">
        <v>165.11712646484375</v>
      </c>
      <c r="G148" s="232">
        <v>0</v>
      </c>
      <c r="H148" s="232">
        <v>233729</v>
      </c>
      <c r="I148" s="232">
        <v>0.38529464602470398</v>
      </c>
      <c r="J148" s="232">
        <v>0.1400829404592514</v>
      </c>
    </row>
    <row r="149" spans="1:10" x14ac:dyDescent="0.25">
      <c r="A149" s="331" t="str">
        <f t="shared" si="2"/>
        <v>42015edu18</v>
      </c>
      <c r="B149" s="232">
        <v>42015</v>
      </c>
      <c r="C149" s="232" t="s">
        <v>710</v>
      </c>
      <c r="D149" s="232">
        <v>2.2694556713104248</v>
      </c>
      <c r="E149" s="232">
        <v>3.6218736320734024E-2</v>
      </c>
      <c r="F149" s="232">
        <v>62.659713745117188</v>
      </c>
      <c r="G149" s="232">
        <v>0</v>
      </c>
      <c r="H149" s="232">
        <v>233729</v>
      </c>
      <c r="I149" s="232">
        <v>0.38529464602470398</v>
      </c>
      <c r="J149" s="232">
        <v>6.3460147939622402E-3</v>
      </c>
    </row>
    <row r="150" spans="1:10" x14ac:dyDescent="0.25">
      <c r="A150" s="331" t="str">
        <f t="shared" si="2"/>
        <v>42015edu2</v>
      </c>
      <c r="B150" s="232">
        <v>42015</v>
      </c>
      <c r="C150" s="232" t="s">
        <v>711</v>
      </c>
      <c r="D150" s="232">
        <v>-0.19334152340888977</v>
      </c>
      <c r="E150" s="232">
        <v>2.3310605436563492E-2</v>
      </c>
      <c r="F150" s="232">
        <v>-8.2941446304321289</v>
      </c>
      <c r="G150" s="232">
        <v>1.0994035683874119E-16</v>
      </c>
      <c r="H150" s="232">
        <v>233729</v>
      </c>
      <c r="I150" s="232">
        <v>0.38529464602470398</v>
      </c>
      <c r="J150" s="232">
        <v>9.0400315821170807E-3</v>
      </c>
    </row>
    <row r="151" spans="1:10" x14ac:dyDescent="0.25">
      <c r="A151" s="331" t="str">
        <f t="shared" si="2"/>
        <v>42015edu22</v>
      </c>
      <c r="B151" s="232">
        <v>42015</v>
      </c>
      <c r="C151" s="232" t="s">
        <v>712</v>
      </c>
      <c r="D151" s="232">
        <v>2.645327091217041</v>
      </c>
      <c r="E151" s="232">
        <v>4.3409779667854309E-2</v>
      </c>
      <c r="F151" s="232">
        <v>60.938507080078125</v>
      </c>
      <c r="G151" s="232">
        <v>0</v>
      </c>
      <c r="H151" s="232">
        <v>233729</v>
      </c>
      <c r="I151" s="232">
        <v>0.38529464602470398</v>
      </c>
      <c r="J151" s="232">
        <v>2.2651879116892815E-3</v>
      </c>
    </row>
    <row r="152" spans="1:10" x14ac:dyDescent="0.25">
      <c r="A152" s="331" t="str">
        <f t="shared" si="2"/>
        <v>42015edu3</v>
      </c>
      <c r="B152" s="232">
        <v>42015</v>
      </c>
      <c r="C152" s="232" t="s">
        <v>713</v>
      </c>
      <c r="D152" s="232">
        <v>-0.1688193678855896</v>
      </c>
      <c r="E152" s="232">
        <v>1.7807072028517723E-2</v>
      </c>
      <c r="F152" s="232">
        <v>-9.4804677963256836</v>
      </c>
      <c r="G152" s="232">
        <v>2.5539094379927109E-21</v>
      </c>
      <c r="H152" s="232">
        <v>233729</v>
      </c>
      <c r="I152" s="232">
        <v>0.38529464602470398</v>
      </c>
      <c r="J152" s="232">
        <v>1.6659317538142204E-2</v>
      </c>
    </row>
    <row r="153" spans="1:10" x14ac:dyDescent="0.25">
      <c r="A153" s="331" t="str">
        <f t="shared" si="2"/>
        <v>42015edu4</v>
      </c>
      <c r="B153" s="232">
        <v>42015</v>
      </c>
      <c r="C153" s="232" t="s">
        <v>714</v>
      </c>
      <c r="D153" s="232">
        <v>2.3882291279733181E-3</v>
      </c>
      <c r="E153" s="232">
        <v>1.5673557296395302E-2</v>
      </c>
      <c r="F153" s="232">
        <v>0.15237313508987427</v>
      </c>
      <c r="G153" s="232">
        <v>0.87889277935028076</v>
      </c>
      <c r="H153" s="232">
        <v>233729</v>
      </c>
      <c r="I153" s="232">
        <v>0.38529464602470398</v>
      </c>
      <c r="J153" s="232">
        <v>2.1038016304373741E-2</v>
      </c>
    </row>
    <row r="154" spans="1:10" x14ac:dyDescent="0.25">
      <c r="A154" s="331" t="str">
        <f t="shared" si="2"/>
        <v>42015edu5</v>
      </c>
      <c r="B154" s="232">
        <v>42015</v>
      </c>
      <c r="C154" s="232" t="s">
        <v>715</v>
      </c>
      <c r="D154" s="232">
        <v>0.23718331754207611</v>
      </c>
      <c r="E154" s="232">
        <v>1.0215107351541519E-2</v>
      </c>
      <c r="F154" s="232">
        <v>23.218875885009766</v>
      </c>
      <c r="G154" s="232">
        <v>0</v>
      </c>
      <c r="H154" s="232">
        <v>233729</v>
      </c>
      <c r="I154" s="232">
        <v>0.38529464602470398</v>
      </c>
      <c r="J154" s="232">
        <v>7.2465404868125916E-2</v>
      </c>
    </row>
    <row r="155" spans="1:10" x14ac:dyDescent="0.25">
      <c r="A155" s="331" t="str">
        <f t="shared" si="2"/>
        <v>42015edu6</v>
      </c>
      <c r="B155" s="232">
        <v>42015</v>
      </c>
      <c r="C155" s="232" t="s">
        <v>716</v>
      </c>
      <c r="D155" s="232">
        <v>0.27547904849052429</v>
      </c>
      <c r="E155" s="232">
        <v>1.1702306568622589E-2</v>
      </c>
      <c r="F155" s="232">
        <v>23.540576934814453</v>
      </c>
      <c r="G155" s="232">
        <v>0</v>
      </c>
      <c r="H155" s="232">
        <v>233729</v>
      </c>
      <c r="I155" s="232">
        <v>0.38529464602470398</v>
      </c>
      <c r="J155" s="232">
        <v>3.7080693989992142E-2</v>
      </c>
    </row>
    <row r="156" spans="1:10" x14ac:dyDescent="0.25">
      <c r="A156" s="331" t="str">
        <f t="shared" si="2"/>
        <v>42015edu7</v>
      </c>
      <c r="B156" s="232">
        <v>42015</v>
      </c>
      <c r="C156" s="232" t="s">
        <v>717</v>
      </c>
      <c r="D156" s="232">
        <v>0.34266147017478943</v>
      </c>
      <c r="E156" s="232">
        <v>1.3058171607553959E-2</v>
      </c>
      <c r="F156" s="232">
        <v>26.241151809692383</v>
      </c>
      <c r="G156" s="232">
        <v>0</v>
      </c>
      <c r="H156" s="232">
        <v>233729</v>
      </c>
      <c r="I156" s="232">
        <v>0.38529464602470398</v>
      </c>
      <c r="J156" s="232">
        <v>2.495301328599453E-2</v>
      </c>
    </row>
    <row r="157" spans="1:10" x14ac:dyDescent="0.25">
      <c r="A157" s="331" t="str">
        <f t="shared" si="2"/>
        <v>42015edu8</v>
      </c>
      <c r="B157" s="232">
        <v>42015</v>
      </c>
      <c r="C157" s="232" t="s">
        <v>718</v>
      </c>
      <c r="D157" s="232">
        <v>0.3765227198600769</v>
      </c>
      <c r="E157" s="232">
        <v>1.3910215348005295E-2</v>
      </c>
      <c r="F157" s="232">
        <v>27.068073272705078</v>
      </c>
      <c r="G157" s="232">
        <v>0</v>
      </c>
      <c r="H157" s="232">
        <v>233729</v>
      </c>
      <c r="I157" s="232">
        <v>0.38529464602470398</v>
      </c>
      <c r="J157" s="232">
        <v>2.9635339975357056E-2</v>
      </c>
    </row>
    <row r="158" spans="1:10" x14ac:dyDescent="0.25">
      <c r="A158" s="331" t="str">
        <f t="shared" si="2"/>
        <v>42015edu9</v>
      </c>
      <c r="B158" s="232">
        <v>42015</v>
      </c>
      <c r="C158" s="232" t="s">
        <v>719</v>
      </c>
      <c r="D158" s="232">
        <v>0.54341799020767212</v>
      </c>
      <c r="E158" s="232">
        <v>9.0856924653053284E-3</v>
      </c>
      <c r="F158" s="232">
        <v>59.810298919677734</v>
      </c>
      <c r="G158" s="232">
        <v>0</v>
      </c>
      <c r="H158" s="232">
        <v>233729</v>
      </c>
      <c r="I158" s="232">
        <v>0.38529464602470398</v>
      </c>
      <c r="J158" s="232">
        <v>0.10124459862709045</v>
      </c>
    </row>
    <row r="159" spans="1:10" x14ac:dyDescent="0.25">
      <c r="A159" s="331" t="str">
        <f t="shared" si="2"/>
        <v>42015hom</v>
      </c>
      <c r="B159" s="232">
        <v>42015</v>
      </c>
      <c r="C159" s="232" t="s">
        <v>720</v>
      </c>
      <c r="D159" s="232">
        <v>0.42442330718040466</v>
      </c>
      <c r="E159" s="232">
        <v>4.1298805736005306E-3</v>
      </c>
      <c r="F159" s="232">
        <v>102.76890563964844</v>
      </c>
      <c r="G159" s="232">
        <v>0</v>
      </c>
      <c r="H159" s="232">
        <v>233729</v>
      </c>
      <c r="I159" s="232">
        <v>0.38529464602470398</v>
      </c>
      <c r="J159" s="232">
        <v>0.57749700546264648</v>
      </c>
    </row>
    <row r="160" spans="1:10" x14ac:dyDescent="0.25">
      <c r="A160" s="331" t="str">
        <f t="shared" si="2"/>
        <v>42015idade</v>
      </c>
      <c r="B160" s="232">
        <v>42015</v>
      </c>
      <c r="C160" s="232" t="s">
        <v>721</v>
      </c>
      <c r="D160" s="232">
        <v>6.4832247793674469E-2</v>
      </c>
      <c r="E160" s="232">
        <v>9.5084542408585548E-4</v>
      </c>
      <c r="F160" s="232">
        <v>68.183792114257813</v>
      </c>
      <c r="G160" s="232">
        <v>0</v>
      </c>
      <c r="H160" s="232">
        <v>233729</v>
      </c>
      <c r="I160" s="232">
        <v>0.38529464602470398</v>
      </c>
      <c r="J160" s="232">
        <v>39.061801910400391</v>
      </c>
    </row>
    <row r="161" spans="1:10" x14ac:dyDescent="0.25">
      <c r="A161" s="331" t="str">
        <f t="shared" si="2"/>
        <v>42015idade2</v>
      </c>
      <c r="B161" s="232">
        <v>42015</v>
      </c>
      <c r="C161" s="232" t="s">
        <v>722</v>
      </c>
      <c r="D161" s="232">
        <v>-6.1300332890823483E-4</v>
      </c>
      <c r="E161" s="232">
        <v>1.1832946256618015E-5</v>
      </c>
      <c r="F161" s="232">
        <v>-51.804794311523438</v>
      </c>
      <c r="G161" s="232">
        <v>0</v>
      </c>
      <c r="H161" s="232">
        <v>233729</v>
      </c>
      <c r="I161" s="232">
        <v>0.38529464602470398</v>
      </c>
      <c r="J161" s="232">
        <v>1696.239013671875</v>
      </c>
    </row>
    <row r="162" spans="1:10" x14ac:dyDescent="0.25">
      <c r="A162" s="331" t="str">
        <f t="shared" si="2"/>
        <v>42015lnrtrabp</v>
      </c>
      <c r="B162" s="232">
        <v>42015</v>
      </c>
      <c r="C162" s="232" t="s">
        <v>723</v>
      </c>
      <c r="J162" s="232">
        <v>7.1354002952575684</v>
      </c>
    </row>
    <row r="163" spans="1:10" x14ac:dyDescent="0.25">
      <c r="A163" s="331" t="str">
        <f t="shared" si="2"/>
        <v>32015_cons</v>
      </c>
      <c r="B163" s="232">
        <v>32015</v>
      </c>
      <c r="C163" s="232" t="s">
        <v>701</v>
      </c>
      <c r="D163" s="232">
        <v>4.3484315872192383</v>
      </c>
      <c r="E163" s="232">
        <v>2.1750012412667274E-2</v>
      </c>
      <c r="F163" s="232">
        <v>199.92778015136719</v>
      </c>
      <c r="G163" s="232">
        <v>0</v>
      </c>
      <c r="H163" s="232">
        <v>237415</v>
      </c>
      <c r="I163" s="232">
        <v>0.40580007433891296</v>
      </c>
    </row>
    <row r="164" spans="1:10" x14ac:dyDescent="0.25">
      <c r="A164" s="331" t="str">
        <f t="shared" si="2"/>
        <v>32015edu1</v>
      </c>
      <c r="B164" s="232">
        <v>32015</v>
      </c>
      <c r="C164" s="232" t="s">
        <v>702</v>
      </c>
      <c r="D164" s="232">
        <v>0.28287181258201599</v>
      </c>
      <c r="E164" s="232">
        <v>0.13196893036365509</v>
      </c>
      <c r="F164" s="232">
        <v>2.1434729099273682</v>
      </c>
      <c r="G164" s="232">
        <v>3.2076157629489899E-2</v>
      </c>
      <c r="H164" s="232">
        <v>237415</v>
      </c>
      <c r="I164" s="232">
        <v>0.40580007433891296</v>
      </c>
      <c r="J164" s="232">
        <v>4.8977357801049948E-4</v>
      </c>
    </row>
    <row r="165" spans="1:10" x14ac:dyDescent="0.25">
      <c r="A165" s="331" t="str">
        <f t="shared" si="2"/>
        <v>32015edu10</v>
      </c>
      <c r="B165" s="232">
        <v>32015</v>
      </c>
      <c r="C165" s="232" t="s">
        <v>703</v>
      </c>
      <c r="D165" s="232">
        <v>0.83158612251281738</v>
      </c>
      <c r="E165" s="232">
        <v>1.4630695804953575E-2</v>
      </c>
      <c r="F165" s="232">
        <v>56.838455200195313</v>
      </c>
      <c r="G165" s="232">
        <v>0</v>
      </c>
      <c r="H165" s="232">
        <v>237415</v>
      </c>
      <c r="I165" s="232">
        <v>0.40580007433891296</v>
      </c>
      <c r="J165" s="232">
        <v>2.8226505964994431E-2</v>
      </c>
    </row>
    <row r="166" spans="1:10" x14ac:dyDescent="0.25">
      <c r="A166" s="331" t="str">
        <f t="shared" si="2"/>
        <v>32015edu11</v>
      </c>
      <c r="B166" s="232">
        <v>32015</v>
      </c>
      <c r="C166" s="232" t="s">
        <v>704</v>
      </c>
      <c r="D166" s="232">
        <v>0.87824583053588867</v>
      </c>
      <c r="E166" s="232">
        <v>1.4385055750608444E-2</v>
      </c>
      <c r="F166" s="232">
        <v>61.052654266357422</v>
      </c>
      <c r="G166" s="232">
        <v>0</v>
      </c>
      <c r="H166" s="232">
        <v>237415</v>
      </c>
      <c r="I166" s="232">
        <v>0.40580007433891296</v>
      </c>
      <c r="J166" s="232">
        <v>3.0724002048373222E-2</v>
      </c>
    </row>
    <row r="167" spans="1:10" x14ac:dyDescent="0.25">
      <c r="A167" s="331" t="str">
        <f t="shared" si="2"/>
        <v>32015edu12</v>
      </c>
      <c r="B167" s="232">
        <v>32015</v>
      </c>
      <c r="C167" s="232" t="s">
        <v>705</v>
      </c>
      <c r="D167" s="232">
        <v>1.0881146192550659</v>
      </c>
      <c r="E167" s="232">
        <v>1.1056768707931042E-2</v>
      </c>
      <c r="F167" s="232">
        <v>98.411628723144531</v>
      </c>
      <c r="G167" s="232">
        <v>0</v>
      </c>
      <c r="H167" s="232">
        <v>237415</v>
      </c>
      <c r="I167" s="232">
        <v>0.40580007433891296</v>
      </c>
      <c r="J167" s="232">
        <v>0.31661561131477356</v>
      </c>
    </row>
    <row r="168" spans="1:10" x14ac:dyDescent="0.25">
      <c r="A168" s="331" t="str">
        <f t="shared" si="2"/>
        <v>32015edu13</v>
      </c>
      <c r="B168" s="232">
        <v>32015</v>
      </c>
      <c r="C168" s="232" t="s">
        <v>706</v>
      </c>
      <c r="D168" s="232">
        <v>1.2949459552764893</v>
      </c>
      <c r="E168" s="232">
        <v>1.5866992995142937E-2</v>
      </c>
      <c r="F168" s="232">
        <v>81.612564086914063</v>
      </c>
      <c r="G168" s="232">
        <v>0</v>
      </c>
      <c r="H168" s="232">
        <v>237415</v>
      </c>
      <c r="I168" s="232">
        <v>0.40580007433891296</v>
      </c>
      <c r="J168" s="232">
        <v>1.9323458895087242E-2</v>
      </c>
    </row>
    <row r="169" spans="1:10" x14ac:dyDescent="0.25">
      <c r="A169" s="331" t="str">
        <f t="shared" si="2"/>
        <v>32015edu14</v>
      </c>
      <c r="B169" s="232">
        <v>32015</v>
      </c>
      <c r="C169" s="232" t="s">
        <v>707</v>
      </c>
      <c r="D169" s="232">
        <v>1.4153170585632324</v>
      </c>
      <c r="E169" s="232">
        <v>1.619960181415081E-2</v>
      </c>
      <c r="F169" s="232">
        <v>87.367401123046875</v>
      </c>
      <c r="G169" s="232">
        <v>0</v>
      </c>
      <c r="H169" s="232">
        <v>237415</v>
      </c>
      <c r="I169" s="232">
        <v>0.40580007433891296</v>
      </c>
      <c r="J169" s="232">
        <v>2.3830084130167961E-2</v>
      </c>
    </row>
    <row r="170" spans="1:10" x14ac:dyDescent="0.25">
      <c r="A170" s="331" t="str">
        <f t="shared" si="2"/>
        <v>32015edu15</v>
      </c>
      <c r="B170" s="232">
        <v>32015</v>
      </c>
      <c r="C170" s="232" t="s">
        <v>708</v>
      </c>
      <c r="D170" s="232">
        <v>1.4930226802825928</v>
      </c>
      <c r="E170" s="232">
        <v>1.5779256820678711E-2</v>
      </c>
      <c r="F170" s="232">
        <v>94.619331359863281</v>
      </c>
      <c r="G170" s="232">
        <v>0</v>
      </c>
      <c r="H170" s="232">
        <v>237415</v>
      </c>
      <c r="I170" s="232">
        <v>0.40580007433891296</v>
      </c>
      <c r="J170" s="232">
        <v>2.9310142621397972E-2</v>
      </c>
    </row>
    <row r="171" spans="1:10" x14ac:dyDescent="0.25">
      <c r="A171" s="331" t="str">
        <f t="shared" si="2"/>
        <v>32015edu16</v>
      </c>
      <c r="B171" s="232">
        <v>32015</v>
      </c>
      <c r="C171" s="232" t="s">
        <v>709</v>
      </c>
      <c r="D171" s="232">
        <v>1.9737086296081543</v>
      </c>
      <c r="E171" s="232">
        <v>1.2335031293332577E-2</v>
      </c>
      <c r="F171" s="232">
        <v>160.00840759277344</v>
      </c>
      <c r="G171" s="232">
        <v>0</v>
      </c>
      <c r="H171" s="232">
        <v>237415</v>
      </c>
      <c r="I171" s="232">
        <v>0.40580007433891296</v>
      </c>
      <c r="J171" s="232">
        <v>0.15057875216007233</v>
      </c>
    </row>
    <row r="172" spans="1:10" x14ac:dyDescent="0.25">
      <c r="A172" s="331" t="str">
        <f t="shared" si="2"/>
        <v>32015edu18</v>
      </c>
      <c r="B172" s="232">
        <v>32015</v>
      </c>
      <c r="C172" s="232" t="s">
        <v>710</v>
      </c>
      <c r="D172" s="232">
        <v>2.4784584045410156</v>
      </c>
      <c r="E172" s="232">
        <v>3.4080140292644501E-2</v>
      </c>
      <c r="F172" s="232">
        <v>72.724418640136719</v>
      </c>
      <c r="G172" s="232">
        <v>0</v>
      </c>
      <c r="H172" s="232">
        <v>237415</v>
      </c>
      <c r="I172" s="232">
        <v>0.40580007433891296</v>
      </c>
      <c r="J172" s="232">
        <v>6.5631158649921417E-3</v>
      </c>
    </row>
    <row r="173" spans="1:10" x14ac:dyDescent="0.25">
      <c r="A173" s="331" t="str">
        <f t="shared" si="2"/>
        <v>32015edu2</v>
      </c>
      <c r="B173" s="232">
        <v>32015</v>
      </c>
      <c r="C173" s="232" t="s">
        <v>711</v>
      </c>
      <c r="D173" s="232">
        <v>0.11721387505531311</v>
      </c>
      <c r="E173" s="232">
        <v>2.1627891808748245E-2</v>
      </c>
      <c r="F173" s="232">
        <v>5.4195699691772461</v>
      </c>
      <c r="G173" s="232">
        <v>5.9800512985930254E-8</v>
      </c>
      <c r="H173" s="232">
        <v>237415</v>
      </c>
      <c r="I173" s="232">
        <v>0.40580007433891296</v>
      </c>
      <c r="J173" s="232">
        <v>1.144738681614399E-2</v>
      </c>
    </row>
    <row r="174" spans="1:10" x14ac:dyDescent="0.25">
      <c r="A174" s="331" t="str">
        <f t="shared" si="2"/>
        <v>32015edu22</v>
      </c>
      <c r="B174" s="232">
        <v>32015</v>
      </c>
      <c r="C174" s="232" t="s">
        <v>712</v>
      </c>
      <c r="D174" s="232">
        <v>2.8697571754455566</v>
      </c>
      <c r="E174" s="232">
        <v>4.2652025818824768E-2</v>
      </c>
      <c r="F174" s="232">
        <v>67.28302001953125</v>
      </c>
      <c r="G174" s="232">
        <v>0</v>
      </c>
      <c r="H174" s="232">
        <v>237415</v>
      </c>
      <c r="I174" s="232">
        <v>0.40580007433891296</v>
      </c>
      <c r="J174" s="232">
        <v>2.329355338588357E-3</v>
      </c>
    </row>
    <row r="175" spans="1:10" x14ac:dyDescent="0.25">
      <c r="A175" s="331" t="str">
        <f t="shared" si="2"/>
        <v>32015edu3</v>
      </c>
      <c r="B175" s="232">
        <v>32015</v>
      </c>
      <c r="C175" s="232" t="s">
        <v>713</v>
      </c>
      <c r="D175" s="232">
        <v>0.16535736620426178</v>
      </c>
      <c r="E175" s="232">
        <v>1.7556464299559593E-2</v>
      </c>
      <c r="F175" s="232">
        <v>9.4186029434204102</v>
      </c>
      <c r="G175" s="232">
        <v>4.6101849192102463E-21</v>
      </c>
      <c r="H175" s="232">
        <v>237415</v>
      </c>
      <c r="I175" s="232">
        <v>0.40580007433891296</v>
      </c>
      <c r="J175" s="232">
        <v>1.8281405791640282E-2</v>
      </c>
    </row>
    <row r="176" spans="1:10" x14ac:dyDescent="0.25">
      <c r="A176" s="331" t="str">
        <f t="shared" si="2"/>
        <v>32015edu4</v>
      </c>
      <c r="B176" s="232">
        <v>32015</v>
      </c>
      <c r="C176" s="232" t="s">
        <v>714</v>
      </c>
      <c r="D176" s="232">
        <v>0.33000084757804871</v>
      </c>
      <c r="E176" s="232">
        <v>1.5582544729113579E-2</v>
      </c>
      <c r="F176" s="232">
        <v>21.177597045898438</v>
      </c>
      <c r="G176" s="232">
        <v>0</v>
      </c>
      <c r="H176" s="232">
        <v>237415</v>
      </c>
      <c r="I176" s="232">
        <v>0.40580007433891296</v>
      </c>
      <c r="J176" s="232">
        <v>2.7568811550736427E-2</v>
      </c>
    </row>
    <row r="177" spans="1:10" x14ac:dyDescent="0.25">
      <c r="A177" s="331" t="str">
        <f t="shared" si="2"/>
        <v>32015edu5</v>
      </c>
      <c r="B177" s="232">
        <v>32015</v>
      </c>
      <c r="C177" s="232" t="s">
        <v>715</v>
      </c>
      <c r="D177" s="232">
        <v>0.5164790153503418</v>
      </c>
      <c r="E177" s="232">
        <v>1.2086734175682068E-2</v>
      </c>
      <c r="F177" s="232">
        <v>42.731063842773438</v>
      </c>
      <c r="G177" s="232">
        <v>0</v>
      </c>
      <c r="H177" s="232">
        <v>237415</v>
      </c>
      <c r="I177" s="232">
        <v>0.40580007433891296</v>
      </c>
      <c r="J177" s="232">
        <v>8.048788458108902E-2</v>
      </c>
    </row>
    <row r="178" spans="1:10" x14ac:dyDescent="0.25">
      <c r="A178" s="331" t="str">
        <f t="shared" si="2"/>
        <v>32015edu6</v>
      </c>
      <c r="B178" s="232">
        <v>32015</v>
      </c>
      <c r="C178" s="232" t="s">
        <v>716</v>
      </c>
      <c r="D178" s="232">
        <v>0.57084518671035767</v>
      </c>
      <c r="E178" s="232">
        <v>1.3387395069003105E-2</v>
      </c>
      <c r="F178" s="232">
        <v>42.640499114990234</v>
      </c>
      <c r="G178" s="232">
        <v>0</v>
      </c>
      <c r="H178" s="232">
        <v>237415</v>
      </c>
      <c r="I178" s="232">
        <v>0.40580007433891296</v>
      </c>
      <c r="J178" s="232">
        <v>4.4344846159219742E-2</v>
      </c>
    </row>
    <row r="179" spans="1:10" x14ac:dyDescent="0.25">
      <c r="A179" s="331" t="str">
        <f t="shared" si="2"/>
        <v>32015edu7</v>
      </c>
      <c r="B179" s="232">
        <v>32015</v>
      </c>
      <c r="C179" s="232" t="s">
        <v>717</v>
      </c>
      <c r="D179" s="232">
        <v>0.63566011190414429</v>
      </c>
      <c r="E179" s="232">
        <v>1.463348139077425E-2</v>
      </c>
      <c r="F179" s="232">
        <v>43.438747406005859</v>
      </c>
      <c r="G179" s="232">
        <v>0</v>
      </c>
      <c r="H179" s="232">
        <v>237415</v>
      </c>
      <c r="I179" s="232">
        <v>0.40580007433891296</v>
      </c>
      <c r="J179" s="232">
        <v>2.7920497581362724E-2</v>
      </c>
    </row>
    <row r="180" spans="1:10" x14ac:dyDescent="0.25">
      <c r="A180" s="331" t="str">
        <f t="shared" si="2"/>
        <v>32015edu8</v>
      </c>
      <c r="B180" s="232">
        <v>32015</v>
      </c>
      <c r="C180" s="232" t="s">
        <v>718</v>
      </c>
      <c r="D180" s="232">
        <v>0.69879394769668579</v>
      </c>
      <c r="E180" s="232">
        <v>1.4499596320092678E-2</v>
      </c>
      <c r="F180" s="232">
        <v>48.194026947021484</v>
      </c>
      <c r="G180" s="232">
        <v>0</v>
      </c>
      <c r="H180" s="232">
        <v>237415</v>
      </c>
      <c r="I180" s="232">
        <v>0.40580007433891296</v>
      </c>
      <c r="J180" s="232">
        <v>3.5538725554943085E-2</v>
      </c>
    </row>
    <row r="181" spans="1:10" x14ac:dyDescent="0.25">
      <c r="A181" s="331" t="str">
        <f t="shared" si="2"/>
        <v>32015edu9</v>
      </c>
      <c r="B181" s="232">
        <v>32015</v>
      </c>
      <c r="C181" s="232" t="s">
        <v>719</v>
      </c>
      <c r="D181" s="232">
        <v>0.80785375833511353</v>
      </c>
      <c r="E181" s="232">
        <v>1.1744219809770584E-2</v>
      </c>
      <c r="F181" s="232">
        <v>68.787353515625</v>
      </c>
      <c r="G181" s="232">
        <v>0</v>
      </c>
      <c r="H181" s="232">
        <v>237415</v>
      </c>
      <c r="I181" s="232">
        <v>0.40580007433891296</v>
      </c>
      <c r="J181" s="232">
        <v>0.10257674008607864</v>
      </c>
    </row>
    <row r="182" spans="1:10" x14ac:dyDescent="0.25">
      <c r="A182" s="331" t="str">
        <f t="shared" si="2"/>
        <v>32015hom</v>
      </c>
      <c r="B182" s="232">
        <v>32015</v>
      </c>
      <c r="C182" s="232" t="s">
        <v>720</v>
      </c>
      <c r="D182" s="232">
        <v>0.44457754492759705</v>
      </c>
      <c r="E182" s="232">
        <v>4.0088305249810219E-3</v>
      </c>
      <c r="F182" s="232">
        <v>110.89955902099609</v>
      </c>
      <c r="G182" s="232">
        <v>0</v>
      </c>
      <c r="H182" s="232">
        <v>237415</v>
      </c>
      <c r="I182" s="232">
        <v>0.40580007433891296</v>
      </c>
      <c r="J182" s="232">
        <v>0.57555472850799561</v>
      </c>
    </row>
    <row r="183" spans="1:10" x14ac:dyDescent="0.25">
      <c r="A183" s="331" t="str">
        <f t="shared" si="2"/>
        <v>32015idade</v>
      </c>
      <c r="B183" s="232">
        <v>32015</v>
      </c>
      <c r="C183" s="232" t="s">
        <v>721</v>
      </c>
      <c r="D183" s="232">
        <v>6.6525943577289581E-2</v>
      </c>
      <c r="E183" s="232">
        <v>1.0236414382234216E-3</v>
      </c>
      <c r="F183" s="232">
        <v>64.989501953125</v>
      </c>
      <c r="G183" s="232">
        <v>0</v>
      </c>
      <c r="H183" s="232">
        <v>237415</v>
      </c>
      <c r="I183" s="232">
        <v>0.40580007433891296</v>
      </c>
      <c r="J183" s="232">
        <v>39.099922180175781</v>
      </c>
    </row>
    <row r="184" spans="1:10" x14ac:dyDescent="0.25">
      <c r="A184" s="331" t="str">
        <f t="shared" si="2"/>
        <v>32015idade2</v>
      </c>
      <c r="B184" s="232">
        <v>32015</v>
      </c>
      <c r="C184" s="232" t="s">
        <v>722</v>
      </c>
      <c r="D184" s="232">
        <v>-6.3484924612566829E-4</v>
      </c>
      <c r="E184" s="232">
        <v>1.2738410077872686E-5</v>
      </c>
      <c r="F184" s="232">
        <v>-49.83740234375</v>
      </c>
      <c r="G184" s="232">
        <v>0</v>
      </c>
      <c r="H184" s="232">
        <v>237415</v>
      </c>
      <c r="I184" s="232">
        <v>0.40580007433891296</v>
      </c>
      <c r="J184" s="232">
        <v>1700.0115966796875</v>
      </c>
    </row>
    <row r="185" spans="1:10" x14ac:dyDescent="0.25">
      <c r="A185" s="331" t="str">
        <f t="shared" si="2"/>
        <v>32015lnrtrabp</v>
      </c>
      <c r="B185" s="232">
        <v>32015</v>
      </c>
      <c r="C185" s="232" t="s">
        <v>723</v>
      </c>
      <c r="J185" s="232">
        <v>7.1497836112976074</v>
      </c>
    </row>
    <row r="186" spans="1:10" x14ac:dyDescent="0.25">
      <c r="A186" s="331" t="str">
        <f t="shared" si="2"/>
        <v>22015_cons</v>
      </c>
      <c r="B186" s="232">
        <v>22015</v>
      </c>
      <c r="C186" s="232" t="s">
        <v>701</v>
      </c>
      <c r="D186" s="232">
        <v>4.3899621963500977</v>
      </c>
      <c r="E186" s="232">
        <v>2.1069778129458427E-2</v>
      </c>
      <c r="F186" s="232">
        <v>208.353515625</v>
      </c>
      <c r="G186" s="232">
        <v>0</v>
      </c>
      <c r="H186" s="232">
        <v>237943</v>
      </c>
      <c r="I186" s="232">
        <v>0.40227982401847839</v>
      </c>
    </row>
    <row r="187" spans="1:10" x14ac:dyDescent="0.25">
      <c r="A187" s="331" t="str">
        <f t="shared" si="2"/>
        <v>22015edu1</v>
      </c>
      <c r="B187" s="232">
        <v>22015</v>
      </c>
      <c r="C187" s="232" t="s">
        <v>702</v>
      </c>
      <c r="D187" s="232">
        <v>0.15433834493160248</v>
      </c>
      <c r="E187" s="232">
        <v>8.0606378614902496E-2</v>
      </c>
      <c r="F187" s="232">
        <v>1.9147162437438965</v>
      </c>
      <c r="G187" s="232">
        <v>5.5529899895191193E-2</v>
      </c>
      <c r="H187" s="232">
        <v>237943</v>
      </c>
      <c r="I187" s="232">
        <v>0.40227982401847839</v>
      </c>
      <c r="J187" s="232">
        <v>4.9842707812786102E-4</v>
      </c>
    </row>
    <row r="188" spans="1:10" x14ac:dyDescent="0.25">
      <c r="A188" s="331" t="str">
        <f t="shared" si="2"/>
        <v>22015edu10</v>
      </c>
      <c r="B188" s="232">
        <v>22015</v>
      </c>
      <c r="C188" s="232" t="s">
        <v>703</v>
      </c>
      <c r="D188" s="232">
        <v>0.80598801374435425</v>
      </c>
      <c r="E188" s="232">
        <v>1.4566586352884769E-2</v>
      </c>
      <c r="F188" s="232">
        <v>55.331291198730469</v>
      </c>
      <c r="G188" s="232">
        <v>0</v>
      </c>
      <c r="H188" s="232">
        <v>237943</v>
      </c>
      <c r="I188" s="232">
        <v>0.40227982401847839</v>
      </c>
      <c r="J188" s="232">
        <v>2.8891200199723244E-2</v>
      </c>
    </row>
    <row r="189" spans="1:10" x14ac:dyDescent="0.25">
      <c r="A189" s="331" t="str">
        <f t="shared" si="2"/>
        <v>22015edu11</v>
      </c>
      <c r="B189" s="232">
        <v>22015</v>
      </c>
      <c r="C189" s="232" t="s">
        <v>704</v>
      </c>
      <c r="D189" s="232">
        <v>0.88051122426986694</v>
      </c>
      <c r="E189" s="232">
        <v>1.4350321143865585E-2</v>
      </c>
      <c r="F189" s="232">
        <v>61.358295440673828</v>
      </c>
      <c r="G189" s="232">
        <v>0</v>
      </c>
      <c r="H189" s="232">
        <v>237943</v>
      </c>
      <c r="I189" s="232">
        <v>0.40227982401847839</v>
      </c>
      <c r="J189" s="232">
        <v>3.1424906104803085E-2</v>
      </c>
    </row>
    <row r="190" spans="1:10" x14ac:dyDescent="0.25">
      <c r="A190" s="331" t="str">
        <f t="shared" si="2"/>
        <v>22015edu12</v>
      </c>
      <c r="B190" s="232">
        <v>22015</v>
      </c>
      <c r="C190" s="232" t="s">
        <v>705</v>
      </c>
      <c r="D190" s="232">
        <v>1.0741362571716309</v>
      </c>
      <c r="E190" s="232">
        <v>1.1135213077068329E-2</v>
      </c>
      <c r="F190" s="232">
        <v>96.463020324707031</v>
      </c>
      <c r="G190" s="232">
        <v>0</v>
      </c>
      <c r="H190" s="232">
        <v>237943</v>
      </c>
      <c r="I190" s="232">
        <v>0.40227982401847839</v>
      </c>
      <c r="J190" s="232">
        <v>0.31578913331031799</v>
      </c>
    </row>
    <row r="191" spans="1:10" x14ac:dyDescent="0.25">
      <c r="A191" s="331" t="str">
        <f t="shared" si="2"/>
        <v>22015edu13</v>
      </c>
      <c r="B191" s="232">
        <v>22015</v>
      </c>
      <c r="C191" s="232" t="s">
        <v>706</v>
      </c>
      <c r="D191" s="232">
        <v>1.2743961811065674</v>
      </c>
      <c r="E191" s="232">
        <v>1.6100624576210976E-2</v>
      </c>
      <c r="F191" s="232">
        <v>79.151969909667969</v>
      </c>
      <c r="G191" s="232">
        <v>0</v>
      </c>
      <c r="H191" s="232">
        <v>237943</v>
      </c>
      <c r="I191" s="232">
        <v>0.40227982401847839</v>
      </c>
      <c r="J191" s="232">
        <v>1.9560325890779495E-2</v>
      </c>
    </row>
    <row r="192" spans="1:10" x14ac:dyDescent="0.25">
      <c r="A192" s="331" t="str">
        <f t="shared" si="2"/>
        <v>22015edu14</v>
      </c>
      <c r="B192" s="232">
        <v>22015</v>
      </c>
      <c r="C192" s="232" t="s">
        <v>707</v>
      </c>
      <c r="D192" s="232">
        <v>1.4098082780838013</v>
      </c>
      <c r="E192" s="232">
        <v>1.6416545957326889E-2</v>
      </c>
      <c r="F192" s="232">
        <v>85.877281188964844</v>
      </c>
      <c r="G192" s="232">
        <v>0</v>
      </c>
      <c r="H192" s="232">
        <v>237943</v>
      </c>
      <c r="I192" s="232">
        <v>0.40227982401847839</v>
      </c>
      <c r="J192" s="232">
        <v>2.3441644385457039E-2</v>
      </c>
    </row>
    <row r="193" spans="1:10" x14ac:dyDescent="0.25">
      <c r="A193" s="331" t="str">
        <f t="shared" si="2"/>
        <v>22015edu15</v>
      </c>
      <c r="B193" s="232">
        <v>22015</v>
      </c>
      <c r="C193" s="232" t="s">
        <v>708</v>
      </c>
      <c r="D193" s="232">
        <v>1.488778829574585</v>
      </c>
      <c r="E193" s="232">
        <v>1.6501788049936295E-2</v>
      </c>
      <c r="F193" s="232">
        <v>90.219245910644531</v>
      </c>
      <c r="G193" s="232">
        <v>0</v>
      </c>
      <c r="H193" s="232">
        <v>237943</v>
      </c>
      <c r="I193" s="232">
        <v>0.40227982401847839</v>
      </c>
      <c r="J193" s="232">
        <v>2.8779825195670128E-2</v>
      </c>
    </row>
    <row r="194" spans="1:10" x14ac:dyDescent="0.25">
      <c r="A194" s="331" t="str">
        <f t="shared" si="2"/>
        <v>22015edu16</v>
      </c>
      <c r="B194" s="232">
        <v>22015</v>
      </c>
      <c r="C194" s="232" t="s">
        <v>709</v>
      </c>
      <c r="D194" s="232">
        <v>1.9584729671478271</v>
      </c>
      <c r="E194" s="232">
        <v>1.2393839657306671E-2</v>
      </c>
      <c r="F194" s="232">
        <v>158.01986694335938</v>
      </c>
      <c r="G194" s="232">
        <v>0</v>
      </c>
      <c r="H194" s="232">
        <v>237943</v>
      </c>
      <c r="I194" s="232">
        <v>0.40227982401847839</v>
      </c>
      <c r="J194" s="232">
        <v>0.1478351354598999</v>
      </c>
    </row>
    <row r="195" spans="1:10" x14ac:dyDescent="0.25">
      <c r="A195" s="331" t="str">
        <f t="shared" ref="A195:A258" si="3">B195&amp;C195</f>
        <v>22015edu18</v>
      </c>
      <c r="B195" s="232">
        <v>22015</v>
      </c>
      <c r="C195" s="232" t="s">
        <v>710</v>
      </c>
      <c r="D195" s="232">
        <v>2.4959404468536377</v>
      </c>
      <c r="E195" s="232">
        <v>3.6244567483663559E-2</v>
      </c>
      <c r="F195" s="232">
        <v>68.863853454589844</v>
      </c>
      <c r="G195" s="232">
        <v>0</v>
      </c>
      <c r="H195" s="232">
        <v>237943</v>
      </c>
      <c r="I195" s="232">
        <v>0.40227982401847839</v>
      </c>
      <c r="J195" s="232">
        <v>6.7298654466867447E-3</v>
      </c>
    </row>
    <row r="196" spans="1:10" x14ac:dyDescent="0.25">
      <c r="A196" s="331" t="str">
        <f t="shared" si="3"/>
        <v>22015edu2</v>
      </c>
      <c r="B196" s="232">
        <v>22015</v>
      </c>
      <c r="C196" s="232" t="s">
        <v>711</v>
      </c>
      <c r="D196" s="232">
        <v>7.6307348906993866E-2</v>
      </c>
      <c r="E196" s="232">
        <v>2.4558048695325851E-2</v>
      </c>
      <c r="F196" s="232">
        <v>3.1072235107421875</v>
      </c>
      <c r="G196" s="232">
        <v>1.8887578044086695E-3</v>
      </c>
      <c r="H196" s="232">
        <v>237943</v>
      </c>
      <c r="I196" s="232">
        <v>0.40227982401847839</v>
      </c>
      <c r="J196" s="232">
        <v>1.1630957946181297E-2</v>
      </c>
    </row>
    <row r="197" spans="1:10" x14ac:dyDescent="0.25">
      <c r="A197" s="331" t="str">
        <f t="shared" si="3"/>
        <v>22015edu22</v>
      </c>
      <c r="B197" s="232">
        <v>22015</v>
      </c>
      <c r="C197" s="232" t="s">
        <v>712</v>
      </c>
      <c r="D197" s="232">
        <v>2.8590555191040039</v>
      </c>
      <c r="E197" s="232">
        <v>5.5149242281913757E-2</v>
      </c>
      <c r="F197" s="232">
        <v>51.842155456542969</v>
      </c>
      <c r="G197" s="232">
        <v>0</v>
      </c>
      <c r="H197" s="232">
        <v>237943</v>
      </c>
      <c r="I197" s="232">
        <v>0.40227982401847839</v>
      </c>
      <c r="J197" s="232">
        <v>2.2366978228092194E-3</v>
      </c>
    </row>
    <row r="198" spans="1:10" x14ac:dyDescent="0.25">
      <c r="A198" s="331" t="str">
        <f t="shared" si="3"/>
        <v>22015edu3</v>
      </c>
      <c r="B198" s="232">
        <v>22015</v>
      </c>
      <c r="C198" s="232" t="s">
        <v>713</v>
      </c>
      <c r="D198" s="232">
        <v>0.15965995192527771</v>
      </c>
      <c r="E198" s="232">
        <v>1.7692811787128448E-2</v>
      </c>
      <c r="F198" s="232">
        <v>9.0240011215209961</v>
      </c>
      <c r="G198" s="232">
        <v>1.8264091056503738E-19</v>
      </c>
      <c r="H198" s="232">
        <v>237943</v>
      </c>
      <c r="I198" s="232">
        <v>0.40227982401847839</v>
      </c>
      <c r="J198" s="232">
        <v>1.9186981022357941E-2</v>
      </c>
    </row>
    <row r="199" spans="1:10" x14ac:dyDescent="0.25">
      <c r="A199" s="331" t="str">
        <f t="shared" si="3"/>
        <v>22015edu4</v>
      </c>
      <c r="B199" s="232">
        <v>22015</v>
      </c>
      <c r="C199" s="232" t="s">
        <v>714</v>
      </c>
      <c r="D199" s="232">
        <v>0.31339225172996521</v>
      </c>
      <c r="E199" s="232">
        <v>1.5548735857009888E-2</v>
      </c>
      <c r="F199" s="232">
        <v>20.155481338500977</v>
      </c>
      <c r="G199" s="232">
        <v>0</v>
      </c>
      <c r="H199" s="232">
        <v>237943</v>
      </c>
      <c r="I199" s="232">
        <v>0.40227982401847839</v>
      </c>
      <c r="J199" s="232">
        <v>2.6802048087120056E-2</v>
      </c>
    </row>
    <row r="200" spans="1:10" x14ac:dyDescent="0.25">
      <c r="A200" s="331" t="str">
        <f t="shared" si="3"/>
        <v>22015edu5</v>
      </c>
      <c r="B200" s="232">
        <v>22015</v>
      </c>
      <c r="C200" s="232" t="s">
        <v>715</v>
      </c>
      <c r="D200" s="232">
        <v>0.51014268398284912</v>
      </c>
      <c r="E200" s="232">
        <v>1.2322151102125645E-2</v>
      </c>
      <c r="F200" s="232">
        <v>41.400455474853516</v>
      </c>
      <c r="G200" s="232">
        <v>0</v>
      </c>
      <c r="H200" s="232">
        <v>237943</v>
      </c>
      <c r="I200" s="232">
        <v>0.40227982401847839</v>
      </c>
      <c r="J200" s="232">
        <v>8.1732429563999176E-2</v>
      </c>
    </row>
    <row r="201" spans="1:10" x14ac:dyDescent="0.25">
      <c r="A201" s="331" t="str">
        <f t="shared" si="3"/>
        <v>22015edu6</v>
      </c>
      <c r="B201" s="232">
        <v>22015</v>
      </c>
      <c r="C201" s="232" t="s">
        <v>716</v>
      </c>
      <c r="D201" s="232">
        <v>0.57529830932617188</v>
      </c>
      <c r="E201" s="232">
        <v>1.3255581259727478E-2</v>
      </c>
      <c r="F201" s="232">
        <v>43.400459289550781</v>
      </c>
      <c r="G201" s="232">
        <v>0</v>
      </c>
      <c r="H201" s="232">
        <v>237943</v>
      </c>
      <c r="I201" s="232">
        <v>0.40227982401847839</v>
      </c>
      <c r="J201" s="232">
        <v>4.5145522803068161E-2</v>
      </c>
    </row>
    <row r="202" spans="1:10" x14ac:dyDescent="0.25">
      <c r="A202" s="331" t="str">
        <f t="shared" si="3"/>
        <v>22015edu7</v>
      </c>
      <c r="B202" s="232">
        <v>22015</v>
      </c>
      <c r="C202" s="232" t="s">
        <v>717</v>
      </c>
      <c r="D202" s="232">
        <v>0.63075751066207886</v>
      </c>
      <c r="E202" s="232">
        <v>1.5029139816761017E-2</v>
      </c>
      <c r="F202" s="232">
        <v>41.968971252441406</v>
      </c>
      <c r="G202" s="232">
        <v>0</v>
      </c>
      <c r="H202" s="232">
        <v>237943</v>
      </c>
      <c r="I202" s="232">
        <v>0.40227982401847839</v>
      </c>
      <c r="J202" s="232">
        <v>2.8844555839896202E-2</v>
      </c>
    </row>
    <row r="203" spans="1:10" x14ac:dyDescent="0.25">
      <c r="A203" s="331" t="str">
        <f t="shared" si="3"/>
        <v>22015edu8</v>
      </c>
      <c r="B203" s="232">
        <v>22015</v>
      </c>
      <c r="C203" s="232" t="s">
        <v>718</v>
      </c>
      <c r="D203" s="232">
        <v>0.69790571928024292</v>
      </c>
      <c r="E203" s="232">
        <v>1.4363428577780724E-2</v>
      </c>
      <c r="F203" s="232">
        <v>48.589076995849609</v>
      </c>
      <c r="G203" s="232">
        <v>0</v>
      </c>
      <c r="H203" s="232">
        <v>237943</v>
      </c>
      <c r="I203" s="232">
        <v>0.40227982401847839</v>
      </c>
      <c r="J203" s="232">
        <v>3.4745119512081146E-2</v>
      </c>
    </row>
    <row r="204" spans="1:10" x14ac:dyDescent="0.25">
      <c r="A204" s="331" t="str">
        <f t="shared" si="3"/>
        <v>22015edu9</v>
      </c>
      <c r="B204" s="232">
        <v>22015</v>
      </c>
      <c r="C204" s="232" t="s">
        <v>719</v>
      </c>
      <c r="D204" s="232">
        <v>0.80071264505386353</v>
      </c>
      <c r="E204" s="232">
        <v>1.1986442841589451E-2</v>
      </c>
      <c r="F204" s="232">
        <v>66.801521301269531</v>
      </c>
      <c r="G204" s="232">
        <v>0</v>
      </c>
      <c r="H204" s="232">
        <v>237943</v>
      </c>
      <c r="I204" s="232">
        <v>0.40227982401847839</v>
      </c>
      <c r="J204" s="232">
        <v>0.10389059036970139</v>
      </c>
    </row>
    <row r="205" spans="1:10" x14ac:dyDescent="0.25">
      <c r="A205" s="331" t="str">
        <f t="shared" si="3"/>
        <v>22015hom</v>
      </c>
      <c r="B205" s="232">
        <v>22015</v>
      </c>
      <c r="C205" s="232" t="s">
        <v>720</v>
      </c>
      <c r="D205" s="232">
        <v>0.44573745131492615</v>
      </c>
      <c r="E205" s="232">
        <v>4.0638619102537632E-3</v>
      </c>
      <c r="F205" s="232">
        <v>109.68321990966797</v>
      </c>
      <c r="G205" s="232">
        <v>0</v>
      </c>
      <c r="H205" s="232">
        <v>237943</v>
      </c>
      <c r="I205" s="232">
        <v>0.40227982401847839</v>
      </c>
      <c r="J205" s="232">
        <v>0.57542294263839722</v>
      </c>
    </row>
    <row r="206" spans="1:10" x14ac:dyDescent="0.25">
      <c r="A206" s="331" t="str">
        <f t="shared" si="3"/>
        <v>22015idade</v>
      </c>
      <c r="B206" s="232">
        <v>22015</v>
      </c>
      <c r="C206" s="232" t="s">
        <v>721</v>
      </c>
      <c r="D206" s="232">
        <v>6.5823778510093689E-2</v>
      </c>
      <c r="E206" s="232">
        <v>9.3720509903505445E-4</v>
      </c>
      <c r="F206" s="232">
        <v>70.234123229980469</v>
      </c>
      <c r="G206" s="232">
        <v>0</v>
      </c>
      <c r="H206" s="232">
        <v>237943</v>
      </c>
      <c r="I206" s="232">
        <v>0.40227982401847839</v>
      </c>
      <c r="J206" s="232">
        <v>38.974063873291016</v>
      </c>
    </row>
    <row r="207" spans="1:10" x14ac:dyDescent="0.25">
      <c r="A207" s="331" t="str">
        <f t="shared" si="3"/>
        <v>22015idade2</v>
      </c>
      <c r="B207" s="232">
        <v>22015</v>
      </c>
      <c r="C207" s="232" t="s">
        <v>722</v>
      </c>
      <c r="D207" s="232">
        <v>-6.2735273968428373E-4</v>
      </c>
      <c r="E207" s="232">
        <v>1.1637263924058061E-5</v>
      </c>
      <c r="F207" s="232">
        <v>-53.908954620361328</v>
      </c>
      <c r="G207" s="232">
        <v>0</v>
      </c>
      <c r="H207" s="232">
        <v>237943</v>
      </c>
      <c r="I207" s="232">
        <v>0.40227982401847839</v>
      </c>
      <c r="J207" s="232">
        <v>1690.3663330078125</v>
      </c>
    </row>
    <row r="208" spans="1:10" x14ac:dyDescent="0.25">
      <c r="A208" s="331" t="str">
        <f t="shared" si="3"/>
        <v>22015lnrtrabp</v>
      </c>
      <c r="B208" s="232">
        <v>22015</v>
      </c>
      <c r="C208" s="232" t="s">
        <v>723</v>
      </c>
      <c r="J208" s="232">
        <v>7.1608405113220215</v>
      </c>
    </row>
    <row r="209" spans="1:10" x14ac:dyDescent="0.25">
      <c r="A209" s="331" t="str">
        <f t="shared" si="3"/>
        <v>12015_cons</v>
      </c>
      <c r="B209" s="232">
        <v>12015</v>
      </c>
      <c r="C209" s="232" t="s">
        <v>701</v>
      </c>
      <c r="D209" s="232">
        <v>4.4272961616516113</v>
      </c>
      <c r="E209" s="232">
        <v>2.0525196567177773E-2</v>
      </c>
      <c r="F209" s="232">
        <v>215.70054626464844</v>
      </c>
      <c r="G209" s="232">
        <v>0</v>
      </c>
      <c r="H209" s="232">
        <v>237221</v>
      </c>
      <c r="I209" s="232">
        <v>0.39857962727546692</v>
      </c>
    </row>
    <row r="210" spans="1:10" x14ac:dyDescent="0.25">
      <c r="A210" s="331" t="str">
        <f t="shared" si="3"/>
        <v>12015edu1</v>
      </c>
      <c r="B210" s="232">
        <v>12015</v>
      </c>
      <c r="C210" s="232" t="s">
        <v>702</v>
      </c>
      <c r="D210" s="232">
        <v>0.13855160772800446</v>
      </c>
      <c r="E210" s="232">
        <v>0.13997918367385864</v>
      </c>
      <c r="F210" s="232">
        <v>0.98980152606964111</v>
      </c>
      <c r="G210" s="232">
        <v>0.32227215170860291</v>
      </c>
      <c r="H210" s="232">
        <v>237221</v>
      </c>
      <c r="I210" s="232">
        <v>0.39857962727546692</v>
      </c>
      <c r="J210" s="232">
        <v>4.858790198341012E-4</v>
      </c>
    </row>
    <row r="211" spans="1:10" x14ac:dyDescent="0.25">
      <c r="A211" s="331" t="str">
        <f t="shared" si="3"/>
        <v>12015edu10</v>
      </c>
      <c r="B211" s="232">
        <v>12015</v>
      </c>
      <c r="C211" s="232" t="s">
        <v>703</v>
      </c>
      <c r="D211" s="232">
        <v>0.79693645238876343</v>
      </c>
      <c r="E211" s="232">
        <v>1.4556883834302425E-2</v>
      </c>
      <c r="F211" s="232">
        <v>54.746364593505859</v>
      </c>
      <c r="G211" s="232">
        <v>0</v>
      </c>
      <c r="H211" s="232">
        <v>237221</v>
      </c>
      <c r="I211" s="232">
        <v>0.39857962727546692</v>
      </c>
      <c r="J211" s="232">
        <v>2.7752872556447983E-2</v>
      </c>
    </row>
    <row r="212" spans="1:10" x14ac:dyDescent="0.25">
      <c r="A212" s="331" t="str">
        <f t="shared" si="3"/>
        <v>12015edu11</v>
      </c>
      <c r="B212" s="232">
        <v>12015</v>
      </c>
      <c r="C212" s="232" t="s">
        <v>704</v>
      </c>
      <c r="D212" s="232">
        <v>0.86061614751815796</v>
      </c>
      <c r="E212" s="232">
        <v>1.4707442373037338E-2</v>
      </c>
      <c r="F212" s="232">
        <v>58.515689849853516</v>
      </c>
      <c r="G212" s="232">
        <v>0</v>
      </c>
      <c r="H212" s="232">
        <v>237221</v>
      </c>
      <c r="I212" s="232">
        <v>0.39857962727546692</v>
      </c>
      <c r="J212" s="232">
        <v>3.0218074098229408E-2</v>
      </c>
    </row>
    <row r="213" spans="1:10" x14ac:dyDescent="0.25">
      <c r="A213" s="331" t="str">
        <f t="shared" si="3"/>
        <v>12015edu12</v>
      </c>
      <c r="B213" s="232">
        <v>12015</v>
      </c>
      <c r="C213" s="232" t="s">
        <v>705</v>
      </c>
      <c r="D213" s="232">
        <v>1.0638730525970459</v>
      </c>
      <c r="E213" s="232">
        <v>1.1123089119791985E-2</v>
      </c>
      <c r="F213" s="232">
        <v>95.645469665527344</v>
      </c>
      <c r="G213" s="232">
        <v>0</v>
      </c>
      <c r="H213" s="232">
        <v>237221</v>
      </c>
      <c r="I213" s="232">
        <v>0.39857962727546692</v>
      </c>
      <c r="J213" s="232">
        <v>0.31654655933380127</v>
      </c>
    </row>
    <row r="214" spans="1:10" x14ac:dyDescent="0.25">
      <c r="A214" s="331" t="str">
        <f t="shared" si="3"/>
        <v>12015edu13</v>
      </c>
      <c r="B214" s="232">
        <v>12015</v>
      </c>
      <c r="C214" s="232" t="s">
        <v>706</v>
      </c>
      <c r="D214" s="232">
        <v>1.2633041143417358</v>
      </c>
      <c r="E214" s="232">
        <v>1.6107205301523209E-2</v>
      </c>
      <c r="F214" s="232">
        <v>78.430992126464844</v>
      </c>
      <c r="G214" s="232">
        <v>0</v>
      </c>
      <c r="H214" s="232">
        <v>237221</v>
      </c>
      <c r="I214" s="232">
        <v>0.39857962727546692</v>
      </c>
      <c r="J214" s="232">
        <v>1.8905064091086388E-2</v>
      </c>
    </row>
    <row r="215" spans="1:10" x14ac:dyDescent="0.25">
      <c r="A215" s="331" t="str">
        <f t="shared" si="3"/>
        <v>12015edu14</v>
      </c>
      <c r="B215" s="232">
        <v>12015</v>
      </c>
      <c r="C215" s="232" t="s">
        <v>707</v>
      </c>
      <c r="D215" s="232">
        <v>1.3744965791702271</v>
      </c>
      <c r="E215" s="232">
        <v>1.6316955909132957E-2</v>
      </c>
      <c r="F215" s="232">
        <v>84.237319946289063</v>
      </c>
      <c r="G215" s="232">
        <v>0</v>
      </c>
      <c r="H215" s="232">
        <v>237221</v>
      </c>
      <c r="I215" s="232">
        <v>0.39857962727546692</v>
      </c>
      <c r="J215" s="232">
        <v>2.3623222485184669E-2</v>
      </c>
    </row>
    <row r="216" spans="1:10" x14ac:dyDescent="0.25">
      <c r="A216" s="331" t="str">
        <f t="shared" si="3"/>
        <v>12015edu15</v>
      </c>
      <c r="B216" s="232">
        <v>12015</v>
      </c>
      <c r="C216" s="232" t="s">
        <v>708</v>
      </c>
      <c r="D216" s="232">
        <v>1.4606374502182007</v>
      </c>
      <c r="E216" s="232">
        <v>1.5938591212034225E-2</v>
      </c>
      <c r="F216" s="232">
        <v>91.641563415527344</v>
      </c>
      <c r="G216" s="232">
        <v>0</v>
      </c>
      <c r="H216" s="232">
        <v>237221</v>
      </c>
      <c r="I216" s="232">
        <v>0.39857962727546692</v>
      </c>
      <c r="J216" s="232">
        <v>2.8639379888772964E-2</v>
      </c>
    </row>
    <row r="217" spans="1:10" x14ac:dyDescent="0.25">
      <c r="A217" s="331" t="str">
        <f t="shared" si="3"/>
        <v>12015edu16</v>
      </c>
      <c r="B217" s="232">
        <v>12015</v>
      </c>
      <c r="C217" s="232" t="s">
        <v>709</v>
      </c>
      <c r="D217" s="232">
        <v>1.9303750991821289</v>
      </c>
      <c r="E217" s="232">
        <v>1.2343254871666431E-2</v>
      </c>
      <c r="F217" s="232">
        <v>156.39109802246094</v>
      </c>
      <c r="G217" s="232">
        <v>0</v>
      </c>
      <c r="H217" s="232">
        <v>237221</v>
      </c>
      <c r="I217" s="232">
        <v>0.39857962727546692</v>
      </c>
      <c r="J217" s="232">
        <v>0.14590358734130859</v>
      </c>
    </row>
    <row r="218" spans="1:10" x14ac:dyDescent="0.25">
      <c r="A218" s="331" t="str">
        <f t="shared" si="3"/>
        <v>12015edu18</v>
      </c>
      <c r="B218" s="232">
        <v>12015</v>
      </c>
      <c r="C218" s="232" t="s">
        <v>710</v>
      </c>
      <c r="D218" s="232">
        <v>2.4653916358947754</v>
      </c>
      <c r="E218" s="232">
        <v>3.4001603722572327E-2</v>
      </c>
      <c r="F218" s="232">
        <v>72.508102416992188</v>
      </c>
      <c r="G218" s="232">
        <v>0</v>
      </c>
      <c r="H218" s="232">
        <v>237221</v>
      </c>
      <c r="I218" s="232">
        <v>0.39857962727546692</v>
      </c>
      <c r="J218" s="232">
        <v>6.0856533236801624E-3</v>
      </c>
    </row>
    <row r="219" spans="1:10" x14ac:dyDescent="0.25">
      <c r="A219" s="331" t="str">
        <f t="shared" si="3"/>
        <v>12015edu2</v>
      </c>
      <c r="B219" s="232">
        <v>12015</v>
      </c>
      <c r="C219" s="232" t="s">
        <v>711</v>
      </c>
      <c r="D219" s="232">
        <v>3.673841804265976E-2</v>
      </c>
      <c r="E219" s="232">
        <v>2.2296527400612831E-2</v>
      </c>
      <c r="F219" s="232">
        <v>1.6477192640304565</v>
      </c>
      <c r="G219" s="232">
        <v>9.9411614239215851E-2</v>
      </c>
      <c r="H219" s="232">
        <v>237221</v>
      </c>
      <c r="I219" s="232">
        <v>0.39857962727546692</v>
      </c>
      <c r="J219" s="232">
        <v>1.1519697494804859E-2</v>
      </c>
    </row>
    <row r="220" spans="1:10" x14ac:dyDescent="0.25">
      <c r="A220" s="331" t="str">
        <f t="shared" si="3"/>
        <v>12015edu22</v>
      </c>
      <c r="B220" s="232">
        <v>12015</v>
      </c>
      <c r="C220" s="232" t="s">
        <v>712</v>
      </c>
      <c r="D220" s="232">
        <v>2.7462491989135742</v>
      </c>
      <c r="E220" s="232">
        <v>5.7483583688735962E-2</v>
      </c>
      <c r="F220" s="232">
        <v>47.774494171142578</v>
      </c>
      <c r="G220" s="232">
        <v>0</v>
      </c>
      <c r="H220" s="232">
        <v>237221</v>
      </c>
      <c r="I220" s="232">
        <v>0.39857962727546692</v>
      </c>
      <c r="J220" s="232">
        <v>2.3692063987255096E-3</v>
      </c>
    </row>
    <row r="221" spans="1:10" x14ac:dyDescent="0.25">
      <c r="A221" s="331" t="str">
        <f t="shared" si="3"/>
        <v>12015edu3</v>
      </c>
      <c r="B221" s="232">
        <v>12015</v>
      </c>
      <c r="C221" s="232" t="s">
        <v>713</v>
      </c>
      <c r="D221" s="232">
        <v>0.12835752964019775</v>
      </c>
      <c r="E221" s="232">
        <v>1.8797760829329491E-2</v>
      </c>
      <c r="F221" s="232">
        <v>6.8283414840698242</v>
      </c>
      <c r="G221" s="232">
        <v>8.6107327865181382E-12</v>
      </c>
      <c r="H221" s="232">
        <v>237221</v>
      </c>
      <c r="I221" s="232">
        <v>0.39857962727546692</v>
      </c>
      <c r="J221" s="232">
        <v>1.8645461648702621E-2</v>
      </c>
    </row>
    <row r="222" spans="1:10" x14ac:dyDescent="0.25">
      <c r="A222" s="331" t="str">
        <f t="shared" si="3"/>
        <v>12015edu4</v>
      </c>
      <c r="B222" s="232">
        <v>12015</v>
      </c>
      <c r="C222" s="232" t="s">
        <v>714</v>
      </c>
      <c r="D222" s="232">
        <v>0.2919231653213501</v>
      </c>
      <c r="E222" s="232">
        <v>1.5740199014544487E-2</v>
      </c>
      <c r="F222" s="232">
        <v>18.546344757080078</v>
      </c>
      <c r="G222" s="232">
        <v>0</v>
      </c>
      <c r="H222" s="232">
        <v>237221</v>
      </c>
      <c r="I222" s="232">
        <v>0.39857962727546692</v>
      </c>
      <c r="J222" s="232">
        <v>2.737853117287159E-2</v>
      </c>
    </row>
    <row r="223" spans="1:10" x14ac:dyDescent="0.25">
      <c r="A223" s="331" t="str">
        <f t="shared" si="3"/>
        <v>12015edu5</v>
      </c>
      <c r="B223" s="232">
        <v>12015</v>
      </c>
      <c r="C223" s="232" t="s">
        <v>715</v>
      </c>
      <c r="D223" s="232">
        <v>0.50668179988861084</v>
      </c>
      <c r="E223" s="232">
        <v>1.2227253988385201E-2</v>
      </c>
      <c r="F223" s="232">
        <v>41.438724517822266</v>
      </c>
      <c r="G223" s="232">
        <v>0</v>
      </c>
      <c r="H223" s="232">
        <v>237221</v>
      </c>
      <c r="I223" s="232">
        <v>0.39857962727546692</v>
      </c>
      <c r="J223" s="232">
        <v>8.3052307367324829E-2</v>
      </c>
    </row>
    <row r="224" spans="1:10" x14ac:dyDescent="0.25">
      <c r="A224" s="331" t="str">
        <f t="shared" si="3"/>
        <v>12015edu6</v>
      </c>
      <c r="B224" s="232">
        <v>12015</v>
      </c>
      <c r="C224" s="232" t="s">
        <v>716</v>
      </c>
      <c r="D224" s="232">
        <v>0.55831831693649292</v>
      </c>
      <c r="E224" s="232">
        <v>1.3123598881065845E-2</v>
      </c>
      <c r="F224" s="232">
        <v>42.543079376220703</v>
      </c>
      <c r="G224" s="232">
        <v>0</v>
      </c>
      <c r="H224" s="232">
        <v>237221</v>
      </c>
      <c r="I224" s="232">
        <v>0.39857962727546692</v>
      </c>
      <c r="J224" s="232">
        <v>4.5663934201002121E-2</v>
      </c>
    </row>
    <row r="225" spans="1:10" x14ac:dyDescent="0.25">
      <c r="A225" s="331" t="str">
        <f t="shared" si="3"/>
        <v>12015edu7</v>
      </c>
      <c r="B225" s="232">
        <v>12015</v>
      </c>
      <c r="C225" s="232" t="s">
        <v>717</v>
      </c>
      <c r="D225" s="232">
        <v>0.6263393759727478</v>
      </c>
      <c r="E225" s="232">
        <v>1.4668753370642662E-2</v>
      </c>
      <c r="F225" s="232">
        <v>42.698883056640625</v>
      </c>
      <c r="G225" s="232">
        <v>0</v>
      </c>
      <c r="H225" s="232">
        <v>237221</v>
      </c>
      <c r="I225" s="232">
        <v>0.39857962727546692</v>
      </c>
      <c r="J225" s="232">
        <v>2.92684156447649E-2</v>
      </c>
    </row>
    <row r="226" spans="1:10" x14ac:dyDescent="0.25">
      <c r="A226" s="331" t="str">
        <f t="shared" si="3"/>
        <v>12015edu8</v>
      </c>
      <c r="B226" s="232">
        <v>12015</v>
      </c>
      <c r="C226" s="232" t="s">
        <v>718</v>
      </c>
      <c r="D226" s="232">
        <v>0.68882626295089722</v>
      </c>
      <c r="E226" s="232">
        <v>1.399957574903965E-2</v>
      </c>
      <c r="F226" s="232">
        <v>49.203365325927734</v>
      </c>
      <c r="G226" s="232">
        <v>0</v>
      </c>
      <c r="H226" s="232">
        <v>237221</v>
      </c>
      <c r="I226" s="232">
        <v>0.39857962727546692</v>
      </c>
      <c r="J226" s="232">
        <v>3.455076739192009E-2</v>
      </c>
    </row>
    <row r="227" spans="1:10" x14ac:dyDescent="0.25">
      <c r="A227" s="331" t="str">
        <f t="shared" si="3"/>
        <v>12015edu9</v>
      </c>
      <c r="B227" s="232">
        <v>12015</v>
      </c>
      <c r="C227" s="232" t="s">
        <v>719</v>
      </c>
      <c r="D227" s="232">
        <v>0.78750747442245483</v>
      </c>
      <c r="E227" s="232">
        <v>1.1619593948125839E-2</v>
      </c>
      <c r="F227" s="232">
        <v>67.774093627929688</v>
      </c>
      <c r="G227" s="232">
        <v>0</v>
      </c>
      <c r="H227" s="232">
        <v>237221</v>
      </c>
      <c r="I227" s="232">
        <v>0.39857962727546692</v>
      </c>
      <c r="J227" s="232">
        <v>0.10512174665927887</v>
      </c>
    </row>
    <row r="228" spans="1:10" x14ac:dyDescent="0.25">
      <c r="A228" s="331" t="str">
        <f t="shared" si="3"/>
        <v>12015hom</v>
      </c>
      <c r="B228" s="232">
        <v>12015</v>
      </c>
      <c r="C228" s="232" t="s">
        <v>720</v>
      </c>
      <c r="D228" s="232">
        <v>0.44309812784194946</v>
      </c>
      <c r="E228" s="232">
        <v>4.0008942596614361E-3</v>
      </c>
      <c r="F228" s="232">
        <v>110.74977111816406</v>
      </c>
      <c r="G228" s="232">
        <v>0</v>
      </c>
      <c r="H228" s="232">
        <v>237221</v>
      </c>
      <c r="I228" s="232">
        <v>0.39857962727546692</v>
      </c>
      <c r="J228" s="232">
        <v>0.57849574089050293</v>
      </c>
    </row>
    <row r="229" spans="1:10" x14ac:dyDescent="0.25">
      <c r="A229" s="331" t="str">
        <f t="shared" si="3"/>
        <v>12015idade</v>
      </c>
      <c r="B229" s="232">
        <v>12015</v>
      </c>
      <c r="C229" s="232" t="s">
        <v>721</v>
      </c>
      <c r="D229" s="232">
        <v>6.6076062619686127E-2</v>
      </c>
      <c r="E229" s="232">
        <v>9.3792093684896827E-4</v>
      </c>
      <c r="F229" s="232">
        <v>70.449501037597656</v>
      </c>
      <c r="G229" s="232">
        <v>0</v>
      </c>
      <c r="H229" s="232">
        <v>237221</v>
      </c>
      <c r="I229" s="232">
        <v>0.39857962727546692</v>
      </c>
      <c r="J229" s="232">
        <v>38.898525238037109</v>
      </c>
    </row>
    <row r="230" spans="1:10" x14ac:dyDescent="0.25">
      <c r="A230" s="331" t="str">
        <f t="shared" si="3"/>
        <v>12015idade2</v>
      </c>
      <c r="B230" s="232">
        <v>12015</v>
      </c>
      <c r="C230" s="232" t="s">
        <v>722</v>
      </c>
      <c r="D230" s="232">
        <v>-6.3452112954109907E-4</v>
      </c>
      <c r="E230" s="232">
        <v>1.1793816156568937E-5</v>
      </c>
      <c r="F230" s="232">
        <v>-53.801170349121094</v>
      </c>
      <c r="G230" s="232">
        <v>0</v>
      </c>
      <c r="H230" s="232">
        <v>237221</v>
      </c>
      <c r="I230" s="232">
        <v>0.39857962727546692</v>
      </c>
      <c r="J230" s="232">
        <v>1684.39453125</v>
      </c>
    </row>
    <row r="231" spans="1:10" x14ac:dyDescent="0.25">
      <c r="A231" s="331" t="str">
        <f t="shared" si="3"/>
        <v>12015lnrtrabp</v>
      </c>
      <c r="B231" s="232">
        <v>12015</v>
      </c>
      <c r="C231" s="232" t="s">
        <v>723</v>
      </c>
      <c r="J231" s="232">
        <v>7.1747040748596191</v>
      </c>
    </row>
    <row r="232" spans="1:10" x14ac:dyDescent="0.25">
      <c r="A232" s="331" t="str">
        <f t="shared" si="3"/>
        <v>42014_cons</v>
      </c>
      <c r="B232" s="232">
        <v>42014</v>
      </c>
      <c r="C232" s="232" t="s">
        <v>701</v>
      </c>
      <c r="D232" s="232">
        <v>4.4677987098693848</v>
      </c>
      <c r="E232" s="232">
        <v>2.083258144557476E-2</v>
      </c>
      <c r="F232" s="232">
        <v>214.46208190917969</v>
      </c>
      <c r="G232" s="232">
        <v>0</v>
      </c>
      <c r="H232" s="232">
        <v>241014</v>
      </c>
      <c r="I232" s="232">
        <v>0.36573043465614319</v>
      </c>
    </row>
    <row r="233" spans="1:10" x14ac:dyDescent="0.25">
      <c r="A233" s="331" t="str">
        <f t="shared" si="3"/>
        <v>42014edu1</v>
      </c>
      <c r="B233" s="232">
        <v>42014</v>
      </c>
      <c r="C233" s="232" t="s">
        <v>702</v>
      </c>
      <c r="D233" s="232">
        <v>8.6521126329898834E-2</v>
      </c>
      <c r="E233" s="232">
        <v>8.2861386239528656E-2</v>
      </c>
      <c r="F233" s="232">
        <v>1.0441670417785645</v>
      </c>
      <c r="G233" s="232">
        <v>0.29640915989875793</v>
      </c>
      <c r="H233" s="232">
        <v>241014</v>
      </c>
      <c r="I233" s="232">
        <v>0.36573043465614319</v>
      </c>
      <c r="J233" s="232">
        <v>6.3124852022156119E-4</v>
      </c>
    </row>
    <row r="234" spans="1:10" x14ac:dyDescent="0.25">
      <c r="A234" s="331" t="str">
        <f t="shared" si="3"/>
        <v>42014edu10</v>
      </c>
      <c r="B234" s="232">
        <v>42014</v>
      </c>
      <c r="C234" s="232" t="s">
        <v>703</v>
      </c>
      <c r="D234" s="232">
        <v>0.78640198707580566</v>
      </c>
      <c r="E234" s="232">
        <v>1.4527731575071812E-2</v>
      </c>
      <c r="F234" s="232">
        <v>54.131092071533203</v>
      </c>
      <c r="G234" s="232">
        <v>0</v>
      </c>
      <c r="H234" s="232">
        <v>241014</v>
      </c>
      <c r="I234" s="232">
        <v>0.36573043465614319</v>
      </c>
      <c r="J234" s="232">
        <v>2.8970343992114067E-2</v>
      </c>
    </row>
    <row r="235" spans="1:10" x14ac:dyDescent="0.25">
      <c r="A235" s="331" t="str">
        <f t="shared" si="3"/>
        <v>42014edu11</v>
      </c>
      <c r="B235" s="232">
        <v>42014</v>
      </c>
      <c r="C235" s="232" t="s">
        <v>704</v>
      </c>
      <c r="D235" s="232">
        <v>0.86063557863235474</v>
      </c>
      <c r="E235" s="232">
        <v>1.4469487592577934E-2</v>
      </c>
      <c r="F235" s="232">
        <v>59.479339599609375</v>
      </c>
      <c r="G235" s="232">
        <v>0</v>
      </c>
      <c r="H235" s="232">
        <v>241014</v>
      </c>
      <c r="I235" s="232">
        <v>0.36573043465614319</v>
      </c>
      <c r="J235" s="232">
        <v>3.1148327514529228E-2</v>
      </c>
    </row>
    <row r="236" spans="1:10" x14ac:dyDescent="0.25">
      <c r="A236" s="331" t="str">
        <f t="shared" si="3"/>
        <v>42014edu12</v>
      </c>
      <c r="B236" s="232">
        <v>42014</v>
      </c>
      <c r="C236" s="232" t="s">
        <v>705</v>
      </c>
      <c r="D236" s="232">
        <v>1.0306555032730103</v>
      </c>
      <c r="E236" s="232">
        <v>1.1105218902230263E-2</v>
      </c>
      <c r="F236" s="232">
        <v>92.808212280273438</v>
      </c>
      <c r="G236" s="232">
        <v>0</v>
      </c>
      <c r="H236" s="232">
        <v>241014</v>
      </c>
      <c r="I236" s="232">
        <v>0.36573043465614319</v>
      </c>
      <c r="J236" s="232">
        <v>0.31763288378715515</v>
      </c>
    </row>
    <row r="237" spans="1:10" x14ac:dyDescent="0.25">
      <c r="A237" s="331" t="str">
        <f t="shared" si="3"/>
        <v>42014edu13</v>
      </c>
      <c r="B237" s="232">
        <v>42014</v>
      </c>
      <c r="C237" s="232" t="s">
        <v>706</v>
      </c>
      <c r="D237" s="232">
        <v>1.2293574810028076</v>
      </c>
      <c r="E237" s="232">
        <v>1.8154062330722809E-2</v>
      </c>
      <c r="F237" s="232">
        <v>67.718040466308594</v>
      </c>
      <c r="G237" s="232">
        <v>0</v>
      </c>
      <c r="H237" s="232">
        <v>241014</v>
      </c>
      <c r="I237" s="232">
        <v>0.36573043465614319</v>
      </c>
      <c r="J237" s="232">
        <v>1.9073303788900375E-2</v>
      </c>
    </row>
    <row r="238" spans="1:10" x14ac:dyDescent="0.25">
      <c r="A238" s="331" t="str">
        <f t="shared" si="3"/>
        <v>42014edu14</v>
      </c>
      <c r="B238" s="232">
        <v>42014</v>
      </c>
      <c r="C238" s="232" t="s">
        <v>707</v>
      </c>
      <c r="D238" s="232">
        <v>1.3637564182281494</v>
      </c>
      <c r="E238" s="232">
        <v>1.7535461112856865E-2</v>
      </c>
      <c r="F238" s="232">
        <v>77.771347045898438</v>
      </c>
      <c r="G238" s="232">
        <v>0</v>
      </c>
      <c r="H238" s="232">
        <v>241014</v>
      </c>
      <c r="I238" s="232">
        <v>0.36573043465614319</v>
      </c>
      <c r="J238" s="232">
        <v>2.2414203733205795E-2</v>
      </c>
    </row>
    <row r="239" spans="1:10" x14ac:dyDescent="0.25">
      <c r="A239" s="331" t="str">
        <f t="shared" si="3"/>
        <v>42014edu15</v>
      </c>
      <c r="B239" s="232">
        <v>42014</v>
      </c>
      <c r="C239" s="232" t="s">
        <v>708</v>
      </c>
      <c r="D239" s="232">
        <v>1.4253692626953125</v>
      </c>
      <c r="E239" s="232">
        <v>1.7591839656233788E-2</v>
      </c>
      <c r="F239" s="232">
        <v>81.024459838867188</v>
      </c>
      <c r="G239" s="232">
        <v>0</v>
      </c>
      <c r="H239" s="232">
        <v>241014</v>
      </c>
      <c r="I239" s="232">
        <v>0.36573043465614319</v>
      </c>
      <c r="J239" s="232">
        <v>2.7887040749192238E-2</v>
      </c>
    </row>
    <row r="240" spans="1:10" x14ac:dyDescent="0.25">
      <c r="A240" s="331" t="str">
        <f t="shared" si="3"/>
        <v>42014edu16</v>
      </c>
      <c r="B240" s="232">
        <v>42014</v>
      </c>
      <c r="C240" s="232" t="s">
        <v>709</v>
      </c>
      <c r="D240" s="232">
        <v>1.8852345943450928</v>
      </c>
      <c r="E240" s="232">
        <v>1.2764680199325085E-2</v>
      </c>
      <c r="F240" s="232">
        <v>147.69148254394531</v>
      </c>
      <c r="G240" s="232">
        <v>0</v>
      </c>
      <c r="H240" s="232">
        <v>241014</v>
      </c>
      <c r="I240" s="232">
        <v>0.36573043465614319</v>
      </c>
      <c r="J240" s="232">
        <v>0.14071278274059296</v>
      </c>
    </row>
    <row r="241" spans="1:10" x14ac:dyDescent="0.25">
      <c r="A241" s="331" t="str">
        <f t="shared" si="3"/>
        <v>42014edu18</v>
      </c>
      <c r="B241" s="232">
        <v>42014</v>
      </c>
      <c r="C241" s="232" t="s">
        <v>710</v>
      </c>
      <c r="D241" s="232">
        <v>2.4491481781005859</v>
      </c>
      <c r="E241" s="232">
        <v>3.6025878041982651E-2</v>
      </c>
      <c r="F241" s="232">
        <v>67.983024597167969</v>
      </c>
      <c r="G241" s="232">
        <v>0</v>
      </c>
      <c r="H241" s="232">
        <v>241014</v>
      </c>
      <c r="I241" s="232">
        <v>0.36573043465614319</v>
      </c>
      <c r="J241" s="232">
        <v>5.7978308759629726E-3</v>
      </c>
    </row>
    <row r="242" spans="1:10" x14ac:dyDescent="0.25">
      <c r="A242" s="331" t="str">
        <f t="shared" si="3"/>
        <v>42014edu2</v>
      </c>
      <c r="B242" s="232">
        <v>42014</v>
      </c>
      <c r="C242" s="232" t="s">
        <v>711</v>
      </c>
      <c r="D242" s="232">
        <v>5.7269096374511719E-2</v>
      </c>
      <c r="E242" s="232">
        <v>2.1760866045951843E-2</v>
      </c>
      <c r="F242" s="232">
        <v>2.6317470073699951</v>
      </c>
      <c r="G242" s="232">
        <v>8.4952507168054581E-3</v>
      </c>
      <c r="H242" s="232">
        <v>241014</v>
      </c>
      <c r="I242" s="232">
        <v>0.36573043465614319</v>
      </c>
      <c r="J242" s="232">
        <v>1.1503099463880062E-2</v>
      </c>
    </row>
    <row r="243" spans="1:10" x14ac:dyDescent="0.25">
      <c r="A243" s="331" t="str">
        <f t="shared" si="3"/>
        <v>42014edu22</v>
      </c>
      <c r="B243" s="232">
        <v>42014</v>
      </c>
      <c r="C243" s="232" t="s">
        <v>712</v>
      </c>
      <c r="D243" s="232">
        <v>2.7464597225189209</v>
      </c>
      <c r="E243" s="232">
        <v>6.1416603624820709E-2</v>
      </c>
      <c r="F243" s="232">
        <v>44.718521118164063</v>
      </c>
      <c r="G243" s="232">
        <v>0</v>
      </c>
      <c r="H243" s="232">
        <v>241014</v>
      </c>
      <c r="I243" s="232">
        <v>0.36573043465614319</v>
      </c>
      <c r="J243" s="232">
        <v>2.1839507389813662E-3</v>
      </c>
    </row>
    <row r="244" spans="1:10" x14ac:dyDescent="0.25">
      <c r="A244" s="331" t="str">
        <f t="shared" si="3"/>
        <v>42014edu3</v>
      </c>
      <c r="B244" s="232">
        <v>42014</v>
      </c>
      <c r="C244" s="232" t="s">
        <v>713</v>
      </c>
      <c r="D244" s="232">
        <v>0.13210229575634003</v>
      </c>
      <c r="E244" s="232">
        <v>1.7456790432333946E-2</v>
      </c>
      <c r="F244" s="232">
        <v>7.567387580871582</v>
      </c>
      <c r="G244" s="232">
        <v>3.8214697790743546E-14</v>
      </c>
      <c r="H244" s="232">
        <v>241014</v>
      </c>
      <c r="I244" s="232">
        <v>0.36573043465614319</v>
      </c>
      <c r="J244" s="232">
        <v>1.8652165308594704E-2</v>
      </c>
    </row>
    <row r="245" spans="1:10" x14ac:dyDescent="0.25">
      <c r="A245" s="331" t="str">
        <f t="shared" si="3"/>
        <v>42014edu4</v>
      </c>
      <c r="B245" s="232">
        <v>42014</v>
      </c>
      <c r="C245" s="232" t="s">
        <v>714</v>
      </c>
      <c r="D245" s="232">
        <v>0.26371937990188599</v>
      </c>
      <c r="E245" s="232">
        <v>1.618661917746067E-2</v>
      </c>
      <c r="F245" s="232">
        <v>16.292430877685547</v>
      </c>
      <c r="G245" s="232">
        <v>0</v>
      </c>
      <c r="H245" s="232">
        <v>241014</v>
      </c>
      <c r="I245" s="232">
        <v>0.36573043465614319</v>
      </c>
      <c r="J245" s="232">
        <v>2.6261985301971436E-2</v>
      </c>
    </row>
    <row r="246" spans="1:10" x14ac:dyDescent="0.25">
      <c r="A246" s="331" t="str">
        <f t="shared" si="3"/>
        <v>42014edu5</v>
      </c>
      <c r="B246" s="232">
        <v>42014</v>
      </c>
      <c r="C246" s="232" t="s">
        <v>715</v>
      </c>
      <c r="D246" s="232">
        <v>0.48299750685691833</v>
      </c>
      <c r="E246" s="232">
        <v>1.2273023836314678E-2</v>
      </c>
      <c r="F246" s="232">
        <v>39.354400634765625</v>
      </c>
      <c r="G246" s="232">
        <v>0</v>
      </c>
      <c r="H246" s="232">
        <v>241014</v>
      </c>
      <c r="I246" s="232">
        <v>0.36573043465614319</v>
      </c>
      <c r="J246" s="232">
        <v>8.5257180035114288E-2</v>
      </c>
    </row>
    <row r="247" spans="1:10" x14ac:dyDescent="0.25">
      <c r="A247" s="331" t="str">
        <f t="shared" si="3"/>
        <v>42014edu6</v>
      </c>
      <c r="B247" s="232">
        <v>42014</v>
      </c>
      <c r="C247" s="232" t="s">
        <v>716</v>
      </c>
      <c r="D247" s="232">
        <v>0.545815110206604</v>
      </c>
      <c r="E247" s="232">
        <v>1.3291745446622372E-2</v>
      </c>
      <c r="F247" s="232">
        <v>41.064216613769531</v>
      </c>
      <c r="G247" s="232">
        <v>0</v>
      </c>
      <c r="H247" s="232">
        <v>241014</v>
      </c>
      <c r="I247" s="232">
        <v>0.36573043465614319</v>
      </c>
      <c r="J247" s="232">
        <v>4.4729758054018021E-2</v>
      </c>
    </row>
    <row r="248" spans="1:10" x14ac:dyDescent="0.25">
      <c r="A248" s="331" t="str">
        <f t="shared" si="3"/>
        <v>42014edu7</v>
      </c>
      <c r="B248" s="232">
        <v>42014</v>
      </c>
      <c r="C248" s="232" t="s">
        <v>717</v>
      </c>
      <c r="D248" s="232">
        <v>0.58235841989517212</v>
      </c>
      <c r="E248" s="232">
        <v>1.5267981216311455E-2</v>
      </c>
      <c r="F248" s="232">
        <v>38.142463684082031</v>
      </c>
      <c r="G248" s="232">
        <v>0</v>
      </c>
      <c r="H248" s="232">
        <v>241014</v>
      </c>
      <c r="I248" s="232">
        <v>0.36573043465614319</v>
      </c>
      <c r="J248" s="232">
        <v>2.9301129281520844E-2</v>
      </c>
    </row>
    <row r="249" spans="1:10" x14ac:dyDescent="0.25">
      <c r="A249" s="331" t="str">
        <f t="shared" si="3"/>
        <v>42014edu8</v>
      </c>
      <c r="B249" s="232">
        <v>42014</v>
      </c>
      <c r="C249" s="232" t="s">
        <v>718</v>
      </c>
      <c r="D249" s="232">
        <v>0.65544939041137695</v>
      </c>
      <c r="E249" s="232">
        <v>1.4300953596830368E-2</v>
      </c>
      <c r="F249" s="232">
        <v>45.832565307617188</v>
      </c>
      <c r="G249" s="232">
        <v>0</v>
      </c>
      <c r="H249" s="232">
        <v>241014</v>
      </c>
      <c r="I249" s="232">
        <v>0.36573043465614319</v>
      </c>
      <c r="J249" s="232">
        <v>3.5786848515272141E-2</v>
      </c>
    </row>
    <row r="250" spans="1:10" x14ac:dyDescent="0.25">
      <c r="A250" s="331" t="str">
        <f t="shared" si="3"/>
        <v>42014edu9</v>
      </c>
      <c r="B250" s="232">
        <v>42014</v>
      </c>
      <c r="C250" s="232" t="s">
        <v>719</v>
      </c>
      <c r="D250" s="232">
        <v>0.76975250244140625</v>
      </c>
      <c r="E250" s="232">
        <v>1.1651157401502132E-2</v>
      </c>
      <c r="F250" s="232">
        <v>66.066612243652344</v>
      </c>
      <c r="G250" s="232">
        <v>0</v>
      </c>
      <c r="H250" s="232">
        <v>241014</v>
      </c>
      <c r="I250" s="232">
        <v>0.36573043465614319</v>
      </c>
      <c r="J250" s="232">
        <v>0.10632091760635376</v>
      </c>
    </row>
    <row r="251" spans="1:10" x14ac:dyDescent="0.25">
      <c r="A251" s="331" t="str">
        <f t="shared" si="3"/>
        <v>42014hom</v>
      </c>
      <c r="B251" s="232">
        <v>42014</v>
      </c>
      <c r="C251" s="232" t="s">
        <v>720</v>
      </c>
      <c r="D251" s="232">
        <v>0.44150212407112122</v>
      </c>
      <c r="E251" s="232">
        <v>4.2046038433909416E-3</v>
      </c>
      <c r="F251" s="232">
        <v>105.00445556640625</v>
      </c>
      <c r="G251" s="232">
        <v>0</v>
      </c>
      <c r="H251" s="232">
        <v>241014</v>
      </c>
      <c r="I251" s="232">
        <v>0.36573043465614319</v>
      </c>
      <c r="J251" s="232">
        <v>0.57620465755462646</v>
      </c>
    </row>
    <row r="252" spans="1:10" x14ac:dyDescent="0.25">
      <c r="A252" s="331" t="str">
        <f t="shared" si="3"/>
        <v>42014idade</v>
      </c>
      <c r="B252" s="232">
        <v>42014</v>
      </c>
      <c r="C252" s="232" t="s">
        <v>721</v>
      </c>
      <c r="D252" s="232">
        <v>6.5338462591171265E-2</v>
      </c>
      <c r="E252" s="232">
        <v>9.3583995476365089E-4</v>
      </c>
      <c r="F252" s="232">
        <v>69.817985534667969</v>
      </c>
      <c r="G252" s="232">
        <v>0</v>
      </c>
      <c r="H252" s="232">
        <v>241014</v>
      </c>
      <c r="I252" s="232">
        <v>0.36573043465614319</v>
      </c>
      <c r="J252" s="232">
        <v>38.704853057861328</v>
      </c>
    </row>
    <row r="253" spans="1:10" x14ac:dyDescent="0.25">
      <c r="A253" s="331" t="str">
        <f t="shared" si="3"/>
        <v>42014idade2</v>
      </c>
      <c r="B253" s="232">
        <v>42014</v>
      </c>
      <c r="C253" s="232" t="s">
        <v>722</v>
      </c>
      <c r="D253" s="232">
        <v>-6.2799203442409635E-4</v>
      </c>
      <c r="E253" s="232">
        <v>1.1748904398700688E-5</v>
      </c>
      <c r="F253" s="232">
        <v>-53.451114654541016</v>
      </c>
      <c r="G253" s="232">
        <v>0</v>
      </c>
      <c r="H253" s="232">
        <v>241014</v>
      </c>
      <c r="I253" s="232">
        <v>0.36573043465614319</v>
      </c>
      <c r="J253" s="232">
        <v>1669.5260009765625</v>
      </c>
    </row>
    <row r="254" spans="1:10" x14ac:dyDescent="0.25">
      <c r="A254" s="331" t="str">
        <f t="shared" si="3"/>
        <v>42014lnrtrabp</v>
      </c>
      <c r="B254" s="232">
        <v>42014</v>
      </c>
      <c r="C254" s="232" t="s">
        <v>723</v>
      </c>
      <c r="J254" s="232">
        <v>7.1569170951843262</v>
      </c>
    </row>
    <row r="255" spans="1:10" x14ac:dyDescent="0.25">
      <c r="A255" s="331" t="str">
        <f t="shared" si="3"/>
        <v>32014_cons</v>
      </c>
      <c r="B255" s="232">
        <v>32014</v>
      </c>
      <c r="C255" s="232" t="s">
        <v>701</v>
      </c>
      <c r="D255" s="232">
        <v>4.5060467720031738</v>
      </c>
      <c r="E255" s="232">
        <v>2.1774616092443466E-2</v>
      </c>
      <c r="F255" s="232">
        <v>206.94035339355469</v>
      </c>
      <c r="G255" s="232">
        <v>0</v>
      </c>
      <c r="H255" s="232">
        <v>240816</v>
      </c>
      <c r="I255" s="232">
        <v>0.31669551134109497</v>
      </c>
    </row>
    <row r="256" spans="1:10" x14ac:dyDescent="0.25">
      <c r="A256" s="331" t="str">
        <f t="shared" si="3"/>
        <v>32014edu1</v>
      </c>
      <c r="B256" s="232">
        <v>32014</v>
      </c>
      <c r="C256" s="232" t="s">
        <v>702</v>
      </c>
      <c r="D256" s="232">
        <v>0.1835591048002243</v>
      </c>
      <c r="E256" s="232">
        <v>8.6143270134925842E-2</v>
      </c>
      <c r="F256" s="232">
        <v>2.1308584213256836</v>
      </c>
      <c r="G256" s="232">
        <v>3.3101819455623627E-2</v>
      </c>
      <c r="H256" s="232">
        <v>240816</v>
      </c>
      <c r="I256" s="232">
        <v>0.31669551134109497</v>
      </c>
      <c r="J256" s="232">
        <v>5.698524764738977E-4</v>
      </c>
    </row>
    <row r="257" spans="1:10" x14ac:dyDescent="0.25">
      <c r="A257" s="331" t="str">
        <f t="shared" si="3"/>
        <v>32014edu10</v>
      </c>
      <c r="B257" s="232">
        <v>32014</v>
      </c>
      <c r="C257" s="232" t="s">
        <v>703</v>
      </c>
      <c r="D257" s="232">
        <v>0.76540648937225342</v>
      </c>
      <c r="E257" s="232">
        <v>1.4477100223302841E-2</v>
      </c>
      <c r="F257" s="232">
        <v>52.870151519775391</v>
      </c>
      <c r="G257" s="232">
        <v>0</v>
      </c>
      <c r="H257" s="232">
        <v>240816</v>
      </c>
      <c r="I257" s="232">
        <v>0.31669551134109497</v>
      </c>
      <c r="J257" s="232">
        <v>2.9068047180771828E-2</v>
      </c>
    </row>
    <row r="258" spans="1:10" x14ac:dyDescent="0.25">
      <c r="A258" s="331" t="str">
        <f t="shared" si="3"/>
        <v>32014edu11</v>
      </c>
      <c r="B258" s="232">
        <v>32014</v>
      </c>
      <c r="C258" s="232" t="s">
        <v>704</v>
      </c>
      <c r="D258" s="232">
        <v>0.82547986507415771</v>
      </c>
      <c r="E258" s="232">
        <v>1.4866478741168976E-2</v>
      </c>
      <c r="F258" s="232">
        <v>55.526252746582031</v>
      </c>
      <c r="G258" s="232">
        <v>0</v>
      </c>
      <c r="H258" s="232">
        <v>240816</v>
      </c>
      <c r="I258" s="232">
        <v>0.31669551134109497</v>
      </c>
      <c r="J258" s="232">
        <v>3.1872879713773727E-2</v>
      </c>
    </row>
    <row r="259" spans="1:10" x14ac:dyDescent="0.25">
      <c r="A259" s="331" t="str">
        <f t="shared" ref="A259:A322" si="4">B259&amp;C259</f>
        <v>32014edu12</v>
      </c>
      <c r="B259" s="232">
        <v>32014</v>
      </c>
      <c r="C259" s="232" t="s">
        <v>705</v>
      </c>
      <c r="D259" s="232">
        <v>1.0059431791305542</v>
      </c>
      <c r="E259" s="232">
        <v>1.1110028252005577E-2</v>
      </c>
      <c r="F259" s="232">
        <v>90.543708801269531</v>
      </c>
      <c r="G259" s="232">
        <v>0</v>
      </c>
      <c r="H259" s="232">
        <v>240816</v>
      </c>
      <c r="I259" s="232">
        <v>0.31669551134109497</v>
      </c>
      <c r="J259" s="232">
        <v>0.3189530074596405</v>
      </c>
    </row>
    <row r="260" spans="1:10" x14ac:dyDescent="0.25">
      <c r="A260" s="331" t="str">
        <f t="shared" si="4"/>
        <v>32014edu13</v>
      </c>
      <c r="B260" s="232">
        <v>32014</v>
      </c>
      <c r="C260" s="232" t="s">
        <v>706</v>
      </c>
      <c r="D260" s="232">
        <v>1.2228939533233643</v>
      </c>
      <c r="E260" s="232">
        <v>1.8830055370926857E-2</v>
      </c>
      <c r="F260" s="232">
        <v>64.9437255859375</v>
      </c>
      <c r="G260" s="232">
        <v>0</v>
      </c>
      <c r="H260" s="232">
        <v>240816</v>
      </c>
      <c r="I260" s="232">
        <v>0.31669551134109497</v>
      </c>
      <c r="J260" s="232">
        <v>1.8349552527070045E-2</v>
      </c>
    </row>
    <row r="261" spans="1:10" x14ac:dyDescent="0.25">
      <c r="A261" s="331" t="str">
        <f t="shared" si="4"/>
        <v>32014edu14</v>
      </c>
      <c r="B261" s="232">
        <v>32014</v>
      </c>
      <c r="C261" s="232" t="s">
        <v>707</v>
      </c>
      <c r="D261" s="232">
        <v>1.3332018852233887</v>
      </c>
      <c r="E261" s="232">
        <v>1.8476588651537895E-2</v>
      </c>
      <c r="F261" s="232">
        <v>72.156280517578125</v>
      </c>
      <c r="G261" s="232">
        <v>0</v>
      </c>
      <c r="H261" s="232">
        <v>240816</v>
      </c>
      <c r="I261" s="232">
        <v>0.31669551134109497</v>
      </c>
      <c r="J261" s="232">
        <v>2.2689875215291977E-2</v>
      </c>
    </row>
    <row r="262" spans="1:10" x14ac:dyDescent="0.25">
      <c r="A262" s="331" t="str">
        <f t="shared" si="4"/>
        <v>32014edu15</v>
      </c>
      <c r="B262" s="232">
        <v>32014</v>
      </c>
      <c r="C262" s="232" t="s">
        <v>708</v>
      </c>
      <c r="D262" s="232">
        <v>1.3974361419677734</v>
      </c>
      <c r="E262" s="232">
        <v>1.8389428034424782E-2</v>
      </c>
      <c r="F262" s="232">
        <v>75.991279602050781</v>
      </c>
      <c r="G262" s="232">
        <v>0</v>
      </c>
      <c r="H262" s="232">
        <v>240816</v>
      </c>
      <c r="I262" s="232">
        <v>0.31669551134109497</v>
      </c>
      <c r="J262" s="232">
        <v>2.7939772233366966E-2</v>
      </c>
    </row>
    <row r="263" spans="1:10" x14ac:dyDescent="0.25">
      <c r="A263" s="331" t="str">
        <f t="shared" si="4"/>
        <v>32014edu16</v>
      </c>
      <c r="B263" s="232">
        <v>32014</v>
      </c>
      <c r="C263" s="232" t="s">
        <v>709</v>
      </c>
      <c r="D263" s="232">
        <v>1.8437234163284302</v>
      </c>
      <c r="E263" s="232">
        <v>1.3223798014223576E-2</v>
      </c>
      <c r="F263" s="232">
        <v>139.42465209960938</v>
      </c>
      <c r="G263" s="232">
        <v>0</v>
      </c>
      <c r="H263" s="232">
        <v>240816</v>
      </c>
      <c r="I263" s="232">
        <v>0.31669551134109497</v>
      </c>
      <c r="J263" s="232">
        <v>0.13803449273109436</v>
      </c>
    </row>
    <row r="264" spans="1:10" x14ac:dyDescent="0.25">
      <c r="A264" s="331" t="str">
        <f t="shared" si="4"/>
        <v>32014edu18</v>
      </c>
      <c r="B264" s="232">
        <v>32014</v>
      </c>
      <c r="C264" s="232" t="s">
        <v>710</v>
      </c>
      <c r="D264" s="232">
        <v>2.3645994663238525</v>
      </c>
      <c r="E264" s="232">
        <v>4.4771123677492142E-2</v>
      </c>
      <c r="F264" s="232">
        <v>52.815280914306641</v>
      </c>
      <c r="G264" s="232">
        <v>0</v>
      </c>
      <c r="H264" s="232">
        <v>240816</v>
      </c>
      <c r="I264" s="232">
        <v>0.31669551134109497</v>
      </c>
      <c r="J264" s="232">
        <v>5.894223228096962E-3</v>
      </c>
    </row>
    <row r="265" spans="1:10" x14ac:dyDescent="0.25">
      <c r="A265" s="331" t="str">
        <f t="shared" si="4"/>
        <v>32014edu2</v>
      </c>
      <c r="B265" s="232">
        <v>32014</v>
      </c>
      <c r="C265" s="232" t="s">
        <v>711</v>
      </c>
      <c r="D265" s="232">
        <v>2.5696136057376862E-2</v>
      </c>
      <c r="E265" s="232">
        <v>2.5665396824479103E-2</v>
      </c>
      <c r="F265" s="232">
        <v>1.0011976957321167</v>
      </c>
      <c r="G265" s="232">
        <v>0.316732257604599</v>
      </c>
      <c r="H265" s="232">
        <v>240816</v>
      </c>
      <c r="I265" s="232">
        <v>0.31669551134109497</v>
      </c>
      <c r="J265" s="232">
        <v>1.1561010032892227E-2</v>
      </c>
    </row>
    <row r="266" spans="1:10" x14ac:dyDescent="0.25">
      <c r="A266" s="331" t="str">
        <f t="shared" si="4"/>
        <v>32014edu22</v>
      </c>
      <c r="B266" s="232">
        <v>32014</v>
      </c>
      <c r="C266" s="232" t="s">
        <v>712</v>
      </c>
      <c r="D266" s="232">
        <v>2.6109211444854736</v>
      </c>
      <c r="E266" s="232">
        <v>9.5040522515773773E-2</v>
      </c>
      <c r="F266" s="232">
        <v>27.471662521362305</v>
      </c>
      <c r="G266" s="232">
        <v>0</v>
      </c>
      <c r="H266" s="232">
        <v>240816</v>
      </c>
      <c r="I266" s="232">
        <v>0.31669551134109497</v>
      </c>
      <c r="J266" s="232">
        <v>2.324120607227087E-3</v>
      </c>
    </row>
    <row r="267" spans="1:10" x14ac:dyDescent="0.25">
      <c r="A267" s="331" t="str">
        <f t="shared" si="4"/>
        <v>32014edu3</v>
      </c>
      <c r="B267" s="232">
        <v>32014</v>
      </c>
      <c r="C267" s="232" t="s">
        <v>713</v>
      </c>
      <c r="D267" s="232">
        <v>0.13363194465637207</v>
      </c>
      <c r="E267" s="232">
        <v>1.7000071704387665E-2</v>
      </c>
      <c r="F267" s="232">
        <v>7.8606696128845215</v>
      </c>
      <c r="G267" s="232">
        <v>3.8365154559098433E-15</v>
      </c>
      <c r="H267" s="232">
        <v>240816</v>
      </c>
      <c r="I267" s="232">
        <v>0.31669551134109497</v>
      </c>
      <c r="J267" s="232">
        <v>1.9200779497623444E-2</v>
      </c>
    </row>
    <row r="268" spans="1:10" x14ac:dyDescent="0.25">
      <c r="A268" s="331" t="str">
        <f t="shared" si="4"/>
        <v>32014edu4</v>
      </c>
      <c r="B268" s="232">
        <v>32014</v>
      </c>
      <c r="C268" s="232" t="s">
        <v>714</v>
      </c>
      <c r="D268" s="232">
        <v>0.2798914909362793</v>
      </c>
      <c r="E268" s="232">
        <v>1.6408845782279968E-2</v>
      </c>
      <c r="F268" s="232">
        <v>17.057353973388672</v>
      </c>
      <c r="G268" s="232">
        <v>0</v>
      </c>
      <c r="H268" s="232">
        <v>240816</v>
      </c>
      <c r="I268" s="232">
        <v>0.31669551134109497</v>
      </c>
      <c r="J268" s="232">
        <v>2.6709333062171936E-2</v>
      </c>
    </row>
    <row r="269" spans="1:10" x14ac:dyDescent="0.25">
      <c r="A269" s="331" t="str">
        <f t="shared" si="4"/>
        <v>32014edu5</v>
      </c>
      <c r="B269" s="232">
        <v>32014</v>
      </c>
      <c r="C269" s="232" t="s">
        <v>715</v>
      </c>
      <c r="D269" s="232">
        <v>0.48911914229393005</v>
      </c>
      <c r="E269" s="232">
        <v>1.2091723270714283E-2</v>
      </c>
      <c r="F269" s="232">
        <v>40.450740814208984</v>
      </c>
      <c r="G269" s="232">
        <v>0</v>
      </c>
      <c r="H269" s="232">
        <v>240816</v>
      </c>
      <c r="I269" s="232">
        <v>0.31669551134109497</v>
      </c>
      <c r="J269" s="232">
        <v>8.4602989256381989E-2</v>
      </c>
    </row>
    <row r="270" spans="1:10" x14ac:dyDescent="0.25">
      <c r="A270" s="331" t="str">
        <f t="shared" si="4"/>
        <v>32014edu6</v>
      </c>
      <c r="B270" s="232">
        <v>32014</v>
      </c>
      <c r="C270" s="232" t="s">
        <v>716</v>
      </c>
      <c r="D270" s="232">
        <v>0.53718757629394531</v>
      </c>
      <c r="E270" s="232">
        <v>1.3384429737925529E-2</v>
      </c>
      <c r="F270" s="232">
        <v>40.135261535644531</v>
      </c>
      <c r="G270" s="232">
        <v>0</v>
      </c>
      <c r="H270" s="232">
        <v>240816</v>
      </c>
      <c r="I270" s="232">
        <v>0.31669551134109497</v>
      </c>
      <c r="J270" s="232">
        <v>4.4879090040922165E-2</v>
      </c>
    </row>
    <row r="271" spans="1:10" x14ac:dyDescent="0.25">
      <c r="A271" s="331" t="str">
        <f t="shared" si="4"/>
        <v>32014edu7</v>
      </c>
      <c r="B271" s="232">
        <v>32014</v>
      </c>
      <c r="C271" s="232" t="s">
        <v>717</v>
      </c>
      <c r="D271" s="232">
        <v>0.58768713474273682</v>
      </c>
      <c r="E271" s="232">
        <v>1.5387062914669514E-2</v>
      </c>
      <c r="F271" s="232">
        <v>38.193588256835938</v>
      </c>
      <c r="G271" s="232">
        <v>0</v>
      </c>
      <c r="H271" s="232">
        <v>240816</v>
      </c>
      <c r="I271" s="232">
        <v>0.31669551134109497</v>
      </c>
      <c r="J271" s="232">
        <v>2.9179353266954422E-2</v>
      </c>
    </row>
    <row r="272" spans="1:10" x14ac:dyDescent="0.25">
      <c r="A272" s="331" t="str">
        <f t="shared" si="4"/>
        <v>32014edu8</v>
      </c>
      <c r="B272" s="232">
        <v>32014</v>
      </c>
      <c r="C272" s="232" t="s">
        <v>718</v>
      </c>
      <c r="D272" s="232">
        <v>0.66644781827926636</v>
      </c>
      <c r="E272" s="232">
        <v>1.3884658925235271E-2</v>
      </c>
      <c r="F272" s="232">
        <v>47.998863220214844</v>
      </c>
      <c r="G272" s="232">
        <v>0</v>
      </c>
      <c r="H272" s="232">
        <v>240816</v>
      </c>
      <c r="I272" s="232">
        <v>0.31669551134109497</v>
      </c>
      <c r="J272" s="232">
        <v>3.5023823380470276E-2</v>
      </c>
    </row>
    <row r="273" spans="1:10" x14ac:dyDescent="0.25">
      <c r="A273" s="331" t="str">
        <f t="shared" si="4"/>
        <v>32014edu9</v>
      </c>
      <c r="B273" s="232">
        <v>32014</v>
      </c>
      <c r="C273" s="232" t="s">
        <v>719</v>
      </c>
      <c r="D273" s="232">
        <v>0.75910830497741699</v>
      </c>
      <c r="E273" s="232">
        <v>1.1616010218858719E-2</v>
      </c>
      <c r="F273" s="232">
        <v>65.350173950195313</v>
      </c>
      <c r="G273" s="232">
        <v>0</v>
      </c>
      <c r="H273" s="232">
        <v>240816</v>
      </c>
      <c r="I273" s="232">
        <v>0.31669551134109497</v>
      </c>
      <c r="J273" s="232">
        <v>0.10631861537694931</v>
      </c>
    </row>
    <row r="274" spans="1:10" x14ac:dyDescent="0.25">
      <c r="A274" s="331" t="str">
        <f t="shared" si="4"/>
        <v>32014hom</v>
      </c>
      <c r="B274" s="232">
        <v>32014</v>
      </c>
      <c r="C274" s="232" t="s">
        <v>720</v>
      </c>
      <c r="D274" s="232">
        <v>0.43449345231056213</v>
      </c>
      <c r="E274" s="232">
        <v>4.4920616783201694E-3</v>
      </c>
      <c r="F274" s="232">
        <v>96.7247314453125</v>
      </c>
      <c r="G274" s="232">
        <v>0</v>
      </c>
      <c r="H274" s="232">
        <v>240816</v>
      </c>
      <c r="I274" s="232">
        <v>0.31669551134109497</v>
      </c>
      <c r="J274" s="232">
        <v>0.57961195707321167</v>
      </c>
    </row>
    <row r="275" spans="1:10" x14ac:dyDescent="0.25">
      <c r="A275" s="331" t="str">
        <f t="shared" si="4"/>
        <v>32014idade</v>
      </c>
      <c r="B275" s="232">
        <v>32014</v>
      </c>
      <c r="C275" s="232" t="s">
        <v>721</v>
      </c>
      <c r="D275" s="232">
        <v>6.3192345201969147E-2</v>
      </c>
      <c r="E275" s="232">
        <v>1.0281610302627087E-3</v>
      </c>
      <c r="F275" s="232">
        <v>61.461524963378906</v>
      </c>
      <c r="G275" s="232">
        <v>0</v>
      </c>
      <c r="H275" s="232">
        <v>240816</v>
      </c>
      <c r="I275" s="232">
        <v>0.31669551134109497</v>
      </c>
      <c r="J275" s="232">
        <v>38.590091705322266</v>
      </c>
    </row>
    <row r="276" spans="1:10" x14ac:dyDescent="0.25">
      <c r="A276" s="331" t="str">
        <f t="shared" si="4"/>
        <v>32014idade2</v>
      </c>
      <c r="B276" s="232">
        <v>32014</v>
      </c>
      <c r="C276" s="232" t="s">
        <v>722</v>
      </c>
      <c r="D276" s="232">
        <v>-6.081589381210506E-4</v>
      </c>
      <c r="E276" s="232">
        <v>1.3012637282372452E-5</v>
      </c>
      <c r="F276" s="232">
        <v>-46.73602294921875</v>
      </c>
      <c r="G276" s="232">
        <v>0</v>
      </c>
      <c r="H276" s="232">
        <v>240816</v>
      </c>
      <c r="I276" s="232">
        <v>0.31669551134109497</v>
      </c>
      <c r="J276" s="232">
        <v>1660.207275390625</v>
      </c>
    </row>
    <row r="277" spans="1:10" x14ac:dyDescent="0.25">
      <c r="A277" s="331" t="str">
        <f t="shared" si="4"/>
        <v>32014lnrtrabp</v>
      </c>
      <c r="B277" s="232">
        <v>32014</v>
      </c>
      <c r="C277" s="232" t="s">
        <v>723</v>
      </c>
      <c r="J277" s="232">
        <v>7.1195874214172363</v>
      </c>
    </row>
    <row r="278" spans="1:10" x14ac:dyDescent="0.25">
      <c r="A278" s="331" t="str">
        <f t="shared" si="4"/>
        <v>22014_cons</v>
      </c>
      <c r="B278" s="232">
        <v>22014</v>
      </c>
      <c r="C278" s="232" t="s">
        <v>701</v>
      </c>
      <c r="D278" s="232">
        <v>4.5220794677734375</v>
      </c>
      <c r="E278" s="232">
        <v>2.1021420136094093E-2</v>
      </c>
      <c r="F278" s="232">
        <v>215.11769104003906</v>
      </c>
      <c r="G278" s="232">
        <v>0</v>
      </c>
      <c r="H278" s="232">
        <v>238305</v>
      </c>
      <c r="I278" s="232">
        <v>0.34093475341796875</v>
      </c>
    </row>
    <row r="279" spans="1:10" x14ac:dyDescent="0.25">
      <c r="A279" s="331" t="str">
        <f t="shared" si="4"/>
        <v>22014edu1</v>
      </c>
      <c r="B279" s="232">
        <v>22014</v>
      </c>
      <c r="C279" s="232" t="s">
        <v>702</v>
      </c>
      <c r="D279" s="232">
        <v>-8.0353662371635437E-2</v>
      </c>
      <c r="E279" s="232">
        <v>0.13578389585018158</v>
      </c>
      <c r="F279" s="232">
        <v>-0.59177607297897339</v>
      </c>
      <c r="G279" s="232">
        <v>0.5540010929107666</v>
      </c>
      <c r="H279" s="232">
        <v>238305</v>
      </c>
      <c r="I279" s="232">
        <v>0.34093475341796875</v>
      </c>
      <c r="J279" s="232">
        <v>6.4554798882454634E-4</v>
      </c>
    </row>
    <row r="280" spans="1:10" x14ac:dyDescent="0.25">
      <c r="A280" s="331" t="str">
        <f t="shared" si="4"/>
        <v>22014edu10</v>
      </c>
      <c r="B280" s="232">
        <v>22014</v>
      </c>
      <c r="C280" s="232" t="s">
        <v>703</v>
      </c>
      <c r="D280" s="232">
        <v>0.75880831480026245</v>
      </c>
      <c r="E280" s="232">
        <v>1.4701919630169868E-2</v>
      </c>
      <c r="F280" s="232">
        <v>51.612873077392578</v>
      </c>
      <c r="G280" s="232">
        <v>0</v>
      </c>
      <c r="H280" s="232">
        <v>238305</v>
      </c>
      <c r="I280" s="232">
        <v>0.34093475341796875</v>
      </c>
      <c r="J280" s="232">
        <v>2.8975699096918106E-2</v>
      </c>
    </row>
    <row r="281" spans="1:10" x14ac:dyDescent="0.25">
      <c r="A281" s="331" t="str">
        <f t="shared" si="4"/>
        <v>22014edu11</v>
      </c>
      <c r="B281" s="232">
        <v>22014</v>
      </c>
      <c r="C281" s="232" t="s">
        <v>704</v>
      </c>
      <c r="D281" s="232">
        <v>0.84305781126022339</v>
      </c>
      <c r="E281" s="232">
        <v>1.5258277766406536E-2</v>
      </c>
      <c r="F281" s="232">
        <v>55.252487182617188</v>
      </c>
      <c r="G281" s="232">
        <v>0</v>
      </c>
      <c r="H281" s="232">
        <v>238305</v>
      </c>
      <c r="I281" s="232">
        <v>0.34093475341796875</v>
      </c>
      <c r="J281" s="232">
        <v>3.0711201950907707E-2</v>
      </c>
    </row>
    <row r="282" spans="1:10" x14ac:dyDescent="0.25">
      <c r="A282" s="331" t="str">
        <f t="shared" si="4"/>
        <v>22014edu12</v>
      </c>
      <c r="B282" s="232">
        <v>22014</v>
      </c>
      <c r="C282" s="232" t="s">
        <v>705</v>
      </c>
      <c r="D282" s="232">
        <v>1.0261384248733521</v>
      </c>
      <c r="E282" s="232">
        <v>1.095269899815321E-2</v>
      </c>
      <c r="F282" s="232">
        <v>93.688179016113281</v>
      </c>
      <c r="G282" s="232">
        <v>0</v>
      </c>
      <c r="H282" s="232">
        <v>238305</v>
      </c>
      <c r="I282" s="232">
        <v>0.34093475341796875</v>
      </c>
      <c r="J282" s="232">
        <v>0.32274281978607178</v>
      </c>
    </row>
    <row r="283" spans="1:10" x14ac:dyDescent="0.25">
      <c r="A283" s="331" t="str">
        <f t="shared" si="4"/>
        <v>22014edu13</v>
      </c>
      <c r="B283" s="232">
        <v>22014</v>
      </c>
      <c r="C283" s="232" t="s">
        <v>706</v>
      </c>
      <c r="D283" s="232">
        <v>1.2398395538330078</v>
      </c>
      <c r="E283" s="232">
        <v>1.7962777987122536E-2</v>
      </c>
      <c r="F283" s="232">
        <v>69.022705078125</v>
      </c>
      <c r="G283" s="232">
        <v>0</v>
      </c>
      <c r="H283" s="232">
        <v>238305</v>
      </c>
      <c r="I283" s="232">
        <v>0.34093475341796875</v>
      </c>
      <c r="J283" s="232">
        <v>1.7907852306962013E-2</v>
      </c>
    </row>
    <row r="284" spans="1:10" x14ac:dyDescent="0.25">
      <c r="A284" s="331" t="str">
        <f t="shared" si="4"/>
        <v>22014edu14</v>
      </c>
      <c r="B284" s="232">
        <v>22014</v>
      </c>
      <c r="C284" s="232" t="s">
        <v>707</v>
      </c>
      <c r="D284" s="232">
        <v>1.3538311719894409</v>
      </c>
      <c r="E284" s="232">
        <v>1.8612727522850037E-2</v>
      </c>
      <c r="F284" s="232">
        <v>72.736846923828125</v>
      </c>
      <c r="G284" s="232">
        <v>0</v>
      </c>
      <c r="H284" s="232">
        <v>238305</v>
      </c>
      <c r="I284" s="232">
        <v>0.34093475341796875</v>
      </c>
      <c r="J284" s="232">
        <v>2.1652907133102417E-2</v>
      </c>
    </row>
    <row r="285" spans="1:10" x14ac:dyDescent="0.25">
      <c r="A285" s="331" t="str">
        <f t="shared" si="4"/>
        <v>22014edu15</v>
      </c>
      <c r="B285" s="232">
        <v>22014</v>
      </c>
      <c r="C285" s="232" t="s">
        <v>708</v>
      </c>
      <c r="D285" s="232">
        <v>1.4275932312011719</v>
      </c>
      <c r="E285" s="232">
        <v>1.6870800405740738E-2</v>
      </c>
      <c r="F285" s="232">
        <v>84.619178771972656</v>
      </c>
      <c r="G285" s="232">
        <v>0</v>
      </c>
      <c r="H285" s="232">
        <v>238305</v>
      </c>
      <c r="I285" s="232">
        <v>0.34093475341796875</v>
      </c>
      <c r="J285" s="232">
        <v>2.7258161455392838E-2</v>
      </c>
    </row>
    <row r="286" spans="1:10" x14ac:dyDescent="0.25">
      <c r="A286" s="331" t="str">
        <f t="shared" si="4"/>
        <v>22014edu16</v>
      </c>
      <c r="B286" s="232">
        <v>22014</v>
      </c>
      <c r="C286" s="232" t="s">
        <v>709</v>
      </c>
      <c r="D286" s="232">
        <v>1.8705270290374756</v>
      </c>
      <c r="E286" s="232">
        <v>1.307543832808733E-2</v>
      </c>
      <c r="F286" s="232">
        <v>143.05654907226563</v>
      </c>
      <c r="G286" s="232">
        <v>0</v>
      </c>
      <c r="H286" s="232">
        <v>238305</v>
      </c>
      <c r="I286" s="232">
        <v>0.34093475341796875</v>
      </c>
      <c r="J286" s="232">
        <v>0.13883037865161896</v>
      </c>
    </row>
    <row r="287" spans="1:10" x14ac:dyDescent="0.25">
      <c r="A287" s="331" t="str">
        <f t="shared" si="4"/>
        <v>22014edu18</v>
      </c>
      <c r="B287" s="232">
        <v>22014</v>
      </c>
      <c r="C287" s="232" t="s">
        <v>710</v>
      </c>
      <c r="D287" s="232">
        <v>2.4045124053955078</v>
      </c>
      <c r="E287" s="232">
        <v>4.3234143406152725E-2</v>
      </c>
      <c r="F287" s="232">
        <v>55.616054534912109</v>
      </c>
      <c r="G287" s="232">
        <v>0</v>
      </c>
      <c r="H287" s="232">
        <v>238305</v>
      </c>
      <c r="I287" s="232">
        <v>0.34093475341796875</v>
      </c>
      <c r="J287" s="232">
        <v>5.8476985432207584E-3</v>
      </c>
    </row>
    <row r="288" spans="1:10" x14ac:dyDescent="0.25">
      <c r="A288" s="331" t="str">
        <f t="shared" si="4"/>
        <v>22014edu2</v>
      </c>
      <c r="B288" s="232">
        <v>22014</v>
      </c>
      <c r="C288" s="232" t="s">
        <v>711</v>
      </c>
      <c r="D288" s="232">
        <v>1.9681286066770554E-3</v>
      </c>
      <c r="E288" s="232">
        <v>2.2998988628387451E-2</v>
      </c>
      <c r="F288" s="232">
        <v>8.5574574768543243E-2</v>
      </c>
      <c r="G288" s="232">
        <v>0.93180465698242188</v>
      </c>
      <c r="H288" s="232">
        <v>238305</v>
      </c>
      <c r="I288" s="232">
        <v>0.34093475341796875</v>
      </c>
      <c r="J288" s="232">
        <v>1.1004501022398472E-2</v>
      </c>
    </row>
    <row r="289" spans="1:10" x14ac:dyDescent="0.25">
      <c r="A289" s="331" t="str">
        <f t="shared" si="4"/>
        <v>22014edu22</v>
      </c>
      <c r="B289" s="232">
        <v>22014</v>
      </c>
      <c r="C289" s="232" t="s">
        <v>712</v>
      </c>
      <c r="D289" s="232">
        <v>2.5866563320159912</v>
      </c>
      <c r="E289" s="232">
        <v>9.3377120792865753E-2</v>
      </c>
      <c r="F289" s="232">
        <v>27.701179504394531</v>
      </c>
      <c r="G289" s="232">
        <v>0</v>
      </c>
      <c r="H289" s="232">
        <v>238305</v>
      </c>
      <c r="I289" s="232">
        <v>0.34093475341796875</v>
      </c>
      <c r="J289" s="232">
        <v>2.2229889873415232E-3</v>
      </c>
    </row>
    <row r="290" spans="1:10" x14ac:dyDescent="0.25">
      <c r="A290" s="331" t="str">
        <f t="shared" si="4"/>
        <v>22014edu3</v>
      </c>
      <c r="B290" s="232">
        <v>22014</v>
      </c>
      <c r="C290" s="232" t="s">
        <v>713</v>
      </c>
      <c r="D290" s="232">
        <v>0.14839091897010803</v>
      </c>
      <c r="E290" s="232">
        <v>1.7376184463500977E-2</v>
      </c>
      <c r="F290" s="232">
        <v>8.5399026870727539</v>
      </c>
      <c r="G290" s="232">
        <v>1.3510703249936899E-17</v>
      </c>
      <c r="H290" s="232">
        <v>238305</v>
      </c>
      <c r="I290" s="232">
        <v>0.34093475341796875</v>
      </c>
      <c r="J290" s="232">
        <v>1.9014593213796616E-2</v>
      </c>
    </row>
    <row r="291" spans="1:10" x14ac:dyDescent="0.25">
      <c r="A291" s="331" t="str">
        <f t="shared" si="4"/>
        <v>22014edu4</v>
      </c>
      <c r="B291" s="232">
        <v>22014</v>
      </c>
      <c r="C291" s="232" t="s">
        <v>714</v>
      </c>
      <c r="D291" s="232">
        <v>0.27585434913635254</v>
      </c>
      <c r="E291" s="232">
        <v>1.6348371282219887E-2</v>
      </c>
      <c r="F291" s="232">
        <v>16.873506546020508</v>
      </c>
      <c r="G291" s="232">
        <v>0</v>
      </c>
      <c r="H291" s="232">
        <v>238305</v>
      </c>
      <c r="I291" s="232">
        <v>0.34093475341796875</v>
      </c>
      <c r="J291" s="232">
        <v>2.667146734893322E-2</v>
      </c>
    </row>
    <row r="292" spans="1:10" x14ac:dyDescent="0.25">
      <c r="A292" s="331" t="str">
        <f t="shared" si="4"/>
        <v>22014edu5</v>
      </c>
      <c r="B292" s="232">
        <v>22014</v>
      </c>
      <c r="C292" s="232" t="s">
        <v>715</v>
      </c>
      <c r="D292" s="232">
        <v>0.48099130392074585</v>
      </c>
      <c r="E292" s="232">
        <v>1.1961469426751137E-2</v>
      </c>
      <c r="F292" s="232">
        <v>40.211723327636719</v>
      </c>
      <c r="G292" s="232">
        <v>0</v>
      </c>
      <c r="H292" s="232">
        <v>238305</v>
      </c>
      <c r="I292" s="232">
        <v>0.34093475341796875</v>
      </c>
      <c r="J292" s="232">
        <v>8.3372235298156738E-2</v>
      </c>
    </row>
    <row r="293" spans="1:10" x14ac:dyDescent="0.25">
      <c r="A293" s="331" t="str">
        <f t="shared" si="4"/>
        <v>22014edu6</v>
      </c>
      <c r="B293" s="232">
        <v>22014</v>
      </c>
      <c r="C293" s="232" t="s">
        <v>716</v>
      </c>
      <c r="D293" s="232">
        <v>0.55384278297424316</v>
      </c>
      <c r="E293" s="232">
        <v>1.3702822849154472E-2</v>
      </c>
      <c r="F293" s="232">
        <v>40.41815185546875</v>
      </c>
      <c r="G293" s="232">
        <v>0</v>
      </c>
      <c r="H293" s="232">
        <v>238305</v>
      </c>
      <c r="I293" s="232">
        <v>0.34093475341796875</v>
      </c>
      <c r="J293" s="232">
        <v>4.4562377035617828E-2</v>
      </c>
    </row>
    <row r="294" spans="1:10" x14ac:dyDescent="0.25">
      <c r="A294" s="331" t="str">
        <f t="shared" si="4"/>
        <v>22014edu7</v>
      </c>
      <c r="B294" s="232">
        <v>22014</v>
      </c>
      <c r="C294" s="232" t="s">
        <v>717</v>
      </c>
      <c r="D294" s="232">
        <v>0.62163585424423218</v>
      </c>
      <c r="E294" s="232">
        <v>1.4795166440308094E-2</v>
      </c>
      <c r="F294" s="232">
        <v>42.016143798828125</v>
      </c>
      <c r="G294" s="232">
        <v>0</v>
      </c>
      <c r="H294" s="232">
        <v>238305</v>
      </c>
      <c r="I294" s="232">
        <v>0.34093475341796875</v>
      </c>
      <c r="J294" s="232">
        <v>2.8993768617510796E-2</v>
      </c>
    </row>
    <row r="295" spans="1:10" x14ac:dyDescent="0.25">
      <c r="A295" s="331" t="str">
        <f t="shared" si="4"/>
        <v>22014edu8</v>
      </c>
      <c r="B295" s="232">
        <v>22014</v>
      </c>
      <c r="C295" s="232" t="s">
        <v>718</v>
      </c>
      <c r="D295" s="232">
        <v>0.65899127721786499</v>
      </c>
      <c r="E295" s="232">
        <v>1.3742593117058277E-2</v>
      </c>
      <c r="F295" s="232">
        <v>47.952468872070313</v>
      </c>
      <c r="G295" s="232">
        <v>0</v>
      </c>
      <c r="H295" s="232">
        <v>238305</v>
      </c>
      <c r="I295" s="232">
        <v>0.34093475341796875</v>
      </c>
      <c r="J295" s="232">
        <v>3.5080078989267349E-2</v>
      </c>
    </row>
    <row r="296" spans="1:10" x14ac:dyDescent="0.25">
      <c r="A296" s="331" t="str">
        <f t="shared" si="4"/>
        <v>22014edu9</v>
      </c>
      <c r="B296" s="232">
        <v>22014</v>
      </c>
      <c r="C296" s="232" t="s">
        <v>719</v>
      </c>
      <c r="D296" s="232">
        <v>0.75810778141021729</v>
      </c>
      <c r="E296" s="232">
        <v>1.1555313132703304E-2</v>
      </c>
      <c r="F296" s="232">
        <v>65.606857299804688</v>
      </c>
      <c r="G296" s="232">
        <v>0</v>
      </c>
      <c r="H296" s="232">
        <v>238305</v>
      </c>
      <c r="I296" s="232">
        <v>0.34093475341796875</v>
      </c>
      <c r="J296" s="232">
        <v>0.10649199783802032</v>
      </c>
    </row>
    <row r="297" spans="1:10" x14ac:dyDescent="0.25">
      <c r="A297" s="331" t="str">
        <f t="shared" si="4"/>
        <v>22014hom</v>
      </c>
      <c r="B297" s="232">
        <v>22014</v>
      </c>
      <c r="C297" s="232" t="s">
        <v>720</v>
      </c>
      <c r="D297" s="232">
        <v>0.43337544798851013</v>
      </c>
      <c r="E297" s="232">
        <v>4.448295570909977E-3</v>
      </c>
      <c r="F297" s="232">
        <v>97.425056457519531</v>
      </c>
      <c r="G297" s="232">
        <v>0</v>
      </c>
      <c r="H297" s="232">
        <v>238305</v>
      </c>
      <c r="I297" s="232">
        <v>0.34093475341796875</v>
      </c>
      <c r="J297" s="232">
        <v>0.5792204737663269</v>
      </c>
    </row>
    <row r="298" spans="1:10" x14ac:dyDescent="0.25">
      <c r="A298" s="331" t="str">
        <f t="shared" si="4"/>
        <v>22014idade</v>
      </c>
      <c r="B298" s="232">
        <v>22014</v>
      </c>
      <c r="C298" s="232" t="s">
        <v>721</v>
      </c>
      <c r="D298" s="232">
        <v>6.2418103218078613E-2</v>
      </c>
      <c r="E298" s="232">
        <v>9.7261701012030244E-4</v>
      </c>
      <c r="F298" s="232">
        <v>64.1754150390625</v>
      </c>
      <c r="G298" s="232">
        <v>0</v>
      </c>
      <c r="H298" s="232">
        <v>238305</v>
      </c>
      <c r="I298" s="232">
        <v>0.34093475341796875</v>
      </c>
      <c r="J298" s="232">
        <v>38.482505798339844</v>
      </c>
    </row>
    <row r="299" spans="1:10" x14ac:dyDescent="0.25">
      <c r="A299" s="331" t="str">
        <f t="shared" si="4"/>
        <v>22014idade2</v>
      </c>
      <c r="B299" s="232">
        <v>22014</v>
      </c>
      <c r="C299" s="232" t="s">
        <v>722</v>
      </c>
      <c r="D299" s="232">
        <v>-5.9822219191119075E-4</v>
      </c>
      <c r="E299" s="232">
        <v>1.2266521480341908E-5</v>
      </c>
      <c r="F299" s="232">
        <v>-48.768692016601563</v>
      </c>
      <c r="G299" s="232">
        <v>0</v>
      </c>
      <c r="H299" s="232">
        <v>238305</v>
      </c>
      <c r="I299" s="232">
        <v>0.34093475341796875</v>
      </c>
      <c r="J299" s="232">
        <v>1651.857666015625</v>
      </c>
    </row>
    <row r="300" spans="1:10" x14ac:dyDescent="0.25">
      <c r="A300" s="331" t="str">
        <f t="shared" si="4"/>
        <v>22014lnrtrabp</v>
      </c>
      <c r="B300" s="232">
        <v>22014</v>
      </c>
      <c r="C300" s="232" t="s">
        <v>723</v>
      </c>
      <c r="J300" s="232">
        <v>7.1327157020568848</v>
      </c>
    </row>
    <row r="301" spans="1:10" x14ac:dyDescent="0.25">
      <c r="A301" s="331" t="str">
        <f t="shared" si="4"/>
        <v>12014_cons</v>
      </c>
      <c r="B301" s="232">
        <v>12014</v>
      </c>
      <c r="C301" s="232" t="s">
        <v>701</v>
      </c>
      <c r="D301" s="232">
        <v>4.523292064666748</v>
      </c>
      <c r="E301" s="232">
        <v>2.0117107778787613E-2</v>
      </c>
      <c r="F301" s="232">
        <v>224.84803771972656</v>
      </c>
      <c r="G301" s="232">
        <v>0</v>
      </c>
      <c r="H301" s="232">
        <v>237295</v>
      </c>
      <c r="I301" s="232">
        <v>0.39391925930976868</v>
      </c>
    </row>
    <row r="302" spans="1:10" x14ac:dyDescent="0.25">
      <c r="A302" s="331" t="str">
        <f t="shared" si="4"/>
        <v>12014edu1</v>
      </c>
      <c r="B302" s="232">
        <v>12014</v>
      </c>
      <c r="C302" s="232" t="s">
        <v>702</v>
      </c>
      <c r="D302" s="232">
        <v>0.13994584977626801</v>
      </c>
      <c r="E302" s="232">
        <v>8.7726734578609467E-2</v>
      </c>
      <c r="F302" s="232">
        <v>1.5952475070953369</v>
      </c>
      <c r="G302" s="232">
        <v>0.11065822839736938</v>
      </c>
      <c r="H302" s="232">
        <v>237295</v>
      </c>
      <c r="I302" s="232">
        <v>0.39391925930976868</v>
      </c>
      <c r="J302" s="232">
        <v>5.522441933862865E-4</v>
      </c>
    </row>
    <row r="303" spans="1:10" x14ac:dyDescent="0.25">
      <c r="A303" s="331" t="str">
        <f t="shared" si="4"/>
        <v>12014edu10</v>
      </c>
      <c r="B303" s="232">
        <v>12014</v>
      </c>
      <c r="C303" s="232" t="s">
        <v>703</v>
      </c>
      <c r="D303" s="232">
        <v>0.76524990797042847</v>
      </c>
      <c r="E303" s="232">
        <v>1.4524483121931553E-2</v>
      </c>
      <c r="F303" s="232">
        <v>52.686893463134766</v>
      </c>
      <c r="G303" s="232">
        <v>0</v>
      </c>
      <c r="H303" s="232">
        <v>237295</v>
      </c>
      <c r="I303" s="232">
        <v>0.39391925930976868</v>
      </c>
      <c r="J303" s="232">
        <v>2.8207456693053246E-2</v>
      </c>
    </row>
    <row r="304" spans="1:10" x14ac:dyDescent="0.25">
      <c r="A304" s="331" t="str">
        <f t="shared" si="4"/>
        <v>12014edu11</v>
      </c>
      <c r="B304" s="232">
        <v>12014</v>
      </c>
      <c r="C304" s="232" t="s">
        <v>704</v>
      </c>
      <c r="D304" s="232">
        <v>0.84789979457855225</v>
      </c>
      <c r="E304" s="232">
        <v>1.4196306467056274E-2</v>
      </c>
      <c r="F304" s="232">
        <v>59.726787567138672</v>
      </c>
      <c r="G304" s="232">
        <v>0</v>
      </c>
      <c r="H304" s="232">
        <v>237295</v>
      </c>
      <c r="I304" s="232">
        <v>0.39391925930976868</v>
      </c>
      <c r="J304" s="232">
        <v>3.2103296369314194E-2</v>
      </c>
    </row>
    <row r="305" spans="1:10" x14ac:dyDescent="0.25">
      <c r="A305" s="331" t="str">
        <f t="shared" si="4"/>
        <v>12014edu12</v>
      </c>
      <c r="B305" s="232">
        <v>12014</v>
      </c>
      <c r="C305" s="232" t="s">
        <v>705</v>
      </c>
      <c r="D305" s="232">
        <v>1.0309293270111084</v>
      </c>
      <c r="E305" s="232">
        <v>1.0911805555224419E-2</v>
      </c>
      <c r="F305" s="232">
        <v>94.478347778320313</v>
      </c>
      <c r="G305" s="232">
        <v>0</v>
      </c>
      <c r="H305" s="232">
        <v>237295</v>
      </c>
      <c r="I305" s="232">
        <v>0.39391925930976868</v>
      </c>
      <c r="J305" s="232">
        <v>0.32039245963096619</v>
      </c>
    </row>
    <row r="306" spans="1:10" x14ac:dyDescent="0.25">
      <c r="A306" s="331" t="str">
        <f t="shared" si="4"/>
        <v>12014edu13</v>
      </c>
      <c r="B306" s="232">
        <v>12014</v>
      </c>
      <c r="C306" s="232" t="s">
        <v>706</v>
      </c>
      <c r="D306" s="232">
        <v>1.2428094148635864</v>
      </c>
      <c r="E306" s="232">
        <v>1.613219641149044E-2</v>
      </c>
      <c r="F306" s="232">
        <v>77.039070129394531</v>
      </c>
      <c r="G306" s="232">
        <v>0</v>
      </c>
      <c r="H306" s="232">
        <v>237295</v>
      </c>
      <c r="I306" s="232">
        <v>0.39391925930976868</v>
      </c>
      <c r="J306" s="232">
        <v>1.8559044227004051E-2</v>
      </c>
    </row>
    <row r="307" spans="1:10" x14ac:dyDescent="0.25">
      <c r="A307" s="331" t="str">
        <f t="shared" si="4"/>
        <v>12014edu14</v>
      </c>
      <c r="B307" s="232">
        <v>12014</v>
      </c>
      <c r="C307" s="232" t="s">
        <v>707</v>
      </c>
      <c r="D307" s="232">
        <v>1.3511413335800171</v>
      </c>
      <c r="E307" s="232">
        <v>1.6246840357780457E-2</v>
      </c>
      <c r="F307" s="232">
        <v>83.163330078125</v>
      </c>
      <c r="G307" s="232">
        <v>0</v>
      </c>
      <c r="H307" s="232">
        <v>237295</v>
      </c>
      <c r="I307" s="232">
        <v>0.39391925930976868</v>
      </c>
      <c r="J307" s="232">
        <v>2.1375330165028572E-2</v>
      </c>
    </row>
    <row r="308" spans="1:10" x14ac:dyDescent="0.25">
      <c r="A308" s="331" t="str">
        <f t="shared" si="4"/>
        <v>12014edu15</v>
      </c>
      <c r="B308" s="232">
        <v>12014</v>
      </c>
      <c r="C308" s="232" t="s">
        <v>708</v>
      </c>
      <c r="D308" s="232">
        <v>1.4321681261062622</v>
      </c>
      <c r="E308" s="232">
        <v>1.6008859500288963E-2</v>
      </c>
      <c r="F308" s="232">
        <v>89.460968017578125</v>
      </c>
      <c r="G308" s="232">
        <v>0</v>
      </c>
      <c r="H308" s="232">
        <v>237295</v>
      </c>
      <c r="I308" s="232">
        <v>0.39391925930976868</v>
      </c>
      <c r="J308" s="232">
        <v>2.7221806347370148E-2</v>
      </c>
    </row>
    <row r="309" spans="1:10" x14ac:dyDescent="0.25">
      <c r="A309" s="331" t="str">
        <f t="shared" si="4"/>
        <v>12014edu16</v>
      </c>
      <c r="B309" s="232">
        <v>12014</v>
      </c>
      <c r="C309" s="232" t="s">
        <v>709</v>
      </c>
      <c r="D309" s="232">
        <v>1.9076054096221924</v>
      </c>
      <c r="E309" s="232">
        <v>1.227838359773159E-2</v>
      </c>
      <c r="F309" s="232">
        <v>155.3629150390625</v>
      </c>
      <c r="G309" s="232">
        <v>0</v>
      </c>
      <c r="H309" s="232">
        <v>237295</v>
      </c>
      <c r="I309" s="232">
        <v>0.39391925930976868</v>
      </c>
      <c r="J309" s="232">
        <v>0.13713614642620087</v>
      </c>
    </row>
    <row r="310" spans="1:10" x14ac:dyDescent="0.25">
      <c r="A310" s="331" t="str">
        <f t="shared" si="4"/>
        <v>12014edu18</v>
      </c>
      <c r="B310" s="232">
        <v>12014</v>
      </c>
      <c r="C310" s="232" t="s">
        <v>710</v>
      </c>
      <c r="D310" s="232">
        <v>2.400637149810791</v>
      </c>
      <c r="E310" s="232">
        <v>3.5799290984869003E-2</v>
      </c>
      <c r="F310" s="232">
        <v>67.058235168457031</v>
      </c>
      <c r="G310" s="232">
        <v>0</v>
      </c>
      <c r="H310" s="232">
        <v>237295</v>
      </c>
      <c r="I310" s="232">
        <v>0.39391925930976868</v>
      </c>
      <c r="J310" s="232">
        <v>5.5831861682236195E-3</v>
      </c>
    </row>
    <row r="311" spans="1:10" x14ac:dyDescent="0.25">
      <c r="A311" s="331" t="str">
        <f t="shared" si="4"/>
        <v>12014edu2</v>
      </c>
      <c r="B311" s="232">
        <v>12014</v>
      </c>
      <c r="C311" s="232" t="s">
        <v>711</v>
      </c>
      <c r="D311" s="232">
        <v>1.7472127452492714E-2</v>
      </c>
      <c r="E311" s="232">
        <v>2.2128690034151077E-2</v>
      </c>
      <c r="F311" s="232">
        <v>0.78956902027130127</v>
      </c>
      <c r="G311" s="232">
        <v>0.42978030443191528</v>
      </c>
      <c r="H311" s="232">
        <v>237295</v>
      </c>
      <c r="I311" s="232">
        <v>0.39391925930976868</v>
      </c>
      <c r="J311" s="232">
        <v>1.1498359963297844E-2</v>
      </c>
    </row>
    <row r="312" spans="1:10" x14ac:dyDescent="0.25">
      <c r="A312" s="331" t="str">
        <f t="shared" si="4"/>
        <v>12014edu22</v>
      </c>
      <c r="B312" s="232">
        <v>12014</v>
      </c>
      <c r="C312" s="232" t="s">
        <v>712</v>
      </c>
      <c r="D312" s="232">
        <v>2.7646894454956055</v>
      </c>
      <c r="E312" s="232">
        <v>5.544697493314743E-2</v>
      </c>
      <c r="F312" s="232">
        <v>49.861862182617188</v>
      </c>
      <c r="G312" s="232">
        <v>0</v>
      </c>
      <c r="H312" s="232">
        <v>237295</v>
      </c>
      <c r="I312" s="232">
        <v>0.39391925930976868</v>
      </c>
      <c r="J312" s="232">
        <v>2.2479239851236343E-3</v>
      </c>
    </row>
    <row r="313" spans="1:10" x14ac:dyDescent="0.25">
      <c r="A313" s="331" t="str">
        <f t="shared" si="4"/>
        <v>12014edu3</v>
      </c>
      <c r="B313" s="232">
        <v>12014</v>
      </c>
      <c r="C313" s="232" t="s">
        <v>713</v>
      </c>
      <c r="D313" s="232">
        <v>0.10262501984834671</v>
      </c>
      <c r="E313" s="232">
        <v>1.7545346170663834E-2</v>
      </c>
      <c r="F313" s="232">
        <v>5.8491306304931641</v>
      </c>
      <c r="G313" s="232">
        <v>4.9479389474527125E-9</v>
      </c>
      <c r="H313" s="232">
        <v>237295</v>
      </c>
      <c r="I313" s="232">
        <v>0.39391925930976868</v>
      </c>
      <c r="J313" s="232">
        <v>1.9517978653311729E-2</v>
      </c>
    </row>
    <row r="314" spans="1:10" x14ac:dyDescent="0.25">
      <c r="A314" s="331" t="str">
        <f t="shared" si="4"/>
        <v>12014edu4</v>
      </c>
      <c r="B314" s="232">
        <v>12014</v>
      </c>
      <c r="C314" s="232" t="s">
        <v>714</v>
      </c>
      <c r="D314" s="232">
        <v>0.26334297657012939</v>
      </c>
      <c r="E314" s="232">
        <v>1.5261909924447536E-2</v>
      </c>
      <c r="F314" s="232">
        <v>17.254915237426758</v>
      </c>
      <c r="G314" s="232">
        <v>0</v>
      </c>
      <c r="H314" s="232">
        <v>237295</v>
      </c>
      <c r="I314" s="232">
        <v>0.39391925930976868</v>
      </c>
      <c r="J314" s="232">
        <v>2.7035117149353027E-2</v>
      </c>
    </row>
    <row r="315" spans="1:10" x14ac:dyDescent="0.25">
      <c r="A315" s="331" t="str">
        <f t="shared" si="4"/>
        <v>12014edu5</v>
      </c>
      <c r="B315" s="232">
        <v>12014</v>
      </c>
      <c r="C315" s="232" t="s">
        <v>715</v>
      </c>
      <c r="D315" s="232">
        <v>0.45560392737388611</v>
      </c>
      <c r="E315" s="232">
        <v>1.1905481107532978E-2</v>
      </c>
      <c r="F315" s="232">
        <v>38.268417358398438</v>
      </c>
      <c r="G315" s="232">
        <v>0</v>
      </c>
      <c r="H315" s="232">
        <v>237295</v>
      </c>
      <c r="I315" s="232">
        <v>0.39391925930976868</v>
      </c>
      <c r="J315" s="232">
        <v>8.5089810192584991E-2</v>
      </c>
    </row>
    <row r="316" spans="1:10" x14ac:dyDescent="0.25">
      <c r="A316" s="331" t="str">
        <f t="shared" si="4"/>
        <v>12014edu6</v>
      </c>
      <c r="B316" s="232">
        <v>12014</v>
      </c>
      <c r="C316" s="232" t="s">
        <v>716</v>
      </c>
      <c r="D316" s="232">
        <v>0.52272337675094604</v>
      </c>
      <c r="E316" s="232">
        <v>1.2941080145537853E-2</v>
      </c>
      <c r="F316" s="232">
        <v>40.392562866210938</v>
      </c>
      <c r="G316" s="232">
        <v>0</v>
      </c>
      <c r="H316" s="232">
        <v>237295</v>
      </c>
      <c r="I316" s="232">
        <v>0.39391925930976868</v>
      </c>
      <c r="J316" s="232">
        <v>4.398258775472641E-2</v>
      </c>
    </row>
    <row r="317" spans="1:10" x14ac:dyDescent="0.25">
      <c r="A317" s="331" t="str">
        <f t="shared" si="4"/>
        <v>12014edu7</v>
      </c>
      <c r="B317" s="232">
        <v>12014</v>
      </c>
      <c r="C317" s="232" t="s">
        <v>717</v>
      </c>
      <c r="D317" s="232">
        <v>0.6172325611114502</v>
      </c>
      <c r="E317" s="232">
        <v>1.4276810921728611E-2</v>
      </c>
      <c r="F317" s="232">
        <v>43.233222961425781</v>
      </c>
      <c r="G317" s="232">
        <v>0</v>
      </c>
      <c r="H317" s="232">
        <v>237295</v>
      </c>
      <c r="I317" s="232">
        <v>0.39391925930976868</v>
      </c>
      <c r="J317" s="232">
        <v>2.9115555807948112E-2</v>
      </c>
    </row>
    <row r="318" spans="1:10" x14ac:dyDescent="0.25">
      <c r="A318" s="331" t="str">
        <f t="shared" si="4"/>
        <v>12014edu8</v>
      </c>
      <c r="B318" s="232">
        <v>12014</v>
      </c>
      <c r="C318" s="232" t="s">
        <v>718</v>
      </c>
      <c r="D318" s="232">
        <v>0.68070429563522339</v>
      </c>
      <c r="E318" s="232">
        <v>1.3610240072011948E-2</v>
      </c>
      <c r="F318" s="232">
        <v>50.014129638671875</v>
      </c>
      <c r="G318" s="232">
        <v>0</v>
      </c>
      <c r="H318" s="232">
        <v>237295</v>
      </c>
      <c r="I318" s="232">
        <v>0.39391925930976868</v>
      </c>
      <c r="J318" s="232">
        <v>3.4996159374713898E-2</v>
      </c>
    </row>
    <row r="319" spans="1:10" x14ac:dyDescent="0.25">
      <c r="A319" s="331" t="str">
        <f t="shared" si="4"/>
        <v>12014edu9</v>
      </c>
      <c r="B319" s="232">
        <v>12014</v>
      </c>
      <c r="C319" s="232" t="s">
        <v>719</v>
      </c>
      <c r="D319" s="232">
        <v>0.75488603115081787</v>
      </c>
      <c r="E319" s="232">
        <v>1.1439219117164612E-2</v>
      </c>
      <c r="F319" s="232">
        <v>65.991043090820313</v>
      </c>
      <c r="G319" s="232">
        <v>0</v>
      </c>
      <c r="H319" s="232">
        <v>237295</v>
      </c>
      <c r="I319" s="232">
        <v>0.39391925930976868</v>
      </c>
      <c r="J319" s="232">
        <v>0.10642305016517639</v>
      </c>
    </row>
    <row r="320" spans="1:10" x14ac:dyDescent="0.25">
      <c r="A320" s="331" t="str">
        <f t="shared" si="4"/>
        <v>12014hom</v>
      </c>
      <c r="B320" s="232">
        <v>12014</v>
      </c>
      <c r="C320" s="232" t="s">
        <v>720</v>
      </c>
      <c r="D320" s="232">
        <v>0.44400063157081604</v>
      </c>
      <c r="E320" s="232">
        <v>3.960117232054472E-3</v>
      </c>
      <c r="F320" s="232">
        <v>112.11804962158203</v>
      </c>
      <c r="G320" s="232">
        <v>0</v>
      </c>
      <c r="H320" s="232">
        <v>237295</v>
      </c>
      <c r="I320" s="232">
        <v>0.39391925930976868</v>
      </c>
      <c r="J320" s="232">
        <v>0.57846945524215698</v>
      </c>
    </row>
    <row r="321" spans="1:10" x14ac:dyDescent="0.25">
      <c r="A321" s="331" t="str">
        <f t="shared" si="4"/>
        <v>12014idade</v>
      </c>
      <c r="B321" s="232">
        <v>12014</v>
      </c>
      <c r="C321" s="232" t="s">
        <v>721</v>
      </c>
      <c r="D321" s="232">
        <v>6.3756518065929413E-2</v>
      </c>
      <c r="E321" s="232">
        <v>9.1606407659128308E-4</v>
      </c>
      <c r="F321" s="232">
        <v>69.598320007324219</v>
      </c>
      <c r="G321" s="232">
        <v>0</v>
      </c>
      <c r="H321" s="232">
        <v>237295</v>
      </c>
      <c r="I321" s="232">
        <v>0.39391925930976868</v>
      </c>
      <c r="J321" s="232">
        <v>38.404056549072266</v>
      </c>
    </row>
    <row r="322" spans="1:10" x14ac:dyDescent="0.25">
      <c r="A322" s="331" t="str">
        <f t="shared" si="4"/>
        <v>12014idade2</v>
      </c>
      <c r="B322" s="232">
        <v>12014</v>
      </c>
      <c r="C322" s="232" t="s">
        <v>722</v>
      </c>
      <c r="D322" s="232">
        <v>-6.0740555636584759E-4</v>
      </c>
      <c r="E322" s="232">
        <v>1.1552475370990578E-5</v>
      </c>
      <c r="F322" s="232">
        <v>-52.577957153320313</v>
      </c>
      <c r="G322" s="232">
        <v>0</v>
      </c>
      <c r="H322" s="232">
        <v>237295</v>
      </c>
      <c r="I322" s="232">
        <v>0.39391925930976868</v>
      </c>
      <c r="J322" s="232">
        <v>1645.190185546875</v>
      </c>
    </row>
    <row r="323" spans="1:10" x14ac:dyDescent="0.25">
      <c r="A323" s="331" t="str">
        <f t="shared" ref="A323:A386" si="5">B323&amp;C323</f>
        <v>12014lnrtrabp</v>
      </c>
      <c r="B323" s="232">
        <v>12014</v>
      </c>
      <c r="C323" s="232" t="s">
        <v>723</v>
      </c>
      <c r="J323" s="232">
        <v>7.1738934516906738</v>
      </c>
    </row>
    <row r="324" spans="1:10" x14ac:dyDescent="0.25">
      <c r="A324" s="331" t="str">
        <f t="shared" si="5"/>
        <v>42013_cons</v>
      </c>
      <c r="B324" s="232">
        <v>42013</v>
      </c>
      <c r="C324" s="232" t="s">
        <v>701</v>
      </c>
      <c r="D324" s="232">
        <v>4.4617710113525391</v>
      </c>
      <c r="E324" s="232">
        <v>2.0022023469209671E-2</v>
      </c>
      <c r="F324" s="232">
        <v>222.84315490722656</v>
      </c>
      <c r="G324" s="232">
        <v>0</v>
      </c>
      <c r="H324" s="232">
        <v>237320</v>
      </c>
      <c r="I324" s="232">
        <v>0.39613237977027893</v>
      </c>
    </row>
    <row r="325" spans="1:10" x14ac:dyDescent="0.25">
      <c r="A325" s="331" t="str">
        <f t="shared" si="5"/>
        <v>42013edu1</v>
      </c>
      <c r="B325" s="232">
        <v>42013</v>
      </c>
      <c r="C325" s="232" t="s">
        <v>702</v>
      </c>
      <c r="D325" s="232">
        <v>0.10043984651565552</v>
      </c>
      <c r="E325" s="232">
        <v>7.7655665576457977E-2</v>
      </c>
      <c r="F325" s="232">
        <v>1.2934001684188843</v>
      </c>
      <c r="G325" s="232">
        <v>0.19587394595146179</v>
      </c>
      <c r="H325" s="232">
        <v>237320</v>
      </c>
      <c r="I325" s="232">
        <v>0.39613237977027893</v>
      </c>
      <c r="J325" s="232">
        <v>6.1493145767599344E-4</v>
      </c>
    </row>
    <row r="326" spans="1:10" x14ac:dyDescent="0.25">
      <c r="A326" s="331" t="str">
        <f t="shared" si="5"/>
        <v>42013edu10</v>
      </c>
      <c r="B326" s="232">
        <v>42013</v>
      </c>
      <c r="C326" s="232" t="s">
        <v>703</v>
      </c>
      <c r="D326" s="232">
        <v>0.78203517198562622</v>
      </c>
      <c r="E326" s="232">
        <v>1.4296254143118858E-2</v>
      </c>
      <c r="F326" s="232">
        <v>54.702102661132813</v>
      </c>
      <c r="G326" s="232">
        <v>0</v>
      </c>
      <c r="H326" s="232">
        <v>237320</v>
      </c>
      <c r="I326" s="232">
        <v>0.39613237977027893</v>
      </c>
      <c r="J326" s="232">
        <v>2.9544459655880928E-2</v>
      </c>
    </row>
    <row r="327" spans="1:10" x14ac:dyDescent="0.25">
      <c r="A327" s="331" t="str">
        <f t="shared" si="5"/>
        <v>42013edu11</v>
      </c>
      <c r="B327" s="232">
        <v>42013</v>
      </c>
      <c r="C327" s="232" t="s">
        <v>704</v>
      </c>
      <c r="D327" s="232">
        <v>0.8757820725440979</v>
      </c>
      <c r="E327" s="232">
        <v>1.4131824485957623E-2</v>
      </c>
      <c r="F327" s="232">
        <v>61.972328186035156</v>
      </c>
      <c r="G327" s="232">
        <v>0</v>
      </c>
      <c r="H327" s="232">
        <v>237320</v>
      </c>
      <c r="I327" s="232">
        <v>0.39613237977027893</v>
      </c>
      <c r="J327" s="232">
        <v>3.0506903305649757E-2</v>
      </c>
    </row>
    <row r="328" spans="1:10" x14ac:dyDescent="0.25">
      <c r="A328" s="331" t="str">
        <f t="shared" si="5"/>
        <v>42013edu12</v>
      </c>
      <c r="B328" s="232">
        <v>42013</v>
      </c>
      <c r="C328" s="232" t="s">
        <v>705</v>
      </c>
      <c r="D328" s="232">
        <v>1.0598337650299072</v>
      </c>
      <c r="E328" s="232">
        <v>1.0460055433213711E-2</v>
      </c>
      <c r="F328" s="232">
        <v>101.32200622558594</v>
      </c>
      <c r="G328" s="232">
        <v>0</v>
      </c>
      <c r="H328" s="232">
        <v>237320</v>
      </c>
      <c r="I328" s="232">
        <v>0.39613237977027893</v>
      </c>
      <c r="J328" s="232">
        <v>0.31597784161567688</v>
      </c>
    </row>
    <row r="329" spans="1:10" x14ac:dyDescent="0.25">
      <c r="A329" s="331" t="str">
        <f t="shared" si="5"/>
        <v>42013edu13</v>
      </c>
      <c r="B329" s="232">
        <v>42013</v>
      </c>
      <c r="C329" s="232" t="s">
        <v>706</v>
      </c>
      <c r="D329" s="232">
        <v>1.2716362476348877</v>
      </c>
      <c r="E329" s="232">
        <v>1.549044344574213E-2</v>
      </c>
      <c r="F329" s="232">
        <v>82.091659545898438</v>
      </c>
      <c r="G329" s="232">
        <v>0</v>
      </c>
      <c r="H329" s="232">
        <v>237320</v>
      </c>
      <c r="I329" s="232">
        <v>0.39613237977027893</v>
      </c>
      <c r="J329" s="232">
        <v>1.7906516790390015E-2</v>
      </c>
    </row>
    <row r="330" spans="1:10" x14ac:dyDescent="0.25">
      <c r="A330" s="331" t="str">
        <f t="shared" si="5"/>
        <v>42013edu14</v>
      </c>
      <c r="B330" s="232">
        <v>42013</v>
      </c>
      <c r="C330" s="232" t="s">
        <v>707</v>
      </c>
      <c r="D330" s="232">
        <v>1.4031671285629272</v>
      </c>
      <c r="E330" s="232">
        <v>1.6231643036007881E-2</v>
      </c>
      <c r="F330" s="232">
        <v>86.446403503417969</v>
      </c>
      <c r="G330" s="232">
        <v>0</v>
      </c>
      <c r="H330" s="232">
        <v>237320</v>
      </c>
      <c r="I330" s="232">
        <v>0.39613237977027893</v>
      </c>
      <c r="J330" s="232">
        <v>2.1289493888616562E-2</v>
      </c>
    </row>
    <row r="331" spans="1:10" x14ac:dyDescent="0.25">
      <c r="A331" s="331" t="str">
        <f t="shared" si="5"/>
        <v>42013edu15</v>
      </c>
      <c r="B331" s="232">
        <v>42013</v>
      </c>
      <c r="C331" s="232" t="s">
        <v>708</v>
      </c>
      <c r="D331" s="232">
        <v>1.4717127084732056</v>
      </c>
      <c r="E331" s="232">
        <v>1.553676649928093E-2</v>
      </c>
      <c r="F331" s="232">
        <v>94.724517822265625</v>
      </c>
      <c r="G331" s="232">
        <v>0</v>
      </c>
      <c r="H331" s="232">
        <v>237320</v>
      </c>
      <c r="I331" s="232">
        <v>0.39613237977027893</v>
      </c>
      <c r="J331" s="232">
        <v>2.6946950703859329E-2</v>
      </c>
    </row>
    <row r="332" spans="1:10" x14ac:dyDescent="0.25">
      <c r="A332" s="331" t="str">
        <f t="shared" si="5"/>
        <v>42013edu16</v>
      </c>
      <c r="B332" s="232">
        <v>42013</v>
      </c>
      <c r="C332" s="232" t="s">
        <v>709</v>
      </c>
      <c r="D332" s="232">
        <v>1.9204562902450562</v>
      </c>
      <c r="E332" s="232">
        <v>1.1740854009985924E-2</v>
      </c>
      <c r="F332" s="232">
        <v>163.57040405273438</v>
      </c>
      <c r="G332" s="232">
        <v>0</v>
      </c>
      <c r="H332" s="232">
        <v>237320</v>
      </c>
      <c r="I332" s="232">
        <v>0.39613237977027893</v>
      </c>
      <c r="J332" s="232">
        <v>0.13204221427440643</v>
      </c>
    </row>
    <row r="333" spans="1:10" x14ac:dyDescent="0.25">
      <c r="A333" s="331" t="str">
        <f t="shared" si="5"/>
        <v>42013edu18</v>
      </c>
      <c r="B333" s="232">
        <v>42013</v>
      </c>
      <c r="C333" s="232" t="s">
        <v>710</v>
      </c>
      <c r="D333" s="232">
        <v>2.4675908088684082</v>
      </c>
      <c r="E333" s="232">
        <v>3.1801223754882813E-2</v>
      </c>
      <c r="F333" s="232">
        <v>77.594207763671875</v>
      </c>
      <c r="G333" s="232">
        <v>0</v>
      </c>
      <c r="H333" s="232">
        <v>237320</v>
      </c>
      <c r="I333" s="232">
        <v>0.39613237977027893</v>
      </c>
      <c r="J333" s="232">
        <v>5.6456644088029861E-3</v>
      </c>
    </row>
    <row r="334" spans="1:10" x14ac:dyDescent="0.25">
      <c r="A334" s="331" t="str">
        <f t="shared" si="5"/>
        <v>42013edu2</v>
      </c>
      <c r="B334" s="232">
        <v>42013</v>
      </c>
      <c r="C334" s="232" t="s">
        <v>711</v>
      </c>
      <c r="D334" s="232">
        <v>2.212873101234436E-2</v>
      </c>
      <c r="E334" s="232">
        <v>2.1970078349113464E-2</v>
      </c>
      <c r="F334" s="232">
        <v>1.0072213411331177</v>
      </c>
      <c r="G334" s="232">
        <v>0.3138294517993927</v>
      </c>
      <c r="H334" s="232">
        <v>237320</v>
      </c>
      <c r="I334" s="232">
        <v>0.39613237977027893</v>
      </c>
      <c r="J334" s="232">
        <v>1.1638885363936424E-2</v>
      </c>
    </row>
    <row r="335" spans="1:10" x14ac:dyDescent="0.25">
      <c r="A335" s="331" t="str">
        <f t="shared" si="5"/>
        <v>42013edu22</v>
      </c>
      <c r="B335" s="232">
        <v>42013</v>
      </c>
      <c r="C335" s="232" t="s">
        <v>712</v>
      </c>
      <c r="D335" s="232">
        <v>2.8327121734619141</v>
      </c>
      <c r="E335" s="232">
        <v>4.019971564412117E-2</v>
      </c>
      <c r="F335" s="232">
        <v>70.465972900390625</v>
      </c>
      <c r="G335" s="232">
        <v>0</v>
      </c>
      <c r="H335" s="232">
        <v>237320</v>
      </c>
      <c r="I335" s="232">
        <v>0.39613237977027893</v>
      </c>
      <c r="J335" s="232">
        <v>2.2033804561942816E-3</v>
      </c>
    </row>
    <row r="336" spans="1:10" x14ac:dyDescent="0.25">
      <c r="A336" s="331" t="str">
        <f t="shared" si="5"/>
        <v>42013edu3</v>
      </c>
      <c r="B336" s="232">
        <v>42013</v>
      </c>
      <c r="C336" s="232" t="s">
        <v>713</v>
      </c>
      <c r="D336" s="232">
        <v>0.11997612565755844</v>
      </c>
      <c r="E336" s="232">
        <v>1.698683388531208E-2</v>
      </c>
      <c r="F336" s="232">
        <v>7.0628890991210938</v>
      </c>
      <c r="G336" s="232">
        <v>1.6352094374741388E-12</v>
      </c>
      <c r="H336" s="232">
        <v>237320</v>
      </c>
      <c r="I336" s="232">
        <v>0.39613237977027893</v>
      </c>
      <c r="J336" s="232">
        <v>1.9725419580936432E-2</v>
      </c>
    </row>
    <row r="337" spans="1:10" x14ac:dyDescent="0.25">
      <c r="A337" s="331" t="str">
        <f t="shared" si="5"/>
        <v>42013edu4</v>
      </c>
      <c r="B337" s="232">
        <v>42013</v>
      </c>
      <c r="C337" s="232" t="s">
        <v>714</v>
      </c>
      <c r="D337" s="232">
        <v>0.26145154237747192</v>
      </c>
      <c r="E337" s="232">
        <v>1.5215232968330383E-2</v>
      </c>
      <c r="F337" s="232">
        <v>17.183538436889648</v>
      </c>
      <c r="G337" s="232">
        <v>0</v>
      </c>
      <c r="H337" s="232">
        <v>237320</v>
      </c>
      <c r="I337" s="232">
        <v>0.39613237977027893</v>
      </c>
      <c r="J337" s="232">
        <v>2.8509752824902534E-2</v>
      </c>
    </row>
    <row r="338" spans="1:10" x14ac:dyDescent="0.25">
      <c r="A338" s="331" t="str">
        <f t="shared" si="5"/>
        <v>42013edu5</v>
      </c>
      <c r="B338" s="232">
        <v>42013</v>
      </c>
      <c r="C338" s="232" t="s">
        <v>715</v>
      </c>
      <c r="D338" s="232">
        <v>0.46542108058929443</v>
      </c>
      <c r="E338" s="232">
        <v>1.1650657281279564E-2</v>
      </c>
      <c r="F338" s="232">
        <v>39.948055267333984</v>
      </c>
      <c r="G338" s="232">
        <v>0</v>
      </c>
      <c r="H338" s="232">
        <v>237320</v>
      </c>
      <c r="I338" s="232">
        <v>0.39613237977027893</v>
      </c>
      <c r="J338" s="232">
        <v>8.7155744433403015E-2</v>
      </c>
    </row>
    <row r="339" spans="1:10" x14ac:dyDescent="0.25">
      <c r="A339" s="331" t="str">
        <f t="shared" si="5"/>
        <v>42013edu6</v>
      </c>
      <c r="B339" s="232">
        <v>42013</v>
      </c>
      <c r="C339" s="232" t="s">
        <v>716</v>
      </c>
      <c r="D339" s="232">
        <v>0.54204535484313965</v>
      </c>
      <c r="E339" s="232">
        <v>1.2696496210992336E-2</v>
      </c>
      <c r="F339" s="232">
        <v>42.692516326904297</v>
      </c>
      <c r="G339" s="232">
        <v>0</v>
      </c>
      <c r="H339" s="232">
        <v>237320</v>
      </c>
      <c r="I339" s="232">
        <v>0.39613237977027893</v>
      </c>
      <c r="J339" s="232">
        <v>4.4867392629384995E-2</v>
      </c>
    </row>
    <row r="340" spans="1:10" x14ac:dyDescent="0.25">
      <c r="A340" s="331" t="str">
        <f t="shared" si="5"/>
        <v>42013edu7</v>
      </c>
      <c r="B340" s="232">
        <v>42013</v>
      </c>
      <c r="C340" s="232" t="s">
        <v>717</v>
      </c>
      <c r="D340" s="232">
        <v>0.60791862010955811</v>
      </c>
      <c r="E340" s="232">
        <v>1.394546777009964E-2</v>
      </c>
      <c r="F340" s="232">
        <v>43.592559814453125</v>
      </c>
      <c r="G340" s="232">
        <v>0</v>
      </c>
      <c r="H340" s="232">
        <v>237320</v>
      </c>
      <c r="I340" s="232">
        <v>0.39613237977027893</v>
      </c>
      <c r="J340" s="232">
        <v>2.9496325179934502E-2</v>
      </c>
    </row>
    <row r="341" spans="1:10" x14ac:dyDescent="0.25">
      <c r="A341" s="331" t="str">
        <f t="shared" si="5"/>
        <v>42013edu8</v>
      </c>
      <c r="B341" s="232">
        <v>42013</v>
      </c>
      <c r="C341" s="232" t="s">
        <v>718</v>
      </c>
      <c r="D341" s="232">
        <v>0.66975229978561401</v>
      </c>
      <c r="E341" s="232">
        <v>1.3486023060977459E-2</v>
      </c>
      <c r="F341" s="232">
        <v>49.662696838378906</v>
      </c>
      <c r="G341" s="232">
        <v>0</v>
      </c>
      <c r="H341" s="232">
        <v>237320</v>
      </c>
      <c r="I341" s="232">
        <v>0.39613237977027893</v>
      </c>
      <c r="J341" s="232">
        <v>3.6505520343780518E-2</v>
      </c>
    </row>
    <row r="342" spans="1:10" x14ac:dyDescent="0.25">
      <c r="A342" s="331" t="str">
        <f t="shared" si="5"/>
        <v>42013edu9</v>
      </c>
      <c r="B342" s="232">
        <v>42013</v>
      </c>
      <c r="C342" s="232" t="s">
        <v>719</v>
      </c>
      <c r="D342" s="232">
        <v>0.77170830965042114</v>
      </c>
      <c r="E342" s="232">
        <v>1.0973948985338211E-2</v>
      </c>
      <c r="F342" s="232">
        <v>70.321846008300781</v>
      </c>
      <c r="G342" s="232">
        <v>0</v>
      </c>
      <c r="H342" s="232">
        <v>237320</v>
      </c>
      <c r="I342" s="232">
        <v>0.39613237977027893</v>
      </c>
      <c r="J342" s="232">
        <v>0.10832644253969193</v>
      </c>
    </row>
    <row r="343" spans="1:10" x14ac:dyDescent="0.25">
      <c r="A343" s="331" t="str">
        <f t="shared" si="5"/>
        <v>42013hom</v>
      </c>
      <c r="B343" s="232">
        <v>42013</v>
      </c>
      <c r="C343" s="232" t="s">
        <v>720</v>
      </c>
      <c r="D343" s="232">
        <v>0.45044907927513123</v>
      </c>
      <c r="E343" s="232">
        <v>3.8600564002990723E-3</v>
      </c>
      <c r="F343" s="232">
        <v>116.6949462890625</v>
      </c>
      <c r="G343" s="232">
        <v>0</v>
      </c>
      <c r="H343" s="232">
        <v>237320</v>
      </c>
      <c r="I343" s="232">
        <v>0.39613237977027893</v>
      </c>
      <c r="J343" s="232">
        <v>0.57981622219085693</v>
      </c>
    </row>
    <row r="344" spans="1:10" x14ac:dyDescent="0.25">
      <c r="A344" s="331" t="str">
        <f t="shared" si="5"/>
        <v>42013idade</v>
      </c>
      <c r="B344" s="232">
        <v>42013</v>
      </c>
      <c r="C344" s="232" t="s">
        <v>721</v>
      </c>
      <c r="D344" s="232">
        <v>6.5055400133132935E-2</v>
      </c>
      <c r="E344" s="232">
        <v>9.3568715965375304E-4</v>
      </c>
      <c r="F344" s="232">
        <v>69.526870727539063</v>
      </c>
      <c r="G344" s="232">
        <v>0</v>
      </c>
      <c r="H344" s="232">
        <v>237320</v>
      </c>
      <c r="I344" s="232">
        <v>0.39613237977027893</v>
      </c>
      <c r="J344" s="232">
        <v>38.373374938964844</v>
      </c>
    </row>
    <row r="345" spans="1:10" x14ac:dyDescent="0.25">
      <c r="A345" s="331" t="str">
        <f t="shared" si="5"/>
        <v>42013idade2</v>
      </c>
      <c r="B345" s="232">
        <v>42013</v>
      </c>
      <c r="C345" s="232" t="s">
        <v>722</v>
      </c>
      <c r="D345" s="232">
        <v>-6.1802263371646404E-4</v>
      </c>
      <c r="E345" s="232">
        <v>1.1869404261233285E-5</v>
      </c>
      <c r="F345" s="232">
        <v>-52.068546295166016</v>
      </c>
      <c r="G345" s="232">
        <v>0</v>
      </c>
      <c r="H345" s="232">
        <v>237320</v>
      </c>
      <c r="I345" s="232">
        <v>0.39613237977027893</v>
      </c>
      <c r="J345" s="232">
        <v>1645.2125244140625</v>
      </c>
    </row>
    <row r="346" spans="1:10" x14ac:dyDescent="0.25">
      <c r="A346" s="331" t="str">
        <f t="shared" si="5"/>
        <v>42013lnrtrabp</v>
      </c>
      <c r="B346" s="232">
        <v>42013</v>
      </c>
      <c r="C346" s="232" t="s">
        <v>723</v>
      </c>
      <c r="J346" s="232">
        <v>7.1543283462524414</v>
      </c>
    </row>
    <row r="347" spans="1:10" x14ac:dyDescent="0.25">
      <c r="A347" s="331" t="str">
        <f t="shared" si="5"/>
        <v>32013_cons</v>
      </c>
      <c r="B347" s="232">
        <v>32013</v>
      </c>
      <c r="C347" s="232" t="s">
        <v>701</v>
      </c>
      <c r="D347" s="232">
        <v>4.4828877449035645</v>
      </c>
      <c r="E347" s="232">
        <v>1.9653363153338432E-2</v>
      </c>
      <c r="F347" s="232">
        <v>228.09774780273438</v>
      </c>
      <c r="G347" s="232">
        <v>0</v>
      </c>
      <c r="H347" s="232">
        <v>236778</v>
      </c>
      <c r="I347" s="232">
        <v>0.39234051108360291</v>
      </c>
    </row>
    <row r="348" spans="1:10" x14ac:dyDescent="0.25">
      <c r="A348" s="331" t="str">
        <f t="shared" si="5"/>
        <v>32013edu1</v>
      </c>
      <c r="B348" s="232">
        <v>32013</v>
      </c>
      <c r="C348" s="232" t="s">
        <v>702</v>
      </c>
      <c r="D348" s="232">
        <v>0.13813796639442444</v>
      </c>
      <c r="E348" s="232">
        <v>7.8590579330921173E-2</v>
      </c>
      <c r="F348" s="232">
        <v>1.7576911449432373</v>
      </c>
      <c r="G348" s="232">
        <v>7.8801371157169342E-2</v>
      </c>
      <c r="H348" s="232">
        <v>236778</v>
      </c>
      <c r="I348" s="232">
        <v>0.39234051108360291</v>
      </c>
      <c r="J348" s="232">
        <v>5.7240674505010247E-4</v>
      </c>
    </row>
    <row r="349" spans="1:10" x14ac:dyDescent="0.25">
      <c r="A349" s="331" t="str">
        <f t="shared" si="5"/>
        <v>32013edu10</v>
      </c>
      <c r="B349" s="232">
        <v>32013</v>
      </c>
      <c r="C349" s="232" t="s">
        <v>703</v>
      </c>
      <c r="D349" s="232">
        <v>0.77261894941329956</v>
      </c>
      <c r="E349" s="232">
        <v>1.4080609194934368E-2</v>
      </c>
      <c r="F349" s="232">
        <v>54.871131896972656</v>
      </c>
      <c r="G349" s="232">
        <v>0</v>
      </c>
      <c r="H349" s="232">
        <v>236778</v>
      </c>
      <c r="I349" s="232">
        <v>0.39234051108360291</v>
      </c>
      <c r="J349" s="232">
        <v>2.9017860069870949E-2</v>
      </c>
    </row>
    <row r="350" spans="1:10" x14ac:dyDescent="0.25">
      <c r="A350" s="331" t="str">
        <f t="shared" si="5"/>
        <v>32013edu11</v>
      </c>
      <c r="B350" s="232">
        <v>32013</v>
      </c>
      <c r="C350" s="232" t="s">
        <v>704</v>
      </c>
      <c r="D350" s="232">
        <v>0.86981630325317383</v>
      </c>
      <c r="E350" s="232">
        <v>1.3736621476709843E-2</v>
      </c>
      <c r="F350" s="232">
        <v>63.320976257324219</v>
      </c>
      <c r="G350" s="232">
        <v>0</v>
      </c>
      <c r="H350" s="232">
        <v>236778</v>
      </c>
      <c r="I350" s="232">
        <v>0.39234051108360291</v>
      </c>
      <c r="J350" s="232">
        <v>3.131059929728508E-2</v>
      </c>
    </row>
    <row r="351" spans="1:10" x14ac:dyDescent="0.25">
      <c r="A351" s="331" t="str">
        <f t="shared" si="5"/>
        <v>32013edu12</v>
      </c>
      <c r="B351" s="232">
        <v>32013</v>
      </c>
      <c r="C351" s="232" t="s">
        <v>705</v>
      </c>
      <c r="D351" s="232">
        <v>1.0696842670440674</v>
      </c>
      <c r="E351" s="232">
        <v>1.0380501858890057E-2</v>
      </c>
      <c r="F351" s="232">
        <v>103.04745483398438</v>
      </c>
      <c r="G351" s="232">
        <v>0</v>
      </c>
      <c r="H351" s="232">
        <v>236778</v>
      </c>
      <c r="I351" s="232">
        <v>0.39234051108360291</v>
      </c>
      <c r="J351" s="232">
        <v>0.31449973583221436</v>
      </c>
    </row>
    <row r="352" spans="1:10" x14ac:dyDescent="0.25">
      <c r="A352" s="331" t="str">
        <f t="shared" si="5"/>
        <v>32013edu13</v>
      </c>
      <c r="B352" s="232">
        <v>32013</v>
      </c>
      <c r="C352" s="232" t="s">
        <v>706</v>
      </c>
      <c r="D352" s="232">
        <v>1.3045146465301514</v>
      </c>
      <c r="E352" s="232">
        <v>1.6292301937937737E-2</v>
      </c>
      <c r="F352" s="232">
        <v>80.069389343261719</v>
      </c>
      <c r="G352" s="232">
        <v>0</v>
      </c>
      <c r="H352" s="232">
        <v>236778</v>
      </c>
      <c r="I352" s="232">
        <v>0.39234051108360291</v>
      </c>
      <c r="J352" s="232">
        <v>1.8248382955789566E-2</v>
      </c>
    </row>
    <row r="353" spans="1:10" x14ac:dyDescent="0.25">
      <c r="A353" s="331" t="str">
        <f t="shared" si="5"/>
        <v>32013edu14</v>
      </c>
      <c r="B353" s="232">
        <v>32013</v>
      </c>
      <c r="C353" s="232" t="s">
        <v>707</v>
      </c>
      <c r="D353" s="232">
        <v>1.4168392419815063</v>
      </c>
      <c r="E353" s="232">
        <v>1.6542753204703331E-2</v>
      </c>
      <c r="F353" s="232">
        <v>85.647125244140625</v>
      </c>
      <c r="G353" s="232">
        <v>0</v>
      </c>
      <c r="H353" s="232">
        <v>236778</v>
      </c>
      <c r="I353" s="232">
        <v>0.39234051108360291</v>
      </c>
      <c r="J353" s="232">
        <v>2.1362263709306717E-2</v>
      </c>
    </row>
    <row r="354" spans="1:10" x14ac:dyDescent="0.25">
      <c r="A354" s="331" t="str">
        <f t="shared" si="5"/>
        <v>32013edu15</v>
      </c>
      <c r="B354" s="232">
        <v>32013</v>
      </c>
      <c r="C354" s="232" t="s">
        <v>708</v>
      </c>
      <c r="D354" s="232">
        <v>1.4871165752410889</v>
      </c>
      <c r="E354" s="232">
        <v>1.5663506463170052E-2</v>
      </c>
      <c r="F354" s="232">
        <v>94.941482543945313</v>
      </c>
      <c r="G354" s="232">
        <v>0</v>
      </c>
      <c r="H354" s="232">
        <v>236778</v>
      </c>
      <c r="I354" s="232">
        <v>0.39234051108360291</v>
      </c>
      <c r="J354" s="232">
        <v>2.7206316590309143E-2</v>
      </c>
    </row>
    <row r="355" spans="1:10" x14ac:dyDescent="0.25">
      <c r="A355" s="331" t="str">
        <f t="shared" si="5"/>
        <v>32013edu16</v>
      </c>
      <c r="B355" s="232">
        <v>32013</v>
      </c>
      <c r="C355" s="232" t="s">
        <v>709</v>
      </c>
      <c r="D355" s="232">
        <v>1.9309127330780029</v>
      </c>
      <c r="E355" s="232">
        <v>1.1686518788337708E-2</v>
      </c>
      <c r="F355" s="232">
        <v>165.22566223144531</v>
      </c>
      <c r="G355" s="232">
        <v>0</v>
      </c>
      <c r="H355" s="232">
        <v>236778</v>
      </c>
      <c r="I355" s="232">
        <v>0.39234051108360291</v>
      </c>
      <c r="J355" s="232">
        <v>0.13122372329235077</v>
      </c>
    </row>
    <row r="356" spans="1:10" x14ac:dyDescent="0.25">
      <c r="A356" s="331" t="str">
        <f t="shared" si="5"/>
        <v>32013edu18</v>
      </c>
      <c r="B356" s="232">
        <v>32013</v>
      </c>
      <c r="C356" s="232" t="s">
        <v>710</v>
      </c>
      <c r="D356" s="232">
        <v>2.4852616786956787</v>
      </c>
      <c r="E356" s="232">
        <v>3.1698275357484818E-2</v>
      </c>
      <c r="F356" s="232">
        <v>78.4036865234375</v>
      </c>
      <c r="G356" s="232">
        <v>0</v>
      </c>
      <c r="H356" s="232">
        <v>236778</v>
      </c>
      <c r="I356" s="232">
        <v>0.39234051108360291</v>
      </c>
      <c r="J356" s="232">
        <v>6.2138233333826065E-3</v>
      </c>
    </row>
    <row r="357" spans="1:10" x14ac:dyDescent="0.25">
      <c r="A357" s="331" t="str">
        <f t="shared" si="5"/>
        <v>32013edu2</v>
      </c>
      <c r="B357" s="232">
        <v>32013</v>
      </c>
      <c r="C357" s="232" t="s">
        <v>711</v>
      </c>
      <c r="D357" s="232">
        <v>7.0584230124950409E-2</v>
      </c>
      <c r="E357" s="232">
        <v>2.157418429851532E-2</v>
      </c>
      <c r="F357" s="232">
        <v>3.2716987133026123</v>
      </c>
      <c r="G357" s="232">
        <v>1.0691871866583824E-3</v>
      </c>
      <c r="H357" s="232">
        <v>236778</v>
      </c>
      <c r="I357" s="232">
        <v>0.39234051108360291</v>
      </c>
      <c r="J357" s="232">
        <v>1.1435198597609997E-2</v>
      </c>
    </row>
    <row r="358" spans="1:10" x14ac:dyDescent="0.25">
      <c r="A358" s="331" t="str">
        <f t="shared" si="5"/>
        <v>32013edu22</v>
      </c>
      <c r="B358" s="232">
        <v>32013</v>
      </c>
      <c r="C358" s="232" t="s">
        <v>712</v>
      </c>
      <c r="D358" s="232">
        <v>2.7594714164733887</v>
      </c>
      <c r="E358" s="232">
        <v>6.5160565078258514E-2</v>
      </c>
      <c r="F358" s="232">
        <v>42.348796844482422</v>
      </c>
      <c r="G358" s="232">
        <v>0</v>
      </c>
      <c r="H358" s="232">
        <v>236778</v>
      </c>
      <c r="I358" s="232">
        <v>0.39234051108360291</v>
      </c>
      <c r="J358" s="232">
        <v>2.0424022804945707E-3</v>
      </c>
    </row>
    <row r="359" spans="1:10" x14ac:dyDescent="0.25">
      <c r="A359" s="331" t="str">
        <f t="shared" si="5"/>
        <v>32013edu3</v>
      </c>
      <c r="B359" s="232">
        <v>32013</v>
      </c>
      <c r="C359" s="232" t="s">
        <v>713</v>
      </c>
      <c r="D359" s="232">
        <v>0.14227871596813202</v>
      </c>
      <c r="E359" s="232">
        <v>1.6702506691217422E-2</v>
      </c>
      <c r="F359" s="232">
        <v>8.5184049606323242</v>
      </c>
      <c r="G359" s="232">
        <v>1.6269221552625688E-17</v>
      </c>
      <c r="H359" s="232">
        <v>236778</v>
      </c>
      <c r="I359" s="232">
        <v>0.39234051108360291</v>
      </c>
      <c r="J359" s="232">
        <v>2.0091395825147629E-2</v>
      </c>
    </row>
    <row r="360" spans="1:10" x14ac:dyDescent="0.25">
      <c r="A360" s="331" t="str">
        <f t="shared" si="5"/>
        <v>32013edu4</v>
      </c>
      <c r="B360" s="232">
        <v>32013</v>
      </c>
      <c r="C360" s="232" t="s">
        <v>714</v>
      </c>
      <c r="D360" s="232">
        <v>0.27352732419967651</v>
      </c>
      <c r="E360" s="232">
        <v>1.4892684295773506E-2</v>
      </c>
      <c r="F360" s="232">
        <v>18.366556167602539</v>
      </c>
      <c r="G360" s="232">
        <v>0</v>
      </c>
      <c r="H360" s="232">
        <v>236778</v>
      </c>
      <c r="I360" s="232">
        <v>0.39234051108360291</v>
      </c>
      <c r="J360" s="232">
        <v>2.8871530666947365E-2</v>
      </c>
    </row>
    <row r="361" spans="1:10" x14ac:dyDescent="0.25">
      <c r="A361" s="331" t="str">
        <f t="shared" si="5"/>
        <v>32013edu5</v>
      </c>
      <c r="B361" s="232">
        <v>32013</v>
      </c>
      <c r="C361" s="232" t="s">
        <v>715</v>
      </c>
      <c r="D361" s="232">
        <v>0.47651612758636475</v>
      </c>
      <c r="E361" s="232">
        <v>1.1307192966341972E-2</v>
      </c>
      <c r="F361" s="232">
        <v>42.142742156982422</v>
      </c>
      <c r="G361" s="232">
        <v>0</v>
      </c>
      <c r="H361" s="232">
        <v>236778</v>
      </c>
      <c r="I361" s="232">
        <v>0.39234051108360291</v>
      </c>
      <c r="J361" s="232">
        <v>8.8856235146522522E-2</v>
      </c>
    </row>
    <row r="362" spans="1:10" x14ac:dyDescent="0.25">
      <c r="A362" s="331" t="str">
        <f t="shared" si="5"/>
        <v>32013edu6</v>
      </c>
      <c r="B362" s="232">
        <v>32013</v>
      </c>
      <c r="C362" s="232" t="s">
        <v>716</v>
      </c>
      <c r="D362" s="232">
        <v>0.5518069863319397</v>
      </c>
      <c r="E362" s="232">
        <v>1.2607242912054062E-2</v>
      </c>
      <c r="F362" s="232">
        <v>43.769046783447266</v>
      </c>
      <c r="G362" s="232">
        <v>0</v>
      </c>
      <c r="H362" s="232">
        <v>236778</v>
      </c>
      <c r="I362" s="232">
        <v>0.39234051108360291</v>
      </c>
      <c r="J362" s="232">
        <v>4.5646794140338898E-2</v>
      </c>
    </row>
    <row r="363" spans="1:10" x14ac:dyDescent="0.25">
      <c r="A363" s="331" t="str">
        <f t="shared" si="5"/>
        <v>32013edu7</v>
      </c>
      <c r="B363" s="232">
        <v>32013</v>
      </c>
      <c r="C363" s="232" t="s">
        <v>717</v>
      </c>
      <c r="D363" s="232">
        <v>0.61586934328079224</v>
      </c>
      <c r="E363" s="232">
        <v>1.4070103876292706E-2</v>
      </c>
      <c r="F363" s="232">
        <v>43.771484375</v>
      </c>
      <c r="G363" s="232">
        <v>0</v>
      </c>
      <c r="H363" s="232">
        <v>236778</v>
      </c>
      <c r="I363" s="232">
        <v>0.39234051108360291</v>
      </c>
      <c r="J363" s="232">
        <v>2.9253493994474411E-2</v>
      </c>
    </row>
    <row r="364" spans="1:10" x14ac:dyDescent="0.25">
      <c r="A364" s="331" t="str">
        <f t="shared" si="5"/>
        <v>32013edu8</v>
      </c>
      <c r="B364" s="232">
        <v>32013</v>
      </c>
      <c r="C364" s="232" t="s">
        <v>718</v>
      </c>
      <c r="D364" s="232">
        <v>0.67398220300674438</v>
      </c>
      <c r="E364" s="232">
        <v>1.334881316870451E-2</v>
      </c>
      <c r="F364" s="232">
        <v>50.490047454833984</v>
      </c>
      <c r="G364" s="232">
        <v>0</v>
      </c>
      <c r="H364" s="232">
        <v>236778</v>
      </c>
      <c r="I364" s="232">
        <v>0.39234051108360291</v>
      </c>
      <c r="J364" s="232">
        <v>3.6039926111698151E-2</v>
      </c>
    </row>
    <row r="365" spans="1:10" x14ac:dyDescent="0.25">
      <c r="A365" s="331" t="str">
        <f t="shared" si="5"/>
        <v>32013edu9</v>
      </c>
      <c r="B365" s="232">
        <v>32013</v>
      </c>
      <c r="C365" s="232" t="s">
        <v>719</v>
      </c>
      <c r="D365" s="232">
        <v>0.77310061454772949</v>
      </c>
      <c r="E365" s="232">
        <v>1.1052796617150307E-2</v>
      </c>
      <c r="F365" s="232">
        <v>69.946151733398438</v>
      </c>
      <c r="G365" s="232">
        <v>0</v>
      </c>
      <c r="H365" s="232">
        <v>236778</v>
      </c>
      <c r="I365" s="232">
        <v>0.39234051108360291</v>
      </c>
      <c r="J365" s="232">
        <v>0.10670255869626999</v>
      </c>
    </row>
    <row r="366" spans="1:10" x14ac:dyDescent="0.25">
      <c r="A366" s="331" t="str">
        <f t="shared" si="5"/>
        <v>32013hom</v>
      </c>
      <c r="B366" s="232">
        <v>32013</v>
      </c>
      <c r="C366" s="232" t="s">
        <v>720</v>
      </c>
      <c r="D366" s="232">
        <v>0.44685420393943787</v>
      </c>
      <c r="E366" s="232">
        <v>3.8955819327384233E-3</v>
      </c>
      <c r="F366" s="232">
        <v>114.70794677734375</v>
      </c>
      <c r="G366" s="232">
        <v>0</v>
      </c>
      <c r="H366" s="232">
        <v>236778</v>
      </c>
      <c r="I366" s="232">
        <v>0.39234051108360291</v>
      </c>
      <c r="J366" s="232">
        <v>0.5799221396446228</v>
      </c>
    </row>
    <row r="367" spans="1:10" x14ac:dyDescent="0.25">
      <c r="A367" s="331" t="str">
        <f t="shared" si="5"/>
        <v>32013idade</v>
      </c>
      <c r="B367" s="232">
        <v>32013</v>
      </c>
      <c r="C367" s="232" t="s">
        <v>721</v>
      </c>
      <c r="D367" s="232">
        <v>6.3383609056472778E-2</v>
      </c>
      <c r="E367" s="232">
        <v>9.1031275223940611E-4</v>
      </c>
      <c r="F367" s="232">
        <v>69.628387451171875</v>
      </c>
      <c r="G367" s="232">
        <v>0</v>
      </c>
      <c r="H367" s="232">
        <v>236778</v>
      </c>
      <c r="I367" s="232">
        <v>0.39234051108360291</v>
      </c>
      <c r="J367" s="232">
        <v>38.293632507324219</v>
      </c>
    </row>
    <row r="368" spans="1:10" x14ac:dyDescent="0.25">
      <c r="A368" s="331" t="str">
        <f t="shared" si="5"/>
        <v>32013idade2</v>
      </c>
      <c r="B368" s="232">
        <v>32013</v>
      </c>
      <c r="C368" s="232" t="s">
        <v>722</v>
      </c>
      <c r="D368" s="232">
        <v>-5.9490615967661142E-4</v>
      </c>
      <c r="E368" s="232">
        <v>1.1502215784275904E-5</v>
      </c>
      <c r="F368" s="232">
        <v>-51.721004486083984</v>
      </c>
      <c r="G368" s="232">
        <v>0</v>
      </c>
      <c r="H368" s="232">
        <v>236778</v>
      </c>
      <c r="I368" s="232">
        <v>0.39234051108360291</v>
      </c>
      <c r="J368" s="232">
        <v>1638.0128173828125</v>
      </c>
    </row>
    <row r="369" spans="1:10" x14ac:dyDescent="0.25">
      <c r="A369" s="331" t="str">
        <f t="shared" si="5"/>
        <v>32013lnrtrabp</v>
      </c>
      <c r="B369" s="232">
        <v>32013</v>
      </c>
      <c r="C369" s="232" t="s">
        <v>723</v>
      </c>
      <c r="J369" s="232">
        <v>7.1537842750549316</v>
      </c>
    </row>
    <row r="370" spans="1:10" x14ac:dyDescent="0.25">
      <c r="A370" s="331" t="str">
        <f t="shared" si="5"/>
        <v>22013_cons</v>
      </c>
      <c r="B370" s="232">
        <v>22013</v>
      </c>
      <c r="C370" s="232" t="s">
        <v>701</v>
      </c>
      <c r="D370" s="232">
        <v>4.4088654518127441</v>
      </c>
      <c r="E370" s="232">
        <v>2.0070526748895645E-2</v>
      </c>
      <c r="F370" s="232">
        <v>219.66864013671875</v>
      </c>
      <c r="G370" s="232">
        <v>0</v>
      </c>
      <c r="H370" s="232">
        <v>235757</v>
      </c>
      <c r="I370" s="232">
        <v>0.39423215389251709</v>
      </c>
    </row>
    <row r="371" spans="1:10" x14ac:dyDescent="0.25">
      <c r="A371" s="331" t="str">
        <f t="shared" si="5"/>
        <v>22013edu1</v>
      </c>
      <c r="B371" s="232">
        <v>22013</v>
      </c>
      <c r="C371" s="232" t="s">
        <v>702</v>
      </c>
      <c r="D371" s="232">
        <v>0.21366608142852783</v>
      </c>
      <c r="E371" s="232">
        <v>7.0491321384906769E-2</v>
      </c>
      <c r="F371" s="232">
        <v>3.0310976505279541</v>
      </c>
      <c r="G371" s="232">
        <v>2.4369286838918924E-3</v>
      </c>
      <c r="H371" s="232">
        <v>235757</v>
      </c>
      <c r="I371" s="232">
        <v>0.39423215389251709</v>
      </c>
      <c r="J371" s="232">
        <v>6.167258252389729E-4</v>
      </c>
    </row>
    <row r="372" spans="1:10" x14ac:dyDescent="0.25">
      <c r="A372" s="331" t="str">
        <f t="shared" si="5"/>
        <v>22013edu10</v>
      </c>
      <c r="B372" s="232">
        <v>22013</v>
      </c>
      <c r="C372" s="232" t="s">
        <v>703</v>
      </c>
      <c r="D372" s="232">
        <v>0.84300714731216431</v>
      </c>
      <c r="E372" s="232">
        <v>1.4584659598767757E-2</v>
      </c>
      <c r="F372" s="232">
        <v>57.800949096679688</v>
      </c>
      <c r="G372" s="232">
        <v>0</v>
      </c>
      <c r="H372" s="232">
        <v>235757</v>
      </c>
      <c r="I372" s="232">
        <v>0.39423215389251709</v>
      </c>
      <c r="J372" s="232">
        <v>2.8450068086385727E-2</v>
      </c>
    </row>
    <row r="373" spans="1:10" x14ac:dyDescent="0.25">
      <c r="A373" s="331" t="str">
        <f t="shared" si="5"/>
        <v>22013edu11</v>
      </c>
      <c r="B373" s="232">
        <v>22013</v>
      </c>
      <c r="C373" s="232" t="s">
        <v>704</v>
      </c>
      <c r="D373" s="232">
        <v>0.90800058841705322</v>
      </c>
      <c r="E373" s="232">
        <v>1.3969768770039082E-2</v>
      </c>
      <c r="F373" s="232">
        <v>64.997535705566406</v>
      </c>
      <c r="G373" s="232">
        <v>0</v>
      </c>
      <c r="H373" s="232">
        <v>235757</v>
      </c>
      <c r="I373" s="232">
        <v>0.39423215389251709</v>
      </c>
      <c r="J373" s="232">
        <v>3.168705478310585E-2</v>
      </c>
    </row>
    <row r="374" spans="1:10" x14ac:dyDescent="0.25">
      <c r="A374" s="331" t="str">
        <f t="shared" si="5"/>
        <v>22013edu12</v>
      </c>
      <c r="B374" s="232">
        <v>22013</v>
      </c>
      <c r="C374" s="232" t="s">
        <v>705</v>
      </c>
      <c r="D374" s="232">
        <v>1.1099727153778076</v>
      </c>
      <c r="E374" s="232">
        <v>1.0643423534929752E-2</v>
      </c>
      <c r="F374" s="232">
        <v>104.28718566894531</v>
      </c>
      <c r="G374" s="232">
        <v>0</v>
      </c>
      <c r="H374" s="232">
        <v>235757</v>
      </c>
      <c r="I374" s="232">
        <v>0.39423215389251709</v>
      </c>
      <c r="J374" s="232">
        <v>0.31433847546577454</v>
      </c>
    </row>
    <row r="375" spans="1:10" x14ac:dyDescent="0.25">
      <c r="A375" s="331" t="str">
        <f t="shared" si="5"/>
        <v>22013edu13</v>
      </c>
      <c r="B375" s="232">
        <v>22013</v>
      </c>
      <c r="C375" s="232" t="s">
        <v>706</v>
      </c>
      <c r="D375" s="232">
        <v>1.3340972661972046</v>
      </c>
      <c r="E375" s="232">
        <v>1.6213865950703621E-2</v>
      </c>
      <c r="F375" s="232">
        <v>82.281257629394531</v>
      </c>
      <c r="G375" s="232">
        <v>0</v>
      </c>
      <c r="H375" s="232">
        <v>235757</v>
      </c>
      <c r="I375" s="232">
        <v>0.39423215389251709</v>
      </c>
      <c r="J375" s="232">
        <v>1.7744977027177811E-2</v>
      </c>
    </row>
    <row r="376" spans="1:10" x14ac:dyDescent="0.25">
      <c r="A376" s="331" t="str">
        <f t="shared" si="5"/>
        <v>22013edu14</v>
      </c>
      <c r="B376" s="232">
        <v>22013</v>
      </c>
      <c r="C376" s="232" t="s">
        <v>707</v>
      </c>
      <c r="D376" s="232">
        <v>1.4841736555099487</v>
      </c>
      <c r="E376" s="232">
        <v>1.6490709036588669E-2</v>
      </c>
      <c r="F376" s="232">
        <v>90.000595092773438</v>
      </c>
      <c r="G376" s="232">
        <v>0</v>
      </c>
      <c r="H376" s="232">
        <v>235757</v>
      </c>
      <c r="I376" s="232">
        <v>0.39423215389251709</v>
      </c>
      <c r="J376" s="232">
        <v>2.2531291469931602E-2</v>
      </c>
    </row>
    <row r="377" spans="1:10" x14ac:dyDescent="0.25">
      <c r="A377" s="331" t="str">
        <f t="shared" si="5"/>
        <v>22013edu15</v>
      </c>
      <c r="B377" s="232">
        <v>22013</v>
      </c>
      <c r="C377" s="232" t="s">
        <v>708</v>
      </c>
      <c r="D377" s="232">
        <v>1.5339419841766357</v>
      </c>
      <c r="E377" s="232">
        <v>1.5539723448455334E-2</v>
      </c>
      <c r="F377" s="232">
        <v>98.711021423339844</v>
      </c>
      <c r="G377" s="232">
        <v>0</v>
      </c>
      <c r="H377" s="232">
        <v>235757</v>
      </c>
      <c r="I377" s="232">
        <v>0.39423215389251709</v>
      </c>
      <c r="J377" s="232">
        <v>2.6846839115023613E-2</v>
      </c>
    </row>
    <row r="378" spans="1:10" x14ac:dyDescent="0.25">
      <c r="A378" s="331" t="str">
        <f t="shared" si="5"/>
        <v>22013edu16</v>
      </c>
      <c r="B378" s="232">
        <v>22013</v>
      </c>
      <c r="C378" s="232" t="s">
        <v>709</v>
      </c>
      <c r="D378" s="232">
        <v>1.9861258268356323</v>
      </c>
      <c r="E378" s="232">
        <v>1.2016315944492817E-2</v>
      </c>
      <c r="F378" s="232">
        <v>165.28575134277344</v>
      </c>
      <c r="G378" s="232">
        <v>0</v>
      </c>
      <c r="H378" s="232">
        <v>235757</v>
      </c>
      <c r="I378" s="232">
        <v>0.39423215389251709</v>
      </c>
      <c r="J378" s="232">
        <v>0.13167709112167358</v>
      </c>
    </row>
    <row r="379" spans="1:10" x14ac:dyDescent="0.25">
      <c r="A379" s="331" t="str">
        <f t="shared" si="5"/>
        <v>22013edu18</v>
      </c>
      <c r="B379" s="232">
        <v>22013</v>
      </c>
      <c r="C379" s="232" t="s">
        <v>710</v>
      </c>
      <c r="D379" s="232">
        <v>2.5005292892456055</v>
      </c>
      <c r="E379" s="232">
        <v>3.5887066274881363E-2</v>
      </c>
      <c r="F379" s="232">
        <v>69.677726745605469</v>
      </c>
      <c r="G379" s="232">
        <v>0</v>
      </c>
      <c r="H379" s="232">
        <v>235757</v>
      </c>
      <c r="I379" s="232">
        <v>0.39423215389251709</v>
      </c>
      <c r="J379" s="232">
        <v>5.7583879679441452E-3</v>
      </c>
    </row>
    <row r="380" spans="1:10" x14ac:dyDescent="0.25">
      <c r="A380" s="331" t="str">
        <f t="shared" si="5"/>
        <v>22013edu2</v>
      </c>
      <c r="B380" s="232">
        <v>22013</v>
      </c>
      <c r="C380" s="232" t="s">
        <v>711</v>
      </c>
      <c r="D380" s="232">
        <v>0.1003308966755867</v>
      </c>
      <c r="E380" s="232">
        <v>2.0812394097447395E-2</v>
      </c>
      <c r="F380" s="232">
        <v>4.8207283020019531</v>
      </c>
      <c r="G380" s="232">
        <v>1.4312394114313065E-6</v>
      </c>
      <c r="H380" s="232">
        <v>235757</v>
      </c>
      <c r="I380" s="232">
        <v>0.39423215389251709</v>
      </c>
      <c r="J380" s="232">
        <v>1.1810312978923321E-2</v>
      </c>
    </row>
    <row r="381" spans="1:10" x14ac:dyDescent="0.25">
      <c r="A381" s="331" t="str">
        <f t="shared" si="5"/>
        <v>22013edu22</v>
      </c>
      <c r="B381" s="232">
        <v>22013</v>
      </c>
      <c r="C381" s="232" t="s">
        <v>712</v>
      </c>
      <c r="D381" s="232">
        <v>2.7962954044342041</v>
      </c>
      <c r="E381" s="232">
        <v>4.5908477157354355E-2</v>
      </c>
      <c r="F381" s="232">
        <v>60.91021728515625</v>
      </c>
      <c r="G381" s="232">
        <v>0</v>
      </c>
      <c r="H381" s="232">
        <v>235757</v>
      </c>
      <c r="I381" s="232">
        <v>0.39423215389251709</v>
      </c>
      <c r="J381" s="232">
        <v>1.9523479277268052E-3</v>
      </c>
    </row>
    <row r="382" spans="1:10" x14ac:dyDescent="0.25">
      <c r="A382" s="331" t="str">
        <f t="shared" si="5"/>
        <v>22013edu3</v>
      </c>
      <c r="B382" s="232">
        <v>22013</v>
      </c>
      <c r="C382" s="232" t="s">
        <v>713</v>
      </c>
      <c r="D382" s="232">
        <v>0.18057633936405182</v>
      </c>
      <c r="E382" s="232">
        <v>1.6935732215642929E-2</v>
      </c>
      <c r="F382" s="232">
        <v>10.662446975708008</v>
      </c>
      <c r="G382" s="232">
        <v>1.54672157983398E-26</v>
      </c>
      <c r="H382" s="232">
        <v>235757</v>
      </c>
      <c r="I382" s="232">
        <v>0.39423215389251709</v>
      </c>
      <c r="J382" s="232">
        <v>1.9861273467540741E-2</v>
      </c>
    </row>
    <row r="383" spans="1:10" x14ac:dyDescent="0.25">
      <c r="A383" s="331" t="str">
        <f t="shared" si="5"/>
        <v>22013edu4</v>
      </c>
      <c r="B383" s="232">
        <v>22013</v>
      </c>
      <c r="C383" s="232" t="s">
        <v>714</v>
      </c>
      <c r="D383" s="232">
        <v>0.32666862010955811</v>
      </c>
      <c r="E383" s="232">
        <v>1.4657709747552872E-2</v>
      </c>
      <c r="F383" s="232">
        <v>22.286470413208008</v>
      </c>
      <c r="G383" s="232">
        <v>0</v>
      </c>
      <c r="H383" s="232">
        <v>235757</v>
      </c>
      <c r="I383" s="232">
        <v>0.39423215389251709</v>
      </c>
      <c r="J383" s="232">
        <v>3.0120451003313065E-2</v>
      </c>
    </row>
    <row r="384" spans="1:10" x14ac:dyDescent="0.25">
      <c r="A384" s="331" t="str">
        <f t="shared" si="5"/>
        <v>22013edu5</v>
      </c>
      <c r="B384" s="232">
        <v>22013</v>
      </c>
      <c r="C384" s="232" t="s">
        <v>715</v>
      </c>
      <c r="D384" s="232">
        <v>0.51274347305297852</v>
      </c>
      <c r="E384" s="232">
        <v>1.1623016558587551E-2</v>
      </c>
      <c r="F384" s="232">
        <v>44.114490509033203</v>
      </c>
      <c r="G384" s="232">
        <v>0</v>
      </c>
      <c r="H384" s="232">
        <v>235757</v>
      </c>
      <c r="I384" s="232">
        <v>0.39423215389251709</v>
      </c>
      <c r="J384" s="232">
        <v>8.8619038462638855E-2</v>
      </c>
    </row>
    <row r="385" spans="1:10" x14ac:dyDescent="0.25">
      <c r="A385" s="331" t="str">
        <f t="shared" si="5"/>
        <v>22013edu6</v>
      </c>
      <c r="B385" s="232">
        <v>22013</v>
      </c>
      <c r="C385" s="232" t="s">
        <v>716</v>
      </c>
      <c r="D385" s="232">
        <v>0.60061848163604736</v>
      </c>
      <c r="E385" s="232">
        <v>1.2839819304645061E-2</v>
      </c>
      <c r="F385" s="232">
        <v>46.777797698974609</v>
      </c>
      <c r="G385" s="232">
        <v>0</v>
      </c>
      <c r="H385" s="232">
        <v>235757</v>
      </c>
      <c r="I385" s="232">
        <v>0.39423215389251709</v>
      </c>
      <c r="J385" s="232">
        <v>4.7337431460618973E-2</v>
      </c>
    </row>
    <row r="386" spans="1:10" x14ac:dyDescent="0.25">
      <c r="A386" s="331" t="str">
        <f t="shared" si="5"/>
        <v>22013edu7</v>
      </c>
      <c r="B386" s="232">
        <v>22013</v>
      </c>
      <c r="C386" s="232" t="s">
        <v>717</v>
      </c>
      <c r="D386" s="232">
        <v>0.63873767852783203</v>
      </c>
      <c r="E386" s="232">
        <v>1.42813790589571E-2</v>
      </c>
      <c r="F386" s="232">
        <v>44.725208282470703</v>
      </c>
      <c r="G386" s="232">
        <v>0</v>
      </c>
      <c r="H386" s="232">
        <v>235757</v>
      </c>
      <c r="I386" s="232">
        <v>0.39423215389251709</v>
      </c>
      <c r="J386" s="232">
        <v>3.0158029869198799E-2</v>
      </c>
    </row>
    <row r="387" spans="1:10" x14ac:dyDescent="0.25">
      <c r="A387" s="331" t="str">
        <f t="shared" ref="A387:A450" si="6">B387&amp;C387</f>
        <v>22013edu8</v>
      </c>
      <c r="B387" s="232">
        <v>22013</v>
      </c>
      <c r="C387" s="232" t="s">
        <v>718</v>
      </c>
      <c r="D387" s="232">
        <v>0.7267308235168457</v>
      </c>
      <c r="E387" s="232">
        <v>1.3394788838922977E-2</v>
      </c>
      <c r="F387" s="232">
        <v>54.254741668701172</v>
      </c>
      <c r="G387" s="232">
        <v>0</v>
      </c>
      <c r="H387" s="232">
        <v>235757</v>
      </c>
      <c r="I387" s="232">
        <v>0.39423215389251709</v>
      </c>
      <c r="J387" s="232">
        <v>3.6475289613008499E-2</v>
      </c>
    </row>
    <row r="388" spans="1:10" x14ac:dyDescent="0.25">
      <c r="A388" s="331" t="str">
        <f t="shared" si="6"/>
        <v>22013edu9</v>
      </c>
      <c r="B388" s="232">
        <v>22013</v>
      </c>
      <c r="C388" s="232" t="s">
        <v>719</v>
      </c>
      <c r="D388" s="232">
        <v>0.81190705299377441</v>
      </c>
      <c r="E388" s="232">
        <v>1.1235720477998257E-2</v>
      </c>
      <c r="F388" s="232">
        <v>72.261238098144531</v>
      </c>
      <c r="G388" s="232">
        <v>0</v>
      </c>
      <c r="H388" s="232">
        <v>235757</v>
      </c>
      <c r="I388" s="232">
        <v>0.39423215389251709</v>
      </c>
      <c r="J388" s="232">
        <v>0.10337529331445694</v>
      </c>
    </row>
    <row r="389" spans="1:10" x14ac:dyDescent="0.25">
      <c r="A389" s="331" t="str">
        <f t="shared" si="6"/>
        <v>22013hom</v>
      </c>
      <c r="B389" s="232">
        <v>22013</v>
      </c>
      <c r="C389" s="232" t="s">
        <v>720</v>
      </c>
      <c r="D389" s="232">
        <v>0.45481157302856445</v>
      </c>
      <c r="E389" s="232">
        <v>3.9559034630656242E-3</v>
      </c>
      <c r="F389" s="232">
        <v>114.97034454345703</v>
      </c>
      <c r="G389" s="232">
        <v>0</v>
      </c>
      <c r="H389" s="232">
        <v>235757</v>
      </c>
      <c r="I389" s="232">
        <v>0.39423215389251709</v>
      </c>
      <c r="J389" s="232">
        <v>0.58216440677642822</v>
      </c>
    </row>
    <row r="390" spans="1:10" x14ac:dyDescent="0.25">
      <c r="A390" s="331" t="str">
        <f t="shared" si="6"/>
        <v>22013idade</v>
      </c>
      <c r="B390" s="232">
        <v>22013</v>
      </c>
      <c r="C390" s="232" t="s">
        <v>721</v>
      </c>
      <c r="D390" s="232">
        <v>6.4380429685115814E-2</v>
      </c>
      <c r="E390" s="232">
        <v>9.3540566740557551E-4</v>
      </c>
      <c r="F390" s="232">
        <v>68.826210021972656</v>
      </c>
      <c r="G390" s="232">
        <v>0</v>
      </c>
      <c r="H390" s="232">
        <v>235757</v>
      </c>
      <c r="I390" s="232">
        <v>0.39423215389251709</v>
      </c>
      <c r="J390" s="232">
        <v>38.313434600830078</v>
      </c>
    </row>
    <row r="391" spans="1:10" x14ac:dyDescent="0.25">
      <c r="A391" s="331" t="str">
        <f t="shared" si="6"/>
        <v>22013idade2</v>
      </c>
      <c r="B391" s="232">
        <v>22013</v>
      </c>
      <c r="C391" s="232" t="s">
        <v>722</v>
      </c>
      <c r="D391" s="232">
        <v>-6.1254773754626513E-4</v>
      </c>
      <c r="E391" s="232">
        <v>1.1852738680317998E-5</v>
      </c>
      <c r="F391" s="232">
        <v>-51.679847717285156</v>
      </c>
      <c r="G391" s="232">
        <v>0</v>
      </c>
      <c r="H391" s="232">
        <v>235757</v>
      </c>
      <c r="I391" s="232">
        <v>0.39423215389251709</v>
      </c>
      <c r="J391" s="232">
        <v>1640.339111328125</v>
      </c>
    </row>
    <row r="392" spans="1:10" x14ac:dyDescent="0.25">
      <c r="A392" s="331" t="str">
        <f t="shared" si="6"/>
        <v>22013lnrtrabp</v>
      </c>
      <c r="B392" s="232">
        <v>22013</v>
      </c>
      <c r="C392" s="232" t="s">
        <v>723</v>
      </c>
      <c r="J392" s="232">
        <v>7.1351490020751953</v>
      </c>
    </row>
    <row r="393" spans="1:10" x14ac:dyDescent="0.25">
      <c r="A393" s="331" t="str">
        <f t="shared" si="6"/>
        <v>12013_cons</v>
      </c>
      <c r="B393" s="232">
        <v>12013</v>
      </c>
      <c r="C393" s="232" t="s">
        <v>701</v>
      </c>
      <c r="D393" s="232">
        <v>4.3859925270080566</v>
      </c>
      <c r="E393" s="232">
        <v>2.0898627117276192E-2</v>
      </c>
      <c r="F393" s="232">
        <v>209.86988830566406</v>
      </c>
      <c r="G393" s="232">
        <v>0</v>
      </c>
      <c r="H393" s="232">
        <v>230940</v>
      </c>
      <c r="I393" s="232">
        <v>0.39370599389076233</v>
      </c>
    </row>
    <row r="394" spans="1:10" x14ac:dyDescent="0.25">
      <c r="A394" s="331" t="str">
        <f t="shared" si="6"/>
        <v>12013edu1</v>
      </c>
      <c r="B394" s="232">
        <v>12013</v>
      </c>
      <c r="C394" s="232" t="s">
        <v>702</v>
      </c>
      <c r="D394" s="232">
        <v>5.5348344147205353E-2</v>
      </c>
      <c r="E394" s="232">
        <v>0.14396536350250244</v>
      </c>
      <c r="F394" s="232">
        <v>0.38445597887039185</v>
      </c>
      <c r="G394" s="232">
        <v>0.70064085721969604</v>
      </c>
      <c r="H394" s="232">
        <v>230940</v>
      </c>
      <c r="I394" s="232">
        <v>0.39370599389076233</v>
      </c>
      <c r="J394" s="232">
        <v>5.8436958352103829E-4</v>
      </c>
    </row>
    <row r="395" spans="1:10" x14ac:dyDescent="0.25">
      <c r="A395" s="331" t="str">
        <f t="shared" si="6"/>
        <v>12013edu10</v>
      </c>
      <c r="B395" s="232">
        <v>12013</v>
      </c>
      <c r="C395" s="232" t="s">
        <v>703</v>
      </c>
      <c r="D395" s="232">
        <v>0.81836980581283569</v>
      </c>
      <c r="E395" s="232">
        <v>1.4700652100145817E-2</v>
      </c>
      <c r="F395" s="232">
        <v>55.6689453125</v>
      </c>
      <c r="G395" s="232">
        <v>0</v>
      </c>
      <c r="H395" s="232">
        <v>230940</v>
      </c>
      <c r="I395" s="232">
        <v>0.39370599389076233</v>
      </c>
      <c r="J395" s="232">
        <v>2.7942107990384102E-2</v>
      </c>
    </row>
    <row r="396" spans="1:10" x14ac:dyDescent="0.25">
      <c r="A396" s="331" t="str">
        <f t="shared" si="6"/>
        <v>12013edu11</v>
      </c>
      <c r="B396" s="232">
        <v>12013</v>
      </c>
      <c r="C396" s="232" t="s">
        <v>704</v>
      </c>
      <c r="D396" s="232">
        <v>0.89225006103515625</v>
      </c>
      <c r="E396" s="232">
        <v>1.4374149031937122E-2</v>
      </c>
      <c r="F396" s="232">
        <v>62.0732421875</v>
      </c>
      <c r="G396" s="232">
        <v>0</v>
      </c>
      <c r="H396" s="232">
        <v>230940</v>
      </c>
      <c r="I396" s="232">
        <v>0.39370599389076233</v>
      </c>
      <c r="J396" s="232">
        <v>2.9843315482139587E-2</v>
      </c>
    </row>
    <row r="397" spans="1:10" x14ac:dyDescent="0.25">
      <c r="A397" s="331" t="str">
        <f t="shared" si="6"/>
        <v>12013edu12</v>
      </c>
      <c r="B397" s="232">
        <v>12013</v>
      </c>
      <c r="C397" s="232" t="s">
        <v>705</v>
      </c>
      <c r="D397" s="232">
        <v>1.0939387083053589</v>
      </c>
      <c r="E397" s="232">
        <v>1.0707560926675797E-2</v>
      </c>
      <c r="F397" s="232">
        <v>102.16506958007813</v>
      </c>
      <c r="G397" s="232">
        <v>0</v>
      </c>
      <c r="H397" s="232">
        <v>230940</v>
      </c>
      <c r="I397" s="232">
        <v>0.39370599389076233</v>
      </c>
      <c r="J397" s="232">
        <v>0.31296193599700928</v>
      </c>
    </row>
    <row r="398" spans="1:10" x14ac:dyDescent="0.25">
      <c r="A398" s="331" t="str">
        <f t="shared" si="6"/>
        <v>12013edu13</v>
      </c>
      <c r="B398" s="232">
        <v>12013</v>
      </c>
      <c r="C398" s="232" t="s">
        <v>706</v>
      </c>
      <c r="D398" s="232">
        <v>1.3261616230010986</v>
      </c>
      <c r="E398" s="232">
        <v>1.5803929418325424E-2</v>
      </c>
      <c r="F398" s="232">
        <v>83.913414001464844</v>
      </c>
      <c r="G398" s="232">
        <v>0</v>
      </c>
      <c r="H398" s="232">
        <v>230940</v>
      </c>
      <c r="I398" s="232">
        <v>0.39370599389076233</v>
      </c>
      <c r="J398" s="232">
        <v>1.8652854487299919E-2</v>
      </c>
    </row>
    <row r="399" spans="1:10" x14ac:dyDescent="0.25">
      <c r="A399" s="331" t="str">
        <f t="shared" si="6"/>
        <v>12013edu14</v>
      </c>
      <c r="B399" s="232">
        <v>12013</v>
      </c>
      <c r="C399" s="232" t="s">
        <v>707</v>
      </c>
      <c r="D399" s="232">
        <v>1.4540481567382813</v>
      </c>
      <c r="E399" s="232">
        <v>1.7123330384492874E-2</v>
      </c>
      <c r="F399" s="232">
        <v>84.91619873046875</v>
      </c>
      <c r="G399" s="232">
        <v>0</v>
      </c>
      <c r="H399" s="232">
        <v>230940</v>
      </c>
      <c r="I399" s="232">
        <v>0.39370599389076233</v>
      </c>
      <c r="J399" s="232">
        <v>2.1605798974633217E-2</v>
      </c>
    </row>
    <row r="400" spans="1:10" x14ac:dyDescent="0.25">
      <c r="A400" s="331" t="str">
        <f t="shared" si="6"/>
        <v>12013edu15</v>
      </c>
      <c r="B400" s="232">
        <v>12013</v>
      </c>
      <c r="C400" s="232" t="s">
        <v>708</v>
      </c>
      <c r="D400" s="232">
        <v>1.5322134494781494</v>
      </c>
      <c r="E400" s="232">
        <v>1.610971987247467E-2</v>
      </c>
      <c r="F400" s="232">
        <v>95.111114501953125</v>
      </c>
      <c r="G400" s="232">
        <v>0</v>
      </c>
      <c r="H400" s="232">
        <v>230940</v>
      </c>
      <c r="I400" s="232">
        <v>0.39370599389076233</v>
      </c>
      <c r="J400" s="232">
        <v>2.6458196341991425E-2</v>
      </c>
    </row>
    <row r="401" spans="1:10" x14ac:dyDescent="0.25">
      <c r="A401" s="331" t="str">
        <f t="shared" si="6"/>
        <v>12013edu16</v>
      </c>
      <c r="B401" s="232">
        <v>12013</v>
      </c>
      <c r="C401" s="232" t="s">
        <v>709</v>
      </c>
      <c r="D401" s="232">
        <v>1.9735597372055054</v>
      </c>
      <c r="E401" s="232">
        <v>1.2115885503590107E-2</v>
      </c>
      <c r="F401" s="232">
        <v>162.8902587890625</v>
      </c>
      <c r="G401" s="232">
        <v>0</v>
      </c>
      <c r="H401" s="232">
        <v>230940</v>
      </c>
      <c r="I401" s="232">
        <v>0.39370599389076233</v>
      </c>
      <c r="J401" s="232">
        <v>0.13212157785892487</v>
      </c>
    </row>
    <row r="402" spans="1:10" x14ac:dyDescent="0.25">
      <c r="A402" s="331" t="str">
        <f t="shared" si="6"/>
        <v>12013edu18</v>
      </c>
      <c r="B402" s="232">
        <v>12013</v>
      </c>
      <c r="C402" s="232" t="s">
        <v>710</v>
      </c>
      <c r="D402" s="232">
        <v>2.4446938037872314</v>
      </c>
      <c r="E402" s="232">
        <v>3.1729988753795624E-2</v>
      </c>
      <c r="F402" s="232">
        <v>77.046791076660156</v>
      </c>
      <c r="G402" s="232">
        <v>0</v>
      </c>
      <c r="H402" s="232">
        <v>230940</v>
      </c>
      <c r="I402" s="232">
        <v>0.39370599389076233</v>
      </c>
      <c r="J402" s="232">
        <v>6.0550183989107609E-3</v>
      </c>
    </row>
    <row r="403" spans="1:10" x14ac:dyDescent="0.25">
      <c r="A403" s="331" t="str">
        <f t="shared" si="6"/>
        <v>12013edu2</v>
      </c>
      <c r="B403" s="232">
        <v>12013</v>
      </c>
      <c r="C403" s="232" t="s">
        <v>711</v>
      </c>
      <c r="D403" s="232">
        <v>7.9793035984039307E-2</v>
      </c>
      <c r="E403" s="232">
        <v>2.1175384521484375E-2</v>
      </c>
      <c r="F403" s="232">
        <v>3.768197774887085</v>
      </c>
      <c r="G403" s="232">
        <v>1.6447124653495848E-4</v>
      </c>
      <c r="H403" s="232">
        <v>230940</v>
      </c>
      <c r="I403" s="232">
        <v>0.39370599389076233</v>
      </c>
      <c r="J403" s="232">
        <v>1.2246502563357353E-2</v>
      </c>
    </row>
    <row r="404" spans="1:10" x14ac:dyDescent="0.25">
      <c r="A404" s="331" t="str">
        <f t="shared" si="6"/>
        <v>12013edu22</v>
      </c>
      <c r="B404" s="232">
        <v>12013</v>
      </c>
      <c r="C404" s="232" t="s">
        <v>712</v>
      </c>
      <c r="D404" s="232">
        <v>2.8506879806518555</v>
      </c>
      <c r="E404" s="232">
        <v>5.7810291647911072E-2</v>
      </c>
      <c r="F404" s="232">
        <v>49.311080932617188</v>
      </c>
      <c r="G404" s="232">
        <v>0</v>
      </c>
      <c r="H404" s="232">
        <v>230940</v>
      </c>
      <c r="I404" s="232">
        <v>0.39370599389076233</v>
      </c>
      <c r="J404" s="232">
        <v>1.7593941884115338E-3</v>
      </c>
    </row>
    <row r="405" spans="1:10" x14ac:dyDescent="0.25">
      <c r="A405" s="331" t="str">
        <f t="shared" si="6"/>
        <v>12013edu3</v>
      </c>
      <c r="B405" s="232">
        <v>12013</v>
      </c>
      <c r="C405" s="232" t="s">
        <v>713</v>
      </c>
      <c r="D405" s="232">
        <v>0.16110771894454956</v>
      </c>
      <c r="E405" s="232">
        <v>1.7354810610413551E-2</v>
      </c>
      <c r="F405" s="232">
        <v>9.2831735610961914</v>
      </c>
      <c r="G405" s="232">
        <v>1.6586266982569587E-20</v>
      </c>
      <c r="H405" s="232">
        <v>230940</v>
      </c>
      <c r="I405" s="232">
        <v>0.39370599389076233</v>
      </c>
      <c r="J405" s="232">
        <v>2.0657951012253761E-2</v>
      </c>
    </row>
    <row r="406" spans="1:10" x14ac:dyDescent="0.25">
      <c r="A406" s="331" t="str">
        <f t="shared" si="6"/>
        <v>12013edu4</v>
      </c>
      <c r="B406" s="232">
        <v>12013</v>
      </c>
      <c r="C406" s="232" t="s">
        <v>714</v>
      </c>
      <c r="D406" s="232">
        <v>0.30662405490875244</v>
      </c>
      <c r="E406" s="232">
        <v>1.47668132558465E-2</v>
      </c>
      <c r="F406" s="232">
        <v>20.764402389526367</v>
      </c>
      <c r="G406" s="232">
        <v>0</v>
      </c>
      <c r="H406" s="232">
        <v>230940</v>
      </c>
      <c r="I406" s="232">
        <v>0.39370599389076233</v>
      </c>
      <c r="J406" s="232">
        <v>2.9829118400812149E-2</v>
      </c>
    </row>
    <row r="407" spans="1:10" x14ac:dyDescent="0.25">
      <c r="A407" s="331" t="str">
        <f t="shared" si="6"/>
        <v>12013edu5</v>
      </c>
      <c r="B407" s="232">
        <v>12013</v>
      </c>
      <c r="C407" s="232" t="s">
        <v>715</v>
      </c>
      <c r="D407" s="232">
        <v>0.50253486633300781</v>
      </c>
      <c r="E407" s="232">
        <v>1.1839092709124088E-2</v>
      </c>
      <c r="F407" s="232">
        <v>42.447074890136719</v>
      </c>
      <c r="G407" s="232">
        <v>0</v>
      </c>
      <c r="H407" s="232">
        <v>230940</v>
      </c>
      <c r="I407" s="232">
        <v>0.39370599389076233</v>
      </c>
      <c r="J407" s="232">
        <v>8.9375868439674377E-2</v>
      </c>
    </row>
    <row r="408" spans="1:10" x14ac:dyDescent="0.25">
      <c r="A408" s="331" t="str">
        <f t="shared" si="6"/>
        <v>12013edu6</v>
      </c>
      <c r="B408" s="232">
        <v>12013</v>
      </c>
      <c r="C408" s="232" t="s">
        <v>716</v>
      </c>
      <c r="D408" s="232">
        <v>0.57582902908325195</v>
      </c>
      <c r="E408" s="232">
        <v>1.2972952798008919E-2</v>
      </c>
      <c r="F408" s="232">
        <v>44.386890411376953</v>
      </c>
      <c r="G408" s="232">
        <v>0</v>
      </c>
      <c r="H408" s="232">
        <v>230940</v>
      </c>
      <c r="I408" s="232">
        <v>0.39370599389076233</v>
      </c>
      <c r="J408" s="232">
        <v>4.6463649719953537E-2</v>
      </c>
    </row>
    <row r="409" spans="1:10" x14ac:dyDescent="0.25">
      <c r="A409" s="331" t="str">
        <f t="shared" si="6"/>
        <v>12013edu7</v>
      </c>
      <c r="B409" s="232">
        <v>12013</v>
      </c>
      <c r="C409" s="232" t="s">
        <v>717</v>
      </c>
      <c r="D409" s="232">
        <v>0.65703999996185303</v>
      </c>
      <c r="E409" s="232">
        <v>1.4274825341999531E-2</v>
      </c>
      <c r="F409" s="232">
        <v>46.027885437011719</v>
      </c>
      <c r="G409" s="232">
        <v>0</v>
      </c>
      <c r="H409" s="232">
        <v>230940</v>
      </c>
      <c r="I409" s="232">
        <v>0.39370599389076233</v>
      </c>
      <c r="J409" s="232">
        <v>2.9804006218910217E-2</v>
      </c>
    </row>
    <row r="410" spans="1:10" x14ac:dyDescent="0.25">
      <c r="A410" s="331" t="str">
        <f t="shared" si="6"/>
        <v>12013edu8</v>
      </c>
      <c r="B410" s="232">
        <v>12013</v>
      </c>
      <c r="C410" s="232" t="s">
        <v>718</v>
      </c>
      <c r="D410" s="232">
        <v>0.70388960838317871</v>
      </c>
      <c r="E410" s="232">
        <v>1.3782606460154057E-2</v>
      </c>
      <c r="F410" s="232">
        <v>51.07086181640625</v>
      </c>
      <c r="G410" s="232">
        <v>0</v>
      </c>
      <c r="H410" s="232">
        <v>230940</v>
      </c>
      <c r="I410" s="232">
        <v>0.39370599389076233</v>
      </c>
      <c r="J410" s="232">
        <v>3.7018425762653351E-2</v>
      </c>
    </row>
    <row r="411" spans="1:10" x14ac:dyDescent="0.25">
      <c r="A411" s="331" t="str">
        <f t="shared" si="6"/>
        <v>12013edu9</v>
      </c>
      <c r="B411" s="232">
        <v>12013</v>
      </c>
      <c r="C411" s="232" t="s">
        <v>719</v>
      </c>
      <c r="D411" s="232">
        <v>0.80504816770553589</v>
      </c>
      <c r="E411" s="232">
        <v>1.1363783851265907E-2</v>
      </c>
      <c r="F411" s="232">
        <v>70.84332275390625</v>
      </c>
      <c r="G411" s="232">
        <v>0</v>
      </c>
      <c r="H411" s="232">
        <v>230940</v>
      </c>
      <c r="I411" s="232">
        <v>0.39370599389076233</v>
      </c>
      <c r="J411" s="232">
        <v>0.10559278726577759</v>
      </c>
    </row>
    <row r="412" spans="1:10" x14ac:dyDescent="0.25">
      <c r="A412" s="331" t="str">
        <f t="shared" si="6"/>
        <v>12013hom</v>
      </c>
      <c r="B412" s="232">
        <v>12013</v>
      </c>
      <c r="C412" s="232" t="s">
        <v>720</v>
      </c>
      <c r="D412" s="232">
        <v>0.45538234710693359</v>
      </c>
      <c r="E412" s="232">
        <v>3.9966506883502007E-3</v>
      </c>
      <c r="F412" s="232">
        <v>113.94099426269531</v>
      </c>
      <c r="G412" s="232">
        <v>0</v>
      </c>
      <c r="H412" s="232">
        <v>230940</v>
      </c>
      <c r="I412" s="232">
        <v>0.39370599389076233</v>
      </c>
      <c r="J412" s="232">
        <v>0.5827147364616394</v>
      </c>
    </row>
    <row r="413" spans="1:10" x14ac:dyDescent="0.25">
      <c r="A413" s="331" t="str">
        <f t="shared" si="6"/>
        <v>12013idade</v>
      </c>
      <c r="B413" s="232">
        <v>12013</v>
      </c>
      <c r="C413" s="232" t="s">
        <v>721</v>
      </c>
      <c r="D413" s="232">
        <v>6.5687790513038635E-2</v>
      </c>
      <c r="E413" s="232">
        <v>1.0050067212432623E-3</v>
      </c>
      <c r="F413" s="232">
        <v>65.360549926757813</v>
      </c>
      <c r="G413" s="232">
        <v>0</v>
      </c>
      <c r="H413" s="232">
        <v>230940</v>
      </c>
      <c r="I413" s="232">
        <v>0.39370599389076233</v>
      </c>
      <c r="J413" s="232">
        <v>38.306587219238281</v>
      </c>
    </row>
    <row r="414" spans="1:10" x14ac:dyDescent="0.25">
      <c r="A414" s="331" t="str">
        <f t="shared" si="6"/>
        <v>12013idade2</v>
      </c>
      <c r="B414" s="232">
        <v>12013</v>
      </c>
      <c r="C414" s="232" t="s">
        <v>722</v>
      </c>
      <c r="D414" s="232">
        <v>-6.2795006670057774E-4</v>
      </c>
      <c r="E414" s="232">
        <v>1.2770978173648473E-5</v>
      </c>
      <c r="F414" s="232">
        <v>-49.170082092285156</v>
      </c>
      <c r="G414" s="232">
        <v>0</v>
      </c>
      <c r="H414" s="232">
        <v>230940</v>
      </c>
      <c r="I414" s="232">
        <v>0.39370599389076233</v>
      </c>
      <c r="J414" s="232">
        <v>1640.451904296875</v>
      </c>
    </row>
    <row r="415" spans="1:10" x14ac:dyDescent="0.25">
      <c r="A415" s="331" t="str">
        <f t="shared" si="6"/>
        <v>12013lnrtrabp</v>
      </c>
      <c r="B415" s="232">
        <v>12013</v>
      </c>
      <c r="C415" s="232" t="s">
        <v>723</v>
      </c>
      <c r="J415" s="232">
        <v>7.1224198341369629</v>
      </c>
    </row>
    <row r="416" spans="1:10" x14ac:dyDescent="0.25">
      <c r="A416" s="331" t="str">
        <f t="shared" si="6"/>
        <v>42012_cons</v>
      </c>
      <c r="B416" s="232">
        <v>42012</v>
      </c>
      <c r="C416" s="232" t="s">
        <v>701</v>
      </c>
      <c r="D416" s="232">
        <v>4.3802404403686523</v>
      </c>
      <c r="E416" s="232">
        <v>2.0347733050584793E-2</v>
      </c>
      <c r="F416" s="232">
        <v>215.26921081542969</v>
      </c>
      <c r="G416" s="232">
        <v>0</v>
      </c>
      <c r="H416" s="232">
        <v>229904</v>
      </c>
      <c r="I416" s="232">
        <v>0.39771899580955505</v>
      </c>
    </row>
    <row r="417" spans="1:10" x14ac:dyDescent="0.25">
      <c r="A417" s="331" t="str">
        <f t="shared" si="6"/>
        <v>42012edu1</v>
      </c>
      <c r="B417" s="232">
        <v>42012</v>
      </c>
      <c r="C417" s="232" t="s">
        <v>702</v>
      </c>
      <c r="D417" s="232">
        <v>0.28012722730636597</v>
      </c>
      <c r="E417" s="232">
        <v>8.338724821805954E-2</v>
      </c>
      <c r="F417" s="232">
        <v>3.3593533039093018</v>
      </c>
      <c r="G417" s="232">
        <v>7.8137806849554181E-4</v>
      </c>
      <c r="H417" s="232">
        <v>229904</v>
      </c>
      <c r="I417" s="232">
        <v>0.39771899580955505</v>
      </c>
      <c r="J417" s="232">
        <v>5.5405189050361514E-4</v>
      </c>
    </row>
    <row r="418" spans="1:10" x14ac:dyDescent="0.25">
      <c r="A418" s="331" t="str">
        <f t="shared" si="6"/>
        <v>42012edu10</v>
      </c>
      <c r="B418" s="232">
        <v>42012</v>
      </c>
      <c r="C418" s="232" t="s">
        <v>703</v>
      </c>
      <c r="D418" s="232">
        <v>0.83344119787216187</v>
      </c>
      <c r="E418" s="232">
        <v>1.4696606434881687E-2</v>
      </c>
      <c r="F418" s="232">
        <v>56.709770202636719</v>
      </c>
      <c r="G418" s="232">
        <v>0</v>
      </c>
      <c r="H418" s="232">
        <v>229904</v>
      </c>
      <c r="I418" s="232">
        <v>0.39771899580955505</v>
      </c>
      <c r="J418" s="232">
        <v>2.832670696079731E-2</v>
      </c>
    </row>
    <row r="419" spans="1:10" x14ac:dyDescent="0.25">
      <c r="A419" s="331" t="str">
        <f t="shared" si="6"/>
        <v>42012edu11</v>
      </c>
      <c r="B419" s="232">
        <v>42012</v>
      </c>
      <c r="C419" s="232" t="s">
        <v>704</v>
      </c>
      <c r="D419" s="232">
        <v>0.89429420232772827</v>
      </c>
      <c r="E419" s="232">
        <v>1.4206389896571636E-2</v>
      </c>
      <c r="F419" s="232">
        <v>62.950138092041016</v>
      </c>
      <c r="G419" s="232">
        <v>0</v>
      </c>
      <c r="H419" s="232">
        <v>229904</v>
      </c>
      <c r="I419" s="232">
        <v>0.39771899580955505</v>
      </c>
      <c r="J419" s="232">
        <v>3.1531967222690582E-2</v>
      </c>
    </row>
    <row r="420" spans="1:10" x14ac:dyDescent="0.25">
      <c r="A420" s="331" t="str">
        <f t="shared" si="6"/>
        <v>42012edu12</v>
      </c>
      <c r="B420" s="232">
        <v>42012</v>
      </c>
      <c r="C420" s="232" t="s">
        <v>705</v>
      </c>
      <c r="D420" s="232">
        <v>1.1024925708770752</v>
      </c>
      <c r="E420" s="232">
        <v>1.0772726498544216E-2</v>
      </c>
      <c r="F420" s="232">
        <v>102.34108734130859</v>
      </c>
      <c r="G420" s="232">
        <v>0</v>
      </c>
      <c r="H420" s="232">
        <v>229904</v>
      </c>
      <c r="I420" s="232">
        <v>0.39771899580955505</v>
      </c>
      <c r="J420" s="232">
        <v>0.3080916702747345</v>
      </c>
    </row>
    <row r="421" spans="1:10" x14ac:dyDescent="0.25">
      <c r="A421" s="331" t="str">
        <f t="shared" si="6"/>
        <v>42012edu13</v>
      </c>
      <c r="B421" s="232">
        <v>42012</v>
      </c>
      <c r="C421" s="232" t="s">
        <v>706</v>
      </c>
      <c r="D421" s="232">
        <v>1.3292334079742432</v>
      </c>
      <c r="E421" s="232">
        <v>1.6799537464976311E-2</v>
      </c>
      <c r="F421" s="232">
        <v>79.123214721679688</v>
      </c>
      <c r="G421" s="232">
        <v>0</v>
      </c>
      <c r="H421" s="232">
        <v>229904</v>
      </c>
      <c r="I421" s="232">
        <v>0.39771899580955505</v>
      </c>
      <c r="J421" s="232">
        <v>1.7999244853854179E-2</v>
      </c>
    </row>
    <row r="422" spans="1:10" x14ac:dyDescent="0.25">
      <c r="A422" s="331" t="str">
        <f t="shared" si="6"/>
        <v>42012edu14</v>
      </c>
      <c r="B422" s="232">
        <v>42012</v>
      </c>
      <c r="C422" s="232" t="s">
        <v>707</v>
      </c>
      <c r="D422" s="232">
        <v>1.4742422103881836</v>
      </c>
      <c r="E422" s="232">
        <v>1.7713058739900589E-2</v>
      </c>
      <c r="F422" s="232">
        <v>83.229118347167969</v>
      </c>
      <c r="G422" s="232">
        <v>0</v>
      </c>
      <c r="H422" s="232">
        <v>229904</v>
      </c>
      <c r="I422" s="232">
        <v>0.39771899580955505</v>
      </c>
      <c r="J422" s="232">
        <v>2.0877299830317497E-2</v>
      </c>
    </row>
    <row r="423" spans="1:10" x14ac:dyDescent="0.25">
      <c r="A423" s="331" t="str">
        <f t="shared" si="6"/>
        <v>42012edu15</v>
      </c>
      <c r="B423" s="232">
        <v>42012</v>
      </c>
      <c r="C423" s="232" t="s">
        <v>708</v>
      </c>
      <c r="D423" s="232">
        <v>1.5500680208206177</v>
      </c>
      <c r="E423" s="232">
        <v>1.7544697970151901E-2</v>
      </c>
      <c r="F423" s="232">
        <v>88.349655151367188</v>
      </c>
      <c r="G423" s="232">
        <v>0</v>
      </c>
      <c r="H423" s="232">
        <v>229904</v>
      </c>
      <c r="I423" s="232">
        <v>0.39771899580955505</v>
      </c>
      <c r="J423" s="232">
        <v>2.6301542297005653E-2</v>
      </c>
    </row>
    <row r="424" spans="1:10" x14ac:dyDescent="0.25">
      <c r="A424" s="331" t="str">
        <f t="shared" si="6"/>
        <v>42012edu16</v>
      </c>
      <c r="B424" s="232">
        <v>42012</v>
      </c>
      <c r="C424" s="232" t="s">
        <v>709</v>
      </c>
      <c r="D424" s="232">
        <v>1.9828841686248779</v>
      </c>
      <c r="E424" s="232">
        <v>1.240979228168726E-2</v>
      </c>
      <c r="F424" s="232">
        <v>159.78382873535156</v>
      </c>
      <c r="G424" s="232">
        <v>0</v>
      </c>
      <c r="H424" s="232">
        <v>229904</v>
      </c>
      <c r="I424" s="232">
        <v>0.39771899580955505</v>
      </c>
      <c r="J424" s="232">
        <v>0.128924161195755</v>
      </c>
    </row>
    <row r="425" spans="1:10" x14ac:dyDescent="0.25">
      <c r="A425" s="331" t="str">
        <f t="shared" si="6"/>
        <v>42012edu18</v>
      </c>
      <c r="B425" s="232">
        <v>42012</v>
      </c>
      <c r="C425" s="232" t="s">
        <v>710</v>
      </c>
      <c r="D425" s="232">
        <v>2.4451212882995605</v>
      </c>
      <c r="E425" s="232">
        <v>3.4083902835845947E-2</v>
      </c>
      <c r="F425" s="232">
        <v>71.738304138183594</v>
      </c>
      <c r="G425" s="232">
        <v>0</v>
      </c>
      <c r="H425" s="232">
        <v>229904</v>
      </c>
      <c r="I425" s="232">
        <v>0.39771899580955505</v>
      </c>
      <c r="J425" s="232">
        <v>5.9716226533055305E-3</v>
      </c>
    </row>
    <row r="426" spans="1:10" x14ac:dyDescent="0.25">
      <c r="A426" s="331" t="str">
        <f t="shared" si="6"/>
        <v>42012edu2</v>
      </c>
      <c r="B426" s="232">
        <v>42012</v>
      </c>
      <c r="C426" s="232" t="s">
        <v>711</v>
      </c>
      <c r="D426" s="232">
        <v>9.1383501887321472E-2</v>
      </c>
      <c r="E426" s="232">
        <v>2.1239848807454109E-2</v>
      </c>
      <c r="F426" s="232">
        <v>4.3024554252624512</v>
      </c>
      <c r="G426" s="232">
        <v>1.6898529793252237E-5</v>
      </c>
      <c r="H426" s="232">
        <v>229904</v>
      </c>
      <c r="I426" s="232">
        <v>0.39771899580955505</v>
      </c>
      <c r="J426" s="232">
        <v>1.241013128310442E-2</v>
      </c>
    </row>
    <row r="427" spans="1:10" x14ac:dyDescent="0.25">
      <c r="A427" s="331" t="str">
        <f t="shared" si="6"/>
        <v>42012edu22</v>
      </c>
      <c r="B427" s="232">
        <v>42012</v>
      </c>
      <c r="C427" s="232" t="s">
        <v>712</v>
      </c>
      <c r="D427" s="232">
        <v>2.8405065536499023</v>
      </c>
      <c r="E427" s="232">
        <v>6.8895392119884491E-2</v>
      </c>
      <c r="F427" s="232">
        <v>41.229267120361328</v>
      </c>
      <c r="G427" s="232">
        <v>0</v>
      </c>
      <c r="H427" s="232">
        <v>229904</v>
      </c>
      <c r="I427" s="232">
        <v>0.39771899580955505</v>
      </c>
      <c r="J427" s="232">
        <v>2.0006946288049221E-3</v>
      </c>
    </row>
    <row r="428" spans="1:10" x14ac:dyDescent="0.25">
      <c r="A428" s="331" t="str">
        <f t="shared" si="6"/>
        <v>42012edu3</v>
      </c>
      <c r="B428" s="232">
        <v>42012</v>
      </c>
      <c r="C428" s="232" t="s">
        <v>713</v>
      </c>
      <c r="D428" s="232">
        <v>0.18675385415554047</v>
      </c>
      <c r="E428" s="232">
        <v>1.6945669427514076E-2</v>
      </c>
      <c r="F428" s="232">
        <v>11.020742416381836</v>
      </c>
      <c r="G428" s="232">
        <v>3.0853347153422478E-28</v>
      </c>
      <c r="H428" s="232">
        <v>229904</v>
      </c>
      <c r="I428" s="232">
        <v>0.39771899580955505</v>
      </c>
      <c r="J428" s="232">
        <v>2.1513419225811958E-2</v>
      </c>
    </row>
    <row r="429" spans="1:10" x14ac:dyDescent="0.25">
      <c r="A429" s="331" t="str">
        <f t="shared" si="6"/>
        <v>42012edu4</v>
      </c>
      <c r="B429" s="232">
        <v>42012</v>
      </c>
      <c r="C429" s="232" t="s">
        <v>714</v>
      </c>
      <c r="D429" s="232">
        <v>0.34243288636207581</v>
      </c>
      <c r="E429" s="232">
        <v>1.5174070373177528E-2</v>
      </c>
      <c r="F429" s="232">
        <v>22.566976547241211</v>
      </c>
      <c r="G429" s="232">
        <v>0</v>
      </c>
      <c r="H429" s="232">
        <v>229904</v>
      </c>
      <c r="I429" s="232">
        <v>0.39771899580955505</v>
      </c>
      <c r="J429" s="232">
        <v>3.0183356255292892E-2</v>
      </c>
    </row>
    <row r="430" spans="1:10" x14ac:dyDescent="0.25">
      <c r="A430" s="331" t="str">
        <f t="shared" si="6"/>
        <v>42012edu5</v>
      </c>
      <c r="B430" s="232">
        <v>42012</v>
      </c>
      <c r="C430" s="232" t="s">
        <v>715</v>
      </c>
      <c r="D430" s="232">
        <v>0.5018618106842041</v>
      </c>
      <c r="E430" s="232">
        <v>1.1767958290874958E-2</v>
      </c>
      <c r="F430" s="232">
        <v>42.646465301513672</v>
      </c>
      <c r="G430" s="232">
        <v>0</v>
      </c>
      <c r="H430" s="232">
        <v>229904</v>
      </c>
      <c r="I430" s="232">
        <v>0.39771899580955505</v>
      </c>
      <c r="J430" s="232">
        <v>9.1451659798622131E-2</v>
      </c>
    </row>
    <row r="431" spans="1:10" x14ac:dyDescent="0.25">
      <c r="A431" s="331" t="str">
        <f t="shared" si="6"/>
        <v>42012edu6</v>
      </c>
      <c r="B431" s="232">
        <v>42012</v>
      </c>
      <c r="C431" s="232" t="s">
        <v>716</v>
      </c>
      <c r="D431" s="232">
        <v>0.60358911752700806</v>
      </c>
      <c r="E431" s="232">
        <v>1.3100716285407543E-2</v>
      </c>
      <c r="F431" s="232">
        <v>46.072986602783203</v>
      </c>
      <c r="G431" s="232">
        <v>0</v>
      </c>
      <c r="H431" s="232">
        <v>229904</v>
      </c>
      <c r="I431" s="232">
        <v>0.39771899580955505</v>
      </c>
      <c r="J431" s="232">
        <v>4.8825263977050781E-2</v>
      </c>
    </row>
    <row r="432" spans="1:10" x14ac:dyDescent="0.25">
      <c r="A432" s="331" t="str">
        <f t="shared" si="6"/>
        <v>42012edu7</v>
      </c>
      <c r="B432" s="232">
        <v>42012</v>
      </c>
      <c r="C432" s="232" t="s">
        <v>717</v>
      </c>
      <c r="D432" s="232">
        <v>0.64911562204360962</v>
      </c>
      <c r="E432" s="232">
        <v>1.421150378882885E-2</v>
      </c>
      <c r="F432" s="232">
        <v>45.675365447998047</v>
      </c>
      <c r="G432" s="232">
        <v>0</v>
      </c>
      <c r="H432" s="232">
        <v>229904</v>
      </c>
      <c r="I432" s="232">
        <v>0.39771899580955505</v>
      </c>
      <c r="J432" s="232">
        <v>3.0291255563497543E-2</v>
      </c>
    </row>
    <row r="433" spans="1:10" x14ac:dyDescent="0.25">
      <c r="A433" s="331" t="str">
        <f t="shared" si="6"/>
        <v>42012edu8</v>
      </c>
      <c r="B433" s="232">
        <v>42012</v>
      </c>
      <c r="C433" s="232" t="s">
        <v>718</v>
      </c>
      <c r="D433" s="232">
        <v>0.68301892280578613</v>
      </c>
      <c r="E433" s="232">
        <v>1.3782155700027943E-2</v>
      </c>
      <c r="F433" s="232">
        <v>49.558208465576172</v>
      </c>
      <c r="G433" s="232">
        <v>0</v>
      </c>
      <c r="H433" s="232">
        <v>229904</v>
      </c>
      <c r="I433" s="232">
        <v>0.39771899580955505</v>
      </c>
      <c r="J433" s="232">
        <v>3.750922903418541E-2</v>
      </c>
    </row>
    <row r="434" spans="1:10" x14ac:dyDescent="0.25">
      <c r="A434" s="331" t="str">
        <f t="shared" si="6"/>
        <v>42012edu9</v>
      </c>
      <c r="B434" s="232">
        <v>42012</v>
      </c>
      <c r="C434" s="232" t="s">
        <v>719</v>
      </c>
      <c r="D434" s="232">
        <v>0.81215870380401611</v>
      </c>
      <c r="E434" s="232">
        <v>1.1415859684348106E-2</v>
      </c>
      <c r="F434" s="232">
        <v>71.143020629882813</v>
      </c>
      <c r="G434" s="232">
        <v>0</v>
      </c>
      <c r="H434" s="232">
        <v>229904</v>
      </c>
      <c r="I434" s="232">
        <v>0.39771899580955505</v>
      </c>
      <c r="J434" s="232">
        <v>0.10638290643692017</v>
      </c>
    </row>
    <row r="435" spans="1:10" x14ac:dyDescent="0.25">
      <c r="A435" s="331" t="str">
        <f t="shared" si="6"/>
        <v>42012hom</v>
      </c>
      <c r="B435" s="232">
        <v>42012</v>
      </c>
      <c r="C435" s="232" t="s">
        <v>720</v>
      </c>
      <c r="D435" s="232">
        <v>0.46083259582519531</v>
      </c>
      <c r="E435" s="232">
        <v>4.0675061754882336E-3</v>
      </c>
      <c r="F435" s="232">
        <v>113.29610443115234</v>
      </c>
      <c r="G435" s="232">
        <v>0</v>
      </c>
      <c r="H435" s="232">
        <v>229904</v>
      </c>
      <c r="I435" s="232">
        <v>0.39771899580955505</v>
      </c>
      <c r="J435" s="232">
        <v>0.5795280933380127</v>
      </c>
    </row>
    <row r="436" spans="1:10" x14ac:dyDescent="0.25">
      <c r="A436" s="331" t="str">
        <f t="shared" si="6"/>
        <v>42012idade</v>
      </c>
      <c r="B436" s="232">
        <v>42012</v>
      </c>
      <c r="C436" s="232" t="s">
        <v>721</v>
      </c>
      <c r="D436" s="232">
        <v>6.5175279974937439E-2</v>
      </c>
      <c r="E436" s="232">
        <v>9.6128531731665134E-4</v>
      </c>
      <c r="F436" s="232">
        <v>67.800140380859375</v>
      </c>
      <c r="G436" s="232">
        <v>0</v>
      </c>
      <c r="H436" s="232">
        <v>229904</v>
      </c>
      <c r="I436" s="232">
        <v>0.39771899580955505</v>
      </c>
      <c r="J436" s="232">
        <v>38.172142028808594</v>
      </c>
    </row>
    <row r="437" spans="1:10" x14ac:dyDescent="0.25">
      <c r="A437" s="331" t="str">
        <f t="shared" si="6"/>
        <v>42012idade2</v>
      </c>
      <c r="B437" s="232">
        <v>42012</v>
      </c>
      <c r="C437" s="232" t="s">
        <v>722</v>
      </c>
      <c r="D437" s="232">
        <v>-6.2162982067093253E-4</v>
      </c>
      <c r="E437" s="232">
        <v>1.2282798707019538E-5</v>
      </c>
      <c r="F437" s="232">
        <v>-50.609786987304688</v>
      </c>
      <c r="G437" s="232">
        <v>0</v>
      </c>
      <c r="H437" s="232">
        <v>229904</v>
      </c>
      <c r="I437" s="232">
        <v>0.39771899580955505</v>
      </c>
      <c r="J437" s="232">
        <v>1630.962158203125</v>
      </c>
    </row>
    <row r="438" spans="1:10" x14ac:dyDescent="0.25">
      <c r="A438" s="331" t="str">
        <f t="shared" si="6"/>
        <v>42012lnrtrabp</v>
      </c>
      <c r="B438" s="232">
        <v>42012</v>
      </c>
      <c r="C438" s="232" t="s">
        <v>723</v>
      </c>
      <c r="J438" s="232">
        <v>7.1068973541259766</v>
      </c>
    </row>
    <row r="439" spans="1:10" x14ac:dyDescent="0.25">
      <c r="A439" s="331" t="str">
        <f t="shared" si="6"/>
        <v>32012_cons</v>
      </c>
      <c r="B439" s="232">
        <v>32012</v>
      </c>
      <c r="C439" s="232" t="s">
        <v>701</v>
      </c>
      <c r="D439" s="232">
        <v>4.3789362907409668</v>
      </c>
      <c r="E439" s="232">
        <v>2.0347140729427338E-2</v>
      </c>
      <c r="F439" s="232">
        <v>215.21138000488281</v>
      </c>
      <c r="G439" s="232">
        <v>0</v>
      </c>
      <c r="H439" s="232">
        <v>232110</v>
      </c>
      <c r="I439" s="232">
        <v>0.39912521839141846</v>
      </c>
    </row>
    <row r="440" spans="1:10" x14ac:dyDescent="0.25">
      <c r="A440" s="331" t="str">
        <f t="shared" si="6"/>
        <v>32012edu1</v>
      </c>
      <c r="B440" s="232">
        <v>32012</v>
      </c>
      <c r="C440" s="232" t="s">
        <v>702</v>
      </c>
      <c r="D440" s="232">
        <v>7.845577597618103E-2</v>
      </c>
      <c r="E440" s="232">
        <v>7.5979523360729218E-2</v>
      </c>
      <c r="F440" s="232">
        <v>1.0325911045074463</v>
      </c>
      <c r="G440" s="232">
        <v>0.30179637670516968</v>
      </c>
      <c r="H440" s="232">
        <v>232110</v>
      </c>
      <c r="I440" s="232">
        <v>0.39912521839141846</v>
      </c>
      <c r="J440" s="232">
        <v>5.0537049537524581E-4</v>
      </c>
    </row>
    <row r="441" spans="1:10" x14ac:dyDescent="0.25">
      <c r="A441" s="331" t="str">
        <f t="shared" si="6"/>
        <v>32012edu10</v>
      </c>
      <c r="B441" s="232">
        <v>32012</v>
      </c>
      <c r="C441" s="232" t="s">
        <v>703</v>
      </c>
      <c r="D441" s="232">
        <v>0.80235910415649414</v>
      </c>
      <c r="E441" s="232">
        <v>1.4041649177670479E-2</v>
      </c>
      <c r="F441" s="232">
        <v>57.141372680664063</v>
      </c>
      <c r="G441" s="232">
        <v>0</v>
      </c>
      <c r="H441" s="232">
        <v>232110</v>
      </c>
      <c r="I441" s="232">
        <v>0.39912521839141846</v>
      </c>
      <c r="J441" s="232">
        <v>2.8752200305461884E-2</v>
      </c>
    </row>
    <row r="442" spans="1:10" x14ac:dyDescent="0.25">
      <c r="A442" s="331" t="str">
        <f t="shared" si="6"/>
        <v>32012edu11</v>
      </c>
      <c r="B442" s="232">
        <v>32012</v>
      </c>
      <c r="C442" s="232" t="s">
        <v>704</v>
      </c>
      <c r="D442" s="232">
        <v>0.88487893342971802</v>
      </c>
      <c r="E442" s="232">
        <v>1.3650588691234589E-2</v>
      </c>
      <c r="F442" s="232">
        <v>64.823501586914063</v>
      </c>
      <c r="G442" s="232">
        <v>0</v>
      </c>
      <c r="H442" s="232">
        <v>232110</v>
      </c>
      <c r="I442" s="232">
        <v>0.39912521839141846</v>
      </c>
      <c r="J442" s="232">
        <v>3.2759428024291992E-2</v>
      </c>
    </row>
    <row r="443" spans="1:10" x14ac:dyDescent="0.25">
      <c r="A443" s="331" t="str">
        <f t="shared" si="6"/>
        <v>32012edu12</v>
      </c>
      <c r="B443" s="232">
        <v>32012</v>
      </c>
      <c r="C443" s="232" t="s">
        <v>705</v>
      </c>
      <c r="D443" s="232">
        <v>1.0952974557876587</v>
      </c>
      <c r="E443" s="232">
        <v>1.0314404964447021E-2</v>
      </c>
      <c r="F443" s="232">
        <v>106.19104766845703</v>
      </c>
      <c r="G443" s="232">
        <v>0</v>
      </c>
      <c r="H443" s="232">
        <v>232110</v>
      </c>
      <c r="I443" s="232">
        <v>0.39912521839141846</v>
      </c>
      <c r="J443" s="232">
        <v>0.30550786852836609</v>
      </c>
    </row>
    <row r="444" spans="1:10" x14ac:dyDescent="0.25">
      <c r="A444" s="331" t="str">
        <f t="shared" si="6"/>
        <v>32012edu13</v>
      </c>
      <c r="B444" s="232">
        <v>32012</v>
      </c>
      <c r="C444" s="232" t="s">
        <v>706</v>
      </c>
      <c r="D444" s="232">
        <v>1.3281952142715454</v>
      </c>
      <c r="E444" s="232">
        <v>1.8954813480377197E-2</v>
      </c>
      <c r="F444" s="232">
        <v>70.0716552734375</v>
      </c>
      <c r="G444" s="232">
        <v>0</v>
      </c>
      <c r="H444" s="232">
        <v>232110</v>
      </c>
      <c r="I444" s="232">
        <v>0.39912521839141846</v>
      </c>
      <c r="J444" s="232">
        <v>1.8524119630455971E-2</v>
      </c>
    </row>
    <row r="445" spans="1:10" x14ac:dyDescent="0.25">
      <c r="A445" s="331" t="str">
        <f t="shared" si="6"/>
        <v>32012edu14</v>
      </c>
      <c r="B445" s="232">
        <v>32012</v>
      </c>
      <c r="C445" s="232" t="s">
        <v>707</v>
      </c>
      <c r="D445" s="232">
        <v>1.4501074552536011</v>
      </c>
      <c r="E445" s="232">
        <v>1.6326854005455971E-2</v>
      </c>
      <c r="F445" s="232">
        <v>88.81732177734375</v>
      </c>
      <c r="G445" s="232">
        <v>0</v>
      </c>
      <c r="H445" s="232">
        <v>232110</v>
      </c>
      <c r="I445" s="232">
        <v>0.39912521839141846</v>
      </c>
      <c r="J445" s="232">
        <v>2.0994117483496666E-2</v>
      </c>
    </row>
    <row r="446" spans="1:10" x14ac:dyDescent="0.25">
      <c r="A446" s="331" t="str">
        <f t="shared" si="6"/>
        <v>32012edu15</v>
      </c>
      <c r="B446" s="232">
        <v>32012</v>
      </c>
      <c r="C446" s="232" t="s">
        <v>708</v>
      </c>
      <c r="D446" s="232">
        <v>1.5176502466201782</v>
      </c>
      <c r="E446" s="232">
        <v>1.5874937176704407E-2</v>
      </c>
      <c r="F446" s="232">
        <v>95.600395202636719</v>
      </c>
      <c r="G446" s="232">
        <v>0</v>
      </c>
      <c r="H446" s="232">
        <v>232110</v>
      </c>
      <c r="I446" s="232">
        <v>0.39912521839141846</v>
      </c>
      <c r="J446" s="232">
        <v>2.6217993348836899E-2</v>
      </c>
    </row>
    <row r="447" spans="1:10" x14ac:dyDescent="0.25">
      <c r="A447" s="331" t="str">
        <f t="shared" si="6"/>
        <v>32012edu16</v>
      </c>
      <c r="B447" s="232">
        <v>32012</v>
      </c>
      <c r="C447" s="232" t="s">
        <v>709</v>
      </c>
      <c r="D447" s="232">
        <v>1.986070990562439</v>
      </c>
      <c r="E447" s="232">
        <v>1.1749803088605404E-2</v>
      </c>
      <c r="F447" s="232">
        <v>169.0301513671875</v>
      </c>
      <c r="G447" s="232">
        <v>0</v>
      </c>
      <c r="H447" s="232">
        <v>232110</v>
      </c>
      <c r="I447" s="232">
        <v>0.39912521839141846</v>
      </c>
      <c r="J447" s="232">
        <v>0.12896835803985596</v>
      </c>
    </row>
    <row r="448" spans="1:10" x14ac:dyDescent="0.25">
      <c r="A448" s="331" t="str">
        <f t="shared" si="6"/>
        <v>32012edu18</v>
      </c>
      <c r="B448" s="232">
        <v>32012</v>
      </c>
      <c r="C448" s="232" t="s">
        <v>710</v>
      </c>
      <c r="D448" s="232">
        <v>2.4089071750640869</v>
      </c>
      <c r="E448" s="232">
        <v>3.8313459604978561E-2</v>
      </c>
      <c r="F448" s="232">
        <v>62.873653411865234</v>
      </c>
      <c r="G448" s="232">
        <v>0</v>
      </c>
      <c r="H448" s="232">
        <v>232110</v>
      </c>
      <c r="I448" s="232">
        <v>0.39912521839141846</v>
      </c>
      <c r="J448" s="232">
        <v>5.7181022129952908E-3</v>
      </c>
    </row>
    <row r="449" spans="1:10" x14ac:dyDescent="0.25">
      <c r="A449" s="331" t="str">
        <f t="shared" si="6"/>
        <v>32012edu2</v>
      </c>
      <c r="B449" s="232">
        <v>32012</v>
      </c>
      <c r="C449" s="232" t="s">
        <v>711</v>
      </c>
      <c r="D449" s="232">
        <v>6.6043853759765625E-2</v>
      </c>
      <c r="E449" s="232">
        <v>2.1317720413208008E-2</v>
      </c>
      <c r="F449" s="232">
        <v>3.0980730056762695</v>
      </c>
      <c r="G449" s="232">
        <v>1.9480668706819415E-3</v>
      </c>
      <c r="H449" s="232">
        <v>232110</v>
      </c>
      <c r="I449" s="232">
        <v>0.39912521839141846</v>
      </c>
      <c r="J449" s="232">
        <v>1.1973020620644093E-2</v>
      </c>
    </row>
    <row r="450" spans="1:10" x14ac:dyDescent="0.25">
      <c r="A450" s="331" t="str">
        <f t="shared" si="6"/>
        <v>32012edu22</v>
      </c>
      <c r="B450" s="232">
        <v>32012</v>
      </c>
      <c r="C450" s="232" t="s">
        <v>712</v>
      </c>
      <c r="D450" s="232">
        <v>2.7740309238433838</v>
      </c>
      <c r="E450" s="232">
        <v>5.7148914784193039E-2</v>
      </c>
      <c r="F450" s="232">
        <v>48.540393829345703</v>
      </c>
      <c r="G450" s="232">
        <v>0</v>
      </c>
      <c r="H450" s="232">
        <v>232110</v>
      </c>
      <c r="I450" s="232">
        <v>0.39912521839141846</v>
      </c>
      <c r="J450" s="232">
        <v>2.1585491485893726E-3</v>
      </c>
    </row>
    <row r="451" spans="1:10" x14ac:dyDescent="0.25">
      <c r="A451" s="331" t="str">
        <f t="shared" ref="A451:A508" si="7">B451&amp;C451</f>
        <v>32012edu3</v>
      </c>
      <c r="B451" s="232">
        <v>32012</v>
      </c>
      <c r="C451" s="232" t="s">
        <v>713</v>
      </c>
      <c r="D451" s="232">
        <v>0.1827671080827713</v>
      </c>
      <c r="E451" s="232">
        <v>1.6097640618681908E-2</v>
      </c>
      <c r="F451" s="232">
        <v>11.353657722473145</v>
      </c>
      <c r="G451" s="232">
        <v>7.2427868134954694E-30</v>
      </c>
      <c r="H451" s="232">
        <v>232110</v>
      </c>
      <c r="I451" s="232">
        <v>0.39912521839141846</v>
      </c>
      <c r="J451" s="232">
        <v>2.1139135584235191E-2</v>
      </c>
    </row>
    <row r="452" spans="1:10" x14ac:dyDescent="0.25">
      <c r="A452" s="331" t="str">
        <f t="shared" si="7"/>
        <v>32012edu4</v>
      </c>
      <c r="B452" s="232">
        <v>32012</v>
      </c>
      <c r="C452" s="232" t="s">
        <v>714</v>
      </c>
      <c r="D452" s="232">
        <v>0.3250611424446106</v>
      </c>
      <c r="E452" s="232">
        <v>1.4815233647823334E-2</v>
      </c>
      <c r="F452" s="232">
        <v>21.941007614135742</v>
      </c>
      <c r="G452" s="232">
        <v>0</v>
      </c>
      <c r="H452" s="232">
        <v>232110</v>
      </c>
      <c r="I452" s="232">
        <v>0.39912521839141846</v>
      </c>
      <c r="J452" s="232">
        <v>2.9963100329041481E-2</v>
      </c>
    </row>
    <row r="453" spans="1:10" x14ac:dyDescent="0.25">
      <c r="A453" s="331" t="str">
        <f t="shared" si="7"/>
        <v>32012edu5</v>
      </c>
      <c r="B453" s="232">
        <v>32012</v>
      </c>
      <c r="C453" s="232" t="s">
        <v>715</v>
      </c>
      <c r="D453" s="232">
        <v>0.50498193502426147</v>
      </c>
      <c r="E453" s="232">
        <v>1.133166067302227E-2</v>
      </c>
      <c r="F453" s="232">
        <v>44.563808441162109</v>
      </c>
      <c r="G453" s="232">
        <v>0</v>
      </c>
      <c r="H453" s="232">
        <v>232110</v>
      </c>
      <c r="I453" s="232">
        <v>0.39912521839141846</v>
      </c>
      <c r="J453" s="232">
        <v>9.1558627784252167E-2</v>
      </c>
    </row>
    <row r="454" spans="1:10" x14ac:dyDescent="0.25">
      <c r="A454" s="331" t="str">
        <f t="shared" si="7"/>
        <v>32012edu6</v>
      </c>
      <c r="B454" s="232">
        <v>32012</v>
      </c>
      <c r="C454" s="232" t="s">
        <v>716</v>
      </c>
      <c r="D454" s="232">
        <v>0.56480646133422852</v>
      </c>
      <c r="E454" s="232">
        <v>1.2781024910509586E-2</v>
      </c>
      <c r="F454" s="232">
        <v>44.191013336181641</v>
      </c>
      <c r="G454" s="232">
        <v>0</v>
      </c>
      <c r="H454" s="232">
        <v>232110</v>
      </c>
      <c r="I454" s="232">
        <v>0.39912521839141846</v>
      </c>
      <c r="J454" s="232">
        <v>4.7883063554763794E-2</v>
      </c>
    </row>
    <row r="455" spans="1:10" x14ac:dyDescent="0.25">
      <c r="A455" s="331" t="str">
        <f t="shared" si="7"/>
        <v>32012edu7</v>
      </c>
      <c r="B455" s="232">
        <v>32012</v>
      </c>
      <c r="C455" s="232" t="s">
        <v>717</v>
      </c>
      <c r="D455" s="232">
        <v>0.63549226522445679</v>
      </c>
      <c r="E455" s="232">
        <v>1.385942380875349E-2</v>
      </c>
      <c r="F455" s="232">
        <v>45.852718353271484</v>
      </c>
      <c r="G455" s="232">
        <v>0</v>
      </c>
      <c r="H455" s="232">
        <v>232110</v>
      </c>
      <c r="I455" s="232">
        <v>0.39912521839141846</v>
      </c>
      <c r="J455" s="232">
        <v>3.0501930043101311E-2</v>
      </c>
    </row>
    <row r="456" spans="1:10" x14ac:dyDescent="0.25">
      <c r="A456" s="331" t="str">
        <f t="shared" si="7"/>
        <v>32012edu8</v>
      </c>
      <c r="B456" s="232">
        <v>32012</v>
      </c>
      <c r="C456" s="232" t="s">
        <v>718</v>
      </c>
      <c r="D456" s="232">
        <v>0.6978420615196228</v>
      </c>
      <c r="E456" s="232">
        <v>1.3403165154159069E-2</v>
      </c>
      <c r="F456" s="232">
        <v>52.065467834472656</v>
      </c>
      <c r="G456" s="232">
        <v>0</v>
      </c>
      <c r="H456" s="232">
        <v>232110</v>
      </c>
      <c r="I456" s="232">
        <v>0.39912521839141846</v>
      </c>
      <c r="J456" s="232">
        <v>3.6937233060598373E-2</v>
      </c>
    </row>
    <row r="457" spans="1:10" x14ac:dyDescent="0.25">
      <c r="A457" s="331" t="str">
        <f t="shared" si="7"/>
        <v>32012edu9</v>
      </c>
      <c r="B457" s="232">
        <v>32012</v>
      </c>
      <c r="C457" s="232" t="s">
        <v>719</v>
      </c>
      <c r="D457" s="232">
        <v>0.79363995790481567</v>
      </c>
      <c r="E457" s="232">
        <v>1.1046591214835644E-2</v>
      </c>
      <c r="F457" s="232">
        <v>71.84478759765625</v>
      </c>
      <c r="G457" s="232">
        <v>0</v>
      </c>
      <c r="H457" s="232">
        <v>232110</v>
      </c>
      <c r="I457" s="232">
        <v>0.39912521839141846</v>
      </c>
      <c r="J457" s="232">
        <v>0.10629294067621231</v>
      </c>
    </row>
    <row r="458" spans="1:10" x14ac:dyDescent="0.25">
      <c r="A458" s="331" t="str">
        <f t="shared" si="7"/>
        <v>32012hom</v>
      </c>
      <c r="B458" s="232">
        <v>32012</v>
      </c>
      <c r="C458" s="232" t="s">
        <v>720</v>
      </c>
      <c r="D458" s="232">
        <v>0.46078315377235413</v>
      </c>
      <c r="E458" s="232">
        <v>3.99022176861763E-3</v>
      </c>
      <c r="F458" s="232">
        <v>115.47808074951172</v>
      </c>
      <c r="G458" s="232">
        <v>0</v>
      </c>
      <c r="H458" s="232">
        <v>232110</v>
      </c>
      <c r="I458" s="232">
        <v>0.39912521839141846</v>
      </c>
      <c r="J458" s="232">
        <v>0.57939261198043823</v>
      </c>
    </row>
    <row r="459" spans="1:10" x14ac:dyDescent="0.25">
      <c r="A459" s="331" t="str">
        <f t="shared" si="7"/>
        <v>32012idade</v>
      </c>
      <c r="B459" s="232">
        <v>32012</v>
      </c>
      <c r="C459" s="232" t="s">
        <v>721</v>
      </c>
      <c r="D459" s="232">
        <v>6.6085450351238251E-2</v>
      </c>
      <c r="E459" s="232">
        <v>9.6781790489330888E-4</v>
      </c>
      <c r="F459" s="232">
        <v>68.282936096191406</v>
      </c>
      <c r="G459" s="232">
        <v>0</v>
      </c>
      <c r="H459" s="232">
        <v>232110</v>
      </c>
      <c r="I459" s="232">
        <v>0.39912521839141846</v>
      </c>
      <c r="J459" s="232">
        <v>38.033855438232422</v>
      </c>
    </row>
    <row r="460" spans="1:10" x14ac:dyDescent="0.25">
      <c r="A460" s="331" t="str">
        <f t="shared" si="7"/>
        <v>32012idade2</v>
      </c>
      <c r="B460" s="232">
        <v>32012</v>
      </c>
      <c r="C460" s="232" t="s">
        <v>722</v>
      </c>
      <c r="D460" s="232">
        <v>-6.3474616035819054E-4</v>
      </c>
      <c r="E460" s="232">
        <v>1.2312078069953714E-5</v>
      </c>
      <c r="F460" s="232">
        <v>-51.554756164550781</v>
      </c>
      <c r="G460" s="232">
        <v>0</v>
      </c>
      <c r="H460" s="232">
        <v>232110</v>
      </c>
      <c r="I460" s="232">
        <v>0.39912521839141846</v>
      </c>
      <c r="J460" s="232">
        <v>1619.5928955078125</v>
      </c>
    </row>
    <row r="461" spans="1:10" x14ac:dyDescent="0.25">
      <c r="A461" s="331" t="str">
        <f t="shared" si="7"/>
        <v>32012lnrtrabp</v>
      </c>
      <c r="B461" s="232">
        <v>32012</v>
      </c>
      <c r="C461" s="232" t="s">
        <v>723</v>
      </c>
      <c r="J461" s="232">
        <v>7.1060161590576172</v>
      </c>
    </row>
    <row r="462" spans="1:10" x14ac:dyDescent="0.25">
      <c r="A462" s="331" t="str">
        <f t="shared" si="7"/>
        <v>22012_cons</v>
      </c>
      <c r="B462" s="232">
        <v>22012</v>
      </c>
      <c r="C462" s="232" t="s">
        <v>701</v>
      </c>
      <c r="D462" s="232">
        <v>4.3564305305480957</v>
      </c>
      <c r="E462" s="232">
        <v>2.0398851484060287E-2</v>
      </c>
      <c r="F462" s="232">
        <v>213.56254577636719</v>
      </c>
      <c r="G462" s="232">
        <v>0</v>
      </c>
      <c r="H462" s="232">
        <v>233265</v>
      </c>
      <c r="I462" s="232">
        <v>0.38886421918869019</v>
      </c>
    </row>
    <row r="463" spans="1:10" x14ac:dyDescent="0.25">
      <c r="A463" s="331" t="str">
        <f t="shared" si="7"/>
        <v>22012edu1</v>
      </c>
      <c r="B463" s="232">
        <v>22012</v>
      </c>
      <c r="C463" s="232" t="s">
        <v>702</v>
      </c>
      <c r="D463" s="232">
        <v>0.25807762145996094</v>
      </c>
      <c r="E463" s="232">
        <v>6.5917409956455231E-2</v>
      </c>
      <c r="F463" s="232">
        <v>3.9151663780212402</v>
      </c>
      <c r="G463" s="232">
        <v>9.0367546363268048E-5</v>
      </c>
      <c r="H463" s="232">
        <v>233265</v>
      </c>
      <c r="I463" s="232">
        <v>0.38886421918869019</v>
      </c>
      <c r="J463" s="232">
        <v>7.9956615809351206E-4</v>
      </c>
    </row>
    <row r="464" spans="1:10" x14ac:dyDescent="0.25">
      <c r="A464" s="331" t="str">
        <f t="shared" si="7"/>
        <v>22012edu10</v>
      </c>
      <c r="B464" s="232">
        <v>22012</v>
      </c>
      <c r="C464" s="232" t="s">
        <v>703</v>
      </c>
      <c r="D464" s="232">
        <v>0.81988179683685303</v>
      </c>
      <c r="E464" s="232">
        <v>1.425129733979702E-2</v>
      </c>
      <c r="F464" s="232">
        <v>57.530326843261719</v>
      </c>
      <c r="G464" s="232">
        <v>0</v>
      </c>
      <c r="H464" s="232">
        <v>233265</v>
      </c>
      <c r="I464" s="232">
        <v>0.38886421918869019</v>
      </c>
      <c r="J464" s="232">
        <v>2.9015939682722092E-2</v>
      </c>
    </row>
    <row r="465" spans="1:10" x14ac:dyDescent="0.25">
      <c r="A465" s="331" t="str">
        <f t="shared" si="7"/>
        <v>22012edu11</v>
      </c>
      <c r="B465" s="232">
        <v>22012</v>
      </c>
      <c r="C465" s="232" t="s">
        <v>704</v>
      </c>
      <c r="D465" s="232">
        <v>0.90368872880935669</v>
      </c>
      <c r="E465" s="232">
        <v>1.3554567471146584E-2</v>
      </c>
      <c r="F465" s="232">
        <v>66.670425415039063</v>
      </c>
      <c r="G465" s="232">
        <v>0</v>
      </c>
      <c r="H465" s="232">
        <v>233265</v>
      </c>
      <c r="I465" s="232">
        <v>0.38886421918869019</v>
      </c>
      <c r="J465" s="232">
        <v>3.2637450844049454E-2</v>
      </c>
    </row>
    <row r="466" spans="1:10" x14ac:dyDescent="0.25">
      <c r="A466" s="331" t="str">
        <f t="shared" si="7"/>
        <v>22012edu12</v>
      </c>
      <c r="B466" s="232">
        <v>22012</v>
      </c>
      <c r="C466" s="232" t="s">
        <v>705</v>
      </c>
      <c r="D466" s="232">
        <v>1.0992193222045898</v>
      </c>
      <c r="E466" s="232">
        <v>1.0252812877297401E-2</v>
      </c>
      <c r="F466" s="232">
        <v>107.21148681640625</v>
      </c>
      <c r="G466" s="232">
        <v>0</v>
      </c>
      <c r="H466" s="232">
        <v>233265</v>
      </c>
      <c r="I466" s="232">
        <v>0.38886421918869019</v>
      </c>
      <c r="J466" s="232">
        <v>0.3048398494720459</v>
      </c>
    </row>
    <row r="467" spans="1:10" x14ac:dyDescent="0.25">
      <c r="A467" s="331" t="str">
        <f t="shared" si="7"/>
        <v>22012edu13</v>
      </c>
      <c r="B467" s="232">
        <v>22012</v>
      </c>
      <c r="C467" s="232" t="s">
        <v>706</v>
      </c>
      <c r="D467" s="232">
        <v>1.3544363975524902</v>
      </c>
      <c r="E467" s="232">
        <v>1.6747381538152695E-2</v>
      </c>
      <c r="F467" s="232">
        <v>80.874519348144531</v>
      </c>
      <c r="G467" s="232">
        <v>0</v>
      </c>
      <c r="H467" s="232">
        <v>233265</v>
      </c>
      <c r="I467" s="232">
        <v>0.38886421918869019</v>
      </c>
      <c r="J467" s="232">
        <v>1.81009192019701E-2</v>
      </c>
    </row>
    <row r="468" spans="1:10" x14ac:dyDescent="0.25">
      <c r="A468" s="331" t="str">
        <f t="shared" si="7"/>
        <v>22012edu14</v>
      </c>
      <c r="B468" s="232">
        <v>22012</v>
      </c>
      <c r="C468" s="232" t="s">
        <v>707</v>
      </c>
      <c r="D468" s="232">
        <v>1.4514820575714111</v>
      </c>
      <c r="E468" s="232">
        <v>1.618623360991478E-2</v>
      </c>
      <c r="F468" s="232">
        <v>89.673858642578125</v>
      </c>
      <c r="G468" s="232">
        <v>0</v>
      </c>
      <c r="H468" s="232">
        <v>233265</v>
      </c>
      <c r="I468" s="232">
        <v>0.38886421918869019</v>
      </c>
      <c r="J468" s="232">
        <v>2.0266041159629822E-2</v>
      </c>
    </row>
    <row r="469" spans="1:10" x14ac:dyDescent="0.25">
      <c r="A469" s="331" t="str">
        <f t="shared" si="7"/>
        <v>22012edu15</v>
      </c>
      <c r="B469" s="232">
        <v>22012</v>
      </c>
      <c r="C469" s="232" t="s">
        <v>708</v>
      </c>
      <c r="D469" s="232">
        <v>1.5129740238189697</v>
      </c>
      <c r="E469" s="232">
        <v>1.6211815178394318E-2</v>
      </c>
      <c r="F469" s="232">
        <v>93.325393676757813</v>
      </c>
      <c r="G469" s="232">
        <v>0</v>
      </c>
      <c r="H469" s="232">
        <v>233265</v>
      </c>
      <c r="I469" s="232">
        <v>0.38886421918869019</v>
      </c>
      <c r="J469" s="232">
        <v>2.598852850496769E-2</v>
      </c>
    </row>
    <row r="470" spans="1:10" x14ac:dyDescent="0.25">
      <c r="A470" s="331" t="str">
        <f t="shared" si="7"/>
        <v>22012edu16</v>
      </c>
      <c r="B470" s="232">
        <v>22012</v>
      </c>
      <c r="C470" s="232" t="s">
        <v>709</v>
      </c>
      <c r="D470" s="232">
        <v>1.9956769943237305</v>
      </c>
      <c r="E470" s="232">
        <v>1.199979055672884E-2</v>
      </c>
      <c r="F470" s="232">
        <v>166.309326171875</v>
      </c>
      <c r="G470" s="232">
        <v>0</v>
      </c>
      <c r="H470" s="232">
        <v>233265</v>
      </c>
      <c r="I470" s="232">
        <v>0.38886421918869019</v>
      </c>
      <c r="J470" s="232">
        <v>0.12801474332809448</v>
      </c>
    </row>
    <row r="471" spans="1:10" x14ac:dyDescent="0.25">
      <c r="A471" s="331" t="str">
        <f t="shared" si="7"/>
        <v>22012edu18</v>
      </c>
      <c r="B471" s="232">
        <v>22012</v>
      </c>
      <c r="C471" s="232" t="s">
        <v>710</v>
      </c>
      <c r="D471" s="232">
        <v>2.3558428287506104</v>
      </c>
      <c r="E471" s="232">
        <v>3.429025411605835E-2</v>
      </c>
      <c r="F471" s="232">
        <v>68.702987670898438</v>
      </c>
      <c r="G471" s="232">
        <v>0</v>
      </c>
      <c r="H471" s="232">
        <v>233265</v>
      </c>
      <c r="I471" s="232">
        <v>0.38886421918869019</v>
      </c>
      <c r="J471" s="232">
        <v>5.8978567831218243E-3</v>
      </c>
    </row>
    <row r="472" spans="1:10" x14ac:dyDescent="0.25">
      <c r="A472" s="331" t="str">
        <f t="shared" si="7"/>
        <v>22012edu2</v>
      </c>
      <c r="B472" s="232">
        <v>22012</v>
      </c>
      <c r="C472" s="232" t="s">
        <v>711</v>
      </c>
      <c r="D472" s="232">
        <v>5.3219109773635864E-2</v>
      </c>
      <c r="E472" s="232">
        <v>2.1373722702264786E-2</v>
      </c>
      <c r="F472" s="232">
        <v>2.4899318218231201</v>
      </c>
      <c r="G472" s="232">
        <v>1.2777451425790787E-2</v>
      </c>
      <c r="H472" s="232">
        <v>233265</v>
      </c>
      <c r="I472" s="232">
        <v>0.38886421918869019</v>
      </c>
      <c r="J472" s="232">
        <v>1.1935923248529434E-2</v>
      </c>
    </row>
    <row r="473" spans="1:10" x14ac:dyDescent="0.25">
      <c r="A473" s="331" t="str">
        <f t="shared" si="7"/>
        <v>22012edu22</v>
      </c>
      <c r="B473" s="232">
        <v>22012</v>
      </c>
      <c r="C473" s="232" t="s">
        <v>712</v>
      </c>
      <c r="D473" s="232">
        <v>2.6758906841278076</v>
      </c>
      <c r="E473" s="232">
        <v>6.5085269510746002E-2</v>
      </c>
      <c r="F473" s="232">
        <v>41.113613128662109</v>
      </c>
      <c r="G473" s="232">
        <v>0</v>
      </c>
      <c r="H473" s="232">
        <v>233265</v>
      </c>
      <c r="I473" s="232">
        <v>0.38886421918869019</v>
      </c>
      <c r="J473" s="232">
        <v>2.164207398891449E-3</v>
      </c>
    </row>
    <row r="474" spans="1:10" x14ac:dyDescent="0.25">
      <c r="A474" s="331" t="str">
        <f t="shared" si="7"/>
        <v>22012edu3</v>
      </c>
      <c r="B474" s="232">
        <v>22012</v>
      </c>
      <c r="C474" s="232" t="s">
        <v>713</v>
      </c>
      <c r="D474" s="232">
        <v>0.18628697097301483</v>
      </c>
      <c r="E474" s="232">
        <v>1.6782239079475403E-2</v>
      </c>
      <c r="F474" s="232">
        <v>11.100245475769043</v>
      </c>
      <c r="G474" s="232">
        <v>1.2718492277930885E-28</v>
      </c>
      <c r="H474" s="232">
        <v>233265</v>
      </c>
      <c r="I474" s="232">
        <v>0.38886421918869019</v>
      </c>
      <c r="J474" s="232">
        <v>2.1402405574917793E-2</v>
      </c>
    </row>
    <row r="475" spans="1:10" x14ac:dyDescent="0.25">
      <c r="A475" s="331" t="str">
        <f t="shared" si="7"/>
        <v>22012edu4</v>
      </c>
      <c r="B475" s="232">
        <v>22012</v>
      </c>
      <c r="C475" s="232" t="s">
        <v>714</v>
      </c>
      <c r="D475" s="232">
        <v>0.32697978615760803</v>
      </c>
      <c r="E475" s="232">
        <v>1.45964240655303E-2</v>
      </c>
      <c r="F475" s="232">
        <v>22.401363372802734</v>
      </c>
      <c r="G475" s="232">
        <v>0</v>
      </c>
      <c r="H475" s="232">
        <v>233265</v>
      </c>
      <c r="I475" s="232">
        <v>0.38886421918869019</v>
      </c>
      <c r="J475" s="232">
        <v>3.0796878039836884E-2</v>
      </c>
    </row>
    <row r="476" spans="1:10" x14ac:dyDescent="0.25">
      <c r="A476" s="331" t="str">
        <f t="shared" si="7"/>
        <v>22012edu5</v>
      </c>
      <c r="B476" s="232">
        <v>22012</v>
      </c>
      <c r="C476" s="232" t="s">
        <v>715</v>
      </c>
      <c r="D476" s="232">
        <v>0.50243151187896729</v>
      </c>
      <c r="E476" s="232">
        <v>1.1361834593117237E-2</v>
      </c>
      <c r="F476" s="232">
        <v>44.220985412597656</v>
      </c>
      <c r="G476" s="232">
        <v>0</v>
      </c>
      <c r="H476" s="232">
        <v>233265</v>
      </c>
      <c r="I476" s="232">
        <v>0.38886421918869019</v>
      </c>
      <c r="J476" s="232">
        <v>9.1483049094676971E-2</v>
      </c>
    </row>
    <row r="477" spans="1:10" x14ac:dyDescent="0.25">
      <c r="A477" s="331" t="str">
        <f t="shared" si="7"/>
        <v>22012edu6</v>
      </c>
      <c r="B477" s="232">
        <v>22012</v>
      </c>
      <c r="C477" s="232" t="s">
        <v>716</v>
      </c>
      <c r="D477" s="232">
        <v>0.57427334785461426</v>
      </c>
      <c r="E477" s="232">
        <v>1.2910183519124985E-2</v>
      </c>
      <c r="F477" s="232">
        <v>44.482196807861328</v>
      </c>
      <c r="G477" s="232">
        <v>0</v>
      </c>
      <c r="H477" s="232">
        <v>233265</v>
      </c>
      <c r="I477" s="232">
        <v>0.38886421918869019</v>
      </c>
      <c r="J477" s="232">
        <v>4.6026468276977539E-2</v>
      </c>
    </row>
    <row r="478" spans="1:10" x14ac:dyDescent="0.25">
      <c r="A478" s="331" t="str">
        <f t="shared" si="7"/>
        <v>22012edu7</v>
      </c>
      <c r="B478" s="232">
        <v>22012</v>
      </c>
      <c r="C478" s="232" t="s">
        <v>717</v>
      </c>
      <c r="D478" s="232">
        <v>0.65293335914611816</v>
      </c>
      <c r="E478" s="232">
        <v>1.3654332607984543E-2</v>
      </c>
      <c r="F478" s="232">
        <v>47.818767547607422</v>
      </c>
      <c r="G478" s="232">
        <v>0</v>
      </c>
      <c r="H478" s="232">
        <v>233265</v>
      </c>
      <c r="I478" s="232">
        <v>0.38886421918869019</v>
      </c>
      <c r="J478" s="232">
        <v>3.033517487347126E-2</v>
      </c>
    </row>
    <row r="479" spans="1:10" x14ac:dyDescent="0.25">
      <c r="A479" s="331" t="str">
        <f t="shared" si="7"/>
        <v>22012edu8</v>
      </c>
      <c r="B479" s="232">
        <v>22012</v>
      </c>
      <c r="C479" s="232" t="s">
        <v>718</v>
      </c>
      <c r="D479" s="232">
        <v>0.71897470951080322</v>
      </c>
      <c r="E479" s="232">
        <v>1.3030940666794777E-2</v>
      </c>
      <c r="F479" s="232">
        <v>55.174427032470703</v>
      </c>
      <c r="G479" s="232">
        <v>0</v>
      </c>
      <c r="H479" s="232">
        <v>233265</v>
      </c>
      <c r="I479" s="232">
        <v>0.38886421918869019</v>
      </c>
      <c r="J479" s="232">
        <v>3.6653671413660049E-2</v>
      </c>
    </row>
    <row r="480" spans="1:10" x14ac:dyDescent="0.25">
      <c r="A480" s="331" t="str">
        <f t="shared" si="7"/>
        <v>22012edu9</v>
      </c>
      <c r="B480" s="232">
        <v>22012</v>
      </c>
      <c r="C480" s="232" t="s">
        <v>719</v>
      </c>
      <c r="D480" s="232">
        <v>0.78996163606643677</v>
      </c>
      <c r="E480" s="232">
        <v>1.0980002582073212E-2</v>
      </c>
      <c r="F480" s="232">
        <v>71.945487976074219</v>
      </c>
      <c r="G480" s="232">
        <v>0</v>
      </c>
      <c r="H480" s="232">
        <v>233265</v>
      </c>
      <c r="I480" s="232">
        <v>0.38886421918869019</v>
      </c>
      <c r="J480" s="232">
        <v>0.1055583730340004</v>
      </c>
    </row>
    <row r="481" spans="1:10" x14ac:dyDescent="0.25">
      <c r="A481" s="331" t="str">
        <f t="shared" si="7"/>
        <v>22012hom</v>
      </c>
      <c r="B481" s="232">
        <v>22012</v>
      </c>
      <c r="C481" s="232" t="s">
        <v>720</v>
      </c>
      <c r="D481" s="232">
        <v>0.45774957537651062</v>
      </c>
      <c r="E481" s="232">
        <v>4.0967664681375027E-3</v>
      </c>
      <c r="F481" s="232">
        <v>111.73435974121094</v>
      </c>
      <c r="G481" s="232">
        <v>0</v>
      </c>
      <c r="H481" s="232">
        <v>233265</v>
      </c>
      <c r="I481" s="232">
        <v>0.38886421918869019</v>
      </c>
      <c r="J481" s="232">
        <v>0.58150869607925415</v>
      </c>
    </row>
    <row r="482" spans="1:10" x14ac:dyDescent="0.25">
      <c r="A482" s="331" t="str">
        <f t="shared" si="7"/>
        <v>22012idade</v>
      </c>
      <c r="B482" s="232">
        <v>22012</v>
      </c>
      <c r="C482" s="232" t="s">
        <v>721</v>
      </c>
      <c r="D482" s="232">
        <v>6.6954620182514191E-2</v>
      </c>
      <c r="E482" s="232">
        <v>9.8084856290370226E-4</v>
      </c>
      <c r="F482" s="232">
        <v>68.261932373046875</v>
      </c>
      <c r="G482" s="232">
        <v>0</v>
      </c>
      <c r="H482" s="232">
        <v>233265</v>
      </c>
      <c r="I482" s="232">
        <v>0.38886421918869019</v>
      </c>
      <c r="J482" s="232">
        <v>38.0181884765625</v>
      </c>
    </row>
    <row r="483" spans="1:10" x14ac:dyDescent="0.25">
      <c r="A483" s="331" t="str">
        <f t="shared" si="7"/>
        <v>22012idade2</v>
      </c>
      <c r="B483" s="232">
        <v>22012</v>
      </c>
      <c r="C483" s="232" t="s">
        <v>722</v>
      </c>
      <c r="D483" s="232">
        <v>-6.4888520864769816E-4</v>
      </c>
      <c r="E483" s="232">
        <v>1.2549893654068001E-5</v>
      </c>
      <c r="F483" s="232">
        <v>-51.704437255859375</v>
      </c>
      <c r="G483" s="232">
        <v>0</v>
      </c>
      <c r="H483" s="232">
        <v>233265</v>
      </c>
      <c r="I483" s="232">
        <v>0.38886421918869019</v>
      </c>
      <c r="J483" s="232">
        <v>1617.9801025390625</v>
      </c>
    </row>
    <row r="484" spans="1:10" x14ac:dyDescent="0.25">
      <c r="A484" s="331" t="str">
        <f t="shared" si="7"/>
        <v>22012lnrtrabp</v>
      </c>
      <c r="B484" s="232">
        <v>22012</v>
      </c>
      <c r="C484" s="232" t="s">
        <v>723</v>
      </c>
      <c r="J484" s="232">
        <v>7.091850757598877</v>
      </c>
    </row>
    <row r="485" spans="1:10" x14ac:dyDescent="0.25">
      <c r="A485" s="331" t="str">
        <f t="shared" si="7"/>
        <v>12012_cons</v>
      </c>
      <c r="B485" s="232">
        <v>12012</v>
      </c>
      <c r="C485" s="232" t="s">
        <v>701</v>
      </c>
      <c r="D485" s="232">
        <v>4.3327584266662598</v>
      </c>
      <c r="E485" s="232">
        <v>2.0274883136153221E-2</v>
      </c>
      <c r="F485" s="232">
        <v>213.70079040527344</v>
      </c>
      <c r="G485" s="232">
        <v>0</v>
      </c>
      <c r="H485" s="232">
        <v>231637</v>
      </c>
      <c r="I485" s="232">
        <v>0.39335080981254578</v>
      </c>
    </row>
    <row r="486" spans="1:10" x14ac:dyDescent="0.25">
      <c r="A486" s="331" t="str">
        <f t="shared" si="7"/>
        <v>12012edu1</v>
      </c>
      <c r="B486" s="232">
        <v>12012</v>
      </c>
      <c r="C486" s="232" t="s">
        <v>702</v>
      </c>
      <c r="D486" s="232">
        <v>0.12991391122341156</v>
      </c>
      <c r="E486" s="232">
        <v>7.564302533864975E-2</v>
      </c>
      <c r="F486" s="232">
        <v>1.7174605131149292</v>
      </c>
      <c r="G486" s="232">
        <v>8.5896402597427368E-2</v>
      </c>
      <c r="H486" s="232">
        <v>231637</v>
      </c>
      <c r="I486" s="232">
        <v>0.39335080981254578</v>
      </c>
      <c r="J486" s="232">
        <v>6.4668856794014573E-4</v>
      </c>
    </row>
    <row r="487" spans="1:10" x14ac:dyDescent="0.25">
      <c r="A487" s="331" t="str">
        <f t="shared" si="7"/>
        <v>12012edu10</v>
      </c>
      <c r="B487" s="232">
        <v>12012</v>
      </c>
      <c r="C487" s="232" t="s">
        <v>703</v>
      </c>
      <c r="D487" s="232">
        <v>0.79478436708450317</v>
      </c>
      <c r="E487" s="232">
        <v>1.3878116384148598E-2</v>
      </c>
      <c r="F487" s="232">
        <v>57.268894195556641</v>
      </c>
      <c r="G487" s="232">
        <v>0</v>
      </c>
      <c r="H487" s="232">
        <v>231637</v>
      </c>
      <c r="I487" s="232">
        <v>0.39335080981254578</v>
      </c>
      <c r="J487" s="232">
        <v>2.9086064547300339E-2</v>
      </c>
    </row>
    <row r="488" spans="1:10" x14ac:dyDescent="0.25">
      <c r="A488" s="331" t="str">
        <f t="shared" si="7"/>
        <v>12012edu11</v>
      </c>
      <c r="B488" s="232">
        <v>12012</v>
      </c>
      <c r="C488" s="232" t="s">
        <v>704</v>
      </c>
      <c r="D488" s="232">
        <v>0.88483530282974243</v>
      </c>
      <c r="E488" s="232">
        <v>1.3736352324485779E-2</v>
      </c>
      <c r="F488" s="232">
        <v>64.415596008300781</v>
      </c>
      <c r="G488" s="232">
        <v>0</v>
      </c>
      <c r="H488" s="232">
        <v>231637</v>
      </c>
      <c r="I488" s="232">
        <v>0.39335080981254578</v>
      </c>
      <c r="J488" s="232">
        <v>3.2430790364742279E-2</v>
      </c>
    </row>
    <row r="489" spans="1:10" x14ac:dyDescent="0.25">
      <c r="A489" s="331" t="str">
        <f t="shared" si="7"/>
        <v>12012edu12</v>
      </c>
      <c r="B489" s="232">
        <v>12012</v>
      </c>
      <c r="C489" s="232" t="s">
        <v>705</v>
      </c>
      <c r="D489" s="232">
        <v>1.0829638242721558</v>
      </c>
      <c r="E489" s="232">
        <v>1.0005016811192036E-2</v>
      </c>
      <c r="F489" s="232">
        <v>108.24208068847656</v>
      </c>
      <c r="G489" s="232">
        <v>0</v>
      </c>
      <c r="H489" s="232">
        <v>231637</v>
      </c>
      <c r="I489" s="232">
        <v>0.39335080981254578</v>
      </c>
      <c r="J489" s="232">
        <v>0.30247136950492859</v>
      </c>
    </row>
    <row r="490" spans="1:10" x14ac:dyDescent="0.25">
      <c r="A490" s="331" t="str">
        <f t="shared" si="7"/>
        <v>12012edu13</v>
      </c>
      <c r="B490" s="232">
        <v>12012</v>
      </c>
      <c r="C490" s="232" t="s">
        <v>706</v>
      </c>
      <c r="D490" s="232">
        <v>1.3470003604888916</v>
      </c>
      <c r="E490" s="232">
        <v>1.6544053331017494E-2</v>
      </c>
      <c r="F490" s="232">
        <v>81.41900634765625</v>
      </c>
      <c r="G490" s="232">
        <v>0</v>
      </c>
      <c r="H490" s="232">
        <v>231637</v>
      </c>
      <c r="I490" s="232">
        <v>0.39335080981254578</v>
      </c>
      <c r="J490" s="232">
        <v>1.7607146874070168E-2</v>
      </c>
    </row>
    <row r="491" spans="1:10" x14ac:dyDescent="0.25">
      <c r="A491" s="331" t="str">
        <f t="shared" si="7"/>
        <v>12012edu14</v>
      </c>
      <c r="B491" s="232">
        <v>12012</v>
      </c>
      <c r="C491" s="232" t="s">
        <v>707</v>
      </c>
      <c r="D491" s="232">
        <v>1.4568706750869751</v>
      </c>
      <c r="E491" s="232">
        <v>1.5912123024463654E-2</v>
      </c>
      <c r="F491" s="232">
        <v>91.557281494140625</v>
      </c>
      <c r="G491" s="232">
        <v>0</v>
      </c>
      <c r="H491" s="232">
        <v>231637</v>
      </c>
      <c r="I491" s="232">
        <v>0.39335080981254578</v>
      </c>
      <c r="J491" s="232">
        <v>2.1160535514354706E-2</v>
      </c>
    </row>
    <row r="492" spans="1:10" x14ac:dyDescent="0.25">
      <c r="A492" s="331" t="str">
        <f t="shared" si="7"/>
        <v>12012edu15</v>
      </c>
      <c r="B492" s="232">
        <v>12012</v>
      </c>
      <c r="C492" s="232" t="s">
        <v>708</v>
      </c>
      <c r="D492" s="232">
        <v>1.5123988389968872</v>
      </c>
      <c r="E492" s="232">
        <v>1.6381107270717621E-2</v>
      </c>
      <c r="F492" s="232">
        <v>92.325798034667969</v>
      </c>
      <c r="G492" s="232">
        <v>0</v>
      </c>
      <c r="H492" s="232">
        <v>231637</v>
      </c>
      <c r="I492" s="232">
        <v>0.39335080981254578</v>
      </c>
      <c r="J492" s="232">
        <v>2.6016013696789742E-2</v>
      </c>
    </row>
    <row r="493" spans="1:10" x14ac:dyDescent="0.25">
      <c r="A493" s="331" t="str">
        <f t="shared" si="7"/>
        <v>12012edu16</v>
      </c>
      <c r="B493" s="232">
        <v>12012</v>
      </c>
      <c r="C493" s="232" t="s">
        <v>709</v>
      </c>
      <c r="D493" s="232">
        <v>1.9825812578201294</v>
      </c>
      <c r="E493" s="232">
        <v>1.1603896506130695E-2</v>
      </c>
      <c r="F493" s="232">
        <v>170.85478210449219</v>
      </c>
      <c r="G493" s="232">
        <v>0</v>
      </c>
      <c r="H493" s="232">
        <v>231637</v>
      </c>
      <c r="I493" s="232">
        <v>0.39335080981254578</v>
      </c>
      <c r="J493" s="232">
        <v>0.1264992356300354</v>
      </c>
    </row>
    <row r="494" spans="1:10" x14ac:dyDescent="0.25">
      <c r="A494" s="331" t="str">
        <f t="shared" si="7"/>
        <v>12012edu18</v>
      </c>
      <c r="B494" s="232">
        <v>12012</v>
      </c>
      <c r="C494" s="232" t="s">
        <v>710</v>
      </c>
      <c r="D494" s="232">
        <v>2.4308805465698242</v>
      </c>
      <c r="E494" s="232">
        <v>3.4579172730445862E-2</v>
      </c>
      <c r="F494" s="232">
        <v>70.298980712890625</v>
      </c>
      <c r="G494" s="232">
        <v>0</v>
      </c>
      <c r="H494" s="232">
        <v>231637</v>
      </c>
      <c r="I494" s="232">
        <v>0.39335080981254578</v>
      </c>
      <c r="J494" s="232">
        <v>5.5462205782532692E-3</v>
      </c>
    </row>
    <row r="495" spans="1:10" x14ac:dyDescent="0.25">
      <c r="A495" s="331" t="str">
        <f t="shared" si="7"/>
        <v>12012edu2</v>
      </c>
      <c r="B495" s="232">
        <v>12012</v>
      </c>
      <c r="C495" s="232" t="s">
        <v>711</v>
      </c>
      <c r="D495" s="232">
        <v>6.5271593630313873E-2</v>
      </c>
      <c r="E495" s="232">
        <v>2.1279452368617058E-2</v>
      </c>
      <c r="F495" s="232">
        <v>3.0673530101776123</v>
      </c>
      <c r="G495" s="232">
        <v>2.1598853636533022E-3</v>
      </c>
      <c r="H495" s="232">
        <v>231637</v>
      </c>
      <c r="I495" s="232">
        <v>0.39335080981254578</v>
      </c>
      <c r="J495" s="232">
        <v>1.198425330221653E-2</v>
      </c>
    </row>
    <row r="496" spans="1:10" x14ac:dyDescent="0.25">
      <c r="A496" s="331" t="str">
        <f t="shared" si="7"/>
        <v>12012edu22</v>
      </c>
      <c r="B496" s="232">
        <v>12012</v>
      </c>
      <c r="C496" s="232" t="s">
        <v>712</v>
      </c>
      <c r="D496" s="232">
        <v>2.762845516204834</v>
      </c>
      <c r="E496" s="232">
        <v>6.9604702293872833E-2</v>
      </c>
      <c r="F496" s="232">
        <v>39.693374633789063</v>
      </c>
      <c r="G496" s="232">
        <v>0</v>
      </c>
      <c r="H496" s="232">
        <v>231637</v>
      </c>
      <c r="I496" s="232">
        <v>0.39335080981254578</v>
      </c>
      <c r="J496" s="232">
        <v>1.8004992743954062E-3</v>
      </c>
    </row>
    <row r="497" spans="1:10" x14ac:dyDescent="0.25">
      <c r="A497" s="331" t="str">
        <f t="shared" si="7"/>
        <v>12012edu3</v>
      </c>
      <c r="B497" s="232">
        <v>12012</v>
      </c>
      <c r="C497" s="232" t="s">
        <v>713</v>
      </c>
      <c r="D497" s="232">
        <v>0.16554613411426544</v>
      </c>
      <c r="E497" s="232">
        <v>1.6503043472766876E-2</v>
      </c>
      <c r="F497" s="232">
        <v>10.031249046325684</v>
      </c>
      <c r="G497" s="232">
        <v>1.1234699843502548E-23</v>
      </c>
      <c r="H497" s="232">
        <v>231637</v>
      </c>
      <c r="I497" s="232">
        <v>0.39335080981254578</v>
      </c>
      <c r="J497" s="232">
        <v>2.0919928327202797E-2</v>
      </c>
    </row>
    <row r="498" spans="1:10" x14ac:dyDescent="0.25">
      <c r="A498" s="331" t="str">
        <f t="shared" si="7"/>
        <v>12012edu4</v>
      </c>
      <c r="B498" s="232">
        <v>12012</v>
      </c>
      <c r="C498" s="232" t="s">
        <v>714</v>
      </c>
      <c r="D498" s="232">
        <v>0.28665021061897278</v>
      </c>
      <c r="E498" s="232">
        <v>1.4645692892372608E-2</v>
      </c>
      <c r="F498" s="232">
        <v>19.572320938110352</v>
      </c>
      <c r="G498" s="232">
        <v>0</v>
      </c>
      <c r="H498" s="232">
        <v>231637</v>
      </c>
      <c r="I498" s="232">
        <v>0.39335080981254578</v>
      </c>
      <c r="J498" s="232">
        <v>2.9690152034163475E-2</v>
      </c>
    </row>
    <row r="499" spans="1:10" x14ac:dyDescent="0.25">
      <c r="A499" s="331" t="str">
        <f t="shared" si="7"/>
        <v>12012edu5</v>
      </c>
      <c r="B499" s="232">
        <v>12012</v>
      </c>
      <c r="C499" s="232" t="s">
        <v>715</v>
      </c>
      <c r="D499" s="232">
        <v>0.49094131588935852</v>
      </c>
      <c r="E499" s="232">
        <v>1.0915315710008144E-2</v>
      </c>
      <c r="F499" s="232">
        <v>44.977291107177734</v>
      </c>
      <c r="G499" s="232">
        <v>0</v>
      </c>
      <c r="H499" s="232">
        <v>231637</v>
      </c>
      <c r="I499" s="232">
        <v>0.39335080981254578</v>
      </c>
      <c r="J499" s="232">
        <v>9.1810576617717743E-2</v>
      </c>
    </row>
    <row r="500" spans="1:10" x14ac:dyDescent="0.25">
      <c r="A500" s="331" t="str">
        <f t="shared" si="7"/>
        <v>12012edu6</v>
      </c>
      <c r="B500" s="232">
        <v>12012</v>
      </c>
      <c r="C500" s="232" t="s">
        <v>716</v>
      </c>
      <c r="D500" s="232">
        <v>0.55912184715270996</v>
      </c>
      <c r="E500" s="232">
        <v>1.2311412952840328E-2</v>
      </c>
      <c r="F500" s="232">
        <v>45.414920806884766</v>
      </c>
      <c r="G500" s="232">
        <v>0</v>
      </c>
      <c r="H500" s="232">
        <v>231637</v>
      </c>
      <c r="I500" s="232">
        <v>0.39335080981254578</v>
      </c>
      <c r="J500" s="232">
        <v>4.4790457934141159E-2</v>
      </c>
    </row>
    <row r="501" spans="1:10" x14ac:dyDescent="0.25">
      <c r="A501" s="331" t="str">
        <f t="shared" si="7"/>
        <v>12012edu7</v>
      </c>
      <c r="B501" s="232">
        <v>12012</v>
      </c>
      <c r="C501" s="232" t="s">
        <v>717</v>
      </c>
      <c r="D501" s="232">
        <v>0.62664490938186646</v>
      </c>
      <c r="E501" s="232">
        <v>1.3708543963730335E-2</v>
      </c>
      <c r="F501" s="232">
        <v>45.711997985839844</v>
      </c>
      <c r="G501" s="232">
        <v>0</v>
      </c>
      <c r="H501" s="232">
        <v>231637</v>
      </c>
      <c r="I501" s="232">
        <v>0.39335080981254578</v>
      </c>
      <c r="J501" s="232">
        <v>3.0145488679409027E-2</v>
      </c>
    </row>
    <row r="502" spans="1:10" x14ac:dyDescent="0.25">
      <c r="A502" s="331" t="str">
        <f t="shared" si="7"/>
        <v>12012edu8</v>
      </c>
      <c r="B502" s="232">
        <v>12012</v>
      </c>
      <c r="C502" s="232" t="s">
        <v>718</v>
      </c>
      <c r="D502" s="232">
        <v>0.7011985182762146</v>
      </c>
      <c r="E502" s="232">
        <v>1.2927831150591373E-2</v>
      </c>
      <c r="F502" s="232">
        <v>54.239456176757813</v>
      </c>
      <c r="G502" s="232">
        <v>0</v>
      </c>
      <c r="H502" s="232">
        <v>231637</v>
      </c>
      <c r="I502" s="232">
        <v>0.39335080981254578</v>
      </c>
      <c r="J502" s="232">
        <v>3.7031307816505432E-2</v>
      </c>
    </row>
    <row r="503" spans="1:10" x14ac:dyDescent="0.25">
      <c r="A503" s="331" t="str">
        <f t="shared" si="7"/>
        <v>12012edu9</v>
      </c>
      <c r="B503" s="232">
        <v>12012</v>
      </c>
      <c r="C503" s="232" t="s">
        <v>719</v>
      </c>
      <c r="D503" s="232">
        <v>0.77704942226409912</v>
      </c>
      <c r="E503" s="232">
        <v>1.0676510632038116E-2</v>
      </c>
      <c r="F503" s="232">
        <v>72.781211853027344</v>
      </c>
      <c r="G503" s="232">
        <v>0</v>
      </c>
      <c r="H503" s="232">
        <v>231637</v>
      </c>
      <c r="I503" s="232">
        <v>0.39335080981254578</v>
      </c>
      <c r="J503" s="232">
        <v>0.10642773658037186</v>
      </c>
    </row>
    <row r="504" spans="1:10" x14ac:dyDescent="0.25">
      <c r="A504" s="331" t="str">
        <f t="shared" si="7"/>
        <v>12012hom</v>
      </c>
      <c r="B504" s="232">
        <v>12012</v>
      </c>
      <c r="C504" s="232" t="s">
        <v>720</v>
      </c>
      <c r="D504" s="232">
        <v>0.47012010216712952</v>
      </c>
      <c r="E504" s="232">
        <v>4.0716966614127159E-3</v>
      </c>
      <c r="F504" s="232">
        <v>115.46049499511719</v>
      </c>
      <c r="G504" s="232">
        <v>0</v>
      </c>
      <c r="H504" s="232">
        <v>231637</v>
      </c>
      <c r="I504" s="232">
        <v>0.39335080981254578</v>
      </c>
      <c r="J504" s="232">
        <v>0.58539515733718872</v>
      </c>
    </row>
    <row r="505" spans="1:10" x14ac:dyDescent="0.25">
      <c r="A505" s="331" t="str">
        <f t="shared" si="7"/>
        <v>12012idade</v>
      </c>
      <c r="B505" s="232">
        <v>12012</v>
      </c>
      <c r="C505" s="232" t="s">
        <v>721</v>
      </c>
      <c r="D505" s="232">
        <v>6.8058371543884277E-2</v>
      </c>
      <c r="E505" s="232">
        <v>9.9338265135884285E-4</v>
      </c>
      <c r="F505" s="232">
        <v>68.511734008789063</v>
      </c>
      <c r="G505" s="232">
        <v>0</v>
      </c>
      <c r="H505" s="232">
        <v>231637</v>
      </c>
      <c r="I505" s="232">
        <v>0.39335080981254578</v>
      </c>
      <c r="J505" s="232">
        <v>37.994052886962891</v>
      </c>
    </row>
    <row r="506" spans="1:10" x14ac:dyDescent="0.25">
      <c r="A506" s="331" t="str">
        <f t="shared" si="7"/>
        <v>12012idade2</v>
      </c>
      <c r="B506" s="232">
        <v>12012</v>
      </c>
      <c r="C506" s="232" t="s">
        <v>722</v>
      </c>
      <c r="D506" s="232">
        <v>-6.5951049327850342E-4</v>
      </c>
      <c r="E506" s="232">
        <v>1.275943941436708E-5</v>
      </c>
      <c r="F506" s="232">
        <v>-51.688045501708984</v>
      </c>
      <c r="G506" s="232">
        <v>0</v>
      </c>
      <c r="H506" s="232">
        <v>231637</v>
      </c>
      <c r="I506" s="232">
        <v>0.39335080981254578</v>
      </c>
      <c r="J506" s="232">
        <v>1617.049072265625</v>
      </c>
    </row>
    <row r="507" spans="1:10" x14ac:dyDescent="0.25">
      <c r="A507" s="331" t="str">
        <f t="shared" si="7"/>
        <v>12012lnrtrabp</v>
      </c>
      <c r="B507" s="232">
        <v>12012</v>
      </c>
      <c r="C507" s="232" t="s">
        <v>723</v>
      </c>
      <c r="J507" s="232">
        <v>7.0803523063659668</v>
      </c>
    </row>
    <row r="508" spans="1:10" x14ac:dyDescent="0.25">
      <c r="A508" s="331" t="str">
        <f t="shared" si="7"/>
        <v/>
      </c>
      <c r="C508" s="232" t="s">
        <v>608</v>
      </c>
    </row>
  </sheetData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8"/>
  <sheetViews>
    <sheetView topLeftCell="A34" workbookViewId="0">
      <selection activeCell="B84" sqref="B84"/>
    </sheetView>
  </sheetViews>
  <sheetFormatPr defaultRowHeight="15" x14ac:dyDescent="0.25"/>
  <cols>
    <col min="1" max="1" width="9.140625" style="288"/>
    <col min="2" max="10" width="9.140625" style="232"/>
    <col min="11" max="16384" width="9.140625" style="288"/>
  </cols>
  <sheetData>
    <row r="1" spans="1:10" x14ac:dyDescent="0.25">
      <c r="B1" s="232" t="s">
        <v>232</v>
      </c>
      <c r="C1" s="232" t="s">
        <v>693</v>
      </c>
      <c r="D1" s="232" t="s">
        <v>694</v>
      </c>
      <c r="E1" s="232" t="s">
        <v>695</v>
      </c>
      <c r="F1" s="232" t="s">
        <v>696</v>
      </c>
      <c r="G1" s="232" t="s">
        <v>697</v>
      </c>
      <c r="H1" s="232" t="s">
        <v>698</v>
      </c>
      <c r="I1" s="232" t="s">
        <v>699</v>
      </c>
      <c r="J1" s="232" t="s">
        <v>700</v>
      </c>
    </row>
    <row r="2" spans="1:10" x14ac:dyDescent="0.25">
      <c r="A2" s="288" t="str">
        <f>B2&amp;C2</f>
        <v>2016_cons</v>
      </c>
      <c r="B2" s="232">
        <v>2016</v>
      </c>
      <c r="C2" s="232" t="s">
        <v>701</v>
      </c>
      <c r="D2" s="232">
        <v>5.5525898933410645</v>
      </c>
      <c r="E2" s="232">
        <v>6.4642608165740967E-2</v>
      </c>
      <c r="F2" s="232">
        <v>85.896751403808594</v>
      </c>
      <c r="G2" s="232">
        <v>0</v>
      </c>
      <c r="H2" s="232">
        <v>11752</v>
      </c>
      <c r="I2" s="232">
        <v>0.45865285396575928</v>
      </c>
    </row>
    <row r="3" spans="1:10" x14ac:dyDescent="0.25">
      <c r="A3" s="288" t="str">
        <f t="shared" ref="A3:A66" si="0">B3&amp;C3</f>
        <v>2016edu1</v>
      </c>
      <c r="B3" s="232">
        <v>2016</v>
      </c>
      <c r="C3" s="232" t="s">
        <v>702</v>
      </c>
      <c r="D3" s="232">
        <v>-0.1936362236738205</v>
      </c>
      <c r="E3" s="232">
        <v>0.43153491616249084</v>
      </c>
      <c r="F3" s="232">
        <v>-0.44871509075164795</v>
      </c>
      <c r="G3" s="232">
        <v>0.65364551544189453</v>
      </c>
      <c r="H3" s="232">
        <v>11752</v>
      </c>
      <c r="I3" s="232">
        <v>0.45865285396575928</v>
      </c>
      <c r="J3" s="232">
        <v>2.97749531455338E-4</v>
      </c>
    </row>
    <row r="4" spans="1:10" x14ac:dyDescent="0.25">
      <c r="A4" s="288" t="str">
        <f t="shared" si="0"/>
        <v>2016edu10</v>
      </c>
      <c r="B4" s="232">
        <v>2016</v>
      </c>
      <c r="C4" s="232" t="s">
        <v>703</v>
      </c>
      <c r="D4" s="232">
        <v>8.3109252154827118E-2</v>
      </c>
      <c r="E4" s="232">
        <v>4.28132563829422E-2</v>
      </c>
      <c r="F4" s="232">
        <v>1.9412037134170532</v>
      </c>
      <c r="G4" s="232">
        <v>5.2257493138313293E-2</v>
      </c>
      <c r="H4" s="232">
        <v>11752</v>
      </c>
      <c r="I4" s="232">
        <v>0.45865285396575928</v>
      </c>
      <c r="J4" s="232">
        <v>1.7416514456272125E-2</v>
      </c>
    </row>
    <row r="5" spans="1:10" x14ac:dyDescent="0.25">
      <c r="A5" s="288" t="str">
        <f t="shared" si="0"/>
        <v>2016edu11</v>
      </c>
      <c r="B5" s="232">
        <v>2016</v>
      </c>
      <c r="C5" s="232" t="s">
        <v>704</v>
      </c>
      <c r="D5" s="232">
        <v>0.14612893760204315</v>
      </c>
      <c r="E5" s="232">
        <v>3.569108247756958E-2</v>
      </c>
      <c r="F5" s="232">
        <v>4.0942702293395996</v>
      </c>
      <c r="G5" s="232">
        <v>4.2633986595319584E-5</v>
      </c>
      <c r="H5" s="232">
        <v>11752</v>
      </c>
      <c r="I5" s="232">
        <v>0.45865285396575928</v>
      </c>
      <c r="J5" s="232">
        <v>1.9770903512835503E-2</v>
      </c>
    </row>
    <row r="6" spans="1:10" x14ac:dyDescent="0.25">
      <c r="A6" s="288" t="str">
        <f t="shared" si="0"/>
        <v>2016edu12</v>
      </c>
      <c r="B6" s="232">
        <v>2016</v>
      </c>
      <c r="C6" s="232" t="s">
        <v>705</v>
      </c>
      <c r="D6" s="232">
        <v>0.37665218114852905</v>
      </c>
      <c r="E6" s="232">
        <v>2.5455445051193237E-2</v>
      </c>
      <c r="F6" s="232">
        <v>14.796526908874512</v>
      </c>
      <c r="G6" s="232">
        <v>0</v>
      </c>
      <c r="H6" s="232">
        <v>11752</v>
      </c>
      <c r="I6" s="232">
        <v>0.45865285396575928</v>
      </c>
      <c r="J6" s="232">
        <v>0.38344833254814148</v>
      </c>
    </row>
    <row r="7" spans="1:10" x14ac:dyDescent="0.25">
      <c r="A7" s="288" t="str">
        <f t="shared" si="0"/>
        <v>2016edu13</v>
      </c>
      <c r="B7" s="232">
        <v>2016</v>
      </c>
      <c r="C7" s="232" t="s">
        <v>706</v>
      </c>
      <c r="D7" s="232">
        <v>0.58395135402679443</v>
      </c>
      <c r="E7" s="232">
        <v>4.4285845011472702E-2</v>
      </c>
      <c r="F7" s="232">
        <v>13.185959815979004</v>
      </c>
      <c r="G7" s="232">
        <v>0</v>
      </c>
      <c r="H7" s="232">
        <v>11752</v>
      </c>
      <c r="I7" s="232">
        <v>0.45865285396575928</v>
      </c>
      <c r="J7" s="232">
        <v>1.9162630662322044E-2</v>
      </c>
    </row>
    <row r="8" spans="1:10" x14ac:dyDescent="0.25">
      <c r="A8" s="288" t="str">
        <f t="shared" si="0"/>
        <v>2016edu14</v>
      </c>
      <c r="B8" s="232">
        <v>2016</v>
      </c>
      <c r="C8" s="232" t="s">
        <v>707</v>
      </c>
      <c r="D8" s="232">
        <v>0.69775396585464478</v>
      </c>
      <c r="E8" s="232">
        <v>4.781273752450943E-2</v>
      </c>
      <c r="F8" s="232">
        <v>14.593474388122559</v>
      </c>
      <c r="G8" s="232">
        <v>0</v>
      </c>
      <c r="H8" s="232">
        <v>11752</v>
      </c>
      <c r="I8" s="232">
        <v>0.45865285396575928</v>
      </c>
      <c r="J8" s="232">
        <v>2.4014318361878395E-2</v>
      </c>
    </row>
    <row r="9" spans="1:10" x14ac:dyDescent="0.25">
      <c r="A9" s="288" t="str">
        <f t="shared" si="0"/>
        <v>2016edu15</v>
      </c>
      <c r="B9" s="232">
        <v>2016</v>
      </c>
      <c r="C9" s="232" t="s">
        <v>708</v>
      </c>
      <c r="D9" s="232">
        <v>0.83008509874343872</v>
      </c>
      <c r="E9" s="232">
        <v>4.9609553068876266E-2</v>
      </c>
      <c r="F9" s="232">
        <v>16.732364654541016</v>
      </c>
      <c r="G9" s="232">
        <v>0</v>
      </c>
      <c r="H9" s="232">
        <v>11752</v>
      </c>
      <c r="I9" s="232">
        <v>0.45865285396575928</v>
      </c>
      <c r="J9" s="232">
        <v>2.4796029552817345E-2</v>
      </c>
    </row>
    <row r="10" spans="1:10" x14ac:dyDescent="0.25">
      <c r="A10" s="288" t="str">
        <f t="shared" si="0"/>
        <v>2016edu16</v>
      </c>
      <c r="B10" s="232">
        <v>2016</v>
      </c>
      <c r="C10" s="232" t="s">
        <v>709</v>
      </c>
      <c r="D10" s="232">
        <v>1.3339300155639648</v>
      </c>
      <c r="E10" s="232">
        <v>3.2115273177623749E-2</v>
      </c>
      <c r="F10" s="232">
        <v>41.535690307617188</v>
      </c>
      <c r="G10" s="232">
        <v>0</v>
      </c>
      <c r="H10" s="232">
        <v>11752</v>
      </c>
      <c r="I10" s="232">
        <v>0.45865285396575928</v>
      </c>
      <c r="J10" s="232">
        <v>0.19724053144454956</v>
      </c>
    </row>
    <row r="11" spans="1:10" x14ac:dyDescent="0.25">
      <c r="A11" s="288" t="str">
        <f t="shared" si="0"/>
        <v>2016edu18</v>
      </c>
      <c r="B11" s="232">
        <v>2016</v>
      </c>
      <c r="C11" s="232" t="s">
        <v>710</v>
      </c>
      <c r="D11" s="232">
        <v>1.6536831855773926</v>
      </c>
      <c r="E11" s="232">
        <v>8.6347676813602448E-2</v>
      </c>
      <c r="F11" s="232">
        <v>19.151449203491211</v>
      </c>
      <c r="G11" s="232">
        <v>0</v>
      </c>
      <c r="H11" s="232">
        <v>11752</v>
      </c>
      <c r="I11" s="232">
        <v>0.45865285396575928</v>
      </c>
      <c r="J11" s="232">
        <v>8.2684820517897606E-3</v>
      </c>
    </row>
    <row r="12" spans="1:10" x14ac:dyDescent="0.25">
      <c r="A12" s="288" t="str">
        <f t="shared" si="0"/>
        <v>2016edu2</v>
      </c>
      <c r="B12" s="232">
        <v>2016</v>
      </c>
      <c r="C12" s="232" t="s">
        <v>711</v>
      </c>
      <c r="D12" s="232">
        <v>-0.1981697678565979</v>
      </c>
      <c r="E12" s="232">
        <v>0.10017482936382294</v>
      </c>
      <c r="F12" s="232">
        <v>-1.9782391786575317</v>
      </c>
      <c r="G12" s="232">
        <v>4.7925092279911041E-2</v>
      </c>
      <c r="H12" s="232">
        <v>11752</v>
      </c>
      <c r="I12" s="232">
        <v>0.45865285396575928</v>
      </c>
      <c r="J12" s="232">
        <v>4.3468968942761421E-3</v>
      </c>
    </row>
    <row r="13" spans="1:10" x14ac:dyDescent="0.25">
      <c r="A13" s="288" t="str">
        <f t="shared" si="0"/>
        <v>2016edu22</v>
      </c>
      <c r="B13" s="232">
        <v>2016</v>
      </c>
      <c r="C13" s="232" t="s">
        <v>712</v>
      </c>
      <c r="D13" s="232">
        <v>2.2465226650238037</v>
      </c>
      <c r="E13" s="232">
        <v>8.3721503615379333E-2</v>
      </c>
      <c r="F13" s="232">
        <v>26.833280563354492</v>
      </c>
      <c r="G13" s="232">
        <v>0</v>
      </c>
      <c r="H13" s="232">
        <v>11752</v>
      </c>
      <c r="I13" s="232">
        <v>0.45865285396575928</v>
      </c>
      <c r="J13" s="232">
        <v>4.9420436844229698E-3</v>
      </c>
    </row>
    <row r="14" spans="1:10" x14ac:dyDescent="0.25">
      <c r="A14" s="288" t="str">
        <f t="shared" si="0"/>
        <v>2016edu3</v>
      </c>
      <c r="B14" s="232">
        <v>2016</v>
      </c>
      <c r="C14" s="232" t="s">
        <v>713</v>
      </c>
      <c r="D14" s="232">
        <v>-0.20383025705814362</v>
      </c>
      <c r="E14" s="232">
        <v>7.0374161005020142E-2</v>
      </c>
      <c r="F14" s="232">
        <v>-2.8963792324066162</v>
      </c>
      <c r="G14" s="232">
        <v>3.7819352000951767E-3</v>
      </c>
      <c r="H14" s="232">
        <v>11752</v>
      </c>
      <c r="I14" s="232">
        <v>0.45865285396575928</v>
      </c>
      <c r="J14" s="232">
        <v>5.9842499904334545E-3</v>
      </c>
    </row>
    <row r="15" spans="1:10" x14ac:dyDescent="0.25">
      <c r="A15" s="288" t="str">
        <f t="shared" si="0"/>
        <v>2016edu4</v>
      </c>
      <c r="B15" s="232">
        <v>2016</v>
      </c>
      <c r="C15" s="232" t="s">
        <v>714</v>
      </c>
      <c r="D15" s="232">
        <v>-0.15828222036361694</v>
      </c>
      <c r="E15" s="232">
        <v>6.7778930068016052E-2</v>
      </c>
      <c r="F15" s="232">
        <v>-2.3352718353271484</v>
      </c>
      <c r="G15" s="232">
        <v>1.9545996561646461E-2</v>
      </c>
      <c r="H15" s="232">
        <v>11752</v>
      </c>
      <c r="I15" s="232">
        <v>0.45865285396575928</v>
      </c>
      <c r="J15" s="232">
        <v>1.1037240736186504E-2</v>
      </c>
    </row>
    <row r="16" spans="1:10" x14ac:dyDescent="0.25">
      <c r="A16" s="288" t="str">
        <f t="shared" si="0"/>
        <v>2016edu5</v>
      </c>
      <c r="B16" s="232">
        <v>2016</v>
      </c>
      <c r="C16" s="232" t="s">
        <v>715</v>
      </c>
      <c r="D16" s="232">
        <v>-3.220178559422493E-2</v>
      </c>
      <c r="E16" s="232">
        <v>3.2490536570549011E-2</v>
      </c>
      <c r="F16" s="232">
        <v>-0.99111276865005493</v>
      </c>
      <c r="G16" s="232">
        <v>0.32165095210075378</v>
      </c>
      <c r="H16" s="232">
        <v>11752</v>
      </c>
      <c r="I16" s="232">
        <v>0.45865285396575928</v>
      </c>
      <c r="J16" s="232">
        <v>4.684736579656601E-2</v>
      </c>
    </row>
    <row r="17" spans="1:10" x14ac:dyDescent="0.25">
      <c r="A17" s="288" t="str">
        <f t="shared" si="0"/>
        <v>2016edu6</v>
      </c>
      <c r="B17" s="232">
        <v>2016</v>
      </c>
      <c r="C17" s="232" t="s">
        <v>716</v>
      </c>
      <c r="D17" s="232">
        <v>1.1224398389458656E-2</v>
      </c>
      <c r="E17" s="232">
        <v>3.7025593221187592E-2</v>
      </c>
      <c r="F17" s="232">
        <v>0.3031524121761322</v>
      </c>
      <c r="G17" s="232">
        <v>0.7617790699005127</v>
      </c>
      <c r="H17" s="232">
        <v>11752</v>
      </c>
      <c r="I17" s="232">
        <v>0.45865285396575928</v>
      </c>
      <c r="J17" s="232">
        <v>2.5990474969148636E-2</v>
      </c>
    </row>
    <row r="18" spans="1:10" x14ac:dyDescent="0.25">
      <c r="A18" s="288" t="str">
        <f t="shared" si="0"/>
        <v>2016edu7</v>
      </c>
      <c r="B18" s="232">
        <v>2016</v>
      </c>
      <c r="C18" s="232" t="s">
        <v>717</v>
      </c>
      <c r="D18" s="232">
        <v>1.0399866849184036E-2</v>
      </c>
      <c r="E18" s="232">
        <v>3.955603763461113E-2</v>
      </c>
      <c r="F18" s="232">
        <v>0.26291477680206299</v>
      </c>
      <c r="G18" s="232">
        <v>0.79262089729309082</v>
      </c>
      <c r="H18" s="232">
        <v>11752</v>
      </c>
      <c r="I18" s="232">
        <v>0.45865285396575928</v>
      </c>
      <c r="J18" s="232">
        <v>2.009093388915062E-2</v>
      </c>
    </row>
    <row r="19" spans="1:10" x14ac:dyDescent="0.25">
      <c r="A19" s="288" t="str">
        <f t="shared" si="0"/>
        <v>2016edu8</v>
      </c>
      <c r="B19" s="232">
        <v>2016</v>
      </c>
      <c r="C19" s="232" t="s">
        <v>718</v>
      </c>
      <c r="D19" s="232">
        <v>8.1417746841907501E-2</v>
      </c>
      <c r="E19" s="232">
        <v>4.008202999830246E-2</v>
      </c>
      <c r="F19" s="232">
        <v>2.031278133392334</v>
      </c>
      <c r="G19" s="232">
        <v>4.2249288409948349E-2</v>
      </c>
      <c r="H19" s="232">
        <v>11752</v>
      </c>
      <c r="I19" s="232">
        <v>0.45865285396575928</v>
      </c>
      <c r="J19" s="232">
        <v>2.1630674600601196E-2</v>
      </c>
    </row>
    <row r="20" spans="1:10" x14ac:dyDescent="0.25">
      <c r="A20" s="288" t="str">
        <f t="shared" si="0"/>
        <v>2016edu9</v>
      </c>
      <c r="B20" s="232">
        <v>2016</v>
      </c>
      <c r="C20" s="232" t="s">
        <v>719</v>
      </c>
      <c r="D20" s="232">
        <v>0.13369303941726685</v>
      </c>
      <c r="E20" s="232">
        <v>2.7102818712592125E-2</v>
      </c>
      <c r="F20" s="232">
        <v>4.9328093528747559</v>
      </c>
      <c r="G20" s="232">
        <v>8.2166911852254998E-7</v>
      </c>
      <c r="H20" s="232">
        <v>11752</v>
      </c>
      <c r="I20" s="232">
        <v>0.45865285396575928</v>
      </c>
      <c r="J20" s="232">
        <v>0.11562540382146835</v>
      </c>
    </row>
    <row r="21" spans="1:10" x14ac:dyDescent="0.25">
      <c r="A21" s="288" t="str">
        <f t="shared" si="0"/>
        <v>2016hom</v>
      </c>
      <c r="B21" s="232">
        <v>2016</v>
      </c>
      <c r="C21" s="232" t="s">
        <v>720</v>
      </c>
      <c r="D21" s="232">
        <v>0.36735886335372925</v>
      </c>
      <c r="E21" s="232">
        <v>1.3205156661570072E-2</v>
      </c>
      <c r="F21" s="232">
        <v>27.81934928894043</v>
      </c>
      <c r="G21" s="232">
        <v>0</v>
      </c>
      <c r="H21" s="232">
        <v>11752</v>
      </c>
      <c r="I21" s="232">
        <v>0.45865285396575928</v>
      </c>
      <c r="J21" s="232">
        <v>0.56085264682769775</v>
      </c>
    </row>
    <row r="22" spans="1:10" x14ac:dyDescent="0.25">
      <c r="A22" s="288" t="str">
        <f t="shared" si="0"/>
        <v>2016idade</v>
      </c>
      <c r="B22" s="232">
        <v>2016</v>
      </c>
      <c r="C22" s="232" t="s">
        <v>721</v>
      </c>
      <c r="D22" s="232">
        <v>4.9136947840452194E-2</v>
      </c>
      <c r="E22" s="232">
        <v>2.9872527811676264E-3</v>
      </c>
      <c r="F22" s="232">
        <v>16.448875427246094</v>
      </c>
      <c r="G22" s="232">
        <v>0</v>
      </c>
      <c r="H22" s="232">
        <v>11752</v>
      </c>
      <c r="I22" s="232">
        <v>0.45865285396575928</v>
      </c>
      <c r="J22" s="232">
        <v>40.906997680664063</v>
      </c>
    </row>
    <row r="23" spans="1:10" x14ac:dyDescent="0.25">
      <c r="A23" s="288" t="str">
        <f t="shared" si="0"/>
        <v>2016idade2</v>
      </c>
      <c r="B23" s="232">
        <v>2016</v>
      </c>
      <c r="C23" s="232" t="s">
        <v>722</v>
      </c>
      <c r="D23" s="232">
        <v>-4.6991859562695026E-4</v>
      </c>
      <c r="E23" s="232">
        <v>3.6099740100326017E-5</v>
      </c>
      <c r="F23" s="232">
        <v>-13.017229080200195</v>
      </c>
      <c r="G23" s="232">
        <v>1.8030794606652608E-38</v>
      </c>
      <c r="H23" s="232">
        <v>11752</v>
      </c>
      <c r="I23" s="232">
        <v>0.45865285396575928</v>
      </c>
      <c r="J23" s="232">
        <v>1836.2376708984375</v>
      </c>
    </row>
    <row r="24" spans="1:10" x14ac:dyDescent="0.25">
      <c r="A24" s="288" t="str">
        <f t="shared" si="0"/>
        <v>2016lnrtrabp</v>
      </c>
      <c r="B24" s="232">
        <v>2016</v>
      </c>
      <c r="C24" s="232" t="s">
        <v>723</v>
      </c>
      <c r="J24" s="232">
        <v>7.4032855033874512</v>
      </c>
    </row>
    <row r="25" spans="1:10" x14ac:dyDescent="0.25">
      <c r="A25" s="288" t="str">
        <f t="shared" si="0"/>
        <v>2015_cons</v>
      </c>
      <c r="B25" s="232">
        <v>2015</v>
      </c>
      <c r="C25" s="232" t="s">
        <v>701</v>
      </c>
      <c r="D25" s="232">
        <v>5.627326488494873</v>
      </c>
      <c r="E25" s="232">
        <v>3.2236717641353607E-2</v>
      </c>
      <c r="F25" s="232">
        <v>174.56263732910156</v>
      </c>
      <c r="G25" s="232">
        <v>0</v>
      </c>
      <c r="H25" s="232">
        <v>47308</v>
      </c>
      <c r="I25" s="232">
        <v>0.4495178759098053</v>
      </c>
    </row>
    <row r="26" spans="1:10" x14ac:dyDescent="0.25">
      <c r="A26" s="288" t="str">
        <f t="shared" si="0"/>
        <v>2015edu1</v>
      </c>
      <c r="B26" s="232">
        <v>2015</v>
      </c>
      <c r="C26" s="232" t="s">
        <v>702</v>
      </c>
      <c r="D26" s="232">
        <v>-0.19823265075683594</v>
      </c>
      <c r="E26" s="232">
        <v>0.10371929407119751</v>
      </c>
      <c r="F26" s="232">
        <v>-1.9112417697906494</v>
      </c>
      <c r="G26" s="232">
        <v>5.597955733537674E-2</v>
      </c>
      <c r="H26" s="232">
        <v>47308</v>
      </c>
      <c r="I26" s="232">
        <v>0.4495178759098053</v>
      </c>
      <c r="J26" s="232">
        <v>2.4118895817082375E-4</v>
      </c>
    </row>
    <row r="27" spans="1:10" x14ac:dyDescent="0.25">
      <c r="A27" s="288" t="str">
        <f t="shared" si="0"/>
        <v>2015edu10</v>
      </c>
      <c r="B27" s="232">
        <v>2015</v>
      </c>
      <c r="C27" s="232" t="s">
        <v>703</v>
      </c>
      <c r="D27" s="232">
        <v>0.11371227353811264</v>
      </c>
      <c r="E27" s="232">
        <v>2.3838495835661888E-2</v>
      </c>
      <c r="F27" s="232">
        <v>4.770111083984375</v>
      </c>
      <c r="G27" s="232">
        <v>1.8467258087184746E-6</v>
      </c>
      <c r="H27" s="232">
        <v>47308</v>
      </c>
      <c r="I27" s="232">
        <v>0.4495178759098053</v>
      </c>
      <c r="J27" s="232">
        <v>2.0331880077719688E-2</v>
      </c>
    </row>
    <row r="28" spans="1:10" x14ac:dyDescent="0.25">
      <c r="A28" s="288" t="str">
        <f t="shared" si="0"/>
        <v>2015edu11</v>
      </c>
      <c r="B28" s="232">
        <v>2015</v>
      </c>
      <c r="C28" s="232" t="s">
        <v>704</v>
      </c>
      <c r="D28" s="232">
        <v>0.20143432915210724</v>
      </c>
      <c r="E28" s="232">
        <v>2.2158525884151459E-2</v>
      </c>
      <c r="F28" s="232">
        <v>9.090601921081543</v>
      </c>
      <c r="G28" s="232">
        <v>1.0219778986471151E-19</v>
      </c>
      <c r="H28" s="232">
        <v>47308</v>
      </c>
      <c r="I28" s="232">
        <v>0.4495178759098053</v>
      </c>
      <c r="J28" s="232">
        <v>2.4790987372398376E-2</v>
      </c>
    </row>
    <row r="29" spans="1:10" x14ac:dyDescent="0.25">
      <c r="A29" s="288" t="str">
        <f t="shared" si="0"/>
        <v>2015edu12</v>
      </c>
      <c r="B29" s="232">
        <v>2015</v>
      </c>
      <c r="C29" s="232" t="s">
        <v>705</v>
      </c>
      <c r="D29" s="232">
        <v>0.39425116777420044</v>
      </c>
      <c r="E29" s="232">
        <v>1.6669640317559242E-2</v>
      </c>
      <c r="F29" s="232">
        <v>23.650850296020508</v>
      </c>
      <c r="G29" s="232">
        <v>0</v>
      </c>
      <c r="H29" s="232">
        <v>47308</v>
      </c>
      <c r="I29" s="232">
        <v>0.4495178759098053</v>
      </c>
      <c r="J29" s="232">
        <v>0.38270926475524902</v>
      </c>
    </row>
    <row r="30" spans="1:10" x14ac:dyDescent="0.25">
      <c r="A30" s="288" t="str">
        <f t="shared" si="0"/>
        <v>2015edu13</v>
      </c>
      <c r="B30" s="232">
        <v>2015</v>
      </c>
      <c r="C30" s="232" t="s">
        <v>706</v>
      </c>
      <c r="D30" s="232">
        <v>0.55772829055786133</v>
      </c>
      <c r="E30" s="232">
        <v>2.6137437671422958E-2</v>
      </c>
      <c r="F30" s="232">
        <v>21.338293075561523</v>
      </c>
      <c r="G30" s="232">
        <v>0</v>
      </c>
      <c r="H30" s="232">
        <v>47308</v>
      </c>
      <c r="I30" s="232">
        <v>0.4495178759098053</v>
      </c>
      <c r="J30" s="232">
        <v>1.6336904838681221E-2</v>
      </c>
    </row>
    <row r="31" spans="1:10" x14ac:dyDescent="0.25">
      <c r="A31" s="288" t="str">
        <f t="shared" si="0"/>
        <v>2015edu14</v>
      </c>
      <c r="B31" s="232">
        <v>2015</v>
      </c>
      <c r="C31" s="232" t="s">
        <v>707</v>
      </c>
      <c r="D31" s="232">
        <v>0.70219206809997559</v>
      </c>
      <c r="E31" s="232">
        <v>2.5527028366923332E-2</v>
      </c>
      <c r="F31" s="232">
        <v>27.507787704467773</v>
      </c>
      <c r="G31" s="232">
        <v>0</v>
      </c>
      <c r="H31" s="232">
        <v>47308</v>
      </c>
      <c r="I31" s="232">
        <v>0.4495178759098053</v>
      </c>
      <c r="J31" s="232">
        <v>2.3617388680577278E-2</v>
      </c>
    </row>
    <row r="32" spans="1:10" x14ac:dyDescent="0.25">
      <c r="A32" s="288" t="str">
        <f t="shared" si="0"/>
        <v>2015edu15</v>
      </c>
      <c r="B32" s="232">
        <v>2015</v>
      </c>
      <c r="C32" s="232" t="s">
        <v>708</v>
      </c>
      <c r="D32" s="232">
        <v>0.80403333902359009</v>
      </c>
      <c r="E32" s="232">
        <v>2.6628008112311363E-2</v>
      </c>
      <c r="F32" s="232">
        <v>30.195024490356445</v>
      </c>
      <c r="G32" s="232">
        <v>0</v>
      </c>
      <c r="H32" s="232">
        <v>47308</v>
      </c>
      <c r="I32" s="232">
        <v>0.4495178759098053</v>
      </c>
      <c r="J32" s="232">
        <v>2.5684431195259094E-2</v>
      </c>
    </row>
    <row r="33" spans="1:10" x14ac:dyDescent="0.25">
      <c r="A33" s="288" t="str">
        <f t="shared" si="0"/>
        <v>2015edu16</v>
      </c>
      <c r="B33" s="232">
        <v>2015</v>
      </c>
      <c r="C33" s="232" t="s">
        <v>709</v>
      </c>
      <c r="D33" s="232">
        <v>1.3217307329177856</v>
      </c>
      <c r="E33" s="232">
        <v>1.8148664385080338E-2</v>
      </c>
      <c r="F33" s="232">
        <v>72.827987670898438</v>
      </c>
      <c r="G33" s="232">
        <v>0</v>
      </c>
      <c r="H33" s="232">
        <v>47308</v>
      </c>
      <c r="I33" s="232">
        <v>0.4495178759098053</v>
      </c>
      <c r="J33" s="232">
        <v>0.18814563751220703</v>
      </c>
    </row>
    <row r="34" spans="1:10" x14ac:dyDescent="0.25">
      <c r="A34" s="288" t="str">
        <f t="shared" si="0"/>
        <v>2015edu18</v>
      </c>
      <c r="B34" s="232">
        <v>2015</v>
      </c>
      <c r="C34" s="232" t="s">
        <v>710</v>
      </c>
      <c r="D34" s="232">
        <v>1.6976391077041626</v>
      </c>
      <c r="E34" s="232">
        <v>4.5812405645847321E-2</v>
      </c>
      <c r="F34" s="232">
        <v>37.056320190429688</v>
      </c>
      <c r="G34" s="232">
        <v>0</v>
      </c>
      <c r="H34" s="232">
        <v>47308</v>
      </c>
      <c r="I34" s="232">
        <v>0.4495178759098053</v>
      </c>
      <c r="J34" s="232">
        <v>6.8039586767554283E-3</v>
      </c>
    </row>
    <row r="35" spans="1:10" x14ac:dyDescent="0.25">
      <c r="A35" s="288" t="str">
        <f t="shared" si="0"/>
        <v>2015edu2</v>
      </c>
      <c r="B35" s="232">
        <v>2015</v>
      </c>
      <c r="C35" s="232" t="s">
        <v>711</v>
      </c>
      <c r="D35" s="232">
        <v>-0.1043030172586441</v>
      </c>
      <c r="E35" s="232">
        <v>4.3019410222768784E-2</v>
      </c>
      <c r="F35" s="232">
        <v>-2.4245572090148926</v>
      </c>
      <c r="G35" s="232">
        <v>1.5330790542066097E-2</v>
      </c>
      <c r="H35" s="232">
        <v>47308</v>
      </c>
      <c r="I35" s="232">
        <v>0.4495178759098053</v>
      </c>
      <c r="J35" s="232">
        <v>4.3188012205064297E-3</v>
      </c>
    </row>
    <row r="36" spans="1:10" x14ac:dyDescent="0.25">
      <c r="A36" s="288" t="str">
        <f t="shared" si="0"/>
        <v>2015edu22</v>
      </c>
      <c r="B36" s="232">
        <v>2015</v>
      </c>
      <c r="C36" s="232" t="s">
        <v>712</v>
      </c>
      <c r="D36" s="232">
        <v>1.9388214349746704</v>
      </c>
      <c r="E36" s="232">
        <v>5.2590586245059967E-2</v>
      </c>
      <c r="F36" s="232">
        <v>36.866321563720703</v>
      </c>
      <c r="G36" s="232">
        <v>0</v>
      </c>
      <c r="H36" s="232">
        <v>47308</v>
      </c>
      <c r="I36" s="232">
        <v>0.4495178759098053</v>
      </c>
      <c r="J36" s="232">
        <v>4.6516647562384605E-3</v>
      </c>
    </row>
    <row r="37" spans="1:10" x14ac:dyDescent="0.25">
      <c r="A37" s="288" t="str">
        <f t="shared" si="0"/>
        <v>2015edu3</v>
      </c>
      <c r="B37" s="232">
        <v>2015</v>
      </c>
      <c r="C37" s="232" t="s">
        <v>713</v>
      </c>
      <c r="D37" s="232">
        <v>-9.7797289490699768E-2</v>
      </c>
      <c r="E37" s="232">
        <v>3.2854326069355011E-2</v>
      </c>
      <c r="F37" s="232">
        <v>-2.9766943454742432</v>
      </c>
      <c r="G37" s="232">
        <v>2.9152182396501303E-3</v>
      </c>
      <c r="H37" s="232">
        <v>47308</v>
      </c>
      <c r="I37" s="232">
        <v>0.4495178759098053</v>
      </c>
      <c r="J37" s="232">
        <v>7.3256464675068855E-3</v>
      </c>
    </row>
    <row r="38" spans="1:10" x14ac:dyDescent="0.25">
      <c r="A38" s="288" t="str">
        <f t="shared" si="0"/>
        <v>2015edu4</v>
      </c>
      <c r="B38" s="232">
        <v>2015</v>
      </c>
      <c r="C38" s="232" t="s">
        <v>714</v>
      </c>
      <c r="D38" s="232">
        <v>-0.11254548281431198</v>
      </c>
      <c r="E38" s="232">
        <v>2.9698643833398819E-2</v>
      </c>
      <c r="F38" s="232">
        <v>-3.7895832061767578</v>
      </c>
      <c r="G38" s="232">
        <v>1.5108728257473558E-4</v>
      </c>
      <c r="H38" s="232">
        <v>47308</v>
      </c>
      <c r="I38" s="232">
        <v>0.4495178759098053</v>
      </c>
      <c r="J38" s="232">
        <v>1.2731990776956081E-2</v>
      </c>
    </row>
    <row r="39" spans="1:10" x14ac:dyDescent="0.25">
      <c r="A39" s="288" t="str">
        <f t="shared" si="0"/>
        <v>2015edu5</v>
      </c>
      <c r="B39" s="232">
        <v>2015</v>
      </c>
      <c r="C39" s="232" t="s">
        <v>715</v>
      </c>
      <c r="D39" s="232">
        <v>-2.8918901458382607E-2</v>
      </c>
      <c r="E39" s="232">
        <v>1.9442399963736534E-2</v>
      </c>
      <c r="F39" s="232">
        <v>-1.4874142408370972</v>
      </c>
      <c r="G39" s="232">
        <v>0.13691210746765137</v>
      </c>
      <c r="H39" s="232">
        <v>47308</v>
      </c>
      <c r="I39" s="232">
        <v>0.4495178759098053</v>
      </c>
      <c r="J39" s="232">
        <v>5.2509352564811707E-2</v>
      </c>
    </row>
    <row r="40" spans="1:10" x14ac:dyDescent="0.25">
      <c r="A40" s="288" t="str">
        <f t="shared" si="0"/>
        <v>2015edu6</v>
      </c>
      <c r="B40" s="232">
        <v>2015</v>
      </c>
      <c r="C40" s="232" t="s">
        <v>716</v>
      </c>
      <c r="D40" s="232">
        <v>3.2976992428302765E-2</v>
      </c>
      <c r="E40" s="232">
        <v>2.0721690729260445E-2</v>
      </c>
      <c r="F40" s="232">
        <v>1.5914238691329956</v>
      </c>
      <c r="G40" s="232">
        <v>0.11152090132236481</v>
      </c>
      <c r="H40" s="232">
        <v>47308</v>
      </c>
      <c r="I40" s="232">
        <v>0.4495178759098053</v>
      </c>
      <c r="J40" s="232">
        <v>2.9683707281947136E-2</v>
      </c>
    </row>
    <row r="41" spans="1:10" x14ac:dyDescent="0.25">
      <c r="A41" s="288" t="str">
        <f t="shared" si="0"/>
        <v>2015edu7</v>
      </c>
      <c r="B41" s="232">
        <v>2015</v>
      </c>
      <c r="C41" s="232" t="s">
        <v>717</v>
      </c>
      <c r="D41" s="232">
        <v>4.7591853886842728E-2</v>
      </c>
      <c r="E41" s="232">
        <v>2.2368740290403366E-2</v>
      </c>
      <c r="F41" s="232">
        <v>2.1276054382324219</v>
      </c>
      <c r="G41" s="232">
        <v>3.337496891617775E-2</v>
      </c>
      <c r="H41" s="232">
        <v>47308</v>
      </c>
      <c r="I41" s="232">
        <v>0.4495178759098053</v>
      </c>
      <c r="J41" s="232">
        <v>2.0009204745292664E-2</v>
      </c>
    </row>
    <row r="42" spans="1:10" x14ac:dyDescent="0.25">
      <c r="A42" s="288" t="str">
        <f t="shared" si="0"/>
        <v>2015edu8</v>
      </c>
      <c r="B42" s="232">
        <v>2015</v>
      </c>
      <c r="C42" s="232" t="s">
        <v>718</v>
      </c>
      <c r="D42" s="232">
        <v>0.11405744403600693</v>
      </c>
      <c r="E42" s="232">
        <v>2.146402932703495E-2</v>
      </c>
      <c r="F42" s="232">
        <v>5.3138875961303711</v>
      </c>
      <c r="G42" s="232">
        <v>1.0779570658314697E-7</v>
      </c>
      <c r="H42" s="232">
        <v>47308</v>
      </c>
      <c r="I42" s="232">
        <v>0.4495178759098053</v>
      </c>
      <c r="J42" s="232">
        <v>2.4185054004192352E-2</v>
      </c>
    </row>
    <row r="43" spans="1:10" x14ac:dyDescent="0.25">
      <c r="A43" s="288" t="str">
        <f t="shared" si="0"/>
        <v>2015edu9</v>
      </c>
      <c r="B43" s="232">
        <v>2015</v>
      </c>
      <c r="C43" s="232" t="s">
        <v>719</v>
      </c>
      <c r="D43" s="232">
        <v>0.15743729472160339</v>
      </c>
      <c r="E43" s="232">
        <v>1.7177462577819824E-2</v>
      </c>
      <c r="F43" s="232">
        <v>9.1653404235839844</v>
      </c>
      <c r="G43" s="232">
        <v>5.1311315559894224E-20</v>
      </c>
      <c r="H43" s="232">
        <v>47308</v>
      </c>
      <c r="I43" s="232">
        <v>0.4495178759098053</v>
      </c>
      <c r="J43" s="232">
        <v>0.12732599675655365</v>
      </c>
    </row>
    <row r="44" spans="1:10" x14ac:dyDescent="0.25">
      <c r="A44" s="288" t="str">
        <f t="shared" si="0"/>
        <v>2015hom</v>
      </c>
      <c r="B44" s="232">
        <v>2015</v>
      </c>
      <c r="C44" s="232" t="s">
        <v>720</v>
      </c>
      <c r="D44" s="232">
        <v>0.37070086598396301</v>
      </c>
      <c r="E44" s="232">
        <v>5.6468076072633266E-3</v>
      </c>
      <c r="F44" s="232">
        <v>65.647865295410156</v>
      </c>
      <c r="G44" s="232">
        <v>0</v>
      </c>
      <c r="H44" s="232">
        <v>47308</v>
      </c>
      <c r="I44" s="232">
        <v>0.4495178759098053</v>
      </c>
      <c r="J44" s="232">
        <v>0.55727744102478027</v>
      </c>
    </row>
    <row r="45" spans="1:10" x14ac:dyDescent="0.25">
      <c r="A45" s="288" t="str">
        <f t="shared" si="0"/>
        <v>2015idade</v>
      </c>
      <c r="B45" s="232">
        <v>2015</v>
      </c>
      <c r="C45" s="232" t="s">
        <v>721</v>
      </c>
      <c r="D45" s="232">
        <v>4.4727876782417297E-2</v>
      </c>
      <c r="E45" s="232">
        <v>1.4155595563352108E-3</v>
      </c>
      <c r="F45" s="232">
        <v>31.597311019897461</v>
      </c>
      <c r="G45" s="232">
        <v>0</v>
      </c>
      <c r="H45" s="232">
        <v>47308</v>
      </c>
      <c r="I45" s="232">
        <v>0.4495178759098053</v>
      </c>
      <c r="J45" s="232">
        <v>40.640110015869141</v>
      </c>
    </row>
    <row r="46" spans="1:10" x14ac:dyDescent="0.25">
      <c r="A46" s="288" t="str">
        <f t="shared" si="0"/>
        <v>2015idade2</v>
      </c>
      <c r="B46" s="232">
        <v>2015</v>
      </c>
      <c r="C46" s="232" t="s">
        <v>722</v>
      </c>
      <c r="D46" s="232">
        <v>-4.15330461692065E-4</v>
      </c>
      <c r="E46" s="232">
        <v>1.7224439943674952E-5</v>
      </c>
      <c r="F46" s="232">
        <v>-24.112857818603516</v>
      </c>
      <c r="G46" s="232">
        <v>0</v>
      </c>
      <c r="H46" s="232">
        <v>47308</v>
      </c>
      <c r="I46" s="232">
        <v>0.4495178759098053</v>
      </c>
      <c r="J46" s="232">
        <v>1817.2845458984375</v>
      </c>
    </row>
    <row r="47" spans="1:10" x14ac:dyDescent="0.25">
      <c r="A47" s="288" t="str">
        <f t="shared" si="0"/>
        <v>2015lnrtrabp</v>
      </c>
      <c r="B47" s="232">
        <v>2015</v>
      </c>
      <c r="C47" s="232" t="s">
        <v>723</v>
      </c>
      <c r="J47" s="232">
        <v>7.3912343978881836</v>
      </c>
    </row>
    <row r="48" spans="1:10" x14ac:dyDescent="0.25">
      <c r="A48" s="288" t="str">
        <f t="shared" si="0"/>
        <v>2014_cons</v>
      </c>
      <c r="B48" s="232">
        <v>2014</v>
      </c>
      <c r="C48" s="232" t="s">
        <v>701</v>
      </c>
      <c r="D48" s="232">
        <v>5.7403707504272461</v>
      </c>
      <c r="E48" s="232">
        <v>4.2131073772907257E-2</v>
      </c>
      <c r="F48" s="232">
        <v>136.25028991699219</v>
      </c>
      <c r="G48" s="232">
        <v>0</v>
      </c>
      <c r="H48" s="232">
        <v>48370</v>
      </c>
      <c r="I48" s="232">
        <v>0.2119576632976532</v>
      </c>
    </row>
    <row r="49" spans="1:10" x14ac:dyDescent="0.25">
      <c r="A49" s="288" t="str">
        <f t="shared" si="0"/>
        <v>2014edu1</v>
      </c>
      <c r="B49" s="232">
        <v>2014</v>
      </c>
      <c r="C49" s="232" t="s">
        <v>702</v>
      </c>
      <c r="D49" s="232">
        <v>-0.29539406299591064</v>
      </c>
      <c r="E49" s="232">
        <v>0.18146297335624695</v>
      </c>
      <c r="F49" s="232">
        <v>-1.6278475522994995</v>
      </c>
      <c r="G49" s="232">
        <v>0.10356373339891434</v>
      </c>
      <c r="H49" s="232">
        <v>48370</v>
      </c>
      <c r="I49" s="232">
        <v>0.2119576632976532</v>
      </c>
      <c r="J49" s="232">
        <v>2.3582630092278123E-4</v>
      </c>
    </row>
    <row r="50" spans="1:10" x14ac:dyDescent="0.25">
      <c r="A50" s="288" t="str">
        <f t="shared" si="0"/>
        <v>2014edu10</v>
      </c>
      <c r="B50" s="232">
        <v>2014</v>
      </c>
      <c r="C50" s="232" t="s">
        <v>703</v>
      </c>
      <c r="D50" s="232">
        <v>0.15400102734565735</v>
      </c>
      <c r="E50" s="232">
        <v>3.0747765675187111E-2</v>
      </c>
      <c r="F50" s="232">
        <v>5.0085272789001465</v>
      </c>
      <c r="G50" s="232">
        <v>5.5040857205312932E-7</v>
      </c>
      <c r="H50" s="232">
        <v>48370</v>
      </c>
      <c r="I50" s="232">
        <v>0.2119576632976532</v>
      </c>
      <c r="J50" s="232">
        <v>2.2545227780938148E-2</v>
      </c>
    </row>
    <row r="51" spans="1:10" x14ac:dyDescent="0.25">
      <c r="A51" s="288" t="str">
        <f t="shared" si="0"/>
        <v>2014edu11</v>
      </c>
      <c r="B51" s="232">
        <v>2014</v>
      </c>
      <c r="C51" s="232" t="s">
        <v>704</v>
      </c>
      <c r="D51" s="232">
        <v>0.21740080416202545</v>
      </c>
      <c r="E51" s="232">
        <v>2.9944311827421188E-2</v>
      </c>
      <c r="F51" s="232">
        <v>7.2601704597473145</v>
      </c>
      <c r="G51" s="232">
        <v>3.9240488571186394E-13</v>
      </c>
      <c r="H51" s="232">
        <v>48370</v>
      </c>
      <c r="I51" s="232">
        <v>0.2119576632976532</v>
      </c>
      <c r="J51" s="232">
        <v>2.7848409488797188E-2</v>
      </c>
    </row>
    <row r="52" spans="1:10" x14ac:dyDescent="0.25">
      <c r="A52" s="288" t="str">
        <f t="shared" si="0"/>
        <v>2014edu12</v>
      </c>
      <c r="B52" s="232">
        <v>2014</v>
      </c>
      <c r="C52" s="232" t="s">
        <v>705</v>
      </c>
      <c r="D52" s="232">
        <v>0.36732140183448792</v>
      </c>
      <c r="E52" s="232">
        <v>2.377975732088089E-2</v>
      </c>
      <c r="F52" s="232">
        <v>15.446810722351074</v>
      </c>
      <c r="G52" s="232">
        <v>0</v>
      </c>
      <c r="H52" s="232">
        <v>48370</v>
      </c>
      <c r="I52" s="232">
        <v>0.2119576632976532</v>
      </c>
      <c r="J52" s="232">
        <v>0.37615588307380676</v>
      </c>
    </row>
    <row r="53" spans="1:10" x14ac:dyDescent="0.25">
      <c r="A53" s="288" t="str">
        <f t="shared" si="0"/>
        <v>2014edu13</v>
      </c>
      <c r="B53" s="232">
        <v>2014</v>
      </c>
      <c r="C53" s="232" t="s">
        <v>706</v>
      </c>
      <c r="D53" s="232">
        <v>0.46876004338264465</v>
      </c>
      <c r="E53" s="232">
        <v>3.8246393203735352E-2</v>
      </c>
      <c r="F53" s="232">
        <v>12.256319999694824</v>
      </c>
      <c r="G53" s="232">
        <v>1.7485850402240967E-34</v>
      </c>
      <c r="H53" s="232">
        <v>48370</v>
      </c>
      <c r="I53" s="232">
        <v>0.2119576632976532</v>
      </c>
      <c r="J53" s="232">
        <v>1.5001263469457626E-2</v>
      </c>
    </row>
    <row r="54" spans="1:10" x14ac:dyDescent="0.25">
      <c r="A54" s="288" t="str">
        <f t="shared" si="0"/>
        <v>2014edu14</v>
      </c>
      <c r="B54" s="232">
        <v>2014</v>
      </c>
      <c r="C54" s="232" t="s">
        <v>707</v>
      </c>
      <c r="D54" s="232">
        <v>0.60905557870864868</v>
      </c>
      <c r="E54" s="232">
        <v>3.7149675190448761E-2</v>
      </c>
      <c r="F54" s="232">
        <v>16.39463996887207</v>
      </c>
      <c r="G54" s="232">
        <v>0</v>
      </c>
      <c r="H54" s="232">
        <v>48370</v>
      </c>
      <c r="I54" s="232">
        <v>0.2119576632976532</v>
      </c>
      <c r="J54" s="232">
        <v>2.0490135997533798E-2</v>
      </c>
    </row>
    <row r="55" spans="1:10" x14ac:dyDescent="0.25">
      <c r="A55" s="288" t="str">
        <f t="shared" si="0"/>
        <v>2014edu15</v>
      </c>
      <c r="B55" s="232">
        <v>2014</v>
      </c>
      <c r="C55" s="232" t="s">
        <v>708</v>
      </c>
      <c r="D55" s="232">
        <v>0.67728841304779053</v>
      </c>
      <c r="E55" s="232">
        <v>3.7078198045492172E-2</v>
      </c>
      <c r="F55" s="232">
        <v>18.266487121582031</v>
      </c>
      <c r="G55" s="232">
        <v>0</v>
      </c>
      <c r="H55" s="232">
        <v>48370</v>
      </c>
      <c r="I55" s="232">
        <v>0.2119576632976532</v>
      </c>
      <c r="J55" s="232">
        <v>2.3924320936203003E-2</v>
      </c>
    </row>
    <row r="56" spans="1:10" x14ac:dyDescent="0.25">
      <c r="A56" s="288" t="str">
        <f t="shared" si="0"/>
        <v>2014edu16</v>
      </c>
      <c r="B56" s="232">
        <v>2014</v>
      </c>
      <c r="C56" s="232" t="s">
        <v>709</v>
      </c>
      <c r="D56" s="232">
        <v>1.1224238872528076</v>
      </c>
      <c r="E56" s="232">
        <v>2.6667840778827667E-2</v>
      </c>
      <c r="F56" s="232">
        <v>42.089042663574219</v>
      </c>
      <c r="G56" s="232">
        <v>0</v>
      </c>
      <c r="H56" s="232">
        <v>48370</v>
      </c>
      <c r="I56" s="232">
        <v>0.2119576632976532</v>
      </c>
      <c r="J56" s="232">
        <v>0.17716953158378601</v>
      </c>
    </row>
    <row r="57" spans="1:10" x14ac:dyDescent="0.25">
      <c r="A57" s="288" t="str">
        <f t="shared" si="0"/>
        <v>2014edu18</v>
      </c>
      <c r="B57" s="232">
        <v>2014</v>
      </c>
      <c r="C57" s="232" t="s">
        <v>710</v>
      </c>
      <c r="D57" s="232">
        <v>1.5749819278717041</v>
      </c>
      <c r="E57" s="232">
        <v>6.8959720432758331E-2</v>
      </c>
      <c r="F57" s="232">
        <v>22.839157104492188</v>
      </c>
      <c r="G57" s="232">
        <v>0</v>
      </c>
      <c r="H57" s="232">
        <v>48370</v>
      </c>
      <c r="I57" s="232">
        <v>0.2119576632976532</v>
      </c>
      <c r="J57" s="232">
        <v>8.4207039326429367E-3</v>
      </c>
    </row>
    <row r="58" spans="1:10" x14ac:dyDescent="0.25">
      <c r="A58" s="288" t="str">
        <f t="shared" si="0"/>
        <v>2014edu2</v>
      </c>
      <c r="B58" s="232">
        <v>2014</v>
      </c>
      <c r="C58" s="232" t="s">
        <v>711</v>
      </c>
      <c r="D58" s="232">
        <v>-0.12506039440631866</v>
      </c>
      <c r="E58" s="232">
        <v>5.2524000406265259E-2</v>
      </c>
      <c r="F58" s="232">
        <v>-2.381014347076416</v>
      </c>
      <c r="G58" s="232">
        <v>1.7268888652324677E-2</v>
      </c>
      <c r="H58" s="232">
        <v>48370</v>
      </c>
      <c r="I58" s="232">
        <v>0.2119576632976532</v>
      </c>
      <c r="J58" s="232">
        <v>5.17255999147892E-3</v>
      </c>
    </row>
    <row r="59" spans="1:10" x14ac:dyDescent="0.25">
      <c r="A59" s="288" t="str">
        <f t="shared" si="0"/>
        <v>2014edu22</v>
      </c>
      <c r="B59" s="232">
        <v>2014</v>
      </c>
      <c r="C59" s="232" t="s">
        <v>712</v>
      </c>
      <c r="D59" s="232">
        <v>1.799373984336853</v>
      </c>
      <c r="E59" s="232">
        <v>0.11684045195579529</v>
      </c>
      <c r="F59" s="232">
        <v>15.400265693664551</v>
      </c>
      <c r="G59" s="232">
        <v>0</v>
      </c>
      <c r="H59" s="232">
        <v>48370</v>
      </c>
      <c r="I59" s="232">
        <v>0.2119576632976532</v>
      </c>
      <c r="J59" s="232">
        <v>3.9221374318003654E-3</v>
      </c>
    </row>
    <row r="60" spans="1:10" x14ac:dyDescent="0.25">
      <c r="A60" s="288" t="str">
        <f t="shared" si="0"/>
        <v>2014edu3</v>
      </c>
      <c r="B60" s="232">
        <v>2014</v>
      </c>
      <c r="C60" s="232" t="s">
        <v>713</v>
      </c>
      <c r="D60" s="232">
        <v>-4.1498731821775436E-2</v>
      </c>
      <c r="E60" s="232">
        <v>3.8055725395679474E-2</v>
      </c>
      <c r="F60" s="232">
        <v>-1.0904726982116699</v>
      </c>
      <c r="G60" s="232">
        <v>0.27551040053367615</v>
      </c>
      <c r="H60" s="232">
        <v>48370</v>
      </c>
      <c r="I60" s="232">
        <v>0.2119576632976532</v>
      </c>
      <c r="J60" s="232">
        <v>8.8912965729832649E-3</v>
      </c>
    </row>
    <row r="61" spans="1:10" x14ac:dyDescent="0.25">
      <c r="A61" s="288" t="str">
        <f t="shared" si="0"/>
        <v>2014edu4</v>
      </c>
      <c r="B61" s="232">
        <v>2014</v>
      </c>
      <c r="C61" s="232" t="s">
        <v>714</v>
      </c>
      <c r="D61" s="232">
        <v>-4.6829629689455032E-2</v>
      </c>
      <c r="E61" s="232">
        <v>3.2260563224554062E-2</v>
      </c>
      <c r="F61" s="232">
        <v>-1.4516060352325439</v>
      </c>
      <c r="G61" s="232">
        <v>0.14661766588687897</v>
      </c>
      <c r="H61" s="232">
        <v>48370</v>
      </c>
      <c r="I61" s="232">
        <v>0.2119576632976532</v>
      </c>
      <c r="J61" s="232">
        <v>1.4330406673252583E-2</v>
      </c>
    </row>
    <row r="62" spans="1:10" x14ac:dyDescent="0.25">
      <c r="A62" s="288" t="str">
        <f t="shared" si="0"/>
        <v>2014edu5</v>
      </c>
      <c r="B62" s="232">
        <v>2014</v>
      </c>
      <c r="C62" s="232" t="s">
        <v>715</v>
      </c>
      <c r="D62" s="232">
        <v>-2.4522116873413324E-3</v>
      </c>
      <c r="E62" s="232">
        <v>2.607271634042263E-2</v>
      </c>
      <c r="F62" s="232">
        <v>-9.4052791595458984E-2</v>
      </c>
      <c r="G62" s="232">
        <v>0.92506760358810425</v>
      </c>
      <c r="H62" s="232">
        <v>48370</v>
      </c>
      <c r="I62" s="232">
        <v>0.2119576632976532</v>
      </c>
      <c r="J62" s="232">
        <v>5.8016378432512283E-2</v>
      </c>
    </row>
    <row r="63" spans="1:10" x14ac:dyDescent="0.25">
      <c r="A63" s="288" t="str">
        <f t="shared" si="0"/>
        <v>2014edu6</v>
      </c>
      <c r="B63" s="232">
        <v>2014</v>
      </c>
      <c r="C63" s="232" t="s">
        <v>716</v>
      </c>
      <c r="D63" s="232">
        <v>3.7618290632963181E-2</v>
      </c>
      <c r="E63" s="232">
        <v>2.81196478754282E-2</v>
      </c>
      <c r="F63" s="232">
        <v>1.3377938270568848</v>
      </c>
      <c r="G63" s="232">
        <v>0.1809699535369873</v>
      </c>
      <c r="H63" s="232">
        <v>48370</v>
      </c>
      <c r="I63" s="232">
        <v>0.2119576632976532</v>
      </c>
      <c r="J63" s="232">
        <v>3.2311283051967621E-2</v>
      </c>
    </row>
    <row r="64" spans="1:10" x14ac:dyDescent="0.25">
      <c r="A64" s="288" t="str">
        <f t="shared" si="0"/>
        <v>2014edu7</v>
      </c>
      <c r="B64" s="232">
        <v>2014</v>
      </c>
      <c r="C64" s="232" t="s">
        <v>717</v>
      </c>
      <c r="D64" s="232">
        <v>6.0556154698133469E-2</v>
      </c>
      <c r="E64" s="232">
        <v>3.0643323436379433E-2</v>
      </c>
      <c r="F64" s="232">
        <v>1.9761614799499512</v>
      </c>
      <c r="G64" s="232">
        <v>4.8142164945602417E-2</v>
      </c>
      <c r="H64" s="232">
        <v>48370</v>
      </c>
      <c r="I64" s="232">
        <v>0.2119576632976532</v>
      </c>
      <c r="J64" s="232">
        <v>2.4137593805789948E-2</v>
      </c>
    </row>
    <row r="65" spans="1:10" x14ac:dyDescent="0.25">
      <c r="A65" s="288" t="str">
        <f t="shared" si="0"/>
        <v>2014edu8</v>
      </c>
      <c r="B65" s="232">
        <v>2014</v>
      </c>
      <c r="C65" s="232" t="s">
        <v>718</v>
      </c>
      <c r="D65" s="232">
        <v>9.2608712613582611E-2</v>
      </c>
      <c r="E65" s="232">
        <v>2.8952926397323608E-2</v>
      </c>
      <c r="F65" s="232">
        <v>3.1985960006713867</v>
      </c>
      <c r="G65" s="232">
        <v>1.3818753650411963E-3</v>
      </c>
      <c r="H65" s="232">
        <v>48370</v>
      </c>
      <c r="I65" s="232">
        <v>0.2119576632976532</v>
      </c>
      <c r="J65" s="232">
        <v>2.8040584176778793E-2</v>
      </c>
    </row>
    <row r="66" spans="1:10" x14ac:dyDescent="0.25">
      <c r="A66" s="288" t="str">
        <f t="shared" si="0"/>
        <v>2014edu9</v>
      </c>
      <c r="B66" s="232">
        <v>2014</v>
      </c>
      <c r="C66" s="232" t="s">
        <v>719</v>
      </c>
      <c r="D66" s="232">
        <v>0.16201400756835938</v>
      </c>
      <c r="E66" s="232">
        <v>2.4251461029052734E-2</v>
      </c>
      <c r="F66" s="232">
        <v>6.6805872917175293</v>
      </c>
      <c r="G66" s="232">
        <v>2.4055878816708898E-11</v>
      </c>
      <c r="H66" s="232">
        <v>48370</v>
      </c>
      <c r="I66" s="232">
        <v>0.2119576632976532</v>
      </c>
      <c r="J66" s="232">
        <v>0.13405287265777588</v>
      </c>
    </row>
    <row r="67" spans="1:10" x14ac:dyDescent="0.25">
      <c r="A67" s="288" t="str">
        <f t="shared" ref="A67:A130" si="1">B67&amp;C67</f>
        <v>2014hom</v>
      </c>
      <c r="B67" s="232">
        <v>2014</v>
      </c>
      <c r="C67" s="232" t="s">
        <v>720</v>
      </c>
      <c r="D67" s="232">
        <v>0.33113622665405273</v>
      </c>
      <c r="E67" s="232">
        <v>7.9451324418187141E-3</v>
      </c>
      <c r="F67" s="232">
        <v>41.677875518798828</v>
      </c>
      <c r="G67" s="232">
        <v>0</v>
      </c>
      <c r="H67" s="232">
        <v>48370</v>
      </c>
      <c r="I67" s="232">
        <v>0.2119576632976532</v>
      </c>
      <c r="J67" s="232">
        <v>0.55789172649383545</v>
      </c>
    </row>
    <row r="68" spans="1:10" x14ac:dyDescent="0.25">
      <c r="A68" s="288" t="str">
        <f t="shared" si="1"/>
        <v>2014idade</v>
      </c>
      <c r="B68" s="232">
        <v>2014</v>
      </c>
      <c r="C68" s="232" t="s">
        <v>721</v>
      </c>
      <c r="D68" s="232">
        <v>3.7689615041017532E-2</v>
      </c>
      <c r="E68" s="232">
        <v>1.8318691290915012E-3</v>
      </c>
      <c r="F68" s="232">
        <v>20.574403762817383</v>
      </c>
      <c r="G68" s="232">
        <v>0</v>
      </c>
      <c r="H68" s="232">
        <v>48370</v>
      </c>
      <c r="I68" s="232">
        <v>0.2119576632976532</v>
      </c>
      <c r="J68" s="232">
        <v>40.169448852539063</v>
      </c>
    </row>
    <row r="69" spans="1:10" x14ac:dyDescent="0.25">
      <c r="A69" s="288" t="str">
        <f t="shared" si="1"/>
        <v>2014idade2</v>
      </c>
      <c r="B69" s="232">
        <v>2014</v>
      </c>
      <c r="C69" s="232" t="s">
        <v>722</v>
      </c>
      <c r="D69" s="232">
        <v>-3.4420393058098853E-4</v>
      </c>
      <c r="E69" s="232">
        <v>2.2365205950336531E-5</v>
      </c>
      <c r="F69" s="232">
        <v>-15.390152931213379</v>
      </c>
      <c r="G69" s="232">
        <v>0</v>
      </c>
      <c r="H69" s="232">
        <v>48370</v>
      </c>
      <c r="I69" s="232">
        <v>0.2119576632976532</v>
      </c>
      <c r="J69" s="232">
        <v>1776.5433349609375</v>
      </c>
    </row>
    <row r="70" spans="1:10" x14ac:dyDescent="0.25">
      <c r="A70" s="288" t="str">
        <f t="shared" si="1"/>
        <v>2014lnrtrabp</v>
      </c>
      <c r="B70" s="232">
        <v>2014</v>
      </c>
      <c r="C70" s="232" t="s">
        <v>723</v>
      </c>
      <c r="J70" s="232">
        <v>7.2552709579467773</v>
      </c>
    </row>
    <row r="71" spans="1:10" x14ac:dyDescent="0.25">
      <c r="A71" s="288" t="str">
        <f t="shared" si="1"/>
        <v>2013_cons</v>
      </c>
      <c r="B71" s="232">
        <v>2013</v>
      </c>
      <c r="C71" s="232" t="s">
        <v>701</v>
      </c>
      <c r="D71" s="232">
        <v>5.5899004936218262</v>
      </c>
      <c r="E71" s="232">
        <v>3.758658841252327E-2</v>
      </c>
      <c r="F71" s="232">
        <v>148.72061157226563</v>
      </c>
      <c r="G71" s="232">
        <v>0</v>
      </c>
      <c r="H71" s="232">
        <v>47741</v>
      </c>
      <c r="I71" s="232">
        <v>0.41509246826171875</v>
      </c>
    </row>
    <row r="72" spans="1:10" x14ac:dyDescent="0.25">
      <c r="A72" s="288" t="str">
        <f t="shared" si="1"/>
        <v>2013edu1</v>
      </c>
      <c r="B72" s="232">
        <v>2013</v>
      </c>
      <c r="C72" s="232" t="s">
        <v>702</v>
      </c>
      <c r="D72" s="232">
        <v>-5.9015169739723206E-2</v>
      </c>
      <c r="E72" s="232">
        <v>0.15140305459499359</v>
      </c>
      <c r="F72" s="232">
        <v>-0.38978850841522217</v>
      </c>
      <c r="G72" s="232">
        <v>0.69669467210769653</v>
      </c>
      <c r="H72" s="232">
        <v>47741</v>
      </c>
      <c r="I72" s="232">
        <v>0.41509246826171875</v>
      </c>
      <c r="J72" s="232">
        <v>2.8586245025508106E-4</v>
      </c>
    </row>
    <row r="73" spans="1:10" x14ac:dyDescent="0.25">
      <c r="A73" s="288" t="str">
        <f t="shared" si="1"/>
        <v>2013edu10</v>
      </c>
      <c r="B73" s="232">
        <v>2013</v>
      </c>
      <c r="C73" s="232" t="s">
        <v>703</v>
      </c>
      <c r="D73" s="232">
        <v>0.22443899512290955</v>
      </c>
      <c r="E73" s="232">
        <v>2.6331797242164612E-2</v>
      </c>
      <c r="F73" s="232">
        <v>8.5234966278076172</v>
      </c>
      <c r="G73" s="232">
        <v>1.5926356843083683E-17</v>
      </c>
      <c r="H73" s="232">
        <v>47741</v>
      </c>
      <c r="I73" s="232">
        <v>0.41509246826171875</v>
      </c>
      <c r="J73" s="232">
        <v>2.4172330275177956E-2</v>
      </c>
    </row>
    <row r="74" spans="1:10" x14ac:dyDescent="0.25">
      <c r="A74" s="288" t="str">
        <f t="shared" si="1"/>
        <v>2013edu11</v>
      </c>
      <c r="B74" s="232">
        <v>2013</v>
      </c>
      <c r="C74" s="232" t="s">
        <v>704</v>
      </c>
      <c r="D74" s="232">
        <v>0.27657663822174072</v>
      </c>
      <c r="E74" s="232">
        <v>2.5056986138224602E-2</v>
      </c>
      <c r="F74" s="232">
        <v>11.037905693054199</v>
      </c>
      <c r="G74" s="232">
        <v>2.7140284220915134E-28</v>
      </c>
      <c r="H74" s="232">
        <v>47741</v>
      </c>
      <c r="I74" s="232">
        <v>0.41509246826171875</v>
      </c>
      <c r="J74" s="232">
        <v>2.6721248403191566E-2</v>
      </c>
    </row>
    <row r="75" spans="1:10" x14ac:dyDescent="0.25">
      <c r="A75" s="288" t="str">
        <f t="shared" si="1"/>
        <v>2013edu12</v>
      </c>
      <c r="B75" s="232">
        <v>2013</v>
      </c>
      <c r="C75" s="232" t="s">
        <v>705</v>
      </c>
      <c r="D75" s="232">
        <v>0.473152756690979</v>
      </c>
      <c r="E75" s="232">
        <v>2.0752290263772011E-2</v>
      </c>
      <c r="F75" s="232">
        <v>22.800025939941406</v>
      </c>
      <c r="G75" s="232">
        <v>0</v>
      </c>
      <c r="H75" s="232">
        <v>47741</v>
      </c>
      <c r="I75" s="232">
        <v>0.41509246826171875</v>
      </c>
      <c r="J75" s="232">
        <v>0.36461180448532104</v>
      </c>
    </row>
    <row r="76" spans="1:10" x14ac:dyDescent="0.25">
      <c r="A76" s="288" t="str">
        <f t="shared" si="1"/>
        <v>2013edu13</v>
      </c>
      <c r="B76" s="232">
        <v>2013</v>
      </c>
      <c r="C76" s="232" t="s">
        <v>706</v>
      </c>
      <c r="D76" s="232">
        <v>0.63309675455093384</v>
      </c>
      <c r="E76" s="232">
        <v>2.9426541179418564E-2</v>
      </c>
      <c r="F76" s="232">
        <v>21.514480590820313</v>
      </c>
      <c r="G76" s="232">
        <v>0</v>
      </c>
      <c r="H76" s="232">
        <v>47741</v>
      </c>
      <c r="I76" s="232">
        <v>0.41509246826171875</v>
      </c>
      <c r="J76" s="232">
        <v>1.6649860888719559E-2</v>
      </c>
    </row>
    <row r="77" spans="1:10" x14ac:dyDescent="0.25">
      <c r="A77" s="288" t="str">
        <f t="shared" si="1"/>
        <v>2013edu14</v>
      </c>
      <c r="B77" s="232">
        <v>2013</v>
      </c>
      <c r="C77" s="232" t="s">
        <v>707</v>
      </c>
      <c r="D77" s="232">
        <v>0.75366300344467163</v>
      </c>
      <c r="E77" s="232">
        <v>2.9207691550254822E-2</v>
      </c>
      <c r="F77" s="232">
        <v>25.803579330444336</v>
      </c>
      <c r="G77" s="232">
        <v>0</v>
      </c>
      <c r="H77" s="232">
        <v>47741</v>
      </c>
      <c r="I77" s="232">
        <v>0.41509246826171875</v>
      </c>
      <c r="J77" s="232">
        <v>2.1387090906500816E-2</v>
      </c>
    </row>
    <row r="78" spans="1:10" x14ac:dyDescent="0.25">
      <c r="A78" s="288" t="str">
        <f t="shared" si="1"/>
        <v>2013edu15</v>
      </c>
      <c r="B78" s="232">
        <v>2013</v>
      </c>
      <c r="C78" s="232" t="s">
        <v>708</v>
      </c>
      <c r="D78" s="232">
        <v>0.85835474729537964</v>
      </c>
      <c r="E78" s="232">
        <v>2.9862640425562859E-2</v>
      </c>
      <c r="F78" s="232">
        <v>28.743431091308594</v>
      </c>
      <c r="G78" s="232">
        <v>0</v>
      </c>
      <c r="H78" s="232">
        <v>47741</v>
      </c>
      <c r="I78" s="232">
        <v>0.41509246826171875</v>
      </c>
      <c r="J78" s="232">
        <v>2.4592431262135506E-2</v>
      </c>
    </row>
    <row r="79" spans="1:10" x14ac:dyDescent="0.25">
      <c r="A79" s="288" t="str">
        <f t="shared" si="1"/>
        <v>2013edu16</v>
      </c>
      <c r="B79" s="232">
        <v>2013</v>
      </c>
      <c r="C79" s="232" t="s">
        <v>709</v>
      </c>
      <c r="D79" s="232">
        <v>1.3683174848556519</v>
      </c>
      <c r="E79" s="232">
        <v>2.2401569411158562E-2</v>
      </c>
      <c r="F79" s="232">
        <v>61.081321716308594</v>
      </c>
      <c r="G79" s="232">
        <v>0</v>
      </c>
      <c r="H79" s="232">
        <v>47741</v>
      </c>
      <c r="I79" s="232">
        <v>0.41509246826171875</v>
      </c>
      <c r="J79" s="232">
        <v>0.16389255225658417</v>
      </c>
    </row>
    <row r="80" spans="1:10" x14ac:dyDescent="0.25">
      <c r="A80" s="288" t="str">
        <f t="shared" si="1"/>
        <v>2013edu18</v>
      </c>
      <c r="B80" s="232">
        <v>2013</v>
      </c>
      <c r="C80" s="232" t="s">
        <v>710</v>
      </c>
      <c r="D80" s="232">
        <v>1.814893364906311</v>
      </c>
      <c r="E80" s="232">
        <v>4.6359464526176453E-2</v>
      </c>
      <c r="F80" s="232">
        <v>39.148281097412109</v>
      </c>
      <c r="G80" s="232">
        <v>0</v>
      </c>
      <c r="H80" s="232">
        <v>47741</v>
      </c>
      <c r="I80" s="232">
        <v>0.41509246826171875</v>
      </c>
      <c r="J80" s="232">
        <v>9.1261910274624825E-3</v>
      </c>
    </row>
    <row r="81" spans="1:10" x14ac:dyDescent="0.25">
      <c r="A81" s="288" t="str">
        <f t="shared" si="1"/>
        <v>2013edu2</v>
      </c>
      <c r="B81" s="232">
        <v>2013</v>
      </c>
      <c r="C81" s="232" t="s">
        <v>711</v>
      </c>
      <c r="D81" s="232">
        <v>-1.3155575841665268E-2</v>
      </c>
      <c r="E81" s="232">
        <v>3.8017597049474716E-2</v>
      </c>
      <c r="F81" s="232">
        <v>-0.34603911638259888</v>
      </c>
      <c r="G81" s="232">
        <v>0.72931486368179321</v>
      </c>
      <c r="H81" s="232">
        <v>47741</v>
      </c>
      <c r="I81" s="232">
        <v>0.41509246826171875</v>
      </c>
      <c r="J81" s="232">
        <v>5.6165033020079136E-3</v>
      </c>
    </row>
    <row r="82" spans="1:10" x14ac:dyDescent="0.25">
      <c r="A82" s="288" t="str">
        <f t="shared" si="1"/>
        <v>2013edu22</v>
      </c>
      <c r="B82" s="232">
        <v>2013</v>
      </c>
      <c r="C82" s="232" t="s">
        <v>712</v>
      </c>
      <c r="D82" s="232">
        <v>2.1554696559906006</v>
      </c>
      <c r="E82" s="232">
        <v>7.9282671213150024E-2</v>
      </c>
      <c r="F82" s="232">
        <v>27.18714714050293</v>
      </c>
      <c r="G82" s="232">
        <v>0</v>
      </c>
      <c r="H82" s="232">
        <v>47741</v>
      </c>
      <c r="I82" s="232">
        <v>0.41509246826171875</v>
      </c>
      <c r="J82" s="232">
        <v>2.6472129393368959E-3</v>
      </c>
    </row>
    <row r="83" spans="1:10" x14ac:dyDescent="0.25">
      <c r="A83" s="288" t="str">
        <f t="shared" si="1"/>
        <v>2013edu3</v>
      </c>
      <c r="B83" s="232">
        <v>2013</v>
      </c>
      <c r="C83" s="232" t="s">
        <v>713</v>
      </c>
      <c r="D83" s="232">
        <v>-6.1550289392471313E-2</v>
      </c>
      <c r="E83" s="232">
        <v>3.2468017190694809E-2</v>
      </c>
      <c r="F83" s="232">
        <v>-1.8957206010818481</v>
      </c>
      <c r="G83" s="232">
        <v>5.8003034442663193E-2</v>
      </c>
      <c r="H83" s="232">
        <v>47741</v>
      </c>
      <c r="I83" s="232">
        <v>0.41509246826171875</v>
      </c>
      <c r="J83" s="232">
        <v>9.7097689285874367E-3</v>
      </c>
    </row>
    <row r="84" spans="1:10" x14ac:dyDescent="0.25">
      <c r="A84" s="288" t="str">
        <f t="shared" si="1"/>
        <v>2013edu4</v>
      </c>
      <c r="B84" s="232">
        <v>2013</v>
      </c>
      <c r="C84" s="232" t="s">
        <v>714</v>
      </c>
      <c r="D84" s="232">
        <v>-8.1362053751945496E-3</v>
      </c>
      <c r="E84" s="232">
        <v>2.7170691639184952E-2</v>
      </c>
      <c r="F84" s="232">
        <v>-0.29944786429405212</v>
      </c>
      <c r="G84" s="232">
        <v>0.76459962129592896</v>
      </c>
      <c r="H84" s="232">
        <v>47741</v>
      </c>
      <c r="I84" s="232">
        <v>0.41509246826171875</v>
      </c>
      <c r="J84" s="232">
        <v>1.8059989437460899E-2</v>
      </c>
    </row>
    <row r="85" spans="1:10" x14ac:dyDescent="0.25">
      <c r="A85" s="288" t="str">
        <f t="shared" si="1"/>
        <v>2013edu5</v>
      </c>
      <c r="B85" s="232">
        <v>2013</v>
      </c>
      <c r="C85" s="232" t="s">
        <v>715</v>
      </c>
      <c r="D85" s="232">
        <v>4.7743476927280426E-2</v>
      </c>
      <c r="E85" s="232">
        <v>2.2682884708046913E-2</v>
      </c>
      <c r="F85" s="232">
        <v>2.1048238277435303</v>
      </c>
      <c r="G85" s="232">
        <v>3.5311859101057053E-2</v>
      </c>
      <c r="H85" s="232">
        <v>47741</v>
      </c>
      <c r="I85" s="232">
        <v>0.41509246826171875</v>
      </c>
      <c r="J85" s="232">
        <v>6.3057750463485718E-2</v>
      </c>
    </row>
    <row r="86" spans="1:10" x14ac:dyDescent="0.25">
      <c r="A86" s="288" t="str">
        <f t="shared" si="1"/>
        <v>2013edu6</v>
      </c>
      <c r="B86" s="232">
        <v>2013</v>
      </c>
      <c r="C86" s="232" t="s">
        <v>716</v>
      </c>
      <c r="D86" s="232">
        <v>0.11940844357013702</v>
      </c>
      <c r="E86" s="232">
        <v>2.3828364908695221E-2</v>
      </c>
      <c r="F86" s="232">
        <v>5.0111889839172363</v>
      </c>
      <c r="G86" s="232">
        <v>5.4287772854877403E-7</v>
      </c>
      <c r="H86" s="232">
        <v>47741</v>
      </c>
      <c r="I86" s="232">
        <v>0.41509246826171875</v>
      </c>
      <c r="J86" s="232">
        <v>3.6822468042373657E-2</v>
      </c>
    </row>
    <row r="87" spans="1:10" x14ac:dyDescent="0.25">
      <c r="A87" s="288" t="str">
        <f t="shared" si="1"/>
        <v>2013edu7</v>
      </c>
      <c r="B87" s="232">
        <v>2013</v>
      </c>
      <c r="C87" s="232" t="s">
        <v>717</v>
      </c>
      <c r="D87" s="232">
        <v>0.1322905421257019</v>
      </c>
      <c r="E87" s="232">
        <v>2.5458035990595818E-2</v>
      </c>
      <c r="F87" s="232">
        <v>5.196415901184082</v>
      </c>
      <c r="G87" s="232">
        <v>2.0400160849476379E-7</v>
      </c>
      <c r="H87" s="232">
        <v>47741</v>
      </c>
      <c r="I87" s="232">
        <v>0.41509246826171875</v>
      </c>
      <c r="J87" s="232">
        <v>2.4984434247016907E-2</v>
      </c>
    </row>
    <row r="88" spans="1:10" x14ac:dyDescent="0.25">
      <c r="A88" s="288" t="str">
        <f t="shared" si="1"/>
        <v>2013edu8</v>
      </c>
      <c r="B88" s="232">
        <v>2013</v>
      </c>
      <c r="C88" s="232" t="s">
        <v>718</v>
      </c>
      <c r="D88" s="232">
        <v>0.1896013468503952</v>
      </c>
      <c r="E88" s="232">
        <v>2.4194398894906044E-2</v>
      </c>
      <c r="F88" s="232">
        <v>7.8365802764892578</v>
      </c>
      <c r="G88" s="232">
        <v>4.7251478852696968E-15</v>
      </c>
      <c r="H88" s="232">
        <v>47741</v>
      </c>
      <c r="I88" s="232">
        <v>0.41509246826171875</v>
      </c>
      <c r="J88" s="232">
        <v>3.2187346369028091E-2</v>
      </c>
    </row>
    <row r="89" spans="1:10" x14ac:dyDescent="0.25">
      <c r="A89" s="288" t="str">
        <f t="shared" si="1"/>
        <v>2013edu9</v>
      </c>
      <c r="B89" s="232">
        <v>2013</v>
      </c>
      <c r="C89" s="232" t="s">
        <v>719</v>
      </c>
      <c r="D89" s="232">
        <v>0.21357379853725433</v>
      </c>
      <c r="E89" s="232">
        <v>2.1118093281984329E-2</v>
      </c>
      <c r="F89" s="232">
        <v>10.113308906555176</v>
      </c>
      <c r="G89" s="232">
        <v>5.0994556377255328E-24</v>
      </c>
      <c r="H89" s="232">
        <v>47741</v>
      </c>
      <c r="I89" s="232">
        <v>0.41509246826171875</v>
      </c>
      <c r="J89" s="232">
        <v>0.13102921843528748</v>
      </c>
    </row>
    <row r="90" spans="1:10" x14ac:dyDescent="0.25">
      <c r="A90" s="288" t="str">
        <f t="shared" si="1"/>
        <v>2013hom</v>
      </c>
      <c r="B90" s="232">
        <v>2013</v>
      </c>
      <c r="C90" s="232" t="s">
        <v>720</v>
      </c>
      <c r="D90" s="232">
        <v>0.38138002157211304</v>
      </c>
      <c r="E90" s="232">
        <v>5.786276888102293E-3</v>
      </c>
      <c r="F90" s="232">
        <v>65.911125183105469</v>
      </c>
      <c r="G90" s="232">
        <v>0</v>
      </c>
      <c r="H90" s="232">
        <v>47741</v>
      </c>
      <c r="I90" s="232">
        <v>0.41509246826171875</v>
      </c>
      <c r="J90" s="232">
        <v>0.55699294805526733</v>
      </c>
    </row>
    <row r="91" spans="1:10" x14ac:dyDescent="0.25">
      <c r="A91" s="288" t="str">
        <f t="shared" si="1"/>
        <v>2013idade</v>
      </c>
      <c r="B91" s="232">
        <v>2013</v>
      </c>
      <c r="C91" s="232" t="s">
        <v>721</v>
      </c>
      <c r="D91" s="232">
        <v>4.3647430837154388E-2</v>
      </c>
      <c r="E91" s="232">
        <v>1.6716225072741508E-3</v>
      </c>
      <c r="F91" s="232">
        <v>26.110816955566406</v>
      </c>
      <c r="G91" s="232">
        <v>0</v>
      </c>
      <c r="H91" s="232">
        <v>47741</v>
      </c>
      <c r="I91" s="232">
        <v>0.41509246826171875</v>
      </c>
      <c r="J91" s="232">
        <v>39.876068115234375</v>
      </c>
    </row>
    <row r="92" spans="1:10" x14ac:dyDescent="0.25">
      <c r="A92" s="288" t="str">
        <f t="shared" si="1"/>
        <v>2013idade2</v>
      </c>
      <c r="B92" s="232">
        <v>2013</v>
      </c>
      <c r="C92" s="232" t="s">
        <v>722</v>
      </c>
      <c r="D92" s="232">
        <v>-4.0852287202142179E-4</v>
      </c>
      <c r="E92" s="232">
        <v>2.0742891138070263E-5</v>
      </c>
      <c r="F92" s="232">
        <v>-19.694597244262695</v>
      </c>
      <c r="G92" s="232">
        <v>0</v>
      </c>
      <c r="H92" s="232">
        <v>47741</v>
      </c>
      <c r="I92" s="232">
        <v>0.41509246826171875</v>
      </c>
      <c r="J92" s="232">
        <v>1758.05029296875</v>
      </c>
    </row>
    <row r="93" spans="1:10" x14ac:dyDescent="0.25">
      <c r="A93" s="288" t="str">
        <f t="shared" si="1"/>
        <v>2013lnrtrabp</v>
      </c>
      <c r="B93" s="232">
        <v>2013</v>
      </c>
      <c r="C93" s="232" t="s">
        <v>723</v>
      </c>
      <c r="J93" s="232">
        <v>7.3482027053833008</v>
      </c>
    </row>
    <row r="94" spans="1:10" x14ac:dyDescent="0.25">
      <c r="A94" s="288" t="str">
        <f t="shared" si="1"/>
        <v>2012_cons</v>
      </c>
      <c r="B94" s="232">
        <v>2012</v>
      </c>
      <c r="C94" s="232" t="s">
        <v>701</v>
      </c>
      <c r="D94" s="232">
        <v>5.4229421615600586</v>
      </c>
      <c r="E94" s="232">
        <v>3.3759471029043198E-2</v>
      </c>
      <c r="F94" s="232">
        <v>160.63468933105469</v>
      </c>
      <c r="G94" s="232">
        <v>0</v>
      </c>
      <c r="H94" s="232">
        <v>47804</v>
      </c>
      <c r="I94" s="232">
        <v>0.3925536572933197</v>
      </c>
    </row>
    <row r="95" spans="1:10" x14ac:dyDescent="0.25">
      <c r="A95" s="288" t="str">
        <f t="shared" si="1"/>
        <v>2012edu1</v>
      </c>
      <c r="B95" s="232">
        <v>2012</v>
      </c>
      <c r="C95" s="232" t="s">
        <v>702</v>
      </c>
      <c r="D95" s="232">
        <v>0.13119404017925262</v>
      </c>
      <c r="E95" s="232">
        <v>5.8474838733673096E-2</v>
      </c>
      <c r="F95" s="232">
        <v>2.2435982227325439</v>
      </c>
      <c r="G95" s="232">
        <v>2.4862825870513916E-2</v>
      </c>
      <c r="H95" s="232">
        <v>47804</v>
      </c>
      <c r="I95" s="232">
        <v>0.3925536572933197</v>
      </c>
      <c r="J95" s="232">
        <v>3.0086876358836889E-4</v>
      </c>
    </row>
    <row r="96" spans="1:10" x14ac:dyDescent="0.25">
      <c r="A96" s="288" t="str">
        <f t="shared" si="1"/>
        <v>2012edu10</v>
      </c>
      <c r="B96" s="232">
        <v>2012</v>
      </c>
      <c r="C96" s="232" t="s">
        <v>703</v>
      </c>
      <c r="D96" s="232">
        <v>0.25090491771697998</v>
      </c>
      <c r="E96" s="232">
        <v>2.4792635813355446E-2</v>
      </c>
      <c r="F96" s="232">
        <v>10.120139122009277</v>
      </c>
      <c r="G96" s="232">
        <v>4.7561926755799248E-24</v>
      </c>
      <c r="H96" s="232">
        <v>47804</v>
      </c>
      <c r="I96" s="232">
        <v>0.3925536572933197</v>
      </c>
      <c r="J96" s="232">
        <v>2.4870673194527626E-2</v>
      </c>
    </row>
    <row r="97" spans="1:10" x14ac:dyDescent="0.25">
      <c r="A97" s="288" t="str">
        <f t="shared" si="1"/>
        <v>2012edu11</v>
      </c>
      <c r="B97" s="232">
        <v>2012</v>
      </c>
      <c r="C97" s="232" t="s">
        <v>704</v>
      </c>
      <c r="D97" s="232">
        <v>0.28225436806678772</v>
      </c>
      <c r="E97" s="232">
        <v>2.4664171040058136E-2</v>
      </c>
      <c r="F97" s="232">
        <v>11.443902015686035</v>
      </c>
      <c r="G97" s="232">
        <v>2.7629520756755616E-30</v>
      </c>
      <c r="H97" s="232">
        <v>47804</v>
      </c>
      <c r="I97" s="232">
        <v>0.3925536572933197</v>
      </c>
      <c r="J97" s="232">
        <v>3.0143313109874725E-2</v>
      </c>
    </row>
    <row r="98" spans="1:10" x14ac:dyDescent="0.25">
      <c r="A98" s="288" t="str">
        <f t="shared" si="1"/>
        <v>2012edu12</v>
      </c>
      <c r="B98" s="232">
        <v>2012</v>
      </c>
      <c r="C98" s="232" t="s">
        <v>705</v>
      </c>
      <c r="D98" s="232">
        <v>0.49819785356521606</v>
      </c>
      <c r="E98" s="232">
        <v>2.0236827433109283E-2</v>
      </c>
      <c r="F98" s="232">
        <v>24.618377685546875</v>
      </c>
      <c r="G98" s="232">
        <v>0</v>
      </c>
      <c r="H98" s="232">
        <v>47804</v>
      </c>
      <c r="I98" s="232">
        <v>0.3925536572933197</v>
      </c>
      <c r="J98" s="232">
        <v>0.34773632884025574</v>
      </c>
    </row>
    <row r="99" spans="1:10" x14ac:dyDescent="0.25">
      <c r="A99" s="288" t="str">
        <f t="shared" si="1"/>
        <v>2012edu13</v>
      </c>
      <c r="B99" s="232">
        <v>2012</v>
      </c>
      <c r="C99" s="232" t="s">
        <v>706</v>
      </c>
      <c r="D99" s="232">
        <v>0.75326663255691528</v>
      </c>
      <c r="E99" s="232">
        <v>2.8714803978800774E-2</v>
      </c>
      <c r="F99" s="232">
        <v>26.232692718505859</v>
      </c>
      <c r="G99" s="232">
        <v>0</v>
      </c>
      <c r="H99" s="232">
        <v>47804</v>
      </c>
      <c r="I99" s="232">
        <v>0.3925536572933197</v>
      </c>
      <c r="J99" s="232">
        <v>1.7850819975137711E-2</v>
      </c>
    </row>
    <row r="100" spans="1:10" x14ac:dyDescent="0.25">
      <c r="A100" s="288" t="str">
        <f t="shared" si="1"/>
        <v>2012edu14</v>
      </c>
      <c r="B100" s="232">
        <v>2012</v>
      </c>
      <c r="C100" s="232" t="s">
        <v>707</v>
      </c>
      <c r="D100" s="232">
        <v>0.82601064443588257</v>
      </c>
      <c r="E100" s="232">
        <v>2.9276099056005478E-2</v>
      </c>
      <c r="F100" s="232">
        <v>28.214504241943359</v>
      </c>
      <c r="G100" s="232">
        <v>0</v>
      </c>
      <c r="H100" s="232">
        <v>47804</v>
      </c>
      <c r="I100" s="232">
        <v>0.3925536572933197</v>
      </c>
      <c r="J100" s="232">
        <v>2.4523202329874039E-2</v>
      </c>
    </row>
    <row r="101" spans="1:10" x14ac:dyDescent="0.25">
      <c r="A101" s="288" t="str">
        <f t="shared" si="1"/>
        <v>2012edu15</v>
      </c>
      <c r="B101" s="232">
        <v>2012</v>
      </c>
      <c r="C101" s="232" t="s">
        <v>708</v>
      </c>
      <c r="D101" s="232">
        <v>0.81114500761032104</v>
      </c>
      <c r="E101" s="232">
        <v>2.8853286057710648E-2</v>
      </c>
      <c r="F101" s="232">
        <v>28.112743377685547</v>
      </c>
      <c r="G101" s="232">
        <v>0</v>
      </c>
      <c r="H101" s="232">
        <v>47804</v>
      </c>
      <c r="I101" s="232">
        <v>0.3925536572933197</v>
      </c>
      <c r="J101" s="232">
        <v>2.8148995712399483E-2</v>
      </c>
    </row>
    <row r="102" spans="1:10" x14ac:dyDescent="0.25">
      <c r="A102" s="288" t="str">
        <f t="shared" si="1"/>
        <v>2012edu16</v>
      </c>
      <c r="B102" s="232">
        <v>2012</v>
      </c>
      <c r="C102" s="232" t="s">
        <v>709</v>
      </c>
      <c r="D102" s="232">
        <v>1.354037880897522</v>
      </c>
      <c r="E102" s="232">
        <v>2.2118346765637398E-2</v>
      </c>
      <c r="F102" s="232">
        <v>61.217861175537109</v>
      </c>
      <c r="G102" s="232">
        <v>0</v>
      </c>
      <c r="H102" s="232">
        <v>47804</v>
      </c>
      <c r="I102" s="232">
        <v>0.3925536572933197</v>
      </c>
      <c r="J102" s="232">
        <v>0.15799172222614288</v>
      </c>
    </row>
    <row r="103" spans="1:10" x14ac:dyDescent="0.25">
      <c r="A103" s="288" t="str">
        <f t="shared" si="1"/>
        <v>2012edu18</v>
      </c>
      <c r="B103" s="232">
        <v>2012</v>
      </c>
      <c r="C103" s="232" t="s">
        <v>710</v>
      </c>
      <c r="D103" s="232">
        <v>1.7742906808853149</v>
      </c>
      <c r="E103" s="232">
        <v>5.1786180585622787E-2</v>
      </c>
      <c r="F103" s="232">
        <v>34.261856079101563</v>
      </c>
      <c r="G103" s="232">
        <v>0</v>
      </c>
      <c r="H103" s="232">
        <v>47804</v>
      </c>
      <c r="I103" s="232">
        <v>0.3925536572933197</v>
      </c>
      <c r="J103" s="232">
        <v>9.9428584799170494E-3</v>
      </c>
    </row>
    <row r="104" spans="1:10" x14ac:dyDescent="0.25">
      <c r="A104" s="288" t="str">
        <f t="shared" si="1"/>
        <v>2012edu2</v>
      </c>
      <c r="B104" s="232">
        <v>2012</v>
      </c>
      <c r="C104" s="232" t="s">
        <v>711</v>
      </c>
      <c r="D104" s="232">
        <v>-4.3835848569869995E-2</v>
      </c>
      <c r="E104" s="232">
        <v>4.0156304836273193E-2</v>
      </c>
      <c r="F104" s="232">
        <v>-1.0916305780410767</v>
      </c>
      <c r="G104" s="232">
        <v>0.27500101923942566</v>
      </c>
      <c r="H104" s="232">
        <v>47804</v>
      </c>
      <c r="I104" s="232">
        <v>0.3925536572933197</v>
      </c>
      <c r="J104" s="232">
        <v>6.1425254680216312E-3</v>
      </c>
    </row>
    <row r="105" spans="1:10" x14ac:dyDescent="0.25">
      <c r="A105" s="288" t="str">
        <f t="shared" si="1"/>
        <v>2012edu22</v>
      </c>
      <c r="B105" s="232">
        <v>2012</v>
      </c>
      <c r="C105" s="232" t="s">
        <v>712</v>
      </c>
      <c r="D105" s="232">
        <v>2.0330312252044678</v>
      </c>
      <c r="E105" s="232">
        <v>8.6269520223140717E-2</v>
      </c>
      <c r="F105" s="232">
        <v>23.566043853759766</v>
      </c>
      <c r="G105" s="232">
        <v>0</v>
      </c>
      <c r="H105" s="232">
        <v>47804</v>
      </c>
      <c r="I105" s="232">
        <v>0.3925536572933197</v>
      </c>
      <c r="J105" s="232">
        <v>3.2852594740688801E-3</v>
      </c>
    </row>
    <row r="106" spans="1:10" x14ac:dyDescent="0.25">
      <c r="A106" s="288" t="str">
        <f t="shared" si="1"/>
        <v>2012edu3</v>
      </c>
      <c r="B106" s="232">
        <v>2012</v>
      </c>
      <c r="C106" s="232" t="s">
        <v>713</v>
      </c>
      <c r="D106" s="232">
        <v>1.5057672746479511E-2</v>
      </c>
      <c r="E106" s="232">
        <v>3.2963152974843979E-2</v>
      </c>
      <c r="F106" s="232">
        <v>0.45680317282676697</v>
      </c>
      <c r="G106" s="232">
        <v>0.64781457185745239</v>
      </c>
      <c r="H106" s="232">
        <v>47804</v>
      </c>
      <c r="I106" s="232">
        <v>0.3925536572933197</v>
      </c>
      <c r="J106" s="232">
        <v>1.0544104501605034E-2</v>
      </c>
    </row>
    <row r="107" spans="1:10" x14ac:dyDescent="0.25">
      <c r="A107" s="288" t="str">
        <f t="shared" si="1"/>
        <v>2012edu4</v>
      </c>
      <c r="B107" s="232">
        <v>2012</v>
      </c>
      <c r="C107" s="232" t="s">
        <v>714</v>
      </c>
      <c r="D107" s="232">
        <v>-1.9080730155110359E-2</v>
      </c>
      <c r="E107" s="232">
        <v>2.6890724897384644E-2</v>
      </c>
      <c r="F107" s="232">
        <v>-0.70956546068191528</v>
      </c>
      <c r="G107" s="232">
        <v>0.47797709703445435</v>
      </c>
      <c r="H107" s="232">
        <v>47804</v>
      </c>
      <c r="I107" s="232">
        <v>0.3925536572933197</v>
      </c>
      <c r="J107" s="232">
        <v>1.9401328638195992E-2</v>
      </c>
    </row>
    <row r="108" spans="1:10" x14ac:dyDescent="0.25">
      <c r="A108" s="288" t="str">
        <f t="shared" si="1"/>
        <v>2012edu5</v>
      </c>
      <c r="B108" s="232">
        <v>2012</v>
      </c>
      <c r="C108" s="232" t="s">
        <v>715</v>
      </c>
      <c r="D108" s="232">
        <v>6.3422545790672302E-2</v>
      </c>
      <c r="E108" s="232">
        <v>2.2284572944045067E-2</v>
      </c>
      <c r="F108" s="232">
        <v>2.8460292816162109</v>
      </c>
      <c r="G108" s="232">
        <v>4.4286963529884815E-3</v>
      </c>
      <c r="H108" s="232">
        <v>47804</v>
      </c>
      <c r="I108" s="232">
        <v>0.3925536572933197</v>
      </c>
      <c r="J108" s="232">
        <v>6.2539778649806976E-2</v>
      </c>
    </row>
    <row r="109" spans="1:10" x14ac:dyDescent="0.25">
      <c r="A109" s="288" t="str">
        <f t="shared" si="1"/>
        <v>2012edu6</v>
      </c>
      <c r="B109" s="232">
        <v>2012</v>
      </c>
      <c r="C109" s="232" t="s">
        <v>716</v>
      </c>
      <c r="D109" s="232">
        <v>8.3179444074630737E-2</v>
      </c>
      <c r="E109" s="232">
        <v>2.2852906957268715E-2</v>
      </c>
      <c r="F109" s="232">
        <v>3.639775276184082</v>
      </c>
      <c r="G109" s="232">
        <v>2.7316372143104672E-4</v>
      </c>
      <c r="H109" s="232">
        <v>47804</v>
      </c>
      <c r="I109" s="232">
        <v>0.3925536572933197</v>
      </c>
      <c r="J109" s="232">
        <v>4.0573503822088242E-2</v>
      </c>
    </row>
    <row r="110" spans="1:10" x14ac:dyDescent="0.25">
      <c r="A110" s="288" t="str">
        <f t="shared" si="1"/>
        <v>2012edu7</v>
      </c>
      <c r="B110" s="232">
        <v>2012</v>
      </c>
      <c r="C110" s="232" t="s">
        <v>717</v>
      </c>
      <c r="D110" s="232">
        <v>0.1643877774477005</v>
      </c>
      <c r="E110" s="232">
        <v>2.4311957880854607E-2</v>
      </c>
      <c r="F110" s="232">
        <v>6.7616019248962402</v>
      </c>
      <c r="G110" s="232">
        <v>1.3803939762080386E-11</v>
      </c>
      <c r="H110" s="232">
        <v>47804</v>
      </c>
      <c r="I110" s="232">
        <v>0.3925536572933197</v>
      </c>
      <c r="J110" s="232">
        <v>2.7622101828455925E-2</v>
      </c>
    </row>
    <row r="111" spans="1:10" x14ac:dyDescent="0.25">
      <c r="A111" s="288" t="str">
        <f t="shared" si="1"/>
        <v>2012edu8</v>
      </c>
      <c r="B111" s="232">
        <v>2012</v>
      </c>
      <c r="C111" s="232" t="s">
        <v>718</v>
      </c>
      <c r="D111" s="232">
        <v>0.17775799334049225</v>
      </c>
      <c r="E111" s="232">
        <v>2.3939063772559166E-2</v>
      </c>
      <c r="F111" s="232">
        <v>7.4254364967346191</v>
      </c>
      <c r="G111" s="232">
        <v>1.1427482766480923E-13</v>
      </c>
      <c r="H111" s="232">
        <v>47804</v>
      </c>
      <c r="I111" s="232">
        <v>0.3925536572933197</v>
      </c>
      <c r="J111" s="232">
        <v>3.1868971884250641E-2</v>
      </c>
    </row>
    <row r="112" spans="1:10" x14ac:dyDescent="0.25">
      <c r="A112" s="288" t="str">
        <f t="shared" si="1"/>
        <v>2012edu9</v>
      </c>
      <c r="B112" s="232">
        <v>2012</v>
      </c>
      <c r="C112" s="232" t="s">
        <v>719</v>
      </c>
      <c r="D112" s="232">
        <v>0.20563910901546478</v>
      </c>
      <c r="E112" s="232">
        <v>2.0625844597816467E-2</v>
      </c>
      <c r="F112" s="232">
        <v>9.9699726104736328</v>
      </c>
      <c r="G112" s="232">
        <v>2.1743939532736697E-23</v>
      </c>
      <c r="H112" s="232">
        <v>47804</v>
      </c>
      <c r="I112" s="232">
        <v>0.3925536572933197</v>
      </c>
      <c r="J112" s="232">
        <v>0.13239043951034546</v>
      </c>
    </row>
    <row r="113" spans="1:10" x14ac:dyDescent="0.25">
      <c r="A113" s="288" t="str">
        <f t="shared" si="1"/>
        <v>2012hom</v>
      </c>
      <c r="B113" s="232">
        <v>2012</v>
      </c>
      <c r="C113" s="232" t="s">
        <v>720</v>
      </c>
      <c r="D113" s="232">
        <v>0.37019702792167664</v>
      </c>
      <c r="E113" s="232">
        <v>6.0421889647841454E-3</v>
      </c>
      <c r="F113" s="232">
        <v>61.268695831298828</v>
      </c>
      <c r="G113" s="232">
        <v>0</v>
      </c>
      <c r="H113" s="232">
        <v>47804</v>
      </c>
      <c r="I113" s="232">
        <v>0.3925536572933197</v>
      </c>
      <c r="J113" s="232">
        <v>0.55406045913696289</v>
      </c>
    </row>
    <row r="114" spans="1:10" x14ac:dyDescent="0.25">
      <c r="A114" s="288" t="str">
        <f t="shared" si="1"/>
        <v>2012idade</v>
      </c>
      <c r="B114" s="232">
        <v>2012</v>
      </c>
      <c r="C114" s="232" t="s">
        <v>721</v>
      </c>
      <c r="D114" s="232">
        <v>4.9504142254590988E-2</v>
      </c>
      <c r="E114" s="232">
        <v>1.4591112267225981E-3</v>
      </c>
      <c r="F114" s="232">
        <v>33.927600860595703</v>
      </c>
      <c r="G114" s="232">
        <v>0</v>
      </c>
      <c r="H114" s="232">
        <v>47804</v>
      </c>
      <c r="I114" s="232">
        <v>0.3925536572933197</v>
      </c>
      <c r="J114" s="232">
        <v>39.651374816894531</v>
      </c>
    </row>
    <row r="115" spans="1:10" x14ac:dyDescent="0.25">
      <c r="A115" s="288" t="str">
        <f t="shared" si="1"/>
        <v>2012idade2</v>
      </c>
      <c r="B115" s="232">
        <v>2012</v>
      </c>
      <c r="C115" s="232" t="s">
        <v>722</v>
      </c>
      <c r="D115" s="232">
        <v>-4.7305689076893032E-4</v>
      </c>
      <c r="E115" s="232">
        <v>1.8000913769355975E-5</v>
      </c>
      <c r="F115" s="232">
        <v>-26.279603958129883</v>
      </c>
      <c r="G115" s="232">
        <v>0</v>
      </c>
      <c r="H115" s="232">
        <v>47804</v>
      </c>
      <c r="I115" s="232">
        <v>0.3925536572933197</v>
      </c>
      <c r="J115" s="232">
        <v>1742.6026611328125</v>
      </c>
    </row>
    <row r="116" spans="1:10" x14ac:dyDescent="0.25">
      <c r="A116" s="288" t="str">
        <f t="shared" si="1"/>
        <v>2012lnrtrabp</v>
      </c>
      <c r="B116" s="232">
        <v>2012</v>
      </c>
      <c r="C116" s="232" t="s">
        <v>723</v>
      </c>
      <c r="J116" s="232">
        <v>7.2937140464782715</v>
      </c>
    </row>
    <row r="117" spans="1:10" x14ac:dyDescent="0.25">
      <c r="A117" s="288" t="str">
        <f t="shared" si="1"/>
        <v>12016_cons</v>
      </c>
      <c r="B117" s="232">
        <v>12016</v>
      </c>
      <c r="C117" s="232" t="s">
        <v>701</v>
      </c>
      <c r="D117" s="232">
        <v>5.5525898933410645</v>
      </c>
      <c r="E117" s="232">
        <v>6.4642608165740967E-2</v>
      </c>
      <c r="F117" s="232">
        <v>85.896751403808594</v>
      </c>
      <c r="G117" s="232">
        <v>0</v>
      </c>
      <c r="H117" s="232">
        <v>11752</v>
      </c>
      <c r="I117" s="232">
        <v>0.45865285396575928</v>
      </c>
    </row>
    <row r="118" spans="1:10" x14ac:dyDescent="0.25">
      <c r="A118" s="288" t="str">
        <f t="shared" si="1"/>
        <v>12016edu1</v>
      </c>
      <c r="B118" s="232">
        <v>12016</v>
      </c>
      <c r="C118" s="232" t="s">
        <v>702</v>
      </c>
      <c r="D118" s="232">
        <v>-0.1936362236738205</v>
      </c>
      <c r="E118" s="232">
        <v>0.43153491616249084</v>
      </c>
      <c r="F118" s="232">
        <v>-0.44871509075164795</v>
      </c>
      <c r="G118" s="232">
        <v>0.65364551544189453</v>
      </c>
      <c r="H118" s="232">
        <v>11752</v>
      </c>
      <c r="I118" s="232">
        <v>0.45865285396575928</v>
      </c>
      <c r="J118" s="232">
        <v>2.97749531455338E-4</v>
      </c>
    </row>
    <row r="119" spans="1:10" x14ac:dyDescent="0.25">
      <c r="A119" s="288" t="str">
        <f t="shared" si="1"/>
        <v>12016edu10</v>
      </c>
      <c r="B119" s="232">
        <v>12016</v>
      </c>
      <c r="C119" s="232" t="s">
        <v>703</v>
      </c>
      <c r="D119" s="232">
        <v>8.3109252154827118E-2</v>
      </c>
      <c r="E119" s="232">
        <v>4.28132563829422E-2</v>
      </c>
      <c r="F119" s="232">
        <v>1.9412037134170532</v>
      </c>
      <c r="G119" s="232">
        <v>5.2257493138313293E-2</v>
      </c>
      <c r="H119" s="232">
        <v>11752</v>
      </c>
      <c r="I119" s="232">
        <v>0.45865285396575928</v>
      </c>
      <c r="J119" s="232">
        <v>1.7416514456272125E-2</v>
      </c>
    </row>
    <row r="120" spans="1:10" x14ac:dyDescent="0.25">
      <c r="A120" s="288" t="str">
        <f t="shared" si="1"/>
        <v>12016edu11</v>
      </c>
      <c r="B120" s="232">
        <v>12016</v>
      </c>
      <c r="C120" s="232" t="s">
        <v>704</v>
      </c>
      <c r="D120" s="232">
        <v>0.14612893760204315</v>
      </c>
      <c r="E120" s="232">
        <v>3.569108247756958E-2</v>
      </c>
      <c r="F120" s="232">
        <v>4.0942702293395996</v>
      </c>
      <c r="G120" s="232">
        <v>4.2633986595319584E-5</v>
      </c>
      <c r="H120" s="232">
        <v>11752</v>
      </c>
      <c r="I120" s="232">
        <v>0.45865285396575928</v>
      </c>
      <c r="J120" s="232">
        <v>1.9770903512835503E-2</v>
      </c>
    </row>
    <row r="121" spans="1:10" x14ac:dyDescent="0.25">
      <c r="A121" s="288" t="str">
        <f t="shared" si="1"/>
        <v>12016edu12</v>
      </c>
      <c r="B121" s="232">
        <v>12016</v>
      </c>
      <c r="C121" s="232" t="s">
        <v>705</v>
      </c>
      <c r="D121" s="232">
        <v>0.37665218114852905</v>
      </c>
      <c r="E121" s="232">
        <v>2.5455445051193237E-2</v>
      </c>
      <c r="F121" s="232">
        <v>14.796526908874512</v>
      </c>
      <c r="G121" s="232">
        <v>0</v>
      </c>
      <c r="H121" s="232">
        <v>11752</v>
      </c>
      <c r="I121" s="232">
        <v>0.45865285396575928</v>
      </c>
      <c r="J121" s="232">
        <v>0.38344833254814148</v>
      </c>
    </row>
    <row r="122" spans="1:10" x14ac:dyDescent="0.25">
      <c r="A122" s="288" t="str">
        <f t="shared" si="1"/>
        <v>12016edu13</v>
      </c>
      <c r="B122" s="232">
        <v>12016</v>
      </c>
      <c r="C122" s="232" t="s">
        <v>706</v>
      </c>
      <c r="D122" s="232">
        <v>0.58395135402679443</v>
      </c>
      <c r="E122" s="232">
        <v>4.4285845011472702E-2</v>
      </c>
      <c r="F122" s="232">
        <v>13.185959815979004</v>
      </c>
      <c r="G122" s="232">
        <v>0</v>
      </c>
      <c r="H122" s="232">
        <v>11752</v>
      </c>
      <c r="I122" s="232">
        <v>0.45865285396575928</v>
      </c>
      <c r="J122" s="232">
        <v>1.9162630662322044E-2</v>
      </c>
    </row>
    <row r="123" spans="1:10" x14ac:dyDescent="0.25">
      <c r="A123" s="288" t="str">
        <f t="shared" si="1"/>
        <v>12016edu14</v>
      </c>
      <c r="B123" s="232">
        <v>12016</v>
      </c>
      <c r="C123" s="232" t="s">
        <v>707</v>
      </c>
      <c r="D123" s="232">
        <v>0.69775396585464478</v>
      </c>
      <c r="E123" s="232">
        <v>4.781273752450943E-2</v>
      </c>
      <c r="F123" s="232">
        <v>14.593474388122559</v>
      </c>
      <c r="G123" s="232">
        <v>0</v>
      </c>
      <c r="H123" s="232">
        <v>11752</v>
      </c>
      <c r="I123" s="232">
        <v>0.45865285396575928</v>
      </c>
      <c r="J123" s="232">
        <v>2.4014318361878395E-2</v>
      </c>
    </row>
    <row r="124" spans="1:10" x14ac:dyDescent="0.25">
      <c r="A124" s="288" t="str">
        <f t="shared" si="1"/>
        <v>12016edu15</v>
      </c>
      <c r="B124" s="232">
        <v>12016</v>
      </c>
      <c r="C124" s="232" t="s">
        <v>708</v>
      </c>
      <c r="D124" s="232">
        <v>0.83008509874343872</v>
      </c>
      <c r="E124" s="232">
        <v>4.9609553068876266E-2</v>
      </c>
      <c r="F124" s="232">
        <v>16.732364654541016</v>
      </c>
      <c r="G124" s="232">
        <v>0</v>
      </c>
      <c r="H124" s="232">
        <v>11752</v>
      </c>
      <c r="I124" s="232">
        <v>0.45865285396575928</v>
      </c>
      <c r="J124" s="232">
        <v>2.4796029552817345E-2</v>
      </c>
    </row>
    <row r="125" spans="1:10" x14ac:dyDescent="0.25">
      <c r="A125" s="288" t="str">
        <f t="shared" si="1"/>
        <v>12016edu16</v>
      </c>
      <c r="B125" s="232">
        <v>12016</v>
      </c>
      <c r="C125" s="232" t="s">
        <v>709</v>
      </c>
      <c r="D125" s="232">
        <v>1.3339300155639648</v>
      </c>
      <c r="E125" s="232">
        <v>3.2115273177623749E-2</v>
      </c>
      <c r="F125" s="232">
        <v>41.535690307617188</v>
      </c>
      <c r="G125" s="232">
        <v>0</v>
      </c>
      <c r="H125" s="232">
        <v>11752</v>
      </c>
      <c r="I125" s="232">
        <v>0.45865285396575928</v>
      </c>
      <c r="J125" s="232">
        <v>0.19724053144454956</v>
      </c>
    </row>
    <row r="126" spans="1:10" x14ac:dyDescent="0.25">
      <c r="A126" s="288" t="str">
        <f t="shared" si="1"/>
        <v>12016edu18</v>
      </c>
      <c r="B126" s="232">
        <v>12016</v>
      </c>
      <c r="C126" s="232" t="s">
        <v>710</v>
      </c>
      <c r="D126" s="232">
        <v>1.6536831855773926</v>
      </c>
      <c r="E126" s="232">
        <v>8.6347676813602448E-2</v>
      </c>
      <c r="F126" s="232">
        <v>19.151449203491211</v>
      </c>
      <c r="G126" s="232">
        <v>0</v>
      </c>
      <c r="H126" s="232">
        <v>11752</v>
      </c>
      <c r="I126" s="232">
        <v>0.45865285396575928</v>
      </c>
      <c r="J126" s="232">
        <v>8.2684820517897606E-3</v>
      </c>
    </row>
    <row r="127" spans="1:10" x14ac:dyDescent="0.25">
      <c r="A127" s="288" t="str">
        <f t="shared" si="1"/>
        <v>12016edu2</v>
      </c>
      <c r="B127" s="232">
        <v>12016</v>
      </c>
      <c r="C127" s="232" t="s">
        <v>711</v>
      </c>
      <c r="D127" s="232">
        <v>-0.1981697678565979</v>
      </c>
      <c r="E127" s="232">
        <v>0.10017482936382294</v>
      </c>
      <c r="F127" s="232">
        <v>-1.9782391786575317</v>
      </c>
      <c r="G127" s="232">
        <v>4.7925092279911041E-2</v>
      </c>
      <c r="H127" s="232">
        <v>11752</v>
      </c>
      <c r="I127" s="232">
        <v>0.45865285396575928</v>
      </c>
      <c r="J127" s="232">
        <v>4.3468968942761421E-3</v>
      </c>
    </row>
    <row r="128" spans="1:10" x14ac:dyDescent="0.25">
      <c r="A128" s="288" t="str">
        <f t="shared" si="1"/>
        <v>12016edu22</v>
      </c>
      <c r="B128" s="232">
        <v>12016</v>
      </c>
      <c r="C128" s="232" t="s">
        <v>712</v>
      </c>
      <c r="D128" s="232">
        <v>2.2465226650238037</v>
      </c>
      <c r="E128" s="232">
        <v>8.3721503615379333E-2</v>
      </c>
      <c r="F128" s="232">
        <v>26.833280563354492</v>
      </c>
      <c r="G128" s="232">
        <v>0</v>
      </c>
      <c r="H128" s="232">
        <v>11752</v>
      </c>
      <c r="I128" s="232">
        <v>0.45865285396575928</v>
      </c>
      <c r="J128" s="232">
        <v>4.9420436844229698E-3</v>
      </c>
    </row>
    <row r="129" spans="1:10" x14ac:dyDescent="0.25">
      <c r="A129" s="288" t="str">
        <f t="shared" si="1"/>
        <v>12016edu3</v>
      </c>
      <c r="B129" s="232">
        <v>12016</v>
      </c>
      <c r="C129" s="232" t="s">
        <v>713</v>
      </c>
      <c r="D129" s="232">
        <v>-0.20383025705814362</v>
      </c>
      <c r="E129" s="232">
        <v>7.0374161005020142E-2</v>
      </c>
      <c r="F129" s="232">
        <v>-2.8963792324066162</v>
      </c>
      <c r="G129" s="232">
        <v>3.7819352000951767E-3</v>
      </c>
      <c r="H129" s="232">
        <v>11752</v>
      </c>
      <c r="I129" s="232">
        <v>0.45865285396575928</v>
      </c>
      <c r="J129" s="232">
        <v>5.9842499904334545E-3</v>
      </c>
    </row>
    <row r="130" spans="1:10" x14ac:dyDescent="0.25">
      <c r="A130" s="288" t="str">
        <f t="shared" si="1"/>
        <v>12016edu4</v>
      </c>
      <c r="B130" s="232">
        <v>12016</v>
      </c>
      <c r="C130" s="232" t="s">
        <v>714</v>
      </c>
      <c r="D130" s="232">
        <v>-0.15828222036361694</v>
      </c>
      <c r="E130" s="232">
        <v>6.7778930068016052E-2</v>
      </c>
      <c r="F130" s="232">
        <v>-2.3352718353271484</v>
      </c>
      <c r="G130" s="232">
        <v>1.9545996561646461E-2</v>
      </c>
      <c r="H130" s="232">
        <v>11752</v>
      </c>
      <c r="I130" s="232">
        <v>0.45865285396575928</v>
      </c>
      <c r="J130" s="232">
        <v>1.1037240736186504E-2</v>
      </c>
    </row>
    <row r="131" spans="1:10" x14ac:dyDescent="0.25">
      <c r="A131" s="288" t="str">
        <f t="shared" ref="A131:A194" si="2">B131&amp;C131</f>
        <v>12016edu5</v>
      </c>
      <c r="B131" s="232">
        <v>12016</v>
      </c>
      <c r="C131" s="232" t="s">
        <v>715</v>
      </c>
      <c r="D131" s="232">
        <v>-3.220178559422493E-2</v>
      </c>
      <c r="E131" s="232">
        <v>3.2490536570549011E-2</v>
      </c>
      <c r="F131" s="232">
        <v>-0.99111276865005493</v>
      </c>
      <c r="G131" s="232">
        <v>0.32165095210075378</v>
      </c>
      <c r="H131" s="232">
        <v>11752</v>
      </c>
      <c r="I131" s="232">
        <v>0.45865285396575928</v>
      </c>
      <c r="J131" s="232">
        <v>4.684736579656601E-2</v>
      </c>
    </row>
    <row r="132" spans="1:10" x14ac:dyDescent="0.25">
      <c r="A132" s="288" t="str">
        <f t="shared" si="2"/>
        <v>12016edu6</v>
      </c>
      <c r="B132" s="232">
        <v>12016</v>
      </c>
      <c r="C132" s="232" t="s">
        <v>716</v>
      </c>
      <c r="D132" s="232">
        <v>1.1224398389458656E-2</v>
      </c>
      <c r="E132" s="232">
        <v>3.7025593221187592E-2</v>
      </c>
      <c r="F132" s="232">
        <v>0.3031524121761322</v>
      </c>
      <c r="G132" s="232">
        <v>0.7617790699005127</v>
      </c>
      <c r="H132" s="232">
        <v>11752</v>
      </c>
      <c r="I132" s="232">
        <v>0.45865285396575928</v>
      </c>
      <c r="J132" s="232">
        <v>2.5990474969148636E-2</v>
      </c>
    </row>
    <row r="133" spans="1:10" x14ac:dyDescent="0.25">
      <c r="A133" s="288" t="str">
        <f t="shared" si="2"/>
        <v>12016edu7</v>
      </c>
      <c r="B133" s="232">
        <v>12016</v>
      </c>
      <c r="C133" s="232" t="s">
        <v>717</v>
      </c>
      <c r="D133" s="232">
        <v>1.0399866849184036E-2</v>
      </c>
      <c r="E133" s="232">
        <v>3.955603763461113E-2</v>
      </c>
      <c r="F133" s="232">
        <v>0.26291477680206299</v>
      </c>
      <c r="G133" s="232">
        <v>0.79262089729309082</v>
      </c>
      <c r="H133" s="232">
        <v>11752</v>
      </c>
      <c r="I133" s="232">
        <v>0.45865285396575928</v>
      </c>
      <c r="J133" s="232">
        <v>2.009093388915062E-2</v>
      </c>
    </row>
    <row r="134" spans="1:10" x14ac:dyDescent="0.25">
      <c r="A134" s="288" t="str">
        <f t="shared" si="2"/>
        <v>12016edu8</v>
      </c>
      <c r="B134" s="232">
        <v>12016</v>
      </c>
      <c r="C134" s="232" t="s">
        <v>718</v>
      </c>
      <c r="D134" s="232">
        <v>8.1417746841907501E-2</v>
      </c>
      <c r="E134" s="232">
        <v>4.008202999830246E-2</v>
      </c>
      <c r="F134" s="232">
        <v>2.031278133392334</v>
      </c>
      <c r="G134" s="232">
        <v>4.2249288409948349E-2</v>
      </c>
      <c r="H134" s="232">
        <v>11752</v>
      </c>
      <c r="I134" s="232">
        <v>0.45865285396575928</v>
      </c>
      <c r="J134" s="232">
        <v>2.1630674600601196E-2</v>
      </c>
    </row>
    <row r="135" spans="1:10" x14ac:dyDescent="0.25">
      <c r="A135" s="288" t="str">
        <f t="shared" si="2"/>
        <v>12016edu9</v>
      </c>
      <c r="B135" s="232">
        <v>12016</v>
      </c>
      <c r="C135" s="232" t="s">
        <v>719</v>
      </c>
      <c r="D135" s="232">
        <v>0.13369303941726685</v>
      </c>
      <c r="E135" s="232">
        <v>2.7102818712592125E-2</v>
      </c>
      <c r="F135" s="232">
        <v>4.9328093528747559</v>
      </c>
      <c r="G135" s="232">
        <v>8.2166911852254998E-7</v>
      </c>
      <c r="H135" s="232">
        <v>11752</v>
      </c>
      <c r="I135" s="232">
        <v>0.45865285396575928</v>
      </c>
      <c r="J135" s="232">
        <v>0.11562540382146835</v>
      </c>
    </row>
    <row r="136" spans="1:10" x14ac:dyDescent="0.25">
      <c r="A136" s="288" t="str">
        <f t="shared" si="2"/>
        <v>12016hom</v>
      </c>
      <c r="B136" s="232">
        <v>12016</v>
      </c>
      <c r="C136" s="232" t="s">
        <v>720</v>
      </c>
      <c r="D136" s="232">
        <v>0.36735886335372925</v>
      </c>
      <c r="E136" s="232">
        <v>1.3205156661570072E-2</v>
      </c>
      <c r="F136" s="232">
        <v>27.81934928894043</v>
      </c>
      <c r="G136" s="232">
        <v>0</v>
      </c>
      <c r="H136" s="232">
        <v>11752</v>
      </c>
      <c r="I136" s="232">
        <v>0.45865285396575928</v>
      </c>
      <c r="J136" s="232">
        <v>0.56085264682769775</v>
      </c>
    </row>
    <row r="137" spans="1:10" x14ac:dyDescent="0.25">
      <c r="A137" s="288" t="str">
        <f t="shared" si="2"/>
        <v>12016idade</v>
      </c>
      <c r="B137" s="232">
        <v>12016</v>
      </c>
      <c r="C137" s="232" t="s">
        <v>721</v>
      </c>
      <c r="D137" s="232">
        <v>4.9136947840452194E-2</v>
      </c>
      <c r="E137" s="232">
        <v>2.9872527811676264E-3</v>
      </c>
      <c r="F137" s="232">
        <v>16.448875427246094</v>
      </c>
      <c r="G137" s="232">
        <v>0</v>
      </c>
      <c r="H137" s="232">
        <v>11752</v>
      </c>
      <c r="I137" s="232">
        <v>0.45865285396575928</v>
      </c>
      <c r="J137" s="232">
        <v>40.906997680664063</v>
      </c>
    </row>
    <row r="138" spans="1:10" x14ac:dyDescent="0.25">
      <c r="A138" s="288" t="str">
        <f t="shared" si="2"/>
        <v>12016idade2</v>
      </c>
      <c r="B138" s="232">
        <v>12016</v>
      </c>
      <c r="C138" s="232" t="s">
        <v>722</v>
      </c>
      <c r="D138" s="232">
        <v>-4.6991859562695026E-4</v>
      </c>
      <c r="E138" s="232">
        <v>3.6099740100326017E-5</v>
      </c>
      <c r="F138" s="232">
        <v>-13.017229080200195</v>
      </c>
      <c r="G138" s="232">
        <v>1.8030794606652608E-38</v>
      </c>
      <c r="H138" s="232">
        <v>11752</v>
      </c>
      <c r="I138" s="232">
        <v>0.45865285396575928</v>
      </c>
      <c r="J138" s="232">
        <v>1836.2376708984375</v>
      </c>
    </row>
    <row r="139" spans="1:10" x14ac:dyDescent="0.25">
      <c r="A139" s="288" t="str">
        <f t="shared" si="2"/>
        <v>12016lnrtrabp</v>
      </c>
      <c r="B139" s="232">
        <v>12016</v>
      </c>
      <c r="C139" s="232" t="s">
        <v>723</v>
      </c>
      <c r="J139" s="232">
        <v>7.4032855033874512</v>
      </c>
    </row>
    <row r="140" spans="1:10" x14ac:dyDescent="0.25">
      <c r="A140" s="288" t="str">
        <f t="shared" si="2"/>
        <v>42015_cons</v>
      </c>
      <c r="B140" s="232">
        <v>42015</v>
      </c>
      <c r="C140" s="232" t="s">
        <v>701</v>
      </c>
      <c r="D140" s="232">
        <v>5.5662236213684082</v>
      </c>
      <c r="E140" s="232">
        <v>6.3556671142578125E-2</v>
      </c>
      <c r="F140" s="232">
        <v>87.578903198242188</v>
      </c>
      <c r="G140" s="232">
        <v>0</v>
      </c>
      <c r="H140" s="232">
        <v>11841</v>
      </c>
      <c r="I140" s="232">
        <v>0.45007798075675964</v>
      </c>
    </row>
    <row r="141" spans="1:10" x14ac:dyDescent="0.25">
      <c r="A141" s="288" t="str">
        <f t="shared" si="2"/>
        <v>42015edu1</v>
      </c>
      <c r="B141" s="232">
        <v>42015</v>
      </c>
      <c r="C141" s="232" t="s">
        <v>702</v>
      </c>
      <c r="D141" s="232">
        <v>-0.10719297081232071</v>
      </c>
      <c r="E141" s="232">
        <v>4.4613778591156006E-2</v>
      </c>
      <c r="F141" s="232">
        <v>-2.4026875495910645</v>
      </c>
      <c r="G141" s="232">
        <v>1.6290407627820969E-2</v>
      </c>
      <c r="H141" s="232">
        <v>11841</v>
      </c>
      <c r="I141" s="232">
        <v>0.45007798075675964</v>
      </c>
      <c r="J141" s="232">
        <v>1.4081409608479589E-4</v>
      </c>
    </row>
    <row r="142" spans="1:10" x14ac:dyDescent="0.25">
      <c r="A142" s="288" t="str">
        <f t="shared" si="2"/>
        <v>42015edu10</v>
      </c>
      <c r="B142" s="232">
        <v>42015</v>
      </c>
      <c r="C142" s="232" t="s">
        <v>703</v>
      </c>
      <c r="D142" s="232">
        <v>9.1408669948577881E-2</v>
      </c>
      <c r="E142" s="232">
        <v>4.6189364045858383E-2</v>
      </c>
      <c r="F142" s="232">
        <v>1.9789981842041016</v>
      </c>
      <c r="G142" s="232">
        <v>4.7839384526014328E-2</v>
      </c>
      <c r="H142" s="232">
        <v>11841</v>
      </c>
      <c r="I142" s="232">
        <v>0.45007798075675964</v>
      </c>
      <c r="J142" s="232">
        <v>1.7541296780109406E-2</v>
      </c>
    </row>
    <row r="143" spans="1:10" x14ac:dyDescent="0.25">
      <c r="A143" s="288" t="str">
        <f t="shared" si="2"/>
        <v>42015edu11</v>
      </c>
      <c r="B143" s="232">
        <v>42015</v>
      </c>
      <c r="C143" s="232" t="s">
        <v>704</v>
      </c>
      <c r="D143" s="232">
        <v>0.17352050542831421</v>
      </c>
      <c r="E143" s="232">
        <v>3.6652266979217529E-2</v>
      </c>
      <c r="F143" s="232">
        <v>4.7342367172241211</v>
      </c>
      <c r="G143" s="232">
        <v>2.2243402781896293E-6</v>
      </c>
      <c r="H143" s="232">
        <v>11841</v>
      </c>
      <c r="I143" s="232">
        <v>0.45007798075675964</v>
      </c>
      <c r="J143" s="232">
        <v>2.2017965093255043E-2</v>
      </c>
    </row>
    <row r="144" spans="1:10" x14ac:dyDescent="0.25">
      <c r="A144" s="288" t="str">
        <f t="shared" si="2"/>
        <v>42015edu12</v>
      </c>
      <c r="B144" s="232">
        <v>42015</v>
      </c>
      <c r="C144" s="232" t="s">
        <v>705</v>
      </c>
      <c r="D144" s="232">
        <v>0.39191874861717224</v>
      </c>
      <c r="E144" s="232">
        <v>2.6178676635026932E-2</v>
      </c>
      <c r="F144" s="232">
        <v>14.970914840698242</v>
      </c>
      <c r="G144" s="232">
        <v>0</v>
      </c>
      <c r="H144" s="232">
        <v>11841</v>
      </c>
      <c r="I144" s="232">
        <v>0.45007798075675964</v>
      </c>
      <c r="J144" s="232">
        <v>0.39403927326202393</v>
      </c>
    </row>
    <row r="145" spans="1:10" x14ac:dyDescent="0.25">
      <c r="A145" s="288" t="str">
        <f t="shared" si="2"/>
        <v>42015edu13</v>
      </c>
      <c r="B145" s="232">
        <v>42015</v>
      </c>
      <c r="C145" s="232" t="s">
        <v>706</v>
      </c>
      <c r="D145" s="232">
        <v>0.58941805362701416</v>
      </c>
      <c r="E145" s="232">
        <v>4.3443888425827026E-2</v>
      </c>
      <c r="F145" s="232">
        <v>13.567340850830078</v>
      </c>
      <c r="G145" s="232">
        <v>0</v>
      </c>
      <c r="H145" s="232">
        <v>11841</v>
      </c>
      <c r="I145" s="232">
        <v>0.45007798075675964</v>
      </c>
      <c r="J145" s="232">
        <v>1.9595135003328323E-2</v>
      </c>
    </row>
    <row r="146" spans="1:10" x14ac:dyDescent="0.25">
      <c r="A146" s="288" t="str">
        <f t="shared" si="2"/>
        <v>42015edu14</v>
      </c>
      <c r="B146" s="232">
        <v>42015</v>
      </c>
      <c r="C146" s="232" t="s">
        <v>707</v>
      </c>
      <c r="D146" s="232">
        <v>0.78617745637893677</v>
      </c>
      <c r="E146" s="232">
        <v>4.5746058225631714E-2</v>
      </c>
      <c r="F146" s="232">
        <v>17.185688018798828</v>
      </c>
      <c r="G146" s="232">
        <v>0</v>
      </c>
      <c r="H146" s="232">
        <v>11841</v>
      </c>
      <c r="I146" s="232">
        <v>0.45007798075675964</v>
      </c>
      <c r="J146" s="232">
        <v>2.5755777955055237E-2</v>
      </c>
    </row>
    <row r="147" spans="1:10" x14ac:dyDescent="0.25">
      <c r="A147" s="288" t="str">
        <f t="shared" si="2"/>
        <v>42015edu15</v>
      </c>
      <c r="B147" s="232">
        <v>42015</v>
      </c>
      <c r="C147" s="232" t="s">
        <v>708</v>
      </c>
      <c r="D147" s="232">
        <v>1.0070114135742188</v>
      </c>
      <c r="E147" s="232">
        <v>5.0414483994245529E-2</v>
      </c>
      <c r="F147" s="232">
        <v>19.974645614624023</v>
      </c>
      <c r="G147" s="232">
        <v>0</v>
      </c>
      <c r="H147" s="232">
        <v>11841</v>
      </c>
      <c r="I147" s="232">
        <v>0.45007798075675964</v>
      </c>
      <c r="J147" s="232">
        <v>2.683093398809433E-2</v>
      </c>
    </row>
    <row r="148" spans="1:10" x14ac:dyDescent="0.25">
      <c r="A148" s="288" t="str">
        <f t="shared" si="2"/>
        <v>42015edu16</v>
      </c>
      <c r="B148" s="232">
        <v>42015</v>
      </c>
      <c r="C148" s="232" t="s">
        <v>709</v>
      </c>
      <c r="D148" s="232">
        <v>1.3281644582748413</v>
      </c>
      <c r="E148" s="232">
        <v>3.0428243800997734E-2</v>
      </c>
      <c r="F148" s="232">
        <v>43.649066925048828</v>
      </c>
      <c r="G148" s="232">
        <v>0</v>
      </c>
      <c r="H148" s="232">
        <v>11841</v>
      </c>
      <c r="I148" s="232">
        <v>0.45007798075675964</v>
      </c>
      <c r="J148" s="232">
        <v>0.17899614572525024</v>
      </c>
    </row>
    <row r="149" spans="1:10" x14ac:dyDescent="0.25">
      <c r="A149" s="288" t="str">
        <f t="shared" si="2"/>
        <v>42015edu18</v>
      </c>
      <c r="B149" s="232">
        <v>42015</v>
      </c>
      <c r="C149" s="232" t="s">
        <v>710</v>
      </c>
      <c r="D149" s="232">
        <v>1.7454860210418701</v>
      </c>
      <c r="E149" s="232">
        <v>9.147489070892334E-2</v>
      </c>
      <c r="F149" s="232">
        <v>19.081586837768555</v>
      </c>
      <c r="G149" s="232">
        <v>0</v>
      </c>
      <c r="H149" s="232">
        <v>11841</v>
      </c>
      <c r="I149" s="232">
        <v>0.45007798075675964</v>
      </c>
      <c r="J149" s="232">
        <v>5.5587622337043285E-3</v>
      </c>
    </row>
    <row r="150" spans="1:10" x14ac:dyDescent="0.25">
      <c r="A150" s="288" t="str">
        <f t="shared" si="2"/>
        <v>42015edu2</v>
      </c>
      <c r="B150" s="232">
        <v>42015</v>
      </c>
      <c r="C150" s="232" t="s">
        <v>711</v>
      </c>
      <c r="D150" s="232">
        <v>-0.17389415204524994</v>
      </c>
      <c r="E150" s="232">
        <v>9.7517184913158417E-2</v>
      </c>
      <c r="F150" s="232">
        <v>-1.7832154035568237</v>
      </c>
      <c r="G150" s="232">
        <v>7.4576899409294128E-2</v>
      </c>
      <c r="H150" s="232">
        <v>11841</v>
      </c>
      <c r="I150" s="232">
        <v>0.45007798075675964</v>
      </c>
      <c r="J150" s="232">
        <v>3.7297492381185293E-3</v>
      </c>
    </row>
    <row r="151" spans="1:10" x14ac:dyDescent="0.25">
      <c r="A151" s="288" t="str">
        <f t="shared" si="2"/>
        <v>42015edu22</v>
      </c>
      <c r="B151" s="232">
        <v>42015</v>
      </c>
      <c r="C151" s="232" t="s">
        <v>712</v>
      </c>
      <c r="D151" s="232">
        <v>2.0818126201629639</v>
      </c>
      <c r="E151" s="232">
        <v>9.3246817588806152E-2</v>
      </c>
      <c r="F151" s="232">
        <v>22.325830459594727</v>
      </c>
      <c r="G151" s="232">
        <v>0</v>
      </c>
      <c r="H151" s="232">
        <v>11841</v>
      </c>
      <c r="I151" s="232">
        <v>0.45007798075675964</v>
      </c>
      <c r="J151" s="232">
        <v>4.3578678742051125E-3</v>
      </c>
    </row>
    <row r="152" spans="1:10" x14ac:dyDescent="0.25">
      <c r="A152" s="288" t="str">
        <f t="shared" si="2"/>
        <v>42015edu3</v>
      </c>
      <c r="B152" s="232">
        <v>42015</v>
      </c>
      <c r="C152" s="232" t="s">
        <v>713</v>
      </c>
      <c r="D152" s="232">
        <v>-5.9686120599508286E-2</v>
      </c>
      <c r="E152" s="232">
        <v>8.0091595649719238E-2</v>
      </c>
      <c r="F152" s="232">
        <v>-0.7452232837677002</v>
      </c>
      <c r="G152" s="232">
        <v>0.4561515748500824</v>
      </c>
      <c r="H152" s="232">
        <v>11841</v>
      </c>
      <c r="I152" s="232">
        <v>0.45007798075675964</v>
      </c>
      <c r="J152" s="232">
        <v>6.0986331664025784E-3</v>
      </c>
    </row>
    <row r="153" spans="1:10" x14ac:dyDescent="0.25">
      <c r="A153" s="288" t="str">
        <f t="shared" si="2"/>
        <v>42015edu4</v>
      </c>
      <c r="B153" s="232">
        <v>42015</v>
      </c>
      <c r="C153" s="232" t="s">
        <v>714</v>
      </c>
      <c r="D153" s="232">
        <v>-0.21569611132144928</v>
      </c>
      <c r="E153" s="232">
        <v>6.7592605948448181E-2</v>
      </c>
      <c r="F153" s="232">
        <v>-3.191119909286499</v>
      </c>
      <c r="G153" s="232">
        <v>1.4209302607923746E-3</v>
      </c>
      <c r="H153" s="232">
        <v>11841</v>
      </c>
      <c r="I153" s="232">
        <v>0.45007798075675964</v>
      </c>
      <c r="J153" s="232">
        <v>1.0893645696341991E-2</v>
      </c>
    </row>
    <row r="154" spans="1:10" x14ac:dyDescent="0.25">
      <c r="A154" s="288" t="str">
        <f t="shared" si="2"/>
        <v>42015edu5</v>
      </c>
      <c r="B154" s="232">
        <v>42015</v>
      </c>
      <c r="C154" s="232" t="s">
        <v>715</v>
      </c>
      <c r="D154" s="232">
        <v>-4.0541272610425949E-2</v>
      </c>
      <c r="E154" s="232">
        <v>3.4428913146257401E-2</v>
      </c>
      <c r="F154" s="232">
        <v>-1.1775356531143188</v>
      </c>
      <c r="G154" s="232">
        <v>0.23900549113750458</v>
      </c>
      <c r="H154" s="232">
        <v>11841</v>
      </c>
      <c r="I154" s="232">
        <v>0.45007798075675964</v>
      </c>
      <c r="J154" s="232">
        <v>4.7965306788682938E-2</v>
      </c>
    </row>
    <row r="155" spans="1:10" x14ac:dyDescent="0.25">
      <c r="A155" s="288" t="str">
        <f t="shared" si="2"/>
        <v>42015edu6</v>
      </c>
      <c r="B155" s="232">
        <v>42015</v>
      </c>
      <c r="C155" s="232" t="s">
        <v>716</v>
      </c>
      <c r="D155" s="232">
        <v>4.9005631357431412E-2</v>
      </c>
      <c r="E155" s="232">
        <v>3.8557350635528564E-2</v>
      </c>
      <c r="F155" s="232">
        <v>1.2709802389144897</v>
      </c>
      <c r="G155" s="232">
        <v>0.20376069843769073</v>
      </c>
      <c r="H155" s="232">
        <v>11841</v>
      </c>
      <c r="I155" s="232">
        <v>0.45007798075675964</v>
      </c>
      <c r="J155" s="232">
        <v>2.4735806509852409E-2</v>
      </c>
    </row>
    <row r="156" spans="1:10" x14ac:dyDescent="0.25">
      <c r="A156" s="288" t="str">
        <f t="shared" si="2"/>
        <v>42015edu7</v>
      </c>
      <c r="B156" s="232">
        <v>42015</v>
      </c>
      <c r="C156" s="232" t="s">
        <v>717</v>
      </c>
      <c r="D156" s="232">
        <v>2.8676619753241539E-2</v>
      </c>
      <c r="E156" s="232">
        <v>4.0060322731733322E-2</v>
      </c>
      <c r="F156" s="232">
        <v>0.71583598852157593</v>
      </c>
      <c r="G156" s="232">
        <v>0.47410675883293152</v>
      </c>
      <c r="H156" s="232">
        <v>11841</v>
      </c>
      <c r="I156" s="232">
        <v>0.45007798075675964</v>
      </c>
      <c r="J156" s="232">
        <v>1.9587742164731026E-2</v>
      </c>
    </row>
    <row r="157" spans="1:10" x14ac:dyDescent="0.25">
      <c r="A157" s="288" t="str">
        <f t="shared" si="2"/>
        <v>42015edu8</v>
      </c>
      <c r="B157" s="232">
        <v>42015</v>
      </c>
      <c r="C157" s="232" t="s">
        <v>718</v>
      </c>
      <c r="D157" s="232">
        <v>8.5795655846595764E-2</v>
      </c>
      <c r="E157" s="232">
        <v>3.5615161061286926E-2</v>
      </c>
      <c r="F157" s="232">
        <v>2.4089643955230713</v>
      </c>
      <c r="G157" s="232">
        <v>1.6013056039810181E-2</v>
      </c>
      <c r="H157" s="232">
        <v>11841</v>
      </c>
      <c r="I157" s="232">
        <v>0.45007798075675964</v>
      </c>
      <c r="J157" s="232">
        <v>2.1137522533535957E-2</v>
      </c>
    </row>
    <row r="158" spans="1:10" x14ac:dyDescent="0.25">
      <c r="A158" s="288" t="str">
        <f t="shared" si="2"/>
        <v>42015edu9</v>
      </c>
      <c r="B158" s="232">
        <v>42015</v>
      </c>
      <c r="C158" s="232" t="s">
        <v>719</v>
      </c>
      <c r="D158" s="232">
        <v>0.16054670512676239</v>
      </c>
      <c r="E158" s="232">
        <v>2.8203612193465233E-2</v>
      </c>
      <c r="F158" s="232">
        <v>5.6924161911010742</v>
      </c>
      <c r="G158" s="232">
        <v>1.282351558273831E-8</v>
      </c>
      <c r="H158" s="232">
        <v>11841</v>
      </c>
      <c r="I158" s="232">
        <v>0.45007798075675964</v>
      </c>
      <c r="J158" s="232">
        <v>0.11384928226470947</v>
      </c>
    </row>
    <row r="159" spans="1:10" x14ac:dyDescent="0.25">
      <c r="A159" s="288" t="str">
        <f t="shared" si="2"/>
        <v>42015hom</v>
      </c>
      <c r="B159" s="232">
        <v>42015</v>
      </c>
      <c r="C159" s="232" t="s">
        <v>720</v>
      </c>
      <c r="D159" s="232">
        <v>0.36621350049972534</v>
      </c>
      <c r="E159" s="232">
        <v>1.1553187854588032E-2</v>
      </c>
      <c r="F159" s="232">
        <v>31.698047637939453</v>
      </c>
      <c r="G159" s="232">
        <v>0</v>
      </c>
      <c r="H159" s="232">
        <v>11841</v>
      </c>
      <c r="I159" s="232">
        <v>0.45007798075675964</v>
      </c>
      <c r="J159" s="232">
        <v>0.55884033441543579</v>
      </c>
    </row>
    <row r="160" spans="1:10" x14ac:dyDescent="0.25">
      <c r="A160" s="288" t="str">
        <f t="shared" si="2"/>
        <v>42015idade</v>
      </c>
      <c r="B160" s="232">
        <v>42015</v>
      </c>
      <c r="C160" s="232" t="s">
        <v>721</v>
      </c>
      <c r="D160" s="232">
        <v>4.7700371593236923E-2</v>
      </c>
      <c r="E160" s="232">
        <v>2.9064377304166555E-3</v>
      </c>
      <c r="F160" s="232">
        <v>16.411970138549805</v>
      </c>
      <c r="G160" s="232">
        <v>0</v>
      </c>
      <c r="H160" s="232">
        <v>11841</v>
      </c>
      <c r="I160" s="232">
        <v>0.45007798075675964</v>
      </c>
      <c r="J160" s="232">
        <v>40.510787963867188</v>
      </c>
    </row>
    <row r="161" spans="1:10" x14ac:dyDescent="0.25">
      <c r="A161" s="288" t="str">
        <f t="shared" si="2"/>
        <v>42015idade2</v>
      </c>
      <c r="B161" s="232">
        <v>42015</v>
      </c>
      <c r="C161" s="232" t="s">
        <v>722</v>
      </c>
      <c r="D161" s="232">
        <v>-4.4834075379185379E-4</v>
      </c>
      <c r="E161" s="232">
        <v>3.5646869946504012E-5</v>
      </c>
      <c r="F161" s="232">
        <v>-12.577282905578613</v>
      </c>
      <c r="G161" s="232">
        <v>4.7893262332344538E-36</v>
      </c>
      <c r="H161" s="232">
        <v>11841</v>
      </c>
      <c r="I161" s="232">
        <v>0.45007798075675964</v>
      </c>
      <c r="J161" s="232">
        <v>1807.6817626953125</v>
      </c>
    </row>
    <row r="162" spans="1:10" x14ac:dyDescent="0.25">
      <c r="A162" s="288" t="str">
        <f t="shared" si="2"/>
        <v>42015lnrtrabp</v>
      </c>
      <c r="B162" s="232">
        <v>42015</v>
      </c>
      <c r="C162" s="232" t="s">
        <v>723</v>
      </c>
      <c r="J162" s="232">
        <v>7.384528636932373</v>
      </c>
    </row>
    <row r="163" spans="1:10" x14ac:dyDescent="0.25">
      <c r="A163" s="288" t="str">
        <f t="shared" si="2"/>
        <v>32015_cons</v>
      </c>
      <c r="B163" s="232">
        <v>32015</v>
      </c>
      <c r="C163" s="232" t="s">
        <v>701</v>
      </c>
      <c r="D163" s="232">
        <v>5.5781364440917969</v>
      </c>
      <c r="E163" s="232">
        <v>6.3598372042179108E-2</v>
      </c>
      <c r="F163" s="232">
        <v>87.708793640136719</v>
      </c>
      <c r="G163" s="232">
        <v>0</v>
      </c>
      <c r="H163" s="232">
        <v>11923</v>
      </c>
      <c r="I163" s="232">
        <v>0.46912461519241333</v>
      </c>
    </row>
    <row r="164" spans="1:10" x14ac:dyDescent="0.25">
      <c r="A164" s="288" t="str">
        <f t="shared" si="2"/>
        <v>32015edu1</v>
      </c>
      <c r="B164" s="232">
        <v>32015</v>
      </c>
      <c r="C164" s="232" t="s">
        <v>702</v>
      </c>
      <c r="D164" s="232">
        <v>-0.35587763786315918</v>
      </c>
      <c r="E164" s="232">
        <v>0.14706118404865265</v>
      </c>
      <c r="F164" s="232">
        <v>-2.419929027557373</v>
      </c>
      <c r="G164" s="232">
        <v>1.5538416802883148E-2</v>
      </c>
      <c r="H164" s="232">
        <v>11923</v>
      </c>
      <c r="I164" s="232">
        <v>0.46912461519241333</v>
      </c>
      <c r="J164" s="232">
        <v>1.4562161231879145E-4</v>
      </c>
    </row>
    <row r="165" spans="1:10" x14ac:dyDescent="0.25">
      <c r="A165" s="288" t="str">
        <f t="shared" si="2"/>
        <v>32015edu10</v>
      </c>
      <c r="B165" s="232">
        <v>32015</v>
      </c>
      <c r="C165" s="232" t="s">
        <v>703</v>
      </c>
      <c r="D165" s="232">
        <v>0.10123231261968613</v>
      </c>
      <c r="E165" s="232">
        <v>4.6608097851276398E-2</v>
      </c>
      <c r="F165" s="232">
        <v>2.1719896793365479</v>
      </c>
      <c r="G165" s="232">
        <v>2.9876120388507843E-2</v>
      </c>
      <c r="H165" s="232">
        <v>11923</v>
      </c>
      <c r="I165" s="232">
        <v>0.46912461519241333</v>
      </c>
      <c r="J165" s="232">
        <v>2.158753015100956E-2</v>
      </c>
    </row>
    <row r="166" spans="1:10" x14ac:dyDescent="0.25">
      <c r="A166" s="288" t="str">
        <f t="shared" si="2"/>
        <v>32015edu11</v>
      </c>
      <c r="B166" s="232">
        <v>32015</v>
      </c>
      <c r="C166" s="232" t="s">
        <v>704</v>
      </c>
      <c r="D166" s="232">
        <v>0.24620069563388824</v>
      </c>
      <c r="E166" s="232">
        <v>4.4370930641889572E-2</v>
      </c>
      <c r="F166" s="232">
        <v>5.5486936569213867</v>
      </c>
      <c r="G166" s="232">
        <v>2.9396494127809092E-8</v>
      </c>
      <c r="H166" s="232">
        <v>11923</v>
      </c>
      <c r="I166" s="232">
        <v>0.46912461519241333</v>
      </c>
      <c r="J166" s="232">
        <v>2.509448304772377E-2</v>
      </c>
    </row>
    <row r="167" spans="1:10" x14ac:dyDescent="0.25">
      <c r="A167" s="288" t="str">
        <f t="shared" si="2"/>
        <v>32015edu12</v>
      </c>
      <c r="B167" s="232">
        <v>32015</v>
      </c>
      <c r="C167" s="232" t="s">
        <v>705</v>
      </c>
      <c r="D167" s="232">
        <v>0.39279839396476746</v>
      </c>
      <c r="E167" s="232">
        <v>3.5778071731328964E-2</v>
      </c>
      <c r="F167" s="232">
        <v>10.978747367858887</v>
      </c>
      <c r="G167" s="232">
        <v>6.5811785094357184E-28</v>
      </c>
      <c r="H167" s="232">
        <v>11923</v>
      </c>
      <c r="I167" s="232">
        <v>0.46912461519241333</v>
      </c>
      <c r="J167" s="232">
        <v>0.38041922450065613</v>
      </c>
    </row>
    <row r="168" spans="1:10" x14ac:dyDescent="0.25">
      <c r="A168" s="288" t="str">
        <f t="shared" si="2"/>
        <v>32015edu13</v>
      </c>
      <c r="B168" s="232">
        <v>32015</v>
      </c>
      <c r="C168" s="232" t="s">
        <v>706</v>
      </c>
      <c r="D168" s="232">
        <v>0.50321811437606812</v>
      </c>
      <c r="E168" s="232">
        <v>5.5300835520029068E-2</v>
      </c>
      <c r="F168" s="232">
        <v>9.0996475219726563</v>
      </c>
      <c r="G168" s="232">
        <v>1.0495680556144238E-19</v>
      </c>
      <c r="H168" s="232">
        <v>11923</v>
      </c>
      <c r="I168" s="232">
        <v>0.46912461519241333</v>
      </c>
      <c r="J168" s="232">
        <v>1.73008032143116E-2</v>
      </c>
    </row>
    <row r="169" spans="1:10" x14ac:dyDescent="0.25">
      <c r="A169" s="288" t="str">
        <f t="shared" si="2"/>
        <v>32015edu14</v>
      </c>
      <c r="B169" s="232">
        <v>32015</v>
      </c>
      <c r="C169" s="232" t="s">
        <v>707</v>
      </c>
      <c r="D169" s="232">
        <v>0.69780176877975464</v>
      </c>
      <c r="E169" s="232">
        <v>5.3011558949947357E-2</v>
      </c>
      <c r="F169" s="232">
        <v>13.163200378417969</v>
      </c>
      <c r="G169" s="232">
        <v>0</v>
      </c>
      <c r="H169" s="232">
        <v>11923</v>
      </c>
      <c r="I169" s="232">
        <v>0.46912461519241333</v>
      </c>
      <c r="J169" s="232">
        <v>2.233348973095417E-2</v>
      </c>
    </row>
    <row r="170" spans="1:10" x14ac:dyDescent="0.25">
      <c r="A170" s="288" t="str">
        <f t="shared" si="2"/>
        <v>32015edu15</v>
      </c>
      <c r="B170" s="232">
        <v>32015</v>
      </c>
      <c r="C170" s="232" t="s">
        <v>708</v>
      </c>
      <c r="D170" s="232">
        <v>0.72094541788101196</v>
      </c>
      <c r="E170" s="232">
        <v>5.8904379606246948E-2</v>
      </c>
      <c r="F170" s="232">
        <v>12.239250183105469</v>
      </c>
      <c r="G170" s="232">
        <v>3.0801069806638497E-34</v>
      </c>
      <c r="H170" s="232">
        <v>11923</v>
      </c>
      <c r="I170" s="232">
        <v>0.46912461519241333</v>
      </c>
      <c r="J170" s="232">
        <v>2.6246381923556328E-2</v>
      </c>
    </row>
    <row r="171" spans="1:10" x14ac:dyDescent="0.25">
      <c r="A171" s="288" t="str">
        <f t="shared" si="2"/>
        <v>32015edu16</v>
      </c>
      <c r="B171" s="232">
        <v>32015</v>
      </c>
      <c r="C171" s="232" t="s">
        <v>709</v>
      </c>
      <c r="D171" s="232">
        <v>1.3578089475631714</v>
      </c>
      <c r="E171" s="232">
        <v>3.8433779031038284E-2</v>
      </c>
      <c r="F171" s="232">
        <v>35.328529357910156</v>
      </c>
      <c r="G171" s="232">
        <v>0</v>
      </c>
      <c r="H171" s="232">
        <v>11923</v>
      </c>
      <c r="I171" s="232">
        <v>0.46912461519241333</v>
      </c>
      <c r="J171" s="232">
        <v>0.19731146097183228</v>
      </c>
    </row>
    <row r="172" spans="1:10" x14ac:dyDescent="0.25">
      <c r="A172" s="288" t="str">
        <f t="shared" si="2"/>
        <v>32015edu18</v>
      </c>
      <c r="B172" s="232">
        <v>32015</v>
      </c>
      <c r="C172" s="232" t="s">
        <v>710</v>
      </c>
      <c r="D172" s="232">
        <v>1.7203266620635986</v>
      </c>
      <c r="E172" s="232">
        <v>8.6678020656108856E-2</v>
      </c>
      <c r="F172" s="232">
        <v>19.847322463989258</v>
      </c>
      <c r="G172" s="232">
        <v>0</v>
      </c>
      <c r="H172" s="232">
        <v>11923</v>
      </c>
      <c r="I172" s="232">
        <v>0.46912461519241333</v>
      </c>
      <c r="J172" s="232">
        <v>6.8254363723099232E-3</v>
      </c>
    </row>
    <row r="173" spans="1:10" x14ac:dyDescent="0.25">
      <c r="A173" s="288" t="str">
        <f t="shared" si="2"/>
        <v>32015edu2</v>
      </c>
      <c r="B173" s="232">
        <v>32015</v>
      </c>
      <c r="C173" s="232" t="s">
        <v>711</v>
      </c>
      <c r="D173" s="232">
        <v>-4.2501006275415421E-2</v>
      </c>
      <c r="E173" s="232">
        <v>6.6971391439437866E-2</v>
      </c>
      <c r="F173" s="232">
        <v>-0.63461434841156006</v>
      </c>
      <c r="G173" s="232">
        <v>0.5256921648979187</v>
      </c>
      <c r="H173" s="232">
        <v>11923</v>
      </c>
      <c r="I173" s="232">
        <v>0.46912461519241333</v>
      </c>
      <c r="J173" s="232">
        <v>4.6206191182136536E-3</v>
      </c>
    </row>
    <row r="174" spans="1:10" x14ac:dyDescent="0.25">
      <c r="A174" s="288" t="str">
        <f t="shared" si="2"/>
        <v>32015edu22</v>
      </c>
      <c r="B174" s="232">
        <v>32015</v>
      </c>
      <c r="C174" s="232" t="s">
        <v>712</v>
      </c>
      <c r="D174" s="232">
        <v>2.0594375133514404</v>
      </c>
      <c r="E174" s="232">
        <v>9.5121957361698151E-2</v>
      </c>
      <c r="F174" s="232">
        <v>21.650495529174805</v>
      </c>
      <c r="G174" s="232">
        <v>0</v>
      </c>
      <c r="H174" s="232">
        <v>11923</v>
      </c>
      <c r="I174" s="232">
        <v>0.46912461519241333</v>
      </c>
      <c r="J174" s="232">
        <v>3.9466395974159241E-3</v>
      </c>
    </row>
    <row r="175" spans="1:10" x14ac:dyDescent="0.25">
      <c r="A175" s="288" t="str">
        <f t="shared" si="2"/>
        <v>32015edu3</v>
      </c>
      <c r="B175" s="232">
        <v>32015</v>
      </c>
      <c r="C175" s="232" t="s">
        <v>713</v>
      </c>
      <c r="D175" s="232">
        <v>-0.1411978006362915</v>
      </c>
      <c r="E175" s="232">
        <v>6.1507247388362885E-2</v>
      </c>
      <c r="F175" s="232">
        <v>-2.2956287860870361</v>
      </c>
      <c r="G175" s="232">
        <v>2.1714420989155769E-2</v>
      </c>
      <c r="H175" s="232">
        <v>11923</v>
      </c>
      <c r="I175" s="232">
        <v>0.46912461519241333</v>
      </c>
      <c r="J175" s="232">
        <v>7.4525931850075722E-3</v>
      </c>
    </row>
    <row r="176" spans="1:10" x14ac:dyDescent="0.25">
      <c r="A176" s="288" t="str">
        <f t="shared" si="2"/>
        <v>32015edu4</v>
      </c>
      <c r="B176" s="232">
        <v>32015</v>
      </c>
      <c r="C176" s="232" t="s">
        <v>714</v>
      </c>
      <c r="D176" s="232">
        <v>-0.14380566775798798</v>
      </c>
      <c r="E176" s="232">
        <v>6.2123745679855347E-2</v>
      </c>
      <c r="F176" s="232">
        <v>-2.3148260116577148</v>
      </c>
      <c r="G176" s="232">
        <v>2.0639386028051376E-2</v>
      </c>
      <c r="H176" s="232">
        <v>11923</v>
      </c>
      <c r="I176" s="232">
        <v>0.46912461519241333</v>
      </c>
      <c r="J176" s="232">
        <v>1.322830468416214E-2</v>
      </c>
    </row>
    <row r="177" spans="1:10" x14ac:dyDescent="0.25">
      <c r="A177" s="288" t="str">
        <f t="shared" si="2"/>
        <v>32015edu5</v>
      </c>
      <c r="B177" s="232">
        <v>32015</v>
      </c>
      <c r="C177" s="232" t="s">
        <v>715</v>
      </c>
      <c r="D177" s="232">
        <v>-6.3313663005828857E-2</v>
      </c>
      <c r="E177" s="232">
        <v>4.0528174489736557E-2</v>
      </c>
      <c r="F177" s="232">
        <v>-1.5622135400772095</v>
      </c>
      <c r="G177" s="232">
        <v>0.11826428025960922</v>
      </c>
      <c r="H177" s="232">
        <v>11923</v>
      </c>
      <c r="I177" s="232">
        <v>0.46912461519241333</v>
      </c>
      <c r="J177" s="232">
        <v>5.2438467741012573E-2</v>
      </c>
    </row>
    <row r="178" spans="1:10" x14ac:dyDescent="0.25">
      <c r="A178" s="288" t="str">
        <f t="shared" si="2"/>
        <v>32015edu6</v>
      </c>
      <c r="B178" s="232">
        <v>32015</v>
      </c>
      <c r="C178" s="232" t="s">
        <v>716</v>
      </c>
      <c r="D178" s="232">
        <v>4.5411314815282822E-2</v>
      </c>
      <c r="E178" s="232">
        <v>4.2947228997945786E-2</v>
      </c>
      <c r="F178" s="232">
        <v>1.0573747158050537</v>
      </c>
      <c r="G178" s="232">
        <v>0.29036206007003784</v>
      </c>
      <c r="H178" s="232">
        <v>11923</v>
      </c>
      <c r="I178" s="232">
        <v>0.46912461519241333</v>
      </c>
      <c r="J178" s="232">
        <v>3.1941987574100494E-2</v>
      </c>
    </row>
    <row r="179" spans="1:10" x14ac:dyDescent="0.25">
      <c r="A179" s="288" t="str">
        <f t="shared" si="2"/>
        <v>32015edu7</v>
      </c>
      <c r="B179" s="232">
        <v>32015</v>
      </c>
      <c r="C179" s="232" t="s">
        <v>717</v>
      </c>
      <c r="D179" s="232">
        <v>4.5235048979520798E-2</v>
      </c>
      <c r="E179" s="232">
        <v>4.6942383050918579E-2</v>
      </c>
      <c r="F179" s="232">
        <v>0.96362918615341187</v>
      </c>
      <c r="G179" s="232">
        <v>0.33525145053863525</v>
      </c>
      <c r="H179" s="232">
        <v>11923</v>
      </c>
      <c r="I179" s="232">
        <v>0.46912461519241333</v>
      </c>
      <c r="J179" s="232">
        <v>1.9455242902040482E-2</v>
      </c>
    </row>
    <row r="180" spans="1:10" x14ac:dyDescent="0.25">
      <c r="A180" s="288" t="str">
        <f t="shared" si="2"/>
        <v>32015edu8</v>
      </c>
      <c r="B180" s="232">
        <v>32015</v>
      </c>
      <c r="C180" s="232" t="s">
        <v>718</v>
      </c>
      <c r="D180" s="232">
        <v>0.12521597743034363</v>
      </c>
      <c r="E180" s="232">
        <v>4.482998326420784E-2</v>
      </c>
      <c r="F180" s="232">
        <v>2.7931301593780518</v>
      </c>
      <c r="G180" s="232">
        <v>5.2284053526818752E-3</v>
      </c>
      <c r="H180" s="232">
        <v>11923</v>
      </c>
      <c r="I180" s="232">
        <v>0.46912461519241333</v>
      </c>
      <c r="J180" s="232">
        <v>2.4967886507511139E-2</v>
      </c>
    </row>
    <row r="181" spans="1:10" x14ac:dyDescent="0.25">
      <c r="A181" s="288" t="str">
        <f t="shared" si="2"/>
        <v>32015edu9</v>
      </c>
      <c r="B181" s="232">
        <v>32015</v>
      </c>
      <c r="C181" s="232" t="s">
        <v>719</v>
      </c>
      <c r="D181" s="232">
        <v>0.14387744665145874</v>
      </c>
      <c r="E181" s="232">
        <v>3.6489345133304596E-2</v>
      </c>
      <c r="F181" s="232">
        <v>3.9429988861083984</v>
      </c>
      <c r="G181" s="232">
        <v>8.0930010881274939E-5</v>
      </c>
      <c r="H181" s="232">
        <v>11923</v>
      </c>
      <c r="I181" s="232">
        <v>0.46912461519241333</v>
      </c>
      <c r="J181" s="232">
        <v>0.12594097852706909</v>
      </c>
    </row>
    <row r="182" spans="1:10" x14ac:dyDescent="0.25">
      <c r="A182" s="288" t="str">
        <f t="shared" si="2"/>
        <v>32015hom</v>
      </c>
      <c r="B182" s="232">
        <v>32015</v>
      </c>
      <c r="C182" s="232" t="s">
        <v>720</v>
      </c>
      <c r="D182" s="232">
        <v>0.37871295213699341</v>
      </c>
      <c r="E182" s="232">
        <v>1.1366814374923706E-2</v>
      </c>
      <c r="F182" s="232">
        <v>33.317420959472656</v>
      </c>
      <c r="G182" s="232">
        <v>0</v>
      </c>
      <c r="H182" s="232">
        <v>11923</v>
      </c>
      <c r="I182" s="232">
        <v>0.46912461519241333</v>
      </c>
      <c r="J182" s="232">
        <v>0.55500221252441406</v>
      </c>
    </row>
    <row r="183" spans="1:10" x14ac:dyDescent="0.25">
      <c r="A183" s="288" t="str">
        <f t="shared" si="2"/>
        <v>32015idade</v>
      </c>
      <c r="B183" s="232">
        <v>32015</v>
      </c>
      <c r="C183" s="232" t="s">
        <v>721</v>
      </c>
      <c r="D183" s="232">
        <v>4.6712115406990051E-2</v>
      </c>
      <c r="E183" s="232">
        <v>2.7416071388870478E-3</v>
      </c>
      <c r="F183" s="232">
        <v>17.038223266601563</v>
      </c>
      <c r="G183" s="232">
        <v>0</v>
      </c>
      <c r="H183" s="232">
        <v>11923</v>
      </c>
      <c r="I183" s="232">
        <v>0.46912461519241333</v>
      </c>
      <c r="J183" s="232">
        <v>40.758701324462891</v>
      </c>
    </row>
    <row r="184" spans="1:10" x14ac:dyDescent="0.25">
      <c r="A184" s="288" t="str">
        <f t="shared" si="2"/>
        <v>32015idade2</v>
      </c>
      <c r="B184" s="232">
        <v>32015</v>
      </c>
      <c r="C184" s="232" t="s">
        <v>722</v>
      </c>
      <c r="D184" s="232">
        <v>-4.3681441457010806E-4</v>
      </c>
      <c r="E184" s="232">
        <v>3.3211403206223622E-5</v>
      </c>
      <c r="F184" s="232">
        <v>-13.152543067932129</v>
      </c>
      <c r="G184" s="232">
        <v>0</v>
      </c>
      <c r="H184" s="232">
        <v>11923</v>
      </c>
      <c r="I184" s="232">
        <v>0.46912461519241333</v>
      </c>
      <c r="J184" s="232">
        <v>1828.052734375</v>
      </c>
    </row>
    <row r="185" spans="1:10" x14ac:dyDescent="0.25">
      <c r="A185" s="288" t="str">
        <f t="shared" si="2"/>
        <v>32015lnrtrabp</v>
      </c>
      <c r="B185" s="232">
        <v>32015</v>
      </c>
      <c r="C185" s="232" t="s">
        <v>723</v>
      </c>
      <c r="J185" s="232">
        <v>7.3995676040649414</v>
      </c>
    </row>
    <row r="186" spans="1:10" x14ac:dyDescent="0.25">
      <c r="A186" s="288" t="str">
        <f t="shared" si="2"/>
        <v>22015_cons</v>
      </c>
      <c r="B186" s="232">
        <v>22015</v>
      </c>
      <c r="C186" s="232" t="s">
        <v>701</v>
      </c>
      <c r="D186" s="232">
        <v>5.6157598495483398</v>
      </c>
      <c r="E186" s="232">
        <v>6.6804245114326477E-2</v>
      </c>
      <c r="F186" s="232">
        <v>84.062919616699219</v>
      </c>
      <c r="G186" s="232">
        <v>0</v>
      </c>
      <c r="H186" s="232">
        <v>11790</v>
      </c>
      <c r="I186" s="232">
        <v>0.44687259197235107</v>
      </c>
    </row>
    <row r="187" spans="1:10" x14ac:dyDescent="0.25">
      <c r="A187" s="288" t="str">
        <f t="shared" si="2"/>
        <v>22015edu1</v>
      </c>
      <c r="B187" s="232">
        <v>22015</v>
      </c>
      <c r="C187" s="232" t="s">
        <v>702</v>
      </c>
      <c r="D187" s="232">
        <v>-0.18177711963653564</v>
      </c>
      <c r="E187" s="232">
        <v>0.19868937134742737</v>
      </c>
      <c r="F187" s="232">
        <v>-0.91488093137741089</v>
      </c>
      <c r="G187" s="232">
        <v>0.36027288436889648</v>
      </c>
      <c r="H187" s="232">
        <v>11790</v>
      </c>
      <c r="I187" s="232">
        <v>0.44687259197235107</v>
      </c>
      <c r="J187" s="232">
        <v>4.646207089535892E-4</v>
      </c>
    </row>
    <row r="188" spans="1:10" x14ac:dyDescent="0.25">
      <c r="A188" s="288" t="str">
        <f t="shared" si="2"/>
        <v>22015edu10</v>
      </c>
      <c r="B188" s="232">
        <v>22015</v>
      </c>
      <c r="C188" s="232" t="s">
        <v>703</v>
      </c>
      <c r="D188" s="232">
        <v>0.16016972064971924</v>
      </c>
      <c r="E188" s="232">
        <v>5.1137890666723251E-2</v>
      </c>
      <c r="F188" s="232">
        <v>3.1321144104003906</v>
      </c>
      <c r="G188" s="232">
        <v>1.7397772753611207E-3</v>
      </c>
      <c r="H188" s="232">
        <v>11790</v>
      </c>
      <c r="I188" s="232">
        <v>0.44687259197235107</v>
      </c>
      <c r="J188" s="232">
        <v>2.1616145968437195E-2</v>
      </c>
    </row>
    <row r="189" spans="1:10" x14ac:dyDescent="0.25">
      <c r="A189" s="288" t="str">
        <f t="shared" si="2"/>
        <v>22015edu11</v>
      </c>
      <c r="B189" s="232">
        <v>22015</v>
      </c>
      <c r="C189" s="232" t="s">
        <v>704</v>
      </c>
      <c r="D189" s="232">
        <v>0.2085731029510498</v>
      </c>
      <c r="E189" s="232">
        <v>4.8882309347391129E-2</v>
      </c>
      <c r="F189" s="232">
        <v>4.2668423652648926</v>
      </c>
      <c r="G189" s="232">
        <v>1.9981011064373888E-5</v>
      </c>
      <c r="H189" s="232">
        <v>11790</v>
      </c>
      <c r="I189" s="232">
        <v>0.44687259197235107</v>
      </c>
      <c r="J189" s="232">
        <v>2.5444507598876953E-2</v>
      </c>
    </row>
    <row r="190" spans="1:10" x14ac:dyDescent="0.25">
      <c r="A190" s="288" t="str">
        <f t="shared" si="2"/>
        <v>22015edu12</v>
      </c>
      <c r="B190" s="232">
        <v>22015</v>
      </c>
      <c r="C190" s="232" t="s">
        <v>705</v>
      </c>
      <c r="D190" s="232">
        <v>0.43402737379074097</v>
      </c>
      <c r="E190" s="232">
        <v>3.973214328289032E-2</v>
      </c>
      <c r="F190" s="232">
        <v>10.923834800720215</v>
      </c>
      <c r="G190" s="232">
        <v>1.2035410667492912E-27</v>
      </c>
      <c r="H190" s="232">
        <v>11790</v>
      </c>
      <c r="I190" s="232">
        <v>0.44687259197235107</v>
      </c>
      <c r="J190" s="232">
        <v>0.38077002763748169</v>
      </c>
    </row>
    <row r="191" spans="1:10" x14ac:dyDescent="0.25">
      <c r="A191" s="288" t="str">
        <f t="shared" si="2"/>
        <v>22015edu13</v>
      </c>
      <c r="B191" s="232">
        <v>22015</v>
      </c>
      <c r="C191" s="232" t="s">
        <v>706</v>
      </c>
      <c r="D191" s="232">
        <v>0.59150546789169312</v>
      </c>
      <c r="E191" s="232">
        <v>6.0229562222957611E-2</v>
      </c>
      <c r="F191" s="232">
        <v>9.8208494186401367</v>
      </c>
      <c r="G191" s="232">
        <v>1.1191045858729428E-22</v>
      </c>
      <c r="H191" s="232">
        <v>11790</v>
      </c>
      <c r="I191" s="232">
        <v>0.44687259197235107</v>
      </c>
      <c r="J191" s="232">
        <v>1.5027224086225033E-2</v>
      </c>
    </row>
    <row r="192" spans="1:10" x14ac:dyDescent="0.25">
      <c r="A192" s="288" t="str">
        <f t="shared" si="2"/>
        <v>22015edu14</v>
      </c>
      <c r="B192" s="232">
        <v>22015</v>
      </c>
      <c r="C192" s="232" t="s">
        <v>707</v>
      </c>
      <c r="D192" s="232">
        <v>0.6963079571723938</v>
      </c>
      <c r="E192" s="232">
        <v>5.7029932737350464E-2</v>
      </c>
      <c r="F192" s="232">
        <v>12.209517478942871</v>
      </c>
      <c r="G192" s="232">
        <v>4.4439779746252551E-34</v>
      </c>
      <c r="H192" s="232">
        <v>11790</v>
      </c>
      <c r="I192" s="232">
        <v>0.44687259197235107</v>
      </c>
      <c r="J192" s="232">
        <v>2.3155892267823219E-2</v>
      </c>
    </row>
    <row r="193" spans="1:10" x14ac:dyDescent="0.25">
      <c r="A193" s="288" t="str">
        <f t="shared" si="2"/>
        <v>22015edu15</v>
      </c>
      <c r="B193" s="232">
        <v>22015</v>
      </c>
      <c r="C193" s="232" t="s">
        <v>708</v>
      </c>
      <c r="D193" s="232">
        <v>0.7818719744682312</v>
      </c>
      <c r="E193" s="232">
        <v>5.1765047013759613E-2</v>
      </c>
      <c r="F193" s="232">
        <v>15.104245185852051</v>
      </c>
      <c r="G193" s="232">
        <v>0</v>
      </c>
      <c r="H193" s="232">
        <v>11790</v>
      </c>
      <c r="I193" s="232">
        <v>0.44687259197235107</v>
      </c>
      <c r="J193" s="232">
        <v>2.4642439559102058E-2</v>
      </c>
    </row>
    <row r="194" spans="1:10" x14ac:dyDescent="0.25">
      <c r="A194" s="288" t="str">
        <f t="shared" si="2"/>
        <v>22015edu16</v>
      </c>
      <c r="B194" s="232">
        <v>22015</v>
      </c>
      <c r="C194" s="232" t="s">
        <v>709</v>
      </c>
      <c r="D194" s="232">
        <v>1.343119740486145</v>
      </c>
      <c r="E194" s="232">
        <v>4.2055603116750717E-2</v>
      </c>
      <c r="F194" s="232">
        <v>31.936759948730469</v>
      </c>
      <c r="G194" s="232">
        <v>0</v>
      </c>
      <c r="H194" s="232">
        <v>11790</v>
      </c>
      <c r="I194" s="232">
        <v>0.44687259197235107</v>
      </c>
      <c r="J194" s="232">
        <v>0.19157260656356812</v>
      </c>
    </row>
    <row r="195" spans="1:10" x14ac:dyDescent="0.25">
      <c r="A195" s="288" t="str">
        <f t="shared" ref="A195:A258" si="3">B195&amp;C195</f>
        <v>22015edu18</v>
      </c>
      <c r="B195" s="232">
        <v>22015</v>
      </c>
      <c r="C195" s="232" t="s">
        <v>710</v>
      </c>
      <c r="D195" s="232">
        <v>1.7817269563674927</v>
      </c>
      <c r="E195" s="232">
        <v>8.6326315999031067E-2</v>
      </c>
      <c r="F195" s="232">
        <v>20.639442443847656</v>
      </c>
      <c r="G195" s="232">
        <v>0</v>
      </c>
      <c r="H195" s="232">
        <v>11790</v>
      </c>
      <c r="I195" s="232">
        <v>0.44687259197235107</v>
      </c>
      <c r="J195" s="232">
        <v>6.6355518065392971E-3</v>
      </c>
    </row>
    <row r="196" spans="1:10" x14ac:dyDescent="0.25">
      <c r="A196" s="288" t="str">
        <f t="shared" si="3"/>
        <v>22015edu2</v>
      </c>
      <c r="B196" s="232">
        <v>22015</v>
      </c>
      <c r="C196" s="232" t="s">
        <v>711</v>
      </c>
      <c r="D196" s="232">
        <v>-0.14114996790885925</v>
      </c>
      <c r="E196" s="232">
        <v>9.7559347748756409E-2</v>
      </c>
      <c r="F196" s="232">
        <v>-1.446811318397522</v>
      </c>
      <c r="G196" s="232">
        <v>0.14797641336917877</v>
      </c>
      <c r="H196" s="232">
        <v>11790</v>
      </c>
      <c r="I196" s="232">
        <v>0.44687259197235107</v>
      </c>
      <c r="J196" s="232">
        <v>4.5692981220781803E-3</v>
      </c>
    </row>
    <row r="197" spans="1:10" x14ac:dyDescent="0.25">
      <c r="A197" s="288" t="str">
        <f t="shared" si="3"/>
        <v>22015edu22</v>
      </c>
      <c r="B197" s="232">
        <v>22015</v>
      </c>
      <c r="C197" s="232" t="s">
        <v>712</v>
      </c>
      <c r="D197" s="232">
        <v>1.9784277677536011</v>
      </c>
      <c r="E197" s="232">
        <v>9.7375623881816864E-2</v>
      </c>
      <c r="F197" s="232">
        <v>20.317485809326172</v>
      </c>
      <c r="G197" s="232">
        <v>0</v>
      </c>
      <c r="H197" s="232">
        <v>11790</v>
      </c>
      <c r="I197" s="232">
        <v>0.44687259197235107</v>
      </c>
      <c r="J197" s="232">
        <v>5.179715808480978E-3</v>
      </c>
    </row>
    <row r="198" spans="1:10" x14ac:dyDescent="0.25">
      <c r="A198" s="288" t="str">
        <f t="shared" si="3"/>
        <v>22015edu3</v>
      </c>
      <c r="B198" s="232">
        <v>22015</v>
      </c>
      <c r="C198" s="232" t="s">
        <v>713</v>
      </c>
      <c r="D198" s="232">
        <v>-8.0033980309963226E-2</v>
      </c>
      <c r="E198" s="232">
        <v>6.8950794637203217E-2</v>
      </c>
      <c r="F198" s="232">
        <v>-1.1607404947280884</v>
      </c>
      <c r="G198" s="232">
        <v>0.24577099084854126</v>
      </c>
      <c r="H198" s="232">
        <v>11790</v>
      </c>
      <c r="I198" s="232">
        <v>0.44687259197235107</v>
      </c>
      <c r="J198" s="232">
        <v>7.983851246535778E-3</v>
      </c>
    </row>
    <row r="199" spans="1:10" x14ac:dyDescent="0.25">
      <c r="A199" s="288" t="str">
        <f t="shared" si="3"/>
        <v>22015edu4</v>
      </c>
      <c r="B199" s="232">
        <v>22015</v>
      </c>
      <c r="C199" s="232" t="s">
        <v>714</v>
      </c>
      <c r="D199" s="232">
        <v>-6.1829648911952972E-2</v>
      </c>
      <c r="E199" s="232">
        <v>6.1710771173238754E-2</v>
      </c>
      <c r="F199" s="232">
        <v>-1.0019264221191406</v>
      </c>
      <c r="G199" s="232">
        <v>0.31639972329139709</v>
      </c>
      <c r="H199" s="232">
        <v>11790</v>
      </c>
      <c r="I199" s="232">
        <v>0.44687259197235107</v>
      </c>
      <c r="J199" s="232">
        <v>1.3929115608334541E-2</v>
      </c>
    </row>
    <row r="200" spans="1:10" x14ac:dyDescent="0.25">
      <c r="A200" s="288" t="str">
        <f t="shared" si="3"/>
        <v>22015edu5</v>
      </c>
      <c r="B200" s="232">
        <v>22015</v>
      </c>
      <c r="C200" s="232" t="s">
        <v>715</v>
      </c>
      <c r="D200" s="232">
        <v>1.7372677102684975E-2</v>
      </c>
      <c r="E200" s="232">
        <v>4.4621393084526062E-2</v>
      </c>
      <c r="F200" s="232">
        <v>0.38933515548706055</v>
      </c>
      <c r="G200" s="232">
        <v>0.69703525304794312</v>
      </c>
      <c r="H200" s="232">
        <v>11790</v>
      </c>
      <c r="I200" s="232">
        <v>0.44687259197235107</v>
      </c>
      <c r="J200" s="232">
        <v>5.4391369223594666E-2</v>
      </c>
    </row>
    <row r="201" spans="1:10" x14ac:dyDescent="0.25">
      <c r="A201" s="288" t="str">
        <f t="shared" si="3"/>
        <v>22015edu6</v>
      </c>
      <c r="B201" s="232">
        <v>22015</v>
      </c>
      <c r="C201" s="232" t="s">
        <v>716</v>
      </c>
      <c r="D201" s="232">
        <v>5.5097594857215881E-2</v>
      </c>
      <c r="E201" s="232">
        <v>4.6134017407894135E-2</v>
      </c>
      <c r="F201" s="232">
        <v>1.1942943334579468</v>
      </c>
      <c r="G201" s="232">
        <v>0.23238693177700043</v>
      </c>
      <c r="H201" s="232">
        <v>11790</v>
      </c>
      <c r="I201" s="232">
        <v>0.44687259197235107</v>
      </c>
      <c r="J201" s="232">
        <v>3.2175026834011078E-2</v>
      </c>
    </row>
    <row r="202" spans="1:10" x14ac:dyDescent="0.25">
      <c r="A202" s="288" t="str">
        <f t="shared" si="3"/>
        <v>22015edu7</v>
      </c>
      <c r="B202" s="232">
        <v>22015</v>
      </c>
      <c r="C202" s="232" t="s">
        <v>717</v>
      </c>
      <c r="D202" s="232">
        <v>0.10810676962137222</v>
      </c>
      <c r="E202" s="232">
        <v>5.1729485392570496E-2</v>
      </c>
      <c r="F202" s="232">
        <v>2.0898480415344238</v>
      </c>
      <c r="G202" s="232">
        <v>3.6652866750955582E-2</v>
      </c>
      <c r="H202" s="232">
        <v>11790</v>
      </c>
      <c r="I202" s="232">
        <v>0.44687259197235107</v>
      </c>
      <c r="J202" s="232">
        <v>1.9746415317058563E-2</v>
      </c>
    </row>
    <row r="203" spans="1:10" x14ac:dyDescent="0.25">
      <c r="A203" s="288" t="str">
        <f t="shared" si="3"/>
        <v>22015edu8</v>
      </c>
      <c r="B203" s="232">
        <v>22015</v>
      </c>
      <c r="C203" s="232" t="s">
        <v>718</v>
      </c>
      <c r="D203" s="232">
        <v>0.15389552712440491</v>
      </c>
      <c r="E203" s="232">
        <v>4.7960307449102402E-2</v>
      </c>
      <c r="F203" s="232">
        <v>3.2088103294372559</v>
      </c>
      <c r="G203" s="232">
        <v>1.3364262413233519E-3</v>
      </c>
      <c r="H203" s="232">
        <v>11790</v>
      </c>
      <c r="I203" s="232">
        <v>0.44687259197235107</v>
      </c>
      <c r="J203" s="232">
        <v>2.630387619137764E-2</v>
      </c>
    </row>
    <row r="204" spans="1:10" x14ac:dyDescent="0.25">
      <c r="A204" s="288" t="str">
        <f t="shared" si="3"/>
        <v>22015edu9</v>
      </c>
      <c r="B204" s="232">
        <v>22015</v>
      </c>
      <c r="C204" s="232" t="s">
        <v>719</v>
      </c>
      <c r="D204" s="232">
        <v>0.18430200219154358</v>
      </c>
      <c r="E204" s="232">
        <v>4.0669050067663193E-2</v>
      </c>
      <c r="F204" s="232">
        <v>4.5317506790161133</v>
      </c>
      <c r="G204" s="232">
        <v>5.9073313423141371E-6</v>
      </c>
      <c r="H204" s="232">
        <v>11790</v>
      </c>
      <c r="I204" s="232">
        <v>0.44687259197235107</v>
      </c>
      <c r="J204" s="232">
        <v>0.12946061789989471</v>
      </c>
    </row>
    <row r="205" spans="1:10" x14ac:dyDescent="0.25">
      <c r="A205" s="288" t="str">
        <f t="shared" si="3"/>
        <v>22015hom</v>
      </c>
      <c r="B205" s="232">
        <v>22015</v>
      </c>
      <c r="C205" s="232" t="s">
        <v>720</v>
      </c>
      <c r="D205" s="232">
        <v>0.38147005438804626</v>
      </c>
      <c r="E205" s="232">
        <v>1.1261060833930969E-2</v>
      </c>
      <c r="F205" s="232">
        <v>33.875144958496094</v>
      </c>
      <c r="G205" s="232">
        <v>0</v>
      </c>
      <c r="H205" s="232">
        <v>11790</v>
      </c>
      <c r="I205" s="232">
        <v>0.44687259197235107</v>
      </c>
      <c r="J205" s="232">
        <v>0.55768346786499023</v>
      </c>
    </row>
    <row r="206" spans="1:10" x14ac:dyDescent="0.25">
      <c r="A206" s="288" t="str">
        <f t="shared" si="3"/>
        <v>22015idade</v>
      </c>
      <c r="B206" s="232">
        <v>22015</v>
      </c>
      <c r="C206" s="232" t="s">
        <v>721</v>
      </c>
      <c r="D206" s="232">
        <v>4.2902771383523941E-2</v>
      </c>
      <c r="E206" s="232">
        <v>2.8456957079470158E-3</v>
      </c>
      <c r="F206" s="232">
        <v>15.076373100280762</v>
      </c>
      <c r="G206" s="232">
        <v>0</v>
      </c>
      <c r="H206" s="232">
        <v>11790</v>
      </c>
      <c r="I206" s="232">
        <v>0.44687259197235107</v>
      </c>
      <c r="J206" s="232">
        <v>40.736274719238281</v>
      </c>
    </row>
    <row r="207" spans="1:10" x14ac:dyDescent="0.25">
      <c r="A207" s="288" t="str">
        <f t="shared" si="3"/>
        <v>22015idade2</v>
      </c>
      <c r="B207" s="232">
        <v>22015</v>
      </c>
      <c r="C207" s="232" t="s">
        <v>722</v>
      </c>
      <c r="D207" s="232">
        <v>-3.9093091618269682E-4</v>
      </c>
      <c r="E207" s="232">
        <v>3.4484957723179832E-5</v>
      </c>
      <c r="F207" s="232">
        <v>-11.336273193359375</v>
      </c>
      <c r="G207" s="232">
        <v>1.2357931108951752E-29</v>
      </c>
      <c r="H207" s="232">
        <v>11790</v>
      </c>
      <c r="I207" s="232">
        <v>0.44687259197235107</v>
      </c>
      <c r="J207" s="232">
        <v>1824.822509765625</v>
      </c>
    </row>
    <row r="208" spans="1:10" x14ac:dyDescent="0.25">
      <c r="A208" s="288" t="str">
        <f t="shared" si="3"/>
        <v>22015lnrtrabp</v>
      </c>
      <c r="B208" s="232">
        <v>22015</v>
      </c>
      <c r="C208" s="232" t="s">
        <v>723</v>
      </c>
      <c r="J208" s="232">
        <v>7.3910384178161621</v>
      </c>
    </row>
    <row r="209" spans="1:10" x14ac:dyDescent="0.25">
      <c r="A209" s="288" t="str">
        <f t="shared" si="3"/>
        <v>12015_cons</v>
      </c>
      <c r="B209" s="232">
        <v>12015</v>
      </c>
      <c r="C209" s="232" t="s">
        <v>701</v>
      </c>
      <c r="D209" s="232">
        <v>5.7566432952880859</v>
      </c>
      <c r="E209" s="232">
        <v>6.3107073307037354E-2</v>
      </c>
      <c r="F209" s="232">
        <v>91.220252990722656</v>
      </c>
      <c r="G209" s="232">
        <v>0</v>
      </c>
      <c r="H209" s="232">
        <v>11754</v>
      </c>
      <c r="I209" s="232">
        <v>0.43689346313476563</v>
      </c>
    </row>
    <row r="210" spans="1:10" x14ac:dyDescent="0.25">
      <c r="A210" s="288" t="str">
        <f t="shared" si="3"/>
        <v>12015edu1</v>
      </c>
      <c r="B210" s="232">
        <v>12015</v>
      </c>
      <c r="C210" s="232" t="s">
        <v>702</v>
      </c>
      <c r="D210" s="232">
        <v>-0.14345273375511169</v>
      </c>
      <c r="E210" s="232">
        <v>0.12952883541584015</v>
      </c>
      <c r="F210" s="232">
        <v>-1.1074965000152588</v>
      </c>
      <c r="G210" s="232">
        <v>0.2681020200252533</v>
      </c>
      <c r="H210" s="232">
        <v>11754</v>
      </c>
      <c r="I210" s="232">
        <v>0.43689346313476563</v>
      </c>
      <c r="J210" s="232">
        <v>2.1158363961149007E-4</v>
      </c>
    </row>
    <row r="211" spans="1:10" x14ac:dyDescent="0.25">
      <c r="A211" s="288" t="str">
        <f t="shared" si="3"/>
        <v>12015edu10</v>
      </c>
      <c r="B211" s="232">
        <v>12015</v>
      </c>
      <c r="C211" s="232" t="s">
        <v>703</v>
      </c>
      <c r="D211" s="232">
        <v>9.9208161234855652E-2</v>
      </c>
      <c r="E211" s="232">
        <v>5.0611302256584167E-2</v>
      </c>
      <c r="F211" s="232">
        <v>1.9601978063583374</v>
      </c>
      <c r="G211" s="232">
        <v>4.9996308982372284E-2</v>
      </c>
      <c r="H211" s="232">
        <v>11754</v>
      </c>
      <c r="I211" s="232">
        <v>0.43689346313476563</v>
      </c>
      <c r="J211" s="232">
        <v>2.0574973896145821E-2</v>
      </c>
    </row>
    <row r="212" spans="1:10" x14ac:dyDescent="0.25">
      <c r="A212" s="288" t="str">
        <f t="shared" si="3"/>
        <v>12015edu11</v>
      </c>
      <c r="B212" s="232">
        <v>12015</v>
      </c>
      <c r="C212" s="232" t="s">
        <v>704</v>
      </c>
      <c r="D212" s="232">
        <v>0.17475111782550812</v>
      </c>
      <c r="E212" s="232">
        <v>4.8601601272821426E-2</v>
      </c>
      <c r="F212" s="232">
        <v>3.595583438873291</v>
      </c>
      <c r="G212" s="232">
        <v>3.2499406370334327E-4</v>
      </c>
      <c r="H212" s="232">
        <v>11754</v>
      </c>
      <c r="I212" s="232">
        <v>0.43689346313476563</v>
      </c>
      <c r="J212" s="232">
        <v>2.6619119569659233E-2</v>
      </c>
    </row>
    <row r="213" spans="1:10" x14ac:dyDescent="0.25">
      <c r="A213" s="288" t="str">
        <f t="shared" si="3"/>
        <v>12015edu12</v>
      </c>
      <c r="B213" s="232">
        <v>12015</v>
      </c>
      <c r="C213" s="232" t="s">
        <v>705</v>
      </c>
      <c r="D213" s="232">
        <v>0.35963669419288635</v>
      </c>
      <c r="E213" s="232">
        <v>3.4757398068904877E-2</v>
      </c>
      <c r="F213" s="232">
        <v>10.347054481506348</v>
      </c>
      <c r="G213" s="232">
        <v>5.526367536716127E-25</v>
      </c>
      <c r="H213" s="232">
        <v>11754</v>
      </c>
      <c r="I213" s="232">
        <v>0.43689346313476563</v>
      </c>
      <c r="J213" s="232">
        <v>0.37555572390556335</v>
      </c>
    </row>
    <row r="214" spans="1:10" x14ac:dyDescent="0.25">
      <c r="A214" s="288" t="str">
        <f t="shared" si="3"/>
        <v>12015edu13</v>
      </c>
      <c r="B214" s="232">
        <v>12015</v>
      </c>
      <c r="C214" s="232" t="s">
        <v>706</v>
      </c>
      <c r="D214" s="232">
        <v>0.55268561840057373</v>
      </c>
      <c r="E214" s="232">
        <v>5.1515720784664154E-2</v>
      </c>
      <c r="F214" s="232">
        <v>10.728484153747559</v>
      </c>
      <c r="G214" s="232">
        <v>9.951728379139901E-27</v>
      </c>
      <c r="H214" s="232">
        <v>11754</v>
      </c>
      <c r="I214" s="232">
        <v>0.43689346313476563</v>
      </c>
      <c r="J214" s="232">
        <v>1.3407689519226551E-2</v>
      </c>
    </row>
    <row r="215" spans="1:10" x14ac:dyDescent="0.25">
      <c r="A215" s="288" t="str">
        <f t="shared" si="3"/>
        <v>12015edu14</v>
      </c>
      <c r="B215" s="232">
        <v>12015</v>
      </c>
      <c r="C215" s="232" t="s">
        <v>707</v>
      </c>
      <c r="D215" s="232">
        <v>0.61783373355865479</v>
      </c>
      <c r="E215" s="232">
        <v>5.0003886222839355E-2</v>
      </c>
      <c r="F215" s="232">
        <v>12.355714797973633</v>
      </c>
      <c r="G215" s="232">
        <v>7.4714753841938167E-35</v>
      </c>
      <c r="H215" s="232">
        <v>11754</v>
      </c>
      <c r="I215" s="232">
        <v>0.43689346313476563</v>
      </c>
      <c r="J215" s="232">
        <v>2.3223912343382835E-2</v>
      </c>
    </row>
    <row r="216" spans="1:10" x14ac:dyDescent="0.25">
      <c r="A216" s="288" t="str">
        <f t="shared" si="3"/>
        <v>12015edu15</v>
      </c>
      <c r="B216" s="232">
        <v>12015</v>
      </c>
      <c r="C216" s="232" t="s">
        <v>708</v>
      </c>
      <c r="D216" s="232">
        <v>0.69417566061019897</v>
      </c>
      <c r="E216" s="232">
        <v>5.0784427672624588E-2</v>
      </c>
      <c r="F216" s="232">
        <v>13.669065475463867</v>
      </c>
      <c r="G216" s="232">
        <v>0</v>
      </c>
      <c r="H216" s="232">
        <v>11754</v>
      </c>
      <c r="I216" s="232">
        <v>0.43689346313476563</v>
      </c>
      <c r="J216" s="232">
        <v>2.50202976167202E-2</v>
      </c>
    </row>
    <row r="217" spans="1:10" x14ac:dyDescent="0.25">
      <c r="A217" s="288" t="str">
        <f t="shared" si="3"/>
        <v>12015edu16</v>
      </c>
      <c r="B217" s="232">
        <v>12015</v>
      </c>
      <c r="C217" s="232" t="s">
        <v>709</v>
      </c>
      <c r="D217" s="232">
        <v>1.2571964263916016</v>
      </c>
      <c r="E217" s="232">
        <v>3.7370640784502029E-2</v>
      </c>
      <c r="F217" s="232">
        <v>33.641284942626953</v>
      </c>
      <c r="G217" s="232">
        <v>0</v>
      </c>
      <c r="H217" s="232">
        <v>11754</v>
      </c>
      <c r="I217" s="232">
        <v>0.43689346313476563</v>
      </c>
      <c r="J217" s="232">
        <v>0.18464510142803192</v>
      </c>
    </row>
    <row r="218" spans="1:10" x14ac:dyDescent="0.25">
      <c r="A218" s="288" t="str">
        <f t="shared" si="3"/>
        <v>12015edu18</v>
      </c>
      <c r="B218" s="232">
        <v>12015</v>
      </c>
      <c r="C218" s="232" t="s">
        <v>710</v>
      </c>
      <c r="D218" s="232">
        <v>1.5715876817703247</v>
      </c>
      <c r="E218" s="232">
        <v>9.7354456782341003E-2</v>
      </c>
      <c r="F218" s="232">
        <v>16.142946243286133</v>
      </c>
      <c r="G218" s="232">
        <v>0</v>
      </c>
      <c r="H218" s="232">
        <v>11754</v>
      </c>
      <c r="I218" s="232">
        <v>0.43689346313476563</v>
      </c>
      <c r="J218" s="232">
        <v>8.2107437774538994E-3</v>
      </c>
    </row>
    <row r="219" spans="1:10" x14ac:dyDescent="0.25">
      <c r="A219" s="288" t="str">
        <f t="shared" si="3"/>
        <v>12015edu2</v>
      </c>
      <c r="B219" s="232">
        <v>12015</v>
      </c>
      <c r="C219" s="232" t="s">
        <v>711</v>
      </c>
      <c r="D219" s="232">
        <v>-6.449320912361145E-2</v>
      </c>
      <c r="E219" s="232">
        <v>8.0480664968490601E-2</v>
      </c>
      <c r="F219" s="232">
        <v>-0.80135035514831543</v>
      </c>
      <c r="G219" s="232">
        <v>0.42294508218765259</v>
      </c>
      <c r="H219" s="232">
        <v>11754</v>
      </c>
      <c r="I219" s="232">
        <v>0.43689346313476563</v>
      </c>
      <c r="J219" s="232">
        <v>4.3539670296013355E-3</v>
      </c>
    </row>
    <row r="220" spans="1:10" x14ac:dyDescent="0.25">
      <c r="A220" s="288" t="str">
        <f t="shared" si="3"/>
        <v>12015edu22</v>
      </c>
      <c r="B220" s="232">
        <v>12015</v>
      </c>
      <c r="C220" s="232" t="s">
        <v>712</v>
      </c>
      <c r="D220" s="232">
        <v>1.6827489137649536</v>
      </c>
      <c r="E220" s="232">
        <v>0.12002632766962051</v>
      </c>
      <c r="F220" s="232">
        <v>14.019831657409668</v>
      </c>
      <c r="G220" s="232">
        <v>0</v>
      </c>
      <c r="H220" s="232">
        <v>11754</v>
      </c>
      <c r="I220" s="232">
        <v>0.43689346313476563</v>
      </c>
      <c r="J220" s="232">
        <v>5.1223626360297203E-3</v>
      </c>
    </row>
    <row r="221" spans="1:10" x14ac:dyDescent="0.25">
      <c r="A221" s="288" t="str">
        <f t="shared" si="3"/>
        <v>12015edu3</v>
      </c>
      <c r="B221" s="232">
        <v>12015</v>
      </c>
      <c r="C221" s="232" t="s">
        <v>713</v>
      </c>
      <c r="D221" s="232">
        <v>-0.10151728987693787</v>
      </c>
      <c r="E221" s="232">
        <v>5.7777922600507736E-2</v>
      </c>
      <c r="F221" s="232">
        <v>-1.7570255994796753</v>
      </c>
      <c r="G221" s="232">
        <v>7.8939527273178101E-2</v>
      </c>
      <c r="H221" s="232">
        <v>11754</v>
      </c>
      <c r="I221" s="232">
        <v>0.43689346313476563</v>
      </c>
      <c r="J221" s="232">
        <v>7.766419555991888E-3</v>
      </c>
    </row>
    <row r="222" spans="1:10" x14ac:dyDescent="0.25">
      <c r="A222" s="288" t="str">
        <f t="shared" si="3"/>
        <v>12015edu4</v>
      </c>
      <c r="B222" s="232">
        <v>12015</v>
      </c>
      <c r="C222" s="232" t="s">
        <v>714</v>
      </c>
      <c r="D222" s="232">
        <v>-4.3239209800958633E-2</v>
      </c>
      <c r="E222" s="232">
        <v>4.7297287732362747E-2</v>
      </c>
      <c r="F222" s="232">
        <v>-0.91420060396194458</v>
      </c>
      <c r="G222" s="232">
        <v>0.36063024401664734</v>
      </c>
      <c r="H222" s="232">
        <v>11754</v>
      </c>
      <c r="I222" s="232">
        <v>0.43689346313476563</v>
      </c>
      <c r="J222" s="232">
        <v>1.2868731282651424E-2</v>
      </c>
    </row>
    <row r="223" spans="1:10" x14ac:dyDescent="0.25">
      <c r="A223" s="288" t="str">
        <f t="shared" si="3"/>
        <v>12015edu5</v>
      </c>
      <c r="B223" s="232">
        <v>12015</v>
      </c>
      <c r="C223" s="232" t="s">
        <v>715</v>
      </c>
      <c r="D223" s="232">
        <v>-3.0875738710165024E-2</v>
      </c>
      <c r="E223" s="232">
        <v>3.8664091378450394E-2</v>
      </c>
      <c r="F223" s="232">
        <v>-0.79856365919113159</v>
      </c>
      <c r="G223" s="232">
        <v>0.42455962300300598</v>
      </c>
      <c r="H223" s="232">
        <v>11754</v>
      </c>
      <c r="I223" s="232">
        <v>0.43689346313476563</v>
      </c>
      <c r="J223" s="232">
        <v>5.5253013968467712E-2</v>
      </c>
    </row>
    <row r="224" spans="1:10" x14ac:dyDescent="0.25">
      <c r="A224" s="288" t="str">
        <f t="shared" si="3"/>
        <v>12015edu6</v>
      </c>
      <c r="B224" s="232">
        <v>12015</v>
      </c>
      <c r="C224" s="232" t="s">
        <v>716</v>
      </c>
      <c r="D224" s="232">
        <v>-1.1375465430319309E-2</v>
      </c>
      <c r="E224" s="232">
        <v>4.1773088276386261E-2</v>
      </c>
      <c r="F224" s="232">
        <v>-0.27231565117835999</v>
      </c>
      <c r="G224" s="232">
        <v>0.78538411855697632</v>
      </c>
      <c r="H224" s="232">
        <v>11754</v>
      </c>
      <c r="I224" s="232">
        <v>0.43689346313476563</v>
      </c>
      <c r="J224" s="232">
        <v>2.9864493757486343E-2</v>
      </c>
    </row>
    <row r="225" spans="1:10" x14ac:dyDescent="0.25">
      <c r="A225" s="288" t="str">
        <f t="shared" si="3"/>
        <v>12015edu7</v>
      </c>
      <c r="B225" s="232">
        <v>12015</v>
      </c>
      <c r="C225" s="232" t="s">
        <v>717</v>
      </c>
      <c r="D225" s="232">
        <v>7.7236681245267391E-3</v>
      </c>
      <c r="E225" s="232">
        <v>4.312606155872345E-2</v>
      </c>
      <c r="F225" s="232">
        <v>0.17909514904022217</v>
      </c>
      <c r="G225" s="232">
        <v>0.85786610841751099</v>
      </c>
      <c r="H225" s="232">
        <v>11754</v>
      </c>
      <c r="I225" s="232">
        <v>0.43689346313476563</v>
      </c>
      <c r="J225" s="232">
        <v>2.1261159330606461E-2</v>
      </c>
    </row>
    <row r="226" spans="1:10" x14ac:dyDescent="0.25">
      <c r="A226" s="288" t="str">
        <f t="shared" si="3"/>
        <v>12015edu8</v>
      </c>
      <c r="B226" s="232">
        <v>12015</v>
      </c>
      <c r="C226" s="232" t="s">
        <v>718</v>
      </c>
      <c r="D226" s="232">
        <v>8.7085433304309845E-2</v>
      </c>
      <c r="E226" s="232">
        <v>4.5084651559591293E-2</v>
      </c>
      <c r="F226" s="232">
        <v>1.9315981864929199</v>
      </c>
      <c r="G226" s="232">
        <v>5.3433176130056381E-2</v>
      </c>
      <c r="H226" s="232">
        <v>11754</v>
      </c>
      <c r="I226" s="232">
        <v>0.43689346313476563</v>
      </c>
      <c r="J226" s="232">
        <v>2.4315387010574341E-2</v>
      </c>
    </row>
    <row r="227" spans="1:10" x14ac:dyDescent="0.25">
      <c r="A227" s="288" t="str">
        <f t="shared" si="3"/>
        <v>12015edu9</v>
      </c>
      <c r="B227" s="232">
        <v>12015</v>
      </c>
      <c r="C227" s="232" t="s">
        <v>719</v>
      </c>
      <c r="D227" s="232">
        <v>0.14171834290027618</v>
      </c>
      <c r="E227" s="232">
        <v>3.5214927047491074E-2</v>
      </c>
      <c r="F227" s="232">
        <v>4.0243825912475586</v>
      </c>
      <c r="G227" s="232">
        <v>5.7483703130856156E-5</v>
      </c>
      <c r="H227" s="232">
        <v>11754</v>
      </c>
      <c r="I227" s="232">
        <v>0.43689346313476563</v>
      </c>
      <c r="J227" s="232">
        <v>0.14015661180019379</v>
      </c>
    </row>
    <row r="228" spans="1:10" x14ac:dyDescent="0.25">
      <c r="A228" s="288" t="str">
        <f t="shared" si="3"/>
        <v>12015hom</v>
      </c>
      <c r="B228" s="232">
        <v>12015</v>
      </c>
      <c r="C228" s="232" t="s">
        <v>720</v>
      </c>
      <c r="D228" s="232">
        <v>0.35539910197257996</v>
      </c>
      <c r="E228" s="232">
        <v>1.0936921462416649E-2</v>
      </c>
      <c r="F228" s="232">
        <v>32.495349884033203</v>
      </c>
      <c r="G228" s="232">
        <v>0</v>
      </c>
      <c r="H228" s="232">
        <v>11754</v>
      </c>
      <c r="I228" s="232">
        <v>0.43689346313476563</v>
      </c>
      <c r="J228" s="232">
        <v>0.55758249759674072</v>
      </c>
    </row>
    <row r="229" spans="1:10" x14ac:dyDescent="0.25">
      <c r="A229" s="288" t="str">
        <f t="shared" si="3"/>
        <v>12015idade</v>
      </c>
      <c r="B229" s="232">
        <v>12015</v>
      </c>
      <c r="C229" s="232" t="s">
        <v>721</v>
      </c>
      <c r="D229" s="232">
        <v>4.1289839893579483E-2</v>
      </c>
      <c r="E229" s="232">
        <v>2.7679377235472202E-3</v>
      </c>
      <c r="F229" s="232">
        <v>14.917184829711914</v>
      </c>
      <c r="G229" s="232">
        <v>0</v>
      </c>
      <c r="H229" s="232">
        <v>11754</v>
      </c>
      <c r="I229" s="232">
        <v>0.43689346313476563</v>
      </c>
      <c r="J229" s="232">
        <v>40.553115844726563</v>
      </c>
    </row>
    <row r="230" spans="1:10" x14ac:dyDescent="0.25">
      <c r="A230" s="288" t="str">
        <f t="shared" si="3"/>
        <v>12015idade2</v>
      </c>
      <c r="B230" s="232">
        <v>12015</v>
      </c>
      <c r="C230" s="232" t="s">
        <v>722</v>
      </c>
      <c r="D230" s="232">
        <v>-3.828882472589612E-4</v>
      </c>
      <c r="E230" s="232">
        <v>3.365925294929184E-5</v>
      </c>
      <c r="F230" s="232">
        <v>-11.375423431396484</v>
      </c>
      <c r="G230" s="232">
        <v>7.9428051722350056E-30</v>
      </c>
      <c r="H230" s="232">
        <v>11754</v>
      </c>
      <c r="I230" s="232">
        <v>0.43689346313476563</v>
      </c>
      <c r="J230" s="232">
        <v>1808.44091796875</v>
      </c>
    </row>
    <row r="231" spans="1:10" x14ac:dyDescent="0.25">
      <c r="A231" s="288" t="str">
        <f t="shared" si="3"/>
        <v>12015lnrtrabp</v>
      </c>
      <c r="B231" s="232">
        <v>12015</v>
      </c>
      <c r="C231" s="232" t="s">
        <v>723</v>
      </c>
      <c r="J231" s="232">
        <v>7.389793872833252</v>
      </c>
    </row>
    <row r="232" spans="1:10" x14ac:dyDescent="0.25">
      <c r="A232" s="288" t="str">
        <f t="shared" si="3"/>
        <v>42014_cons</v>
      </c>
      <c r="B232" s="232">
        <v>42014</v>
      </c>
      <c r="C232" s="232" t="s">
        <v>701</v>
      </c>
      <c r="D232" s="232">
        <v>5.7182073593139648</v>
      </c>
      <c r="E232" s="232">
        <v>8.3421587944030762E-2</v>
      </c>
      <c r="F232" s="232">
        <v>68.545890808105469</v>
      </c>
      <c r="G232" s="232">
        <v>0</v>
      </c>
      <c r="H232" s="232">
        <v>11840</v>
      </c>
      <c r="I232" s="232">
        <v>0.20411039888858795</v>
      </c>
    </row>
    <row r="233" spans="1:10" x14ac:dyDescent="0.25">
      <c r="A233" s="288" t="str">
        <f t="shared" si="3"/>
        <v>42014edu1</v>
      </c>
      <c r="B233" s="232">
        <v>42014</v>
      </c>
      <c r="C233" s="232" t="s">
        <v>702</v>
      </c>
      <c r="D233" s="232">
        <v>-0.21490910649299622</v>
      </c>
      <c r="E233" s="232">
        <v>7.9932838678359985E-2</v>
      </c>
      <c r="F233" s="232">
        <v>-2.6886210441589355</v>
      </c>
      <c r="G233" s="232">
        <v>7.1848430670797825E-3</v>
      </c>
      <c r="H233" s="232">
        <v>11840</v>
      </c>
      <c r="I233" s="232">
        <v>0.20411039888858795</v>
      </c>
      <c r="J233" s="232">
        <v>3.7157491897232831E-4</v>
      </c>
    </row>
    <row r="234" spans="1:10" x14ac:dyDescent="0.25">
      <c r="A234" s="288" t="str">
        <f t="shared" si="3"/>
        <v>42014edu10</v>
      </c>
      <c r="B234" s="232">
        <v>42014</v>
      </c>
      <c r="C234" s="232" t="s">
        <v>703</v>
      </c>
      <c r="D234" s="232">
        <v>0.10647875070571899</v>
      </c>
      <c r="E234" s="232">
        <v>5.8103151619434357E-2</v>
      </c>
      <c r="F234" s="232">
        <v>1.8325812816619873</v>
      </c>
      <c r="G234" s="232">
        <v>6.6890008747577667E-2</v>
      </c>
      <c r="H234" s="232">
        <v>11840</v>
      </c>
      <c r="I234" s="232">
        <v>0.20411039888858795</v>
      </c>
      <c r="J234" s="232">
        <v>2.3458704352378845E-2</v>
      </c>
    </row>
    <row r="235" spans="1:10" x14ac:dyDescent="0.25">
      <c r="A235" s="288" t="str">
        <f t="shared" si="3"/>
        <v>42014edu11</v>
      </c>
      <c r="B235" s="232">
        <v>42014</v>
      </c>
      <c r="C235" s="232" t="s">
        <v>704</v>
      </c>
      <c r="D235" s="232">
        <v>0.20903831720352173</v>
      </c>
      <c r="E235" s="232">
        <v>5.9238433837890625E-2</v>
      </c>
      <c r="F235" s="232">
        <v>3.528761625289917</v>
      </c>
      <c r="G235" s="232">
        <v>4.1909510036930442E-4</v>
      </c>
      <c r="H235" s="232">
        <v>11840</v>
      </c>
      <c r="I235" s="232">
        <v>0.20411039888858795</v>
      </c>
      <c r="J235" s="232">
        <v>2.6317734271287918E-2</v>
      </c>
    </row>
    <row r="236" spans="1:10" x14ac:dyDescent="0.25">
      <c r="A236" s="288" t="str">
        <f t="shared" si="3"/>
        <v>42014edu12</v>
      </c>
      <c r="B236" s="232">
        <v>42014</v>
      </c>
      <c r="C236" s="232" t="s">
        <v>705</v>
      </c>
      <c r="D236" s="232">
        <v>0.35639536380767822</v>
      </c>
      <c r="E236" s="232">
        <v>4.5791756361722946E-2</v>
      </c>
      <c r="F236" s="232">
        <v>7.782958984375</v>
      </c>
      <c r="G236" s="232">
        <v>7.6740134700385015E-15</v>
      </c>
      <c r="H236" s="232">
        <v>11840</v>
      </c>
      <c r="I236" s="232">
        <v>0.20411039888858795</v>
      </c>
      <c r="J236" s="232">
        <v>0.3778662383556366</v>
      </c>
    </row>
    <row r="237" spans="1:10" x14ac:dyDescent="0.25">
      <c r="A237" s="288" t="str">
        <f t="shared" si="3"/>
        <v>42014edu13</v>
      </c>
      <c r="B237" s="232">
        <v>42014</v>
      </c>
      <c r="C237" s="232" t="s">
        <v>706</v>
      </c>
      <c r="D237" s="232">
        <v>0.44207248091697693</v>
      </c>
      <c r="E237" s="232">
        <v>7.6790496706962585E-2</v>
      </c>
      <c r="F237" s="232">
        <v>5.7568645477294922</v>
      </c>
      <c r="G237" s="232">
        <v>8.7822522587543972E-9</v>
      </c>
      <c r="H237" s="232">
        <v>11840</v>
      </c>
      <c r="I237" s="232">
        <v>0.20411039888858795</v>
      </c>
      <c r="J237" s="232">
        <v>1.4838984236121178E-2</v>
      </c>
    </row>
    <row r="238" spans="1:10" x14ac:dyDescent="0.25">
      <c r="A238" s="288" t="str">
        <f t="shared" si="3"/>
        <v>42014edu14</v>
      </c>
      <c r="B238" s="232">
        <v>42014</v>
      </c>
      <c r="C238" s="232" t="s">
        <v>707</v>
      </c>
      <c r="D238" s="232">
        <v>0.63165926933288574</v>
      </c>
      <c r="E238" s="232">
        <v>6.6545769572257996E-2</v>
      </c>
      <c r="F238" s="232">
        <v>9.4921026229858398</v>
      </c>
      <c r="G238" s="232">
        <v>2.6962527619082386E-21</v>
      </c>
      <c r="H238" s="232">
        <v>11840</v>
      </c>
      <c r="I238" s="232">
        <v>0.20411039888858795</v>
      </c>
      <c r="J238" s="232">
        <v>2.3647332563996315E-2</v>
      </c>
    </row>
    <row r="239" spans="1:10" x14ac:dyDescent="0.25">
      <c r="A239" s="288" t="str">
        <f t="shared" si="3"/>
        <v>42014edu15</v>
      </c>
      <c r="B239" s="232">
        <v>42014</v>
      </c>
      <c r="C239" s="232" t="s">
        <v>708</v>
      </c>
      <c r="D239" s="232">
        <v>0.57080793380737305</v>
      </c>
      <c r="E239" s="232">
        <v>7.6106026768684387E-2</v>
      </c>
      <c r="F239" s="232">
        <v>7.5001673698425293</v>
      </c>
      <c r="G239" s="232">
        <v>6.8295168782414595E-14</v>
      </c>
      <c r="H239" s="232">
        <v>11840</v>
      </c>
      <c r="I239" s="232">
        <v>0.20411039888858795</v>
      </c>
      <c r="J239" s="232">
        <v>2.442065067589283E-2</v>
      </c>
    </row>
    <row r="240" spans="1:10" x14ac:dyDescent="0.25">
      <c r="A240" s="288" t="str">
        <f t="shared" si="3"/>
        <v>42014edu16</v>
      </c>
      <c r="B240" s="232">
        <v>42014</v>
      </c>
      <c r="C240" s="232" t="s">
        <v>709</v>
      </c>
      <c r="D240" s="232">
        <v>1.0425796508789063</v>
      </c>
      <c r="E240" s="232">
        <v>5.2424874156713486E-2</v>
      </c>
      <c r="F240" s="232">
        <v>19.887117385864258</v>
      </c>
      <c r="G240" s="232">
        <v>0</v>
      </c>
      <c r="H240" s="232">
        <v>11840</v>
      </c>
      <c r="I240" s="232">
        <v>0.20411039888858795</v>
      </c>
      <c r="J240" s="232">
        <v>0.18275980651378632</v>
      </c>
    </row>
    <row r="241" spans="1:10" x14ac:dyDescent="0.25">
      <c r="A241" s="288" t="str">
        <f t="shared" si="3"/>
        <v>42014edu18</v>
      </c>
      <c r="B241" s="232">
        <v>42014</v>
      </c>
      <c r="C241" s="232" t="s">
        <v>710</v>
      </c>
      <c r="D241" s="232">
        <v>1.7138288021087646</v>
      </c>
      <c r="E241" s="232">
        <v>0.12534162402153015</v>
      </c>
      <c r="F241" s="232">
        <v>13.673261642456055</v>
      </c>
      <c r="G241" s="232">
        <v>0</v>
      </c>
      <c r="H241" s="232">
        <v>11840</v>
      </c>
      <c r="I241" s="232">
        <v>0.20411039888858795</v>
      </c>
      <c r="J241" s="232">
        <v>7.4257166124880314E-3</v>
      </c>
    </row>
    <row r="242" spans="1:10" x14ac:dyDescent="0.25">
      <c r="A242" s="288" t="str">
        <f t="shared" si="3"/>
        <v>42014edu2</v>
      </c>
      <c r="B242" s="232">
        <v>42014</v>
      </c>
      <c r="C242" s="232" t="s">
        <v>711</v>
      </c>
      <c r="D242" s="232">
        <v>-0.16659240424633026</v>
      </c>
      <c r="E242" s="232">
        <v>0.12406217306852341</v>
      </c>
      <c r="F242" s="232">
        <v>-1.3428138494491577</v>
      </c>
      <c r="G242" s="232">
        <v>0.17935805022716522</v>
      </c>
      <c r="H242" s="232">
        <v>11840</v>
      </c>
      <c r="I242" s="232">
        <v>0.20411039888858795</v>
      </c>
      <c r="J242" s="232">
        <v>4.3523167259991169E-3</v>
      </c>
    </row>
    <row r="243" spans="1:10" x14ac:dyDescent="0.25">
      <c r="A243" s="288" t="str">
        <f t="shared" si="3"/>
        <v>42014edu22</v>
      </c>
      <c r="B243" s="232">
        <v>42014</v>
      </c>
      <c r="C243" s="232" t="s">
        <v>712</v>
      </c>
      <c r="D243" s="232">
        <v>1.7403481006622314</v>
      </c>
      <c r="E243" s="232">
        <v>0.20409902930259705</v>
      </c>
      <c r="F243" s="232">
        <v>8.5269784927368164</v>
      </c>
      <c r="G243" s="232">
        <v>1.6843086374390477E-17</v>
      </c>
      <c r="H243" s="232">
        <v>11840</v>
      </c>
      <c r="I243" s="232">
        <v>0.20411039888858795</v>
      </c>
      <c r="J243" s="232">
        <v>3.9765029214322567E-3</v>
      </c>
    </row>
    <row r="244" spans="1:10" x14ac:dyDescent="0.25">
      <c r="A244" s="288" t="str">
        <f t="shared" si="3"/>
        <v>42014edu3</v>
      </c>
      <c r="B244" s="232">
        <v>42014</v>
      </c>
      <c r="C244" s="232" t="s">
        <v>713</v>
      </c>
      <c r="D244" s="232">
        <v>1.8003623932600021E-2</v>
      </c>
      <c r="E244" s="232">
        <v>7.1678176522254944E-2</v>
      </c>
      <c r="F244" s="232">
        <v>0.25117301940917969</v>
      </c>
      <c r="G244" s="232">
        <v>0.80168473720550537</v>
      </c>
      <c r="H244" s="232">
        <v>11840</v>
      </c>
      <c r="I244" s="232">
        <v>0.20411039888858795</v>
      </c>
      <c r="J244" s="232">
        <v>8.6228000000119209E-3</v>
      </c>
    </row>
    <row r="245" spans="1:10" x14ac:dyDescent="0.25">
      <c r="A245" s="288" t="str">
        <f t="shared" si="3"/>
        <v>42014edu4</v>
      </c>
      <c r="B245" s="232">
        <v>42014</v>
      </c>
      <c r="C245" s="232" t="s">
        <v>714</v>
      </c>
      <c r="D245" s="232">
        <v>7.5898319482803345E-3</v>
      </c>
      <c r="E245" s="232">
        <v>6.1743065714836121E-2</v>
      </c>
      <c r="F245" s="232">
        <v>0.12292606383562088</v>
      </c>
      <c r="G245" s="232">
        <v>0.90216773748397827</v>
      </c>
      <c r="H245" s="232">
        <v>11840</v>
      </c>
      <c r="I245" s="232">
        <v>0.20411039888858795</v>
      </c>
      <c r="J245" s="232">
        <v>1.3436261564493179E-2</v>
      </c>
    </row>
    <row r="246" spans="1:10" x14ac:dyDescent="0.25">
      <c r="A246" s="288" t="str">
        <f t="shared" si="3"/>
        <v>42014edu5</v>
      </c>
      <c r="B246" s="232">
        <v>42014</v>
      </c>
      <c r="C246" s="232" t="s">
        <v>715</v>
      </c>
      <c r="D246" s="232">
        <v>-1.0207172483205795E-2</v>
      </c>
      <c r="E246" s="232">
        <v>4.95724156498909E-2</v>
      </c>
      <c r="F246" s="232">
        <v>-0.2059042751789093</v>
      </c>
      <c r="G246" s="232">
        <v>0.83686923980712891</v>
      </c>
      <c r="H246" s="232">
        <v>11840</v>
      </c>
      <c r="I246" s="232">
        <v>0.20411039888858795</v>
      </c>
      <c r="J246" s="232">
        <v>5.6785602122545242E-2</v>
      </c>
    </row>
    <row r="247" spans="1:10" x14ac:dyDescent="0.25">
      <c r="A247" s="288" t="str">
        <f t="shared" si="3"/>
        <v>42014edu6</v>
      </c>
      <c r="B247" s="232">
        <v>42014</v>
      </c>
      <c r="C247" s="232" t="s">
        <v>716</v>
      </c>
      <c r="D247" s="232">
        <v>8.2365106791257858E-3</v>
      </c>
      <c r="E247" s="232">
        <v>5.5481426417827606E-2</v>
      </c>
      <c r="F247" s="232">
        <v>0.14845527708530426</v>
      </c>
      <c r="G247" s="232">
        <v>0.88198602199554443</v>
      </c>
      <c r="H247" s="232">
        <v>11840</v>
      </c>
      <c r="I247" s="232">
        <v>0.20411039888858795</v>
      </c>
      <c r="J247" s="232">
        <v>3.0472258105874062E-2</v>
      </c>
    </row>
    <row r="248" spans="1:10" x14ac:dyDescent="0.25">
      <c r="A248" s="288" t="str">
        <f t="shared" si="3"/>
        <v>42014edu7</v>
      </c>
      <c r="B248" s="232">
        <v>42014</v>
      </c>
      <c r="C248" s="232" t="s">
        <v>717</v>
      </c>
      <c r="D248" s="232">
        <v>2.684582956135273E-2</v>
      </c>
      <c r="E248" s="232">
        <v>5.7725496590137482E-2</v>
      </c>
      <c r="F248" s="232">
        <v>0.46506017446517944</v>
      </c>
      <c r="G248" s="232">
        <v>0.64189696311950684</v>
      </c>
      <c r="H248" s="232">
        <v>11840</v>
      </c>
      <c r="I248" s="232">
        <v>0.20411039888858795</v>
      </c>
      <c r="J248" s="232">
        <v>2.1828286349773407E-2</v>
      </c>
    </row>
    <row r="249" spans="1:10" x14ac:dyDescent="0.25">
      <c r="A249" s="288" t="str">
        <f t="shared" si="3"/>
        <v>42014edu8</v>
      </c>
      <c r="B249" s="232">
        <v>42014</v>
      </c>
      <c r="C249" s="232" t="s">
        <v>718</v>
      </c>
      <c r="D249" s="232">
        <v>0.12595106661319733</v>
      </c>
      <c r="E249" s="232">
        <v>5.5891867727041245E-2</v>
      </c>
      <c r="F249" s="232">
        <v>2.2534775733947754</v>
      </c>
      <c r="G249" s="232">
        <v>2.42473054677248E-2</v>
      </c>
      <c r="H249" s="232">
        <v>11840</v>
      </c>
      <c r="I249" s="232">
        <v>0.20411039888858795</v>
      </c>
      <c r="J249" s="232">
        <v>2.6036802679300308E-2</v>
      </c>
    </row>
    <row r="250" spans="1:10" x14ac:dyDescent="0.25">
      <c r="A250" s="288" t="str">
        <f t="shared" si="3"/>
        <v>42014edu9</v>
      </c>
      <c r="B250" s="232">
        <v>42014</v>
      </c>
      <c r="C250" s="232" t="s">
        <v>719</v>
      </c>
      <c r="D250" s="232">
        <v>0.17540644109249115</v>
      </c>
      <c r="E250" s="232">
        <v>4.6139691025018692E-2</v>
      </c>
      <c r="F250" s="232">
        <v>3.8016388416290283</v>
      </c>
      <c r="G250" s="232">
        <v>1.444644876755774E-4</v>
      </c>
      <c r="H250" s="232">
        <v>11840</v>
      </c>
      <c r="I250" s="232">
        <v>0.20411039888858795</v>
      </c>
      <c r="J250" s="232">
        <v>0.13398005068302155</v>
      </c>
    </row>
    <row r="251" spans="1:10" x14ac:dyDescent="0.25">
      <c r="A251" s="288" t="str">
        <f t="shared" si="3"/>
        <v>42014hom</v>
      </c>
      <c r="B251" s="232">
        <v>42014</v>
      </c>
      <c r="C251" s="232" t="s">
        <v>720</v>
      </c>
      <c r="D251" s="232">
        <v>0.31962135434150696</v>
      </c>
      <c r="E251" s="232">
        <v>1.5956111252307892E-2</v>
      </c>
      <c r="F251" s="232">
        <v>20.031280517578125</v>
      </c>
      <c r="G251" s="232">
        <v>0</v>
      </c>
      <c r="H251" s="232">
        <v>11840</v>
      </c>
      <c r="I251" s="232">
        <v>0.20411039888858795</v>
      </c>
      <c r="J251" s="232">
        <v>0.55661767721176147</v>
      </c>
    </row>
    <row r="252" spans="1:10" x14ac:dyDescent="0.25">
      <c r="A252" s="288" t="str">
        <f t="shared" si="3"/>
        <v>42014idade</v>
      </c>
      <c r="B252" s="232">
        <v>42014</v>
      </c>
      <c r="C252" s="232" t="s">
        <v>721</v>
      </c>
      <c r="D252" s="232">
        <v>3.9831157773733139E-2</v>
      </c>
      <c r="E252" s="232">
        <v>3.6617368459701538E-3</v>
      </c>
      <c r="F252" s="232">
        <v>10.877668380737305</v>
      </c>
      <c r="G252" s="232">
        <v>1.9864470928787549E-27</v>
      </c>
      <c r="H252" s="232">
        <v>11840</v>
      </c>
      <c r="I252" s="232">
        <v>0.20411039888858795</v>
      </c>
      <c r="J252" s="232">
        <v>40.468364715576172</v>
      </c>
    </row>
    <row r="253" spans="1:10" x14ac:dyDescent="0.25">
      <c r="A253" s="288" t="str">
        <f t="shared" si="3"/>
        <v>42014idade2</v>
      </c>
      <c r="B253" s="232">
        <v>42014</v>
      </c>
      <c r="C253" s="232" t="s">
        <v>722</v>
      </c>
      <c r="D253" s="232">
        <v>-3.6372846807353199E-4</v>
      </c>
      <c r="E253" s="232">
        <v>4.4416858145268634E-5</v>
      </c>
      <c r="F253" s="232">
        <v>-8.1889734268188477</v>
      </c>
      <c r="G253" s="232">
        <v>2.9046895872563816E-16</v>
      </c>
      <c r="H253" s="232">
        <v>11840</v>
      </c>
      <c r="I253" s="232">
        <v>0.20411039888858795</v>
      </c>
      <c r="J253" s="232">
        <v>1802.615234375</v>
      </c>
    </row>
    <row r="254" spans="1:10" x14ac:dyDescent="0.25">
      <c r="A254" s="288" t="str">
        <f t="shared" si="3"/>
        <v>42014lnrtrabp</v>
      </c>
      <c r="B254" s="232">
        <v>42014</v>
      </c>
      <c r="C254" s="232" t="s">
        <v>723</v>
      </c>
      <c r="J254" s="232">
        <v>7.2671380043029785</v>
      </c>
    </row>
    <row r="255" spans="1:10" x14ac:dyDescent="0.25">
      <c r="A255" s="288" t="str">
        <f t="shared" si="3"/>
        <v>32014_cons</v>
      </c>
      <c r="B255" s="232">
        <v>32014</v>
      </c>
      <c r="C255" s="232" t="s">
        <v>701</v>
      </c>
      <c r="D255" s="232">
        <v>5.8815159797668457</v>
      </c>
      <c r="E255" s="232">
        <v>0.1001250147819519</v>
      </c>
      <c r="F255" s="232">
        <v>58.741722106933594</v>
      </c>
      <c r="G255" s="232">
        <v>0</v>
      </c>
      <c r="H255" s="232">
        <v>12197</v>
      </c>
      <c r="I255" s="232">
        <v>0.11619143933057785</v>
      </c>
    </row>
    <row r="256" spans="1:10" x14ac:dyDescent="0.25">
      <c r="A256" s="288" t="str">
        <f t="shared" si="3"/>
        <v>32014edu1</v>
      </c>
      <c r="B256" s="232">
        <v>32014</v>
      </c>
      <c r="C256" s="232" t="s">
        <v>702</v>
      </c>
      <c r="D256" s="232">
        <v>-0.72803890705108643</v>
      </c>
      <c r="E256" s="232">
        <v>0.72275632619857788</v>
      </c>
      <c r="F256" s="232">
        <v>-1.0073089599609375</v>
      </c>
      <c r="G256" s="232">
        <v>0.31380635499954224</v>
      </c>
      <c r="H256" s="232">
        <v>12197</v>
      </c>
      <c r="I256" s="232">
        <v>0.11619143933057785</v>
      </c>
      <c r="J256" s="232">
        <v>2.1467324404511601E-4</v>
      </c>
    </row>
    <row r="257" spans="1:10" x14ac:dyDescent="0.25">
      <c r="A257" s="288" t="str">
        <f t="shared" si="3"/>
        <v>32014edu10</v>
      </c>
      <c r="B257" s="232">
        <v>32014</v>
      </c>
      <c r="C257" s="232" t="s">
        <v>703</v>
      </c>
      <c r="D257" s="232">
        <v>0.12622201442718506</v>
      </c>
      <c r="E257" s="232">
        <v>7.2100706398487091E-2</v>
      </c>
      <c r="F257" s="232">
        <v>1.7506349086761475</v>
      </c>
      <c r="G257" s="232">
        <v>8.0034002661705017E-2</v>
      </c>
      <c r="H257" s="232">
        <v>12197</v>
      </c>
      <c r="I257" s="232">
        <v>0.11619143933057785</v>
      </c>
      <c r="J257" s="232">
        <v>2.1981921046972275E-2</v>
      </c>
    </row>
    <row r="258" spans="1:10" x14ac:dyDescent="0.25">
      <c r="A258" s="288" t="str">
        <f t="shared" si="3"/>
        <v>32014edu11</v>
      </c>
      <c r="B258" s="232">
        <v>32014</v>
      </c>
      <c r="C258" s="232" t="s">
        <v>704</v>
      </c>
      <c r="D258" s="232">
        <v>0.12306163460016251</v>
      </c>
      <c r="E258" s="232">
        <v>7.2092682123184204E-2</v>
      </c>
      <c r="F258" s="232">
        <v>1.7069920301437378</v>
      </c>
      <c r="G258" s="232">
        <v>8.7849035859107971E-2</v>
      </c>
      <c r="H258" s="232">
        <v>12197</v>
      </c>
      <c r="I258" s="232">
        <v>0.11619143933057785</v>
      </c>
      <c r="J258" s="232">
        <v>2.7002302929759026E-2</v>
      </c>
    </row>
    <row r="259" spans="1:10" x14ac:dyDescent="0.25">
      <c r="A259" s="288" t="str">
        <f t="shared" ref="A259:A322" si="4">B259&amp;C259</f>
        <v>32014edu12</v>
      </c>
      <c r="B259" s="232">
        <v>32014</v>
      </c>
      <c r="C259" s="232" t="s">
        <v>705</v>
      </c>
      <c r="D259" s="232">
        <v>0.26073437929153442</v>
      </c>
      <c r="E259" s="232">
        <v>5.6421149522066116E-2</v>
      </c>
      <c r="F259" s="232">
        <v>4.6212172508239746</v>
      </c>
      <c r="G259" s="232">
        <v>3.8541206777154002E-6</v>
      </c>
      <c r="H259" s="232">
        <v>12197</v>
      </c>
      <c r="I259" s="232">
        <v>0.11619143933057785</v>
      </c>
      <c r="J259" s="232">
        <v>0.3753724992275238</v>
      </c>
    </row>
    <row r="260" spans="1:10" x14ac:dyDescent="0.25">
      <c r="A260" s="288" t="str">
        <f t="shared" si="4"/>
        <v>32014edu13</v>
      </c>
      <c r="B260" s="232">
        <v>32014</v>
      </c>
      <c r="C260" s="232" t="s">
        <v>706</v>
      </c>
      <c r="D260" s="232">
        <v>0.26316127181053162</v>
      </c>
      <c r="E260" s="232">
        <v>9.0863220393657684E-2</v>
      </c>
      <c r="F260" s="232">
        <v>2.896235466003418</v>
      </c>
      <c r="G260" s="232">
        <v>3.7834118120372295E-3</v>
      </c>
      <c r="H260" s="232">
        <v>12197</v>
      </c>
      <c r="I260" s="232">
        <v>0.11619143933057785</v>
      </c>
      <c r="J260" s="232">
        <v>1.505831815302372E-2</v>
      </c>
    </row>
    <row r="261" spans="1:10" x14ac:dyDescent="0.25">
      <c r="A261" s="288" t="str">
        <f t="shared" si="4"/>
        <v>32014edu14</v>
      </c>
      <c r="B261" s="232">
        <v>32014</v>
      </c>
      <c r="C261" s="232" t="s">
        <v>707</v>
      </c>
      <c r="D261" s="232">
        <v>0.44094890356063843</v>
      </c>
      <c r="E261" s="232">
        <v>9.5743179321289063E-2</v>
      </c>
      <c r="F261" s="232">
        <v>4.6055383682250977</v>
      </c>
      <c r="G261" s="232">
        <v>4.1556927499186713E-6</v>
      </c>
      <c r="H261" s="232">
        <v>12197</v>
      </c>
      <c r="I261" s="232">
        <v>0.11619143933057785</v>
      </c>
      <c r="J261" s="232">
        <v>1.9172687083482742E-2</v>
      </c>
    </row>
    <row r="262" spans="1:10" x14ac:dyDescent="0.25">
      <c r="A262" s="288" t="str">
        <f t="shared" si="4"/>
        <v>32014edu15</v>
      </c>
      <c r="B262" s="232">
        <v>32014</v>
      </c>
      <c r="C262" s="232" t="s">
        <v>708</v>
      </c>
      <c r="D262" s="232">
        <v>0.52520084381103516</v>
      </c>
      <c r="E262" s="232">
        <v>8.8412918150424957E-2</v>
      </c>
      <c r="F262" s="232">
        <v>5.9403181076049805</v>
      </c>
      <c r="G262" s="232">
        <v>2.9224018760487525E-9</v>
      </c>
      <c r="H262" s="232">
        <v>12197</v>
      </c>
      <c r="I262" s="232">
        <v>0.11619143933057785</v>
      </c>
      <c r="J262" s="232">
        <v>2.4346388876438141E-2</v>
      </c>
    </row>
    <row r="263" spans="1:10" x14ac:dyDescent="0.25">
      <c r="A263" s="288" t="str">
        <f t="shared" si="4"/>
        <v>32014edu16</v>
      </c>
      <c r="B263" s="232">
        <v>32014</v>
      </c>
      <c r="C263" s="232" t="s">
        <v>709</v>
      </c>
      <c r="D263" s="232">
        <v>0.87358987331390381</v>
      </c>
      <c r="E263" s="232">
        <v>6.3319176435470581E-2</v>
      </c>
      <c r="F263" s="232">
        <v>13.796607971191406</v>
      </c>
      <c r="G263" s="232">
        <v>0</v>
      </c>
      <c r="H263" s="232">
        <v>12197</v>
      </c>
      <c r="I263" s="232">
        <v>0.11619143933057785</v>
      </c>
      <c r="J263" s="232">
        <v>0.17739240825176239</v>
      </c>
    </row>
    <row r="264" spans="1:10" x14ac:dyDescent="0.25">
      <c r="A264" s="288" t="str">
        <f t="shared" si="4"/>
        <v>32014edu18</v>
      </c>
      <c r="B264" s="232">
        <v>32014</v>
      </c>
      <c r="C264" s="232" t="s">
        <v>710</v>
      </c>
      <c r="D264" s="232">
        <v>1.2882324457168579</v>
      </c>
      <c r="E264" s="232">
        <v>0.17002907395362854</v>
      </c>
      <c r="F264" s="232">
        <v>7.5765423774719238</v>
      </c>
      <c r="G264" s="232">
        <v>3.8053636169889035E-14</v>
      </c>
      <c r="H264" s="232">
        <v>12197</v>
      </c>
      <c r="I264" s="232">
        <v>0.11619143933057785</v>
      </c>
      <c r="J264" s="232">
        <v>9.0513629838824272E-3</v>
      </c>
    </row>
    <row r="265" spans="1:10" x14ac:dyDescent="0.25">
      <c r="A265" s="288" t="str">
        <f t="shared" si="4"/>
        <v>32014edu2</v>
      </c>
      <c r="B265" s="232">
        <v>32014</v>
      </c>
      <c r="C265" s="232" t="s">
        <v>711</v>
      </c>
      <c r="D265" s="232">
        <v>-0.30843356251716614</v>
      </c>
      <c r="E265" s="232">
        <v>0.13685858249664307</v>
      </c>
      <c r="F265" s="232">
        <v>-2.2536661624908447</v>
      </c>
      <c r="G265" s="232">
        <v>2.4234890937805176E-2</v>
      </c>
      <c r="H265" s="232">
        <v>12197</v>
      </c>
      <c r="I265" s="232">
        <v>0.11619143933057785</v>
      </c>
      <c r="J265" s="232">
        <v>4.1596069931983948E-3</v>
      </c>
    </row>
    <row r="266" spans="1:10" x14ac:dyDescent="0.25">
      <c r="A266" s="288" t="str">
        <f t="shared" si="4"/>
        <v>32014edu22</v>
      </c>
      <c r="B266" s="232">
        <v>32014</v>
      </c>
      <c r="C266" s="232" t="s">
        <v>712</v>
      </c>
      <c r="D266" s="232">
        <v>1.8313151597976685</v>
      </c>
      <c r="E266" s="232">
        <v>0.19929963350296021</v>
      </c>
      <c r="F266" s="232">
        <v>9.1887531280517578</v>
      </c>
      <c r="G266" s="232">
        <v>4.6134457395019385E-20</v>
      </c>
      <c r="H266" s="232">
        <v>12197</v>
      </c>
      <c r="I266" s="232">
        <v>0.11619143933057785</v>
      </c>
      <c r="J266" s="232">
        <v>5.0881546922028065E-3</v>
      </c>
    </row>
    <row r="267" spans="1:10" x14ac:dyDescent="0.25">
      <c r="A267" s="288" t="str">
        <f t="shared" si="4"/>
        <v>32014edu3</v>
      </c>
      <c r="B267" s="232">
        <v>32014</v>
      </c>
      <c r="C267" s="232" t="s">
        <v>713</v>
      </c>
      <c r="D267" s="232">
        <v>-0.22970414161682129</v>
      </c>
      <c r="E267" s="232">
        <v>9.2624150216579437E-2</v>
      </c>
      <c r="F267" s="232">
        <v>-2.4799594879150391</v>
      </c>
      <c r="G267" s="232">
        <v>1.3153151609003544E-2</v>
      </c>
      <c r="H267" s="232">
        <v>12197</v>
      </c>
      <c r="I267" s="232">
        <v>0.11619143933057785</v>
      </c>
      <c r="J267" s="232">
        <v>8.9315278455615044E-3</v>
      </c>
    </row>
    <row r="268" spans="1:10" x14ac:dyDescent="0.25">
      <c r="A268" s="288" t="str">
        <f t="shared" si="4"/>
        <v>32014edu4</v>
      </c>
      <c r="B268" s="232">
        <v>32014</v>
      </c>
      <c r="C268" s="232" t="s">
        <v>714</v>
      </c>
      <c r="D268" s="232">
        <v>-7.2581388056278229E-2</v>
      </c>
      <c r="E268" s="232">
        <v>7.171853631734848E-2</v>
      </c>
      <c r="F268" s="232">
        <v>-1.012031078338623</v>
      </c>
      <c r="G268" s="232">
        <v>0.31154331564903259</v>
      </c>
      <c r="H268" s="232">
        <v>12197</v>
      </c>
      <c r="I268" s="232">
        <v>0.11619143933057785</v>
      </c>
      <c r="J268" s="232">
        <v>1.4999361708760262E-2</v>
      </c>
    </row>
    <row r="269" spans="1:10" x14ac:dyDescent="0.25">
      <c r="A269" s="288" t="str">
        <f t="shared" si="4"/>
        <v>32014edu5</v>
      </c>
      <c r="B269" s="232">
        <v>32014</v>
      </c>
      <c r="C269" s="232" t="s">
        <v>715</v>
      </c>
      <c r="D269" s="232">
        <v>-5.5262155830860138E-2</v>
      </c>
      <c r="E269" s="232">
        <v>6.1206523329019547E-2</v>
      </c>
      <c r="F269" s="232">
        <v>-0.90288019180297852</v>
      </c>
      <c r="G269" s="232">
        <v>0.36660733819007874</v>
      </c>
      <c r="H269" s="232">
        <v>12197</v>
      </c>
      <c r="I269" s="232">
        <v>0.11619143933057785</v>
      </c>
      <c r="J269" s="232">
        <v>5.8555625379085541E-2</v>
      </c>
    </row>
    <row r="270" spans="1:10" x14ac:dyDescent="0.25">
      <c r="A270" s="288" t="str">
        <f t="shared" si="4"/>
        <v>32014edu6</v>
      </c>
      <c r="B270" s="232">
        <v>32014</v>
      </c>
      <c r="C270" s="232" t="s">
        <v>716</v>
      </c>
      <c r="D270" s="232">
        <v>3.6539021879434586E-2</v>
      </c>
      <c r="E270" s="232">
        <v>6.5958328545093536E-2</v>
      </c>
      <c r="F270" s="232">
        <v>0.55397129058837891</v>
      </c>
      <c r="G270" s="232">
        <v>0.57960867881774902</v>
      </c>
      <c r="H270" s="232">
        <v>12197</v>
      </c>
      <c r="I270" s="232">
        <v>0.11619143933057785</v>
      </c>
      <c r="J270" s="232">
        <v>3.1707823276519775E-2</v>
      </c>
    </row>
    <row r="271" spans="1:10" x14ac:dyDescent="0.25">
      <c r="A271" s="288" t="str">
        <f t="shared" si="4"/>
        <v>32014edu7</v>
      </c>
      <c r="B271" s="232">
        <v>32014</v>
      </c>
      <c r="C271" s="232" t="s">
        <v>717</v>
      </c>
      <c r="D271" s="232">
        <v>-2.8047611936926842E-2</v>
      </c>
      <c r="E271" s="232">
        <v>7.3176302015781403E-2</v>
      </c>
      <c r="F271" s="232">
        <v>-0.38328817486763</v>
      </c>
      <c r="G271" s="232">
        <v>0.70151281356811523</v>
      </c>
      <c r="H271" s="232">
        <v>12197</v>
      </c>
      <c r="I271" s="232">
        <v>0.11619143933057785</v>
      </c>
      <c r="J271" s="232">
        <v>2.5083499029278755E-2</v>
      </c>
    </row>
    <row r="272" spans="1:10" x14ac:dyDescent="0.25">
      <c r="A272" s="288" t="str">
        <f t="shared" si="4"/>
        <v>32014edu8</v>
      </c>
      <c r="B272" s="232">
        <v>32014</v>
      </c>
      <c r="C272" s="232" t="s">
        <v>718</v>
      </c>
      <c r="D272" s="232">
        <v>1.3292111456394196E-2</v>
      </c>
      <c r="E272" s="232">
        <v>6.7296698689460754E-2</v>
      </c>
      <c r="F272" s="232">
        <v>0.19751505553722382</v>
      </c>
      <c r="G272" s="232">
        <v>0.84342777729034424</v>
      </c>
      <c r="H272" s="232">
        <v>12197</v>
      </c>
      <c r="I272" s="232">
        <v>0.11619143933057785</v>
      </c>
      <c r="J272" s="232">
        <v>2.8091082349419594E-2</v>
      </c>
    </row>
    <row r="273" spans="1:10" x14ac:dyDescent="0.25">
      <c r="A273" s="288" t="str">
        <f t="shared" si="4"/>
        <v>32014edu9</v>
      </c>
      <c r="B273" s="232">
        <v>32014</v>
      </c>
      <c r="C273" s="232" t="s">
        <v>719</v>
      </c>
      <c r="D273" s="232">
        <v>0.10845449566841125</v>
      </c>
      <c r="E273" s="232">
        <v>5.7328063994646072E-2</v>
      </c>
      <c r="F273" s="232">
        <v>1.8918220996856689</v>
      </c>
      <c r="G273" s="232">
        <v>5.8538395911455154E-2</v>
      </c>
      <c r="H273" s="232">
        <v>12197</v>
      </c>
      <c r="I273" s="232">
        <v>0.11619143933057785</v>
      </c>
      <c r="J273" s="232">
        <v>0.13540869951248169</v>
      </c>
    </row>
    <row r="274" spans="1:10" x14ac:dyDescent="0.25">
      <c r="A274" s="288" t="str">
        <f t="shared" si="4"/>
        <v>32014hom</v>
      </c>
      <c r="B274" s="232">
        <v>32014</v>
      </c>
      <c r="C274" s="232" t="s">
        <v>720</v>
      </c>
      <c r="D274" s="232">
        <v>0.28644895553588867</v>
      </c>
      <c r="E274" s="232">
        <v>1.9016794860363007E-2</v>
      </c>
      <c r="F274" s="232">
        <v>15.062946319580078</v>
      </c>
      <c r="G274" s="232">
        <v>0</v>
      </c>
      <c r="H274" s="232">
        <v>12197</v>
      </c>
      <c r="I274" s="232">
        <v>0.11619143933057785</v>
      </c>
      <c r="J274" s="232">
        <v>0.55836814641952515</v>
      </c>
    </row>
    <row r="275" spans="1:10" x14ac:dyDescent="0.25">
      <c r="A275" s="288" t="str">
        <f t="shared" si="4"/>
        <v>32014idade</v>
      </c>
      <c r="B275" s="232">
        <v>32014</v>
      </c>
      <c r="C275" s="232" t="s">
        <v>721</v>
      </c>
      <c r="D275" s="232">
        <v>3.1288046389818192E-2</v>
      </c>
      <c r="E275" s="232">
        <v>4.4293035753071308E-3</v>
      </c>
      <c r="F275" s="232">
        <v>7.0638747215270996</v>
      </c>
      <c r="G275" s="232">
        <v>1.7073856434582368E-12</v>
      </c>
      <c r="H275" s="232">
        <v>12197</v>
      </c>
      <c r="I275" s="232">
        <v>0.11619143933057785</v>
      </c>
      <c r="J275" s="232">
        <v>40.274467468261719</v>
      </c>
    </row>
    <row r="276" spans="1:10" x14ac:dyDescent="0.25">
      <c r="A276" s="288" t="str">
        <f t="shared" si="4"/>
        <v>32014idade2</v>
      </c>
      <c r="B276" s="232">
        <v>32014</v>
      </c>
      <c r="C276" s="232" t="s">
        <v>722</v>
      </c>
      <c r="D276" s="232">
        <v>-2.8468176606111228E-4</v>
      </c>
      <c r="E276" s="232">
        <v>5.4123087465995923E-5</v>
      </c>
      <c r="F276" s="232">
        <v>-5.2598953247070313</v>
      </c>
      <c r="G276" s="232">
        <v>1.4658124314337329E-7</v>
      </c>
      <c r="H276" s="232">
        <v>12197</v>
      </c>
      <c r="I276" s="232">
        <v>0.11619143933057785</v>
      </c>
      <c r="J276" s="232">
        <v>1784.2110595703125</v>
      </c>
    </row>
    <row r="277" spans="1:10" x14ac:dyDescent="0.25">
      <c r="A277" s="288" t="str">
        <f t="shared" si="4"/>
        <v>32014lnrtrabp</v>
      </c>
      <c r="B277" s="232">
        <v>32014</v>
      </c>
      <c r="C277" s="232" t="s">
        <v>723</v>
      </c>
      <c r="J277" s="232">
        <v>7.1064558029174805</v>
      </c>
    </row>
    <row r="278" spans="1:10" x14ac:dyDescent="0.25">
      <c r="A278" s="288" t="str">
        <f t="shared" si="4"/>
        <v>22014_cons</v>
      </c>
      <c r="B278" s="232">
        <v>22014</v>
      </c>
      <c r="C278" s="232" t="s">
        <v>701</v>
      </c>
      <c r="D278" s="232">
        <v>5.6551351547241211</v>
      </c>
      <c r="E278" s="232">
        <v>8.2790322601795197E-2</v>
      </c>
      <c r="F278" s="232">
        <v>68.306716918945313</v>
      </c>
      <c r="G278" s="232">
        <v>0</v>
      </c>
      <c r="H278" s="232">
        <v>12151</v>
      </c>
      <c r="I278" s="232">
        <v>0.22675016522407532</v>
      </c>
    </row>
    <row r="279" spans="1:10" x14ac:dyDescent="0.25">
      <c r="A279" s="288" t="str">
        <f t="shared" si="4"/>
        <v>22014edu1</v>
      </c>
      <c r="B279" s="232">
        <v>22014</v>
      </c>
      <c r="C279" s="232" t="s">
        <v>702</v>
      </c>
      <c r="D279" s="232">
        <v>-0.1259227842092514</v>
      </c>
      <c r="E279" s="232">
        <v>0.11590583622455597</v>
      </c>
      <c r="F279" s="232">
        <v>-1.0864231586456299</v>
      </c>
      <c r="G279" s="232">
        <v>0.27731341123580933</v>
      </c>
      <c r="H279" s="232">
        <v>12151</v>
      </c>
      <c r="I279" s="232">
        <v>0.22675016522407532</v>
      </c>
      <c r="J279" s="232">
        <v>1.8058328714687377E-4</v>
      </c>
    </row>
    <row r="280" spans="1:10" x14ac:dyDescent="0.25">
      <c r="A280" s="288" t="str">
        <f t="shared" si="4"/>
        <v>22014edu10</v>
      </c>
      <c r="B280" s="232">
        <v>22014</v>
      </c>
      <c r="C280" s="232" t="s">
        <v>703</v>
      </c>
      <c r="D280" s="232">
        <v>0.20434278249740601</v>
      </c>
      <c r="E280" s="232">
        <v>6.3494816422462463E-2</v>
      </c>
      <c r="F280" s="232">
        <v>3.218259334564209</v>
      </c>
      <c r="G280" s="232">
        <v>1.2931018136441708E-3</v>
      </c>
      <c r="H280" s="232">
        <v>12151</v>
      </c>
      <c r="I280" s="232">
        <v>0.22675016522407532</v>
      </c>
      <c r="J280" s="232">
        <v>2.1235361695289612E-2</v>
      </c>
    </row>
    <row r="281" spans="1:10" x14ac:dyDescent="0.25">
      <c r="A281" s="288" t="str">
        <f t="shared" si="4"/>
        <v>22014edu11</v>
      </c>
      <c r="B281" s="232">
        <v>22014</v>
      </c>
      <c r="C281" s="232" t="s">
        <v>704</v>
      </c>
      <c r="D281" s="232">
        <v>0.29131269454956055</v>
      </c>
      <c r="E281" s="232">
        <v>5.6862100958824158E-2</v>
      </c>
      <c r="F281" s="232">
        <v>5.123143196105957</v>
      </c>
      <c r="G281" s="232">
        <v>3.0509954740409739E-7</v>
      </c>
      <c r="H281" s="232">
        <v>12151</v>
      </c>
      <c r="I281" s="232">
        <v>0.22675016522407532</v>
      </c>
      <c r="J281" s="232">
        <v>2.8436711058020592E-2</v>
      </c>
    </row>
    <row r="282" spans="1:10" x14ac:dyDescent="0.25">
      <c r="A282" s="288" t="str">
        <f t="shared" si="4"/>
        <v>22014edu12</v>
      </c>
      <c r="B282" s="232">
        <v>22014</v>
      </c>
      <c r="C282" s="232" t="s">
        <v>705</v>
      </c>
      <c r="D282" s="232">
        <v>0.43132385611534119</v>
      </c>
      <c r="E282" s="232">
        <v>4.539741575717926E-2</v>
      </c>
      <c r="F282" s="232">
        <v>9.5010662078857422</v>
      </c>
      <c r="G282" s="232">
        <v>2.4645141551130299E-21</v>
      </c>
      <c r="H282" s="232">
        <v>12151</v>
      </c>
      <c r="I282" s="232">
        <v>0.22675016522407532</v>
      </c>
      <c r="J282" s="232">
        <v>0.37781083583831787</v>
      </c>
    </row>
    <row r="283" spans="1:10" x14ac:dyDescent="0.25">
      <c r="A283" s="288" t="str">
        <f t="shared" si="4"/>
        <v>22014edu13</v>
      </c>
      <c r="B283" s="232">
        <v>22014</v>
      </c>
      <c r="C283" s="232" t="s">
        <v>706</v>
      </c>
      <c r="D283" s="232">
        <v>0.54573971033096313</v>
      </c>
      <c r="E283" s="232">
        <v>7.3351107537746429E-2</v>
      </c>
      <c r="F283" s="232">
        <v>7.4401016235351563</v>
      </c>
      <c r="G283" s="232">
        <v>1.0738881572186498E-13</v>
      </c>
      <c r="H283" s="232">
        <v>12151</v>
      </c>
      <c r="I283" s="232">
        <v>0.22675016522407532</v>
      </c>
      <c r="J283" s="232">
        <v>1.4485184103250504E-2</v>
      </c>
    </row>
    <row r="284" spans="1:10" x14ac:dyDescent="0.25">
      <c r="A284" s="288" t="str">
        <f t="shared" si="4"/>
        <v>22014edu14</v>
      </c>
      <c r="B284" s="232">
        <v>22014</v>
      </c>
      <c r="C284" s="232" t="s">
        <v>707</v>
      </c>
      <c r="D284" s="232">
        <v>0.65359514951705933</v>
      </c>
      <c r="E284" s="232">
        <v>7.5458399951457977E-2</v>
      </c>
      <c r="F284" s="232">
        <v>8.6616621017456055</v>
      </c>
      <c r="G284" s="232">
        <v>5.2348170560352047E-18</v>
      </c>
      <c r="H284" s="232">
        <v>12151</v>
      </c>
      <c r="I284" s="232">
        <v>0.22675016522407532</v>
      </c>
      <c r="J284" s="232">
        <v>1.8889792263507843E-2</v>
      </c>
    </row>
    <row r="285" spans="1:10" x14ac:dyDescent="0.25">
      <c r="A285" s="288" t="str">
        <f t="shared" si="4"/>
        <v>22014edu15</v>
      </c>
      <c r="B285" s="232">
        <v>22014</v>
      </c>
      <c r="C285" s="232" t="s">
        <v>708</v>
      </c>
      <c r="D285" s="232">
        <v>0.80497616529464722</v>
      </c>
      <c r="E285" s="232">
        <v>7.0105195045471191E-2</v>
      </c>
      <c r="F285" s="232">
        <v>11.482403755187988</v>
      </c>
      <c r="G285" s="232">
        <v>2.3205684124780633E-30</v>
      </c>
      <c r="H285" s="232">
        <v>12151</v>
      </c>
      <c r="I285" s="232">
        <v>0.22675016522407532</v>
      </c>
      <c r="J285" s="232">
        <v>2.1841229870915413E-2</v>
      </c>
    </row>
    <row r="286" spans="1:10" x14ac:dyDescent="0.25">
      <c r="A286" s="288" t="str">
        <f t="shared" si="4"/>
        <v>22014edu16</v>
      </c>
      <c r="B286" s="232">
        <v>22014</v>
      </c>
      <c r="C286" s="232" t="s">
        <v>709</v>
      </c>
      <c r="D286" s="232">
        <v>1.2269874811172485</v>
      </c>
      <c r="E286" s="232">
        <v>5.0544530153274536E-2</v>
      </c>
      <c r="F286" s="232">
        <v>24.275375366210938</v>
      </c>
      <c r="G286" s="232">
        <v>0</v>
      </c>
      <c r="H286" s="232">
        <v>12151</v>
      </c>
      <c r="I286" s="232">
        <v>0.22675016522407532</v>
      </c>
      <c r="J286" s="232">
        <v>0.17476129531860352</v>
      </c>
    </row>
    <row r="287" spans="1:10" x14ac:dyDescent="0.25">
      <c r="A287" s="288" t="str">
        <f t="shared" si="4"/>
        <v>22014edu18</v>
      </c>
      <c r="B287" s="232">
        <v>22014</v>
      </c>
      <c r="C287" s="232" t="s">
        <v>710</v>
      </c>
      <c r="D287" s="232">
        <v>1.5587917566299438</v>
      </c>
      <c r="E287" s="232">
        <v>0.14308665692806244</v>
      </c>
      <c r="F287" s="232">
        <v>10.894040107727051</v>
      </c>
      <c r="G287" s="232">
        <v>1.649983279734416E-27</v>
      </c>
      <c r="H287" s="232">
        <v>12151</v>
      </c>
      <c r="I287" s="232">
        <v>0.22675016522407532</v>
      </c>
      <c r="J287" s="232">
        <v>8.367232047021389E-3</v>
      </c>
    </row>
    <row r="288" spans="1:10" x14ac:dyDescent="0.25">
      <c r="A288" s="288" t="str">
        <f t="shared" si="4"/>
        <v>22014edu2</v>
      </c>
      <c r="B288" s="232">
        <v>22014</v>
      </c>
      <c r="C288" s="232" t="s">
        <v>711</v>
      </c>
      <c r="D288" s="232">
        <v>-0.13106796145439148</v>
      </c>
      <c r="E288" s="232">
        <v>9.9543571472167969E-2</v>
      </c>
      <c r="F288" s="232">
        <v>-1.3166893720626831</v>
      </c>
      <c r="G288" s="232">
        <v>0.18796764314174652</v>
      </c>
      <c r="H288" s="232">
        <v>12151</v>
      </c>
      <c r="I288" s="232">
        <v>0.22675016522407532</v>
      </c>
      <c r="J288" s="232">
        <v>5.8312476612627506E-3</v>
      </c>
    </row>
    <row r="289" spans="1:10" x14ac:dyDescent="0.25">
      <c r="A289" s="288" t="str">
        <f t="shared" si="4"/>
        <v>22014edu22</v>
      </c>
      <c r="B289" s="232">
        <v>22014</v>
      </c>
      <c r="C289" s="232" t="s">
        <v>712</v>
      </c>
      <c r="D289" s="232">
        <v>1.6136312484741211</v>
      </c>
      <c r="E289" s="232">
        <v>0.32953283190727234</v>
      </c>
      <c r="F289" s="232">
        <v>4.896723747253418</v>
      </c>
      <c r="G289" s="232">
        <v>9.870371968645486E-7</v>
      </c>
      <c r="H289" s="232">
        <v>12151</v>
      </c>
      <c r="I289" s="232">
        <v>0.22675016522407532</v>
      </c>
      <c r="J289" s="232">
        <v>3.4036759752780199E-3</v>
      </c>
    </row>
    <row r="290" spans="1:10" x14ac:dyDescent="0.25">
      <c r="A290" s="288" t="str">
        <f t="shared" si="4"/>
        <v>22014edu3</v>
      </c>
      <c r="B290" s="232">
        <v>22014</v>
      </c>
      <c r="C290" s="232" t="s">
        <v>713</v>
      </c>
      <c r="D290" s="232">
        <v>4.0642846375703812E-2</v>
      </c>
      <c r="E290" s="232">
        <v>7.04345703125E-2</v>
      </c>
      <c r="F290" s="232">
        <v>0.57702982425689697</v>
      </c>
      <c r="G290" s="232">
        <v>0.56393003463745117</v>
      </c>
      <c r="H290" s="232">
        <v>12151</v>
      </c>
      <c r="I290" s="232">
        <v>0.22675016522407532</v>
      </c>
      <c r="J290" s="232">
        <v>8.8396342471241951E-3</v>
      </c>
    </row>
    <row r="291" spans="1:10" x14ac:dyDescent="0.25">
      <c r="A291" s="288" t="str">
        <f t="shared" si="4"/>
        <v>22014edu4</v>
      </c>
      <c r="B291" s="232">
        <v>22014</v>
      </c>
      <c r="C291" s="232" t="s">
        <v>714</v>
      </c>
      <c r="D291" s="232">
        <v>-2.9572870582342148E-2</v>
      </c>
      <c r="E291" s="232">
        <v>6.9604165852069855E-2</v>
      </c>
      <c r="F291" s="232">
        <v>-0.42487213015556335</v>
      </c>
      <c r="G291" s="232">
        <v>0.67093741893768311</v>
      </c>
      <c r="H291" s="232">
        <v>12151</v>
      </c>
      <c r="I291" s="232">
        <v>0.22675016522407532</v>
      </c>
      <c r="J291" s="232">
        <v>1.2737346813082695E-2</v>
      </c>
    </row>
    <row r="292" spans="1:10" x14ac:dyDescent="0.25">
      <c r="A292" s="288" t="str">
        <f t="shared" si="4"/>
        <v>22014edu5</v>
      </c>
      <c r="B292" s="232">
        <v>22014</v>
      </c>
      <c r="C292" s="232" t="s">
        <v>715</v>
      </c>
      <c r="D292" s="232">
        <v>2.1410483866930008E-2</v>
      </c>
      <c r="E292" s="232">
        <v>5.0589699298143387E-2</v>
      </c>
      <c r="F292" s="232">
        <v>0.4232182502746582</v>
      </c>
      <c r="G292" s="232">
        <v>0.67214351892471313</v>
      </c>
      <c r="H292" s="232">
        <v>12151</v>
      </c>
      <c r="I292" s="232">
        <v>0.22675016522407532</v>
      </c>
      <c r="J292" s="232">
        <v>5.9668559581041336E-2</v>
      </c>
    </row>
    <row r="293" spans="1:10" x14ac:dyDescent="0.25">
      <c r="A293" s="288" t="str">
        <f t="shared" si="4"/>
        <v>22014edu6</v>
      </c>
      <c r="B293" s="232">
        <v>22014</v>
      </c>
      <c r="C293" s="232" t="s">
        <v>716</v>
      </c>
      <c r="D293" s="232">
        <v>4.2371537536382675E-2</v>
      </c>
      <c r="E293" s="232">
        <v>5.5483113974332809E-2</v>
      </c>
      <c r="F293" s="232">
        <v>0.7636834979057312</v>
      </c>
      <c r="G293" s="232">
        <v>0.44507074356079102</v>
      </c>
      <c r="H293" s="232">
        <v>12151</v>
      </c>
      <c r="I293" s="232">
        <v>0.22675016522407532</v>
      </c>
      <c r="J293" s="232">
        <v>3.3729907125234604E-2</v>
      </c>
    </row>
    <row r="294" spans="1:10" x14ac:dyDescent="0.25">
      <c r="A294" s="288" t="str">
        <f t="shared" si="4"/>
        <v>22014edu7</v>
      </c>
      <c r="B294" s="232">
        <v>22014</v>
      </c>
      <c r="C294" s="232" t="s">
        <v>717</v>
      </c>
      <c r="D294" s="232">
        <v>0.12341267615556717</v>
      </c>
      <c r="E294" s="232">
        <v>6.1408817768096924E-2</v>
      </c>
      <c r="F294" s="232">
        <v>2.0096898078918457</v>
      </c>
      <c r="G294" s="232">
        <v>4.4486135244369507E-2</v>
      </c>
      <c r="H294" s="232">
        <v>12151</v>
      </c>
      <c r="I294" s="232">
        <v>0.22675016522407532</v>
      </c>
      <c r="J294" s="232">
        <v>2.3702234029769897E-2</v>
      </c>
    </row>
    <row r="295" spans="1:10" x14ac:dyDescent="0.25">
      <c r="A295" s="288" t="str">
        <f t="shared" si="4"/>
        <v>22014edu8</v>
      </c>
      <c r="B295" s="232">
        <v>22014</v>
      </c>
      <c r="C295" s="232" t="s">
        <v>718</v>
      </c>
      <c r="D295" s="232">
        <v>0.12383600324392319</v>
      </c>
      <c r="E295" s="232">
        <v>5.8790061622858047E-2</v>
      </c>
      <c r="F295" s="232">
        <v>2.1064105033874512</v>
      </c>
      <c r="G295" s="232">
        <v>3.5189196467399597E-2</v>
      </c>
      <c r="H295" s="232">
        <v>12151</v>
      </c>
      <c r="I295" s="232">
        <v>0.22675016522407532</v>
      </c>
      <c r="J295" s="232">
        <v>2.8602093458175659E-2</v>
      </c>
    </row>
    <row r="296" spans="1:10" x14ac:dyDescent="0.25">
      <c r="A296" s="288" t="str">
        <f t="shared" si="4"/>
        <v>22014edu9</v>
      </c>
      <c r="B296" s="232">
        <v>22014</v>
      </c>
      <c r="C296" s="232" t="s">
        <v>719</v>
      </c>
      <c r="D296" s="232">
        <v>0.19582578539848328</v>
      </c>
      <c r="E296" s="232">
        <v>4.6834707260131836E-2</v>
      </c>
      <c r="F296" s="232">
        <v>4.181210994720459</v>
      </c>
      <c r="G296" s="232">
        <v>2.9199743948993273E-5</v>
      </c>
      <c r="H296" s="232">
        <v>12151</v>
      </c>
      <c r="I296" s="232">
        <v>0.22675016522407532</v>
      </c>
      <c r="J296" s="232">
        <v>0.13622508943080902</v>
      </c>
    </row>
    <row r="297" spans="1:10" x14ac:dyDescent="0.25">
      <c r="A297" s="288" t="str">
        <f t="shared" si="4"/>
        <v>22014hom</v>
      </c>
      <c r="B297" s="232">
        <v>22014</v>
      </c>
      <c r="C297" s="232" t="s">
        <v>720</v>
      </c>
      <c r="D297" s="232">
        <v>0.34436431527137756</v>
      </c>
      <c r="E297" s="232">
        <v>1.5900798141956329E-2</v>
      </c>
      <c r="F297" s="232">
        <v>21.657045364379883</v>
      </c>
      <c r="G297" s="232">
        <v>0</v>
      </c>
      <c r="H297" s="232">
        <v>12151</v>
      </c>
      <c r="I297" s="232">
        <v>0.22675016522407532</v>
      </c>
      <c r="J297" s="232">
        <v>0.56093508005142212</v>
      </c>
    </row>
    <row r="298" spans="1:10" x14ac:dyDescent="0.25">
      <c r="A298" s="288" t="str">
        <f t="shared" si="4"/>
        <v>22014idade</v>
      </c>
      <c r="B298" s="232">
        <v>22014</v>
      </c>
      <c r="C298" s="232" t="s">
        <v>721</v>
      </c>
      <c r="D298" s="232">
        <v>3.7870138883590698E-2</v>
      </c>
      <c r="E298" s="232">
        <v>3.5502396058291197E-3</v>
      </c>
      <c r="F298" s="232">
        <v>10.666924476623535</v>
      </c>
      <c r="G298" s="232">
        <v>1.9038458449753318E-26</v>
      </c>
      <c r="H298" s="232">
        <v>12151</v>
      </c>
      <c r="I298" s="232">
        <v>0.22675016522407532</v>
      </c>
      <c r="J298" s="232">
        <v>40.105499267578125</v>
      </c>
    </row>
    <row r="299" spans="1:10" x14ac:dyDescent="0.25">
      <c r="A299" s="288" t="str">
        <f t="shared" si="4"/>
        <v>22014idade2</v>
      </c>
      <c r="B299" s="232">
        <v>22014</v>
      </c>
      <c r="C299" s="232" t="s">
        <v>722</v>
      </c>
      <c r="D299" s="232">
        <v>-3.3810155582614243E-4</v>
      </c>
      <c r="E299" s="232">
        <v>4.3085645302198827E-5</v>
      </c>
      <c r="F299" s="232">
        <v>-7.8471970558166504</v>
      </c>
      <c r="G299" s="232">
        <v>4.6106023492630769E-15</v>
      </c>
      <c r="H299" s="232">
        <v>12151</v>
      </c>
      <c r="I299" s="232">
        <v>0.22675016522407532</v>
      </c>
      <c r="J299" s="232">
        <v>1770.6199951171875</v>
      </c>
    </row>
    <row r="300" spans="1:10" x14ac:dyDescent="0.25">
      <c r="A300" s="288" t="str">
        <f t="shared" si="4"/>
        <v>22014lnrtrabp</v>
      </c>
      <c r="B300" s="232">
        <v>22014</v>
      </c>
      <c r="C300" s="232" t="s">
        <v>723</v>
      </c>
      <c r="J300" s="232">
        <v>7.2498788833618164</v>
      </c>
    </row>
    <row r="301" spans="1:10" x14ac:dyDescent="0.25">
      <c r="A301" s="288" t="str">
        <f t="shared" si="4"/>
        <v>12014_cons</v>
      </c>
      <c r="B301" s="232">
        <v>12014</v>
      </c>
      <c r="C301" s="232" t="s">
        <v>701</v>
      </c>
      <c r="D301" s="232">
        <v>5.6899971961975098</v>
      </c>
      <c r="E301" s="232">
        <v>6.6996850073337555E-2</v>
      </c>
      <c r="F301" s="232">
        <v>84.9293212890625</v>
      </c>
      <c r="G301" s="232">
        <v>0</v>
      </c>
      <c r="H301" s="232">
        <v>12182</v>
      </c>
      <c r="I301" s="232">
        <v>0.44136619567871094</v>
      </c>
    </row>
    <row r="302" spans="1:10" x14ac:dyDescent="0.25">
      <c r="A302" s="288" t="str">
        <f t="shared" si="4"/>
        <v>12014edu1</v>
      </c>
      <c r="B302" s="232">
        <v>12014</v>
      </c>
      <c r="C302" s="232" t="s">
        <v>702</v>
      </c>
      <c r="D302" s="232">
        <v>-0.18822997808456421</v>
      </c>
      <c r="E302" s="232">
        <v>0.25597813725471497</v>
      </c>
      <c r="F302" s="232">
        <v>-0.73533612489700317</v>
      </c>
      <c r="G302" s="232">
        <v>0.4621489942073822</v>
      </c>
      <c r="H302" s="232">
        <v>12182</v>
      </c>
      <c r="I302" s="232">
        <v>0.44136619567871094</v>
      </c>
      <c r="J302" s="232">
        <v>1.7677228606771678E-4</v>
      </c>
    </row>
    <row r="303" spans="1:10" x14ac:dyDescent="0.25">
      <c r="A303" s="288" t="str">
        <f t="shared" si="4"/>
        <v>12014edu10</v>
      </c>
      <c r="B303" s="232">
        <v>12014</v>
      </c>
      <c r="C303" s="232" t="s">
        <v>703</v>
      </c>
      <c r="D303" s="232">
        <v>0.17331616580486298</v>
      </c>
      <c r="E303" s="232">
        <v>5.1520846784114838E-2</v>
      </c>
      <c r="F303" s="232">
        <v>3.3640007972717285</v>
      </c>
      <c r="G303" s="232">
        <v>7.7058648457750678E-4</v>
      </c>
      <c r="H303" s="232">
        <v>12182</v>
      </c>
      <c r="I303" s="232">
        <v>0.44136619567871094</v>
      </c>
      <c r="J303" s="232">
        <v>2.3505499586462975E-2</v>
      </c>
    </row>
    <row r="304" spans="1:10" x14ac:dyDescent="0.25">
      <c r="A304" s="288" t="str">
        <f t="shared" si="4"/>
        <v>12014edu11</v>
      </c>
      <c r="B304" s="232">
        <v>12014</v>
      </c>
      <c r="C304" s="232" t="s">
        <v>704</v>
      </c>
      <c r="D304" s="232">
        <v>0.23550248146057129</v>
      </c>
      <c r="E304" s="232">
        <v>4.9872435629367828E-2</v>
      </c>
      <c r="F304" s="232">
        <v>4.7220969200134277</v>
      </c>
      <c r="G304" s="232">
        <v>2.3603338377142791E-6</v>
      </c>
      <c r="H304" s="232">
        <v>12182</v>
      </c>
      <c r="I304" s="232">
        <v>0.44136619567871094</v>
      </c>
      <c r="J304" s="232">
        <v>2.9634861275553703E-2</v>
      </c>
    </row>
    <row r="305" spans="1:10" x14ac:dyDescent="0.25">
      <c r="A305" s="288" t="str">
        <f t="shared" si="4"/>
        <v>12014edu12</v>
      </c>
      <c r="B305" s="232">
        <v>12014</v>
      </c>
      <c r="C305" s="232" t="s">
        <v>705</v>
      </c>
      <c r="D305" s="232">
        <v>0.41747802495956421</v>
      </c>
      <c r="E305" s="232">
        <v>4.1348662227392197E-2</v>
      </c>
      <c r="F305" s="232">
        <v>10.096529960632324</v>
      </c>
      <c r="G305" s="232">
        <v>7.1073898425779822E-24</v>
      </c>
      <c r="H305" s="232">
        <v>12182</v>
      </c>
      <c r="I305" s="232">
        <v>0.44136619567871094</v>
      </c>
      <c r="J305" s="232">
        <v>0.3735833466053009</v>
      </c>
    </row>
    <row r="306" spans="1:10" x14ac:dyDescent="0.25">
      <c r="A306" s="288" t="str">
        <f t="shared" si="4"/>
        <v>12014edu13</v>
      </c>
      <c r="B306" s="232">
        <v>12014</v>
      </c>
      <c r="C306" s="232" t="s">
        <v>706</v>
      </c>
      <c r="D306" s="232">
        <v>0.61145174503326416</v>
      </c>
      <c r="E306" s="232">
        <v>5.9230919927358627E-2</v>
      </c>
      <c r="F306" s="232">
        <v>10.323184967041016</v>
      </c>
      <c r="G306" s="232">
        <v>7.0123389074241578E-25</v>
      </c>
      <c r="H306" s="232">
        <v>12182</v>
      </c>
      <c r="I306" s="232">
        <v>0.44136619567871094</v>
      </c>
      <c r="J306" s="232">
        <v>1.5620943158864975E-2</v>
      </c>
    </row>
    <row r="307" spans="1:10" x14ac:dyDescent="0.25">
      <c r="A307" s="288" t="str">
        <f t="shared" si="4"/>
        <v>12014edu14</v>
      </c>
      <c r="B307" s="232">
        <v>12014</v>
      </c>
      <c r="C307" s="232" t="s">
        <v>707</v>
      </c>
      <c r="D307" s="232">
        <v>0.6939195990562439</v>
      </c>
      <c r="E307" s="232">
        <v>5.5182181298732758E-2</v>
      </c>
      <c r="F307" s="232">
        <v>12.575066566467285</v>
      </c>
      <c r="G307" s="232">
        <v>4.8515889059675375E-36</v>
      </c>
      <c r="H307" s="232">
        <v>12182</v>
      </c>
      <c r="I307" s="232">
        <v>0.44136619567871094</v>
      </c>
      <c r="J307" s="232">
        <v>2.0258083939552307E-2</v>
      </c>
    </row>
    <row r="308" spans="1:10" x14ac:dyDescent="0.25">
      <c r="A308" s="288" t="str">
        <f t="shared" si="4"/>
        <v>12014edu15</v>
      </c>
      <c r="B308" s="232">
        <v>12014</v>
      </c>
      <c r="C308" s="232" t="s">
        <v>708</v>
      </c>
      <c r="D308" s="232">
        <v>0.81006532907485962</v>
      </c>
      <c r="E308" s="232">
        <v>5.6552130728960037E-2</v>
      </c>
      <c r="F308" s="232">
        <v>14.324222564697266</v>
      </c>
      <c r="G308" s="232">
        <v>0</v>
      </c>
      <c r="H308" s="232">
        <v>12182</v>
      </c>
      <c r="I308" s="232">
        <v>0.44136619567871094</v>
      </c>
      <c r="J308" s="232">
        <v>2.5085490196943283E-2</v>
      </c>
    </row>
    <row r="309" spans="1:10" x14ac:dyDescent="0.25">
      <c r="A309" s="288" t="str">
        <f t="shared" si="4"/>
        <v>12014edu16</v>
      </c>
      <c r="B309" s="232">
        <v>12014</v>
      </c>
      <c r="C309" s="232" t="s">
        <v>709</v>
      </c>
      <c r="D309" s="232">
        <v>1.3491668701171875</v>
      </c>
      <c r="E309" s="232">
        <v>4.4356711208820343E-2</v>
      </c>
      <c r="F309" s="232">
        <v>30.416296005249023</v>
      </c>
      <c r="G309" s="232">
        <v>0</v>
      </c>
      <c r="H309" s="232">
        <v>12182</v>
      </c>
      <c r="I309" s="232">
        <v>0.44136619567871094</v>
      </c>
      <c r="J309" s="232">
        <v>0.17377522587776184</v>
      </c>
    </row>
    <row r="310" spans="1:10" x14ac:dyDescent="0.25">
      <c r="A310" s="288" t="str">
        <f t="shared" si="4"/>
        <v>12014edu18</v>
      </c>
      <c r="B310" s="232">
        <v>12014</v>
      </c>
      <c r="C310" s="232" t="s">
        <v>710</v>
      </c>
      <c r="D310" s="232">
        <v>1.7587733268737793</v>
      </c>
      <c r="E310" s="232">
        <v>8.3199769258499146E-2</v>
      </c>
      <c r="F310" s="232">
        <v>21.139162063598633</v>
      </c>
      <c r="G310" s="232">
        <v>0</v>
      </c>
      <c r="H310" s="232">
        <v>12182</v>
      </c>
      <c r="I310" s="232">
        <v>0.44136619567871094</v>
      </c>
      <c r="J310" s="232">
        <v>8.8347326964139938E-3</v>
      </c>
    </row>
    <row r="311" spans="1:10" x14ac:dyDescent="0.25">
      <c r="A311" s="288" t="str">
        <f t="shared" si="4"/>
        <v>12014edu2</v>
      </c>
      <c r="B311" s="232">
        <v>12014</v>
      </c>
      <c r="C311" s="232" t="s">
        <v>711</v>
      </c>
      <c r="D311" s="232">
        <v>-8.5104739991948009E-4</v>
      </c>
      <c r="E311" s="232">
        <v>6.5989524126052856E-2</v>
      </c>
      <c r="F311" s="232">
        <v>-1.2896704487502575E-2</v>
      </c>
      <c r="G311" s="232">
        <v>0.98971039056777954</v>
      </c>
      <c r="H311" s="232">
        <v>12182</v>
      </c>
      <c r="I311" s="232">
        <v>0.44136619567871094</v>
      </c>
      <c r="J311" s="232">
        <v>6.3474304042756557E-3</v>
      </c>
    </row>
    <row r="312" spans="1:10" x14ac:dyDescent="0.25">
      <c r="A312" s="288" t="str">
        <f t="shared" si="4"/>
        <v>12014edu22</v>
      </c>
      <c r="B312" s="232">
        <v>12014</v>
      </c>
      <c r="C312" s="232" t="s">
        <v>712</v>
      </c>
      <c r="D312" s="232">
        <v>2.0237190723419189</v>
      </c>
      <c r="E312" s="232">
        <v>0.17969048023223877</v>
      </c>
      <c r="F312" s="232">
        <v>11.262249946594238</v>
      </c>
      <c r="G312" s="232">
        <v>2.8136735096310569E-29</v>
      </c>
      <c r="H312" s="232">
        <v>12182</v>
      </c>
      <c r="I312" s="232">
        <v>0.44136619567871094</v>
      </c>
      <c r="J312" s="232">
        <v>3.217766061425209E-3</v>
      </c>
    </row>
    <row r="313" spans="1:10" x14ac:dyDescent="0.25">
      <c r="A313" s="288" t="str">
        <f t="shared" si="4"/>
        <v>12014edu3</v>
      </c>
      <c r="B313" s="232">
        <v>12014</v>
      </c>
      <c r="C313" s="232" t="s">
        <v>713</v>
      </c>
      <c r="D313" s="232">
        <v>-2.1969268564134836E-3</v>
      </c>
      <c r="E313" s="232">
        <v>5.7193193584680557E-2</v>
      </c>
      <c r="F313" s="232">
        <v>-3.8412384688854218E-2</v>
      </c>
      <c r="G313" s="232">
        <v>0.96935951709747314</v>
      </c>
      <c r="H313" s="232">
        <v>12182</v>
      </c>
      <c r="I313" s="232">
        <v>0.44136619567871094</v>
      </c>
      <c r="J313" s="232">
        <v>9.1702956706285477E-3</v>
      </c>
    </row>
    <row r="314" spans="1:10" x14ac:dyDescent="0.25">
      <c r="A314" s="288" t="str">
        <f t="shared" si="4"/>
        <v>12014edu4</v>
      </c>
      <c r="B314" s="232">
        <v>12014</v>
      </c>
      <c r="C314" s="232" t="s">
        <v>714</v>
      </c>
      <c r="D314" s="232">
        <v>-9.8557233810424805E-2</v>
      </c>
      <c r="E314" s="232">
        <v>5.5586274713277817E-2</v>
      </c>
      <c r="F314" s="232">
        <v>-1.7730498313903809</v>
      </c>
      <c r="G314" s="232">
        <v>7.624547928571701E-2</v>
      </c>
      <c r="H314" s="232">
        <v>12182</v>
      </c>
      <c r="I314" s="232">
        <v>0.44136619567871094</v>
      </c>
      <c r="J314" s="232">
        <v>1.6141878440976143E-2</v>
      </c>
    </row>
    <row r="315" spans="1:10" x14ac:dyDescent="0.25">
      <c r="A315" s="288" t="str">
        <f t="shared" si="4"/>
        <v>12014edu5</v>
      </c>
      <c r="B315" s="232">
        <v>12014</v>
      </c>
      <c r="C315" s="232" t="s">
        <v>715</v>
      </c>
      <c r="D315" s="232">
        <v>2.7695933356881142E-2</v>
      </c>
      <c r="E315" s="232">
        <v>4.5738015323877335E-2</v>
      </c>
      <c r="F315" s="232">
        <v>0.60553419589996338</v>
      </c>
      <c r="G315" s="232">
        <v>0.54483538866043091</v>
      </c>
      <c r="H315" s="232">
        <v>12182</v>
      </c>
      <c r="I315" s="232">
        <v>0.44136619567871094</v>
      </c>
      <c r="J315" s="232">
        <v>5.7054992765188217E-2</v>
      </c>
    </row>
    <row r="316" spans="1:10" x14ac:dyDescent="0.25">
      <c r="A316" s="288" t="str">
        <f t="shared" si="4"/>
        <v>12014edu6</v>
      </c>
      <c r="B316" s="232">
        <v>12014</v>
      </c>
      <c r="C316" s="232" t="s">
        <v>716</v>
      </c>
      <c r="D316" s="232">
        <v>5.4459597915410995E-2</v>
      </c>
      <c r="E316" s="232">
        <v>4.6495899558067322E-2</v>
      </c>
      <c r="F316" s="232">
        <v>1.1712774038314819</v>
      </c>
      <c r="G316" s="232">
        <v>0.24151024222373962</v>
      </c>
      <c r="H316" s="232">
        <v>12182</v>
      </c>
      <c r="I316" s="232">
        <v>0.44136619567871094</v>
      </c>
      <c r="J316" s="232">
        <v>3.3333662897348404E-2</v>
      </c>
    </row>
    <row r="317" spans="1:10" x14ac:dyDescent="0.25">
      <c r="A317" s="288" t="str">
        <f t="shared" si="4"/>
        <v>12014edu7</v>
      </c>
      <c r="B317" s="232">
        <v>12014</v>
      </c>
      <c r="C317" s="232" t="s">
        <v>717</v>
      </c>
      <c r="D317" s="232">
        <v>0.10951868444681168</v>
      </c>
      <c r="E317" s="232">
        <v>4.8461530357599258E-2</v>
      </c>
      <c r="F317" s="232">
        <v>2.2599096298217773</v>
      </c>
      <c r="G317" s="232">
        <v>2.3844476789236069E-2</v>
      </c>
      <c r="H317" s="232">
        <v>12182</v>
      </c>
      <c r="I317" s="232">
        <v>0.44136619567871094</v>
      </c>
      <c r="J317" s="232">
        <v>2.5927618145942688E-2</v>
      </c>
    </row>
    <row r="318" spans="1:10" x14ac:dyDescent="0.25">
      <c r="A318" s="288" t="str">
        <f t="shared" si="4"/>
        <v>12014edu8</v>
      </c>
      <c r="B318" s="232">
        <v>12014</v>
      </c>
      <c r="C318" s="232" t="s">
        <v>718</v>
      </c>
      <c r="D318" s="232">
        <v>0.10394806414842606</v>
      </c>
      <c r="E318" s="232">
        <v>4.777812585234642E-2</v>
      </c>
      <c r="F318" s="232">
        <v>2.1756412982940674</v>
      </c>
      <c r="G318" s="232">
        <v>2.9601285234093666E-2</v>
      </c>
      <c r="H318" s="232">
        <v>12182</v>
      </c>
      <c r="I318" s="232">
        <v>0.44136619567871094</v>
      </c>
      <c r="J318" s="232">
        <v>2.9427759349346161E-2</v>
      </c>
    </row>
    <row r="319" spans="1:10" x14ac:dyDescent="0.25">
      <c r="A319" s="288" t="str">
        <f t="shared" si="4"/>
        <v>12014edu9</v>
      </c>
      <c r="B319" s="232">
        <v>12014</v>
      </c>
      <c r="C319" s="232" t="s">
        <v>719</v>
      </c>
      <c r="D319" s="232">
        <v>0.16579073667526245</v>
      </c>
      <c r="E319" s="232">
        <v>4.2431730777025223E-2</v>
      </c>
      <c r="F319" s="232">
        <v>3.9072349071502686</v>
      </c>
      <c r="G319" s="232">
        <v>9.386403689859435E-5</v>
      </c>
      <c r="H319" s="232">
        <v>12182</v>
      </c>
      <c r="I319" s="232">
        <v>0.44136619567871094</v>
      </c>
      <c r="J319" s="232">
        <v>0.13060027360916138</v>
      </c>
    </row>
    <row r="320" spans="1:10" x14ac:dyDescent="0.25">
      <c r="A320" s="288" t="str">
        <f t="shared" si="4"/>
        <v>12014hom</v>
      </c>
      <c r="B320" s="232">
        <v>12014</v>
      </c>
      <c r="C320" s="232" t="s">
        <v>720</v>
      </c>
      <c r="D320" s="232">
        <v>0.37339568138122559</v>
      </c>
      <c r="E320" s="232">
        <v>1.0981534607708454E-2</v>
      </c>
      <c r="F320" s="232">
        <v>34.002140045166016</v>
      </c>
      <c r="G320" s="232">
        <v>0</v>
      </c>
      <c r="H320" s="232">
        <v>12182</v>
      </c>
      <c r="I320" s="232">
        <v>0.44136619567871094</v>
      </c>
      <c r="J320" s="232">
        <v>0.55564820766448975</v>
      </c>
    </row>
    <row r="321" spans="1:10" x14ac:dyDescent="0.25">
      <c r="A321" s="288" t="str">
        <f t="shared" si="4"/>
        <v>12014idade</v>
      </c>
      <c r="B321" s="232">
        <v>12014</v>
      </c>
      <c r="C321" s="232" t="s">
        <v>721</v>
      </c>
      <c r="D321" s="232">
        <v>4.237024113535881E-2</v>
      </c>
      <c r="E321" s="232">
        <v>2.754520159214735E-3</v>
      </c>
      <c r="F321" s="232">
        <v>15.382077217102051</v>
      </c>
      <c r="G321" s="232">
        <v>0</v>
      </c>
      <c r="H321" s="232">
        <v>12182</v>
      </c>
      <c r="I321" s="232">
        <v>0.44136619567871094</v>
      </c>
      <c r="J321" s="232">
        <v>39.830039978027344</v>
      </c>
    </row>
    <row r="322" spans="1:10" x14ac:dyDescent="0.25">
      <c r="A322" s="288" t="str">
        <f t="shared" si="4"/>
        <v>12014idade2</v>
      </c>
      <c r="B322" s="232">
        <v>12014</v>
      </c>
      <c r="C322" s="232" t="s">
        <v>722</v>
      </c>
      <c r="D322" s="232">
        <v>-3.91129229683429E-4</v>
      </c>
      <c r="E322" s="232">
        <v>3.380752241355367E-5</v>
      </c>
      <c r="F322" s="232">
        <v>-11.569295883178711</v>
      </c>
      <c r="G322" s="232">
        <v>8.5459088177661956E-31</v>
      </c>
      <c r="H322" s="232">
        <v>12182</v>
      </c>
      <c r="I322" s="232">
        <v>0.44136619567871094</v>
      </c>
      <c r="J322" s="232">
        <v>1748.779296875</v>
      </c>
    </row>
    <row r="323" spans="1:10" x14ac:dyDescent="0.25">
      <c r="A323" s="288" t="str">
        <f t="shared" ref="A323:A386" si="5">B323&amp;C323</f>
        <v>12014lnrtrabp</v>
      </c>
      <c r="B323" s="232">
        <v>12014</v>
      </c>
      <c r="C323" s="232" t="s">
        <v>723</v>
      </c>
      <c r="J323" s="232">
        <v>7.3978276252746582</v>
      </c>
    </row>
    <row r="324" spans="1:10" x14ac:dyDescent="0.25">
      <c r="A324" s="288" t="str">
        <f t="shared" si="5"/>
        <v>42013_cons</v>
      </c>
      <c r="B324" s="232">
        <v>42013</v>
      </c>
      <c r="C324" s="232" t="s">
        <v>701</v>
      </c>
      <c r="D324" s="232">
        <v>5.6242055892944336</v>
      </c>
      <c r="E324" s="232">
        <v>6.6239461302757263E-2</v>
      </c>
      <c r="F324" s="232">
        <v>84.907173156738281</v>
      </c>
      <c r="G324" s="232">
        <v>0</v>
      </c>
      <c r="H324" s="232">
        <v>11893</v>
      </c>
      <c r="I324" s="232">
        <v>0.4401639997959137</v>
      </c>
    </row>
    <row r="325" spans="1:10" x14ac:dyDescent="0.25">
      <c r="A325" s="288" t="str">
        <f t="shared" si="5"/>
        <v>42013edu1</v>
      </c>
      <c r="B325" s="232">
        <v>42013</v>
      </c>
      <c r="C325" s="232" t="s">
        <v>702</v>
      </c>
      <c r="D325" s="232">
        <v>-0.3261125385761261</v>
      </c>
      <c r="E325" s="232">
        <v>0.15625882148742676</v>
      </c>
      <c r="F325" s="232">
        <v>-2.0870025157928467</v>
      </c>
      <c r="G325" s="232">
        <v>3.6909185349941254E-2</v>
      </c>
      <c r="H325" s="232">
        <v>11893</v>
      </c>
      <c r="I325" s="232">
        <v>0.4401639997959137</v>
      </c>
      <c r="J325" s="232">
        <v>4.1730346856638789E-4</v>
      </c>
    </row>
    <row r="326" spans="1:10" x14ac:dyDescent="0.25">
      <c r="A326" s="288" t="str">
        <f t="shared" si="5"/>
        <v>42013edu10</v>
      </c>
      <c r="B326" s="232">
        <v>42013</v>
      </c>
      <c r="C326" s="232" t="s">
        <v>703</v>
      </c>
      <c r="D326" s="232">
        <v>0.24481441080570221</v>
      </c>
      <c r="E326" s="232">
        <v>5.16633540391922E-2</v>
      </c>
      <c r="F326" s="232">
        <v>4.7386474609375</v>
      </c>
      <c r="G326" s="232">
        <v>2.1764549273939338E-6</v>
      </c>
      <c r="H326" s="232">
        <v>11893</v>
      </c>
      <c r="I326" s="232">
        <v>0.4401639997959137</v>
      </c>
      <c r="J326" s="232">
        <v>2.3843174800276756E-2</v>
      </c>
    </row>
    <row r="327" spans="1:10" x14ac:dyDescent="0.25">
      <c r="A327" s="288" t="str">
        <f t="shared" si="5"/>
        <v>42013edu11</v>
      </c>
      <c r="B327" s="232">
        <v>42013</v>
      </c>
      <c r="C327" s="232" t="s">
        <v>704</v>
      </c>
      <c r="D327" s="232">
        <v>0.27818652987480164</v>
      </c>
      <c r="E327" s="232">
        <v>4.8219837248325348E-2</v>
      </c>
      <c r="F327" s="232">
        <v>5.7691302299499512</v>
      </c>
      <c r="G327" s="232">
        <v>8.1671771567926044E-9</v>
      </c>
      <c r="H327" s="232">
        <v>11893</v>
      </c>
      <c r="I327" s="232">
        <v>0.4401639997959137</v>
      </c>
      <c r="J327" s="232">
        <v>2.5689564645290375E-2</v>
      </c>
    </row>
    <row r="328" spans="1:10" x14ac:dyDescent="0.25">
      <c r="A328" s="288" t="str">
        <f t="shared" si="5"/>
        <v>42013edu12</v>
      </c>
      <c r="B328" s="232">
        <v>42013</v>
      </c>
      <c r="C328" s="232" t="s">
        <v>705</v>
      </c>
      <c r="D328" s="232">
        <v>0.46544790267944336</v>
      </c>
      <c r="E328" s="232">
        <v>4.0360715240240097E-2</v>
      </c>
      <c r="F328" s="232">
        <v>11.532201766967773</v>
      </c>
      <c r="G328" s="232">
        <v>1.3213673693073533E-30</v>
      </c>
      <c r="H328" s="232">
        <v>11893</v>
      </c>
      <c r="I328" s="232">
        <v>0.4401639997959137</v>
      </c>
      <c r="J328" s="232">
        <v>0.363228440284729</v>
      </c>
    </row>
    <row r="329" spans="1:10" x14ac:dyDescent="0.25">
      <c r="A329" s="288" t="str">
        <f t="shared" si="5"/>
        <v>42013edu13</v>
      </c>
      <c r="B329" s="232">
        <v>42013</v>
      </c>
      <c r="C329" s="232" t="s">
        <v>706</v>
      </c>
      <c r="D329" s="232">
        <v>0.60355895757675171</v>
      </c>
      <c r="E329" s="232">
        <v>5.4934356361627579E-2</v>
      </c>
      <c r="F329" s="232">
        <v>10.986912727355957</v>
      </c>
      <c r="G329" s="232">
        <v>6.0224046028107609E-28</v>
      </c>
      <c r="H329" s="232">
        <v>11893</v>
      </c>
      <c r="I329" s="232">
        <v>0.4401639997959137</v>
      </c>
      <c r="J329" s="232">
        <v>1.8328296020627022E-2</v>
      </c>
    </row>
    <row r="330" spans="1:10" x14ac:dyDescent="0.25">
      <c r="A330" s="288" t="str">
        <f t="shared" si="5"/>
        <v>42013edu14</v>
      </c>
      <c r="B330" s="232">
        <v>42013</v>
      </c>
      <c r="C330" s="232" t="s">
        <v>707</v>
      </c>
      <c r="D330" s="232">
        <v>0.68636053800582886</v>
      </c>
      <c r="E330" s="232">
        <v>5.6351173669099808E-2</v>
      </c>
      <c r="F330" s="232">
        <v>12.180057525634766</v>
      </c>
      <c r="G330" s="232">
        <v>6.3257901466581919E-34</v>
      </c>
      <c r="H330" s="232">
        <v>11893</v>
      </c>
      <c r="I330" s="232">
        <v>0.4401639997959137</v>
      </c>
      <c r="J330" s="232">
        <v>2.0789796486496925E-2</v>
      </c>
    </row>
    <row r="331" spans="1:10" x14ac:dyDescent="0.25">
      <c r="A331" s="288" t="str">
        <f t="shared" si="5"/>
        <v>42013edu15</v>
      </c>
      <c r="B331" s="232">
        <v>42013</v>
      </c>
      <c r="C331" s="232" t="s">
        <v>708</v>
      </c>
      <c r="D331" s="232">
        <v>0.84705829620361328</v>
      </c>
      <c r="E331" s="232">
        <v>6.0065168887376785E-2</v>
      </c>
      <c r="F331" s="232">
        <v>14.102320671081543</v>
      </c>
      <c r="G331" s="232">
        <v>0</v>
      </c>
      <c r="H331" s="232">
        <v>11893</v>
      </c>
      <c r="I331" s="232">
        <v>0.4401639997959137</v>
      </c>
      <c r="J331" s="232">
        <v>2.2385228425264359E-2</v>
      </c>
    </row>
    <row r="332" spans="1:10" x14ac:dyDescent="0.25">
      <c r="A332" s="288" t="str">
        <f t="shared" si="5"/>
        <v>42013edu16</v>
      </c>
      <c r="B332" s="232">
        <v>42013</v>
      </c>
      <c r="C332" s="232" t="s">
        <v>709</v>
      </c>
      <c r="D332" s="232">
        <v>1.3831373453140259</v>
      </c>
      <c r="E332" s="232">
        <v>4.3250028043985367E-2</v>
      </c>
      <c r="F332" s="232">
        <v>31.980033874511719</v>
      </c>
      <c r="G332" s="232">
        <v>0</v>
      </c>
      <c r="H332" s="232">
        <v>11893</v>
      </c>
      <c r="I332" s="232">
        <v>0.4401639997959137</v>
      </c>
      <c r="J332" s="232">
        <v>0.17262150347232819</v>
      </c>
    </row>
    <row r="333" spans="1:10" x14ac:dyDescent="0.25">
      <c r="A333" s="288" t="str">
        <f t="shared" si="5"/>
        <v>42013edu18</v>
      </c>
      <c r="B333" s="232">
        <v>42013</v>
      </c>
      <c r="C333" s="232" t="s">
        <v>710</v>
      </c>
      <c r="D333" s="232">
        <v>1.7651172876358032</v>
      </c>
      <c r="E333" s="232">
        <v>8.039536327123642E-2</v>
      </c>
      <c r="F333" s="232">
        <v>21.955461502075195</v>
      </c>
      <c r="G333" s="232">
        <v>0</v>
      </c>
      <c r="H333" s="232">
        <v>11893</v>
      </c>
      <c r="I333" s="232">
        <v>0.4401639997959137</v>
      </c>
      <c r="J333" s="232">
        <v>9.504830464720726E-3</v>
      </c>
    </row>
    <row r="334" spans="1:10" x14ac:dyDescent="0.25">
      <c r="A334" s="288" t="str">
        <f t="shared" si="5"/>
        <v>42013edu2</v>
      </c>
      <c r="B334" s="232">
        <v>42013</v>
      </c>
      <c r="C334" s="232" t="s">
        <v>711</v>
      </c>
      <c r="D334" s="232">
        <v>-7.3875166475772858E-2</v>
      </c>
      <c r="E334" s="232">
        <v>7.2819143533706665E-2</v>
      </c>
      <c r="F334" s="232">
        <v>-1.0145020484924316</v>
      </c>
      <c r="G334" s="232">
        <v>0.31036391854286194</v>
      </c>
      <c r="H334" s="232">
        <v>11893</v>
      </c>
      <c r="I334" s="232">
        <v>0.4401639997959137</v>
      </c>
      <c r="J334" s="232">
        <v>5.4345079697668552E-3</v>
      </c>
    </row>
    <row r="335" spans="1:10" x14ac:dyDescent="0.25">
      <c r="A335" s="288" t="str">
        <f t="shared" si="5"/>
        <v>42013edu22</v>
      </c>
      <c r="B335" s="232">
        <v>42013</v>
      </c>
      <c r="C335" s="232" t="s">
        <v>712</v>
      </c>
      <c r="D335" s="232">
        <v>2.2320065498352051</v>
      </c>
      <c r="E335" s="232">
        <v>0.11738184839487076</v>
      </c>
      <c r="F335" s="232">
        <v>19.014921188354492</v>
      </c>
      <c r="G335" s="232">
        <v>0</v>
      </c>
      <c r="H335" s="232">
        <v>11893</v>
      </c>
      <c r="I335" s="232">
        <v>0.4401639997959137</v>
      </c>
      <c r="J335" s="232">
        <v>3.6394423805177212E-3</v>
      </c>
    </row>
    <row r="336" spans="1:10" x14ac:dyDescent="0.25">
      <c r="A336" s="288" t="str">
        <f t="shared" si="5"/>
        <v>42013edu3</v>
      </c>
      <c r="B336" s="232">
        <v>42013</v>
      </c>
      <c r="C336" s="232" t="s">
        <v>713</v>
      </c>
      <c r="D336" s="232">
        <v>-5.2994295954704285E-2</v>
      </c>
      <c r="E336" s="232">
        <v>5.9975776821374893E-2</v>
      </c>
      <c r="F336" s="232">
        <v>-0.88359498977661133</v>
      </c>
      <c r="G336" s="232">
        <v>0.3769327700138092</v>
      </c>
      <c r="H336" s="232">
        <v>11893</v>
      </c>
      <c r="I336" s="232">
        <v>0.4401639997959137</v>
      </c>
      <c r="J336" s="232">
        <v>9.9369240924715996E-3</v>
      </c>
    </row>
    <row r="337" spans="1:10" x14ac:dyDescent="0.25">
      <c r="A337" s="288" t="str">
        <f t="shared" si="5"/>
        <v>42013edu4</v>
      </c>
      <c r="B337" s="232">
        <v>42013</v>
      </c>
      <c r="C337" s="232" t="s">
        <v>714</v>
      </c>
      <c r="D337" s="232">
        <v>-1.1867456138134003E-2</v>
      </c>
      <c r="E337" s="232">
        <v>5.9674970805644989E-2</v>
      </c>
      <c r="F337" s="232">
        <v>-0.19886822998523712</v>
      </c>
      <c r="G337" s="232">
        <v>0.8423691987991333</v>
      </c>
      <c r="H337" s="232">
        <v>11893</v>
      </c>
      <c r="I337" s="232">
        <v>0.4401639997959137</v>
      </c>
      <c r="J337" s="232">
        <v>1.5320233069360256E-2</v>
      </c>
    </row>
    <row r="338" spans="1:10" x14ac:dyDescent="0.25">
      <c r="A338" s="288" t="str">
        <f t="shared" si="5"/>
        <v>42013edu5</v>
      </c>
      <c r="B338" s="232">
        <v>42013</v>
      </c>
      <c r="C338" s="232" t="s">
        <v>715</v>
      </c>
      <c r="D338" s="232">
        <v>6.772865355014801E-2</v>
      </c>
      <c r="E338" s="232">
        <v>4.3885029852390289E-2</v>
      </c>
      <c r="F338" s="232">
        <v>1.5433201789855957</v>
      </c>
      <c r="G338" s="232">
        <v>0.12277976423501968</v>
      </c>
      <c r="H338" s="232">
        <v>11893</v>
      </c>
      <c r="I338" s="232">
        <v>0.4401639997959137</v>
      </c>
      <c r="J338" s="232">
        <v>6.4325138926506042E-2</v>
      </c>
    </row>
    <row r="339" spans="1:10" x14ac:dyDescent="0.25">
      <c r="A339" s="288" t="str">
        <f t="shared" si="5"/>
        <v>42013edu6</v>
      </c>
      <c r="B339" s="232">
        <v>42013</v>
      </c>
      <c r="C339" s="232" t="s">
        <v>716</v>
      </c>
      <c r="D339" s="232">
        <v>0.13775435090065002</v>
      </c>
      <c r="E339" s="232">
        <v>4.6377126127481461E-2</v>
      </c>
      <c r="F339" s="232">
        <v>2.9703080654144287</v>
      </c>
      <c r="G339" s="232">
        <v>2.9809665866196156E-3</v>
      </c>
      <c r="H339" s="232">
        <v>11893</v>
      </c>
      <c r="I339" s="232">
        <v>0.4401639997959137</v>
      </c>
      <c r="J339" s="232">
        <v>3.5772994160652161E-2</v>
      </c>
    </row>
    <row r="340" spans="1:10" x14ac:dyDescent="0.25">
      <c r="A340" s="288" t="str">
        <f t="shared" si="5"/>
        <v>42013edu7</v>
      </c>
      <c r="B340" s="232">
        <v>42013</v>
      </c>
      <c r="C340" s="232" t="s">
        <v>717</v>
      </c>
      <c r="D340" s="232">
        <v>0.14789675176143646</v>
      </c>
      <c r="E340" s="232">
        <v>5.0550676882266998E-2</v>
      </c>
      <c r="F340" s="232">
        <v>2.9257125854492188</v>
      </c>
      <c r="G340" s="232">
        <v>3.4431922249495983E-3</v>
      </c>
      <c r="H340" s="232">
        <v>11893</v>
      </c>
      <c r="I340" s="232">
        <v>0.4401639997959137</v>
      </c>
      <c r="J340" s="232">
        <v>2.3026596754789352E-2</v>
      </c>
    </row>
    <row r="341" spans="1:10" x14ac:dyDescent="0.25">
      <c r="A341" s="288" t="str">
        <f t="shared" si="5"/>
        <v>42013edu8</v>
      </c>
      <c r="B341" s="232">
        <v>42013</v>
      </c>
      <c r="C341" s="232" t="s">
        <v>718</v>
      </c>
      <c r="D341" s="232">
        <v>0.25007039308547974</v>
      </c>
      <c r="E341" s="232">
        <v>4.6829249709844589E-2</v>
      </c>
      <c r="F341" s="232">
        <v>5.3400468826293945</v>
      </c>
      <c r="G341" s="232">
        <v>9.4636881442511367E-8</v>
      </c>
      <c r="H341" s="232">
        <v>11893</v>
      </c>
      <c r="I341" s="232">
        <v>0.4401639997959137</v>
      </c>
      <c r="J341" s="232">
        <v>3.2259207218885422E-2</v>
      </c>
    </row>
    <row r="342" spans="1:10" x14ac:dyDescent="0.25">
      <c r="A342" s="288" t="str">
        <f t="shared" si="5"/>
        <v>42013edu9</v>
      </c>
      <c r="B342" s="232">
        <v>42013</v>
      </c>
      <c r="C342" s="232" t="s">
        <v>719</v>
      </c>
      <c r="D342" s="232">
        <v>0.22475965321063995</v>
      </c>
      <c r="E342" s="232">
        <v>4.1309516876935959E-2</v>
      </c>
      <c r="F342" s="232">
        <v>5.4408683776855469</v>
      </c>
      <c r="G342" s="232">
        <v>5.4073851174507581E-8</v>
      </c>
      <c r="H342" s="232">
        <v>11893</v>
      </c>
      <c r="I342" s="232">
        <v>0.4401639997959137</v>
      </c>
      <c r="J342" s="232">
        <v>0.12947553396224976</v>
      </c>
    </row>
    <row r="343" spans="1:10" x14ac:dyDescent="0.25">
      <c r="A343" s="288" t="str">
        <f t="shared" si="5"/>
        <v>42013hom</v>
      </c>
      <c r="B343" s="232">
        <v>42013</v>
      </c>
      <c r="C343" s="232" t="s">
        <v>720</v>
      </c>
      <c r="D343" s="232">
        <v>0.38520419597625732</v>
      </c>
      <c r="E343" s="232">
        <v>1.1055110953748226E-2</v>
      </c>
      <c r="F343" s="232">
        <v>34.843990325927734</v>
      </c>
      <c r="G343" s="232">
        <v>0</v>
      </c>
      <c r="H343" s="232">
        <v>11893</v>
      </c>
      <c r="I343" s="232">
        <v>0.4401639997959137</v>
      </c>
      <c r="J343" s="232">
        <v>0.5565040111541748</v>
      </c>
    </row>
    <row r="344" spans="1:10" x14ac:dyDescent="0.25">
      <c r="A344" s="288" t="str">
        <f t="shared" si="5"/>
        <v>42013idade</v>
      </c>
      <c r="B344" s="232">
        <v>42013</v>
      </c>
      <c r="C344" s="232" t="s">
        <v>721</v>
      </c>
      <c r="D344" s="232">
        <v>4.2954724282026291E-2</v>
      </c>
      <c r="E344" s="232">
        <v>2.7401736006140709E-3</v>
      </c>
      <c r="F344" s="232">
        <v>15.67591381072998</v>
      </c>
      <c r="G344" s="232">
        <v>0</v>
      </c>
      <c r="H344" s="232">
        <v>11893</v>
      </c>
      <c r="I344" s="232">
        <v>0.4401639997959137</v>
      </c>
      <c r="J344" s="232">
        <v>40.013008117675781</v>
      </c>
    </row>
    <row r="345" spans="1:10" x14ac:dyDescent="0.25">
      <c r="A345" s="288" t="str">
        <f t="shared" si="5"/>
        <v>42013idade2</v>
      </c>
      <c r="B345" s="232">
        <v>42013</v>
      </c>
      <c r="C345" s="232" t="s">
        <v>722</v>
      </c>
      <c r="D345" s="232">
        <v>-4.0120515041053295E-4</v>
      </c>
      <c r="E345" s="232">
        <v>3.3498497941764072E-5</v>
      </c>
      <c r="F345" s="232">
        <v>-11.976810455322266</v>
      </c>
      <c r="G345" s="232">
        <v>7.268508422520346E-33</v>
      </c>
      <c r="H345" s="232">
        <v>11893</v>
      </c>
      <c r="I345" s="232">
        <v>0.4401639997959137</v>
      </c>
      <c r="J345" s="232">
        <v>1765.6220703125</v>
      </c>
    </row>
    <row r="346" spans="1:10" x14ac:dyDescent="0.25">
      <c r="A346" s="288" t="str">
        <f t="shared" si="5"/>
        <v>42013lnrtrabp</v>
      </c>
      <c r="B346" s="232">
        <v>42013</v>
      </c>
      <c r="C346" s="232" t="s">
        <v>723</v>
      </c>
      <c r="J346" s="232">
        <v>7.3875565528869629</v>
      </c>
    </row>
    <row r="347" spans="1:10" x14ac:dyDescent="0.25">
      <c r="A347" s="288" t="str">
        <f t="shared" si="5"/>
        <v>32013_cons</v>
      </c>
      <c r="B347" s="232">
        <v>32013</v>
      </c>
      <c r="C347" s="232" t="s">
        <v>701</v>
      </c>
      <c r="D347" s="232">
        <v>5.5902748107910156</v>
      </c>
      <c r="E347" s="232">
        <v>6.9984838366508484E-2</v>
      </c>
      <c r="F347" s="232">
        <v>79.878372192382813</v>
      </c>
      <c r="G347" s="232">
        <v>0</v>
      </c>
      <c r="H347" s="232">
        <v>12023</v>
      </c>
      <c r="I347" s="232">
        <v>0.41020196676254272</v>
      </c>
    </row>
    <row r="348" spans="1:10" x14ac:dyDescent="0.25">
      <c r="A348" s="288" t="str">
        <f t="shared" si="5"/>
        <v>32013edu1</v>
      </c>
      <c r="B348" s="232">
        <v>32013</v>
      </c>
      <c r="C348" s="232" t="s">
        <v>702</v>
      </c>
      <c r="D348" s="232">
        <v>-0.20324571430683136</v>
      </c>
      <c r="E348" s="232">
        <v>0.16141930222511292</v>
      </c>
      <c r="F348" s="232">
        <v>-1.259116530418396</v>
      </c>
      <c r="G348" s="232">
        <v>0.20801272988319397</v>
      </c>
      <c r="H348" s="232">
        <v>12023</v>
      </c>
      <c r="I348" s="232">
        <v>0.41020196676254272</v>
      </c>
      <c r="J348" s="232">
        <v>5.1616330165416002E-4</v>
      </c>
    </row>
    <row r="349" spans="1:10" x14ac:dyDescent="0.25">
      <c r="A349" s="288" t="str">
        <f t="shared" si="5"/>
        <v>32013edu10</v>
      </c>
      <c r="B349" s="232">
        <v>32013</v>
      </c>
      <c r="C349" s="232" t="s">
        <v>703</v>
      </c>
      <c r="D349" s="232">
        <v>0.15516279637813568</v>
      </c>
      <c r="E349" s="232">
        <v>5.5385097861289978E-2</v>
      </c>
      <c r="F349" s="232">
        <v>2.8015260696411133</v>
      </c>
      <c r="G349" s="232">
        <v>5.0942967645823956E-3</v>
      </c>
      <c r="H349" s="232">
        <v>12023</v>
      </c>
      <c r="I349" s="232">
        <v>0.41020196676254272</v>
      </c>
      <c r="J349" s="232">
        <v>2.4772191420197487E-2</v>
      </c>
    </row>
    <row r="350" spans="1:10" x14ac:dyDescent="0.25">
      <c r="A350" s="288" t="str">
        <f t="shared" si="5"/>
        <v>32013edu11</v>
      </c>
      <c r="B350" s="232">
        <v>32013</v>
      </c>
      <c r="C350" s="232" t="s">
        <v>704</v>
      </c>
      <c r="D350" s="232">
        <v>0.23952224850654602</v>
      </c>
      <c r="E350" s="232">
        <v>5.3764995187520981E-2</v>
      </c>
      <c r="F350" s="232">
        <v>4.4549851417541504</v>
      </c>
      <c r="G350" s="232">
        <v>8.4658177001983859E-6</v>
      </c>
      <c r="H350" s="232">
        <v>12023</v>
      </c>
      <c r="I350" s="232">
        <v>0.41020196676254272</v>
      </c>
      <c r="J350" s="232">
        <v>2.7720218524336815E-2</v>
      </c>
    </row>
    <row r="351" spans="1:10" x14ac:dyDescent="0.25">
      <c r="A351" s="288" t="str">
        <f t="shared" si="5"/>
        <v>32013edu12</v>
      </c>
      <c r="B351" s="232">
        <v>32013</v>
      </c>
      <c r="C351" s="232" t="s">
        <v>705</v>
      </c>
      <c r="D351" s="232">
        <v>0.44702094793319702</v>
      </c>
      <c r="E351" s="232">
        <v>4.3872933834791183E-2</v>
      </c>
      <c r="F351" s="232">
        <v>10.188991546630859</v>
      </c>
      <c r="G351" s="232">
        <v>2.7878612603218332E-24</v>
      </c>
      <c r="H351" s="232">
        <v>12023</v>
      </c>
      <c r="I351" s="232">
        <v>0.41020196676254272</v>
      </c>
      <c r="J351" s="232">
        <v>0.3682975172996521</v>
      </c>
    </row>
    <row r="352" spans="1:10" x14ac:dyDescent="0.25">
      <c r="A352" s="288" t="str">
        <f t="shared" si="5"/>
        <v>32013edu13</v>
      </c>
      <c r="B352" s="232">
        <v>32013</v>
      </c>
      <c r="C352" s="232" t="s">
        <v>706</v>
      </c>
      <c r="D352" s="232">
        <v>0.6616586446762085</v>
      </c>
      <c r="E352" s="232">
        <v>6.3589118421077728E-2</v>
      </c>
      <c r="F352" s="232">
        <v>10.405218124389648</v>
      </c>
      <c r="G352" s="232">
        <v>3.0054170678529837E-25</v>
      </c>
      <c r="H352" s="232">
        <v>12023</v>
      </c>
      <c r="I352" s="232">
        <v>0.41020196676254272</v>
      </c>
      <c r="J352" s="232">
        <v>1.5858739614486694E-2</v>
      </c>
    </row>
    <row r="353" spans="1:10" x14ac:dyDescent="0.25">
      <c r="A353" s="288" t="str">
        <f t="shared" si="5"/>
        <v>32013edu14</v>
      </c>
      <c r="B353" s="232">
        <v>32013</v>
      </c>
      <c r="C353" s="232" t="s">
        <v>707</v>
      </c>
      <c r="D353" s="232">
        <v>0.71871531009674072</v>
      </c>
      <c r="E353" s="232">
        <v>6.0018666088581085E-2</v>
      </c>
      <c r="F353" s="232">
        <v>11.974863052368164</v>
      </c>
      <c r="G353" s="232">
        <v>7.4043794064280786E-33</v>
      </c>
      <c r="H353" s="232">
        <v>12023</v>
      </c>
      <c r="I353" s="232">
        <v>0.41020196676254272</v>
      </c>
      <c r="J353" s="232">
        <v>1.9407119601964951E-2</v>
      </c>
    </row>
    <row r="354" spans="1:10" x14ac:dyDescent="0.25">
      <c r="A354" s="288" t="str">
        <f t="shared" si="5"/>
        <v>32013edu15</v>
      </c>
      <c r="B354" s="232">
        <v>32013</v>
      </c>
      <c r="C354" s="232" t="s">
        <v>708</v>
      </c>
      <c r="D354" s="232">
        <v>0.8981587290763855</v>
      </c>
      <c r="E354" s="232">
        <v>6.2062077224254608E-2</v>
      </c>
      <c r="F354" s="232">
        <v>14.471940994262695</v>
      </c>
      <c r="G354" s="232">
        <v>0</v>
      </c>
      <c r="H354" s="232">
        <v>12023</v>
      </c>
      <c r="I354" s="232">
        <v>0.41020196676254272</v>
      </c>
      <c r="J354" s="232">
        <v>2.4676045402884483E-2</v>
      </c>
    </row>
    <row r="355" spans="1:10" x14ac:dyDescent="0.25">
      <c r="A355" s="288" t="str">
        <f t="shared" si="5"/>
        <v>32013edu16</v>
      </c>
      <c r="B355" s="232">
        <v>32013</v>
      </c>
      <c r="C355" s="232" t="s">
        <v>709</v>
      </c>
      <c r="D355" s="232">
        <v>1.3581621646881104</v>
      </c>
      <c r="E355" s="232">
        <v>4.7178309410810471E-2</v>
      </c>
      <c r="F355" s="232">
        <v>28.787851333618164</v>
      </c>
      <c r="G355" s="232">
        <v>0</v>
      </c>
      <c r="H355" s="232">
        <v>12023</v>
      </c>
      <c r="I355" s="232">
        <v>0.41020196676254272</v>
      </c>
      <c r="J355" s="232">
        <v>0.16531354188919067</v>
      </c>
    </row>
    <row r="356" spans="1:10" x14ac:dyDescent="0.25">
      <c r="A356" s="288" t="str">
        <f t="shared" si="5"/>
        <v>32013edu18</v>
      </c>
      <c r="B356" s="232">
        <v>32013</v>
      </c>
      <c r="C356" s="232" t="s">
        <v>710</v>
      </c>
      <c r="D356" s="232">
        <v>1.7711116075515747</v>
      </c>
      <c r="E356" s="232">
        <v>9.8166629672050476E-2</v>
      </c>
      <c r="F356" s="232">
        <v>18.041891098022461</v>
      </c>
      <c r="G356" s="232">
        <v>0</v>
      </c>
      <c r="H356" s="232">
        <v>12023</v>
      </c>
      <c r="I356" s="232">
        <v>0.41020196676254272</v>
      </c>
      <c r="J356" s="232">
        <v>9.7879720851778984E-3</v>
      </c>
    </row>
    <row r="357" spans="1:10" x14ac:dyDescent="0.25">
      <c r="A357" s="288" t="str">
        <f t="shared" si="5"/>
        <v>32013edu2</v>
      </c>
      <c r="B357" s="232">
        <v>32013</v>
      </c>
      <c r="C357" s="232" t="s">
        <v>711</v>
      </c>
      <c r="D357" s="232">
        <v>3.9691496640443802E-2</v>
      </c>
      <c r="E357" s="232">
        <v>7.8743472695350647E-2</v>
      </c>
      <c r="F357" s="232">
        <v>0.50406080484390259</v>
      </c>
      <c r="G357" s="232">
        <v>0.61422789096832275</v>
      </c>
      <c r="H357" s="232">
        <v>12023</v>
      </c>
      <c r="I357" s="232">
        <v>0.41020196676254272</v>
      </c>
      <c r="J357" s="232">
        <v>4.9971183761954308E-3</v>
      </c>
    </row>
    <row r="358" spans="1:10" x14ac:dyDescent="0.25">
      <c r="A358" s="288" t="str">
        <f t="shared" si="5"/>
        <v>32013edu22</v>
      </c>
      <c r="B358" s="232">
        <v>32013</v>
      </c>
      <c r="C358" s="232" t="s">
        <v>712</v>
      </c>
      <c r="D358" s="232">
        <v>1.9223297834396362</v>
      </c>
      <c r="E358" s="232">
        <v>0.22488635778427124</v>
      </c>
      <c r="F358" s="232">
        <v>8.5480051040649414</v>
      </c>
      <c r="G358" s="232">
        <v>1.4032652562096635E-17</v>
      </c>
      <c r="H358" s="232">
        <v>12023</v>
      </c>
      <c r="I358" s="232">
        <v>0.41020196676254272</v>
      </c>
      <c r="J358" s="232">
        <v>2.2247415035963058E-3</v>
      </c>
    </row>
    <row r="359" spans="1:10" x14ac:dyDescent="0.25">
      <c r="A359" s="288" t="str">
        <f t="shared" si="5"/>
        <v>32013edu3</v>
      </c>
      <c r="B359" s="232">
        <v>32013</v>
      </c>
      <c r="C359" s="232" t="s">
        <v>713</v>
      </c>
      <c r="D359" s="232">
        <v>-2.0917241927236319E-3</v>
      </c>
      <c r="E359" s="232">
        <v>6.738995760679245E-2</v>
      </c>
      <c r="F359" s="232">
        <v>-3.1039107590913773E-2</v>
      </c>
      <c r="G359" s="232">
        <v>0.9752388596534729</v>
      </c>
      <c r="H359" s="232">
        <v>12023</v>
      </c>
      <c r="I359" s="232">
        <v>0.41020196676254272</v>
      </c>
      <c r="J359" s="232">
        <v>8.9751230552792549E-3</v>
      </c>
    </row>
    <row r="360" spans="1:10" x14ac:dyDescent="0.25">
      <c r="A360" s="288" t="str">
        <f t="shared" si="5"/>
        <v>32013edu4</v>
      </c>
      <c r="B360" s="232">
        <v>32013</v>
      </c>
      <c r="C360" s="232" t="s">
        <v>714</v>
      </c>
      <c r="D360" s="232">
        <v>-6.0180950909852982E-2</v>
      </c>
      <c r="E360" s="232">
        <v>5.6256849318742752E-2</v>
      </c>
      <c r="F360" s="232">
        <v>-1.0697532892227173</v>
      </c>
      <c r="G360" s="232">
        <v>0.28475189208984375</v>
      </c>
      <c r="H360" s="232">
        <v>12023</v>
      </c>
      <c r="I360" s="232">
        <v>0.41020196676254272</v>
      </c>
      <c r="J360" s="232">
        <v>1.8801851198077202E-2</v>
      </c>
    </row>
    <row r="361" spans="1:10" x14ac:dyDescent="0.25">
      <c r="A361" s="288" t="str">
        <f t="shared" si="5"/>
        <v>32013edu5</v>
      </c>
      <c r="B361" s="232">
        <v>32013</v>
      </c>
      <c r="C361" s="232" t="s">
        <v>715</v>
      </c>
      <c r="D361" s="232">
        <v>-9.2003503814339638E-3</v>
      </c>
      <c r="E361" s="232">
        <v>4.7112897038459778E-2</v>
      </c>
      <c r="F361" s="232">
        <v>-0.19528305530548096</v>
      </c>
      <c r="G361" s="232">
        <v>0.84517467021942139</v>
      </c>
      <c r="H361" s="232">
        <v>12023</v>
      </c>
      <c r="I361" s="232">
        <v>0.41020196676254272</v>
      </c>
      <c r="J361" s="232">
        <v>6.4801998436450958E-2</v>
      </c>
    </row>
    <row r="362" spans="1:10" x14ac:dyDescent="0.25">
      <c r="A362" s="288" t="str">
        <f t="shared" si="5"/>
        <v>32013edu6</v>
      </c>
      <c r="B362" s="232">
        <v>32013</v>
      </c>
      <c r="C362" s="232" t="s">
        <v>716</v>
      </c>
      <c r="D362" s="232">
        <v>0.12012354284524918</v>
      </c>
      <c r="E362" s="232">
        <v>5.0308577716350555E-2</v>
      </c>
      <c r="F362" s="232">
        <v>2.3877348899841309</v>
      </c>
      <c r="G362" s="232">
        <v>1.696794293820858E-2</v>
      </c>
      <c r="H362" s="232">
        <v>12023</v>
      </c>
      <c r="I362" s="232">
        <v>0.41020196676254272</v>
      </c>
      <c r="J362" s="232">
        <v>3.5852611064910889E-2</v>
      </c>
    </row>
    <row r="363" spans="1:10" x14ac:dyDescent="0.25">
      <c r="A363" s="288" t="str">
        <f t="shared" si="5"/>
        <v>32013edu7</v>
      </c>
      <c r="B363" s="232">
        <v>32013</v>
      </c>
      <c r="C363" s="232" t="s">
        <v>717</v>
      </c>
      <c r="D363" s="232">
        <v>0.10691824555397034</v>
      </c>
      <c r="E363" s="232">
        <v>5.3841583430767059E-2</v>
      </c>
      <c r="F363" s="232">
        <v>1.9857931137084961</v>
      </c>
      <c r="G363" s="232">
        <v>4.7079015523195267E-2</v>
      </c>
      <c r="H363" s="232">
        <v>12023</v>
      </c>
      <c r="I363" s="232">
        <v>0.41020196676254272</v>
      </c>
      <c r="J363" s="232">
        <v>2.5447234511375427E-2</v>
      </c>
    </row>
    <row r="364" spans="1:10" x14ac:dyDescent="0.25">
      <c r="A364" s="288" t="str">
        <f t="shared" si="5"/>
        <v>32013edu8</v>
      </c>
      <c r="B364" s="232">
        <v>32013</v>
      </c>
      <c r="C364" s="232" t="s">
        <v>718</v>
      </c>
      <c r="D364" s="232">
        <v>0.12219642102718353</v>
      </c>
      <c r="E364" s="232">
        <v>5.0509393215179443E-2</v>
      </c>
      <c r="F364" s="232">
        <v>2.419281005859375</v>
      </c>
      <c r="G364" s="232">
        <v>1.5565990470349789E-2</v>
      </c>
      <c r="H364" s="232">
        <v>12023</v>
      </c>
      <c r="I364" s="232">
        <v>0.41020196676254272</v>
      </c>
      <c r="J364" s="232">
        <v>3.1640682369470596E-2</v>
      </c>
    </row>
    <row r="365" spans="1:10" x14ac:dyDescent="0.25">
      <c r="A365" s="288" t="str">
        <f t="shared" si="5"/>
        <v>32013edu9</v>
      </c>
      <c r="B365" s="232">
        <v>32013</v>
      </c>
      <c r="C365" s="232" t="s">
        <v>719</v>
      </c>
      <c r="D365" s="232">
        <v>0.17905044555664063</v>
      </c>
      <c r="E365" s="232">
        <v>4.4783130288124084E-2</v>
      </c>
      <c r="F365" s="232">
        <v>3.9981672763824463</v>
      </c>
      <c r="G365" s="232">
        <v>6.421708530979231E-5</v>
      </c>
      <c r="H365" s="232">
        <v>12023</v>
      </c>
      <c r="I365" s="232">
        <v>0.41020196676254272</v>
      </c>
      <c r="J365" s="232">
        <v>0.12820518016815186</v>
      </c>
    </row>
    <row r="366" spans="1:10" x14ac:dyDescent="0.25">
      <c r="A366" s="288" t="str">
        <f t="shared" si="5"/>
        <v>32013hom</v>
      </c>
      <c r="B366" s="232">
        <v>32013</v>
      </c>
      <c r="C366" s="232" t="s">
        <v>720</v>
      </c>
      <c r="D366" s="232">
        <v>0.38296455144882202</v>
      </c>
      <c r="E366" s="232">
        <v>1.1755838990211487E-2</v>
      </c>
      <c r="F366" s="232">
        <v>32.5765380859375</v>
      </c>
      <c r="G366" s="232">
        <v>0</v>
      </c>
      <c r="H366" s="232">
        <v>12023</v>
      </c>
      <c r="I366" s="232">
        <v>0.41020196676254272</v>
      </c>
      <c r="J366" s="232">
        <v>0.55515033006668091</v>
      </c>
    </row>
    <row r="367" spans="1:10" x14ac:dyDescent="0.25">
      <c r="A367" s="288" t="str">
        <f t="shared" si="5"/>
        <v>32013idade</v>
      </c>
      <c r="B367" s="232">
        <v>32013</v>
      </c>
      <c r="C367" s="232" t="s">
        <v>721</v>
      </c>
      <c r="D367" s="232">
        <v>4.5539483428001404E-2</v>
      </c>
      <c r="E367" s="232">
        <v>2.8638087678700686E-3</v>
      </c>
      <c r="F367" s="232">
        <v>15.901719093322754</v>
      </c>
      <c r="G367" s="232">
        <v>0</v>
      </c>
      <c r="H367" s="232">
        <v>12023</v>
      </c>
      <c r="I367" s="232">
        <v>0.41020196676254272</v>
      </c>
      <c r="J367" s="232">
        <v>39.955528259277344</v>
      </c>
    </row>
    <row r="368" spans="1:10" x14ac:dyDescent="0.25">
      <c r="A368" s="288" t="str">
        <f t="shared" si="5"/>
        <v>32013idade2</v>
      </c>
      <c r="B368" s="232">
        <v>32013</v>
      </c>
      <c r="C368" s="232" t="s">
        <v>722</v>
      </c>
      <c r="D368" s="232">
        <v>-4.3132170685566962E-4</v>
      </c>
      <c r="E368" s="232">
        <v>3.5497199860401452E-5</v>
      </c>
      <c r="F368" s="232">
        <v>-12.15086555480957</v>
      </c>
      <c r="G368" s="232">
        <v>8.9600523238643027E-34</v>
      </c>
      <c r="H368" s="232">
        <v>12023</v>
      </c>
      <c r="I368" s="232">
        <v>0.41020196676254272</v>
      </c>
      <c r="J368" s="232">
        <v>1764.35791015625</v>
      </c>
    </row>
    <row r="369" spans="1:10" x14ac:dyDescent="0.25">
      <c r="A369" s="288" t="str">
        <f t="shared" si="5"/>
        <v>32013lnrtrabp</v>
      </c>
      <c r="B369" s="232">
        <v>32013</v>
      </c>
      <c r="C369" s="232" t="s">
        <v>723</v>
      </c>
      <c r="J369" s="232">
        <v>7.3614811897277832</v>
      </c>
    </row>
    <row r="370" spans="1:10" x14ac:dyDescent="0.25">
      <c r="A370" s="288" t="str">
        <f t="shared" si="5"/>
        <v>22013_cons</v>
      </c>
      <c r="B370" s="232">
        <v>22013</v>
      </c>
      <c r="C370" s="232" t="s">
        <v>701</v>
      </c>
      <c r="D370" s="232">
        <v>5.5292282104492188</v>
      </c>
      <c r="E370" s="232">
        <v>7.4094608426094055E-2</v>
      </c>
      <c r="F370" s="232">
        <v>74.623893737792969</v>
      </c>
      <c r="G370" s="232">
        <v>0</v>
      </c>
      <c r="H370" s="232">
        <v>11870</v>
      </c>
      <c r="I370" s="232">
        <v>0.40222829580307007</v>
      </c>
    </row>
    <row r="371" spans="1:10" x14ac:dyDescent="0.25">
      <c r="A371" s="288" t="str">
        <f t="shared" si="5"/>
        <v>22013edu1</v>
      </c>
      <c r="B371" s="232">
        <v>22013</v>
      </c>
      <c r="C371" s="232" t="s">
        <v>702</v>
      </c>
      <c r="D371" s="232">
        <v>0.97230523824691772</v>
      </c>
      <c r="E371" s="232">
        <v>0.66289615631103516</v>
      </c>
      <c r="F371" s="232">
        <v>1.4667534828186035</v>
      </c>
      <c r="G371" s="232">
        <v>0.14246967434883118</v>
      </c>
      <c r="H371" s="232">
        <v>11870</v>
      </c>
      <c r="I371" s="232">
        <v>0.40222829580307007</v>
      </c>
      <c r="J371" s="232">
        <v>1.051661602105014E-4</v>
      </c>
    </row>
    <row r="372" spans="1:10" x14ac:dyDescent="0.25">
      <c r="A372" s="288" t="str">
        <f t="shared" si="5"/>
        <v>22013edu10</v>
      </c>
      <c r="B372" s="232">
        <v>22013</v>
      </c>
      <c r="C372" s="232" t="s">
        <v>703</v>
      </c>
      <c r="D372" s="232">
        <v>0.23427613079547882</v>
      </c>
      <c r="E372" s="232">
        <v>5.2826520055532455E-2</v>
      </c>
      <c r="F372" s="232">
        <v>4.4348206520080566</v>
      </c>
      <c r="G372" s="232">
        <v>9.2979025794193149E-6</v>
      </c>
      <c r="H372" s="232">
        <v>11870</v>
      </c>
      <c r="I372" s="232">
        <v>0.40222829580307007</v>
      </c>
      <c r="J372" s="232">
        <v>2.4265153333544731E-2</v>
      </c>
    </row>
    <row r="373" spans="1:10" x14ac:dyDescent="0.25">
      <c r="A373" s="288" t="str">
        <f t="shared" si="5"/>
        <v>22013edu11</v>
      </c>
      <c r="B373" s="232">
        <v>22013</v>
      </c>
      <c r="C373" s="232" t="s">
        <v>704</v>
      </c>
      <c r="D373" s="232">
        <v>0.30514213442802429</v>
      </c>
      <c r="E373" s="232">
        <v>5.0080887973308563E-2</v>
      </c>
      <c r="F373" s="232">
        <v>6.0929856300354004</v>
      </c>
      <c r="G373" s="232">
        <v>1.1426396495650692E-9</v>
      </c>
      <c r="H373" s="232">
        <v>11870</v>
      </c>
      <c r="I373" s="232">
        <v>0.40222829580307007</v>
      </c>
      <c r="J373" s="232">
        <v>2.791348472237587E-2</v>
      </c>
    </row>
    <row r="374" spans="1:10" x14ac:dyDescent="0.25">
      <c r="A374" s="288" t="str">
        <f t="shared" si="5"/>
        <v>22013edu12</v>
      </c>
      <c r="B374" s="232">
        <v>22013</v>
      </c>
      <c r="C374" s="232" t="s">
        <v>705</v>
      </c>
      <c r="D374" s="232">
        <v>0.500232994556427</v>
      </c>
      <c r="E374" s="232">
        <v>4.3320633471012115E-2</v>
      </c>
      <c r="F374" s="232">
        <v>11.547222137451172</v>
      </c>
      <c r="G374" s="232">
        <v>1.1126200732227934E-30</v>
      </c>
      <c r="H374" s="232">
        <v>11870</v>
      </c>
      <c r="I374" s="232">
        <v>0.40222829580307007</v>
      </c>
      <c r="J374" s="232">
        <v>0.366850346326828</v>
      </c>
    </row>
    <row r="375" spans="1:10" x14ac:dyDescent="0.25">
      <c r="A375" s="288" t="str">
        <f t="shared" si="5"/>
        <v>22013edu13</v>
      </c>
      <c r="B375" s="232">
        <v>22013</v>
      </c>
      <c r="C375" s="232" t="s">
        <v>706</v>
      </c>
      <c r="D375" s="232">
        <v>0.60152006149291992</v>
      </c>
      <c r="E375" s="232">
        <v>5.9103634208440781E-2</v>
      </c>
      <c r="F375" s="232">
        <v>10.17737865447998</v>
      </c>
      <c r="G375" s="232">
        <v>3.1472704302602786E-24</v>
      </c>
      <c r="H375" s="232">
        <v>11870</v>
      </c>
      <c r="I375" s="232">
        <v>0.40222829580307007</v>
      </c>
      <c r="J375" s="232">
        <v>1.6554025933146477E-2</v>
      </c>
    </row>
    <row r="376" spans="1:10" x14ac:dyDescent="0.25">
      <c r="A376" s="288" t="str">
        <f t="shared" si="5"/>
        <v>22013edu14</v>
      </c>
      <c r="B376" s="232">
        <v>22013</v>
      </c>
      <c r="C376" s="232" t="s">
        <v>707</v>
      </c>
      <c r="D376" s="232">
        <v>0.81312531232833862</v>
      </c>
      <c r="E376" s="232">
        <v>5.8733295649290085E-2</v>
      </c>
      <c r="F376" s="232">
        <v>13.844367027282715</v>
      </c>
      <c r="G376" s="232">
        <v>0</v>
      </c>
      <c r="H376" s="232">
        <v>11870</v>
      </c>
      <c r="I376" s="232">
        <v>0.40222829580307007</v>
      </c>
      <c r="J376" s="232">
        <v>2.2298982366919518E-2</v>
      </c>
    </row>
    <row r="377" spans="1:10" x14ac:dyDescent="0.25">
      <c r="A377" s="288" t="str">
        <f t="shared" si="5"/>
        <v>22013edu15</v>
      </c>
      <c r="B377" s="232">
        <v>22013</v>
      </c>
      <c r="C377" s="232" t="s">
        <v>708</v>
      </c>
      <c r="D377" s="232">
        <v>0.82038259506225586</v>
      </c>
      <c r="E377" s="232">
        <v>5.9018682688474655E-2</v>
      </c>
      <c r="F377" s="232">
        <v>13.900387763977051</v>
      </c>
      <c r="G377" s="232">
        <v>0</v>
      </c>
      <c r="H377" s="232">
        <v>11870</v>
      </c>
      <c r="I377" s="232">
        <v>0.40222829580307007</v>
      </c>
      <c r="J377" s="232">
        <v>2.5541698560118675E-2</v>
      </c>
    </row>
    <row r="378" spans="1:10" x14ac:dyDescent="0.25">
      <c r="A378" s="288" t="str">
        <f t="shared" si="5"/>
        <v>22013edu16</v>
      </c>
      <c r="B378" s="232">
        <v>22013</v>
      </c>
      <c r="C378" s="232" t="s">
        <v>709</v>
      </c>
      <c r="D378" s="232">
        <v>1.3658139705657959</v>
      </c>
      <c r="E378" s="232">
        <v>4.7031927853822708E-2</v>
      </c>
      <c r="F378" s="232">
        <v>29.040143966674805</v>
      </c>
      <c r="G378" s="232">
        <v>0</v>
      </c>
      <c r="H378" s="232">
        <v>11870</v>
      </c>
      <c r="I378" s="232">
        <v>0.40222829580307007</v>
      </c>
      <c r="J378" s="232">
        <v>0.15607433021068573</v>
      </c>
    </row>
    <row r="379" spans="1:10" x14ac:dyDescent="0.25">
      <c r="A379" s="288" t="str">
        <f t="shared" si="5"/>
        <v>22013edu18</v>
      </c>
      <c r="B379" s="232">
        <v>22013</v>
      </c>
      <c r="C379" s="232" t="s">
        <v>710</v>
      </c>
      <c r="D379" s="232">
        <v>1.8623306751251221</v>
      </c>
      <c r="E379" s="232">
        <v>0.10127227753400803</v>
      </c>
      <c r="F379" s="232">
        <v>18.38934326171875</v>
      </c>
      <c r="G379" s="232">
        <v>0</v>
      </c>
      <c r="H379" s="232">
        <v>11870</v>
      </c>
      <c r="I379" s="232">
        <v>0.40222829580307007</v>
      </c>
      <c r="J379" s="232">
        <v>7.6822149567306042E-3</v>
      </c>
    </row>
    <row r="380" spans="1:10" x14ac:dyDescent="0.25">
      <c r="A380" s="288" t="str">
        <f t="shared" si="5"/>
        <v>22013edu2</v>
      </c>
      <c r="B380" s="232">
        <v>22013</v>
      </c>
      <c r="C380" s="232" t="s">
        <v>711</v>
      </c>
      <c r="D380" s="232">
        <v>-1.7286075279116631E-2</v>
      </c>
      <c r="E380" s="232">
        <v>8.3055481314659119E-2</v>
      </c>
      <c r="F380" s="232">
        <v>-0.20812684297561646</v>
      </c>
      <c r="G380" s="232">
        <v>0.83513349294662476</v>
      </c>
      <c r="H380" s="232">
        <v>11870</v>
      </c>
      <c r="I380" s="232">
        <v>0.40222829580307007</v>
      </c>
      <c r="J380" s="232">
        <v>6.4577055163681507E-3</v>
      </c>
    </row>
    <row r="381" spans="1:10" x14ac:dyDescent="0.25">
      <c r="A381" s="288" t="str">
        <f t="shared" si="5"/>
        <v>22013edu22</v>
      </c>
      <c r="B381" s="232">
        <v>22013</v>
      </c>
      <c r="C381" s="232" t="s">
        <v>712</v>
      </c>
      <c r="D381" s="232">
        <v>2.1909923553466797</v>
      </c>
      <c r="E381" s="232">
        <v>0.17261406779289246</v>
      </c>
      <c r="F381" s="232">
        <v>12.693011283874512</v>
      </c>
      <c r="G381" s="232">
        <v>1.120047504136578E-36</v>
      </c>
      <c r="H381" s="232">
        <v>11870</v>
      </c>
      <c r="I381" s="232">
        <v>0.40222829580307007</v>
      </c>
      <c r="J381" s="232">
        <v>2.351054921746254E-3</v>
      </c>
    </row>
    <row r="382" spans="1:10" x14ac:dyDescent="0.25">
      <c r="A382" s="288" t="str">
        <f t="shared" si="5"/>
        <v>22013edu3</v>
      </c>
      <c r="B382" s="232">
        <v>22013</v>
      </c>
      <c r="C382" s="232" t="s">
        <v>713</v>
      </c>
      <c r="D382" s="232">
        <v>-4.1432797908782959E-2</v>
      </c>
      <c r="E382" s="232">
        <v>6.6178612411022186E-2</v>
      </c>
      <c r="F382" s="232">
        <v>-0.62607532739639282</v>
      </c>
      <c r="G382" s="232">
        <v>0.53127759695053101</v>
      </c>
      <c r="H382" s="232">
        <v>11870</v>
      </c>
      <c r="I382" s="232">
        <v>0.40222829580307007</v>
      </c>
      <c r="J382" s="232">
        <v>9.6952589228749275E-3</v>
      </c>
    </row>
    <row r="383" spans="1:10" x14ac:dyDescent="0.25">
      <c r="A383" s="288" t="str">
        <f t="shared" si="5"/>
        <v>22013edu4</v>
      </c>
      <c r="B383" s="232">
        <v>22013</v>
      </c>
      <c r="C383" s="232" t="s">
        <v>714</v>
      </c>
      <c r="D383" s="232">
        <v>5.5598396807909012E-2</v>
      </c>
      <c r="E383" s="232">
        <v>5.134505033493042E-2</v>
      </c>
      <c r="F383" s="232">
        <v>1.0828385353088379</v>
      </c>
      <c r="G383" s="232">
        <v>0.27890214323997498</v>
      </c>
      <c r="H383" s="232">
        <v>11870</v>
      </c>
      <c r="I383" s="232">
        <v>0.40222829580307007</v>
      </c>
      <c r="J383" s="232">
        <v>1.8778519704937935E-2</v>
      </c>
    </row>
    <row r="384" spans="1:10" x14ac:dyDescent="0.25">
      <c r="A384" s="288" t="str">
        <f t="shared" si="5"/>
        <v>22013edu5</v>
      </c>
      <c r="B384" s="232">
        <v>22013</v>
      </c>
      <c r="C384" s="232" t="s">
        <v>715</v>
      </c>
      <c r="D384" s="232">
        <v>5.3388375788927078E-2</v>
      </c>
      <c r="E384" s="232">
        <v>4.787883535027504E-2</v>
      </c>
      <c r="F384" s="232">
        <v>1.1150726079940796</v>
      </c>
      <c r="G384" s="232">
        <v>0.26484191417694092</v>
      </c>
      <c r="H384" s="232">
        <v>11870</v>
      </c>
      <c r="I384" s="232">
        <v>0.40222829580307007</v>
      </c>
      <c r="J384" s="232">
        <v>6.2007144093513489E-2</v>
      </c>
    </row>
    <row r="385" spans="1:10" x14ac:dyDescent="0.25">
      <c r="A385" s="288" t="str">
        <f t="shared" si="5"/>
        <v>22013edu6</v>
      </c>
      <c r="B385" s="232">
        <v>22013</v>
      </c>
      <c r="C385" s="232" t="s">
        <v>716</v>
      </c>
      <c r="D385" s="232">
        <v>0.13002943992614746</v>
      </c>
      <c r="E385" s="232">
        <v>4.8256605863571167E-2</v>
      </c>
      <c r="F385" s="232">
        <v>2.6945416927337646</v>
      </c>
      <c r="G385" s="232">
        <v>7.0584877394139767E-3</v>
      </c>
      <c r="H385" s="232">
        <v>11870</v>
      </c>
      <c r="I385" s="232">
        <v>0.40222829580307007</v>
      </c>
      <c r="J385" s="232">
        <v>3.7418577820062637E-2</v>
      </c>
    </row>
    <row r="386" spans="1:10" x14ac:dyDescent="0.25">
      <c r="A386" s="288" t="str">
        <f t="shared" si="5"/>
        <v>22013edu7</v>
      </c>
      <c r="B386" s="232">
        <v>22013</v>
      </c>
      <c r="C386" s="232" t="s">
        <v>717</v>
      </c>
      <c r="D386" s="232">
        <v>0.1439836323261261</v>
      </c>
      <c r="E386" s="232">
        <v>5.3029470145702362E-2</v>
      </c>
      <c r="F386" s="232">
        <v>2.7151625156402588</v>
      </c>
      <c r="G386" s="232">
        <v>6.6339233890175819E-3</v>
      </c>
      <c r="H386" s="232">
        <v>11870</v>
      </c>
      <c r="I386" s="232">
        <v>0.40222829580307007</v>
      </c>
      <c r="J386" s="232">
        <v>2.6880022138357162E-2</v>
      </c>
    </row>
    <row r="387" spans="1:10" x14ac:dyDescent="0.25">
      <c r="A387" s="288" t="str">
        <f t="shared" ref="A387:A450" si="6">B387&amp;C387</f>
        <v>22013edu8</v>
      </c>
      <c r="B387" s="232">
        <v>22013</v>
      </c>
      <c r="C387" s="232" t="s">
        <v>718</v>
      </c>
      <c r="D387" s="232">
        <v>0.20268836617469788</v>
      </c>
      <c r="E387" s="232">
        <v>4.9943346530199051E-2</v>
      </c>
      <c r="F387" s="232">
        <v>4.0583658218383789</v>
      </c>
      <c r="G387" s="232">
        <v>4.9734560889191926E-5</v>
      </c>
      <c r="H387" s="232">
        <v>11870</v>
      </c>
      <c r="I387" s="232">
        <v>0.40222829580307007</v>
      </c>
      <c r="J387" s="232">
        <v>3.2710198312997818E-2</v>
      </c>
    </row>
    <row r="388" spans="1:10" x14ac:dyDescent="0.25">
      <c r="A388" s="288" t="str">
        <f t="shared" si="6"/>
        <v>22013edu9</v>
      </c>
      <c r="B388" s="232">
        <v>22013</v>
      </c>
      <c r="C388" s="232" t="s">
        <v>719</v>
      </c>
      <c r="D388" s="232">
        <v>0.23344451189041138</v>
      </c>
      <c r="E388" s="232">
        <v>4.3816365301609039E-2</v>
      </c>
      <c r="F388" s="232">
        <v>5.3277926445007324</v>
      </c>
      <c r="G388" s="232">
        <v>1.01234789440241E-7</v>
      </c>
      <c r="H388" s="232">
        <v>11870</v>
      </c>
      <c r="I388" s="232">
        <v>0.40222829580307007</v>
      </c>
      <c r="J388" s="232">
        <v>0.13269431889057159</v>
      </c>
    </row>
    <row r="389" spans="1:10" x14ac:dyDescent="0.25">
      <c r="A389" s="288" t="str">
        <f t="shared" si="6"/>
        <v>22013hom</v>
      </c>
      <c r="B389" s="232">
        <v>22013</v>
      </c>
      <c r="C389" s="232" t="s">
        <v>720</v>
      </c>
      <c r="D389" s="232">
        <v>0.38837906718254089</v>
      </c>
      <c r="E389" s="232">
        <v>1.1654824018478394E-2</v>
      </c>
      <c r="F389" s="232">
        <v>33.323459625244141</v>
      </c>
      <c r="G389" s="232">
        <v>0</v>
      </c>
      <c r="H389" s="232">
        <v>11870</v>
      </c>
      <c r="I389" s="232">
        <v>0.40222829580307007</v>
      </c>
      <c r="J389" s="232">
        <v>0.55653369426727295</v>
      </c>
    </row>
    <row r="390" spans="1:10" x14ac:dyDescent="0.25">
      <c r="A390" s="288" t="str">
        <f t="shared" si="6"/>
        <v>22013idade</v>
      </c>
      <c r="B390" s="232">
        <v>22013</v>
      </c>
      <c r="C390" s="232" t="s">
        <v>721</v>
      </c>
      <c r="D390" s="232">
        <v>4.4679410755634308E-2</v>
      </c>
      <c r="E390" s="232">
        <v>3.0164753552526236E-3</v>
      </c>
      <c r="F390" s="232">
        <v>14.811793327331543</v>
      </c>
      <c r="G390" s="232">
        <v>0</v>
      </c>
      <c r="H390" s="232">
        <v>11870</v>
      </c>
      <c r="I390" s="232">
        <v>0.40222829580307007</v>
      </c>
      <c r="J390" s="232">
        <v>39.753402709960938</v>
      </c>
    </row>
    <row r="391" spans="1:10" x14ac:dyDescent="0.25">
      <c r="A391" s="288" t="str">
        <f t="shared" si="6"/>
        <v>22013idade2</v>
      </c>
      <c r="B391" s="232">
        <v>22013</v>
      </c>
      <c r="C391" s="232" t="s">
        <v>722</v>
      </c>
      <c r="D391" s="232">
        <v>-4.1825821972452104E-4</v>
      </c>
      <c r="E391" s="232">
        <v>3.7379704735940322E-5</v>
      </c>
      <c r="F391" s="232">
        <v>-11.189446449279785</v>
      </c>
      <c r="G391" s="232">
        <v>6.4122651847751004E-29</v>
      </c>
      <c r="H391" s="232">
        <v>11870</v>
      </c>
      <c r="I391" s="232">
        <v>0.40222829580307007</v>
      </c>
      <c r="J391" s="232">
        <v>1750.2242431640625</v>
      </c>
    </row>
    <row r="392" spans="1:10" x14ac:dyDescent="0.25">
      <c r="A392" s="288" t="str">
        <f t="shared" si="6"/>
        <v>22013lnrtrabp</v>
      </c>
      <c r="B392" s="232">
        <v>22013</v>
      </c>
      <c r="C392" s="232" t="s">
        <v>723</v>
      </c>
      <c r="J392" s="232">
        <v>7.3191561698913574</v>
      </c>
    </row>
    <row r="393" spans="1:10" x14ac:dyDescent="0.25">
      <c r="A393" s="288" t="str">
        <f t="shared" si="6"/>
        <v>12013_cons</v>
      </c>
      <c r="B393" s="232">
        <v>12013</v>
      </c>
      <c r="C393" s="232" t="s">
        <v>701</v>
      </c>
      <c r="D393" s="232">
        <v>5.6270380020141602</v>
      </c>
      <c r="E393" s="232">
        <v>8.5462436079978943E-2</v>
      </c>
      <c r="F393" s="232">
        <v>65.842239379882813</v>
      </c>
      <c r="G393" s="232">
        <v>0</v>
      </c>
      <c r="H393" s="232">
        <v>11955</v>
      </c>
      <c r="I393" s="232">
        <v>0.41119170188903809</v>
      </c>
    </row>
    <row r="394" spans="1:10" x14ac:dyDescent="0.25">
      <c r="A394" s="288" t="str">
        <f t="shared" si="6"/>
        <v>12013edu1</v>
      </c>
      <c r="B394" s="232">
        <v>12013</v>
      </c>
      <c r="C394" s="232" t="s">
        <v>702</v>
      </c>
      <c r="D394" s="232">
        <v>0.46317055821418762</v>
      </c>
      <c r="E394" s="232">
        <v>3.9740283042192459E-2</v>
      </c>
      <c r="F394" s="232">
        <v>11.654938697814941</v>
      </c>
      <c r="G394" s="232">
        <v>3.1959693058461599E-31</v>
      </c>
      <c r="H394" s="232">
        <v>11955</v>
      </c>
      <c r="I394" s="232">
        <v>0.41119170188903809</v>
      </c>
      <c r="J394" s="232">
        <v>1.0521387594053522E-4</v>
      </c>
    </row>
    <row r="395" spans="1:10" x14ac:dyDescent="0.25">
      <c r="A395" s="288" t="str">
        <f t="shared" si="6"/>
        <v>12013edu10</v>
      </c>
      <c r="B395" s="232">
        <v>12013</v>
      </c>
      <c r="C395" s="232" t="s">
        <v>703</v>
      </c>
      <c r="D395" s="232">
        <v>0.26073217391967773</v>
      </c>
      <c r="E395" s="232">
        <v>5.1058866083621979E-2</v>
      </c>
      <c r="F395" s="232">
        <v>5.106501579284668</v>
      </c>
      <c r="G395" s="232">
        <v>3.3323775028293312E-7</v>
      </c>
      <c r="H395" s="232">
        <v>11955</v>
      </c>
      <c r="I395" s="232">
        <v>0.41119170188903809</v>
      </c>
      <c r="J395" s="232">
        <v>2.3802755400538445E-2</v>
      </c>
    </row>
    <row r="396" spans="1:10" x14ac:dyDescent="0.25">
      <c r="A396" s="288" t="str">
        <f t="shared" si="6"/>
        <v>12013edu11</v>
      </c>
      <c r="B396" s="232">
        <v>12013</v>
      </c>
      <c r="C396" s="232" t="s">
        <v>704</v>
      </c>
      <c r="D396" s="232">
        <v>0.27910453081130981</v>
      </c>
      <c r="E396" s="232">
        <v>4.8664793372154236E-2</v>
      </c>
      <c r="F396" s="232">
        <v>5.7352452278137207</v>
      </c>
      <c r="G396" s="232">
        <v>9.9735064651440553E-9</v>
      </c>
      <c r="H396" s="232">
        <v>11955</v>
      </c>
      <c r="I396" s="232">
        <v>0.41119170188903809</v>
      </c>
      <c r="J396" s="232">
        <v>2.5547139346599579E-2</v>
      </c>
    </row>
    <row r="397" spans="1:10" x14ac:dyDescent="0.25">
      <c r="A397" s="288" t="str">
        <f t="shared" si="6"/>
        <v>12013edu12</v>
      </c>
      <c r="B397" s="232">
        <v>12013</v>
      </c>
      <c r="C397" s="232" t="s">
        <v>705</v>
      </c>
      <c r="D397" s="232">
        <v>0.47458076477050781</v>
      </c>
      <c r="E397" s="232">
        <v>3.8839910179376602E-2</v>
      </c>
      <c r="F397" s="232">
        <v>12.218894958496094</v>
      </c>
      <c r="G397" s="232">
        <v>3.9399631903686022E-34</v>
      </c>
      <c r="H397" s="232">
        <v>11955</v>
      </c>
      <c r="I397" s="232">
        <v>0.41119170188903809</v>
      </c>
      <c r="J397" s="232">
        <v>0.36004254221916199</v>
      </c>
    </row>
    <row r="398" spans="1:10" x14ac:dyDescent="0.25">
      <c r="A398" s="288" t="str">
        <f t="shared" si="6"/>
        <v>12013edu13</v>
      </c>
      <c r="B398" s="232">
        <v>12013</v>
      </c>
      <c r="C398" s="232" t="s">
        <v>706</v>
      </c>
      <c r="D398" s="232">
        <v>0.66390186548233032</v>
      </c>
      <c r="E398" s="232">
        <v>5.7961732149124146E-2</v>
      </c>
      <c r="F398" s="232">
        <v>11.454141616821289</v>
      </c>
      <c r="G398" s="232">
        <v>3.224204209955171E-30</v>
      </c>
      <c r="H398" s="232">
        <v>11955</v>
      </c>
      <c r="I398" s="232">
        <v>0.41119170188903809</v>
      </c>
      <c r="J398" s="232">
        <v>1.5880471095442772E-2</v>
      </c>
    </row>
    <row r="399" spans="1:10" x14ac:dyDescent="0.25">
      <c r="A399" s="288" t="str">
        <f t="shared" si="6"/>
        <v>12013edu14</v>
      </c>
      <c r="B399" s="232">
        <v>12013</v>
      </c>
      <c r="C399" s="232" t="s">
        <v>707</v>
      </c>
      <c r="D399" s="232">
        <v>0.78723698854446411</v>
      </c>
      <c r="E399" s="232">
        <v>5.8175332844257355E-2</v>
      </c>
      <c r="F399" s="232">
        <v>13.532144546508789</v>
      </c>
      <c r="G399" s="232">
        <v>0</v>
      </c>
      <c r="H399" s="232">
        <v>11955</v>
      </c>
      <c r="I399" s="232">
        <v>0.41119170188903809</v>
      </c>
      <c r="J399" s="232">
        <v>2.3054486140608788E-2</v>
      </c>
    </row>
    <row r="400" spans="1:10" x14ac:dyDescent="0.25">
      <c r="A400" s="288" t="str">
        <f t="shared" si="6"/>
        <v>12013edu15</v>
      </c>
      <c r="B400" s="232">
        <v>12013</v>
      </c>
      <c r="C400" s="232" t="s">
        <v>708</v>
      </c>
      <c r="D400" s="232">
        <v>0.86555367708206177</v>
      </c>
      <c r="E400" s="232">
        <v>5.7794515043497086E-2</v>
      </c>
      <c r="F400" s="232">
        <v>14.976398468017578</v>
      </c>
      <c r="G400" s="232">
        <v>0</v>
      </c>
      <c r="H400" s="232">
        <v>11955</v>
      </c>
      <c r="I400" s="232">
        <v>0.41119170188903809</v>
      </c>
      <c r="J400" s="232">
        <v>2.57423035800457E-2</v>
      </c>
    </row>
    <row r="401" spans="1:10" x14ac:dyDescent="0.25">
      <c r="A401" s="288" t="str">
        <f t="shared" si="6"/>
        <v>12013edu16</v>
      </c>
      <c r="B401" s="232">
        <v>12013</v>
      </c>
      <c r="C401" s="232" t="s">
        <v>709</v>
      </c>
      <c r="D401" s="232">
        <v>1.357649564743042</v>
      </c>
      <c r="E401" s="232">
        <v>4.2201269418001175E-2</v>
      </c>
      <c r="F401" s="232">
        <v>32.170822143554688</v>
      </c>
      <c r="G401" s="232">
        <v>0</v>
      </c>
      <c r="H401" s="232">
        <v>11955</v>
      </c>
      <c r="I401" s="232">
        <v>0.41119170188903809</v>
      </c>
      <c r="J401" s="232">
        <v>0.16164672374725342</v>
      </c>
    </row>
    <row r="402" spans="1:10" x14ac:dyDescent="0.25">
      <c r="A402" s="288" t="str">
        <f t="shared" si="6"/>
        <v>12013edu18</v>
      </c>
      <c r="B402" s="232">
        <v>12013</v>
      </c>
      <c r="C402" s="232" t="s">
        <v>710</v>
      </c>
      <c r="D402" s="232">
        <v>1.8593564033508301</v>
      </c>
      <c r="E402" s="232">
        <v>9.1006062924861908E-2</v>
      </c>
      <c r="F402" s="232">
        <v>20.431127548217773</v>
      </c>
      <c r="G402" s="232">
        <v>0</v>
      </c>
      <c r="H402" s="232">
        <v>11955</v>
      </c>
      <c r="I402" s="232">
        <v>0.41119170188903809</v>
      </c>
      <c r="J402" s="232">
        <v>9.5300422981381416E-3</v>
      </c>
    </row>
    <row r="403" spans="1:10" x14ac:dyDescent="0.25">
      <c r="A403" s="288" t="str">
        <f t="shared" si="6"/>
        <v>12013edu2</v>
      </c>
      <c r="B403" s="232">
        <v>12013</v>
      </c>
      <c r="C403" s="232" t="s">
        <v>711</v>
      </c>
      <c r="D403" s="232">
        <v>7.3906439356505871E-3</v>
      </c>
      <c r="E403" s="232">
        <v>6.5009236335754395E-2</v>
      </c>
      <c r="F403" s="232">
        <v>0.11368606239557266</v>
      </c>
      <c r="G403" s="232">
        <v>0.90948855876922607</v>
      </c>
      <c r="H403" s="232">
        <v>11955</v>
      </c>
      <c r="I403" s="232">
        <v>0.41119170188903809</v>
      </c>
      <c r="J403" s="232">
        <v>5.5778841488063335E-3</v>
      </c>
    </row>
    <row r="404" spans="1:10" x14ac:dyDescent="0.25">
      <c r="A404" s="288" t="str">
        <f t="shared" si="6"/>
        <v>12013edu22</v>
      </c>
      <c r="B404" s="232">
        <v>12013</v>
      </c>
      <c r="C404" s="232" t="s">
        <v>712</v>
      </c>
      <c r="D404" s="232">
        <v>2.2091917991638184</v>
      </c>
      <c r="E404" s="232">
        <v>0.13021133840084076</v>
      </c>
      <c r="F404" s="232">
        <v>16.966201782226563</v>
      </c>
      <c r="G404" s="232">
        <v>0</v>
      </c>
      <c r="H404" s="232">
        <v>11955</v>
      </c>
      <c r="I404" s="232">
        <v>0.41119170188903809</v>
      </c>
      <c r="J404" s="232">
        <v>2.3862682282924652E-3</v>
      </c>
    </row>
    <row r="405" spans="1:10" x14ac:dyDescent="0.25">
      <c r="A405" s="288" t="str">
        <f t="shared" si="6"/>
        <v>12013edu3</v>
      </c>
      <c r="B405" s="232">
        <v>12013</v>
      </c>
      <c r="C405" s="232" t="s">
        <v>713</v>
      </c>
      <c r="D405" s="232">
        <v>-0.14303828775882721</v>
      </c>
      <c r="E405" s="232">
        <v>6.4781904220581055E-2</v>
      </c>
      <c r="F405" s="232">
        <v>-2.2079975605010986</v>
      </c>
      <c r="G405" s="232">
        <v>2.7263389900326729E-2</v>
      </c>
      <c r="H405" s="232">
        <v>11955</v>
      </c>
      <c r="I405" s="232">
        <v>0.41119170188903809</v>
      </c>
      <c r="J405" s="232">
        <v>1.0237274691462517E-2</v>
      </c>
    </row>
    <row r="406" spans="1:10" x14ac:dyDescent="0.25">
      <c r="A406" s="288" t="str">
        <f t="shared" si="6"/>
        <v>12013edu4</v>
      </c>
      <c r="B406" s="232">
        <v>12013</v>
      </c>
      <c r="C406" s="232" t="s">
        <v>714</v>
      </c>
      <c r="D406" s="232">
        <v>-1.5860173851251602E-2</v>
      </c>
      <c r="E406" s="232">
        <v>5.1485083997249603E-2</v>
      </c>
      <c r="F406" s="232">
        <v>-0.30805376172065735</v>
      </c>
      <c r="G406" s="232">
        <v>0.75804680585861206</v>
      </c>
      <c r="H406" s="232">
        <v>11955</v>
      </c>
      <c r="I406" s="232">
        <v>0.41119170188903809</v>
      </c>
      <c r="J406" s="232">
        <v>1.9306022673845291E-2</v>
      </c>
    </row>
    <row r="407" spans="1:10" x14ac:dyDescent="0.25">
      <c r="A407" s="288" t="str">
        <f t="shared" si="6"/>
        <v>12013edu5</v>
      </c>
      <c r="B407" s="232">
        <v>12013</v>
      </c>
      <c r="C407" s="232" t="s">
        <v>715</v>
      </c>
      <c r="D407" s="232">
        <v>7.4206069111824036E-2</v>
      </c>
      <c r="E407" s="232">
        <v>4.3035190552473068E-2</v>
      </c>
      <c r="F407" s="232">
        <v>1.724311351776123</v>
      </c>
      <c r="G407" s="232">
        <v>8.4677547216415405E-2</v>
      </c>
      <c r="H407" s="232">
        <v>11955</v>
      </c>
      <c r="I407" s="232">
        <v>0.41119170188903809</v>
      </c>
      <c r="J407" s="232">
        <v>6.1103105545043945E-2</v>
      </c>
    </row>
    <row r="408" spans="1:10" x14ac:dyDescent="0.25">
      <c r="A408" s="288" t="str">
        <f t="shared" si="6"/>
        <v>12013edu6</v>
      </c>
      <c r="B408" s="232">
        <v>12013</v>
      </c>
      <c r="C408" s="232" t="s">
        <v>716</v>
      </c>
      <c r="D408" s="232">
        <v>8.9598886668682098E-2</v>
      </c>
      <c r="E408" s="232">
        <v>4.5867159962654114E-2</v>
      </c>
      <c r="F408" s="232">
        <v>1.9534430503845215</v>
      </c>
      <c r="G408" s="232">
        <v>5.0790455192327499E-2</v>
      </c>
      <c r="H408" s="232">
        <v>11955</v>
      </c>
      <c r="I408" s="232">
        <v>0.41119170188903809</v>
      </c>
      <c r="J408" s="232">
        <v>3.8238242268562317E-2</v>
      </c>
    </row>
    <row r="409" spans="1:10" x14ac:dyDescent="0.25">
      <c r="A409" s="288" t="str">
        <f t="shared" si="6"/>
        <v>12013edu7</v>
      </c>
      <c r="B409" s="232">
        <v>12013</v>
      </c>
      <c r="C409" s="232" t="s">
        <v>717</v>
      </c>
      <c r="D409" s="232">
        <v>0.13019552826881409</v>
      </c>
      <c r="E409" s="232">
        <v>4.6023406088352203E-2</v>
      </c>
      <c r="F409" s="232">
        <v>2.8288981914520264</v>
      </c>
      <c r="G409" s="232">
        <v>4.6786456368863583E-3</v>
      </c>
      <c r="H409" s="232">
        <v>11955</v>
      </c>
      <c r="I409" s="232">
        <v>0.41119170188903809</v>
      </c>
      <c r="J409" s="232">
        <v>2.4561615660786629E-2</v>
      </c>
    </row>
    <row r="410" spans="1:10" x14ac:dyDescent="0.25">
      <c r="A410" s="288" t="str">
        <f t="shared" si="6"/>
        <v>12013edu8</v>
      </c>
      <c r="B410" s="232">
        <v>12013</v>
      </c>
      <c r="C410" s="232" t="s">
        <v>718</v>
      </c>
      <c r="D410" s="232">
        <v>0.1786043792963028</v>
      </c>
      <c r="E410" s="232">
        <v>4.6351585537195206E-2</v>
      </c>
      <c r="F410" s="232">
        <v>3.8532528877258301</v>
      </c>
      <c r="G410" s="232">
        <v>1.1716927110683173E-4</v>
      </c>
      <c r="H410" s="232">
        <v>11955</v>
      </c>
      <c r="I410" s="232">
        <v>0.41119170188903809</v>
      </c>
      <c r="J410" s="232">
        <v>3.2142780721187592E-2</v>
      </c>
    </row>
    <row r="411" spans="1:10" x14ac:dyDescent="0.25">
      <c r="A411" s="288" t="str">
        <f t="shared" si="6"/>
        <v>12013edu9</v>
      </c>
      <c r="B411" s="232">
        <v>12013</v>
      </c>
      <c r="C411" s="232" t="s">
        <v>719</v>
      </c>
      <c r="D411" s="232">
        <v>0.21399387717247009</v>
      </c>
      <c r="E411" s="232">
        <v>3.9442826062440872E-2</v>
      </c>
      <c r="F411" s="232">
        <v>5.4254193305969238</v>
      </c>
      <c r="G411" s="232">
        <v>5.8947591696778545E-8</v>
      </c>
      <c r="H411" s="232">
        <v>11955</v>
      </c>
      <c r="I411" s="232">
        <v>0.41119170188903809</v>
      </c>
      <c r="J411" s="232">
        <v>0.13373713195323944</v>
      </c>
    </row>
    <row r="412" spans="1:10" x14ac:dyDescent="0.25">
      <c r="A412" s="288" t="str">
        <f t="shared" si="6"/>
        <v>12013hom</v>
      </c>
      <c r="B412" s="232">
        <v>12013</v>
      </c>
      <c r="C412" s="232" t="s">
        <v>720</v>
      </c>
      <c r="D412" s="232">
        <v>0.36971345543861389</v>
      </c>
      <c r="E412" s="232">
        <v>1.1732893064618111E-2</v>
      </c>
      <c r="F412" s="232">
        <v>31.510852813720703</v>
      </c>
      <c r="G412" s="232">
        <v>0</v>
      </c>
      <c r="H412" s="232">
        <v>11955</v>
      </c>
      <c r="I412" s="232">
        <v>0.41119170188903809</v>
      </c>
      <c r="J412" s="232">
        <v>0.55978536605834961</v>
      </c>
    </row>
    <row r="413" spans="1:10" x14ac:dyDescent="0.25">
      <c r="A413" s="288" t="str">
        <f t="shared" si="6"/>
        <v>12013idade</v>
      </c>
      <c r="B413" s="232">
        <v>12013</v>
      </c>
      <c r="C413" s="232" t="s">
        <v>721</v>
      </c>
      <c r="D413" s="232">
        <v>4.1137933731079102E-2</v>
      </c>
      <c r="E413" s="232">
        <v>4.2647230438888073E-3</v>
      </c>
      <c r="F413" s="232">
        <v>9.6460971832275391</v>
      </c>
      <c r="G413" s="232">
        <v>6.1396587345115045E-22</v>
      </c>
      <c r="H413" s="232">
        <v>11955</v>
      </c>
      <c r="I413" s="232">
        <v>0.41119170188903809</v>
      </c>
      <c r="J413" s="232">
        <v>39.783443450927734</v>
      </c>
    </row>
    <row r="414" spans="1:10" x14ac:dyDescent="0.25">
      <c r="A414" s="288" t="str">
        <f t="shared" si="6"/>
        <v>12013idade2</v>
      </c>
      <c r="B414" s="232">
        <v>12013</v>
      </c>
      <c r="C414" s="232" t="s">
        <v>722</v>
      </c>
      <c r="D414" s="232">
        <v>-3.807492321357131E-4</v>
      </c>
      <c r="E414" s="232">
        <v>5.3227409807732329E-5</v>
      </c>
      <c r="F414" s="232">
        <v>-7.1532549858093262</v>
      </c>
      <c r="G414" s="232">
        <v>8.969843097450525E-13</v>
      </c>
      <c r="H414" s="232">
        <v>11955</v>
      </c>
      <c r="I414" s="232">
        <v>0.41119170188903809</v>
      </c>
      <c r="J414" s="232">
        <v>1752.050048828125</v>
      </c>
    </row>
    <row r="415" spans="1:10" x14ac:dyDescent="0.25">
      <c r="A415" s="288" t="str">
        <f t="shared" si="6"/>
        <v>12013lnrtrabp</v>
      </c>
      <c r="B415" s="232">
        <v>12013</v>
      </c>
      <c r="C415" s="232" t="s">
        <v>723</v>
      </c>
      <c r="J415" s="232">
        <v>7.3249831199645996</v>
      </c>
    </row>
    <row r="416" spans="1:10" x14ac:dyDescent="0.25">
      <c r="A416" s="288" t="str">
        <f t="shared" si="6"/>
        <v>42012_cons</v>
      </c>
      <c r="B416" s="232">
        <v>42012</v>
      </c>
      <c r="C416" s="232" t="s">
        <v>701</v>
      </c>
      <c r="D416" s="232">
        <v>5.489112377166748</v>
      </c>
      <c r="E416" s="232">
        <v>6.9115422666072845E-2</v>
      </c>
      <c r="F416" s="232">
        <v>79.419502258300781</v>
      </c>
      <c r="G416" s="232">
        <v>0</v>
      </c>
      <c r="H416" s="232">
        <v>12149</v>
      </c>
      <c r="I416" s="232">
        <v>0.38193032145500183</v>
      </c>
    </row>
    <row r="417" spans="1:10" x14ac:dyDescent="0.25">
      <c r="A417" s="288" t="str">
        <f t="shared" si="6"/>
        <v>42012edu1</v>
      </c>
      <c r="B417" s="232">
        <v>42012</v>
      </c>
      <c r="C417" s="232" t="s">
        <v>702</v>
      </c>
      <c r="D417" s="232">
        <v>9.3565352261066437E-2</v>
      </c>
      <c r="E417" s="232">
        <v>7.0465527474880219E-2</v>
      </c>
      <c r="F417" s="232">
        <v>1.327817440032959</v>
      </c>
      <c r="G417" s="232">
        <v>0.18426342308521271</v>
      </c>
      <c r="H417" s="232">
        <v>12149</v>
      </c>
      <c r="I417" s="232">
        <v>0.38193032145500183</v>
      </c>
      <c r="J417" s="232">
        <v>2.4010871129576117E-4</v>
      </c>
    </row>
    <row r="418" spans="1:10" x14ac:dyDescent="0.25">
      <c r="A418" s="288" t="str">
        <f t="shared" si="6"/>
        <v>42012edu10</v>
      </c>
      <c r="B418" s="232">
        <v>42012</v>
      </c>
      <c r="C418" s="232" t="s">
        <v>703</v>
      </c>
      <c r="D418" s="232">
        <v>0.21192128956317902</v>
      </c>
      <c r="E418" s="232">
        <v>5.2760902792215347E-2</v>
      </c>
      <c r="F418" s="232">
        <v>4.0166349411010742</v>
      </c>
      <c r="G418" s="232">
        <v>5.9391066315583885E-5</v>
      </c>
      <c r="H418" s="232">
        <v>12149</v>
      </c>
      <c r="I418" s="232">
        <v>0.38193032145500183</v>
      </c>
      <c r="J418" s="232">
        <v>2.2878851741552353E-2</v>
      </c>
    </row>
    <row r="419" spans="1:10" x14ac:dyDescent="0.25">
      <c r="A419" s="288" t="str">
        <f t="shared" si="6"/>
        <v>42012edu11</v>
      </c>
      <c r="B419" s="232">
        <v>42012</v>
      </c>
      <c r="C419" s="232" t="s">
        <v>704</v>
      </c>
      <c r="D419" s="232">
        <v>0.23871439695358276</v>
      </c>
      <c r="E419" s="232">
        <v>5.1680084317922592E-2</v>
      </c>
      <c r="F419" s="232">
        <v>4.6190791130065918</v>
      </c>
      <c r="G419" s="232">
        <v>3.8941316233831458E-6</v>
      </c>
      <c r="H419" s="232">
        <v>12149</v>
      </c>
      <c r="I419" s="232">
        <v>0.38193032145500183</v>
      </c>
      <c r="J419" s="232">
        <v>2.7407951653003693E-2</v>
      </c>
    </row>
    <row r="420" spans="1:10" x14ac:dyDescent="0.25">
      <c r="A420" s="288" t="str">
        <f t="shared" si="6"/>
        <v>42012edu12</v>
      </c>
      <c r="B420" s="232">
        <v>42012</v>
      </c>
      <c r="C420" s="232" t="s">
        <v>705</v>
      </c>
      <c r="D420" s="232">
        <v>0.46919742226600647</v>
      </c>
      <c r="E420" s="232">
        <v>4.2168997228145599E-2</v>
      </c>
      <c r="F420" s="232">
        <v>11.126596450805664</v>
      </c>
      <c r="G420" s="232">
        <v>1.2810064228255422E-28</v>
      </c>
      <c r="H420" s="232">
        <v>12149</v>
      </c>
      <c r="I420" s="232">
        <v>0.38193032145500183</v>
      </c>
      <c r="J420" s="232">
        <v>0.35235249996185303</v>
      </c>
    </row>
    <row r="421" spans="1:10" x14ac:dyDescent="0.25">
      <c r="A421" s="288" t="str">
        <f t="shared" si="6"/>
        <v>42012edu13</v>
      </c>
      <c r="B421" s="232">
        <v>42012</v>
      </c>
      <c r="C421" s="232" t="s">
        <v>706</v>
      </c>
      <c r="D421" s="232">
        <v>0.68432402610778809</v>
      </c>
      <c r="E421" s="232">
        <v>5.5857934057712555E-2</v>
      </c>
      <c r="F421" s="232">
        <v>12.251152038574219</v>
      </c>
      <c r="G421" s="232">
        <v>2.6413759843272492E-34</v>
      </c>
      <c r="H421" s="232">
        <v>12149</v>
      </c>
      <c r="I421" s="232">
        <v>0.38193032145500183</v>
      </c>
      <c r="J421" s="232">
        <v>1.8488189205527306E-2</v>
      </c>
    </row>
    <row r="422" spans="1:10" x14ac:dyDescent="0.25">
      <c r="A422" s="288" t="str">
        <f t="shared" si="6"/>
        <v>42012edu14</v>
      </c>
      <c r="B422" s="232">
        <v>42012</v>
      </c>
      <c r="C422" s="232" t="s">
        <v>707</v>
      </c>
      <c r="D422" s="232">
        <v>0.74057495594024658</v>
      </c>
      <c r="E422" s="232">
        <v>6.0926724225282669E-2</v>
      </c>
      <c r="F422" s="232">
        <v>12.155174255371094</v>
      </c>
      <c r="G422" s="232">
        <v>8.465437361816901E-34</v>
      </c>
      <c r="H422" s="232">
        <v>12149</v>
      </c>
      <c r="I422" s="232">
        <v>0.38193032145500183</v>
      </c>
      <c r="J422" s="232">
        <v>2.3469783365726471E-2</v>
      </c>
    </row>
    <row r="423" spans="1:10" x14ac:dyDescent="0.25">
      <c r="A423" s="288" t="str">
        <f t="shared" si="6"/>
        <v>42012edu15</v>
      </c>
      <c r="B423" s="232">
        <v>42012</v>
      </c>
      <c r="C423" s="232" t="s">
        <v>708</v>
      </c>
      <c r="D423" s="232">
        <v>0.83432102203369141</v>
      </c>
      <c r="E423" s="232">
        <v>6.0736369341611862E-2</v>
      </c>
      <c r="F423" s="232">
        <v>13.736761093139648</v>
      </c>
      <c r="G423" s="232">
        <v>0</v>
      </c>
      <c r="H423" s="232">
        <v>12149</v>
      </c>
      <c r="I423" s="232">
        <v>0.38193032145500183</v>
      </c>
      <c r="J423" s="232">
        <v>2.6065189391374588E-2</v>
      </c>
    </row>
    <row r="424" spans="1:10" x14ac:dyDescent="0.25">
      <c r="A424" s="288" t="str">
        <f t="shared" si="6"/>
        <v>42012edu16</v>
      </c>
      <c r="B424" s="232">
        <v>42012</v>
      </c>
      <c r="C424" s="232" t="s">
        <v>709</v>
      </c>
      <c r="D424" s="232">
        <v>1.2899388074874878</v>
      </c>
      <c r="E424" s="232">
        <v>4.5691799372434616E-2</v>
      </c>
      <c r="F424" s="232">
        <v>28.231298446655273</v>
      </c>
      <c r="G424" s="232">
        <v>0</v>
      </c>
      <c r="H424" s="232">
        <v>12149</v>
      </c>
      <c r="I424" s="232">
        <v>0.38193032145500183</v>
      </c>
      <c r="J424" s="232">
        <v>0.15493805706501007</v>
      </c>
    </row>
    <row r="425" spans="1:10" x14ac:dyDescent="0.25">
      <c r="A425" s="288" t="str">
        <f t="shared" si="6"/>
        <v>42012edu18</v>
      </c>
      <c r="B425" s="232">
        <v>42012</v>
      </c>
      <c r="C425" s="232" t="s">
        <v>710</v>
      </c>
      <c r="D425" s="232">
        <v>1.6151373386383057</v>
      </c>
      <c r="E425" s="232">
        <v>0.10800052434206009</v>
      </c>
      <c r="F425" s="232">
        <v>14.954902648925781</v>
      </c>
      <c r="G425" s="232">
        <v>0</v>
      </c>
      <c r="H425" s="232">
        <v>12149</v>
      </c>
      <c r="I425" s="232">
        <v>0.38193032145500183</v>
      </c>
      <c r="J425" s="232">
        <v>1.0543902404606342E-2</v>
      </c>
    </row>
    <row r="426" spans="1:10" x14ac:dyDescent="0.25">
      <c r="A426" s="288" t="str">
        <f t="shared" si="6"/>
        <v>42012edu2</v>
      </c>
      <c r="B426" s="232">
        <v>42012</v>
      </c>
      <c r="C426" s="232" t="s">
        <v>711</v>
      </c>
      <c r="D426" s="232">
        <v>-1.8592545762658119E-2</v>
      </c>
      <c r="E426" s="232">
        <v>7.559502124786377E-2</v>
      </c>
      <c r="F426" s="232">
        <v>-0.24594934284687042</v>
      </c>
      <c r="G426" s="232">
        <v>0.80572563409805298</v>
      </c>
      <c r="H426" s="232">
        <v>12149</v>
      </c>
      <c r="I426" s="232">
        <v>0.38193032145500183</v>
      </c>
      <c r="J426" s="232">
        <v>6.7164716310799122E-3</v>
      </c>
    </row>
    <row r="427" spans="1:10" x14ac:dyDescent="0.25">
      <c r="A427" s="288" t="str">
        <f t="shared" si="6"/>
        <v>42012edu22</v>
      </c>
      <c r="B427" s="232">
        <v>42012</v>
      </c>
      <c r="C427" s="232" t="s">
        <v>712</v>
      </c>
      <c r="D427" s="232">
        <v>2.143634557723999</v>
      </c>
      <c r="E427" s="232">
        <v>0.1764490008354187</v>
      </c>
      <c r="F427" s="232">
        <v>12.148748397827148</v>
      </c>
      <c r="G427" s="232">
        <v>9.1490911009307197E-34</v>
      </c>
      <c r="H427" s="232">
        <v>12149</v>
      </c>
      <c r="I427" s="232">
        <v>0.38193032145500183</v>
      </c>
      <c r="J427" s="232">
        <v>2.2316824179142714E-3</v>
      </c>
    </row>
    <row r="428" spans="1:10" x14ac:dyDescent="0.25">
      <c r="A428" s="288" t="str">
        <f t="shared" si="6"/>
        <v>42012edu3</v>
      </c>
      <c r="B428" s="232">
        <v>42012</v>
      </c>
      <c r="C428" s="232" t="s">
        <v>713</v>
      </c>
      <c r="D428" s="232">
        <v>3.2961899705696851E-5</v>
      </c>
      <c r="E428" s="232">
        <v>7.17429518699646E-2</v>
      </c>
      <c r="F428" s="232">
        <v>4.5944441808387637E-4</v>
      </c>
      <c r="G428" s="232">
        <v>0.99963343143463135</v>
      </c>
      <c r="H428" s="232">
        <v>12149</v>
      </c>
      <c r="I428" s="232">
        <v>0.38193032145500183</v>
      </c>
      <c r="J428" s="232">
        <v>1.1018176563084126E-2</v>
      </c>
    </row>
    <row r="429" spans="1:10" x14ac:dyDescent="0.25">
      <c r="A429" s="288" t="str">
        <f t="shared" si="6"/>
        <v>42012edu4</v>
      </c>
      <c r="B429" s="232">
        <v>42012</v>
      </c>
      <c r="C429" s="232" t="s">
        <v>714</v>
      </c>
      <c r="D429" s="232">
        <v>9.7550899954512715E-4</v>
      </c>
      <c r="E429" s="232">
        <v>5.2539058029651642E-2</v>
      </c>
      <c r="F429" s="232">
        <v>1.8567310646176338E-2</v>
      </c>
      <c r="G429" s="232">
        <v>0.98518657684326172</v>
      </c>
      <c r="H429" s="232">
        <v>12149</v>
      </c>
      <c r="I429" s="232">
        <v>0.38193032145500183</v>
      </c>
      <c r="J429" s="232">
        <v>2.0110948011279106E-2</v>
      </c>
    </row>
    <row r="430" spans="1:10" x14ac:dyDescent="0.25">
      <c r="A430" s="288" t="str">
        <f t="shared" si="6"/>
        <v>42012edu5</v>
      </c>
      <c r="B430" s="232">
        <v>42012</v>
      </c>
      <c r="C430" s="232" t="s">
        <v>715</v>
      </c>
      <c r="D430" s="232">
        <v>4.8468835651874542E-2</v>
      </c>
      <c r="E430" s="232">
        <v>4.5876793563365936E-2</v>
      </c>
      <c r="F430" s="232">
        <v>1.0565000772476196</v>
      </c>
      <c r="G430" s="232">
        <v>0.29076084494590759</v>
      </c>
      <c r="H430" s="232">
        <v>12149</v>
      </c>
      <c r="I430" s="232">
        <v>0.38193032145500183</v>
      </c>
      <c r="J430" s="232">
        <v>6.1337459832429886E-2</v>
      </c>
    </row>
    <row r="431" spans="1:10" x14ac:dyDescent="0.25">
      <c r="A431" s="288" t="str">
        <f t="shared" si="6"/>
        <v>42012edu6</v>
      </c>
      <c r="B431" s="232">
        <v>42012</v>
      </c>
      <c r="C431" s="232" t="s">
        <v>716</v>
      </c>
      <c r="D431" s="232">
        <v>4.8048745840787888E-2</v>
      </c>
      <c r="E431" s="232">
        <v>4.6848971396684647E-2</v>
      </c>
      <c r="F431" s="232">
        <v>1.0256093740463257</v>
      </c>
      <c r="G431" s="232">
        <v>0.30509620904922485</v>
      </c>
      <c r="H431" s="232">
        <v>12149</v>
      </c>
      <c r="I431" s="232">
        <v>0.38193032145500183</v>
      </c>
      <c r="J431" s="232">
        <v>4.0318947285413742E-2</v>
      </c>
    </row>
    <row r="432" spans="1:10" x14ac:dyDescent="0.25">
      <c r="A432" s="288" t="str">
        <f t="shared" si="6"/>
        <v>42012edu7</v>
      </c>
      <c r="B432" s="232">
        <v>42012</v>
      </c>
      <c r="C432" s="232" t="s">
        <v>717</v>
      </c>
      <c r="D432" s="232">
        <v>0.10276534408330917</v>
      </c>
      <c r="E432" s="232">
        <v>5.0640862435102463E-2</v>
      </c>
      <c r="F432" s="232">
        <v>2.029296875</v>
      </c>
      <c r="G432" s="232">
        <v>4.2449858039617538E-2</v>
      </c>
      <c r="H432" s="232">
        <v>12149</v>
      </c>
      <c r="I432" s="232">
        <v>0.38193032145500183</v>
      </c>
      <c r="J432" s="232">
        <v>2.7392711490392685E-2</v>
      </c>
    </row>
    <row r="433" spans="1:10" x14ac:dyDescent="0.25">
      <c r="A433" s="288" t="str">
        <f t="shared" si="6"/>
        <v>42012edu8</v>
      </c>
      <c r="B433" s="232">
        <v>42012</v>
      </c>
      <c r="C433" s="232" t="s">
        <v>718</v>
      </c>
      <c r="D433" s="232">
        <v>0.16431520879268646</v>
      </c>
      <c r="E433" s="232">
        <v>4.9051623791456223E-2</v>
      </c>
      <c r="F433" s="232">
        <v>3.3498423099517822</v>
      </c>
      <c r="G433" s="232">
        <v>8.1104162381961942E-4</v>
      </c>
      <c r="H433" s="232">
        <v>12149</v>
      </c>
      <c r="I433" s="232">
        <v>0.38193032145500183</v>
      </c>
      <c r="J433" s="232">
        <v>3.035472147166729E-2</v>
      </c>
    </row>
    <row r="434" spans="1:10" x14ac:dyDescent="0.25">
      <c r="A434" s="288" t="str">
        <f t="shared" si="6"/>
        <v>42012edu9</v>
      </c>
      <c r="B434" s="232">
        <v>42012</v>
      </c>
      <c r="C434" s="232" t="s">
        <v>719</v>
      </c>
      <c r="D434" s="232">
        <v>0.19366049766540527</v>
      </c>
      <c r="E434" s="232">
        <v>4.2829915881156921E-2</v>
      </c>
      <c r="F434" s="232">
        <v>4.5216174125671387</v>
      </c>
      <c r="G434" s="232">
        <v>6.195065907377284E-6</v>
      </c>
      <c r="H434" s="232">
        <v>12149</v>
      </c>
      <c r="I434" s="232">
        <v>0.38193032145500183</v>
      </c>
      <c r="J434" s="232">
        <v>0.13928687572479248</v>
      </c>
    </row>
    <row r="435" spans="1:10" x14ac:dyDescent="0.25">
      <c r="A435" s="288" t="str">
        <f t="shared" si="6"/>
        <v>42012hom</v>
      </c>
      <c r="B435" s="232">
        <v>42012</v>
      </c>
      <c r="C435" s="232" t="s">
        <v>720</v>
      </c>
      <c r="D435" s="232">
        <v>0.37020778656005859</v>
      </c>
      <c r="E435" s="232">
        <v>1.1799060739576817E-2</v>
      </c>
      <c r="F435" s="232">
        <v>31.376039505004883</v>
      </c>
      <c r="G435" s="232">
        <v>0</v>
      </c>
      <c r="H435" s="232">
        <v>12149</v>
      </c>
      <c r="I435" s="232">
        <v>0.38193032145500183</v>
      </c>
      <c r="J435" s="232">
        <v>0.55438941717147827</v>
      </c>
    </row>
    <row r="436" spans="1:10" x14ac:dyDescent="0.25">
      <c r="A436" s="288" t="str">
        <f t="shared" si="6"/>
        <v>42012idade</v>
      </c>
      <c r="B436" s="232">
        <v>42012</v>
      </c>
      <c r="C436" s="232" t="s">
        <v>721</v>
      </c>
      <c r="D436" s="232">
        <v>4.8255998641252518E-2</v>
      </c>
      <c r="E436" s="232">
        <v>2.9511188622564077E-3</v>
      </c>
      <c r="F436" s="232">
        <v>16.351764678955078</v>
      </c>
      <c r="G436" s="232">
        <v>0</v>
      </c>
      <c r="H436" s="232">
        <v>12149</v>
      </c>
      <c r="I436" s="232">
        <v>0.38193032145500183</v>
      </c>
      <c r="J436" s="232">
        <v>39.785877227783203</v>
      </c>
    </row>
    <row r="437" spans="1:10" x14ac:dyDescent="0.25">
      <c r="A437" s="288" t="str">
        <f t="shared" si="6"/>
        <v>42012idade2</v>
      </c>
      <c r="B437" s="232">
        <v>42012</v>
      </c>
      <c r="C437" s="232" t="s">
        <v>722</v>
      </c>
      <c r="D437" s="232">
        <v>-4.6552356798201799E-4</v>
      </c>
      <c r="E437" s="232">
        <v>3.6293207813287154E-5</v>
      </c>
      <c r="F437" s="232">
        <v>-12.826741218566895</v>
      </c>
      <c r="G437" s="232">
        <v>2.0328446245368973E-37</v>
      </c>
      <c r="H437" s="232">
        <v>12149</v>
      </c>
      <c r="I437" s="232">
        <v>0.38193032145500183</v>
      </c>
      <c r="J437" s="232">
        <v>1754.2646484375</v>
      </c>
    </row>
    <row r="438" spans="1:10" x14ac:dyDescent="0.25">
      <c r="A438" s="288" t="str">
        <f t="shared" si="6"/>
        <v>42012lnrtrabp</v>
      </c>
      <c r="B438" s="232">
        <v>42012</v>
      </c>
      <c r="C438" s="232" t="s">
        <v>723</v>
      </c>
      <c r="J438" s="232">
        <v>7.2873802185058594</v>
      </c>
    </row>
    <row r="439" spans="1:10" x14ac:dyDescent="0.25">
      <c r="A439" s="288" t="str">
        <f t="shared" si="6"/>
        <v>32012_cons</v>
      </c>
      <c r="B439" s="232">
        <v>32012</v>
      </c>
      <c r="C439" s="232" t="s">
        <v>701</v>
      </c>
      <c r="D439" s="232">
        <v>5.3738203048706055</v>
      </c>
      <c r="E439" s="232">
        <v>6.5525233745574951E-2</v>
      </c>
      <c r="F439" s="232">
        <v>82.011466979980469</v>
      </c>
      <c r="G439" s="232">
        <v>0</v>
      </c>
      <c r="H439" s="232">
        <v>12185</v>
      </c>
      <c r="I439" s="232">
        <v>0.40388473868370056</v>
      </c>
    </row>
    <row r="440" spans="1:10" x14ac:dyDescent="0.25">
      <c r="A440" s="288" t="str">
        <f t="shared" si="6"/>
        <v>32012edu1</v>
      </c>
      <c r="B440" s="232">
        <v>32012</v>
      </c>
      <c r="C440" s="232" t="s">
        <v>702</v>
      </c>
      <c r="D440" s="232">
        <v>0.17199364304542542</v>
      </c>
      <c r="E440" s="232">
        <v>4.0939901024103165E-2</v>
      </c>
      <c r="F440" s="232">
        <v>4.2011251449584961</v>
      </c>
      <c r="G440" s="232">
        <v>2.674861389095895E-5</v>
      </c>
      <c r="H440" s="232">
        <v>12185</v>
      </c>
      <c r="I440" s="232">
        <v>0.40388473868370056</v>
      </c>
      <c r="J440" s="232">
        <v>5.937958849244751E-5</v>
      </c>
    </row>
    <row r="441" spans="1:10" x14ac:dyDescent="0.25">
      <c r="A441" s="288" t="str">
        <f t="shared" si="6"/>
        <v>32012edu10</v>
      </c>
      <c r="B441" s="232">
        <v>32012</v>
      </c>
      <c r="C441" s="232" t="s">
        <v>703</v>
      </c>
      <c r="D441" s="232">
        <v>0.31707727909088135</v>
      </c>
      <c r="E441" s="232">
        <v>4.8914432525634766E-2</v>
      </c>
      <c r="F441" s="232">
        <v>6.4822845458984375</v>
      </c>
      <c r="G441" s="232">
        <v>9.3835286762988801E-11</v>
      </c>
      <c r="H441" s="232">
        <v>12185</v>
      </c>
      <c r="I441" s="232">
        <v>0.40388473868370056</v>
      </c>
      <c r="J441" s="232">
        <v>2.2646771743893623E-2</v>
      </c>
    </row>
    <row r="442" spans="1:10" x14ac:dyDescent="0.25">
      <c r="A442" s="288" t="str">
        <f t="shared" si="6"/>
        <v>32012edu11</v>
      </c>
      <c r="B442" s="232">
        <v>32012</v>
      </c>
      <c r="C442" s="232" t="s">
        <v>704</v>
      </c>
      <c r="D442" s="232">
        <v>0.31001728773117065</v>
      </c>
      <c r="E442" s="232">
        <v>4.8760488629341125E-2</v>
      </c>
      <c r="F442" s="232">
        <v>6.3579611778259277</v>
      </c>
      <c r="G442" s="232">
        <v>2.1176427278390975E-10</v>
      </c>
      <c r="H442" s="232">
        <v>12185</v>
      </c>
      <c r="I442" s="232">
        <v>0.40388473868370056</v>
      </c>
      <c r="J442" s="232">
        <v>2.9100332409143448E-2</v>
      </c>
    </row>
    <row r="443" spans="1:10" x14ac:dyDescent="0.25">
      <c r="A443" s="288" t="str">
        <f t="shared" si="6"/>
        <v>32012edu12</v>
      </c>
      <c r="B443" s="232">
        <v>32012</v>
      </c>
      <c r="C443" s="232" t="s">
        <v>705</v>
      </c>
      <c r="D443" s="232">
        <v>0.53942281007766724</v>
      </c>
      <c r="E443" s="232">
        <v>3.9722811430692673E-2</v>
      </c>
      <c r="F443" s="232">
        <v>13.579673767089844</v>
      </c>
      <c r="G443" s="232">
        <v>0</v>
      </c>
      <c r="H443" s="232">
        <v>12185</v>
      </c>
      <c r="I443" s="232">
        <v>0.40388473868370056</v>
      </c>
      <c r="J443" s="232">
        <v>0.34513893723487854</v>
      </c>
    </row>
    <row r="444" spans="1:10" x14ac:dyDescent="0.25">
      <c r="A444" s="288" t="str">
        <f t="shared" si="6"/>
        <v>32012edu13</v>
      </c>
      <c r="B444" s="232">
        <v>32012</v>
      </c>
      <c r="C444" s="232" t="s">
        <v>706</v>
      </c>
      <c r="D444" s="232">
        <v>0.83595311641693115</v>
      </c>
      <c r="E444" s="232">
        <v>5.8311760425567627E-2</v>
      </c>
      <c r="F444" s="232">
        <v>14.33592700958252</v>
      </c>
      <c r="G444" s="232">
        <v>0</v>
      </c>
      <c r="H444" s="232">
        <v>12185</v>
      </c>
      <c r="I444" s="232">
        <v>0.40388473868370056</v>
      </c>
      <c r="J444" s="232">
        <v>1.8615499138832092E-2</v>
      </c>
    </row>
    <row r="445" spans="1:10" x14ac:dyDescent="0.25">
      <c r="A445" s="288" t="str">
        <f t="shared" si="6"/>
        <v>32012edu14</v>
      </c>
      <c r="B445" s="232">
        <v>32012</v>
      </c>
      <c r="C445" s="232" t="s">
        <v>707</v>
      </c>
      <c r="D445" s="232">
        <v>0.81315284967422485</v>
      </c>
      <c r="E445" s="232">
        <v>5.3574670106172562E-2</v>
      </c>
      <c r="F445" s="232">
        <v>15.177934646606445</v>
      </c>
      <c r="G445" s="232">
        <v>0</v>
      </c>
      <c r="H445" s="232">
        <v>12185</v>
      </c>
      <c r="I445" s="232">
        <v>0.40388473868370056</v>
      </c>
      <c r="J445" s="232">
        <v>2.4496976286172867E-2</v>
      </c>
    </row>
    <row r="446" spans="1:10" x14ac:dyDescent="0.25">
      <c r="A446" s="288" t="str">
        <f t="shared" si="6"/>
        <v>32012edu15</v>
      </c>
      <c r="B446" s="232">
        <v>32012</v>
      </c>
      <c r="C446" s="232" t="s">
        <v>708</v>
      </c>
      <c r="D446" s="232">
        <v>0.86305922269821167</v>
      </c>
      <c r="E446" s="232">
        <v>5.5552922189235687E-2</v>
      </c>
      <c r="F446" s="232">
        <v>15.535802841186523</v>
      </c>
      <c r="G446" s="232">
        <v>0</v>
      </c>
      <c r="H446" s="232">
        <v>12185</v>
      </c>
      <c r="I446" s="232">
        <v>0.40388473868370056</v>
      </c>
      <c r="J446" s="232">
        <v>2.8161931782960892E-2</v>
      </c>
    </row>
    <row r="447" spans="1:10" x14ac:dyDescent="0.25">
      <c r="A447" s="288" t="str">
        <f t="shared" si="6"/>
        <v>32012edu16</v>
      </c>
      <c r="B447" s="232">
        <v>32012</v>
      </c>
      <c r="C447" s="232" t="s">
        <v>709</v>
      </c>
      <c r="D447" s="232">
        <v>1.3732025623321533</v>
      </c>
      <c r="E447" s="232">
        <v>4.3190047144889832E-2</v>
      </c>
      <c r="F447" s="232">
        <v>31.794422149658203</v>
      </c>
      <c r="G447" s="232">
        <v>0</v>
      </c>
      <c r="H447" s="232">
        <v>12185</v>
      </c>
      <c r="I447" s="232">
        <v>0.40388473868370056</v>
      </c>
      <c r="J447" s="232">
        <v>0.15734507143497467</v>
      </c>
    </row>
    <row r="448" spans="1:10" x14ac:dyDescent="0.25">
      <c r="A448" s="288" t="str">
        <f t="shared" si="6"/>
        <v>32012edu18</v>
      </c>
      <c r="B448" s="232">
        <v>32012</v>
      </c>
      <c r="C448" s="232" t="s">
        <v>710</v>
      </c>
      <c r="D448" s="232">
        <v>1.8518905639648438</v>
      </c>
      <c r="E448" s="232">
        <v>0.10550109297037125</v>
      </c>
      <c r="F448" s="232">
        <v>17.55328369140625</v>
      </c>
      <c r="G448" s="232">
        <v>0</v>
      </c>
      <c r="H448" s="232">
        <v>12185</v>
      </c>
      <c r="I448" s="232">
        <v>0.40388473868370056</v>
      </c>
      <c r="J448" s="232">
        <v>9.1027785092592239E-3</v>
      </c>
    </row>
    <row r="449" spans="1:10" x14ac:dyDescent="0.25">
      <c r="A449" s="288" t="str">
        <f t="shared" si="6"/>
        <v>32012edu2</v>
      </c>
      <c r="B449" s="232">
        <v>32012</v>
      </c>
      <c r="C449" s="232" t="s">
        <v>711</v>
      </c>
      <c r="D449" s="232">
        <v>-9.9493199959397316E-3</v>
      </c>
      <c r="E449" s="232">
        <v>9.5195077359676361E-2</v>
      </c>
      <c r="F449" s="232">
        <v>-0.10451506823301315</v>
      </c>
      <c r="G449" s="232">
        <v>0.91676235198974609</v>
      </c>
      <c r="H449" s="232">
        <v>12185</v>
      </c>
      <c r="I449" s="232">
        <v>0.40388473868370056</v>
      </c>
      <c r="J449" s="232">
        <v>5.6652124039828777E-3</v>
      </c>
    </row>
    <row r="450" spans="1:10" x14ac:dyDescent="0.25">
      <c r="A450" s="288" t="str">
        <f t="shared" si="6"/>
        <v>32012edu22</v>
      </c>
      <c r="B450" s="232">
        <v>32012</v>
      </c>
      <c r="C450" s="232" t="s">
        <v>712</v>
      </c>
      <c r="D450" s="232">
        <v>2.1861405372619629</v>
      </c>
      <c r="E450" s="232">
        <v>0.16446308791637421</v>
      </c>
      <c r="F450" s="232">
        <v>13.292591094970703</v>
      </c>
      <c r="G450" s="232">
        <v>0</v>
      </c>
      <c r="H450" s="232">
        <v>12185</v>
      </c>
      <c r="I450" s="232">
        <v>0.40388473868370056</v>
      </c>
      <c r="J450" s="232">
        <v>3.2066064886748791E-3</v>
      </c>
    </row>
    <row r="451" spans="1:10" x14ac:dyDescent="0.25">
      <c r="A451" s="288" t="str">
        <f t="shared" ref="A451:A508" si="7">B451&amp;C451</f>
        <v>32012edu3</v>
      </c>
      <c r="B451" s="232">
        <v>32012</v>
      </c>
      <c r="C451" s="232" t="s">
        <v>713</v>
      </c>
      <c r="D451" s="232">
        <v>5.0191104412078857E-2</v>
      </c>
      <c r="E451" s="232">
        <v>5.6902427226305008E-2</v>
      </c>
      <c r="F451" s="232">
        <v>0.88205558061599731</v>
      </c>
      <c r="G451" s="232">
        <v>0.37776419520378113</v>
      </c>
      <c r="H451" s="232">
        <v>12185</v>
      </c>
      <c r="I451" s="232">
        <v>0.40388473868370056</v>
      </c>
      <c r="J451" s="232">
        <v>1.1209305375814438E-2</v>
      </c>
    </row>
    <row r="452" spans="1:10" x14ac:dyDescent="0.25">
      <c r="A452" s="288" t="str">
        <f t="shared" si="7"/>
        <v>32012edu4</v>
      </c>
      <c r="B452" s="232">
        <v>32012</v>
      </c>
      <c r="C452" s="232" t="s">
        <v>714</v>
      </c>
      <c r="D452" s="232">
        <v>1.5405447222292423E-2</v>
      </c>
      <c r="E452" s="232">
        <v>5.2914511412382126E-2</v>
      </c>
      <c r="F452" s="232">
        <v>0.2911384105682373</v>
      </c>
      <c r="G452" s="232">
        <v>0.77095043659210205</v>
      </c>
      <c r="H452" s="232">
        <v>12185</v>
      </c>
      <c r="I452" s="232">
        <v>0.40388473868370056</v>
      </c>
      <c r="J452" s="232">
        <v>1.9808821380138397E-2</v>
      </c>
    </row>
    <row r="453" spans="1:10" x14ac:dyDescent="0.25">
      <c r="A453" s="288" t="str">
        <f t="shared" si="7"/>
        <v>32012edu5</v>
      </c>
      <c r="B453" s="232">
        <v>32012</v>
      </c>
      <c r="C453" s="232" t="s">
        <v>715</v>
      </c>
      <c r="D453" s="232">
        <v>0.10236989706754684</v>
      </c>
      <c r="E453" s="232">
        <v>4.3113898485898972E-2</v>
      </c>
      <c r="F453" s="232">
        <v>2.3744058609008789</v>
      </c>
      <c r="G453" s="232">
        <v>1.7592644318938255E-2</v>
      </c>
      <c r="H453" s="232">
        <v>12185</v>
      </c>
      <c r="I453" s="232">
        <v>0.40388473868370056</v>
      </c>
      <c r="J453" s="232">
        <v>6.3555948436260223E-2</v>
      </c>
    </row>
    <row r="454" spans="1:10" x14ac:dyDescent="0.25">
      <c r="A454" s="288" t="str">
        <f t="shared" si="7"/>
        <v>32012edu6</v>
      </c>
      <c r="B454" s="232">
        <v>32012</v>
      </c>
      <c r="C454" s="232" t="s">
        <v>716</v>
      </c>
      <c r="D454" s="232">
        <v>0.12123318761587143</v>
      </c>
      <c r="E454" s="232">
        <v>4.4409256428480148E-2</v>
      </c>
      <c r="F454" s="232">
        <v>2.7299079895019531</v>
      </c>
      <c r="G454" s="232">
        <v>6.3443174585700035E-3</v>
      </c>
      <c r="H454" s="232">
        <v>12185</v>
      </c>
      <c r="I454" s="232">
        <v>0.40388473868370056</v>
      </c>
      <c r="J454" s="232">
        <v>4.2206894606351852E-2</v>
      </c>
    </row>
    <row r="455" spans="1:10" x14ac:dyDescent="0.25">
      <c r="A455" s="288" t="str">
        <f t="shared" si="7"/>
        <v>32012edu7</v>
      </c>
      <c r="B455" s="232">
        <v>32012</v>
      </c>
      <c r="C455" s="232" t="s">
        <v>717</v>
      </c>
      <c r="D455" s="232">
        <v>0.21574614942073822</v>
      </c>
      <c r="E455" s="232">
        <v>4.7429658472537994E-2</v>
      </c>
      <c r="F455" s="232">
        <v>4.5487604141235352</v>
      </c>
      <c r="G455" s="232">
        <v>5.4484735301230103E-6</v>
      </c>
      <c r="H455" s="232">
        <v>12185</v>
      </c>
      <c r="I455" s="232">
        <v>0.40388473868370056</v>
      </c>
      <c r="J455" s="232">
        <v>2.8600972145795822E-2</v>
      </c>
    </row>
    <row r="456" spans="1:10" x14ac:dyDescent="0.25">
      <c r="A456" s="288" t="str">
        <f t="shared" si="7"/>
        <v>32012edu8</v>
      </c>
      <c r="B456" s="232">
        <v>32012</v>
      </c>
      <c r="C456" s="232" t="s">
        <v>718</v>
      </c>
      <c r="D456" s="232">
        <v>0.24669913947582245</v>
      </c>
      <c r="E456" s="232">
        <v>4.6249009668827057E-2</v>
      </c>
      <c r="F456" s="232">
        <v>5.3341498374938965</v>
      </c>
      <c r="G456" s="232">
        <v>9.7713950708566699E-8</v>
      </c>
      <c r="H456" s="232">
        <v>12185</v>
      </c>
      <c r="I456" s="232">
        <v>0.40388473868370056</v>
      </c>
      <c r="J456" s="232">
        <v>3.0244208872318268E-2</v>
      </c>
    </row>
    <row r="457" spans="1:10" x14ac:dyDescent="0.25">
      <c r="A457" s="288" t="str">
        <f t="shared" si="7"/>
        <v>32012edu9</v>
      </c>
      <c r="B457" s="232">
        <v>32012</v>
      </c>
      <c r="C457" s="232" t="s">
        <v>719</v>
      </c>
      <c r="D457" s="232">
        <v>0.23651896417140961</v>
      </c>
      <c r="E457" s="232">
        <v>4.0204152464866638E-2</v>
      </c>
      <c r="F457" s="232">
        <v>5.8829488754272461</v>
      </c>
      <c r="G457" s="232">
        <v>4.1362686609147659E-9</v>
      </c>
      <c r="H457" s="232">
        <v>12185</v>
      </c>
      <c r="I457" s="232">
        <v>0.40388473868370056</v>
      </c>
      <c r="J457" s="232">
        <v>0.13637237250804901</v>
      </c>
    </row>
    <row r="458" spans="1:10" x14ac:dyDescent="0.25">
      <c r="A458" s="288" t="str">
        <f t="shared" si="7"/>
        <v>32012hom</v>
      </c>
      <c r="B458" s="232">
        <v>32012</v>
      </c>
      <c r="C458" s="232" t="s">
        <v>720</v>
      </c>
      <c r="D458" s="232">
        <v>0.36049574613571167</v>
      </c>
      <c r="E458" s="232">
        <v>1.1541859246790409E-2</v>
      </c>
      <c r="F458" s="232">
        <v>31.233766555786133</v>
      </c>
      <c r="G458" s="232">
        <v>0</v>
      </c>
      <c r="H458" s="232">
        <v>12185</v>
      </c>
      <c r="I458" s="232">
        <v>0.40388473868370056</v>
      </c>
      <c r="J458" s="232">
        <v>0.55390584468841553</v>
      </c>
    </row>
    <row r="459" spans="1:10" x14ac:dyDescent="0.25">
      <c r="A459" s="288" t="str">
        <f t="shared" si="7"/>
        <v>32012idade</v>
      </c>
      <c r="B459" s="232">
        <v>32012</v>
      </c>
      <c r="C459" s="232" t="s">
        <v>721</v>
      </c>
      <c r="D459" s="232">
        <v>5.0397340208292007E-2</v>
      </c>
      <c r="E459" s="232">
        <v>2.8064206708222628E-3</v>
      </c>
      <c r="F459" s="232">
        <v>17.957870483398438</v>
      </c>
      <c r="G459" s="232">
        <v>0</v>
      </c>
      <c r="H459" s="232">
        <v>12185</v>
      </c>
      <c r="I459" s="232">
        <v>0.40388473868370056</v>
      </c>
      <c r="J459" s="232">
        <v>39.671802520751953</v>
      </c>
    </row>
    <row r="460" spans="1:10" x14ac:dyDescent="0.25">
      <c r="A460" s="288" t="str">
        <f t="shared" si="7"/>
        <v>32012idade2</v>
      </c>
      <c r="B460" s="232">
        <v>32012</v>
      </c>
      <c r="C460" s="232" t="s">
        <v>722</v>
      </c>
      <c r="D460" s="232">
        <v>-4.8381593660451472E-4</v>
      </c>
      <c r="E460" s="232">
        <v>3.4681856050156057E-5</v>
      </c>
      <c r="F460" s="232">
        <v>-13.950116157531738</v>
      </c>
      <c r="G460" s="232">
        <v>0</v>
      </c>
      <c r="H460" s="232">
        <v>12185</v>
      </c>
      <c r="I460" s="232">
        <v>0.40388473868370056</v>
      </c>
      <c r="J460" s="232">
        <v>1744.0751953125</v>
      </c>
    </row>
    <row r="461" spans="1:10" x14ac:dyDescent="0.25">
      <c r="A461" s="288" t="str">
        <f t="shared" si="7"/>
        <v>32012lnrtrabp</v>
      </c>
      <c r="B461" s="232">
        <v>32012</v>
      </c>
      <c r="C461" s="232" t="s">
        <v>723</v>
      </c>
      <c r="J461" s="232">
        <v>7.2894735336303711</v>
      </c>
    </row>
    <row r="462" spans="1:10" x14ac:dyDescent="0.25">
      <c r="A462" s="288" t="str">
        <f t="shared" si="7"/>
        <v>22012_cons</v>
      </c>
      <c r="B462" s="232">
        <v>22012</v>
      </c>
      <c r="C462" s="232" t="s">
        <v>701</v>
      </c>
      <c r="D462" s="232">
        <v>5.6226973533630371</v>
      </c>
      <c r="E462" s="232">
        <v>6.7851901054382324E-2</v>
      </c>
      <c r="F462" s="232">
        <v>82.867202758789063</v>
      </c>
      <c r="G462" s="232">
        <v>0</v>
      </c>
      <c r="H462" s="232">
        <v>12088</v>
      </c>
      <c r="I462" s="232">
        <v>0.37532031536102295</v>
      </c>
    </row>
    <row r="463" spans="1:10" x14ac:dyDescent="0.25">
      <c r="A463" s="288" t="str">
        <f t="shared" si="7"/>
        <v>22012edu1</v>
      </c>
      <c r="B463" s="232">
        <v>22012</v>
      </c>
      <c r="C463" s="232" t="s">
        <v>702</v>
      </c>
      <c r="D463" s="232">
        <v>2.5309257209300995E-2</v>
      </c>
      <c r="E463" s="232">
        <v>0.10226410627365112</v>
      </c>
      <c r="F463" s="232">
        <v>0.24748915433883667</v>
      </c>
      <c r="G463" s="232">
        <v>0.80453389883041382</v>
      </c>
      <c r="H463" s="232">
        <v>12088</v>
      </c>
      <c r="I463" s="232">
        <v>0.37532031536102295</v>
      </c>
      <c r="J463" s="232">
        <v>5.1302759675309062E-4</v>
      </c>
    </row>
    <row r="464" spans="1:10" x14ac:dyDescent="0.25">
      <c r="A464" s="288" t="str">
        <f t="shared" si="7"/>
        <v>22012edu10</v>
      </c>
      <c r="B464" s="232">
        <v>22012</v>
      </c>
      <c r="C464" s="232" t="s">
        <v>703</v>
      </c>
      <c r="D464" s="232">
        <v>0.17135050892829895</v>
      </c>
      <c r="E464" s="232">
        <v>4.7871645539999008E-2</v>
      </c>
      <c r="F464" s="232">
        <v>3.5793735980987549</v>
      </c>
      <c r="G464" s="232">
        <v>3.4577041515149176E-4</v>
      </c>
      <c r="H464" s="232">
        <v>12088</v>
      </c>
      <c r="I464" s="232">
        <v>0.37532031536102295</v>
      </c>
      <c r="J464" s="232">
        <v>2.7380064129829407E-2</v>
      </c>
    </row>
    <row r="465" spans="1:10" x14ac:dyDescent="0.25">
      <c r="A465" s="288" t="str">
        <f t="shared" si="7"/>
        <v>22012edu11</v>
      </c>
      <c r="B465" s="232">
        <v>22012</v>
      </c>
      <c r="C465" s="232" t="s">
        <v>704</v>
      </c>
      <c r="D465" s="232">
        <v>0.22300224006175995</v>
      </c>
      <c r="E465" s="232">
        <v>4.6801719814538956E-2</v>
      </c>
      <c r="F465" s="232">
        <v>4.7648301124572754</v>
      </c>
      <c r="G465" s="232">
        <v>1.9121646346320631E-6</v>
      </c>
      <c r="H465" s="232">
        <v>12088</v>
      </c>
      <c r="I465" s="232">
        <v>0.37532031536102295</v>
      </c>
      <c r="J465" s="232">
        <v>3.1093379482626915E-2</v>
      </c>
    </row>
    <row r="466" spans="1:10" x14ac:dyDescent="0.25">
      <c r="A466" s="288" t="str">
        <f t="shared" si="7"/>
        <v>22012edu12</v>
      </c>
      <c r="B466" s="232">
        <v>22012</v>
      </c>
      <c r="C466" s="232" t="s">
        <v>705</v>
      </c>
      <c r="D466" s="232">
        <v>0.43278071284294128</v>
      </c>
      <c r="E466" s="232">
        <v>3.8114812225103378E-2</v>
      </c>
      <c r="F466" s="232">
        <v>11.354659080505371</v>
      </c>
      <c r="G466" s="232">
        <v>9.9507639336090626E-30</v>
      </c>
      <c r="H466" s="232">
        <v>12088</v>
      </c>
      <c r="I466" s="232">
        <v>0.37532031536102295</v>
      </c>
      <c r="J466" s="232">
        <v>0.3488488495349884</v>
      </c>
    </row>
    <row r="467" spans="1:10" x14ac:dyDescent="0.25">
      <c r="A467" s="288" t="str">
        <f t="shared" si="7"/>
        <v>22012edu13</v>
      </c>
      <c r="B467" s="232">
        <v>22012</v>
      </c>
      <c r="C467" s="232" t="s">
        <v>706</v>
      </c>
      <c r="D467" s="232">
        <v>0.72597473859786987</v>
      </c>
      <c r="E467" s="232">
        <v>5.4536394774913788E-2</v>
      </c>
      <c r="F467" s="232">
        <v>13.311747550964355</v>
      </c>
      <c r="G467" s="232">
        <v>0</v>
      </c>
      <c r="H467" s="232">
        <v>12088</v>
      </c>
      <c r="I467" s="232">
        <v>0.37532031536102295</v>
      </c>
      <c r="J467" s="232">
        <v>1.7128013074398041E-2</v>
      </c>
    </row>
    <row r="468" spans="1:10" x14ac:dyDescent="0.25">
      <c r="A468" s="288" t="str">
        <f t="shared" si="7"/>
        <v>22012edu14</v>
      </c>
      <c r="B468" s="232">
        <v>22012</v>
      </c>
      <c r="C468" s="232" t="s">
        <v>707</v>
      </c>
      <c r="D468" s="232">
        <v>0.79931992292404175</v>
      </c>
      <c r="E468" s="232">
        <v>5.6312274187803268E-2</v>
      </c>
      <c r="F468" s="232">
        <v>14.194416999816895</v>
      </c>
      <c r="G468" s="232">
        <v>0</v>
      </c>
      <c r="H468" s="232">
        <v>12088</v>
      </c>
      <c r="I468" s="232">
        <v>0.37532031536102295</v>
      </c>
      <c r="J468" s="232">
        <v>2.5324732065200806E-2</v>
      </c>
    </row>
    <row r="469" spans="1:10" x14ac:dyDescent="0.25">
      <c r="A469" s="288" t="str">
        <f t="shared" si="7"/>
        <v>22012edu15</v>
      </c>
      <c r="B469" s="232">
        <v>22012</v>
      </c>
      <c r="C469" s="232" t="s">
        <v>708</v>
      </c>
      <c r="D469" s="232">
        <v>0.67441487312316895</v>
      </c>
      <c r="E469" s="232">
        <v>5.4361216723918915E-2</v>
      </c>
      <c r="F469" s="232">
        <v>12.406176567077637</v>
      </c>
      <c r="G469" s="232">
        <v>3.9610124600598647E-35</v>
      </c>
      <c r="H469" s="232">
        <v>12088</v>
      </c>
      <c r="I469" s="232">
        <v>0.37532031536102295</v>
      </c>
      <c r="J469" s="232">
        <v>2.7414361014962196E-2</v>
      </c>
    </row>
    <row r="470" spans="1:10" x14ac:dyDescent="0.25">
      <c r="A470" s="288" t="str">
        <f t="shared" si="7"/>
        <v>22012edu16</v>
      </c>
      <c r="B470" s="232">
        <v>22012</v>
      </c>
      <c r="C470" s="232" t="s">
        <v>709</v>
      </c>
      <c r="D470" s="232">
        <v>1.2998753786087036</v>
      </c>
      <c r="E470" s="232">
        <v>4.2742829769849777E-2</v>
      </c>
      <c r="F470" s="232">
        <v>30.411542892456055</v>
      </c>
      <c r="G470" s="232">
        <v>0</v>
      </c>
      <c r="H470" s="232">
        <v>12088</v>
      </c>
      <c r="I470" s="232">
        <v>0.37532031536102295</v>
      </c>
      <c r="J470" s="232">
        <v>0.15632136166095734</v>
      </c>
    </row>
    <row r="471" spans="1:10" x14ac:dyDescent="0.25">
      <c r="A471" s="288" t="str">
        <f t="shared" si="7"/>
        <v>22012edu18</v>
      </c>
      <c r="B471" s="232">
        <v>22012</v>
      </c>
      <c r="C471" s="232" t="s">
        <v>710</v>
      </c>
      <c r="D471" s="232">
        <v>1.6326814889907837</v>
      </c>
      <c r="E471" s="232">
        <v>9.4750881195068359E-2</v>
      </c>
      <c r="F471" s="232">
        <v>17.231306076049805</v>
      </c>
      <c r="G471" s="232">
        <v>0</v>
      </c>
      <c r="H471" s="232">
        <v>12088</v>
      </c>
      <c r="I471" s="232">
        <v>0.37532031536102295</v>
      </c>
      <c r="J471" s="232">
        <v>1.1437692679464817E-2</v>
      </c>
    </row>
    <row r="472" spans="1:10" x14ac:dyDescent="0.25">
      <c r="A472" s="288" t="str">
        <f t="shared" si="7"/>
        <v>22012edu2</v>
      </c>
      <c r="B472" s="232">
        <v>22012</v>
      </c>
      <c r="C472" s="232" t="s">
        <v>711</v>
      </c>
      <c r="D472" s="232">
        <v>-0.13907220959663391</v>
      </c>
      <c r="E472" s="232">
        <v>7.7148757874965668E-2</v>
      </c>
      <c r="F472" s="232">
        <v>-1.802649974822998</v>
      </c>
      <c r="G472" s="232">
        <v>7.1468144655227661E-2</v>
      </c>
      <c r="H472" s="232">
        <v>12088</v>
      </c>
      <c r="I472" s="232">
        <v>0.37532031536102295</v>
      </c>
      <c r="J472" s="232">
        <v>5.5218213237822056E-3</v>
      </c>
    </row>
    <row r="473" spans="1:10" x14ac:dyDescent="0.25">
      <c r="A473" s="288" t="str">
        <f t="shared" si="7"/>
        <v>22012edu22</v>
      </c>
      <c r="B473" s="232">
        <v>22012</v>
      </c>
      <c r="C473" s="232" t="s">
        <v>712</v>
      </c>
      <c r="D473" s="232">
        <v>1.9142512083053589</v>
      </c>
      <c r="E473" s="232">
        <v>0.14195741713047028</v>
      </c>
      <c r="F473" s="232">
        <v>13.484685897827148</v>
      </c>
      <c r="G473" s="232">
        <v>0</v>
      </c>
      <c r="H473" s="232">
        <v>12088</v>
      </c>
      <c r="I473" s="232">
        <v>0.37532031536102295</v>
      </c>
      <c r="J473" s="232">
        <v>4.7986945137381554E-3</v>
      </c>
    </row>
    <row r="474" spans="1:10" x14ac:dyDescent="0.25">
      <c r="A474" s="288" t="str">
        <f t="shared" si="7"/>
        <v>22012edu3</v>
      </c>
      <c r="B474" s="232">
        <v>22012</v>
      </c>
      <c r="C474" s="232" t="s">
        <v>713</v>
      </c>
      <c r="D474" s="232">
        <v>-7.4283689260482788E-2</v>
      </c>
      <c r="E474" s="232">
        <v>7.0801399648189545E-2</v>
      </c>
      <c r="F474" s="232">
        <v>-1.0491839647293091</v>
      </c>
      <c r="G474" s="232">
        <v>0.29411447048187256</v>
      </c>
      <c r="H474" s="232">
        <v>12088</v>
      </c>
      <c r="I474" s="232">
        <v>0.37532031536102295</v>
      </c>
      <c r="J474" s="232">
        <v>1.0507585480809212E-2</v>
      </c>
    </row>
    <row r="475" spans="1:10" x14ac:dyDescent="0.25">
      <c r="A475" s="288" t="str">
        <f t="shared" si="7"/>
        <v>22012edu4</v>
      </c>
      <c r="B475" s="232">
        <v>22012</v>
      </c>
      <c r="C475" s="232" t="s">
        <v>714</v>
      </c>
      <c r="D475" s="232">
        <v>-0.11025218665599823</v>
      </c>
      <c r="E475" s="232">
        <v>5.1243651658296585E-2</v>
      </c>
      <c r="F475" s="232">
        <v>-2.1515285968780518</v>
      </c>
      <c r="G475" s="232">
        <v>3.1454287469387054E-2</v>
      </c>
      <c r="H475" s="232">
        <v>12088</v>
      </c>
      <c r="I475" s="232">
        <v>0.37532031536102295</v>
      </c>
      <c r="J475" s="232">
        <v>1.8431078642606735E-2</v>
      </c>
    </row>
    <row r="476" spans="1:10" x14ac:dyDescent="0.25">
      <c r="A476" s="288" t="str">
        <f t="shared" si="7"/>
        <v>22012edu5</v>
      </c>
      <c r="B476" s="232">
        <v>22012</v>
      </c>
      <c r="C476" s="232" t="s">
        <v>715</v>
      </c>
      <c r="D476" s="232">
        <v>-6.2857102602720261E-3</v>
      </c>
      <c r="E476" s="232">
        <v>4.3891645967960358E-2</v>
      </c>
      <c r="F476" s="232">
        <v>-0.14320972561836243</v>
      </c>
      <c r="G476" s="232">
        <v>0.88612693548202515</v>
      </c>
      <c r="H476" s="232">
        <v>12088</v>
      </c>
      <c r="I476" s="232">
        <v>0.37532031536102295</v>
      </c>
      <c r="J476" s="232">
        <v>6.1723992228507996E-2</v>
      </c>
    </row>
    <row r="477" spans="1:10" x14ac:dyDescent="0.25">
      <c r="A477" s="288" t="str">
        <f t="shared" si="7"/>
        <v>22012edu6</v>
      </c>
      <c r="B477" s="232">
        <v>22012</v>
      </c>
      <c r="C477" s="232" t="s">
        <v>716</v>
      </c>
      <c r="D477" s="232">
        <v>4.9350862391293049E-3</v>
      </c>
      <c r="E477" s="232">
        <v>4.3969865888357162E-2</v>
      </c>
      <c r="F477" s="232">
        <v>0.11223791539669037</v>
      </c>
      <c r="G477" s="232">
        <v>0.91063666343688965</v>
      </c>
      <c r="H477" s="232">
        <v>12088</v>
      </c>
      <c r="I477" s="232">
        <v>0.37532031536102295</v>
      </c>
      <c r="J477" s="232">
        <v>3.9612516760826111E-2</v>
      </c>
    </row>
    <row r="478" spans="1:10" x14ac:dyDescent="0.25">
      <c r="A478" s="288" t="str">
        <f t="shared" si="7"/>
        <v>22012edu7</v>
      </c>
      <c r="B478" s="232">
        <v>22012</v>
      </c>
      <c r="C478" s="232" t="s">
        <v>717</v>
      </c>
      <c r="D478" s="232">
        <v>8.7877042591571808E-2</v>
      </c>
      <c r="E478" s="232">
        <v>4.5585747808218002E-2</v>
      </c>
      <c r="F478" s="232">
        <v>1.9277306795120239</v>
      </c>
      <c r="G478" s="232">
        <v>5.3912077099084854E-2</v>
      </c>
      <c r="H478" s="232">
        <v>12088</v>
      </c>
      <c r="I478" s="232">
        <v>0.37532031536102295</v>
      </c>
      <c r="J478" s="232">
        <v>2.866673469543457E-2</v>
      </c>
    </row>
    <row r="479" spans="1:10" x14ac:dyDescent="0.25">
      <c r="A479" s="288" t="str">
        <f t="shared" si="7"/>
        <v>22012edu8</v>
      </c>
      <c r="B479" s="232">
        <v>22012</v>
      </c>
      <c r="C479" s="232" t="s">
        <v>718</v>
      </c>
      <c r="D479" s="232">
        <v>9.3950271606445313E-2</v>
      </c>
      <c r="E479" s="232">
        <v>4.7539971768856049E-2</v>
      </c>
      <c r="F479" s="232">
        <v>1.976237416267395</v>
      </c>
      <c r="G479" s="232">
        <v>4.8150632530450821E-2</v>
      </c>
      <c r="H479" s="232">
        <v>12088</v>
      </c>
      <c r="I479" s="232">
        <v>0.37532031536102295</v>
      </c>
      <c r="J479" s="232">
        <v>3.2695580273866653E-2</v>
      </c>
    </row>
    <row r="480" spans="1:10" x14ac:dyDescent="0.25">
      <c r="A480" s="288" t="str">
        <f t="shared" si="7"/>
        <v>22012edu9</v>
      </c>
      <c r="B480" s="232">
        <v>22012</v>
      </c>
      <c r="C480" s="232" t="s">
        <v>719</v>
      </c>
      <c r="D480" s="232">
        <v>0.12078928202390671</v>
      </c>
      <c r="E480" s="232">
        <v>3.9345789700746536E-2</v>
      </c>
      <c r="F480" s="232">
        <v>3.0699417591094971</v>
      </c>
      <c r="G480" s="232">
        <v>2.1457613911479712E-3</v>
      </c>
      <c r="H480" s="232">
        <v>12088</v>
      </c>
      <c r="I480" s="232">
        <v>0.37532031536102295</v>
      </c>
      <c r="J480" s="232">
        <v>0.12909440696239471</v>
      </c>
    </row>
    <row r="481" spans="1:10" x14ac:dyDescent="0.25">
      <c r="A481" s="288" t="str">
        <f t="shared" si="7"/>
        <v>22012hom</v>
      </c>
      <c r="B481" s="232">
        <v>22012</v>
      </c>
      <c r="C481" s="232" t="s">
        <v>720</v>
      </c>
      <c r="D481" s="232">
        <v>0.35988461971282959</v>
      </c>
      <c r="E481" s="232">
        <v>1.242123544216156E-2</v>
      </c>
      <c r="F481" s="232">
        <v>28.973335266113281</v>
      </c>
      <c r="G481" s="232">
        <v>0</v>
      </c>
      <c r="H481" s="232">
        <v>12088</v>
      </c>
      <c r="I481" s="232">
        <v>0.37532031536102295</v>
      </c>
      <c r="J481" s="232">
        <v>0.55094766616821289</v>
      </c>
    </row>
    <row r="482" spans="1:10" x14ac:dyDescent="0.25">
      <c r="A482" s="288" t="str">
        <f t="shared" si="7"/>
        <v>22012idade</v>
      </c>
      <c r="B482" s="232">
        <v>22012</v>
      </c>
      <c r="C482" s="232" t="s">
        <v>721</v>
      </c>
      <c r="D482" s="232">
        <v>4.3447811156511307E-2</v>
      </c>
      <c r="E482" s="232">
        <v>3.0334466136991978E-3</v>
      </c>
      <c r="F482" s="232">
        <v>14.322918891906738</v>
      </c>
      <c r="G482" s="232">
        <v>0</v>
      </c>
      <c r="H482" s="232">
        <v>12088</v>
      </c>
      <c r="I482" s="232">
        <v>0.37532031536102295</v>
      </c>
      <c r="J482" s="232">
        <v>39.627571105957031</v>
      </c>
    </row>
    <row r="483" spans="1:10" x14ac:dyDescent="0.25">
      <c r="A483" s="288" t="str">
        <f t="shared" si="7"/>
        <v>22012idade2</v>
      </c>
      <c r="B483" s="232">
        <v>22012</v>
      </c>
      <c r="C483" s="232" t="s">
        <v>722</v>
      </c>
      <c r="D483" s="232">
        <v>-4.0035080746747553E-4</v>
      </c>
      <c r="E483" s="232">
        <v>3.770878174691461E-5</v>
      </c>
      <c r="F483" s="232">
        <v>-10.616911888122559</v>
      </c>
      <c r="G483" s="232">
        <v>3.2450585278659453E-26</v>
      </c>
      <c r="H483" s="232">
        <v>12088</v>
      </c>
      <c r="I483" s="232">
        <v>0.37532031536102295</v>
      </c>
      <c r="J483" s="232">
        <v>1739.3511962890625</v>
      </c>
    </row>
    <row r="484" spans="1:10" x14ac:dyDescent="0.25">
      <c r="A484" s="288" t="str">
        <f t="shared" si="7"/>
        <v>22012lnrtrabp</v>
      </c>
      <c r="B484" s="232">
        <v>22012</v>
      </c>
      <c r="C484" s="232" t="s">
        <v>723</v>
      </c>
      <c r="J484" s="232">
        <v>7.3086042404174805</v>
      </c>
    </row>
    <row r="485" spans="1:10" x14ac:dyDescent="0.25">
      <c r="A485" s="288" t="str">
        <f t="shared" si="7"/>
        <v>12012_cons</v>
      </c>
      <c r="B485" s="232">
        <v>12012</v>
      </c>
      <c r="C485" s="232" t="s">
        <v>701</v>
      </c>
      <c r="D485" s="232">
        <v>5.2193293571472168</v>
      </c>
      <c r="E485" s="232">
        <v>6.6891670227050781E-2</v>
      </c>
      <c r="F485" s="232">
        <v>78.026596069335938</v>
      </c>
      <c r="G485" s="232">
        <v>0</v>
      </c>
      <c r="H485" s="232">
        <v>11382</v>
      </c>
      <c r="I485" s="232">
        <v>0.4148719310760498</v>
      </c>
    </row>
    <row r="486" spans="1:10" x14ac:dyDescent="0.25">
      <c r="A486" s="288" t="str">
        <f t="shared" si="7"/>
        <v>12012edu1</v>
      </c>
      <c r="B486" s="232">
        <v>12012</v>
      </c>
      <c r="C486" s="232" t="s">
        <v>702</v>
      </c>
      <c r="D486" s="232">
        <v>0.22910305857658386</v>
      </c>
      <c r="E486" s="232">
        <v>0.12053828686475754</v>
      </c>
      <c r="F486" s="232">
        <v>1.9006662368774414</v>
      </c>
      <c r="G486" s="232">
        <v>5.7371031492948532E-2</v>
      </c>
      <c r="H486" s="232">
        <v>11382</v>
      </c>
      <c r="I486" s="232">
        <v>0.4148719310760498</v>
      </c>
      <c r="J486" s="232">
        <v>3.8987695006653666E-4</v>
      </c>
    </row>
    <row r="487" spans="1:10" x14ac:dyDescent="0.25">
      <c r="A487" s="288" t="str">
        <f t="shared" si="7"/>
        <v>12012edu10</v>
      </c>
      <c r="B487" s="232">
        <v>12012</v>
      </c>
      <c r="C487" s="232" t="s">
        <v>703</v>
      </c>
      <c r="D487" s="232">
        <v>0.30588123202323914</v>
      </c>
      <c r="E487" s="232">
        <v>4.8136115074157715E-2</v>
      </c>
      <c r="F487" s="232">
        <v>6.3545060157775879</v>
      </c>
      <c r="G487" s="232">
        <v>2.170992136063532E-10</v>
      </c>
      <c r="H487" s="232">
        <v>11382</v>
      </c>
      <c r="I487" s="232">
        <v>0.4148719310760498</v>
      </c>
      <c r="J487" s="232">
        <v>2.6578670367598534E-2</v>
      </c>
    </row>
    <row r="488" spans="1:10" x14ac:dyDescent="0.25">
      <c r="A488" s="288" t="str">
        <f t="shared" si="7"/>
        <v>12012edu11</v>
      </c>
      <c r="B488" s="232">
        <v>12012</v>
      </c>
      <c r="C488" s="232" t="s">
        <v>704</v>
      </c>
      <c r="D488" s="232">
        <v>0.35574543476104736</v>
      </c>
      <c r="E488" s="232">
        <v>4.9432825297117233E-2</v>
      </c>
      <c r="F488" s="232">
        <v>7.1965427398681641</v>
      </c>
      <c r="G488" s="232">
        <v>6.5649823901767212E-13</v>
      </c>
      <c r="H488" s="232">
        <v>11382</v>
      </c>
      <c r="I488" s="232">
        <v>0.4148719310760498</v>
      </c>
      <c r="J488" s="232">
        <v>3.3003982156515121E-2</v>
      </c>
    </row>
    <row r="489" spans="1:10" x14ac:dyDescent="0.25">
      <c r="A489" s="288" t="str">
        <f t="shared" si="7"/>
        <v>12012edu12</v>
      </c>
      <c r="B489" s="232">
        <v>12012</v>
      </c>
      <c r="C489" s="232" t="s">
        <v>705</v>
      </c>
      <c r="D489" s="232">
        <v>0.55096060037612915</v>
      </c>
      <c r="E489" s="232">
        <v>4.10650335252285E-2</v>
      </c>
      <c r="F489" s="232">
        <v>13.416782379150391</v>
      </c>
      <c r="G489" s="232">
        <v>0</v>
      </c>
      <c r="H489" s="232">
        <v>11382</v>
      </c>
      <c r="I489" s="232">
        <v>0.4148719310760498</v>
      </c>
      <c r="J489" s="232">
        <v>0.34453451633453369</v>
      </c>
    </row>
    <row r="490" spans="1:10" x14ac:dyDescent="0.25">
      <c r="A490" s="288" t="str">
        <f t="shared" si="7"/>
        <v>12012edu13</v>
      </c>
      <c r="B490" s="232">
        <v>12012</v>
      </c>
      <c r="C490" s="232" t="s">
        <v>706</v>
      </c>
      <c r="D490" s="232">
        <v>0.76689094305038452</v>
      </c>
      <c r="E490" s="232">
        <v>5.971965566277504E-2</v>
      </c>
      <c r="F490" s="232">
        <v>12.841516494750977</v>
      </c>
      <c r="G490" s="232">
        <v>1.7486262074582777E-37</v>
      </c>
      <c r="H490" s="232">
        <v>11382</v>
      </c>
      <c r="I490" s="232">
        <v>0.4148719310760498</v>
      </c>
      <c r="J490" s="232">
        <v>1.7169160768389702E-2</v>
      </c>
    </row>
    <row r="491" spans="1:10" x14ac:dyDescent="0.25">
      <c r="A491" s="288" t="str">
        <f t="shared" si="7"/>
        <v>12012edu14</v>
      </c>
      <c r="B491" s="232">
        <v>12012</v>
      </c>
      <c r="C491" s="232" t="s">
        <v>707</v>
      </c>
      <c r="D491" s="232">
        <v>0.94670027494430542</v>
      </c>
      <c r="E491" s="232">
        <v>6.1956662684679031E-2</v>
      </c>
      <c r="F491" s="232">
        <v>15.28003978729248</v>
      </c>
      <c r="G491" s="232">
        <v>0</v>
      </c>
      <c r="H491" s="232">
        <v>11382</v>
      </c>
      <c r="I491" s="232">
        <v>0.4148719310760498</v>
      </c>
      <c r="J491" s="232">
        <v>2.4802869185805321E-2</v>
      </c>
    </row>
    <row r="492" spans="1:10" x14ac:dyDescent="0.25">
      <c r="A492" s="288" t="str">
        <f t="shared" si="7"/>
        <v>12012edu15</v>
      </c>
      <c r="B492" s="232">
        <v>12012</v>
      </c>
      <c r="C492" s="232" t="s">
        <v>708</v>
      </c>
      <c r="D492" s="232">
        <v>0.87749391794204712</v>
      </c>
      <c r="E492" s="232">
        <v>5.9127487242221832E-2</v>
      </c>
      <c r="F492" s="232">
        <v>14.840710639953613</v>
      </c>
      <c r="G492" s="232">
        <v>0</v>
      </c>
      <c r="H492" s="232">
        <v>11382</v>
      </c>
      <c r="I492" s="232">
        <v>0.4148719310760498</v>
      </c>
      <c r="J492" s="232">
        <v>3.099963441491127E-2</v>
      </c>
    </row>
    <row r="493" spans="1:10" x14ac:dyDescent="0.25">
      <c r="A493" s="288" t="str">
        <f t="shared" si="7"/>
        <v>12012edu16</v>
      </c>
      <c r="B493" s="232">
        <v>12012</v>
      </c>
      <c r="C493" s="232" t="s">
        <v>709</v>
      </c>
      <c r="D493" s="232">
        <v>1.4520601034164429</v>
      </c>
      <c r="E493" s="232">
        <v>4.457223042845726E-2</v>
      </c>
      <c r="F493" s="232">
        <v>32.577686309814453</v>
      </c>
      <c r="G493" s="232">
        <v>0</v>
      </c>
      <c r="H493" s="232">
        <v>11382</v>
      </c>
      <c r="I493" s="232">
        <v>0.4148719310760498</v>
      </c>
      <c r="J493" s="232">
        <v>0.16344465315341949</v>
      </c>
    </row>
    <row r="494" spans="1:10" x14ac:dyDescent="0.25">
      <c r="A494" s="288" t="str">
        <f t="shared" si="7"/>
        <v>12012edu18</v>
      </c>
      <c r="B494" s="232">
        <v>12012</v>
      </c>
      <c r="C494" s="232" t="s">
        <v>710</v>
      </c>
      <c r="D494" s="232">
        <v>2.0485739707946777</v>
      </c>
      <c r="E494" s="232">
        <v>0.10074500739574432</v>
      </c>
      <c r="F494" s="232">
        <v>20.334247589111328</v>
      </c>
      <c r="G494" s="232">
        <v>0</v>
      </c>
      <c r="H494" s="232">
        <v>11382</v>
      </c>
      <c r="I494" s="232">
        <v>0.4148719310760498</v>
      </c>
      <c r="J494" s="232">
        <v>8.6570298299193382E-3</v>
      </c>
    </row>
    <row r="495" spans="1:10" x14ac:dyDescent="0.25">
      <c r="A495" s="288" t="str">
        <f t="shared" si="7"/>
        <v>12012edu2</v>
      </c>
      <c r="B495" s="232">
        <v>12012</v>
      </c>
      <c r="C495" s="232" t="s">
        <v>711</v>
      </c>
      <c r="D495" s="232">
        <v>-1.0934394784271717E-2</v>
      </c>
      <c r="E495" s="232">
        <v>7.4299290776252747E-2</v>
      </c>
      <c r="F495" s="232">
        <v>-0.14716687798500061</v>
      </c>
      <c r="G495" s="232">
        <v>0.88300293684005737</v>
      </c>
      <c r="H495" s="232">
        <v>11382</v>
      </c>
      <c r="I495" s="232">
        <v>0.4148719310760498</v>
      </c>
      <c r="J495" s="232">
        <v>6.6729625687003136E-3</v>
      </c>
    </row>
    <row r="496" spans="1:10" x14ac:dyDescent="0.25">
      <c r="A496" s="288" t="str">
        <f t="shared" si="7"/>
        <v>12012edu22</v>
      </c>
      <c r="B496" s="232">
        <v>12012</v>
      </c>
      <c r="C496" s="232" t="s">
        <v>712</v>
      </c>
      <c r="D496" s="232">
        <v>1.9345698356628418</v>
      </c>
      <c r="E496" s="232">
        <v>0.2107817530632019</v>
      </c>
      <c r="F496" s="232">
        <v>9.1780710220336914</v>
      </c>
      <c r="G496" s="232">
        <v>5.1455222368258576E-20</v>
      </c>
      <c r="H496" s="232">
        <v>11382</v>
      </c>
      <c r="I496" s="232">
        <v>0.4148719310760498</v>
      </c>
      <c r="J496" s="232">
        <v>2.8929582331329584E-3</v>
      </c>
    </row>
    <row r="497" spans="1:10" x14ac:dyDescent="0.25">
      <c r="A497" s="288" t="str">
        <f t="shared" si="7"/>
        <v>12012edu3</v>
      </c>
      <c r="B497" s="232">
        <v>12012</v>
      </c>
      <c r="C497" s="232" t="s">
        <v>713</v>
      </c>
      <c r="D497" s="232">
        <v>8.2382030785083771E-2</v>
      </c>
      <c r="E497" s="232">
        <v>6.1944346874952316E-2</v>
      </c>
      <c r="F497" s="232">
        <v>1.3299362659454346</v>
      </c>
      <c r="G497" s="232">
        <v>0.18356597423553467</v>
      </c>
      <c r="H497" s="232">
        <v>11382</v>
      </c>
      <c r="I497" s="232">
        <v>0.4148719310760498</v>
      </c>
      <c r="J497" s="232">
        <v>9.42960474640131E-3</v>
      </c>
    </row>
    <row r="498" spans="1:10" x14ac:dyDescent="0.25">
      <c r="A498" s="288" t="str">
        <f t="shared" si="7"/>
        <v>12012edu4</v>
      </c>
      <c r="B498" s="232">
        <v>12012</v>
      </c>
      <c r="C498" s="232" t="s">
        <v>714</v>
      </c>
      <c r="D498" s="232">
        <v>1.4627983793616295E-2</v>
      </c>
      <c r="E498" s="232">
        <v>5.7773958891630173E-2</v>
      </c>
      <c r="F498" s="232">
        <v>0.25319337844848633</v>
      </c>
      <c r="G498" s="232">
        <v>0.80012339353561401</v>
      </c>
      <c r="H498" s="232">
        <v>11382</v>
      </c>
      <c r="I498" s="232">
        <v>0.4148719310760498</v>
      </c>
      <c r="J498" s="232">
        <v>1.9258275628089905E-2</v>
      </c>
    </row>
    <row r="499" spans="1:10" x14ac:dyDescent="0.25">
      <c r="A499" s="288" t="str">
        <f t="shared" si="7"/>
        <v>12012edu5</v>
      </c>
      <c r="B499" s="232">
        <v>12012</v>
      </c>
      <c r="C499" s="232" t="s">
        <v>715</v>
      </c>
      <c r="D499" s="232">
        <v>0.10892954468727112</v>
      </c>
      <c r="E499" s="232">
        <v>4.4656749814748764E-2</v>
      </c>
      <c r="F499" s="232">
        <v>2.4392626285552979</v>
      </c>
      <c r="G499" s="232">
        <v>1.4732466079294682E-2</v>
      </c>
      <c r="H499" s="232">
        <v>11382</v>
      </c>
      <c r="I499" s="232">
        <v>0.4148719310760498</v>
      </c>
      <c r="J499" s="232">
        <v>6.3567079603672028E-2</v>
      </c>
    </row>
    <row r="500" spans="1:10" x14ac:dyDescent="0.25">
      <c r="A500" s="288" t="str">
        <f t="shared" si="7"/>
        <v>12012edu6</v>
      </c>
      <c r="B500" s="232">
        <v>12012</v>
      </c>
      <c r="C500" s="232" t="s">
        <v>716</v>
      </c>
      <c r="D500" s="232">
        <v>0.15809880197048187</v>
      </c>
      <c r="E500" s="232">
        <v>4.7020647674798965E-2</v>
      </c>
      <c r="F500" s="232">
        <v>3.3623270988464355</v>
      </c>
      <c r="G500" s="232">
        <v>7.7543646330013871E-4</v>
      </c>
      <c r="H500" s="232">
        <v>11382</v>
      </c>
      <c r="I500" s="232">
        <v>0.4148719310760498</v>
      </c>
      <c r="J500" s="232">
        <v>4.016442596912384E-2</v>
      </c>
    </row>
    <row r="501" spans="1:10" x14ac:dyDescent="0.25">
      <c r="A501" s="288" t="str">
        <f t="shared" si="7"/>
        <v>12012edu7</v>
      </c>
      <c r="B501" s="232">
        <v>12012</v>
      </c>
      <c r="C501" s="232" t="s">
        <v>717</v>
      </c>
      <c r="D501" s="232">
        <v>0.2512267529964447</v>
      </c>
      <c r="E501" s="232">
        <v>5.0387084484100342E-2</v>
      </c>
      <c r="F501" s="232">
        <v>4.9859356880187988</v>
      </c>
      <c r="G501" s="232">
        <v>6.2573093373430311E-7</v>
      </c>
      <c r="H501" s="232">
        <v>11382</v>
      </c>
      <c r="I501" s="232">
        <v>0.4148719310760498</v>
      </c>
      <c r="J501" s="232">
        <v>2.5804681703448296E-2</v>
      </c>
    </row>
    <row r="502" spans="1:10" x14ac:dyDescent="0.25">
      <c r="A502" s="288" t="str">
        <f t="shared" si="7"/>
        <v>12012edu8</v>
      </c>
      <c r="B502" s="232">
        <v>12012</v>
      </c>
      <c r="C502" s="232" t="s">
        <v>718</v>
      </c>
      <c r="D502" s="232">
        <v>0.21045179665088654</v>
      </c>
      <c r="E502" s="232">
        <v>4.7744415700435638E-2</v>
      </c>
      <c r="F502" s="232">
        <v>4.4078831672668457</v>
      </c>
      <c r="G502" s="232">
        <v>1.0534398825257085E-5</v>
      </c>
      <c r="H502" s="232">
        <v>11382</v>
      </c>
      <c r="I502" s="232">
        <v>0.4148719310760498</v>
      </c>
      <c r="J502" s="232">
        <v>3.4201957285404205E-2</v>
      </c>
    </row>
    <row r="503" spans="1:10" x14ac:dyDescent="0.25">
      <c r="A503" s="288" t="str">
        <f t="shared" si="7"/>
        <v>12012edu9</v>
      </c>
      <c r="B503" s="232">
        <v>12012</v>
      </c>
      <c r="C503" s="232" t="s">
        <v>719</v>
      </c>
      <c r="D503" s="232">
        <v>0.26991286873817444</v>
      </c>
      <c r="E503" s="232">
        <v>4.1911527514457703E-2</v>
      </c>
      <c r="F503" s="232">
        <v>6.4400629997253418</v>
      </c>
      <c r="G503" s="232">
        <v>1.242438651960498E-10</v>
      </c>
      <c r="H503" s="232">
        <v>11382</v>
      </c>
      <c r="I503" s="232">
        <v>0.4148719310760498</v>
      </c>
      <c r="J503" s="232">
        <v>0.12473241239786148</v>
      </c>
    </row>
    <row r="504" spans="1:10" x14ac:dyDescent="0.25">
      <c r="A504" s="288" t="str">
        <f t="shared" si="7"/>
        <v>12012hom</v>
      </c>
      <c r="B504" s="232">
        <v>12012</v>
      </c>
      <c r="C504" s="232" t="s">
        <v>720</v>
      </c>
      <c r="D504" s="232">
        <v>0.39046657085418701</v>
      </c>
      <c r="E504" s="232">
        <v>1.2525072321295738E-2</v>
      </c>
      <c r="F504" s="232">
        <v>31.174795150756836</v>
      </c>
      <c r="G504" s="232">
        <v>0</v>
      </c>
      <c r="H504" s="232">
        <v>11382</v>
      </c>
      <c r="I504" s="232">
        <v>0.4148719310760498</v>
      </c>
      <c r="J504" s="232">
        <v>0.5570521354675293</v>
      </c>
    </row>
    <row r="505" spans="1:10" x14ac:dyDescent="0.25">
      <c r="A505" s="288" t="str">
        <f t="shared" si="7"/>
        <v>12012idade</v>
      </c>
      <c r="B505" s="232">
        <v>12012</v>
      </c>
      <c r="C505" s="232" t="s">
        <v>721</v>
      </c>
      <c r="D505" s="232">
        <v>5.5162448436021805E-2</v>
      </c>
      <c r="E505" s="232">
        <v>2.8654714114964008E-3</v>
      </c>
      <c r="F505" s="232">
        <v>19.250741958618164</v>
      </c>
      <c r="G505" s="232">
        <v>0</v>
      </c>
      <c r="H505" s="232">
        <v>11382</v>
      </c>
      <c r="I505" s="232">
        <v>0.4148719310760498</v>
      </c>
      <c r="J505" s="232">
        <v>39.518470764160156</v>
      </c>
    </row>
    <row r="506" spans="1:10" x14ac:dyDescent="0.25">
      <c r="A506" s="288" t="str">
        <f t="shared" si="7"/>
        <v>12012idade2</v>
      </c>
      <c r="B506" s="232">
        <v>12012</v>
      </c>
      <c r="C506" s="232" t="s">
        <v>722</v>
      </c>
      <c r="D506" s="232">
        <v>-5.329736159183085E-4</v>
      </c>
      <c r="E506" s="232">
        <v>3.5095807106699795E-5</v>
      </c>
      <c r="F506" s="232">
        <v>-15.186247825622559</v>
      </c>
      <c r="G506" s="232">
        <v>0</v>
      </c>
      <c r="H506" s="232">
        <v>11382</v>
      </c>
      <c r="I506" s="232">
        <v>0.4148719310760498</v>
      </c>
      <c r="J506" s="232">
        <v>1732.59033203125</v>
      </c>
    </row>
    <row r="507" spans="1:10" x14ac:dyDescent="0.25">
      <c r="A507" s="288" t="str">
        <f t="shared" si="7"/>
        <v>12012lnrtrabp</v>
      </c>
      <c r="B507" s="232">
        <v>12012</v>
      </c>
      <c r="C507" s="232" t="s">
        <v>723</v>
      </c>
      <c r="J507" s="232">
        <v>7.2892551422119141</v>
      </c>
    </row>
    <row r="508" spans="1:10" x14ac:dyDescent="0.25">
      <c r="A508" s="288" t="str">
        <f t="shared" si="7"/>
        <v/>
      </c>
      <c r="C508" s="232" t="s">
        <v>608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2" width="2.140625" style="153" customWidth="1"/>
    <col min="3" max="3" width="2.140625" style="154" customWidth="1"/>
    <col min="4" max="4" width="19.5703125" customWidth="1"/>
    <col min="5" max="8" width="22.28515625" customWidth="1"/>
  </cols>
  <sheetData>
    <row r="1" spans="1:13" s="5" customFormat="1" ht="30" customHeight="1" x14ac:dyDescent="0.25">
      <c r="A1" s="1" t="s">
        <v>1</v>
      </c>
      <c r="B1" s="141"/>
      <c r="C1" s="1"/>
      <c r="D1" s="2"/>
      <c r="E1" s="3"/>
      <c r="F1" s="3"/>
      <c r="G1" s="3"/>
      <c r="H1" s="4"/>
    </row>
    <row r="2" spans="1:13" s="9" customFormat="1" ht="3" customHeight="1" x14ac:dyDescent="0.25">
      <c r="A2" s="142"/>
      <c r="B2" s="143"/>
      <c r="C2" s="142"/>
      <c r="D2" s="6"/>
      <c r="E2" s="7"/>
      <c r="F2" s="7"/>
      <c r="G2" s="7"/>
      <c r="H2" s="8"/>
    </row>
    <row r="3" spans="1:13" s="158" customFormat="1" ht="6" customHeight="1" x14ac:dyDescent="0.2">
      <c r="A3" s="144">
        <v>7</v>
      </c>
      <c r="B3" s="145"/>
      <c r="C3" s="146"/>
      <c r="D3" s="155"/>
      <c r="E3" s="156" t="s">
        <v>170</v>
      </c>
      <c r="F3" s="156" t="s">
        <v>171</v>
      </c>
      <c r="G3" s="156" t="s">
        <v>9</v>
      </c>
      <c r="H3" s="156" t="s">
        <v>172</v>
      </c>
      <c r="I3" s="157"/>
      <c r="J3" s="157"/>
      <c r="K3" s="157"/>
      <c r="L3" s="157"/>
      <c r="M3" s="157"/>
    </row>
    <row r="4" spans="1:13" s="20" customFormat="1" ht="7.5" customHeight="1" x14ac:dyDescent="0.2">
      <c r="A4" s="147" t="str">
        <f>VLOOKUP(A$3,'Indicadores do boletim'!$D:$P,12,0)</f>
        <v>tx_part15m</v>
      </c>
      <c r="B4" s="145">
        <f>HLOOKUP($A$4,'Pnad-C'!$1:$1048576,2,0)</f>
        <v>49</v>
      </c>
      <c r="C4" s="146"/>
      <c r="D4" s="19"/>
      <c r="E4" s="18"/>
      <c r="F4" s="18"/>
      <c r="G4" s="18"/>
      <c r="H4" s="18"/>
      <c r="I4" s="21"/>
      <c r="J4" s="21"/>
      <c r="K4" s="21"/>
      <c r="L4" s="21"/>
      <c r="M4" s="21"/>
    </row>
    <row r="5" spans="1:13" s="12" customFormat="1" ht="62.25" customHeight="1" x14ac:dyDescent="0.25">
      <c r="A5" s="11"/>
      <c r="B5" s="148"/>
      <c r="C5" s="149"/>
      <c r="D5" s="371" t="str">
        <f>VLOOKUP(A3,'Indicadores do boletim'!$D:$N,3,0)&amp;" "&amp;VLOOKUP(A3,'Indicadores do boletim'!$D:$N,6,0)&amp;", "&amp;VLOOKUP(A3,'Indicadores do boletim'!$D:$N,7,0)</f>
        <v>Taxa de participação da população de 14 anos ou mais no mercado de trabalho: Brasil, Sudeste Metropolitano, Região Metropolitana do Rio de Janeiro e cidade do Rio de Janeiro, 2012 a 2016</v>
      </c>
      <c r="E5" s="371"/>
      <c r="F5" s="371"/>
      <c r="G5" s="371"/>
      <c r="H5" s="371"/>
      <c r="I5" s="10"/>
    </row>
    <row r="6" spans="1:13" s="12" customFormat="1" ht="19.5" customHeight="1" thickBot="1" x14ac:dyDescent="0.25">
      <c r="A6" s="11"/>
      <c r="B6" s="150"/>
      <c r="C6" s="149"/>
      <c r="D6" s="13"/>
      <c r="H6" s="103" t="s">
        <v>186</v>
      </c>
      <c r="I6" s="11"/>
    </row>
    <row r="7" spans="1:13" s="11" customFormat="1" ht="27.75" customHeight="1" thickTop="1" x14ac:dyDescent="0.25">
      <c r="A7" s="138"/>
      <c r="B7" s="151"/>
      <c r="C7" s="149"/>
      <c r="D7" s="96" t="s">
        <v>0</v>
      </c>
      <c r="E7" s="97" t="s">
        <v>7</v>
      </c>
      <c r="F7" s="97" t="s">
        <v>8</v>
      </c>
      <c r="G7" s="97" t="s">
        <v>169</v>
      </c>
      <c r="H7" s="97" t="s">
        <v>10</v>
      </c>
    </row>
    <row r="8" spans="1:13" s="100" customFormat="1" ht="15" customHeight="1" x14ac:dyDescent="0.25">
      <c r="A8" s="10"/>
      <c r="B8" s="10">
        <f>D8</f>
        <v>2012</v>
      </c>
      <c r="C8" s="152">
        <v>0</v>
      </c>
      <c r="D8" s="98">
        <v>2012</v>
      </c>
      <c r="E8" s="123">
        <f>IFERROR(VLOOKUP($B8&amp;"_"&amp;$C8&amp;"_"&amp;E$3,'Pnad-C'!$1:$1048576,$B$4,0)*100,"-")</f>
        <v>61.421620845794678</v>
      </c>
      <c r="F8" s="123">
        <f>IFERROR(VLOOKUP($B8&amp;"_"&amp;$C8&amp;"_"&amp;F$3,'Pnad-C'!$1:$1048576,$B$4,0)*100,"-")</f>
        <v>63.038820028305054</v>
      </c>
      <c r="G8" s="123">
        <f>IFERROR(VLOOKUP($B8&amp;"_"&amp;$C8&amp;"_"&amp;G$3,'Pnad-C'!$1:$1048576,$B$4,0)*100,"-")</f>
        <v>59.205591678619385</v>
      </c>
      <c r="H8" s="123">
        <f>IFERROR(VLOOKUP($B8&amp;"_"&amp;$C8&amp;"_"&amp;H$3,'Pnad-C'!$1:$1048576,$B$4,0)*100,"-")</f>
        <v>59.936821460723877</v>
      </c>
    </row>
    <row r="9" spans="1:13" s="100" customFormat="1" ht="15" customHeight="1" x14ac:dyDescent="0.25">
      <c r="A9" s="10"/>
      <c r="B9" s="10">
        <f>B8</f>
        <v>2012</v>
      </c>
      <c r="C9" s="152">
        <v>1</v>
      </c>
      <c r="D9" s="99" t="s">
        <v>3</v>
      </c>
      <c r="E9" s="125">
        <f>IFERROR(VLOOKUP($B9&amp;"_"&amp;$C9&amp;"_"&amp;E$3,'Pnad-C'!$1:$1048576,$B$4,0)*100,"-")</f>
        <v>61.159312725067139</v>
      </c>
      <c r="F9" s="125">
        <f>IFERROR(VLOOKUP($B9&amp;"_"&amp;$C9&amp;"_"&amp;F$3,'Pnad-C'!$1:$1048576,$B$4,0)*100,"-")</f>
        <v>62.511366605758667</v>
      </c>
      <c r="G9" s="125">
        <f>IFERROR(VLOOKUP($B9&amp;"_"&amp;$C9&amp;"_"&amp;G$3,'Pnad-C'!$1:$1048576,$B$4,0)*100,"-")</f>
        <v>59.527862071990967</v>
      </c>
      <c r="H9" s="125">
        <f>IFERROR(VLOOKUP($B9&amp;"_"&amp;$C9&amp;"_"&amp;H$3,'Pnad-C'!$1:$1048576,$B$4,0)*100,"-")</f>
        <v>60.154151916503906</v>
      </c>
    </row>
    <row r="10" spans="1:13" s="100" customFormat="1" ht="15" customHeight="1" x14ac:dyDescent="0.25">
      <c r="A10" s="10"/>
      <c r="B10" s="10">
        <f t="shared" ref="B10:B12" si="0">B9</f>
        <v>2012</v>
      </c>
      <c r="C10" s="152">
        <v>2</v>
      </c>
      <c r="D10" s="99" t="s">
        <v>4</v>
      </c>
      <c r="E10" s="125">
        <f>IFERROR(VLOOKUP($B10&amp;"_"&amp;$C10&amp;"_"&amp;E$3,'Pnad-C'!$1:$1048576,$B$4,0)*100,"-")</f>
        <v>61.703312397003174</v>
      </c>
      <c r="F10" s="125">
        <f>IFERROR(VLOOKUP($B10&amp;"_"&amp;$C10&amp;"_"&amp;F$3,'Pnad-C'!$1:$1048576,$B$4,0)*100,"-")</f>
        <v>63.226670026779175</v>
      </c>
      <c r="G10" s="125">
        <f>IFERROR(VLOOKUP($B10&amp;"_"&amp;$C10&amp;"_"&amp;G$3,'Pnad-C'!$1:$1048576,$B$4,0)*100,"-")</f>
        <v>59.465909004211426</v>
      </c>
      <c r="H10" s="125">
        <f>IFERROR(VLOOKUP($B10&amp;"_"&amp;$C10&amp;"_"&amp;H$3,'Pnad-C'!$1:$1048576,$B$4,0)*100,"-")</f>
        <v>60.569542646408081</v>
      </c>
    </row>
    <row r="11" spans="1:13" s="100" customFormat="1" ht="15" customHeight="1" x14ac:dyDescent="0.25">
      <c r="A11" s="10"/>
      <c r="B11" s="10">
        <f t="shared" si="0"/>
        <v>2012</v>
      </c>
      <c r="C11" s="152">
        <v>3</v>
      </c>
      <c r="D11" s="99" t="s">
        <v>5</v>
      </c>
      <c r="E11" s="125">
        <f>IFERROR(VLOOKUP($B11&amp;"_"&amp;$C11&amp;"_"&amp;E$3,'Pnad-C'!$1:$1048576,$B$4,0)*100,"-")</f>
        <v>61.535418033599854</v>
      </c>
      <c r="F11" s="125">
        <f>IFERROR(VLOOKUP($B11&amp;"_"&amp;$C11&amp;"_"&amp;F$3,'Pnad-C'!$1:$1048576,$B$4,0)*100,"-")</f>
        <v>63.158255815505981</v>
      </c>
      <c r="G11" s="125">
        <f>IFERROR(VLOOKUP($B11&amp;"_"&amp;$C11&amp;"_"&amp;G$3,'Pnad-C'!$1:$1048576,$B$4,0)*100,"-")</f>
        <v>58.91527533531189</v>
      </c>
      <c r="H11" s="125">
        <f>IFERROR(VLOOKUP($B11&amp;"_"&amp;$C11&amp;"_"&amp;H$3,'Pnad-C'!$1:$1048576,$B$4,0)*100,"-")</f>
        <v>59.67671275138855</v>
      </c>
    </row>
    <row r="12" spans="1:13" s="100" customFormat="1" ht="15" customHeight="1" x14ac:dyDescent="0.25">
      <c r="A12" s="10"/>
      <c r="B12" s="10">
        <f t="shared" si="0"/>
        <v>2012</v>
      </c>
      <c r="C12" s="152">
        <v>4</v>
      </c>
      <c r="D12" s="99" t="s">
        <v>6</v>
      </c>
      <c r="E12" s="125">
        <f>IFERROR(VLOOKUP($B12&amp;"_"&amp;$C12&amp;"_"&amp;E$3,'Pnad-C'!$1:$1048576,$B$4,0)*100,"-")</f>
        <v>61.28842830657959</v>
      </c>
      <c r="F12" s="125">
        <f>IFERROR(VLOOKUP($B12&amp;"_"&amp;$C12&amp;"_"&amp;F$3,'Pnad-C'!$1:$1048576,$B$4,0)*100,"-")</f>
        <v>63.258981704711914</v>
      </c>
      <c r="G12" s="125">
        <f>IFERROR(VLOOKUP($B12&amp;"_"&amp;$C12&amp;"_"&amp;G$3,'Pnad-C'!$1:$1048576,$B$4,0)*100,"-")</f>
        <v>58.913308382034302</v>
      </c>
      <c r="H12" s="125">
        <f>IFERROR(VLOOKUP($B12&amp;"_"&amp;$C12&amp;"_"&amp;H$3,'Pnad-C'!$1:$1048576,$B$4,0)*100,"-")</f>
        <v>59.346890449523926</v>
      </c>
    </row>
    <row r="13" spans="1:13" s="100" customFormat="1" ht="15" customHeight="1" x14ac:dyDescent="0.25">
      <c r="A13" s="10"/>
      <c r="B13" s="10">
        <f>D13</f>
        <v>2013</v>
      </c>
      <c r="C13" s="152">
        <v>0</v>
      </c>
      <c r="D13" s="98">
        <v>2013</v>
      </c>
      <c r="E13" s="123">
        <f>IFERROR(VLOOKUP($B13&amp;"_"&amp;$C13&amp;"_"&amp;E$3,'Pnad-C'!$1:$1048576,$B$4,0)*100,"-")</f>
        <v>61.270600557327271</v>
      </c>
      <c r="F13" s="123">
        <f>IFERROR(VLOOKUP($B13&amp;"_"&amp;$C13&amp;"_"&amp;F$3,'Pnad-C'!$1:$1048576,$B$4,0)*100,"-")</f>
        <v>63.545083999633789</v>
      </c>
      <c r="G13" s="123">
        <f>IFERROR(VLOOKUP($B13&amp;"_"&amp;$C13&amp;"_"&amp;G$3,'Pnad-C'!$1:$1048576,$B$4,0)*100,"-")</f>
        <v>58.366072177886963</v>
      </c>
      <c r="H13" s="123">
        <f>IFERROR(VLOOKUP($B13&amp;"_"&amp;$C13&amp;"_"&amp;H$3,'Pnad-C'!$1:$1048576,$B$4,0)*100,"-")</f>
        <v>59.061628580093384</v>
      </c>
    </row>
    <row r="14" spans="1:13" s="100" customFormat="1" ht="15" customHeight="1" x14ac:dyDescent="0.25">
      <c r="A14" s="10"/>
      <c r="B14" s="10">
        <f>B13</f>
        <v>2013</v>
      </c>
      <c r="C14" s="152">
        <v>1</v>
      </c>
      <c r="D14" s="99" t="s">
        <v>3</v>
      </c>
      <c r="E14" s="125">
        <f>IFERROR(VLOOKUP($B14&amp;"_"&amp;$C14&amp;"_"&amp;E$3,'Pnad-C'!$1:$1048576,$B$4,0)*100,"-")</f>
        <v>61.184394359588623</v>
      </c>
      <c r="F14" s="125">
        <f>IFERROR(VLOOKUP($B14&amp;"_"&amp;$C14&amp;"_"&amp;F$3,'Pnad-C'!$1:$1048576,$B$4,0)*100,"-")</f>
        <v>63.426029682159424</v>
      </c>
      <c r="G14" s="125">
        <f>IFERROR(VLOOKUP($B14&amp;"_"&amp;$C14&amp;"_"&amp;G$3,'Pnad-C'!$1:$1048576,$B$4,0)*100,"-")</f>
        <v>58.889257907867432</v>
      </c>
      <c r="H14" s="125">
        <f>IFERROR(VLOOKUP($B14&amp;"_"&amp;$C14&amp;"_"&amp;H$3,'Pnad-C'!$1:$1048576,$B$4,0)*100,"-")</f>
        <v>58.828812837600708</v>
      </c>
    </row>
    <row r="15" spans="1:13" s="100" customFormat="1" ht="15" customHeight="1" x14ac:dyDescent="0.25">
      <c r="A15" s="10"/>
      <c r="B15" s="10">
        <f t="shared" ref="B15:B17" si="1">B14</f>
        <v>2013</v>
      </c>
      <c r="C15" s="152">
        <v>2</v>
      </c>
      <c r="D15" s="99" t="s">
        <v>4</v>
      </c>
      <c r="E15" s="125">
        <f>IFERROR(VLOOKUP($B15&amp;"_"&amp;$C15&amp;"_"&amp;E$3,'Pnad-C'!$1:$1048576,$B$4,0)*100,"-")</f>
        <v>61.492866277694702</v>
      </c>
      <c r="F15" s="125">
        <f>IFERROR(VLOOKUP($B15&amp;"_"&amp;$C15&amp;"_"&amp;F$3,'Pnad-C'!$1:$1048576,$B$4,0)*100,"-")</f>
        <v>63.806211948394775</v>
      </c>
      <c r="G15" s="125">
        <f>IFERROR(VLOOKUP($B15&amp;"_"&amp;$C15&amp;"_"&amp;G$3,'Pnad-C'!$1:$1048576,$B$4,0)*100,"-")</f>
        <v>58.50759744644165</v>
      </c>
      <c r="H15" s="125">
        <f>IFERROR(VLOOKUP($B15&amp;"_"&amp;$C15&amp;"_"&amp;H$3,'Pnad-C'!$1:$1048576,$B$4,0)*100,"-")</f>
        <v>59.253931045532227</v>
      </c>
    </row>
    <row r="16" spans="1:13" s="100" customFormat="1" ht="15" customHeight="1" x14ac:dyDescent="0.25">
      <c r="A16" s="10"/>
      <c r="B16" s="10">
        <f t="shared" si="1"/>
        <v>2013</v>
      </c>
      <c r="C16" s="152">
        <v>3</v>
      </c>
      <c r="D16" s="99" t="s">
        <v>5</v>
      </c>
      <c r="E16" s="125">
        <f>IFERROR(VLOOKUP($B16&amp;"_"&amp;$C16&amp;"_"&amp;E$3,'Pnad-C'!$1:$1048576,$B$4,0)*100,"-")</f>
        <v>61.352455615997314</v>
      </c>
      <c r="F16" s="125">
        <f>IFERROR(VLOOKUP($B16&amp;"_"&amp;$C16&amp;"_"&amp;F$3,'Pnad-C'!$1:$1048576,$B$4,0)*100,"-")</f>
        <v>63.968145847320557</v>
      </c>
      <c r="G16" s="125">
        <f>IFERROR(VLOOKUP($B16&amp;"_"&amp;$C16&amp;"_"&amp;G$3,'Pnad-C'!$1:$1048576,$B$4,0)*100,"-")</f>
        <v>58.751308917999268</v>
      </c>
      <c r="H16" s="125">
        <f>IFERROR(VLOOKUP($B16&amp;"_"&amp;$C16&amp;"_"&amp;H$3,'Pnad-C'!$1:$1048576,$B$4,0)*100,"-")</f>
        <v>59.69240665435791</v>
      </c>
    </row>
    <row r="17" spans="1:8" s="100" customFormat="1" ht="15" customHeight="1" x14ac:dyDescent="0.25">
      <c r="A17" s="10"/>
      <c r="B17" s="10">
        <f t="shared" si="1"/>
        <v>2013</v>
      </c>
      <c r="C17" s="152">
        <v>4</v>
      </c>
      <c r="D17" s="99" t="s">
        <v>6</v>
      </c>
      <c r="E17" s="125">
        <f>IFERROR(VLOOKUP($B17&amp;"_"&amp;$C17&amp;"_"&amp;E$3,'Pnad-C'!$1:$1048576,$B$4,0)*100,"-")</f>
        <v>61.052685976028442</v>
      </c>
      <c r="F17" s="125">
        <f>IFERROR(VLOOKUP($B17&amp;"_"&amp;$C17&amp;"_"&amp;F$3,'Pnad-C'!$1:$1048576,$B$4,0)*100,"-")</f>
        <v>62.979960441589355</v>
      </c>
      <c r="G17" s="125">
        <f>IFERROR(VLOOKUP($B17&amp;"_"&amp;$C17&amp;"_"&amp;G$3,'Pnad-C'!$1:$1048576,$B$4,0)*100,"-")</f>
        <v>57.316124439239502</v>
      </c>
      <c r="H17" s="125">
        <f>IFERROR(VLOOKUP($B17&amp;"_"&amp;$C17&amp;"_"&amp;H$3,'Pnad-C'!$1:$1048576,$B$4,0)*100,"-")</f>
        <v>58.47136378288269</v>
      </c>
    </row>
    <row r="18" spans="1:8" s="100" customFormat="1" ht="15" customHeight="1" x14ac:dyDescent="0.25">
      <c r="A18" s="10"/>
      <c r="B18" s="10">
        <f>D18</f>
        <v>2014</v>
      </c>
      <c r="C18" s="152">
        <v>0</v>
      </c>
      <c r="D18" s="98">
        <v>2014</v>
      </c>
      <c r="E18" s="123">
        <f>IFERROR(VLOOKUP($B18&amp;"_"&amp;$C18&amp;"_"&amp;E$3,'Pnad-C'!$1:$1048576,$B$4,0)*100,"-")</f>
        <v>61.011314392089844</v>
      </c>
      <c r="F18" s="123">
        <f>IFERROR(VLOOKUP($B18&amp;"_"&amp;$C18&amp;"_"&amp;F$3,'Pnad-C'!$1:$1048576,$B$4,0)*100,"-")</f>
        <v>62.554585933685303</v>
      </c>
      <c r="G18" s="123">
        <f>IFERROR(VLOOKUP($B18&amp;"_"&amp;$C18&amp;"_"&amp;G$3,'Pnad-C'!$1:$1048576,$B$4,0)*100,"-")</f>
        <v>57.223272323608398</v>
      </c>
      <c r="H18" s="123">
        <f>IFERROR(VLOOKUP($B18&amp;"_"&amp;$C18&amp;"_"&amp;H$3,'Pnad-C'!$1:$1048576,$B$4,0)*100,"-")</f>
        <v>57.706725597381592</v>
      </c>
    </row>
    <row r="19" spans="1:8" s="100" customFormat="1" ht="15" customHeight="1" x14ac:dyDescent="0.25">
      <c r="A19" s="10"/>
      <c r="B19" s="10">
        <f>B18</f>
        <v>2014</v>
      </c>
      <c r="C19" s="152">
        <v>1</v>
      </c>
      <c r="D19" s="99" t="s">
        <v>3</v>
      </c>
      <c r="E19" s="125">
        <f>IFERROR(VLOOKUP($B19&amp;"_"&amp;$C19&amp;"_"&amp;E$3,'Pnad-C'!$1:$1048576,$B$4,0)*100,"-")</f>
        <v>61.138039827346802</v>
      </c>
      <c r="F19" s="125">
        <f>IFERROR(VLOOKUP($B19&amp;"_"&amp;$C19&amp;"_"&amp;F$3,'Pnad-C'!$1:$1048576,$B$4,0)*100,"-")</f>
        <v>63.022613525390625</v>
      </c>
      <c r="G19" s="125">
        <f>IFERROR(VLOOKUP($B19&amp;"_"&amp;$C19&amp;"_"&amp;G$3,'Pnad-C'!$1:$1048576,$B$4,0)*100,"-")</f>
        <v>58.066487312316895</v>
      </c>
      <c r="H19" s="125">
        <f>IFERROR(VLOOKUP($B19&amp;"_"&amp;$C19&amp;"_"&amp;H$3,'Pnad-C'!$1:$1048576,$B$4,0)*100,"-")</f>
        <v>58.521908521652222</v>
      </c>
    </row>
    <row r="20" spans="1:8" s="100" customFormat="1" ht="15" customHeight="1" x14ac:dyDescent="0.25">
      <c r="A20" s="10"/>
      <c r="B20" s="10">
        <f t="shared" ref="B20:B22" si="2">B19</f>
        <v>2014</v>
      </c>
      <c r="C20" s="152">
        <v>2</v>
      </c>
      <c r="D20" s="99" t="s">
        <v>4</v>
      </c>
      <c r="E20" s="125">
        <f>IFERROR(VLOOKUP($B20&amp;"_"&amp;$C20&amp;"_"&amp;E$3,'Pnad-C'!$1:$1048576,$B$4,0)*100,"-")</f>
        <v>61.099928617477417</v>
      </c>
      <c r="F20" s="125">
        <f>IFERROR(VLOOKUP($B20&amp;"_"&amp;$C20&amp;"_"&amp;F$3,'Pnad-C'!$1:$1048576,$B$4,0)*100,"-")</f>
        <v>62.746107578277588</v>
      </c>
      <c r="G20" s="125">
        <f>IFERROR(VLOOKUP($B20&amp;"_"&amp;$C20&amp;"_"&amp;G$3,'Pnad-C'!$1:$1048576,$B$4,0)*100,"-")</f>
        <v>57.368588447570801</v>
      </c>
      <c r="H20" s="125">
        <f>IFERROR(VLOOKUP($B20&amp;"_"&amp;$C20&amp;"_"&amp;H$3,'Pnad-C'!$1:$1048576,$B$4,0)*100,"-")</f>
        <v>57.805770635604858</v>
      </c>
    </row>
    <row r="21" spans="1:8" s="100" customFormat="1" ht="15" customHeight="1" x14ac:dyDescent="0.25">
      <c r="A21" s="10"/>
      <c r="B21" s="10">
        <f t="shared" si="2"/>
        <v>2014</v>
      </c>
      <c r="C21" s="152">
        <v>3</v>
      </c>
      <c r="D21" s="99" t="s">
        <v>5</v>
      </c>
      <c r="E21" s="125">
        <f>IFERROR(VLOOKUP($B21&amp;"_"&amp;$C21&amp;"_"&amp;E$3,'Pnad-C'!$1:$1048576,$B$4,0)*100,"-")</f>
        <v>60.927128791809082</v>
      </c>
      <c r="F21" s="125">
        <f>IFERROR(VLOOKUP($B21&amp;"_"&amp;$C21&amp;"_"&amp;F$3,'Pnad-C'!$1:$1048576,$B$4,0)*100,"-")</f>
        <v>62.444984912872314</v>
      </c>
      <c r="G21" s="125">
        <f>IFERROR(VLOOKUP($B21&amp;"_"&amp;$C21&amp;"_"&amp;G$3,'Pnad-C'!$1:$1048576,$B$4,0)*100,"-")</f>
        <v>57.121104001998901</v>
      </c>
      <c r="H21" s="125">
        <f>IFERROR(VLOOKUP($B21&amp;"_"&amp;$C21&amp;"_"&amp;H$3,'Pnad-C'!$1:$1048576,$B$4,0)*100,"-")</f>
        <v>57.468360662460327</v>
      </c>
    </row>
    <row r="22" spans="1:8" s="100" customFormat="1" ht="15" customHeight="1" x14ac:dyDescent="0.25">
      <c r="A22" s="10"/>
      <c r="B22" s="10">
        <f t="shared" si="2"/>
        <v>2014</v>
      </c>
      <c r="C22" s="152">
        <v>4</v>
      </c>
      <c r="D22" s="99" t="s">
        <v>6</v>
      </c>
      <c r="E22" s="125">
        <f>IFERROR(VLOOKUP($B22&amp;"_"&amp;$C22&amp;"_"&amp;E$3,'Pnad-C'!$1:$1048576,$B$4,0)*100,"-")</f>
        <v>60.880166292190552</v>
      </c>
      <c r="F22" s="125">
        <f>IFERROR(VLOOKUP($B22&amp;"_"&amp;$C22&amp;"_"&amp;F$3,'Pnad-C'!$1:$1048576,$B$4,0)*100,"-")</f>
        <v>62.004631757736206</v>
      </c>
      <c r="G22" s="125">
        <f>IFERROR(VLOOKUP($B22&amp;"_"&amp;$C22&amp;"_"&amp;G$3,'Pnad-C'!$1:$1048576,$B$4,0)*100,"-")</f>
        <v>56.336921453475952</v>
      </c>
      <c r="H22" s="125">
        <f>IFERROR(VLOOKUP($B22&amp;"_"&amp;$C22&amp;"_"&amp;H$3,'Pnad-C'!$1:$1048576,$B$4,0)*100,"-")</f>
        <v>57.03086256980896</v>
      </c>
    </row>
    <row r="23" spans="1:8" s="100" customFormat="1" ht="15" customHeight="1" x14ac:dyDescent="0.25">
      <c r="A23" s="10"/>
      <c r="B23" s="10">
        <f>D23</f>
        <v>2015</v>
      </c>
      <c r="C23" s="152">
        <v>0</v>
      </c>
      <c r="D23" s="98">
        <v>2015</v>
      </c>
      <c r="E23" s="123">
        <f>IFERROR(VLOOKUP($B23&amp;"_"&amp;$C23&amp;"_"&amp;E$3,'Pnad-C'!$1:$1048576,$B$4,0)*100,"-")</f>
        <v>61.290192604064941</v>
      </c>
      <c r="F23" s="123">
        <f>IFERROR(VLOOKUP($B23&amp;"_"&amp;$C23&amp;"_"&amp;F$3,'Pnad-C'!$1:$1048576,$B$4,0)*100,"-")</f>
        <v>62.701237201690674</v>
      </c>
      <c r="G23" s="123">
        <f>IFERROR(VLOOKUP($B23&amp;"_"&amp;$C23&amp;"_"&amp;G$3,'Pnad-C'!$1:$1048576,$B$4,0)*100,"-")</f>
        <v>57.09613561630249</v>
      </c>
      <c r="H23" s="123">
        <f>IFERROR(VLOOKUP($B23&amp;"_"&amp;$C23&amp;"_"&amp;H$3,'Pnad-C'!$1:$1048576,$B$4,0)*100,"-")</f>
        <v>56.988793611526489</v>
      </c>
    </row>
    <row r="24" spans="1:8" s="100" customFormat="1" ht="15" customHeight="1" x14ac:dyDescent="0.25">
      <c r="A24" s="10"/>
      <c r="B24" s="10">
        <f>B23</f>
        <v>2015</v>
      </c>
      <c r="C24" s="152">
        <v>1</v>
      </c>
      <c r="D24" s="99" t="s">
        <v>3</v>
      </c>
      <c r="E24" s="125">
        <f>IFERROR(VLOOKUP($B24&amp;"_"&amp;$C24&amp;"_"&amp;E$3,'Pnad-C'!$1:$1048576,$B$4,0)*100,"-")</f>
        <v>61.021441221237183</v>
      </c>
      <c r="F24" s="125">
        <f>IFERROR(VLOOKUP($B24&amp;"_"&amp;$C24&amp;"_"&amp;F$3,'Pnad-C'!$1:$1048576,$B$4,0)*100,"-")</f>
        <v>62.147611379623413</v>
      </c>
      <c r="G24" s="125">
        <f>IFERROR(VLOOKUP($B24&amp;"_"&amp;$C24&amp;"_"&amp;G$3,'Pnad-C'!$1:$1048576,$B$4,0)*100,"-")</f>
        <v>55.943691730499268</v>
      </c>
      <c r="H24" s="125">
        <f>IFERROR(VLOOKUP($B24&amp;"_"&amp;$C24&amp;"_"&amp;H$3,'Pnad-C'!$1:$1048576,$B$4,0)*100,"-")</f>
        <v>56.507647037506104</v>
      </c>
    </row>
    <row r="25" spans="1:8" s="100" customFormat="1" ht="15" customHeight="1" x14ac:dyDescent="0.25">
      <c r="A25" s="10"/>
      <c r="B25" s="10">
        <f t="shared" ref="B25:B27" si="3">B24</f>
        <v>2015</v>
      </c>
      <c r="C25" s="152">
        <v>2</v>
      </c>
      <c r="D25" s="99" t="s">
        <v>4</v>
      </c>
      <c r="E25" s="125">
        <f>IFERROR(VLOOKUP($B25&amp;"_"&amp;$C25&amp;"_"&amp;E$3,'Pnad-C'!$1:$1048576,$B$4,0)*100,"-")</f>
        <v>61.280065774917603</v>
      </c>
      <c r="F25" s="125">
        <f>IFERROR(VLOOKUP($B25&amp;"_"&amp;$C25&amp;"_"&amp;F$3,'Pnad-C'!$1:$1048576,$B$4,0)*100,"-")</f>
        <v>62.787365913391113</v>
      </c>
      <c r="G25" s="125">
        <f>IFERROR(VLOOKUP($B25&amp;"_"&amp;$C25&amp;"_"&amp;G$3,'Pnad-C'!$1:$1048576,$B$4,0)*100,"-")</f>
        <v>57.152146100997925</v>
      </c>
      <c r="H25" s="125">
        <f>IFERROR(VLOOKUP($B25&amp;"_"&amp;$C25&amp;"_"&amp;H$3,'Pnad-C'!$1:$1048576,$B$4,0)*100,"-")</f>
        <v>56.492632627487183</v>
      </c>
    </row>
    <row r="26" spans="1:8" s="100" customFormat="1" ht="15" customHeight="1" x14ac:dyDescent="0.25">
      <c r="A26" s="10"/>
      <c r="B26" s="10">
        <f t="shared" si="3"/>
        <v>2015</v>
      </c>
      <c r="C26" s="152">
        <v>3</v>
      </c>
      <c r="D26" s="99" t="s">
        <v>5</v>
      </c>
      <c r="E26" s="125">
        <f>IFERROR(VLOOKUP($B26&amp;"_"&amp;$C26&amp;"_"&amp;E$3,'Pnad-C'!$1:$1048576,$B$4,0)*100,"-")</f>
        <v>61.437547206878662</v>
      </c>
      <c r="F26" s="125">
        <f>IFERROR(VLOOKUP($B26&amp;"_"&amp;$C26&amp;"_"&amp;F$3,'Pnad-C'!$1:$1048576,$B$4,0)*100,"-")</f>
        <v>62.799721956253052</v>
      </c>
      <c r="G26" s="125">
        <f>IFERROR(VLOOKUP($B26&amp;"_"&amp;$C26&amp;"_"&amp;G$3,'Pnad-C'!$1:$1048576,$B$4,0)*100,"-")</f>
        <v>57.511883974075317</v>
      </c>
      <c r="H26" s="125">
        <f>IFERROR(VLOOKUP($B26&amp;"_"&amp;$C26&amp;"_"&amp;H$3,'Pnad-C'!$1:$1048576,$B$4,0)*100,"-")</f>
        <v>57.105737924575806</v>
      </c>
    </row>
    <row r="27" spans="1:8" s="100" customFormat="1" ht="15" customHeight="1" x14ac:dyDescent="0.25">
      <c r="A27" s="10"/>
      <c r="B27" s="10">
        <f t="shared" si="3"/>
        <v>2015</v>
      </c>
      <c r="C27" s="152">
        <v>4</v>
      </c>
      <c r="D27" s="99" t="s">
        <v>6</v>
      </c>
      <c r="E27" s="125">
        <f>IFERROR(VLOOKUP($B27&amp;"_"&amp;$C27&amp;"_"&amp;E$3,'Pnad-C'!$1:$1048576,$B$4,0)*100,"-")</f>
        <v>61.421710252761841</v>
      </c>
      <c r="F27" s="125">
        <f>IFERROR(VLOOKUP($B27&amp;"_"&amp;$C27&amp;"_"&amp;F$3,'Pnad-C'!$1:$1048576,$B$4,0)*100,"-")</f>
        <v>63.070261478424072</v>
      </c>
      <c r="G27" s="125">
        <f>IFERROR(VLOOKUP($B27&amp;"_"&amp;$C27&amp;"_"&amp;G$3,'Pnad-C'!$1:$1048576,$B$4,0)*100,"-")</f>
        <v>57.776826620101929</v>
      </c>
      <c r="H27" s="125">
        <f>IFERROR(VLOOKUP($B27&amp;"_"&amp;$C27&amp;"_"&amp;H$3,'Pnad-C'!$1:$1048576,$B$4,0)*100,"-")</f>
        <v>57.849150896072388</v>
      </c>
    </row>
    <row r="28" spans="1:8" s="100" customFormat="1" ht="15" customHeight="1" x14ac:dyDescent="0.25">
      <c r="A28" s="10"/>
      <c r="B28" s="10">
        <f>D28</f>
        <v>2016</v>
      </c>
      <c r="C28" s="152">
        <v>0</v>
      </c>
      <c r="D28" s="98">
        <v>2016</v>
      </c>
      <c r="E28" s="123">
        <f>IFERROR(VLOOKUP($B28&amp;"_"&amp;$C28&amp;"_"&amp;E$3,'Pnad-C'!$1:$1048576,$B$4,0)*100,"-")</f>
        <v>61.44220232963562</v>
      </c>
      <c r="F28" s="123">
        <f>IFERROR(VLOOKUP($B28&amp;"_"&amp;$C28&amp;"_"&amp;F$3,'Pnad-C'!$1:$1048576,$B$4,0)*100,"-")</f>
        <v>63.440072536468506</v>
      </c>
      <c r="G28" s="123">
        <f>IFERROR(VLOOKUP($B28&amp;"_"&amp;$C28&amp;"_"&amp;G$3,'Pnad-C'!$1:$1048576,$B$4,0)*100,"-")</f>
        <v>57.959026098251343</v>
      </c>
      <c r="H28" s="123">
        <f>IFERROR(VLOOKUP($B28&amp;"_"&amp;$C28&amp;"_"&amp;H$3,'Pnad-C'!$1:$1048576,$B$4,0)*100,"-")</f>
        <v>57.879394292831421</v>
      </c>
    </row>
    <row r="29" spans="1:8" s="100" customFormat="1" ht="15" customHeight="1" thickBot="1" x14ac:dyDescent="0.3">
      <c r="A29" s="10"/>
      <c r="B29" s="10">
        <f>B28</f>
        <v>2016</v>
      </c>
      <c r="C29" s="152">
        <v>1</v>
      </c>
      <c r="D29" s="99" t="s">
        <v>3</v>
      </c>
      <c r="E29" s="125">
        <f>IFERROR(VLOOKUP($B29&amp;"_"&amp;$C29&amp;"_"&amp;E$3,'Pnad-C'!$1:$1048576,$B$4,0)*100,"-")</f>
        <v>61.44220232963562</v>
      </c>
      <c r="F29" s="125">
        <f>IFERROR(VLOOKUP($B29&amp;"_"&amp;$C29&amp;"_"&amp;F$3,'Pnad-C'!$1:$1048576,$B$4,0)*100,"-")</f>
        <v>63.440072536468506</v>
      </c>
      <c r="G29" s="125">
        <f>IFERROR(VLOOKUP($B29&amp;"_"&amp;$C29&amp;"_"&amp;G$3,'Pnad-C'!$1:$1048576,$B$4,0)*100,"-")</f>
        <v>57.959026098251343</v>
      </c>
      <c r="H29" s="125">
        <f>IFERROR(VLOOKUP($B29&amp;"_"&amp;$C29&amp;"_"&amp;H$3,'Pnad-C'!$1:$1048576,$B$4,0)*100,"-")</f>
        <v>57.879394292831421</v>
      </c>
    </row>
    <row r="30" spans="1:8" ht="15.75" thickTop="1" x14ac:dyDescent="0.25">
      <c r="D30" s="15" t="s">
        <v>785</v>
      </c>
      <c r="E30" s="17"/>
      <c r="F30" s="17"/>
      <c r="G30" s="17"/>
      <c r="H30" s="17"/>
    </row>
    <row r="31" spans="1:8" x14ac:dyDescent="0.25">
      <c r="D31" s="16" t="s">
        <v>2</v>
      </c>
    </row>
    <row r="32" spans="1:8" x14ac:dyDescent="0.25">
      <c r="D32" s="159" t="s">
        <v>435</v>
      </c>
    </row>
    <row r="33" spans="4:4" x14ac:dyDescent="0.25">
      <c r="D33" s="104" t="s">
        <v>436</v>
      </c>
    </row>
  </sheetData>
  <mergeCells count="1">
    <mergeCell ref="D5:H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8"/>
  <sheetViews>
    <sheetView workbookViewId="0">
      <selection activeCell="B84" sqref="B84"/>
    </sheetView>
  </sheetViews>
  <sheetFormatPr defaultRowHeight="15" x14ac:dyDescent="0.25"/>
  <cols>
    <col min="1" max="1" width="9.140625" style="288"/>
    <col min="2" max="10" width="9.140625" style="232"/>
    <col min="11" max="16384" width="9.140625" style="288"/>
  </cols>
  <sheetData>
    <row r="1" spans="1:10" x14ac:dyDescent="0.25">
      <c r="B1" s="232" t="s">
        <v>232</v>
      </c>
      <c r="C1" s="232" t="s">
        <v>693</v>
      </c>
      <c r="D1" s="232" t="s">
        <v>694</v>
      </c>
      <c r="E1" s="232" t="s">
        <v>695</v>
      </c>
      <c r="F1" s="232" t="s">
        <v>696</v>
      </c>
      <c r="G1" s="232" t="s">
        <v>697</v>
      </c>
      <c r="H1" s="232" t="s">
        <v>698</v>
      </c>
      <c r="I1" s="232" t="s">
        <v>699</v>
      </c>
      <c r="J1" s="232" t="s">
        <v>700</v>
      </c>
    </row>
    <row r="2" spans="1:10" x14ac:dyDescent="0.25">
      <c r="A2" s="288" t="str">
        <f>B2&amp;C2</f>
        <v>2016_cons</v>
      </c>
      <c r="B2" s="232">
        <v>2016</v>
      </c>
      <c r="C2" s="232" t="s">
        <v>701</v>
      </c>
      <c r="D2" s="232">
        <v>5.6698226928710938</v>
      </c>
      <c r="E2" s="232">
        <v>9.2095009982585907E-2</v>
      </c>
      <c r="F2" s="232">
        <v>61.564929962158203</v>
      </c>
      <c r="G2" s="232">
        <v>0</v>
      </c>
      <c r="H2" s="232">
        <v>6218</v>
      </c>
      <c r="I2" s="232">
        <v>0.47711798548698425</v>
      </c>
    </row>
    <row r="3" spans="1:10" x14ac:dyDescent="0.25">
      <c r="A3" s="288" t="str">
        <f t="shared" ref="A3:A66" si="0">B3&amp;C3</f>
        <v>2016edu1</v>
      </c>
      <c r="B3" s="232">
        <v>2016</v>
      </c>
      <c r="C3" s="232" t="s">
        <v>702</v>
      </c>
      <c r="D3" s="232">
        <v>0.20684236288070679</v>
      </c>
      <c r="E3" s="232">
        <v>0.20000138878822327</v>
      </c>
      <c r="F3" s="232">
        <v>1.0342046022415161</v>
      </c>
      <c r="G3" s="232">
        <v>0.30108088254928589</v>
      </c>
      <c r="H3" s="232">
        <v>6218</v>
      </c>
      <c r="I3" s="232">
        <v>0.47711798548698425</v>
      </c>
      <c r="J3" s="232">
        <v>3.8200552808120847E-4</v>
      </c>
    </row>
    <row r="4" spans="1:10" x14ac:dyDescent="0.25">
      <c r="A4" s="288" t="str">
        <f t="shared" si="0"/>
        <v>2016edu10</v>
      </c>
      <c r="B4" s="232">
        <v>2016</v>
      </c>
      <c r="C4" s="232" t="s">
        <v>703</v>
      </c>
      <c r="D4" s="232">
        <v>6.8370431661605835E-2</v>
      </c>
      <c r="E4" s="232">
        <v>5.3492512553930283E-2</v>
      </c>
      <c r="F4" s="232">
        <v>1.2781308889389038</v>
      </c>
      <c r="G4" s="232">
        <v>0.20125116407871246</v>
      </c>
      <c r="H4" s="232">
        <v>6218</v>
      </c>
      <c r="I4" s="232">
        <v>0.47711798548698425</v>
      </c>
      <c r="J4" s="232">
        <v>1.3570942915976048E-2</v>
      </c>
    </row>
    <row r="5" spans="1:10" x14ac:dyDescent="0.25">
      <c r="A5" s="288" t="str">
        <f t="shared" si="0"/>
        <v>2016edu11</v>
      </c>
      <c r="B5" s="232">
        <v>2016</v>
      </c>
      <c r="C5" s="232" t="s">
        <v>704</v>
      </c>
      <c r="D5" s="232">
        <v>9.4868898391723633E-2</v>
      </c>
      <c r="E5" s="232">
        <v>5.1712989807128906E-2</v>
      </c>
      <c r="F5" s="232">
        <v>1.8345273733139038</v>
      </c>
      <c r="G5" s="232">
        <v>6.6623672842979431E-2</v>
      </c>
      <c r="H5" s="232">
        <v>6218</v>
      </c>
      <c r="I5" s="232">
        <v>0.47711798548698425</v>
      </c>
      <c r="J5" s="232">
        <v>1.810368150472641E-2</v>
      </c>
    </row>
    <row r="6" spans="1:10" x14ac:dyDescent="0.25">
      <c r="A6" s="288" t="str">
        <f t="shared" si="0"/>
        <v>2016edu12</v>
      </c>
      <c r="B6" s="232">
        <v>2016</v>
      </c>
      <c r="C6" s="232" t="s">
        <v>705</v>
      </c>
      <c r="D6" s="232">
        <v>0.36117631196975708</v>
      </c>
      <c r="E6" s="232">
        <v>3.5140518099069595E-2</v>
      </c>
      <c r="F6" s="232">
        <v>10.278059005737305</v>
      </c>
      <c r="G6" s="232">
        <v>1.3928764161687019E-24</v>
      </c>
      <c r="H6" s="232">
        <v>6218</v>
      </c>
      <c r="I6" s="232">
        <v>0.47711798548698425</v>
      </c>
      <c r="J6" s="232">
        <v>0.36821654438972473</v>
      </c>
    </row>
    <row r="7" spans="1:10" x14ac:dyDescent="0.25">
      <c r="A7" s="288" t="str">
        <f t="shared" si="0"/>
        <v>2016edu13</v>
      </c>
      <c r="B7" s="232">
        <v>2016</v>
      </c>
      <c r="C7" s="232" t="s">
        <v>706</v>
      </c>
      <c r="D7" s="232">
        <v>0.53636062145233154</v>
      </c>
      <c r="E7" s="232">
        <v>5.943458154797554E-2</v>
      </c>
      <c r="F7" s="232">
        <v>9.0243864059448242</v>
      </c>
      <c r="G7" s="232">
        <v>2.3713874879551034E-19</v>
      </c>
      <c r="H7" s="232">
        <v>6218</v>
      </c>
      <c r="I7" s="232">
        <v>0.47711798548698425</v>
      </c>
      <c r="J7" s="232">
        <v>1.9002750515937805E-2</v>
      </c>
    </row>
    <row r="8" spans="1:10" x14ac:dyDescent="0.25">
      <c r="A8" s="288" t="str">
        <f t="shared" si="0"/>
        <v>2016edu14</v>
      </c>
      <c r="B8" s="232">
        <v>2016</v>
      </c>
      <c r="C8" s="232" t="s">
        <v>707</v>
      </c>
      <c r="D8" s="232">
        <v>0.70663833618164063</v>
      </c>
      <c r="E8" s="232">
        <v>6.0467835515737534E-2</v>
      </c>
      <c r="F8" s="232">
        <v>11.686185836791992</v>
      </c>
      <c r="G8" s="232">
        <v>3.1828724179870383E-31</v>
      </c>
      <c r="H8" s="232">
        <v>6218</v>
      </c>
      <c r="I8" s="232">
        <v>0.47711798548698425</v>
      </c>
      <c r="J8" s="232">
        <v>2.8739359229803085E-2</v>
      </c>
    </row>
    <row r="9" spans="1:10" x14ac:dyDescent="0.25">
      <c r="A9" s="288" t="str">
        <f t="shared" si="0"/>
        <v>2016edu15</v>
      </c>
      <c r="B9" s="232">
        <v>2016</v>
      </c>
      <c r="C9" s="232" t="s">
        <v>708</v>
      </c>
      <c r="D9" s="232">
        <v>0.82208371162414551</v>
      </c>
      <c r="E9" s="232">
        <v>6.8494871258735657E-2</v>
      </c>
      <c r="F9" s="232">
        <v>12.002120971679688</v>
      </c>
      <c r="G9" s="232">
        <v>7.9893773944262368E-33</v>
      </c>
      <c r="H9" s="232">
        <v>6218</v>
      </c>
      <c r="I9" s="232">
        <v>0.47711798548698425</v>
      </c>
      <c r="J9" s="232">
        <v>2.5965332984924316E-2</v>
      </c>
    </row>
    <row r="10" spans="1:10" x14ac:dyDescent="0.25">
      <c r="A10" s="288" t="str">
        <f t="shared" si="0"/>
        <v>2016edu16</v>
      </c>
      <c r="B10" s="232">
        <v>2016</v>
      </c>
      <c r="C10" s="232" t="s">
        <v>709</v>
      </c>
      <c r="D10" s="232">
        <v>1.3189762830734253</v>
      </c>
      <c r="E10" s="232">
        <v>4.1364613920450211E-2</v>
      </c>
      <c r="F10" s="232">
        <v>31.886585235595703</v>
      </c>
      <c r="G10" s="232">
        <v>0</v>
      </c>
      <c r="H10" s="232">
        <v>6218</v>
      </c>
      <c r="I10" s="232">
        <v>0.47711798548698425</v>
      </c>
      <c r="J10" s="232">
        <v>0.26419526338577271</v>
      </c>
    </row>
    <row r="11" spans="1:10" x14ac:dyDescent="0.25">
      <c r="A11" s="288" t="str">
        <f t="shared" si="0"/>
        <v>2016edu18</v>
      </c>
      <c r="B11" s="232">
        <v>2016</v>
      </c>
      <c r="C11" s="232" t="s">
        <v>710</v>
      </c>
      <c r="D11" s="232">
        <v>1.5984957218170166</v>
      </c>
      <c r="E11" s="232">
        <v>9.1711245477199554E-2</v>
      </c>
      <c r="F11" s="232">
        <v>17.429658889770508</v>
      </c>
      <c r="G11" s="232">
        <v>0</v>
      </c>
      <c r="H11" s="232">
        <v>6218</v>
      </c>
      <c r="I11" s="232">
        <v>0.47711798548698425</v>
      </c>
      <c r="J11" s="232">
        <v>1.2048369273543358E-2</v>
      </c>
    </row>
    <row r="12" spans="1:10" x14ac:dyDescent="0.25">
      <c r="A12" s="288" t="str">
        <f t="shared" si="0"/>
        <v>2016edu2</v>
      </c>
      <c r="B12" s="232">
        <v>2016</v>
      </c>
      <c r="C12" s="232" t="s">
        <v>711</v>
      </c>
      <c r="D12" s="232">
        <v>-0.10949520766735077</v>
      </c>
      <c r="E12" s="232">
        <v>0.12256349623203278</v>
      </c>
      <c r="F12" s="232">
        <v>-0.89337533712387085</v>
      </c>
      <c r="G12" s="232">
        <v>0.37169089913368225</v>
      </c>
      <c r="H12" s="232">
        <v>6218</v>
      </c>
      <c r="I12" s="232">
        <v>0.47711798548698425</v>
      </c>
      <c r="J12" s="232">
        <v>3.8769769016653299E-3</v>
      </c>
    </row>
    <row r="13" spans="1:10" x14ac:dyDescent="0.25">
      <c r="A13" s="288" t="str">
        <f t="shared" si="0"/>
        <v>2016edu22</v>
      </c>
      <c r="B13" s="232">
        <v>2016</v>
      </c>
      <c r="C13" s="232" t="s">
        <v>712</v>
      </c>
      <c r="D13" s="232">
        <v>2.1116838455200195</v>
      </c>
      <c r="E13" s="232">
        <v>8.8977150619029999E-2</v>
      </c>
      <c r="F13" s="232">
        <v>23.732877731323242</v>
      </c>
      <c r="G13" s="232">
        <v>0</v>
      </c>
      <c r="H13" s="232">
        <v>6218</v>
      </c>
      <c r="I13" s="232">
        <v>0.47711798548698425</v>
      </c>
      <c r="J13" s="232">
        <v>7.3596225120127201E-3</v>
      </c>
    </row>
    <row r="14" spans="1:10" x14ac:dyDescent="0.25">
      <c r="A14" s="288" t="str">
        <f t="shared" si="0"/>
        <v>2016edu3</v>
      </c>
      <c r="B14" s="232">
        <v>2016</v>
      </c>
      <c r="C14" s="232" t="s">
        <v>713</v>
      </c>
      <c r="D14" s="232">
        <v>-0.18841443955898285</v>
      </c>
      <c r="E14" s="232">
        <v>9.6767671406269073E-2</v>
      </c>
      <c r="F14" s="232">
        <v>-1.9470803737640381</v>
      </c>
      <c r="G14" s="232">
        <v>5.1570221781730652E-2</v>
      </c>
      <c r="H14" s="232">
        <v>6218</v>
      </c>
      <c r="I14" s="232">
        <v>0.47711798548698425</v>
      </c>
      <c r="J14" s="232">
        <v>4.9199708737432957E-3</v>
      </c>
    </row>
    <row r="15" spans="1:10" x14ac:dyDescent="0.25">
      <c r="A15" s="288" t="str">
        <f t="shared" si="0"/>
        <v>2016edu4</v>
      </c>
      <c r="B15" s="232">
        <v>2016</v>
      </c>
      <c r="C15" s="232" t="s">
        <v>714</v>
      </c>
      <c r="D15" s="232">
        <v>-2.6052449829876423E-3</v>
      </c>
      <c r="E15" s="232">
        <v>8.9996948838233948E-2</v>
      </c>
      <c r="F15" s="232">
        <v>-2.8948148712515831E-2</v>
      </c>
      <c r="G15" s="232">
        <v>0.97690689563751221</v>
      </c>
      <c r="H15" s="232">
        <v>6218</v>
      </c>
      <c r="I15" s="232">
        <v>0.47711798548698425</v>
      </c>
      <c r="J15" s="232">
        <v>8.3300545811653137E-3</v>
      </c>
    </row>
    <row r="16" spans="1:10" x14ac:dyDescent="0.25">
      <c r="A16" s="288" t="str">
        <f t="shared" si="0"/>
        <v>2016edu5</v>
      </c>
      <c r="B16" s="232">
        <v>2016</v>
      </c>
      <c r="C16" s="232" t="s">
        <v>715</v>
      </c>
      <c r="D16" s="232">
        <v>-4.7151774168014526E-2</v>
      </c>
      <c r="E16" s="232">
        <v>4.535280168056488E-2</v>
      </c>
      <c r="F16" s="232">
        <v>-1.0396661758422852</v>
      </c>
      <c r="G16" s="232">
        <v>0.29853558540344238</v>
      </c>
      <c r="H16" s="232">
        <v>6218</v>
      </c>
      <c r="I16" s="232">
        <v>0.47711798548698425</v>
      </c>
      <c r="J16" s="232">
        <v>3.6734294146299362E-2</v>
      </c>
    </row>
    <row r="17" spans="1:10" x14ac:dyDescent="0.25">
      <c r="A17" s="288" t="str">
        <f t="shared" si="0"/>
        <v>2016edu6</v>
      </c>
      <c r="B17" s="232">
        <v>2016</v>
      </c>
      <c r="C17" s="232" t="s">
        <v>716</v>
      </c>
      <c r="D17" s="232">
        <v>5.2647899836301804E-2</v>
      </c>
      <c r="E17" s="232">
        <v>6.0492794960737228E-2</v>
      </c>
      <c r="F17" s="232">
        <v>0.87031686305999756</v>
      </c>
      <c r="G17" s="232">
        <v>0.38416099548339844</v>
      </c>
      <c r="H17" s="232">
        <v>6218</v>
      </c>
      <c r="I17" s="232">
        <v>0.47711798548698425</v>
      </c>
      <c r="J17" s="232">
        <v>1.6425983980298042E-2</v>
      </c>
    </row>
    <row r="18" spans="1:10" x14ac:dyDescent="0.25">
      <c r="A18" s="288" t="str">
        <f t="shared" si="0"/>
        <v>2016edu7</v>
      </c>
      <c r="B18" s="232">
        <v>2016</v>
      </c>
      <c r="C18" s="232" t="s">
        <v>717</v>
      </c>
      <c r="D18" s="232">
        <v>-9.6304409205913544E-2</v>
      </c>
      <c r="E18" s="232">
        <v>6.5468385815620422E-2</v>
      </c>
      <c r="F18" s="232">
        <v>-1.4710062742233276</v>
      </c>
      <c r="G18" s="232">
        <v>0.14134019613265991</v>
      </c>
      <c r="H18" s="232">
        <v>6218</v>
      </c>
      <c r="I18" s="232">
        <v>0.47711798548698425</v>
      </c>
      <c r="J18" s="232">
        <v>1.4823743142187595E-2</v>
      </c>
    </row>
    <row r="19" spans="1:10" x14ac:dyDescent="0.25">
      <c r="A19" s="288" t="str">
        <f t="shared" si="0"/>
        <v>2016edu8</v>
      </c>
      <c r="B19" s="232">
        <v>2016</v>
      </c>
      <c r="C19" s="232" t="s">
        <v>718</v>
      </c>
      <c r="D19" s="232">
        <v>7.4768275022506714E-2</v>
      </c>
      <c r="E19" s="232">
        <v>6.6652558743953705E-2</v>
      </c>
      <c r="F19" s="232">
        <v>1.1217615604400635</v>
      </c>
      <c r="G19" s="232">
        <v>0.26200729608535767</v>
      </c>
      <c r="H19" s="232">
        <v>6218</v>
      </c>
      <c r="I19" s="232">
        <v>0.47711798548698425</v>
      </c>
      <c r="J19" s="232">
        <v>1.5723440796136856E-2</v>
      </c>
    </row>
    <row r="20" spans="1:10" x14ac:dyDescent="0.25">
      <c r="A20" s="288" t="str">
        <f t="shared" si="0"/>
        <v>2016edu9</v>
      </c>
      <c r="B20" s="232">
        <v>2016</v>
      </c>
      <c r="C20" s="232" t="s">
        <v>719</v>
      </c>
      <c r="D20" s="232">
        <v>6.3811488449573517E-2</v>
      </c>
      <c r="E20" s="232">
        <v>3.7340525537729263E-2</v>
      </c>
      <c r="F20" s="232">
        <v>1.7089071273803711</v>
      </c>
      <c r="G20" s="232">
        <v>8.751823753118515E-2</v>
      </c>
      <c r="H20" s="232">
        <v>6218</v>
      </c>
      <c r="I20" s="232">
        <v>0.47711798548698425</v>
      </c>
      <c r="J20" s="232">
        <v>0.1014518141746521</v>
      </c>
    </row>
    <row r="21" spans="1:10" x14ac:dyDescent="0.25">
      <c r="A21" s="288" t="str">
        <f t="shared" si="0"/>
        <v>2016hom</v>
      </c>
      <c r="B21" s="232">
        <v>2016</v>
      </c>
      <c r="C21" s="232" t="s">
        <v>720</v>
      </c>
      <c r="D21" s="232">
        <v>0.36482584476470947</v>
      </c>
      <c r="E21" s="232">
        <v>1.9269129261374474E-2</v>
      </c>
      <c r="F21" s="232">
        <v>18.933177947998047</v>
      </c>
      <c r="G21" s="232">
        <v>0</v>
      </c>
      <c r="H21" s="232">
        <v>6218</v>
      </c>
      <c r="I21" s="232">
        <v>0.47711798548698425</v>
      </c>
      <c r="J21" s="232">
        <v>0.54869794845581055</v>
      </c>
    </row>
    <row r="22" spans="1:10" x14ac:dyDescent="0.25">
      <c r="A22" s="288" t="str">
        <f t="shared" si="0"/>
        <v>2016idade</v>
      </c>
      <c r="B22" s="232">
        <v>2016</v>
      </c>
      <c r="C22" s="232" t="s">
        <v>721</v>
      </c>
      <c r="D22" s="232">
        <v>4.6368643641471863E-2</v>
      </c>
      <c r="E22" s="232">
        <v>4.1656182147562504E-3</v>
      </c>
      <c r="F22" s="232">
        <v>11.131275177001953</v>
      </c>
      <c r="G22" s="232">
        <v>1.644528468352928E-28</v>
      </c>
      <c r="H22" s="232">
        <v>6218</v>
      </c>
      <c r="I22" s="232">
        <v>0.47711798548698425</v>
      </c>
      <c r="J22" s="232">
        <v>41.249885559082031</v>
      </c>
    </row>
    <row r="23" spans="1:10" x14ac:dyDescent="0.25">
      <c r="A23" s="288" t="str">
        <f t="shared" si="0"/>
        <v>2016idade2</v>
      </c>
      <c r="B23" s="232">
        <v>2016</v>
      </c>
      <c r="C23" s="232" t="s">
        <v>722</v>
      </c>
      <c r="D23" s="232">
        <v>-4.1508974391035736E-4</v>
      </c>
      <c r="E23" s="232">
        <v>4.9171347200172022E-5</v>
      </c>
      <c r="F23" s="232">
        <v>-8.4416999816894531</v>
      </c>
      <c r="G23" s="232">
        <v>3.8546401478011826E-17</v>
      </c>
      <c r="H23" s="232">
        <v>6218</v>
      </c>
      <c r="I23" s="232">
        <v>0.47711798548698425</v>
      </c>
      <c r="J23" s="232">
        <v>1863.4017333984375</v>
      </c>
    </row>
    <row r="24" spans="1:10" x14ac:dyDescent="0.25">
      <c r="A24" s="288" t="str">
        <f t="shared" si="0"/>
        <v>2016lnrtrabp</v>
      </c>
      <c r="B24" s="232">
        <v>2016</v>
      </c>
      <c r="C24" s="232" t="s">
        <v>723</v>
      </c>
      <c r="J24" s="232">
        <v>7.5840349197387695</v>
      </c>
    </row>
    <row r="25" spans="1:10" x14ac:dyDescent="0.25">
      <c r="A25" s="288" t="str">
        <f t="shared" si="0"/>
        <v>2015_cons</v>
      </c>
      <c r="B25" s="232">
        <v>2015</v>
      </c>
      <c r="C25" s="232" t="s">
        <v>701</v>
      </c>
      <c r="D25" s="232">
        <v>5.7757711410522461</v>
      </c>
      <c r="E25" s="232">
        <v>4.3892569839954376E-2</v>
      </c>
      <c r="F25" s="232">
        <v>131.58880615234375</v>
      </c>
      <c r="G25" s="232">
        <v>0</v>
      </c>
      <c r="H25" s="232">
        <v>24934</v>
      </c>
      <c r="I25" s="232">
        <v>0.47525879740715027</v>
      </c>
    </row>
    <row r="26" spans="1:10" x14ac:dyDescent="0.25">
      <c r="A26" s="288" t="str">
        <f t="shared" si="0"/>
        <v>2015edu1</v>
      </c>
      <c r="B26" s="232">
        <v>2015</v>
      </c>
      <c r="C26" s="232" t="s">
        <v>702</v>
      </c>
      <c r="D26" s="232">
        <v>-0.11012924462556839</v>
      </c>
      <c r="E26" s="232">
        <v>0.14167338609695435</v>
      </c>
      <c r="F26" s="232">
        <v>-0.77734601497650146</v>
      </c>
      <c r="G26" s="232">
        <v>0.43696203827857971</v>
      </c>
      <c r="H26" s="232">
        <v>24934</v>
      </c>
      <c r="I26" s="232">
        <v>0.47525879740715027</v>
      </c>
      <c r="J26" s="232">
        <v>2.0138201944064349E-4</v>
      </c>
    </row>
    <row r="27" spans="1:10" x14ac:dyDescent="0.25">
      <c r="A27" s="288" t="str">
        <f t="shared" si="0"/>
        <v>2015edu10</v>
      </c>
      <c r="B27" s="232">
        <v>2015</v>
      </c>
      <c r="C27" s="232" t="s">
        <v>703</v>
      </c>
      <c r="D27" s="232">
        <v>5.1753655076026917E-2</v>
      </c>
      <c r="E27" s="232">
        <v>3.5901565104722977E-2</v>
      </c>
      <c r="F27" s="232">
        <v>1.4415431022644043</v>
      </c>
      <c r="G27" s="232">
        <v>0.14944387972354889</v>
      </c>
      <c r="H27" s="232">
        <v>24934</v>
      </c>
      <c r="I27" s="232">
        <v>0.47525879740715027</v>
      </c>
      <c r="J27" s="232">
        <v>1.6155831515789032E-2</v>
      </c>
    </row>
    <row r="28" spans="1:10" x14ac:dyDescent="0.25">
      <c r="A28" s="288" t="str">
        <f t="shared" si="0"/>
        <v>2015edu11</v>
      </c>
      <c r="B28" s="232">
        <v>2015</v>
      </c>
      <c r="C28" s="232" t="s">
        <v>704</v>
      </c>
      <c r="D28" s="232">
        <v>0.12542639672756195</v>
      </c>
      <c r="E28" s="232">
        <v>3.1961545348167419E-2</v>
      </c>
      <c r="F28" s="232">
        <v>3.924290657043457</v>
      </c>
      <c r="G28" s="232">
        <v>8.7219224951695651E-5</v>
      </c>
      <c r="H28" s="232">
        <v>24934</v>
      </c>
      <c r="I28" s="232">
        <v>0.47525879740715027</v>
      </c>
      <c r="J28" s="232">
        <v>2.43256576359272E-2</v>
      </c>
    </row>
    <row r="29" spans="1:10" x14ac:dyDescent="0.25">
      <c r="A29" s="288" t="str">
        <f t="shared" si="0"/>
        <v>2015edu12</v>
      </c>
      <c r="B29" s="232">
        <v>2015</v>
      </c>
      <c r="C29" s="232" t="s">
        <v>705</v>
      </c>
      <c r="D29" s="232">
        <v>0.34887212514877319</v>
      </c>
      <c r="E29" s="232">
        <v>2.304035983979702E-2</v>
      </c>
      <c r="F29" s="232">
        <v>15.141782760620117</v>
      </c>
      <c r="G29" s="232">
        <v>0</v>
      </c>
      <c r="H29" s="232">
        <v>24934</v>
      </c>
      <c r="I29" s="232">
        <v>0.47525879740715027</v>
      </c>
      <c r="J29" s="232">
        <v>0.37115418910980225</v>
      </c>
    </row>
    <row r="30" spans="1:10" x14ac:dyDescent="0.25">
      <c r="A30" s="288" t="str">
        <f t="shared" si="0"/>
        <v>2015edu13</v>
      </c>
      <c r="B30" s="232">
        <v>2015</v>
      </c>
      <c r="C30" s="232" t="s">
        <v>706</v>
      </c>
      <c r="D30" s="232">
        <v>0.49331066012382507</v>
      </c>
      <c r="E30" s="232">
        <v>3.4863501787185669E-2</v>
      </c>
      <c r="F30" s="232">
        <v>14.149773597717285</v>
      </c>
      <c r="G30" s="232">
        <v>0</v>
      </c>
      <c r="H30" s="232">
        <v>24934</v>
      </c>
      <c r="I30" s="232">
        <v>0.47525879740715027</v>
      </c>
      <c r="J30" s="232">
        <v>1.7370834946632385E-2</v>
      </c>
    </row>
    <row r="31" spans="1:10" x14ac:dyDescent="0.25">
      <c r="A31" s="288" t="str">
        <f t="shared" si="0"/>
        <v>2015edu14</v>
      </c>
      <c r="B31" s="232">
        <v>2015</v>
      </c>
      <c r="C31" s="232" t="s">
        <v>707</v>
      </c>
      <c r="D31" s="232">
        <v>0.65299934148788452</v>
      </c>
      <c r="E31" s="232">
        <v>3.4108061343431473E-2</v>
      </c>
      <c r="F31" s="232">
        <v>19.145015716552734</v>
      </c>
      <c r="G31" s="232">
        <v>0</v>
      </c>
      <c r="H31" s="232">
        <v>24934</v>
      </c>
      <c r="I31" s="232">
        <v>0.47525879740715027</v>
      </c>
      <c r="J31" s="232">
        <v>2.8288314118981361E-2</v>
      </c>
    </row>
    <row r="32" spans="1:10" x14ac:dyDescent="0.25">
      <c r="A32" s="288" t="str">
        <f t="shared" si="0"/>
        <v>2015edu15</v>
      </c>
      <c r="B32" s="232">
        <v>2015</v>
      </c>
      <c r="C32" s="232" t="s">
        <v>708</v>
      </c>
      <c r="D32" s="232">
        <v>0.76442050933837891</v>
      </c>
      <c r="E32" s="232">
        <v>3.4090913832187653E-2</v>
      </c>
      <c r="F32" s="232">
        <v>22.422998428344727</v>
      </c>
      <c r="G32" s="232">
        <v>0</v>
      </c>
      <c r="H32" s="232">
        <v>24934</v>
      </c>
      <c r="I32" s="232">
        <v>0.47525879740715027</v>
      </c>
      <c r="J32" s="232">
        <v>3.0500343069434166E-2</v>
      </c>
    </row>
    <row r="33" spans="1:10" x14ac:dyDescent="0.25">
      <c r="A33" s="288" t="str">
        <f t="shared" si="0"/>
        <v>2015edu16</v>
      </c>
      <c r="B33" s="232">
        <v>2015</v>
      </c>
      <c r="C33" s="232" t="s">
        <v>709</v>
      </c>
      <c r="D33" s="232">
        <v>1.3038543462753296</v>
      </c>
      <c r="E33" s="232">
        <v>2.4203473702073097E-2</v>
      </c>
      <c r="F33" s="232">
        <v>53.87054443359375</v>
      </c>
      <c r="G33" s="232">
        <v>0</v>
      </c>
      <c r="H33" s="232">
        <v>24934</v>
      </c>
      <c r="I33" s="232">
        <v>0.47525879740715027</v>
      </c>
      <c r="J33" s="232">
        <v>0.24680934846401215</v>
      </c>
    </row>
    <row r="34" spans="1:10" x14ac:dyDescent="0.25">
      <c r="A34" s="288" t="str">
        <f t="shared" si="0"/>
        <v>2015edu18</v>
      </c>
      <c r="B34" s="232">
        <v>2015</v>
      </c>
      <c r="C34" s="232" t="s">
        <v>710</v>
      </c>
      <c r="D34" s="232">
        <v>1.663428783416748</v>
      </c>
      <c r="E34" s="232">
        <v>5.324341356754303E-2</v>
      </c>
      <c r="F34" s="232">
        <v>31.241964340209961</v>
      </c>
      <c r="G34" s="232">
        <v>0</v>
      </c>
      <c r="H34" s="232">
        <v>24934</v>
      </c>
      <c r="I34" s="232">
        <v>0.47525879740715027</v>
      </c>
      <c r="J34" s="232">
        <v>9.8721347749233246E-3</v>
      </c>
    </row>
    <row r="35" spans="1:10" x14ac:dyDescent="0.25">
      <c r="A35" s="288" t="str">
        <f t="shared" si="0"/>
        <v>2015edu2</v>
      </c>
      <c r="B35" s="232">
        <v>2015</v>
      </c>
      <c r="C35" s="232" t="s">
        <v>711</v>
      </c>
      <c r="D35" s="232">
        <v>-7.674010843038559E-2</v>
      </c>
      <c r="E35" s="232">
        <v>4.5981138944625854E-2</v>
      </c>
      <c r="F35" s="232">
        <v>-1.6689475774765015</v>
      </c>
      <c r="G35" s="232">
        <v>9.5140337944030762E-2</v>
      </c>
      <c r="H35" s="232">
        <v>24934</v>
      </c>
      <c r="I35" s="232">
        <v>0.47525879740715027</v>
      </c>
      <c r="J35" s="232">
        <v>4.4031054712831974E-3</v>
      </c>
    </row>
    <row r="36" spans="1:10" x14ac:dyDescent="0.25">
      <c r="A36" s="288" t="str">
        <f t="shared" si="0"/>
        <v>2015edu22</v>
      </c>
      <c r="B36" s="232">
        <v>2015</v>
      </c>
      <c r="C36" s="232" t="s">
        <v>712</v>
      </c>
      <c r="D36" s="232">
        <v>1.8607492446899414</v>
      </c>
      <c r="E36" s="232">
        <v>5.7805206626653671E-2</v>
      </c>
      <c r="F36" s="232">
        <v>32.189994812011719</v>
      </c>
      <c r="G36" s="232">
        <v>0</v>
      </c>
      <c r="H36" s="232">
        <v>24934</v>
      </c>
      <c r="I36" s="232">
        <v>0.47525879740715027</v>
      </c>
      <c r="J36" s="232">
        <v>7.2515932843089104E-3</v>
      </c>
    </row>
    <row r="37" spans="1:10" x14ac:dyDescent="0.25">
      <c r="A37" s="288" t="str">
        <f t="shared" si="0"/>
        <v>2015edu3</v>
      </c>
      <c r="B37" s="232">
        <v>2015</v>
      </c>
      <c r="C37" s="232" t="s">
        <v>713</v>
      </c>
      <c r="D37" s="232">
        <v>-0.16849452257156372</v>
      </c>
      <c r="E37" s="232">
        <v>5.5149823427200317E-2</v>
      </c>
      <c r="F37" s="232">
        <v>-3.0552141666412354</v>
      </c>
      <c r="G37" s="232">
        <v>2.2513754665851593E-3</v>
      </c>
      <c r="H37" s="232">
        <v>24934</v>
      </c>
      <c r="I37" s="232">
        <v>0.47525879740715027</v>
      </c>
      <c r="J37" s="232">
        <v>5.2627702243626118E-3</v>
      </c>
    </row>
    <row r="38" spans="1:10" x14ac:dyDescent="0.25">
      <c r="A38" s="288" t="str">
        <f t="shared" si="0"/>
        <v>2015edu4</v>
      </c>
      <c r="B38" s="232">
        <v>2015</v>
      </c>
      <c r="C38" s="232" t="s">
        <v>714</v>
      </c>
      <c r="D38" s="232">
        <v>-9.6933908760547638E-2</v>
      </c>
      <c r="E38" s="232">
        <v>4.5570552349090576E-2</v>
      </c>
      <c r="F38" s="232">
        <v>-2.1271171569824219</v>
      </c>
      <c r="G38" s="232">
        <v>3.3420145511627197E-2</v>
      </c>
      <c r="H38" s="232">
        <v>24934</v>
      </c>
      <c r="I38" s="232">
        <v>0.47525879740715027</v>
      </c>
      <c r="J38" s="232">
        <v>8.2775373011827469E-3</v>
      </c>
    </row>
    <row r="39" spans="1:10" x14ac:dyDescent="0.25">
      <c r="A39" s="288" t="str">
        <f t="shared" si="0"/>
        <v>2015edu5</v>
      </c>
      <c r="B39" s="232">
        <v>2015</v>
      </c>
      <c r="C39" s="232" t="s">
        <v>715</v>
      </c>
      <c r="D39" s="232">
        <v>-4.9543865025043488E-2</v>
      </c>
      <c r="E39" s="232">
        <v>2.7304444462060928E-2</v>
      </c>
      <c r="F39" s="232">
        <v>-1.8144981861114502</v>
      </c>
      <c r="G39" s="232">
        <v>6.9613084197044373E-2</v>
      </c>
      <c r="H39" s="232">
        <v>24934</v>
      </c>
      <c r="I39" s="232">
        <v>0.47525879740715027</v>
      </c>
      <c r="J39" s="232">
        <v>4.2683031409978867E-2</v>
      </c>
    </row>
    <row r="40" spans="1:10" x14ac:dyDescent="0.25">
      <c r="A40" s="288" t="str">
        <f t="shared" si="0"/>
        <v>2015edu6</v>
      </c>
      <c r="B40" s="232">
        <v>2015</v>
      </c>
      <c r="C40" s="232" t="s">
        <v>716</v>
      </c>
      <c r="D40" s="232">
        <v>5.6707952171564102E-3</v>
      </c>
      <c r="E40" s="232">
        <v>3.1000552698969841E-2</v>
      </c>
      <c r="F40" s="232">
        <v>0.18292561173439026</v>
      </c>
      <c r="G40" s="232">
        <v>0.85485786199569702</v>
      </c>
      <c r="H40" s="232">
        <v>24934</v>
      </c>
      <c r="I40" s="232">
        <v>0.47525879740715027</v>
      </c>
      <c r="J40" s="232">
        <v>1.9338438287377357E-2</v>
      </c>
    </row>
    <row r="41" spans="1:10" x14ac:dyDescent="0.25">
      <c r="A41" s="288" t="str">
        <f t="shared" si="0"/>
        <v>2015edu7</v>
      </c>
      <c r="B41" s="232">
        <v>2015</v>
      </c>
      <c r="C41" s="232" t="s">
        <v>717</v>
      </c>
      <c r="D41" s="232">
        <v>-1.622685045003891E-2</v>
      </c>
      <c r="E41" s="232">
        <v>3.4540507942438126E-2</v>
      </c>
      <c r="F41" s="232">
        <v>-0.46979188919067383</v>
      </c>
      <c r="G41" s="232">
        <v>0.63850784301757813</v>
      </c>
      <c r="H41" s="232">
        <v>24934</v>
      </c>
      <c r="I41" s="232">
        <v>0.47525879740715027</v>
      </c>
      <c r="J41" s="232">
        <v>1.4074314385652542E-2</v>
      </c>
    </row>
    <row r="42" spans="1:10" x14ac:dyDescent="0.25">
      <c r="A42" s="288" t="str">
        <f t="shared" si="0"/>
        <v>2015edu8</v>
      </c>
      <c r="B42" s="232">
        <v>2015</v>
      </c>
      <c r="C42" s="232" t="s">
        <v>718</v>
      </c>
      <c r="D42" s="232">
        <v>8.8934697210788727E-2</v>
      </c>
      <c r="E42" s="232">
        <v>3.3434305340051651E-2</v>
      </c>
      <c r="F42" s="232">
        <v>2.6599833965301514</v>
      </c>
      <c r="G42" s="232">
        <v>7.8194523230195045E-3</v>
      </c>
      <c r="H42" s="232">
        <v>24934</v>
      </c>
      <c r="I42" s="232">
        <v>0.47525879740715027</v>
      </c>
      <c r="J42" s="232">
        <v>1.7396120354533195E-2</v>
      </c>
    </row>
    <row r="43" spans="1:10" x14ac:dyDescent="0.25">
      <c r="A43" s="288" t="str">
        <f t="shared" si="0"/>
        <v>2015edu9</v>
      </c>
      <c r="B43" s="232">
        <v>2015</v>
      </c>
      <c r="C43" s="232" t="s">
        <v>719</v>
      </c>
      <c r="D43" s="232">
        <v>9.0411439538002014E-2</v>
      </c>
      <c r="E43" s="232">
        <v>2.3923205211758614E-2</v>
      </c>
      <c r="F43" s="232">
        <v>3.7792360782623291</v>
      </c>
      <c r="G43" s="232">
        <v>1.576766517246142E-4</v>
      </c>
      <c r="H43" s="232">
        <v>24934</v>
      </c>
      <c r="I43" s="232">
        <v>0.47525879740715027</v>
      </c>
      <c r="J43" s="232">
        <v>0.112112857401371</v>
      </c>
    </row>
    <row r="44" spans="1:10" x14ac:dyDescent="0.25">
      <c r="A44" s="288" t="str">
        <f t="shared" si="0"/>
        <v>2015hom</v>
      </c>
      <c r="B44" s="232">
        <v>2015</v>
      </c>
      <c r="C44" s="232" t="s">
        <v>720</v>
      </c>
      <c r="D44" s="232">
        <v>0.36847379803657532</v>
      </c>
      <c r="E44" s="232">
        <v>7.9158330336213112E-3</v>
      </c>
      <c r="F44" s="232">
        <v>46.548961639404297</v>
      </c>
      <c r="G44" s="232">
        <v>0</v>
      </c>
      <c r="H44" s="232">
        <v>24934</v>
      </c>
      <c r="I44" s="232">
        <v>0.47525879740715027</v>
      </c>
      <c r="J44" s="232">
        <v>0.54186230897903442</v>
      </c>
    </row>
    <row r="45" spans="1:10" x14ac:dyDescent="0.25">
      <c r="A45" s="288" t="str">
        <f t="shared" si="0"/>
        <v>2015idade</v>
      </c>
      <c r="B45" s="232">
        <v>2015</v>
      </c>
      <c r="C45" s="232" t="s">
        <v>721</v>
      </c>
      <c r="D45" s="232">
        <v>4.0993306785821915E-2</v>
      </c>
      <c r="E45" s="232">
        <v>1.8931473605334759E-3</v>
      </c>
      <c r="F45" s="232">
        <v>21.653520584106445</v>
      </c>
      <c r="G45" s="232">
        <v>0</v>
      </c>
      <c r="H45" s="232">
        <v>24934</v>
      </c>
      <c r="I45" s="232">
        <v>0.47525879740715027</v>
      </c>
      <c r="J45" s="232">
        <v>41.003814697265625</v>
      </c>
    </row>
    <row r="46" spans="1:10" x14ac:dyDescent="0.25">
      <c r="A46" s="288" t="str">
        <f t="shared" si="0"/>
        <v>2015idade2</v>
      </c>
      <c r="B46" s="232">
        <v>2015</v>
      </c>
      <c r="C46" s="232" t="s">
        <v>722</v>
      </c>
      <c r="D46" s="232">
        <v>-3.5954345366917551E-4</v>
      </c>
      <c r="E46" s="232">
        <v>2.2697242457070388E-5</v>
      </c>
      <c r="F46" s="232">
        <v>-15.840843200683594</v>
      </c>
      <c r="G46" s="232">
        <v>0</v>
      </c>
      <c r="H46" s="232">
        <v>24934</v>
      </c>
      <c r="I46" s="232">
        <v>0.47525879740715027</v>
      </c>
      <c r="J46" s="232">
        <v>1850.566650390625</v>
      </c>
    </row>
    <row r="47" spans="1:10" x14ac:dyDescent="0.25">
      <c r="A47" s="288" t="str">
        <f t="shared" si="0"/>
        <v>2015lnrtrabp</v>
      </c>
      <c r="B47" s="232">
        <v>2015</v>
      </c>
      <c r="C47" s="232" t="s">
        <v>723</v>
      </c>
      <c r="J47" s="232">
        <v>7.5338044166564941</v>
      </c>
    </row>
    <row r="48" spans="1:10" x14ac:dyDescent="0.25">
      <c r="A48" s="288" t="str">
        <f t="shared" si="0"/>
        <v>2014_cons</v>
      </c>
      <c r="B48" s="232">
        <v>2014</v>
      </c>
      <c r="C48" s="232" t="s">
        <v>701</v>
      </c>
      <c r="D48" s="232">
        <v>5.7853889465332031</v>
      </c>
      <c r="E48" s="232">
        <v>6.4672932028770447E-2</v>
      </c>
      <c r="F48" s="232">
        <v>89.456108093261719</v>
      </c>
      <c r="G48" s="232">
        <v>0</v>
      </c>
      <c r="H48" s="232">
        <v>25651</v>
      </c>
      <c r="I48" s="232">
        <v>0.21449689567089081</v>
      </c>
    </row>
    <row r="49" spans="1:10" x14ac:dyDescent="0.25">
      <c r="A49" s="288" t="str">
        <f t="shared" si="0"/>
        <v>2014edu1</v>
      </c>
      <c r="B49" s="232">
        <v>2014</v>
      </c>
      <c r="C49" s="232" t="s">
        <v>702</v>
      </c>
      <c r="D49" s="232">
        <v>-0.4545879065990448</v>
      </c>
      <c r="E49" s="232">
        <v>0.23862627148628235</v>
      </c>
      <c r="F49" s="232">
        <v>-1.9050203561782837</v>
      </c>
      <c r="G49" s="232">
        <v>5.6788604706525803E-2</v>
      </c>
      <c r="H49" s="232">
        <v>25651</v>
      </c>
      <c r="I49" s="232">
        <v>0.21449689567089081</v>
      </c>
      <c r="J49" s="232">
        <v>3.0666362727060914E-4</v>
      </c>
    </row>
    <row r="50" spans="1:10" x14ac:dyDescent="0.25">
      <c r="A50" s="288" t="str">
        <f t="shared" si="0"/>
        <v>2014edu10</v>
      </c>
      <c r="B50" s="232">
        <v>2014</v>
      </c>
      <c r="C50" s="232" t="s">
        <v>703</v>
      </c>
      <c r="D50" s="232">
        <v>0.10355427116155624</v>
      </c>
      <c r="E50" s="232">
        <v>4.8442915081977844E-2</v>
      </c>
      <c r="F50" s="232">
        <v>2.1376557350158691</v>
      </c>
      <c r="G50" s="232">
        <v>3.2554127275943756E-2</v>
      </c>
      <c r="H50" s="232">
        <v>25651</v>
      </c>
      <c r="I50" s="232">
        <v>0.21449689567089081</v>
      </c>
      <c r="J50" s="232">
        <v>1.9908452406525612E-2</v>
      </c>
    </row>
    <row r="51" spans="1:10" x14ac:dyDescent="0.25">
      <c r="A51" s="288" t="str">
        <f t="shared" si="0"/>
        <v>2014edu11</v>
      </c>
      <c r="B51" s="232">
        <v>2014</v>
      </c>
      <c r="C51" s="232" t="s">
        <v>704</v>
      </c>
      <c r="D51" s="232">
        <v>0.16671717166900635</v>
      </c>
      <c r="E51" s="232">
        <v>4.8201616853475571E-2</v>
      </c>
      <c r="F51" s="232">
        <v>3.4587464332580566</v>
      </c>
      <c r="G51" s="232">
        <v>5.4357718909159303E-4</v>
      </c>
      <c r="H51" s="232">
        <v>25651</v>
      </c>
      <c r="I51" s="232">
        <v>0.21449689567089081</v>
      </c>
      <c r="J51" s="232">
        <v>2.7277525514364243E-2</v>
      </c>
    </row>
    <row r="52" spans="1:10" x14ac:dyDescent="0.25">
      <c r="A52" s="288" t="str">
        <f t="shared" si="0"/>
        <v>2014edu12</v>
      </c>
      <c r="B52" s="232">
        <v>2014</v>
      </c>
      <c r="C52" s="232" t="s">
        <v>705</v>
      </c>
      <c r="D52" s="232">
        <v>0.32360374927520752</v>
      </c>
      <c r="E52" s="232">
        <v>3.942958265542984E-2</v>
      </c>
      <c r="F52" s="232">
        <v>8.2071313858032227</v>
      </c>
      <c r="G52" s="232">
        <v>2.3707692510973298E-16</v>
      </c>
      <c r="H52" s="232">
        <v>25651</v>
      </c>
      <c r="I52" s="232">
        <v>0.21449689567089081</v>
      </c>
      <c r="J52" s="232">
        <v>0.36010837554931641</v>
      </c>
    </row>
    <row r="53" spans="1:10" x14ac:dyDescent="0.25">
      <c r="A53" s="288" t="str">
        <f t="shared" si="0"/>
        <v>2014edu13</v>
      </c>
      <c r="B53" s="232">
        <v>2014</v>
      </c>
      <c r="C53" s="232" t="s">
        <v>706</v>
      </c>
      <c r="D53" s="232">
        <v>0.43307694792747498</v>
      </c>
      <c r="E53" s="232">
        <v>5.5667154490947723E-2</v>
      </c>
      <c r="F53" s="232">
        <v>7.779757022857666</v>
      </c>
      <c r="G53" s="232">
        <v>7.5391429549460411E-15</v>
      </c>
      <c r="H53" s="232">
        <v>25651</v>
      </c>
      <c r="I53" s="232">
        <v>0.21449689567089081</v>
      </c>
      <c r="J53" s="232">
        <v>1.7097815871238708E-2</v>
      </c>
    </row>
    <row r="54" spans="1:10" x14ac:dyDescent="0.25">
      <c r="A54" s="288" t="str">
        <f t="shared" si="0"/>
        <v>2014edu14</v>
      </c>
      <c r="B54" s="232">
        <v>2014</v>
      </c>
      <c r="C54" s="232" t="s">
        <v>707</v>
      </c>
      <c r="D54" s="232">
        <v>0.54639726877212524</v>
      </c>
      <c r="E54" s="232">
        <v>5.5013958364725113E-2</v>
      </c>
      <c r="F54" s="232">
        <v>9.9319753646850586</v>
      </c>
      <c r="G54" s="232">
        <v>3.328540529417435E-23</v>
      </c>
      <c r="H54" s="232">
        <v>25651</v>
      </c>
      <c r="I54" s="232">
        <v>0.21449689567089081</v>
      </c>
      <c r="J54" s="232">
        <v>2.455454133450985E-2</v>
      </c>
    </row>
    <row r="55" spans="1:10" x14ac:dyDescent="0.25">
      <c r="A55" s="288" t="str">
        <f t="shared" si="0"/>
        <v>2014edu15</v>
      </c>
      <c r="B55" s="232">
        <v>2014</v>
      </c>
      <c r="C55" s="232" t="s">
        <v>708</v>
      </c>
      <c r="D55" s="232">
        <v>0.66058194637298584</v>
      </c>
      <c r="E55" s="232">
        <v>5.4636463522911072E-2</v>
      </c>
      <c r="F55" s="232">
        <v>12.090496063232422</v>
      </c>
      <c r="G55" s="232">
        <v>1.4634679670771892E-33</v>
      </c>
      <c r="H55" s="232">
        <v>25651</v>
      </c>
      <c r="I55" s="232">
        <v>0.21449689567089081</v>
      </c>
      <c r="J55" s="232">
        <v>2.8114810585975647E-2</v>
      </c>
    </row>
    <row r="56" spans="1:10" x14ac:dyDescent="0.25">
      <c r="A56" s="288" t="str">
        <f t="shared" si="0"/>
        <v>2014edu16</v>
      </c>
      <c r="B56" s="232">
        <v>2014</v>
      </c>
      <c r="C56" s="232" t="s">
        <v>709</v>
      </c>
      <c r="D56" s="232">
        <v>1.1191695928573608</v>
      </c>
      <c r="E56" s="232">
        <v>4.1514437645673752E-2</v>
      </c>
      <c r="F56" s="232">
        <v>26.958562850952148</v>
      </c>
      <c r="G56" s="232">
        <v>0</v>
      </c>
      <c r="H56" s="232">
        <v>25651</v>
      </c>
      <c r="I56" s="232">
        <v>0.21449689567089081</v>
      </c>
      <c r="J56" s="232">
        <v>0.2417057603597641</v>
      </c>
    </row>
    <row r="57" spans="1:10" x14ac:dyDescent="0.25">
      <c r="A57" s="288" t="str">
        <f t="shared" si="0"/>
        <v>2014edu18</v>
      </c>
      <c r="B57" s="232">
        <v>2014</v>
      </c>
      <c r="C57" s="232" t="s">
        <v>710</v>
      </c>
      <c r="D57" s="232">
        <v>1.5543510913848877</v>
      </c>
      <c r="E57" s="232">
        <v>8.5716173052787781E-2</v>
      </c>
      <c r="F57" s="232">
        <v>18.133697509765625</v>
      </c>
      <c r="G57" s="232">
        <v>0</v>
      </c>
      <c r="H57" s="232">
        <v>25651</v>
      </c>
      <c r="I57" s="232">
        <v>0.21449689567089081</v>
      </c>
      <c r="J57" s="232">
        <v>1.1738907545804977E-2</v>
      </c>
    </row>
    <row r="58" spans="1:10" x14ac:dyDescent="0.25">
      <c r="A58" s="288" t="str">
        <f t="shared" si="0"/>
        <v>2014edu2</v>
      </c>
      <c r="B58" s="232">
        <v>2014</v>
      </c>
      <c r="C58" s="232" t="s">
        <v>711</v>
      </c>
      <c r="D58" s="232">
        <v>-0.17480933666229248</v>
      </c>
      <c r="E58" s="232">
        <v>8.4425650537014008E-2</v>
      </c>
      <c r="F58" s="232">
        <v>-2.0705714225769043</v>
      </c>
      <c r="G58" s="232">
        <v>3.8408853113651276E-2</v>
      </c>
      <c r="H58" s="232">
        <v>25651</v>
      </c>
      <c r="I58" s="232">
        <v>0.21449689567089081</v>
      </c>
      <c r="J58" s="232">
        <v>5.0713107921183109E-3</v>
      </c>
    </row>
    <row r="59" spans="1:10" x14ac:dyDescent="0.25">
      <c r="A59" s="288" t="str">
        <f t="shared" si="0"/>
        <v>2014edu22</v>
      </c>
      <c r="B59" s="232">
        <v>2014</v>
      </c>
      <c r="C59" s="232" t="s">
        <v>712</v>
      </c>
      <c r="D59" s="232">
        <v>1.7269196510314941</v>
      </c>
      <c r="E59" s="232">
        <v>0.12868499755859375</v>
      </c>
      <c r="F59" s="232">
        <v>13.419743537902832</v>
      </c>
      <c r="G59" s="232">
        <v>0</v>
      </c>
      <c r="H59" s="232">
        <v>25651</v>
      </c>
      <c r="I59" s="232">
        <v>0.21449689567089081</v>
      </c>
      <c r="J59" s="232">
        <v>6.5116467885673046E-3</v>
      </c>
    </row>
    <row r="60" spans="1:10" x14ac:dyDescent="0.25">
      <c r="A60" s="288" t="str">
        <f t="shared" si="0"/>
        <v>2014edu3</v>
      </c>
      <c r="B60" s="232">
        <v>2014</v>
      </c>
      <c r="C60" s="232" t="s">
        <v>713</v>
      </c>
      <c r="D60" s="232">
        <v>-0.14389090240001678</v>
      </c>
      <c r="E60" s="232">
        <v>6.1723712831735611E-2</v>
      </c>
      <c r="F60" s="232">
        <v>-2.3312094211578369</v>
      </c>
      <c r="G60" s="232">
        <v>1.975003257393837E-2</v>
      </c>
      <c r="H60" s="232">
        <v>25651</v>
      </c>
      <c r="I60" s="232">
        <v>0.21449689567089081</v>
      </c>
      <c r="J60" s="232">
        <v>6.8639735691249371E-3</v>
      </c>
    </row>
    <row r="61" spans="1:10" x14ac:dyDescent="0.25">
      <c r="A61" s="288" t="str">
        <f t="shared" si="0"/>
        <v>2014edu4</v>
      </c>
      <c r="B61" s="232">
        <v>2014</v>
      </c>
      <c r="C61" s="232" t="s">
        <v>714</v>
      </c>
      <c r="D61" s="232">
        <v>-8.4081627428531647E-2</v>
      </c>
      <c r="E61" s="232">
        <v>5.4238103330135345E-2</v>
      </c>
      <c r="F61" s="232">
        <v>-1.5502316951751709</v>
      </c>
      <c r="G61" s="232">
        <v>0.12109826505184174</v>
      </c>
      <c r="H61" s="232">
        <v>25651</v>
      </c>
      <c r="I61" s="232">
        <v>0.21449689567089081</v>
      </c>
      <c r="J61" s="232">
        <v>1.0067210532724857E-2</v>
      </c>
    </row>
    <row r="62" spans="1:10" x14ac:dyDescent="0.25">
      <c r="A62" s="288" t="str">
        <f t="shared" si="0"/>
        <v>2014edu5</v>
      </c>
      <c r="B62" s="232">
        <v>2014</v>
      </c>
      <c r="C62" s="232" t="s">
        <v>715</v>
      </c>
      <c r="D62" s="232">
        <v>-4.5069750398397446E-2</v>
      </c>
      <c r="E62" s="232">
        <v>4.3109957128763199E-2</v>
      </c>
      <c r="F62" s="232">
        <v>-1.0454603433609009</v>
      </c>
      <c r="G62" s="232">
        <v>0.29582011699676514</v>
      </c>
      <c r="H62" s="232">
        <v>25651</v>
      </c>
      <c r="I62" s="232">
        <v>0.21449689567089081</v>
      </c>
      <c r="J62" s="232">
        <v>4.7601047903299332E-2</v>
      </c>
    </row>
    <row r="63" spans="1:10" x14ac:dyDescent="0.25">
      <c r="A63" s="288" t="str">
        <f t="shared" si="0"/>
        <v>2014edu6</v>
      </c>
      <c r="B63" s="232">
        <v>2014</v>
      </c>
      <c r="C63" s="232" t="s">
        <v>716</v>
      </c>
      <c r="D63" s="232">
        <v>1.5948576852679253E-2</v>
      </c>
      <c r="E63" s="232">
        <v>4.6568490564823151E-2</v>
      </c>
      <c r="F63" s="232">
        <v>0.34247571229934692</v>
      </c>
      <c r="G63" s="232">
        <v>0.73199570178985596</v>
      </c>
      <c r="H63" s="232">
        <v>25651</v>
      </c>
      <c r="I63" s="232">
        <v>0.21449689567089081</v>
      </c>
      <c r="J63" s="232">
        <v>2.5688394904136658E-2</v>
      </c>
    </row>
    <row r="64" spans="1:10" x14ac:dyDescent="0.25">
      <c r="A64" s="288" t="str">
        <f t="shared" si="0"/>
        <v>2014edu7</v>
      </c>
      <c r="B64" s="232">
        <v>2014</v>
      </c>
      <c r="C64" s="232" t="s">
        <v>717</v>
      </c>
      <c r="D64" s="232">
        <v>1.9236328080296516E-2</v>
      </c>
      <c r="E64" s="232">
        <v>5.017123743891716E-2</v>
      </c>
      <c r="F64" s="232">
        <v>0.38341346383094788</v>
      </c>
      <c r="G64" s="232">
        <v>0.70141637325286865</v>
      </c>
      <c r="H64" s="232">
        <v>25651</v>
      </c>
      <c r="I64" s="232">
        <v>0.21449689567089081</v>
      </c>
      <c r="J64" s="232">
        <v>1.8700413405895233E-2</v>
      </c>
    </row>
    <row r="65" spans="1:10" x14ac:dyDescent="0.25">
      <c r="A65" s="288" t="str">
        <f t="shared" si="0"/>
        <v>2014edu8</v>
      </c>
      <c r="B65" s="232">
        <v>2014</v>
      </c>
      <c r="C65" s="232" t="s">
        <v>718</v>
      </c>
      <c r="D65" s="232">
        <v>5.366082489490509E-2</v>
      </c>
      <c r="E65" s="232">
        <v>4.6910054981708527E-2</v>
      </c>
      <c r="F65" s="232">
        <v>1.1439088582992554</v>
      </c>
      <c r="G65" s="232">
        <v>0.25267210602760315</v>
      </c>
      <c r="H65" s="232">
        <v>25651</v>
      </c>
      <c r="I65" s="232">
        <v>0.21449689567089081</v>
      </c>
      <c r="J65" s="232">
        <v>2.3434242233633995E-2</v>
      </c>
    </row>
    <row r="66" spans="1:10" x14ac:dyDescent="0.25">
      <c r="A66" s="288" t="str">
        <f t="shared" si="0"/>
        <v>2014edu9</v>
      </c>
      <c r="B66" s="232">
        <v>2014</v>
      </c>
      <c r="C66" s="232" t="s">
        <v>719</v>
      </c>
      <c r="D66" s="232">
        <v>0.11820787936449051</v>
      </c>
      <c r="E66" s="232">
        <v>4.0242325514554977E-2</v>
      </c>
      <c r="F66" s="232">
        <v>2.9374017715454102</v>
      </c>
      <c r="G66" s="232">
        <v>3.3126955386251211E-3</v>
      </c>
      <c r="H66" s="232">
        <v>25651</v>
      </c>
      <c r="I66" s="232">
        <v>0.21449689567089081</v>
      </c>
      <c r="J66" s="232">
        <v>0.11094911396503448</v>
      </c>
    </row>
    <row r="67" spans="1:10" x14ac:dyDescent="0.25">
      <c r="A67" s="288" t="str">
        <f t="shared" ref="A67:A130" si="1">B67&amp;C67</f>
        <v>2014hom</v>
      </c>
      <c r="B67" s="232">
        <v>2014</v>
      </c>
      <c r="C67" s="232" t="s">
        <v>720</v>
      </c>
      <c r="D67" s="232">
        <v>0.31280741095542908</v>
      </c>
      <c r="E67" s="232">
        <v>1.1816573329269886E-2</v>
      </c>
      <c r="F67" s="232">
        <v>26.471921920776367</v>
      </c>
      <c r="G67" s="232">
        <v>0</v>
      </c>
      <c r="H67" s="232">
        <v>25651</v>
      </c>
      <c r="I67" s="232">
        <v>0.21449689567089081</v>
      </c>
      <c r="J67" s="232">
        <v>0.54154443740844727</v>
      </c>
    </row>
    <row r="68" spans="1:10" x14ac:dyDescent="0.25">
      <c r="A68" s="288" t="str">
        <f t="shared" si="1"/>
        <v>2014idade</v>
      </c>
      <c r="B68" s="232">
        <v>2014</v>
      </c>
      <c r="C68" s="232" t="s">
        <v>721</v>
      </c>
      <c r="D68" s="232">
        <v>3.8130797445774078E-2</v>
      </c>
      <c r="E68" s="232">
        <v>2.6290654204785824E-3</v>
      </c>
      <c r="F68" s="232">
        <v>14.503556251525879</v>
      </c>
      <c r="G68" s="232">
        <v>0</v>
      </c>
      <c r="H68" s="232">
        <v>25651</v>
      </c>
      <c r="I68" s="232">
        <v>0.21449689567089081</v>
      </c>
      <c r="J68" s="232">
        <v>40.457229614257813</v>
      </c>
    </row>
    <row r="69" spans="1:10" x14ac:dyDescent="0.25">
      <c r="A69" s="288" t="str">
        <f t="shared" si="1"/>
        <v>2014idade2</v>
      </c>
      <c r="B69" s="232">
        <v>2014</v>
      </c>
      <c r="C69" s="232" t="s">
        <v>722</v>
      </c>
      <c r="D69" s="232">
        <v>-3.3882190473377705E-4</v>
      </c>
      <c r="E69" s="232">
        <v>3.1371782824862748E-5</v>
      </c>
      <c r="F69" s="232">
        <v>-10.800211906433105</v>
      </c>
      <c r="G69" s="232">
        <v>3.9288057974705972E-27</v>
      </c>
      <c r="H69" s="232">
        <v>25651</v>
      </c>
      <c r="I69" s="232">
        <v>0.21449689567089081</v>
      </c>
      <c r="J69" s="232">
        <v>1803.686279296875</v>
      </c>
    </row>
    <row r="70" spans="1:10" x14ac:dyDescent="0.25">
      <c r="A70" s="288" t="str">
        <f t="shared" si="1"/>
        <v>2014lnrtrabp</v>
      </c>
      <c r="B70" s="232">
        <v>2014</v>
      </c>
      <c r="C70" s="232" t="s">
        <v>723</v>
      </c>
      <c r="J70" s="232">
        <v>7.3589987754821777</v>
      </c>
    </row>
    <row r="71" spans="1:10" x14ac:dyDescent="0.25">
      <c r="A71" s="288" t="str">
        <f t="shared" si="1"/>
        <v>2013_cons</v>
      </c>
      <c r="B71" s="232">
        <v>2013</v>
      </c>
      <c r="C71" s="232" t="s">
        <v>701</v>
      </c>
      <c r="D71" s="232">
        <v>5.650975227355957</v>
      </c>
      <c r="E71" s="232">
        <v>5.6969381868839264E-2</v>
      </c>
      <c r="F71" s="232">
        <v>99.193199157714844</v>
      </c>
      <c r="G71" s="232">
        <v>0</v>
      </c>
      <c r="H71" s="232">
        <v>24963</v>
      </c>
      <c r="I71" s="232">
        <v>0.43893823027610779</v>
      </c>
    </row>
    <row r="72" spans="1:10" x14ac:dyDescent="0.25">
      <c r="A72" s="288" t="str">
        <f t="shared" si="1"/>
        <v>2013edu1</v>
      </c>
      <c r="B72" s="232">
        <v>2013</v>
      </c>
      <c r="C72" s="232" t="s">
        <v>702</v>
      </c>
      <c r="D72" s="232">
        <v>2.6615535840392113E-2</v>
      </c>
      <c r="E72" s="232">
        <v>9.2895209789276123E-2</v>
      </c>
      <c r="F72" s="232">
        <v>0.28651139140129089</v>
      </c>
      <c r="G72" s="232">
        <v>0.77448886632919312</v>
      </c>
      <c r="H72" s="232">
        <v>24963</v>
      </c>
      <c r="I72" s="232">
        <v>0.43893823027610779</v>
      </c>
      <c r="J72" s="232">
        <v>2.549698983784765E-4</v>
      </c>
    </row>
    <row r="73" spans="1:10" x14ac:dyDescent="0.25">
      <c r="A73" s="288" t="str">
        <f t="shared" si="1"/>
        <v>2013edu10</v>
      </c>
      <c r="B73" s="232">
        <v>2013</v>
      </c>
      <c r="C73" s="232" t="s">
        <v>703</v>
      </c>
      <c r="D73" s="232">
        <v>0.17987519502639771</v>
      </c>
      <c r="E73" s="232">
        <v>4.0830787271261215E-2</v>
      </c>
      <c r="F73" s="232">
        <v>4.4053816795349121</v>
      </c>
      <c r="G73" s="232">
        <v>1.0603747796267271E-5</v>
      </c>
      <c r="H73" s="232">
        <v>24963</v>
      </c>
      <c r="I73" s="232">
        <v>0.43893823027610779</v>
      </c>
      <c r="J73" s="232">
        <v>2.3149475455284119E-2</v>
      </c>
    </row>
    <row r="74" spans="1:10" x14ac:dyDescent="0.25">
      <c r="A74" s="288" t="str">
        <f t="shared" si="1"/>
        <v>2013edu11</v>
      </c>
      <c r="B74" s="232">
        <v>2013</v>
      </c>
      <c r="C74" s="232" t="s">
        <v>704</v>
      </c>
      <c r="D74" s="232">
        <v>0.25293901562690735</v>
      </c>
      <c r="E74" s="232">
        <v>3.6868352442979813E-2</v>
      </c>
      <c r="F74" s="232">
        <v>6.8605999946594238</v>
      </c>
      <c r="G74" s="232">
        <v>7.0175245822645671E-12</v>
      </c>
      <c r="H74" s="232">
        <v>24963</v>
      </c>
      <c r="I74" s="232">
        <v>0.43893823027610779</v>
      </c>
      <c r="J74" s="232">
        <v>2.7429820969700813E-2</v>
      </c>
    </row>
    <row r="75" spans="1:10" x14ac:dyDescent="0.25">
      <c r="A75" s="288" t="str">
        <f t="shared" si="1"/>
        <v>2013edu12</v>
      </c>
      <c r="B75" s="232">
        <v>2013</v>
      </c>
      <c r="C75" s="232" t="s">
        <v>705</v>
      </c>
      <c r="D75" s="232">
        <v>0.46636360883712769</v>
      </c>
      <c r="E75" s="232">
        <v>3.1622461974620819E-2</v>
      </c>
      <c r="F75" s="232">
        <v>14.747859001159668</v>
      </c>
      <c r="G75" s="232">
        <v>0</v>
      </c>
      <c r="H75" s="232">
        <v>24963</v>
      </c>
      <c r="I75" s="232">
        <v>0.43893823027610779</v>
      </c>
      <c r="J75" s="232">
        <v>0.34601384401321411</v>
      </c>
    </row>
    <row r="76" spans="1:10" x14ac:dyDescent="0.25">
      <c r="A76" s="288" t="str">
        <f t="shared" si="1"/>
        <v>2013edu13</v>
      </c>
      <c r="B76" s="232">
        <v>2013</v>
      </c>
      <c r="C76" s="232" t="s">
        <v>706</v>
      </c>
      <c r="D76" s="232">
        <v>0.60328072309494019</v>
      </c>
      <c r="E76" s="232">
        <v>4.2417235672473907E-2</v>
      </c>
      <c r="F76" s="232">
        <v>14.222537040710449</v>
      </c>
      <c r="G76" s="232">
        <v>0</v>
      </c>
      <c r="H76" s="232">
        <v>24963</v>
      </c>
      <c r="I76" s="232">
        <v>0.43893823027610779</v>
      </c>
      <c r="J76" s="232">
        <v>1.8222576007246971E-2</v>
      </c>
    </row>
    <row r="77" spans="1:10" x14ac:dyDescent="0.25">
      <c r="A77" s="288" t="str">
        <f t="shared" si="1"/>
        <v>2013edu14</v>
      </c>
      <c r="B77" s="232">
        <v>2013</v>
      </c>
      <c r="C77" s="232" t="s">
        <v>707</v>
      </c>
      <c r="D77" s="232">
        <v>0.7462087869644165</v>
      </c>
      <c r="E77" s="232">
        <v>4.1452433913946152E-2</v>
      </c>
      <c r="F77" s="232">
        <v>18.001567840576172</v>
      </c>
      <c r="G77" s="232">
        <v>0</v>
      </c>
      <c r="H77" s="232">
        <v>24963</v>
      </c>
      <c r="I77" s="232">
        <v>0.43893823027610779</v>
      </c>
      <c r="J77" s="232">
        <v>2.5269662961363792E-2</v>
      </c>
    </row>
    <row r="78" spans="1:10" x14ac:dyDescent="0.25">
      <c r="A78" s="288" t="str">
        <f t="shared" si="1"/>
        <v>2013edu15</v>
      </c>
      <c r="B78" s="232">
        <v>2013</v>
      </c>
      <c r="C78" s="232" t="s">
        <v>708</v>
      </c>
      <c r="D78" s="232">
        <v>0.85545986890792847</v>
      </c>
      <c r="E78" s="232">
        <v>4.2379759252071381E-2</v>
      </c>
      <c r="F78" s="232">
        <v>20.185575485229492</v>
      </c>
      <c r="G78" s="232">
        <v>0</v>
      </c>
      <c r="H78" s="232">
        <v>24963</v>
      </c>
      <c r="I78" s="232">
        <v>0.43893823027610779</v>
      </c>
      <c r="J78" s="232">
        <v>2.9149182140827179E-2</v>
      </c>
    </row>
    <row r="79" spans="1:10" x14ac:dyDescent="0.25">
      <c r="A79" s="288" t="str">
        <f t="shared" si="1"/>
        <v>2013edu16</v>
      </c>
      <c r="B79" s="232">
        <v>2013</v>
      </c>
      <c r="C79" s="232" t="s">
        <v>709</v>
      </c>
      <c r="D79" s="232">
        <v>1.3894217014312744</v>
      </c>
      <c r="E79" s="232">
        <v>3.2880600541830063E-2</v>
      </c>
      <c r="F79" s="232">
        <v>42.256580352783203</v>
      </c>
      <c r="G79" s="232">
        <v>0</v>
      </c>
      <c r="H79" s="232">
        <v>24963</v>
      </c>
      <c r="I79" s="232">
        <v>0.43893823027610779</v>
      </c>
      <c r="J79" s="232">
        <v>0.22131809592247009</v>
      </c>
    </row>
    <row r="80" spans="1:10" x14ac:dyDescent="0.25">
      <c r="A80" s="288" t="str">
        <f t="shared" si="1"/>
        <v>2013edu18</v>
      </c>
      <c r="B80" s="232">
        <v>2013</v>
      </c>
      <c r="C80" s="232" t="s">
        <v>710</v>
      </c>
      <c r="D80" s="232">
        <v>1.8838742971420288</v>
      </c>
      <c r="E80" s="232">
        <v>5.6327834725379944E-2</v>
      </c>
      <c r="F80" s="232">
        <v>33.444820404052734</v>
      </c>
      <c r="G80" s="232">
        <v>0</v>
      </c>
      <c r="H80" s="232">
        <v>24963</v>
      </c>
      <c r="I80" s="232">
        <v>0.43893823027610779</v>
      </c>
      <c r="J80" s="232">
        <v>1.2756699696183205E-2</v>
      </c>
    </row>
    <row r="81" spans="1:10" x14ac:dyDescent="0.25">
      <c r="A81" s="288" t="str">
        <f t="shared" si="1"/>
        <v>2013edu2</v>
      </c>
      <c r="B81" s="232">
        <v>2013</v>
      </c>
      <c r="C81" s="232" t="s">
        <v>711</v>
      </c>
      <c r="D81" s="232">
        <v>3.5540466196835041E-3</v>
      </c>
      <c r="E81" s="232">
        <v>5.6050978600978851E-2</v>
      </c>
      <c r="F81" s="232">
        <v>6.3407398760318756E-2</v>
      </c>
      <c r="G81" s="232">
        <v>0.94944262504577637</v>
      </c>
      <c r="H81" s="232">
        <v>24963</v>
      </c>
      <c r="I81" s="232">
        <v>0.43893823027610779</v>
      </c>
      <c r="J81" s="232">
        <v>5.159823689609766E-3</v>
      </c>
    </row>
    <row r="82" spans="1:10" x14ac:dyDescent="0.25">
      <c r="A82" s="288" t="str">
        <f t="shared" si="1"/>
        <v>2013edu22</v>
      </c>
      <c r="B82" s="232">
        <v>2013</v>
      </c>
      <c r="C82" s="232" t="s">
        <v>712</v>
      </c>
      <c r="D82" s="232">
        <v>2.2239532470703125</v>
      </c>
      <c r="E82" s="232">
        <v>8.6660280823707581E-2</v>
      </c>
      <c r="F82" s="232">
        <v>25.66288948059082</v>
      </c>
      <c r="G82" s="232">
        <v>0</v>
      </c>
      <c r="H82" s="232">
        <v>24963</v>
      </c>
      <c r="I82" s="232">
        <v>0.43893823027610779</v>
      </c>
      <c r="J82" s="232">
        <v>3.8126681465655565E-3</v>
      </c>
    </row>
    <row r="83" spans="1:10" x14ac:dyDescent="0.25">
      <c r="A83" s="288" t="str">
        <f t="shared" si="1"/>
        <v>2013edu3</v>
      </c>
      <c r="B83" s="232">
        <v>2013</v>
      </c>
      <c r="C83" s="232" t="s">
        <v>713</v>
      </c>
      <c r="D83" s="232">
        <v>-6.7735627293586731E-2</v>
      </c>
      <c r="E83" s="232">
        <v>4.7233197838068008E-2</v>
      </c>
      <c r="F83" s="232">
        <v>-1.4340682029724121</v>
      </c>
      <c r="G83" s="232">
        <v>0.15156534314155579</v>
      </c>
      <c r="H83" s="232">
        <v>24963</v>
      </c>
      <c r="I83" s="232">
        <v>0.43893823027610779</v>
      </c>
      <c r="J83" s="232">
        <v>8.0348895862698555E-3</v>
      </c>
    </row>
    <row r="84" spans="1:10" x14ac:dyDescent="0.25">
      <c r="A84" s="288" t="str">
        <f t="shared" si="1"/>
        <v>2013edu4</v>
      </c>
      <c r="B84" s="232">
        <v>2013</v>
      </c>
      <c r="C84" s="232" t="s">
        <v>714</v>
      </c>
      <c r="D84" s="232">
        <v>-1.987077109515667E-2</v>
      </c>
      <c r="E84" s="232">
        <v>4.0846541523933411E-2</v>
      </c>
      <c r="F84" s="232">
        <v>-0.48647376894950867</v>
      </c>
      <c r="G84" s="232">
        <v>0.62663555145263672</v>
      </c>
      <c r="H84" s="232">
        <v>24963</v>
      </c>
      <c r="I84" s="232">
        <v>0.43893823027610779</v>
      </c>
      <c r="J84" s="232">
        <v>1.5382793731987476E-2</v>
      </c>
    </row>
    <row r="85" spans="1:10" x14ac:dyDescent="0.25">
      <c r="A85" s="288" t="str">
        <f t="shared" si="1"/>
        <v>2013edu5</v>
      </c>
      <c r="B85" s="232">
        <v>2013</v>
      </c>
      <c r="C85" s="232" t="s">
        <v>715</v>
      </c>
      <c r="D85" s="232">
        <v>4.6644967049360275E-2</v>
      </c>
      <c r="E85" s="232">
        <v>3.4364219754934311E-2</v>
      </c>
      <c r="F85" s="232">
        <v>1.357370138168335</v>
      </c>
      <c r="G85" s="232">
        <v>0.17467591166496277</v>
      </c>
      <c r="H85" s="232">
        <v>24963</v>
      </c>
      <c r="I85" s="232">
        <v>0.43893823027610779</v>
      </c>
      <c r="J85" s="232">
        <v>5.4757978767156601E-2</v>
      </c>
    </row>
    <row r="86" spans="1:10" x14ac:dyDescent="0.25">
      <c r="A86" s="288" t="str">
        <f t="shared" si="1"/>
        <v>2013edu6</v>
      </c>
      <c r="B86" s="232">
        <v>2013</v>
      </c>
      <c r="C86" s="232" t="s">
        <v>716</v>
      </c>
      <c r="D86" s="232">
        <v>7.5956344604492188E-2</v>
      </c>
      <c r="E86" s="232">
        <v>3.7556543946266174E-2</v>
      </c>
      <c r="F86" s="232">
        <v>2.0224530696868896</v>
      </c>
      <c r="G86" s="232">
        <v>4.3140217661857605E-2</v>
      </c>
      <c r="H86" s="232">
        <v>24963</v>
      </c>
      <c r="I86" s="232">
        <v>0.43893823027610779</v>
      </c>
      <c r="J86" s="232">
        <v>3.0206674709916115E-2</v>
      </c>
    </row>
    <row r="87" spans="1:10" x14ac:dyDescent="0.25">
      <c r="A87" s="288" t="str">
        <f t="shared" si="1"/>
        <v>2013edu7</v>
      </c>
      <c r="B87" s="232">
        <v>2013</v>
      </c>
      <c r="C87" s="232" t="s">
        <v>717</v>
      </c>
      <c r="D87" s="232">
        <v>9.3425534665584564E-2</v>
      </c>
      <c r="E87" s="232">
        <v>3.9976503700017929E-2</v>
      </c>
      <c r="F87" s="232">
        <v>2.3370110988616943</v>
      </c>
      <c r="G87" s="232">
        <v>1.9446477293968201E-2</v>
      </c>
      <c r="H87" s="232">
        <v>24963</v>
      </c>
      <c r="I87" s="232">
        <v>0.43893823027610779</v>
      </c>
      <c r="J87" s="232">
        <v>1.9239852204918861E-2</v>
      </c>
    </row>
    <row r="88" spans="1:10" x14ac:dyDescent="0.25">
      <c r="A88" s="288" t="str">
        <f t="shared" si="1"/>
        <v>2013edu8</v>
      </c>
      <c r="B88" s="232">
        <v>2013</v>
      </c>
      <c r="C88" s="232" t="s">
        <v>718</v>
      </c>
      <c r="D88" s="232">
        <v>0.16815206408500671</v>
      </c>
      <c r="E88" s="232">
        <v>3.8245808333158493E-2</v>
      </c>
      <c r="F88" s="232">
        <v>4.3966140747070313</v>
      </c>
      <c r="G88" s="232">
        <v>1.1040694516850635E-5</v>
      </c>
      <c r="H88" s="232">
        <v>24963</v>
      </c>
      <c r="I88" s="232">
        <v>0.43893823027610779</v>
      </c>
      <c r="J88" s="232">
        <v>2.6148222386837006E-2</v>
      </c>
    </row>
    <row r="89" spans="1:10" x14ac:dyDescent="0.25">
      <c r="A89" s="288" t="str">
        <f t="shared" si="1"/>
        <v>2013edu9</v>
      </c>
      <c r="B89" s="232">
        <v>2013</v>
      </c>
      <c r="C89" s="232" t="s">
        <v>719</v>
      </c>
      <c r="D89" s="232">
        <v>0.1797640323638916</v>
      </c>
      <c r="E89" s="232">
        <v>3.2347548753023148E-2</v>
      </c>
      <c r="F89" s="232">
        <v>5.5572690963745117</v>
      </c>
      <c r="G89" s="232">
        <v>2.7682734327072467E-8</v>
      </c>
      <c r="H89" s="232">
        <v>24963</v>
      </c>
      <c r="I89" s="232">
        <v>0.43893823027610779</v>
      </c>
      <c r="J89" s="232">
        <v>0.11186165362596512</v>
      </c>
    </row>
    <row r="90" spans="1:10" x14ac:dyDescent="0.25">
      <c r="A90" s="288" t="str">
        <f t="shared" si="1"/>
        <v>2013hom</v>
      </c>
      <c r="B90" s="232">
        <v>2013</v>
      </c>
      <c r="C90" s="232" t="s">
        <v>720</v>
      </c>
      <c r="D90" s="232">
        <v>0.38029983639717102</v>
      </c>
      <c r="E90" s="232">
        <v>8.3977021276950836E-3</v>
      </c>
      <c r="F90" s="232">
        <v>45.286178588867188</v>
      </c>
      <c r="G90" s="232">
        <v>0</v>
      </c>
      <c r="H90" s="232">
        <v>24963</v>
      </c>
      <c r="I90" s="232">
        <v>0.43893823027610779</v>
      </c>
      <c r="J90" s="232">
        <v>0.54124808311462402</v>
      </c>
    </row>
    <row r="91" spans="1:10" x14ac:dyDescent="0.25">
      <c r="A91" s="288" t="str">
        <f t="shared" si="1"/>
        <v>2013idade</v>
      </c>
      <c r="B91" s="232">
        <v>2013</v>
      </c>
      <c r="C91" s="232" t="s">
        <v>721</v>
      </c>
      <c r="D91" s="232">
        <v>4.3155752122402191E-2</v>
      </c>
      <c r="E91" s="232">
        <v>2.4655850138515234E-3</v>
      </c>
      <c r="F91" s="232">
        <v>17.503250122070313</v>
      </c>
      <c r="G91" s="232">
        <v>0</v>
      </c>
      <c r="H91" s="232">
        <v>24963</v>
      </c>
      <c r="I91" s="232">
        <v>0.43893823027610779</v>
      </c>
      <c r="J91" s="232">
        <v>40.193901062011719</v>
      </c>
    </row>
    <row r="92" spans="1:10" x14ac:dyDescent="0.25">
      <c r="A92" s="288" t="str">
        <f t="shared" si="1"/>
        <v>2013idade2</v>
      </c>
      <c r="B92" s="232">
        <v>2013</v>
      </c>
      <c r="C92" s="232" t="s">
        <v>722</v>
      </c>
      <c r="D92" s="232">
        <v>-3.9696728345006704E-4</v>
      </c>
      <c r="E92" s="232">
        <v>3.0051705834921449E-5</v>
      </c>
      <c r="F92" s="232">
        <v>-13.209475517272949</v>
      </c>
      <c r="G92" s="232">
        <v>0</v>
      </c>
      <c r="H92" s="232">
        <v>24963</v>
      </c>
      <c r="I92" s="232">
        <v>0.43893823027610779</v>
      </c>
      <c r="J92" s="232">
        <v>1788.1092529296875</v>
      </c>
    </row>
    <row r="93" spans="1:10" x14ac:dyDescent="0.25">
      <c r="A93" s="288" t="str">
        <f t="shared" si="1"/>
        <v>2013lnrtrabp</v>
      </c>
      <c r="B93" s="232">
        <v>2013</v>
      </c>
      <c r="C93" s="232" t="s">
        <v>723</v>
      </c>
      <c r="J93" s="232">
        <v>7.47918701171875</v>
      </c>
    </row>
    <row r="94" spans="1:10" x14ac:dyDescent="0.25">
      <c r="A94" s="288" t="str">
        <f t="shared" si="1"/>
        <v>2012_cons</v>
      </c>
      <c r="B94" s="232">
        <v>2012</v>
      </c>
      <c r="C94" s="232" t="s">
        <v>701</v>
      </c>
      <c r="D94" s="232">
        <v>5.4891867637634277</v>
      </c>
      <c r="E94" s="232">
        <v>4.8651807010173798E-2</v>
      </c>
      <c r="F94" s="232">
        <v>112.82595825195313</v>
      </c>
      <c r="G94" s="232">
        <v>0</v>
      </c>
      <c r="H94" s="232">
        <v>24776</v>
      </c>
      <c r="I94" s="232">
        <v>0.41264712810516357</v>
      </c>
    </row>
    <row r="95" spans="1:10" x14ac:dyDescent="0.25">
      <c r="A95" s="288" t="str">
        <f t="shared" si="1"/>
        <v>2012edu1</v>
      </c>
      <c r="B95" s="232">
        <v>2012</v>
      </c>
      <c r="C95" s="232" t="s">
        <v>702</v>
      </c>
      <c r="D95" s="232">
        <v>-0.22014613449573517</v>
      </c>
      <c r="E95" s="232">
        <v>0.1104205995798111</v>
      </c>
      <c r="F95" s="232">
        <v>-1.9937052726745605</v>
      </c>
      <c r="G95" s="232">
        <v>4.6195227652788162E-2</v>
      </c>
      <c r="H95" s="232">
        <v>24776</v>
      </c>
      <c r="I95" s="232">
        <v>0.41264712810516357</v>
      </c>
      <c r="J95" s="232">
        <v>9.8816424724645913E-5</v>
      </c>
    </row>
    <row r="96" spans="1:10" x14ac:dyDescent="0.25">
      <c r="A96" s="288" t="str">
        <f t="shared" si="1"/>
        <v>2012edu10</v>
      </c>
      <c r="B96" s="232">
        <v>2012</v>
      </c>
      <c r="C96" s="232" t="s">
        <v>703</v>
      </c>
      <c r="D96" s="232">
        <v>0.18486581742763519</v>
      </c>
      <c r="E96" s="232">
        <v>3.4724939614534378E-2</v>
      </c>
      <c r="F96" s="232">
        <v>5.3237190246582031</v>
      </c>
      <c r="G96" s="232">
        <v>1.0255225646460531E-7</v>
      </c>
      <c r="H96" s="232">
        <v>24776</v>
      </c>
      <c r="I96" s="232">
        <v>0.41264712810516357</v>
      </c>
      <c r="J96" s="232">
        <v>2.4143116548657417E-2</v>
      </c>
    </row>
    <row r="97" spans="1:10" x14ac:dyDescent="0.25">
      <c r="A97" s="288" t="str">
        <f t="shared" si="1"/>
        <v>2012edu11</v>
      </c>
      <c r="B97" s="232">
        <v>2012</v>
      </c>
      <c r="C97" s="232" t="s">
        <v>704</v>
      </c>
      <c r="D97" s="232">
        <v>0.24936695396900177</v>
      </c>
      <c r="E97" s="232">
        <v>3.539566695690155E-2</v>
      </c>
      <c r="F97" s="232">
        <v>7.0451264381408691</v>
      </c>
      <c r="G97" s="232">
        <v>1.9014347388268682E-12</v>
      </c>
      <c r="H97" s="232">
        <v>24776</v>
      </c>
      <c r="I97" s="232">
        <v>0.41264712810516357</v>
      </c>
      <c r="J97" s="232">
        <v>2.8930008411407471E-2</v>
      </c>
    </row>
    <row r="98" spans="1:10" x14ac:dyDescent="0.25">
      <c r="A98" s="288" t="str">
        <f t="shared" si="1"/>
        <v>2012edu12</v>
      </c>
      <c r="B98" s="232">
        <v>2012</v>
      </c>
      <c r="C98" s="232" t="s">
        <v>705</v>
      </c>
      <c r="D98" s="232">
        <v>0.44480186700820923</v>
      </c>
      <c r="E98" s="232">
        <v>2.8866896405816078E-2</v>
      </c>
      <c r="F98" s="232">
        <v>15.408718109130859</v>
      </c>
      <c r="G98" s="232">
        <v>0</v>
      </c>
      <c r="H98" s="232">
        <v>24776</v>
      </c>
      <c r="I98" s="232">
        <v>0.41264712810516357</v>
      </c>
      <c r="J98" s="232">
        <v>0.33048531413078308</v>
      </c>
    </row>
    <row r="99" spans="1:10" x14ac:dyDescent="0.25">
      <c r="A99" s="288" t="str">
        <f t="shared" si="1"/>
        <v>2012edu13</v>
      </c>
      <c r="B99" s="232">
        <v>2012</v>
      </c>
      <c r="C99" s="232" t="s">
        <v>706</v>
      </c>
      <c r="D99" s="232">
        <v>0.69053971767425537</v>
      </c>
      <c r="E99" s="232">
        <v>3.9163190871477127E-2</v>
      </c>
      <c r="F99" s="232">
        <v>17.632366180419922</v>
      </c>
      <c r="G99" s="232">
        <v>0</v>
      </c>
      <c r="H99" s="232">
        <v>24776</v>
      </c>
      <c r="I99" s="232">
        <v>0.41264712810516357</v>
      </c>
      <c r="J99" s="232">
        <v>2.0870272070169449E-2</v>
      </c>
    </row>
    <row r="100" spans="1:10" x14ac:dyDescent="0.25">
      <c r="A100" s="288" t="str">
        <f t="shared" si="1"/>
        <v>2012edu14</v>
      </c>
      <c r="B100" s="232">
        <v>2012</v>
      </c>
      <c r="C100" s="232" t="s">
        <v>707</v>
      </c>
      <c r="D100" s="232">
        <v>0.74520778656005859</v>
      </c>
      <c r="E100" s="232">
        <v>3.9492335170507431E-2</v>
      </c>
      <c r="F100" s="232">
        <v>18.869682312011719</v>
      </c>
      <c r="G100" s="232">
        <v>0</v>
      </c>
      <c r="H100" s="232">
        <v>24776</v>
      </c>
      <c r="I100" s="232">
        <v>0.41264712810516357</v>
      </c>
      <c r="J100" s="232">
        <v>2.9829356819391251E-2</v>
      </c>
    </row>
    <row r="101" spans="1:10" x14ac:dyDescent="0.25">
      <c r="A101" s="288" t="str">
        <f t="shared" si="1"/>
        <v>2012edu15</v>
      </c>
      <c r="B101" s="232">
        <v>2012</v>
      </c>
      <c r="C101" s="232" t="s">
        <v>708</v>
      </c>
      <c r="D101" s="232">
        <v>0.75411063432693481</v>
      </c>
      <c r="E101" s="232">
        <v>3.9305437356233597E-2</v>
      </c>
      <c r="F101" s="232">
        <v>19.185911178588867</v>
      </c>
      <c r="G101" s="232">
        <v>0</v>
      </c>
      <c r="H101" s="232">
        <v>24776</v>
      </c>
      <c r="I101" s="232">
        <v>0.41264712810516357</v>
      </c>
      <c r="J101" s="232">
        <v>3.3757820725440979E-2</v>
      </c>
    </row>
    <row r="102" spans="1:10" x14ac:dyDescent="0.25">
      <c r="A102" s="288" t="str">
        <f t="shared" si="1"/>
        <v>2012edu16</v>
      </c>
      <c r="B102" s="232">
        <v>2012</v>
      </c>
      <c r="C102" s="232" t="s">
        <v>709</v>
      </c>
      <c r="D102" s="232">
        <v>1.3205645084381104</v>
      </c>
      <c r="E102" s="232">
        <v>3.0536793172359467E-2</v>
      </c>
      <c r="F102" s="232">
        <v>43.245029449462891</v>
      </c>
      <c r="G102" s="232">
        <v>0</v>
      </c>
      <c r="H102" s="232">
        <v>24776</v>
      </c>
      <c r="I102" s="232">
        <v>0.41264712810516357</v>
      </c>
      <c r="J102" s="232">
        <v>0.2101413905620575</v>
      </c>
    </row>
    <row r="103" spans="1:10" x14ac:dyDescent="0.25">
      <c r="A103" s="288" t="str">
        <f t="shared" si="1"/>
        <v>2012edu18</v>
      </c>
      <c r="B103" s="232">
        <v>2012</v>
      </c>
      <c r="C103" s="232" t="s">
        <v>710</v>
      </c>
      <c r="D103" s="232">
        <v>1.7663530111312866</v>
      </c>
      <c r="E103" s="232">
        <v>5.8185499161481857E-2</v>
      </c>
      <c r="F103" s="232">
        <v>30.357271194458008</v>
      </c>
      <c r="G103" s="232">
        <v>0</v>
      </c>
      <c r="H103" s="232">
        <v>24776</v>
      </c>
      <c r="I103" s="232">
        <v>0.41264712810516357</v>
      </c>
      <c r="J103" s="232">
        <v>1.4369362033903599E-2</v>
      </c>
    </row>
    <row r="104" spans="1:10" x14ac:dyDescent="0.25">
      <c r="A104" s="288" t="str">
        <f t="shared" si="1"/>
        <v>2012edu2</v>
      </c>
      <c r="B104" s="232">
        <v>2012</v>
      </c>
      <c r="C104" s="232" t="s">
        <v>711</v>
      </c>
      <c r="D104" s="232">
        <v>-6.1262577772140503E-2</v>
      </c>
      <c r="E104" s="232">
        <v>5.5558402091264725E-2</v>
      </c>
      <c r="F104" s="232">
        <v>-1.1026699542999268</v>
      </c>
      <c r="G104" s="232">
        <v>0.27018123865127563</v>
      </c>
      <c r="H104" s="232">
        <v>24776</v>
      </c>
      <c r="I104" s="232">
        <v>0.41264712810516357</v>
      </c>
      <c r="J104" s="232">
        <v>5.2848155610263348E-3</v>
      </c>
    </row>
    <row r="105" spans="1:10" x14ac:dyDescent="0.25">
      <c r="A105" s="288" t="str">
        <f t="shared" si="1"/>
        <v>2012edu22</v>
      </c>
      <c r="B105" s="232">
        <v>2012</v>
      </c>
      <c r="C105" s="232" t="s">
        <v>712</v>
      </c>
      <c r="D105" s="232">
        <v>2.1210262775421143</v>
      </c>
      <c r="E105" s="232">
        <v>9.9170021712779999E-2</v>
      </c>
      <c r="F105" s="232">
        <v>21.387777328491211</v>
      </c>
      <c r="G105" s="232">
        <v>0</v>
      </c>
      <c r="H105" s="232">
        <v>24776</v>
      </c>
      <c r="I105" s="232">
        <v>0.41264712810516357</v>
      </c>
      <c r="J105" s="232">
        <v>4.4197831302881241E-3</v>
      </c>
    </row>
    <row r="106" spans="1:10" x14ac:dyDescent="0.25">
      <c r="A106" s="288" t="str">
        <f t="shared" si="1"/>
        <v>2012edu3</v>
      </c>
      <c r="B106" s="232">
        <v>2012</v>
      </c>
      <c r="C106" s="232" t="s">
        <v>713</v>
      </c>
      <c r="D106" s="232">
        <v>-0.10053626447916031</v>
      </c>
      <c r="E106" s="232">
        <v>5.5038228631019592E-2</v>
      </c>
      <c r="F106" s="232">
        <v>-1.8266624212265015</v>
      </c>
      <c r="G106" s="232">
        <v>6.7762576043605804E-2</v>
      </c>
      <c r="H106" s="232">
        <v>24776</v>
      </c>
      <c r="I106" s="232">
        <v>0.41264712810516357</v>
      </c>
      <c r="J106" s="232">
        <v>7.7778082340955734E-3</v>
      </c>
    </row>
    <row r="107" spans="1:10" x14ac:dyDescent="0.25">
      <c r="A107" s="288" t="str">
        <f t="shared" si="1"/>
        <v>2012edu4</v>
      </c>
      <c r="B107" s="232">
        <v>2012</v>
      </c>
      <c r="C107" s="232" t="s">
        <v>714</v>
      </c>
      <c r="D107" s="232">
        <v>-0.11983183771371841</v>
      </c>
      <c r="E107" s="232">
        <v>4.0775351226329803E-2</v>
      </c>
      <c r="F107" s="232">
        <v>-2.9388303756713867</v>
      </c>
      <c r="G107" s="232">
        <v>3.2975741196423769E-3</v>
      </c>
      <c r="H107" s="232">
        <v>24776</v>
      </c>
      <c r="I107" s="232">
        <v>0.41264712810516357</v>
      </c>
      <c r="J107" s="232">
        <v>1.6287738457322121E-2</v>
      </c>
    </row>
    <row r="108" spans="1:10" x14ac:dyDescent="0.25">
      <c r="A108" s="288" t="str">
        <f t="shared" si="1"/>
        <v>2012edu5</v>
      </c>
      <c r="B108" s="232">
        <v>2012</v>
      </c>
      <c r="C108" s="232" t="s">
        <v>715</v>
      </c>
      <c r="D108" s="232">
        <v>-2.2580433636903763E-2</v>
      </c>
      <c r="E108" s="232">
        <v>3.2587539404630661E-2</v>
      </c>
      <c r="F108" s="232">
        <v>-0.69291621446609497</v>
      </c>
      <c r="G108" s="232">
        <v>0.48836863040924072</v>
      </c>
      <c r="H108" s="232">
        <v>24776</v>
      </c>
      <c r="I108" s="232">
        <v>0.41264712810516357</v>
      </c>
      <c r="J108" s="232">
        <v>5.5095389485359192E-2</v>
      </c>
    </row>
    <row r="109" spans="1:10" x14ac:dyDescent="0.25">
      <c r="A109" s="288" t="str">
        <f t="shared" si="1"/>
        <v>2012edu6</v>
      </c>
      <c r="B109" s="232">
        <v>2012</v>
      </c>
      <c r="C109" s="232" t="s">
        <v>716</v>
      </c>
      <c r="D109" s="232">
        <v>1.184495072811842E-2</v>
      </c>
      <c r="E109" s="232">
        <v>3.3332400023937225E-2</v>
      </c>
      <c r="F109" s="232">
        <v>0.35535848140716553</v>
      </c>
      <c r="G109" s="232">
        <v>0.72232407331466675</v>
      </c>
      <c r="H109" s="232">
        <v>24776</v>
      </c>
      <c r="I109" s="232">
        <v>0.41264712810516357</v>
      </c>
      <c r="J109" s="232">
        <v>3.1627822667360306E-2</v>
      </c>
    </row>
    <row r="110" spans="1:10" x14ac:dyDescent="0.25">
      <c r="A110" s="288" t="str">
        <f t="shared" si="1"/>
        <v>2012edu7</v>
      </c>
      <c r="B110" s="232">
        <v>2012</v>
      </c>
      <c r="C110" s="232" t="s">
        <v>717</v>
      </c>
      <c r="D110" s="232">
        <v>7.1817375719547272E-2</v>
      </c>
      <c r="E110" s="232">
        <v>3.629336878657341E-2</v>
      </c>
      <c r="F110" s="232">
        <v>1.9788016080856323</v>
      </c>
      <c r="G110" s="232">
        <v>4.7849413007497787E-2</v>
      </c>
      <c r="H110" s="232">
        <v>24776</v>
      </c>
      <c r="I110" s="232">
        <v>0.41264712810516357</v>
      </c>
      <c r="J110" s="232">
        <v>2.3135349154472351E-2</v>
      </c>
    </row>
    <row r="111" spans="1:10" x14ac:dyDescent="0.25">
      <c r="A111" s="288" t="str">
        <f t="shared" si="1"/>
        <v>2012edu8</v>
      </c>
      <c r="B111" s="232">
        <v>2012</v>
      </c>
      <c r="C111" s="232" t="s">
        <v>718</v>
      </c>
      <c r="D111" s="232">
        <v>7.6748110353946686E-2</v>
      </c>
      <c r="E111" s="232">
        <v>3.6007706075906754E-2</v>
      </c>
      <c r="F111" s="232">
        <v>2.1314356327056885</v>
      </c>
      <c r="G111" s="232">
        <v>3.3063091337680817E-2</v>
      </c>
      <c r="H111" s="232">
        <v>24776</v>
      </c>
      <c r="I111" s="232">
        <v>0.41264712810516357</v>
      </c>
      <c r="J111" s="232">
        <v>2.7012359350919724E-2</v>
      </c>
    </row>
    <row r="112" spans="1:10" x14ac:dyDescent="0.25">
      <c r="A112" s="288" t="str">
        <f t="shared" si="1"/>
        <v>2012edu9</v>
      </c>
      <c r="B112" s="232">
        <v>2012</v>
      </c>
      <c r="C112" s="232" t="s">
        <v>719</v>
      </c>
      <c r="D112" s="232">
        <v>0.13031724095344543</v>
      </c>
      <c r="E112" s="232">
        <v>2.9514160007238388E-2</v>
      </c>
      <c r="F112" s="232">
        <v>4.4154143333435059</v>
      </c>
      <c r="G112" s="232">
        <v>1.0124336768058129E-5</v>
      </c>
      <c r="H112" s="232">
        <v>24776</v>
      </c>
      <c r="I112" s="232">
        <v>0.41264712810516357</v>
      </c>
      <c r="J112" s="232">
        <v>0.11468411237001419</v>
      </c>
    </row>
    <row r="113" spans="1:10" x14ac:dyDescent="0.25">
      <c r="A113" s="288" t="str">
        <f t="shared" si="1"/>
        <v>2012hom</v>
      </c>
      <c r="B113" s="232">
        <v>2012</v>
      </c>
      <c r="C113" s="232" t="s">
        <v>720</v>
      </c>
      <c r="D113" s="232">
        <v>0.36034223437309265</v>
      </c>
      <c r="E113" s="232">
        <v>8.793247863650322E-3</v>
      </c>
      <c r="F113" s="232">
        <v>40.979423522949219</v>
      </c>
      <c r="G113" s="232">
        <v>0</v>
      </c>
      <c r="H113" s="232">
        <v>24776</v>
      </c>
      <c r="I113" s="232">
        <v>0.41264712810516357</v>
      </c>
      <c r="J113" s="232">
        <v>0.54498100280761719</v>
      </c>
    </row>
    <row r="114" spans="1:10" x14ac:dyDescent="0.25">
      <c r="A114" s="288" t="str">
        <f t="shared" si="1"/>
        <v>2012idade</v>
      </c>
      <c r="B114" s="232">
        <v>2012</v>
      </c>
      <c r="C114" s="232" t="s">
        <v>721</v>
      </c>
      <c r="D114" s="232">
        <v>5.1039762794971466E-2</v>
      </c>
      <c r="E114" s="232">
        <v>2.0669465884566307E-3</v>
      </c>
      <c r="F114" s="232">
        <v>24.693315505981445</v>
      </c>
      <c r="G114" s="232">
        <v>0</v>
      </c>
      <c r="H114" s="232">
        <v>24776</v>
      </c>
      <c r="I114" s="232">
        <v>0.41264712810516357</v>
      </c>
      <c r="J114" s="232">
        <v>40.060562133789063</v>
      </c>
    </row>
    <row r="115" spans="1:10" x14ac:dyDescent="0.25">
      <c r="A115" s="288" t="str">
        <f t="shared" si="1"/>
        <v>2012idade2</v>
      </c>
      <c r="B115" s="232">
        <v>2012</v>
      </c>
      <c r="C115" s="232" t="s">
        <v>722</v>
      </c>
      <c r="D115" s="232">
        <v>-4.8366334522143006E-4</v>
      </c>
      <c r="E115" s="232">
        <v>2.5062416170840152E-5</v>
      </c>
      <c r="F115" s="232">
        <v>-19.29835319519043</v>
      </c>
      <c r="G115" s="232">
        <v>0</v>
      </c>
      <c r="H115" s="232">
        <v>24776</v>
      </c>
      <c r="I115" s="232">
        <v>0.41264712810516357</v>
      </c>
      <c r="J115" s="232">
        <v>1779.19677734375</v>
      </c>
    </row>
    <row r="116" spans="1:10" x14ac:dyDescent="0.25">
      <c r="A116" s="288" t="str">
        <f t="shared" si="1"/>
        <v>2012lnrtrabp</v>
      </c>
      <c r="B116" s="232">
        <v>2012</v>
      </c>
      <c r="C116" s="232" t="s">
        <v>723</v>
      </c>
      <c r="J116" s="232">
        <v>7.4174842834472656</v>
      </c>
    </row>
    <row r="117" spans="1:10" x14ac:dyDescent="0.25">
      <c r="A117" s="288" t="str">
        <f t="shared" si="1"/>
        <v>12016_cons</v>
      </c>
      <c r="B117" s="232">
        <v>12016</v>
      </c>
      <c r="C117" s="232" t="s">
        <v>701</v>
      </c>
      <c r="D117" s="232">
        <v>5.6698226928710938</v>
      </c>
      <c r="E117" s="232">
        <v>9.2095009982585907E-2</v>
      </c>
      <c r="F117" s="232">
        <v>61.564929962158203</v>
      </c>
      <c r="G117" s="232">
        <v>0</v>
      </c>
      <c r="H117" s="232">
        <v>6218</v>
      </c>
      <c r="I117" s="232">
        <v>0.47711798548698425</v>
      </c>
    </row>
    <row r="118" spans="1:10" x14ac:dyDescent="0.25">
      <c r="A118" s="288" t="str">
        <f t="shared" si="1"/>
        <v>12016edu1</v>
      </c>
      <c r="B118" s="232">
        <v>12016</v>
      </c>
      <c r="C118" s="232" t="s">
        <v>702</v>
      </c>
      <c r="D118" s="232">
        <v>0.20684236288070679</v>
      </c>
      <c r="E118" s="232">
        <v>0.20000138878822327</v>
      </c>
      <c r="F118" s="232">
        <v>1.0342046022415161</v>
      </c>
      <c r="G118" s="232">
        <v>0.30108088254928589</v>
      </c>
      <c r="H118" s="232">
        <v>6218</v>
      </c>
      <c r="I118" s="232">
        <v>0.47711798548698425</v>
      </c>
      <c r="J118" s="232">
        <v>3.8200552808120847E-4</v>
      </c>
    </row>
    <row r="119" spans="1:10" x14ac:dyDescent="0.25">
      <c r="A119" s="288" t="str">
        <f t="shared" si="1"/>
        <v>12016edu10</v>
      </c>
      <c r="B119" s="232">
        <v>12016</v>
      </c>
      <c r="C119" s="232" t="s">
        <v>703</v>
      </c>
      <c r="D119" s="232">
        <v>6.8370431661605835E-2</v>
      </c>
      <c r="E119" s="232">
        <v>5.3492512553930283E-2</v>
      </c>
      <c r="F119" s="232">
        <v>1.2781308889389038</v>
      </c>
      <c r="G119" s="232">
        <v>0.20125116407871246</v>
      </c>
      <c r="H119" s="232">
        <v>6218</v>
      </c>
      <c r="I119" s="232">
        <v>0.47711798548698425</v>
      </c>
      <c r="J119" s="232">
        <v>1.3570942915976048E-2</v>
      </c>
    </row>
    <row r="120" spans="1:10" x14ac:dyDescent="0.25">
      <c r="A120" s="288" t="str">
        <f t="shared" si="1"/>
        <v>12016edu11</v>
      </c>
      <c r="B120" s="232">
        <v>12016</v>
      </c>
      <c r="C120" s="232" t="s">
        <v>704</v>
      </c>
      <c r="D120" s="232">
        <v>9.4868898391723633E-2</v>
      </c>
      <c r="E120" s="232">
        <v>5.1712989807128906E-2</v>
      </c>
      <c r="F120" s="232">
        <v>1.8345273733139038</v>
      </c>
      <c r="G120" s="232">
        <v>6.6623672842979431E-2</v>
      </c>
      <c r="H120" s="232">
        <v>6218</v>
      </c>
      <c r="I120" s="232">
        <v>0.47711798548698425</v>
      </c>
      <c r="J120" s="232">
        <v>1.810368150472641E-2</v>
      </c>
    </row>
    <row r="121" spans="1:10" x14ac:dyDescent="0.25">
      <c r="A121" s="288" t="str">
        <f t="shared" si="1"/>
        <v>12016edu12</v>
      </c>
      <c r="B121" s="232">
        <v>12016</v>
      </c>
      <c r="C121" s="232" t="s">
        <v>705</v>
      </c>
      <c r="D121" s="232">
        <v>0.36117631196975708</v>
      </c>
      <c r="E121" s="232">
        <v>3.5140518099069595E-2</v>
      </c>
      <c r="F121" s="232">
        <v>10.278059005737305</v>
      </c>
      <c r="G121" s="232">
        <v>1.3928764161687019E-24</v>
      </c>
      <c r="H121" s="232">
        <v>6218</v>
      </c>
      <c r="I121" s="232">
        <v>0.47711798548698425</v>
      </c>
      <c r="J121" s="232">
        <v>0.36821654438972473</v>
      </c>
    </row>
    <row r="122" spans="1:10" x14ac:dyDescent="0.25">
      <c r="A122" s="288" t="str">
        <f t="shared" si="1"/>
        <v>12016edu13</v>
      </c>
      <c r="B122" s="232">
        <v>12016</v>
      </c>
      <c r="C122" s="232" t="s">
        <v>706</v>
      </c>
      <c r="D122" s="232">
        <v>0.53636062145233154</v>
      </c>
      <c r="E122" s="232">
        <v>5.943458154797554E-2</v>
      </c>
      <c r="F122" s="232">
        <v>9.0243864059448242</v>
      </c>
      <c r="G122" s="232">
        <v>2.3713874879551034E-19</v>
      </c>
      <c r="H122" s="232">
        <v>6218</v>
      </c>
      <c r="I122" s="232">
        <v>0.47711798548698425</v>
      </c>
      <c r="J122" s="232">
        <v>1.9002750515937805E-2</v>
      </c>
    </row>
    <row r="123" spans="1:10" x14ac:dyDescent="0.25">
      <c r="A123" s="288" t="str">
        <f t="shared" si="1"/>
        <v>12016edu14</v>
      </c>
      <c r="B123" s="232">
        <v>12016</v>
      </c>
      <c r="C123" s="232" t="s">
        <v>707</v>
      </c>
      <c r="D123" s="232">
        <v>0.70663833618164063</v>
      </c>
      <c r="E123" s="232">
        <v>6.0467835515737534E-2</v>
      </c>
      <c r="F123" s="232">
        <v>11.686185836791992</v>
      </c>
      <c r="G123" s="232">
        <v>3.1828724179870383E-31</v>
      </c>
      <c r="H123" s="232">
        <v>6218</v>
      </c>
      <c r="I123" s="232">
        <v>0.47711798548698425</v>
      </c>
      <c r="J123" s="232">
        <v>2.8739359229803085E-2</v>
      </c>
    </row>
    <row r="124" spans="1:10" x14ac:dyDescent="0.25">
      <c r="A124" s="288" t="str">
        <f t="shared" si="1"/>
        <v>12016edu15</v>
      </c>
      <c r="B124" s="232">
        <v>12016</v>
      </c>
      <c r="C124" s="232" t="s">
        <v>708</v>
      </c>
      <c r="D124" s="232">
        <v>0.82208371162414551</v>
      </c>
      <c r="E124" s="232">
        <v>6.8494871258735657E-2</v>
      </c>
      <c r="F124" s="232">
        <v>12.002120971679688</v>
      </c>
      <c r="G124" s="232">
        <v>7.9893773944262368E-33</v>
      </c>
      <c r="H124" s="232">
        <v>6218</v>
      </c>
      <c r="I124" s="232">
        <v>0.47711798548698425</v>
      </c>
      <c r="J124" s="232">
        <v>2.5965332984924316E-2</v>
      </c>
    </row>
    <row r="125" spans="1:10" x14ac:dyDescent="0.25">
      <c r="A125" s="288" t="str">
        <f t="shared" si="1"/>
        <v>12016edu16</v>
      </c>
      <c r="B125" s="232">
        <v>12016</v>
      </c>
      <c r="C125" s="232" t="s">
        <v>709</v>
      </c>
      <c r="D125" s="232">
        <v>1.3189762830734253</v>
      </c>
      <c r="E125" s="232">
        <v>4.1364613920450211E-2</v>
      </c>
      <c r="F125" s="232">
        <v>31.886585235595703</v>
      </c>
      <c r="G125" s="232">
        <v>0</v>
      </c>
      <c r="H125" s="232">
        <v>6218</v>
      </c>
      <c r="I125" s="232">
        <v>0.47711798548698425</v>
      </c>
      <c r="J125" s="232">
        <v>0.26419526338577271</v>
      </c>
    </row>
    <row r="126" spans="1:10" x14ac:dyDescent="0.25">
      <c r="A126" s="288" t="str">
        <f t="shared" si="1"/>
        <v>12016edu18</v>
      </c>
      <c r="B126" s="232">
        <v>12016</v>
      </c>
      <c r="C126" s="232" t="s">
        <v>710</v>
      </c>
      <c r="D126" s="232">
        <v>1.5984957218170166</v>
      </c>
      <c r="E126" s="232">
        <v>9.1711245477199554E-2</v>
      </c>
      <c r="F126" s="232">
        <v>17.429658889770508</v>
      </c>
      <c r="G126" s="232">
        <v>0</v>
      </c>
      <c r="H126" s="232">
        <v>6218</v>
      </c>
      <c r="I126" s="232">
        <v>0.47711798548698425</v>
      </c>
      <c r="J126" s="232">
        <v>1.2048369273543358E-2</v>
      </c>
    </row>
    <row r="127" spans="1:10" x14ac:dyDescent="0.25">
      <c r="A127" s="288" t="str">
        <f t="shared" si="1"/>
        <v>12016edu2</v>
      </c>
      <c r="B127" s="232">
        <v>12016</v>
      </c>
      <c r="C127" s="232" t="s">
        <v>711</v>
      </c>
      <c r="D127" s="232">
        <v>-0.10949520766735077</v>
      </c>
      <c r="E127" s="232">
        <v>0.12256349623203278</v>
      </c>
      <c r="F127" s="232">
        <v>-0.89337533712387085</v>
      </c>
      <c r="G127" s="232">
        <v>0.37169089913368225</v>
      </c>
      <c r="H127" s="232">
        <v>6218</v>
      </c>
      <c r="I127" s="232">
        <v>0.47711798548698425</v>
      </c>
      <c r="J127" s="232">
        <v>3.8769769016653299E-3</v>
      </c>
    </row>
    <row r="128" spans="1:10" x14ac:dyDescent="0.25">
      <c r="A128" s="288" t="str">
        <f t="shared" si="1"/>
        <v>12016edu22</v>
      </c>
      <c r="B128" s="232">
        <v>12016</v>
      </c>
      <c r="C128" s="232" t="s">
        <v>712</v>
      </c>
      <c r="D128" s="232">
        <v>2.1116838455200195</v>
      </c>
      <c r="E128" s="232">
        <v>8.8977150619029999E-2</v>
      </c>
      <c r="F128" s="232">
        <v>23.732877731323242</v>
      </c>
      <c r="G128" s="232">
        <v>0</v>
      </c>
      <c r="H128" s="232">
        <v>6218</v>
      </c>
      <c r="I128" s="232">
        <v>0.47711798548698425</v>
      </c>
      <c r="J128" s="232">
        <v>7.3596225120127201E-3</v>
      </c>
    </row>
    <row r="129" spans="1:10" x14ac:dyDescent="0.25">
      <c r="A129" s="288" t="str">
        <f t="shared" si="1"/>
        <v>12016edu3</v>
      </c>
      <c r="B129" s="232">
        <v>12016</v>
      </c>
      <c r="C129" s="232" t="s">
        <v>713</v>
      </c>
      <c r="D129" s="232">
        <v>-0.18841443955898285</v>
      </c>
      <c r="E129" s="232">
        <v>9.6767671406269073E-2</v>
      </c>
      <c r="F129" s="232">
        <v>-1.9470803737640381</v>
      </c>
      <c r="G129" s="232">
        <v>5.1570221781730652E-2</v>
      </c>
      <c r="H129" s="232">
        <v>6218</v>
      </c>
      <c r="I129" s="232">
        <v>0.47711798548698425</v>
      </c>
      <c r="J129" s="232">
        <v>4.9199708737432957E-3</v>
      </c>
    </row>
    <row r="130" spans="1:10" x14ac:dyDescent="0.25">
      <c r="A130" s="288" t="str">
        <f t="shared" si="1"/>
        <v>12016edu4</v>
      </c>
      <c r="B130" s="232">
        <v>12016</v>
      </c>
      <c r="C130" s="232" t="s">
        <v>714</v>
      </c>
      <c r="D130" s="232">
        <v>-2.6052449829876423E-3</v>
      </c>
      <c r="E130" s="232">
        <v>8.9996948838233948E-2</v>
      </c>
      <c r="F130" s="232">
        <v>-2.8948148712515831E-2</v>
      </c>
      <c r="G130" s="232">
        <v>0.97690689563751221</v>
      </c>
      <c r="H130" s="232">
        <v>6218</v>
      </c>
      <c r="I130" s="232">
        <v>0.47711798548698425</v>
      </c>
      <c r="J130" s="232">
        <v>8.3300545811653137E-3</v>
      </c>
    </row>
    <row r="131" spans="1:10" x14ac:dyDescent="0.25">
      <c r="A131" s="288" t="str">
        <f t="shared" ref="A131:A194" si="2">B131&amp;C131</f>
        <v>12016edu5</v>
      </c>
      <c r="B131" s="232">
        <v>12016</v>
      </c>
      <c r="C131" s="232" t="s">
        <v>715</v>
      </c>
      <c r="D131" s="232">
        <v>-4.7151774168014526E-2</v>
      </c>
      <c r="E131" s="232">
        <v>4.535280168056488E-2</v>
      </c>
      <c r="F131" s="232">
        <v>-1.0396661758422852</v>
      </c>
      <c r="G131" s="232">
        <v>0.29853558540344238</v>
      </c>
      <c r="H131" s="232">
        <v>6218</v>
      </c>
      <c r="I131" s="232">
        <v>0.47711798548698425</v>
      </c>
      <c r="J131" s="232">
        <v>3.6734294146299362E-2</v>
      </c>
    </row>
    <row r="132" spans="1:10" x14ac:dyDescent="0.25">
      <c r="A132" s="288" t="str">
        <f t="shared" si="2"/>
        <v>12016edu6</v>
      </c>
      <c r="B132" s="232">
        <v>12016</v>
      </c>
      <c r="C132" s="232" t="s">
        <v>716</v>
      </c>
      <c r="D132" s="232">
        <v>5.2647899836301804E-2</v>
      </c>
      <c r="E132" s="232">
        <v>6.0492794960737228E-2</v>
      </c>
      <c r="F132" s="232">
        <v>0.87031686305999756</v>
      </c>
      <c r="G132" s="232">
        <v>0.38416099548339844</v>
      </c>
      <c r="H132" s="232">
        <v>6218</v>
      </c>
      <c r="I132" s="232">
        <v>0.47711798548698425</v>
      </c>
      <c r="J132" s="232">
        <v>1.6425983980298042E-2</v>
      </c>
    </row>
    <row r="133" spans="1:10" x14ac:dyDescent="0.25">
      <c r="A133" s="288" t="str">
        <f t="shared" si="2"/>
        <v>12016edu7</v>
      </c>
      <c r="B133" s="232">
        <v>12016</v>
      </c>
      <c r="C133" s="232" t="s">
        <v>717</v>
      </c>
      <c r="D133" s="232">
        <v>-9.6304409205913544E-2</v>
      </c>
      <c r="E133" s="232">
        <v>6.5468385815620422E-2</v>
      </c>
      <c r="F133" s="232">
        <v>-1.4710062742233276</v>
      </c>
      <c r="G133" s="232">
        <v>0.14134019613265991</v>
      </c>
      <c r="H133" s="232">
        <v>6218</v>
      </c>
      <c r="I133" s="232">
        <v>0.47711798548698425</v>
      </c>
      <c r="J133" s="232">
        <v>1.4823743142187595E-2</v>
      </c>
    </row>
    <row r="134" spans="1:10" x14ac:dyDescent="0.25">
      <c r="A134" s="288" t="str">
        <f t="shared" si="2"/>
        <v>12016edu8</v>
      </c>
      <c r="B134" s="232">
        <v>12016</v>
      </c>
      <c r="C134" s="232" t="s">
        <v>718</v>
      </c>
      <c r="D134" s="232">
        <v>7.4768275022506714E-2</v>
      </c>
      <c r="E134" s="232">
        <v>6.6652558743953705E-2</v>
      </c>
      <c r="F134" s="232">
        <v>1.1217615604400635</v>
      </c>
      <c r="G134" s="232">
        <v>0.26200729608535767</v>
      </c>
      <c r="H134" s="232">
        <v>6218</v>
      </c>
      <c r="I134" s="232">
        <v>0.47711798548698425</v>
      </c>
      <c r="J134" s="232">
        <v>1.5723440796136856E-2</v>
      </c>
    </row>
    <row r="135" spans="1:10" x14ac:dyDescent="0.25">
      <c r="A135" s="288" t="str">
        <f t="shared" si="2"/>
        <v>12016edu9</v>
      </c>
      <c r="B135" s="232">
        <v>12016</v>
      </c>
      <c r="C135" s="232" t="s">
        <v>719</v>
      </c>
      <c r="D135" s="232">
        <v>6.3811488449573517E-2</v>
      </c>
      <c r="E135" s="232">
        <v>3.7340525537729263E-2</v>
      </c>
      <c r="F135" s="232">
        <v>1.7089071273803711</v>
      </c>
      <c r="G135" s="232">
        <v>8.751823753118515E-2</v>
      </c>
      <c r="H135" s="232">
        <v>6218</v>
      </c>
      <c r="I135" s="232">
        <v>0.47711798548698425</v>
      </c>
      <c r="J135" s="232">
        <v>0.1014518141746521</v>
      </c>
    </row>
    <row r="136" spans="1:10" x14ac:dyDescent="0.25">
      <c r="A136" s="288" t="str">
        <f t="shared" si="2"/>
        <v>12016hom</v>
      </c>
      <c r="B136" s="232">
        <v>12016</v>
      </c>
      <c r="C136" s="232" t="s">
        <v>720</v>
      </c>
      <c r="D136" s="232">
        <v>0.36482584476470947</v>
      </c>
      <c r="E136" s="232">
        <v>1.9269129261374474E-2</v>
      </c>
      <c r="F136" s="232">
        <v>18.933177947998047</v>
      </c>
      <c r="G136" s="232">
        <v>0</v>
      </c>
      <c r="H136" s="232">
        <v>6218</v>
      </c>
      <c r="I136" s="232">
        <v>0.47711798548698425</v>
      </c>
      <c r="J136" s="232">
        <v>0.54869794845581055</v>
      </c>
    </row>
    <row r="137" spans="1:10" x14ac:dyDescent="0.25">
      <c r="A137" s="288" t="str">
        <f t="shared" si="2"/>
        <v>12016idade</v>
      </c>
      <c r="B137" s="232">
        <v>12016</v>
      </c>
      <c r="C137" s="232" t="s">
        <v>721</v>
      </c>
      <c r="D137" s="232">
        <v>4.6368643641471863E-2</v>
      </c>
      <c r="E137" s="232">
        <v>4.1656182147562504E-3</v>
      </c>
      <c r="F137" s="232">
        <v>11.131275177001953</v>
      </c>
      <c r="G137" s="232">
        <v>1.644528468352928E-28</v>
      </c>
      <c r="H137" s="232">
        <v>6218</v>
      </c>
      <c r="I137" s="232">
        <v>0.47711798548698425</v>
      </c>
      <c r="J137" s="232">
        <v>41.249885559082031</v>
      </c>
    </row>
    <row r="138" spans="1:10" x14ac:dyDescent="0.25">
      <c r="A138" s="288" t="str">
        <f t="shared" si="2"/>
        <v>12016idade2</v>
      </c>
      <c r="B138" s="232">
        <v>12016</v>
      </c>
      <c r="C138" s="232" t="s">
        <v>722</v>
      </c>
      <c r="D138" s="232">
        <v>-4.1508974391035736E-4</v>
      </c>
      <c r="E138" s="232">
        <v>4.9171347200172022E-5</v>
      </c>
      <c r="F138" s="232">
        <v>-8.4416999816894531</v>
      </c>
      <c r="G138" s="232">
        <v>3.8546401478011826E-17</v>
      </c>
      <c r="H138" s="232">
        <v>6218</v>
      </c>
      <c r="I138" s="232">
        <v>0.47711798548698425</v>
      </c>
      <c r="J138" s="232">
        <v>1863.4017333984375</v>
      </c>
    </row>
    <row r="139" spans="1:10" x14ac:dyDescent="0.25">
      <c r="A139" s="288" t="str">
        <f t="shared" si="2"/>
        <v>12016lnrtrabp</v>
      </c>
      <c r="B139" s="232">
        <v>12016</v>
      </c>
      <c r="C139" s="232" t="s">
        <v>723</v>
      </c>
      <c r="J139" s="232">
        <v>7.5840349197387695</v>
      </c>
    </row>
    <row r="140" spans="1:10" x14ac:dyDescent="0.25">
      <c r="A140" s="288" t="str">
        <f t="shared" si="2"/>
        <v>42015_cons</v>
      </c>
      <c r="B140" s="232">
        <v>42015</v>
      </c>
      <c r="C140" s="232" t="s">
        <v>701</v>
      </c>
      <c r="D140" s="232">
        <v>5.7143721580505371</v>
      </c>
      <c r="E140" s="232">
        <v>8.2707613706588745E-2</v>
      </c>
      <c r="F140" s="232">
        <v>69.09124755859375</v>
      </c>
      <c r="G140" s="232">
        <v>0</v>
      </c>
      <c r="H140" s="232">
        <v>6237</v>
      </c>
      <c r="I140" s="232">
        <v>0.48062872886657715</v>
      </c>
    </row>
    <row r="141" spans="1:10" x14ac:dyDescent="0.25">
      <c r="A141" s="288" t="str">
        <f t="shared" si="2"/>
        <v>42015edu1</v>
      </c>
      <c r="B141" s="232">
        <v>42015</v>
      </c>
      <c r="C141" s="232" t="s">
        <v>702</v>
      </c>
      <c r="D141" s="232">
        <v>-0.26241022348403931</v>
      </c>
      <c r="E141" s="232">
        <v>3.16818468272686E-2</v>
      </c>
      <c r="F141" s="232">
        <v>-8.2826681137084961</v>
      </c>
      <c r="G141" s="232">
        <v>1.461426839707329E-16</v>
      </c>
      <c r="H141" s="232">
        <v>6237</v>
      </c>
      <c r="I141" s="232">
        <v>0.48062872886657715</v>
      </c>
      <c r="J141" s="232">
        <v>1.2172213610028848E-4</v>
      </c>
    </row>
    <row r="142" spans="1:10" x14ac:dyDescent="0.25">
      <c r="A142" s="288" t="str">
        <f t="shared" si="2"/>
        <v>42015edu10</v>
      </c>
      <c r="B142" s="232">
        <v>42015</v>
      </c>
      <c r="C142" s="232" t="s">
        <v>703</v>
      </c>
      <c r="D142" s="232">
        <v>4.7259598970413208E-2</v>
      </c>
      <c r="E142" s="232">
        <v>6.9414809346199036E-2</v>
      </c>
      <c r="F142" s="232">
        <v>0.6808287501335144</v>
      </c>
      <c r="G142" s="232">
        <v>0.49600520730018616</v>
      </c>
      <c r="H142" s="232">
        <v>6237</v>
      </c>
      <c r="I142" s="232">
        <v>0.48062872886657715</v>
      </c>
      <c r="J142" s="232">
        <v>1.3171412982046604E-2</v>
      </c>
    </row>
    <row r="143" spans="1:10" x14ac:dyDescent="0.25">
      <c r="A143" s="288" t="str">
        <f t="shared" si="2"/>
        <v>42015edu11</v>
      </c>
      <c r="B143" s="232">
        <v>42015</v>
      </c>
      <c r="C143" s="232" t="s">
        <v>704</v>
      </c>
      <c r="D143" s="232">
        <v>0.12308806180953979</v>
      </c>
      <c r="E143" s="232">
        <v>4.7609038650989532E-2</v>
      </c>
      <c r="F143" s="232">
        <v>2.5853927135467529</v>
      </c>
      <c r="G143" s="232">
        <v>9.7493724897503853E-3</v>
      </c>
      <c r="H143" s="232">
        <v>6237</v>
      </c>
      <c r="I143" s="232">
        <v>0.48062872886657715</v>
      </c>
      <c r="J143" s="232">
        <v>2.1768422797322273E-2</v>
      </c>
    </row>
    <row r="144" spans="1:10" x14ac:dyDescent="0.25">
      <c r="A144" s="288" t="str">
        <f t="shared" si="2"/>
        <v>42015edu12</v>
      </c>
      <c r="B144" s="232">
        <v>42015</v>
      </c>
      <c r="C144" s="232" t="s">
        <v>705</v>
      </c>
      <c r="D144" s="232">
        <v>0.35931739211082458</v>
      </c>
      <c r="E144" s="232">
        <v>3.2233946025371552E-2</v>
      </c>
      <c r="F144" s="232">
        <v>11.147173881530762</v>
      </c>
      <c r="G144" s="232">
        <v>1.3779122361310595E-28</v>
      </c>
      <c r="H144" s="232">
        <v>6237</v>
      </c>
      <c r="I144" s="232">
        <v>0.48062872886657715</v>
      </c>
      <c r="J144" s="232">
        <v>0.3855363130569458</v>
      </c>
    </row>
    <row r="145" spans="1:10" x14ac:dyDescent="0.25">
      <c r="A145" s="288" t="str">
        <f t="shared" si="2"/>
        <v>42015edu13</v>
      </c>
      <c r="B145" s="232">
        <v>42015</v>
      </c>
      <c r="C145" s="232" t="s">
        <v>706</v>
      </c>
      <c r="D145" s="232">
        <v>0.52847796678543091</v>
      </c>
      <c r="E145" s="232">
        <v>6.2586747109889984E-2</v>
      </c>
      <c r="F145" s="232">
        <v>8.4439277648925781</v>
      </c>
      <c r="G145" s="232">
        <v>3.7802646993318446E-17</v>
      </c>
      <c r="H145" s="232">
        <v>6237</v>
      </c>
      <c r="I145" s="232">
        <v>0.48062872886657715</v>
      </c>
      <c r="J145" s="232">
        <v>1.8371714279055595E-2</v>
      </c>
    </row>
    <row r="146" spans="1:10" x14ac:dyDescent="0.25">
      <c r="A146" s="288" t="str">
        <f t="shared" si="2"/>
        <v>42015edu14</v>
      </c>
      <c r="B146" s="232">
        <v>42015</v>
      </c>
      <c r="C146" s="232" t="s">
        <v>707</v>
      </c>
      <c r="D146" s="232">
        <v>0.7543647289276123</v>
      </c>
      <c r="E146" s="232">
        <v>5.6419964879751205E-2</v>
      </c>
      <c r="F146" s="232">
        <v>13.370528221130371</v>
      </c>
      <c r="G146" s="232">
        <v>0</v>
      </c>
      <c r="H146" s="232">
        <v>6237</v>
      </c>
      <c r="I146" s="232">
        <v>0.48062872886657715</v>
      </c>
      <c r="J146" s="232">
        <v>3.1952109187841415E-2</v>
      </c>
    </row>
    <row r="147" spans="1:10" x14ac:dyDescent="0.25">
      <c r="A147" s="288" t="str">
        <f t="shared" si="2"/>
        <v>42015edu15</v>
      </c>
      <c r="B147" s="232">
        <v>42015</v>
      </c>
      <c r="C147" s="232" t="s">
        <v>708</v>
      </c>
      <c r="D147" s="232">
        <v>0.967337965965271</v>
      </c>
      <c r="E147" s="232">
        <v>6.2479015439748764E-2</v>
      </c>
      <c r="F147" s="232">
        <v>15.482605934143066</v>
      </c>
      <c r="G147" s="232">
        <v>0</v>
      </c>
      <c r="H147" s="232">
        <v>6237</v>
      </c>
      <c r="I147" s="232">
        <v>0.48062872886657715</v>
      </c>
      <c r="J147" s="232">
        <v>3.2217647880315781E-2</v>
      </c>
    </row>
    <row r="148" spans="1:10" x14ac:dyDescent="0.25">
      <c r="A148" s="288" t="str">
        <f t="shared" si="2"/>
        <v>42015edu16</v>
      </c>
      <c r="B148" s="232">
        <v>42015</v>
      </c>
      <c r="C148" s="232" t="s">
        <v>709</v>
      </c>
      <c r="D148" s="232">
        <v>1.3039590120315552</v>
      </c>
      <c r="E148" s="232">
        <v>3.619152307510376E-2</v>
      </c>
      <c r="F148" s="232">
        <v>36.029403686523438</v>
      </c>
      <c r="G148" s="232">
        <v>0</v>
      </c>
      <c r="H148" s="232">
        <v>6237</v>
      </c>
      <c r="I148" s="232">
        <v>0.48062872886657715</v>
      </c>
      <c r="J148" s="232">
        <v>0.23026645183563232</v>
      </c>
    </row>
    <row r="149" spans="1:10" x14ac:dyDescent="0.25">
      <c r="A149" s="288" t="str">
        <f t="shared" si="2"/>
        <v>42015edu18</v>
      </c>
      <c r="B149" s="232">
        <v>42015</v>
      </c>
      <c r="C149" s="232" t="s">
        <v>710</v>
      </c>
      <c r="D149" s="232">
        <v>1.7502659559249878</v>
      </c>
      <c r="E149" s="232">
        <v>9.7706697881221771E-2</v>
      </c>
      <c r="F149" s="232">
        <v>17.913469314575195</v>
      </c>
      <c r="G149" s="232">
        <v>0</v>
      </c>
      <c r="H149" s="232">
        <v>6237</v>
      </c>
      <c r="I149" s="232">
        <v>0.48062872886657715</v>
      </c>
      <c r="J149" s="232">
        <v>7.3643964715301991E-3</v>
      </c>
    </row>
    <row r="150" spans="1:10" x14ac:dyDescent="0.25">
      <c r="A150" s="288" t="str">
        <f t="shared" si="2"/>
        <v>42015edu2</v>
      </c>
      <c r="B150" s="232">
        <v>42015</v>
      </c>
      <c r="C150" s="232" t="s">
        <v>711</v>
      </c>
      <c r="D150" s="232">
        <v>-0.1180935874581337</v>
      </c>
      <c r="E150" s="232">
        <v>0.1081756055355072</v>
      </c>
      <c r="F150" s="232">
        <v>-1.091684103012085</v>
      </c>
      <c r="G150" s="232">
        <v>0.27501428127288818</v>
      </c>
      <c r="H150" s="232">
        <v>6237</v>
      </c>
      <c r="I150" s="232">
        <v>0.48062872886657715</v>
      </c>
      <c r="J150" s="232">
        <v>3.7552211433649063E-3</v>
      </c>
    </row>
    <row r="151" spans="1:10" x14ac:dyDescent="0.25">
      <c r="A151" s="288" t="str">
        <f t="shared" si="2"/>
        <v>42015edu22</v>
      </c>
      <c r="B151" s="232">
        <v>42015</v>
      </c>
      <c r="C151" s="232" t="s">
        <v>712</v>
      </c>
      <c r="D151" s="232">
        <v>1.9638556241989136</v>
      </c>
      <c r="E151" s="232">
        <v>9.8088517785072327E-2</v>
      </c>
      <c r="F151" s="232">
        <v>20.021259307861328</v>
      </c>
      <c r="G151" s="232">
        <v>0</v>
      </c>
      <c r="H151" s="232">
        <v>6237</v>
      </c>
      <c r="I151" s="232">
        <v>0.48062872886657715</v>
      </c>
      <c r="J151" s="232">
        <v>6.9054011255502701E-3</v>
      </c>
    </row>
    <row r="152" spans="1:10" x14ac:dyDescent="0.25">
      <c r="A152" s="288" t="str">
        <f t="shared" si="2"/>
        <v>42015edu3</v>
      </c>
      <c r="B152" s="232">
        <v>42015</v>
      </c>
      <c r="C152" s="232" t="s">
        <v>713</v>
      </c>
      <c r="D152" s="232">
        <v>-0.22274427115917206</v>
      </c>
      <c r="E152" s="232">
        <v>0.13545924425125122</v>
      </c>
      <c r="F152" s="232">
        <v>-1.6443637609481812</v>
      </c>
      <c r="G152" s="232">
        <v>0.1001516580581665</v>
      </c>
      <c r="H152" s="232">
        <v>6237</v>
      </c>
      <c r="I152" s="232">
        <v>0.48062872886657715</v>
      </c>
      <c r="J152" s="232">
        <v>4.8259389586746693E-3</v>
      </c>
    </row>
    <row r="153" spans="1:10" x14ac:dyDescent="0.25">
      <c r="A153" s="288" t="str">
        <f t="shared" si="2"/>
        <v>42015edu4</v>
      </c>
      <c r="B153" s="232">
        <v>42015</v>
      </c>
      <c r="C153" s="232" t="s">
        <v>714</v>
      </c>
      <c r="D153" s="232">
        <v>-0.17120622098445892</v>
      </c>
      <c r="E153" s="232">
        <v>7.1111902594566345E-2</v>
      </c>
      <c r="F153" s="232">
        <v>-2.4075605869293213</v>
      </c>
      <c r="G153" s="232">
        <v>1.608845591545105E-2</v>
      </c>
      <c r="H153" s="232">
        <v>6237</v>
      </c>
      <c r="I153" s="232">
        <v>0.48062872886657715</v>
      </c>
      <c r="J153" s="232">
        <v>8.3226924762129784E-3</v>
      </c>
    </row>
    <row r="154" spans="1:10" x14ac:dyDescent="0.25">
      <c r="A154" s="288" t="str">
        <f t="shared" si="2"/>
        <v>42015edu5</v>
      </c>
      <c r="B154" s="232">
        <v>42015</v>
      </c>
      <c r="C154" s="232" t="s">
        <v>715</v>
      </c>
      <c r="D154" s="232">
        <v>-5.9806622564792633E-2</v>
      </c>
      <c r="E154" s="232">
        <v>4.5605111867189407E-2</v>
      </c>
      <c r="F154" s="232">
        <v>-1.3114017248153687</v>
      </c>
      <c r="G154" s="232">
        <v>0.18977051973342896</v>
      </c>
      <c r="H154" s="232">
        <v>6237</v>
      </c>
      <c r="I154" s="232">
        <v>0.48062872886657715</v>
      </c>
      <c r="J154" s="232">
        <v>3.8036130368709564E-2</v>
      </c>
    </row>
    <row r="155" spans="1:10" x14ac:dyDescent="0.25">
      <c r="A155" s="288" t="str">
        <f t="shared" si="2"/>
        <v>42015edu6</v>
      </c>
      <c r="B155" s="232">
        <v>42015</v>
      </c>
      <c r="C155" s="232" t="s">
        <v>716</v>
      </c>
      <c r="D155" s="232">
        <v>-1.4096094528213143E-3</v>
      </c>
      <c r="E155" s="232">
        <v>6.5547801554203033E-2</v>
      </c>
      <c r="F155" s="232">
        <v>-2.1505061537027359E-2</v>
      </c>
      <c r="G155" s="232">
        <v>0.98284345865249634</v>
      </c>
      <c r="H155" s="232">
        <v>6237</v>
      </c>
      <c r="I155" s="232">
        <v>0.48062872886657715</v>
      </c>
      <c r="J155" s="232">
        <v>1.451475452631712E-2</v>
      </c>
    </row>
    <row r="156" spans="1:10" x14ac:dyDescent="0.25">
      <c r="A156" s="288" t="str">
        <f t="shared" si="2"/>
        <v>42015edu7</v>
      </c>
      <c r="B156" s="232">
        <v>42015</v>
      </c>
      <c r="C156" s="232" t="s">
        <v>717</v>
      </c>
      <c r="D156" s="232">
        <v>-1.5421444550156593E-2</v>
      </c>
      <c r="E156" s="232">
        <v>5.9857726097106934E-2</v>
      </c>
      <c r="F156" s="232">
        <v>-0.25763499736785889</v>
      </c>
      <c r="G156" s="232">
        <v>0.79669713973999023</v>
      </c>
      <c r="H156" s="232">
        <v>6237</v>
      </c>
      <c r="I156" s="232">
        <v>0.48062872886657715</v>
      </c>
      <c r="J156" s="232">
        <v>1.4310633763670921E-2</v>
      </c>
    </row>
    <row r="157" spans="1:10" x14ac:dyDescent="0.25">
      <c r="A157" s="288" t="str">
        <f t="shared" si="2"/>
        <v>42015edu8</v>
      </c>
      <c r="B157" s="232">
        <v>42015</v>
      </c>
      <c r="C157" s="232" t="s">
        <v>718</v>
      </c>
      <c r="D157" s="232">
        <v>2.7803270146250725E-2</v>
      </c>
      <c r="E157" s="232">
        <v>5.764717236161232E-2</v>
      </c>
      <c r="F157" s="232">
        <v>0.48230066895484924</v>
      </c>
      <c r="G157" s="232">
        <v>0.62960934638977051</v>
      </c>
      <c r="H157" s="232">
        <v>6237</v>
      </c>
      <c r="I157" s="232">
        <v>0.48062872886657715</v>
      </c>
      <c r="J157" s="232">
        <v>1.4773898757994175E-2</v>
      </c>
    </row>
    <row r="158" spans="1:10" x14ac:dyDescent="0.25">
      <c r="A158" s="288" t="str">
        <f t="shared" si="2"/>
        <v>42015edu9</v>
      </c>
      <c r="B158" s="232">
        <v>42015</v>
      </c>
      <c r="C158" s="232" t="s">
        <v>719</v>
      </c>
      <c r="D158" s="232">
        <v>8.4575369954109192E-2</v>
      </c>
      <c r="E158" s="232">
        <v>3.5525467246770859E-2</v>
      </c>
      <c r="F158" s="232">
        <v>2.3806970119476318</v>
      </c>
      <c r="G158" s="232">
        <v>1.7309876158833504E-2</v>
      </c>
      <c r="H158" s="232">
        <v>6237</v>
      </c>
      <c r="I158" s="232">
        <v>0.48062872886657715</v>
      </c>
      <c r="J158" s="232">
        <v>0.1028183251619339</v>
      </c>
    </row>
    <row r="159" spans="1:10" x14ac:dyDescent="0.25">
      <c r="A159" s="288" t="str">
        <f t="shared" si="2"/>
        <v>42015hom</v>
      </c>
      <c r="B159" s="232">
        <v>42015</v>
      </c>
      <c r="C159" s="232" t="s">
        <v>720</v>
      </c>
      <c r="D159" s="232">
        <v>0.36298149824142456</v>
      </c>
      <c r="E159" s="232">
        <v>1.5665233135223389E-2</v>
      </c>
      <c r="F159" s="232">
        <v>23.171152114868164</v>
      </c>
      <c r="G159" s="232">
        <v>0</v>
      </c>
      <c r="H159" s="232">
        <v>6237</v>
      </c>
      <c r="I159" s="232">
        <v>0.48062872886657715</v>
      </c>
      <c r="J159" s="232">
        <v>0.54526132345199585</v>
      </c>
    </row>
    <row r="160" spans="1:10" x14ac:dyDescent="0.25">
      <c r="A160" s="288" t="str">
        <f t="shared" si="2"/>
        <v>42015idade</v>
      </c>
      <c r="B160" s="232">
        <v>42015</v>
      </c>
      <c r="C160" s="232" t="s">
        <v>721</v>
      </c>
      <c r="D160" s="232">
        <v>4.4952426105737686E-2</v>
      </c>
      <c r="E160" s="232">
        <v>3.8493392057716846E-3</v>
      </c>
      <c r="F160" s="232">
        <v>11.677959442138672</v>
      </c>
      <c r="G160" s="232">
        <v>3.4911533346540285E-31</v>
      </c>
      <c r="H160" s="232">
        <v>6237</v>
      </c>
      <c r="I160" s="232">
        <v>0.48062872886657715</v>
      </c>
      <c r="J160" s="232">
        <v>40.821640014648438</v>
      </c>
    </row>
    <row r="161" spans="1:10" x14ac:dyDescent="0.25">
      <c r="A161" s="288" t="str">
        <f t="shared" si="2"/>
        <v>42015idade2</v>
      </c>
      <c r="B161" s="232">
        <v>42015</v>
      </c>
      <c r="C161" s="232" t="s">
        <v>722</v>
      </c>
      <c r="D161" s="232">
        <v>-4.0418858407065272E-4</v>
      </c>
      <c r="E161" s="232">
        <v>4.6399556595133618E-5</v>
      </c>
      <c r="F161" s="232">
        <v>-8.7110443115234375</v>
      </c>
      <c r="G161" s="232">
        <v>3.8114791042090844E-18</v>
      </c>
      <c r="H161" s="232">
        <v>6237</v>
      </c>
      <c r="I161" s="232">
        <v>0.48062872886657715</v>
      </c>
      <c r="J161" s="232">
        <v>1835.4375</v>
      </c>
    </row>
    <row r="162" spans="1:10" x14ac:dyDescent="0.25">
      <c r="A162" s="288" t="str">
        <f t="shared" si="2"/>
        <v>42015lnrtrabp</v>
      </c>
      <c r="B162" s="232">
        <v>42015</v>
      </c>
      <c r="C162" s="232" t="s">
        <v>723</v>
      </c>
      <c r="J162" s="232">
        <v>7.5425949096679688</v>
      </c>
    </row>
    <row r="163" spans="1:10" x14ac:dyDescent="0.25">
      <c r="A163" s="288" t="str">
        <f t="shared" si="2"/>
        <v>32015_cons</v>
      </c>
      <c r="B163" s="232">
        <v>32015</v>
      </c>
      <c r="C163" s="232" t="s">
        <v>701</v>
      </c>
      <c r="D163" s="232">
        <v>5.7169346809387207</v>
      </c>
      <c r="E163" s="232">
        <v>9.0361088514328003E-2</v>
      </c>
      <c r="F163" s="232">
        <v>63.267662048339844</v>
      </c>
      <c r="G163" s="232">
        <v>0</v>
      </c>
      <c r="H163" s="232">
        <v>6224</v>
      </c>
      <c r="I163" s="232">
        <v>0.50053507089614868</v>
      </c>
    </row>
    <row r="164" spans="1:10" x14ac:dyDescent="0.25">
      <c r="A164" s="288" t="str">
        <f t="shared" si="2"/>
        <v>32015edu1</v>
      </c>
      <c r="B164" s="232">
        <v>32015</v>
      </c>
      <c r="C164" s="232" t="s">
        <v>702</v>
      </c>
      <c r="D164" s="232">
        <v>-0.1958051472902298</v>
      </c>
      <c r="E164" s="232">
        <v>5.3690031170845032E-2</v>
      </c>
      <c r="F164" s="232">
        <v>-3.6469552516937256</v>
      </c>
      <c r="G164" s="232">
        <v>2.6754220016300678E-4</v>
      </c>
      <c r="H164" s="232">
        <v>6224</v>
      </c>
      <c r="I164" s="232">
        <v>0.50053507089614868</v>
      </c>
      <c r="J164" s="232">
        <v>1.2454226089175791E-4</v>
      </c>
    </row>
    <row r="165" spans="1:10" x14ac:dyDescent="0.25">
      <c r="A165" s="288" t="str">
        <f t="shared" si="2"/>
        <v>32015edu10</v>
      </c>
      <c r="B165" s="232">
        <v>32015</v>
      </c>
      <c r="C165" s="232" t="s">
        <v>703</v>
      </c>
      <c r="D165" s="232">
        <v>3.5599339753389359E-2</v>
      </c>
      <c r="E165" s="232">
        <v>7.0649862289428711E-2</v>
      </c>
      <c r="F165" s="232">
        <v>0.50388407707214355</v>
      </c>
      <c r="G165" s="232">
        <v>0.6143607497215271</v>
      </c>
      <c r="H165" s="232">
        <v>6224</v>
      </c>
      <c r="I165" s="232">
        <v>0.50053507089614868</v>
      </c>
      <c r="J165" s="232">
        <v>1.7144734039902687E-2</v>
      </c>
    </row>
    <row r="166" spans="1:10" x14ac:dyDescent="0.25">
      <c r="A166" s="288" t="str">
        <f t="shared" si="2"/>
        <v>32015edu11</v>
      </c>
      <c r="B166" s="232">
        <v>32015</v>
      </c>
      <c r="C166" s="232" t="s">
        <v>704</v>
      </c>
      <c r="D166" s="232">
        <v>0.21338407695293427</v>
      </c>
      <c r="E166" s="232">
        <v>6.4787738025188446E-2</v>
      </c>
      <c r="F166" s="232">
        <v>3.2935874462127686</v>
      </c>
      <c r="G166" s="232">
        <v>9.947196813300252E-4</v>
      </c>
      <c r="H166" s="232">
        <v>6224</v>
      </c>
      <c r="I166" s="232">
        <v>0.50053507089614868</v>
      </c>
      <c r="J166" s="232">
        <v>2.4655269458889961E-2</v>
      </c>
    </row>
    <row r="167" spans="1:10" x14ac:dyDescent="0.25">
      <c r="A167" s="288" t="str">
        <f t="shared" si="2"/>
        <v>32015edu12</v>
      </c>
      <c r="B167" s="232">
        <v>32015</v>
      </c>
      <c r="C167" s="232" t="s">
        <v>705</v>
      </c>
      <c r="D167" s="232">
        <v>0.38012781739234924</v>
      </c>
      <c r="E167" s="232">
        <v>5.4354783147573471E-2</v>
      </c>
      <c r="F167" s="232">
        <v>6.9934568405151367</v>
      </c>
      <c r="G167" s="232">
        <v>2.9634458949268083E-12</v>
      </c>
      <c r="H167" s="232">
        <v>6224</v>
      </c>
      <c r="I167" s="232">
        <v>0.50053507089614868</v>
      </c>
      <c r="J167" s="232">
        <v>0.37137934565544128</v>
      </c>
    </row>
    <row r="168" spans="1:10" x14ac:dyDescent="0.25">
      <c r="A168" s="288" t="str">
        <f t="shared" si="2"/>
        <v>32015edu13</v>
      </c>
      <c r="B168" s="232">
        <v>32015</v>
      </c>
      <c r="C168" s="232" t="s">
        <v>706</v>
      </c>
      <c r="D168" s="232">
        <v>0.49707123637199402</v>
      </c>
      <c r="E168" s="232">
        <v>7.5394622981548309E-2</v>
      </c>
      <c r="F168" s="232">
        <v>6.5929269790649414</v>
      </c>
      <c r="G168" s="232">
        <v>4.6681117304991915E-11</v>
      </c>
      <c r="H168" s="232">
        <v>6224</v>
      </c>
      <c r="I168" s="232">
        <v>0.50053507089614868</v>
      </c>
      <c r="J168" s="232">
        <v>1.8400613218545914E-2</v>
      </c>
    </row>
    <row r="169" spans="1:10" x14ac:dyDescent="0.25">
      <c r="A169" s="288" t="str">
        <f t="shared" si="2"/>
        <v>32015edu14</v>
      </c>
      <c r="B169" s="232">
        <v>32015</v>
      </c>
      <c r="C169" s="232" t="s">
        <v>707</v>
      </c>
      <c r="D169" s="232">
        <v>0.66329663991928101</v>
      </c>
      <c r="E169" s="232">
        <v>7.494652271270752E-2</v>
      </c>
      <c r="F169" s="232">
        <v>8.8502655029296875</v>
      </c>
      <c r="G169" s="232">
        <v>1.1227615069323935E-18</v>
      </c>
      <c r="H169" s="232">
        <v>6224</v>
      </c>
      <c r="I169" s="232">
        <v>0.50053507089614868</v>
      </c>
      <c r="J169" s="232">
        <v>2.5349056348204613E-2</v>
      </c>
    </row>
    <row r="170" spans="1:10" x14ac:dyDescent="0.25">
      <c r="A170" s="288" t="str">
        <f t="shared" si="2"/>
        <v>32015edu15</v>
      </c>
      <c r="B170" s="232">
        <v>32015</v>
      </c>
      <c r="C170" s="232" t="s">
        <v>708</v>
      </c>
      <c r="D170" s="232">
        <v>0.75766849517822266</v>
      </c>
      <c r="E170" s="232">
        <v>7.42906853556633E-2</v>
      </c>
      <c r="F170" s="232">
        <v>10.198700904846191</v>
      </c>
      <c r="G170" s="232">
        <v>3.1186862525748216E-24</v>
      </c>
      <c r="H170" s="232">
        <v>6224</v>
      </c>
      <c r="I170" s="232">
        <v>0.50053507089614868</v>
      </c>
      <c r="J170" s="232">
        <v>3.0722396448254585E-2</v>
      </c>
    </row>
    <row r="171" spans="1:10" x14ac:dyDescent="0.25">
      <c r="A171" s="288" t="str">
        <f t="shared" si="2"/>
        <v>32015edu16</v>
      </c>
      <c r="B171" s="232">
        <v>32015</v>
      </c>
      <c r="C171" s="232" t="s">
        <v>709</v>
      </c>
      <c r="D171" s="232">
        <v>1.3795689344406128</v>
      </c>
      <c r="E171" s="232">
        <v>5.6224934756755829E-2</v>
      </c>
      <c r="F171" s="232">
        <v>24.536603927612305</v>
      </c>
      <c r="G171" s="232">
        <v>0</v>
      </c>
      <c r="H171" s="232">
        <v>6224</v>
      </c>
      <c r="I171" s="232">
        <v>0.50053507089614868</v>
      </c>
      <c r="J171" s="232">
        <v>0.25785234570503235</v>
      </c>
    </row>
    <row r="172" spans="1:10" x14ac:dyDescent="0.25">
      <c r="A172" s="288" t="str">
        <f t="shared" si="2"/>
        <v>32015edu18</v>
      </c>
      <c r="B172" s="232">
        <v>32015</v>
      </c>
      <c r="C172" s="232" t="s">
        <v>710</v>
      </c>
      <c r="D172" s="232">
        <v>1.6871768236160278</v>
      </c>
      <c r="E172" s="232">
        <v>0.10436346381902695</v>
      </c>
      <c r="F172" s="232">
        <v>16.166355133056641</v>
      </c>
      <c r="G172" s="232">
        <v>0</v>
      </c>
      <c r="H172" s="232">
        <v>6224</v>
      </c>
      <c r="I172" s="232">
        <v>0.50053507089614868</v>
      </c>
      <c r="J172" s="232">
        <v>1.0245522484183311E-2</v>
      </c>
    </row>
    <row r="173" spans="1:10" x14ac:dyDescent="0.25">
      <c r="A173" s="288" t="str">
        <f t="shared" si="2"/>
        <v>32015edu2</v>
      </c>
      <c r="B173" s="232">
        <v>32015</v>
      </c>
      <c r="C173" s="232" t="s">
        <v>711</v>
      </c>
      <c r="D173" s="232">
        <v>-3.3508151769638062E-2</v>
      </c>
      <c r="E173" s="232">
        <v>8.8799841701984406E-2</v>
      </c>
      <c r="F173" s="232">
        <v>-0.37734472751617432</v>
      </c>
      <c r="G173" s="232">
        <v>0.70593035221099854</v>
      </c>
      <c r="H173" s="232">
        <v>6224</v>
      </c>
      <c r="I173" s="232">
        <v>0.50053507089614868</v>
      </c>
      <c r="J173" s="232">
        <v>4.9018054269254208E-3</v>
      </c>
    </row>
    <row r="174" spans="1:10" x14ac:dyDescent="0.25">
      <c r="A174" s="288" t="str">
        <f t="shared" si="2"/>
        <v>32015edu22</v>
      </c>
      <c r="B174" s="232">
        <v>32015</v>
      </c>
      <c r="C174" s="232" t="s">
        <v>712</v>
      </c>
      <c r="D174" s="232">
        <v>1.97402024269104</v>
      </c>
      <c r="E174" s="232">
        <v>0.11523142457008362</v>
      </c>
      <c r="F174" s="232">
        <v>17.130918502807617</v>
      </c>
      <c r="G174" s="232">
        <v>0</v>
      </c>
      <c r="H174" s="232">
        <v>6224</v>
      </c>
      <c r="I174" s="232">
        <v>0.50053507089614868</v>
      </c>
      <c r="J174" s="232">
        <v>5.9688212350010872E-3</v>
      </c>
    </row>
    <row r="175" spans="1:10" x14ac:dyDescent="0.25">
      <c r="A175" s="288" t="str">
        <f t="shared" si="2"/>
        <v>32015edu3</v>
      </c>
      <c r="B175" s="232">
        <v>32015</v>
      </c>
      <c r="C175" s="232" t="s">
        <v>713</v>
      </c>
      <c r="D175" s="232">
        <v>-0.19001096487045288</v>
      </c>
      <c r="E175" s="232">
        <v>0.10438964515924454</v>
      </c>
      <c r="F175" s="232">
        <v>-1.8202089071273804</v>
      </c>
      <c r="G175" s="232">
        <v>6.8775370717048645E-2</v>
      </c>
      <c r="H175" s="232">
        <v>6224</v>
      </c>
      <c r="I175" s="232">
        <v>0.50053507089614868</v>
      </c>
      <c r="J175" s="232">
        <v>5.0807599909603596E-3</v>
      </c>
    </row>
    <row r="176" spans="1:10" x14ac:dyDescent="0.25">
      <c r="A176" s="288" t="str">
        <f t="shared" si="2"/>
        <v>32015edu4</v>
      </c>
      <c r="B176" s="232">
        <v>32015</v>
      </c>
      <c r="C176" s="232" t="s">
        <v>714</v>
      </c>
      <c r="D176" s="232">
        <v>-0.1006087064743042</v>
      </c>
      <c r="E176" s="232">
        <v>0.11416938900947571</v>
      </c>
      <c r="F176" s="232">
        <v>-0.88122314214706421</v>
      </c>
      <c r="G176" s="232">
        <v>0.37823119759559631</v>
      </c>
      <c r="H176" s="232">
        <v>6224</v>
      </c>
      <c r="I176" s="232">
        <v>0.50053507089614868</v>
      </c>
      <c r="J176" s="232">
        <v>8.7848659604787827E-3</v>
      </c>
    </row>
    <row r="177" spans="1:10" x14ac:dyDescent="0.25">
      <c r="A177" s="288" t="str">
        <f t="shared" si="2"/>
        <v>32015edu5</v>
      </c>
      <c r="B177" s="232">
        <v>32015</v>
      </c>
      <c r="C177" s="232" t="s">
        <v>715</v>
      </c>
      <c r="D177" s="232">
        <v>-4.304114356637001E-2</v>
      </c>
      <c r="E177" s="232">
        <v>5.9220444411039352E-2</v>
      </c>
      <c r="F177" s="232">
        <v>-0.72679537534713745</v>
      </c>
      <c r="G177" s="232">
        <v>0.46737873554229736</v>
      </c>
      <c r="H177" s="232">
        <v>6224</v>
      </c>
      <c r="I177" s="232">
        <v>0.50053507089614868</v>
      </c>
      <c r="J177" s="232">
        <v>4.4215898960828781E-2</v>
      </c>
    </row>
    <row r="178" spans="1:10" x14ac:dyDescent="0.25">
      <c r="A178" s="288" t="str">
        <f t="shared" si="2"/>
        <v>32015edu6</v>
      </c>
      <c r="B178" s="232">
        <v>32015</v>
      </c>
      <c r="C178" s="232" t="s">
        <v>716</v>
      </c>
      <c r="D178" s="232">
        <v>5.5269341915845871E-2</v>
      </c>
      <c r="E178" s="232">
        <v>6.5081566572189331E-2</v>
      </c>
      <c r="F178" s="232">
        <v>0.84923189878463745</v>
      </c>
      <c r="G178" s="232">
        <v>0.39578503370285034</v>
      </c>
      <c r="H178" s="232">
        <v>6224</v>
      </c>
      <c r="I178" s="232">
        <v>0.50053507089614868</v>
      </c>
      <c r="J178" s="232">
        <v>2.0692912861704826E-2</v>
      </c>
    </row>
    <row r="179" spans="1:10" x14ac:dyDescent="0.25">
      <c r="A179" s="288" t="str">
        <f t="shared" si="2"/>
        <v>32015edu7</v>
      </c>
      <c r="B179" s="232">
        <v>32015</v>
      </c>
      <c r="C179" s="232" t="s">
        <v>717</v>
      </c>
      <c r="D179" s="232">
        <v>2.4573143571615219E-2</v>
      </c>
      <c r="E179" s="232">
        <v>6.948418915271759E-2</v>
      </c>
      <c r="F179" s="232">
        <v>0.35365086793899536</v>
      </c>
      <c r="G179" s="232">
        <v>0.72361254692077637</v>
      </c>
      <c r="H179" s="232">
        <v>6224</v>
      </c>
      <c r="I179" s="232">
        <v>0.50053507089614868</v>
      </c>
      <c r="J179" s="232">
        <v>1.3704684562981129E-2</v>
      </c>
    </row>
    <row r="180" spans="1:10" x14ac:dyDescent="0.25">
      <c r="A180" s="288" t="str">
        <f t="shared" si="2"/>
        <v>32015edu8</v>
      </c>
      <c r="B180" s="232">
        <v>32015</v>
      </c>
      <c r="C180" s="232" t="s">
        <v>718</v>
      </c>
      <c r="D180" s="232">
        <v>0.13107708096504211</v>
      </c>
      <c r="E180" s="232">
        <v>7.2909682989120483E-2</v>
      </c>
      <c r="F180" s="232">
        <v>1.7978007793426514</v>
      </c>
      <c r="G180" s="232">
        <v>7.2257205843925476E-2</v>
      </c>
      <c r="H180" s="232">
        <v>6224</v>
      </c>
      <c r="I180" s="232">
        <v>0.50053507089614868</v>
      </c>
      <c r="J180" s="232">
        <v>1.5406681224703789E-2</v>
      </c>
    </row>
    <row r="181" spans="1:10" x14ac:dyDescent="0.25">
      <c r="A181" s="288" t="str">
        <f t="shared" si="2"/>
        <v>32015edu9</v>
      </c>
      <c r="B181" s="232">
        <v>32015</v>
      </c>
      <c r="C181" s="232" t="s">
        <v>719</v>
      </c>
      <c r="D181" s="232">
        <v>0.11362689733505249</v>
      </c>
      <c r="E181" s="232">
        <v>5.5351920425891876E-2</v>
      </c>
      <c r="F181" s="232">
        <v>2.0528085231781006</v>
      </c>
      <c r="G181" s="232">
        <v>4.0133018046617508E-2</v>
      </c>
      <c r="H181" s="232">
        <v>6224</v>
      </c>
      <c r="I181" s="232">
        <v>0.50053507089614868</v>
      </c>
      <c r="J181" s="232">
        <v>0.10937619209289551</v>
      </c>
    </row>
    <row r="182" spans="1:10" x14ac:dyDescent="0.25">
      <c r="A182" s="288" t="str">
        <f t="shared" si="2"/>
        <v>32015hom</v>
      </c>
      <c r="B182" s="232">
        <v>32015</v>
      </c>
      <c r="C182" s="232" t="s">
        <v>720</v>
      </c>
      <c r="D182" s="232">
        <v>0.36814212799072266</v>
      </c>
      <c r="E182" s="232">
        <v>1.5941515564918518E-2</v>
      </c>
      <c r="F182" s="232">
        <v>23.093296051025391</v>
      </c>
      <c r="G182" s="232">
        <v>0</v>
      </c>
      <c r="H182" s="232">
        <v>6224</v>
      </c>
      <c r="I182" s="232">
        <v>0.50053507089614868</v>
      </c>
      <c r="J182" s="232">
        <v>0.54373180866241455</v>
      </c>
    </row>
    <row r="183" spans="1:10" x14ac:dyDescent="0.25">
      <c r="A183" s="288" t="str">
        <f t="shared" si="2"/>
        <v>32015idade</v>
      </c>
      <c r="B183" s="232">
        <v>32015</v>
      </c>
      <c r="C183" s="232" t="s">
        <v>721</v>
      </c>
      <c r="D183" s="232">
        <v>4.2430389672517776E-2</v>
      </c>
      <c r="E183" s="232">
        <v>3.7002116441726685E-3</v>
      </c>
      <c r="F183" s="232">
        <v>11.46701717376709</v>
      </c>
      <c r="G183" s="232">
        <v>3.8817964385057331E-30</v>
      </c>
      <c r="H183" s="232">
        <v>6224</v>
      </c>
      <c r="I183" s="232">
        <v>0.50053507089614868</v>
      </c>
      <c r="J183" s="232">
        <v>41.209300994873047</v>
      </c>
    </row>
    <row r="184" spans="1:10" x14ac:dyDescent="0.25">
      <c r="A184" s="288" t="str">
        <f t="shared" si="2"/>
        <v>32015idade2</v>
      </c>
      <c r="B184" s="232">
        <v>32015</v>
      </c>
      <c r="C184" s="232" t="s">
        <v>722</v>
      </c>
      <c r="D184" s="232">
        <v>-3.7540757330134511E-4</v>
      </c>
      <c r="E184" s="232">
        <v>4.4279062421992421E-5</v>
      </c>
      <c r="F184" s="232">
        <v>-8.4782190322875977</v>
      </c>
      <c r="G184" s="232">
        <v>2.8277953407345951E-17</v>
      </c>
      <c r="H184" s="232">
        <v>6224</v>
      </c>
      <c r="I184" s="232">
        <v>0.50053507089614868</v>
      </c>
      <c r="J184" s="232">
        <v>1867.6376953125</v>
      </c>
    </row>
    <row r="185" spans="1:10" x14ac:dyDescent="0.25">
      <c r="A185" s="288" t="str">
        <f t="shared" si="2"/>
        <v>32015lnrtrabp</v>
      </c>
      <c r="B185" s="232">
        <v>32015</v>
      </c>
      <c r="C185" s="232" t="s">
        <v>723</v>
      </c>
      <c r="J185" s="232">
        <v>7.5575680732727051</v>
      </c>
    </row>
    <row r="186" spans="1:10" x14ac:dyDescent="0.25">
      <c r="A186" s="288" t="str">
        <f t="shared" si="2"/>
        <v>22015_cons</v>
      </c>
      <c r="B186" s="232">
        <v>22015</v>
      </c>
      <c r="C186" s="232" t="s">
        <v>701</v>
      </c>
      <c r="D186" s="232">
        <v>5.752051830291748</v>
      </c>
      <c r="E186" s="232">
        <v>9.5650248229503632E-2</v>
      </c>
      <c r="F186" s="232">
        <v>60.136299133300781</v>
      </c>
      <c r="G186" s="232">
        <v>0</v>
      </c>
      <c r="H186" s="232">
        <v>6179</v>
      </c>
      <c r="I186" s="232">
        <v>0.47040796279907227</v>
      </c>
    </row>
    <row r="187" spans="1:10" x14ac:dyDescent="0.25">
      <c r="A187" s="288" t="str">
        <f t="shared" si="2"/>
        <v>22015edu1</v>
      </c>
      <c r="B187" s="232">
        <v>22015</v>
      </c>
      <c r="C187" s="232" t="s">
        <v>702</v>
      </c>
      <c r="D187" s="232">
        <v>-3.6234218627214432E-2</v>
      </c>
      <c r="E187" s="232">
        <v>0.24130035936832428</v>
      </c>
      <c r="F187" s="232">
        <v>-0.15016230940818787</v>
      </c>
      <c r="G187" s="232">
        <v>0.88064146041870117</v>
      </c>
      <c r="H187" s="232">
        <v>6179</v>
      </c>
      <c r="I187" s="232">
        <v>0.47040796279907227</v>
      </c>
      <c r="J187" s="232">
        <v>4.6792221837677062E-4</v>
      </c>
    </row>
    <row r="188" spans="1:10" x14ac:dyDescent="0.25">
      <c r="A188" s="288" t="str">
        <f t="shared" si="2"/>
        <v>22015edu10</v>
      </c>
      <c r="B188" s="232">
        <v>22015</v>
      </c>
      <c r="C188" s="232" t="s">
        <v>703</v>
      </c>
      <c r="D188" s="232">
        <v>9.0942591428756714E-2</v>
      </c>
      <c r="E188" s="232">
        <v>8.112393319606781E-2</v>
      </c>
      <c r="F188" s="232">
        <v>1.1210328340530396</v>
      </c>
      <c r="G188" s="232">
        <v>0.26231759786605835</v>
      </c>
      <c r="H188" s="232">
        <v>6179</v>
      </c>
      <c r="I188" s="232">
        <v>0.47040796279907227</v>
      </c>
      <c r="J188" s="232">
        <v>1.7138117924332619E-2</v>
      </c>
    </row>
    <row r="189" spans="1:10" x14ac:dyDescent="0.25">
      <c r="A189" s="288" t="str">
        <f t="shared" si="2"/>
        <v>22015edu11</v>
      </c>
      <c r="B189" s="232">
        <v>22015</v>
      </c>
      <c r="C189" s="232" t="s">
        <v>704</v>
      </c>
      <c r="D189" s="232">
        <v>0.1197027862071991</v>
      </c>
      <c r="E189" s="232">
        <v>7.2906479239463806E-2</v>
      </c>
      <c r="F189" s="232">
        <v>1.6418676376342773</v>
      </c>
      <c r="G189" s="232">
        <v>0.10066851228475571</v>
      </c>
      <c r="H189" s="232">
        <v>6179</v>
      </c>
      <c r="I189" s="232">
        <v>0.47040796279907227</v>
      </c>
      <c r="J189" s="232">
        <v>2.410181425511837E-2</v>
      </c>
    </row>
    <row r="190" spans="1:10" x14ac:dyDescent="0.25">
      <c r="A190" s="288" t="str">
        <f t="shared" si="2"/>
        <v>22015edu12</v>
      </c>
      <c r="B190" s="232">
        <v>22015</v>
      </c>
      <c r="C190" s="232" t="s">
        <v>705</v>
      </c>
      <c r="D190" s="232">
        <v>0.37728589773178101</v>
      </c>
      <c r="E190" s="232">
        <v>5.9381444007158279E-2</v>
      </c>
      <c r="F190" s="232">
        <v>6.3535990715026855</v>
      </c>
      <c r="G190" s="232">
        <v>2.2538586275100414E-10</v>
      </c>
      <c r="H190" s="232">
        <v>6179</v>
      </c>
      <c r="I190" s="232">
        <v>0.47040796279907227</v>
      </c>
      <c r="J190" s="232">
        <v>0.36507827043533325</v>
      </c>
    </row>
    <row r="191" spans="1:10" x14ac:dyDescent="0.25">
      <c r="A191" s="288" t="str">
        <f t="shared" si="2"/>
        <v>22015edu13</v>
      </c>
      <c r="B191" s="232">
        <v>22015</v>
      </c>
      <c r="C191" s="232" t="s">
        <v>706</v>
      </c>
      <c r="D191" s="232">
        <v>0.50443148612976074</v>
      </c>
      <c r="E191" s="232">
        <v>8.0458179116249084E-2</v>
      </c>
      <c r="F191" s="232">
        <v>6.2694869041442871</v>
      </c>
      <c r="G191" s="232">
        <v>3.8680555980441511E-10</v>
      </c>
      <c r="H191" s="232">
        <v>6179</v>
      </c>
      <c r="I191" s="232">
        <v>0.47040796279907227</v>
      </c>
      <c r="J191" s="232">
        <v>1.6097953543066978E-2</v>
      </c>
    </row>
    <row r="192" spans="1:10" x14ac:dyDescent="0.25">
      <c r="A192" s="288" t="str">
        <f t="shared" si="2"/>
        <v>22015edu14</v>
      </c>
      <c r="B192" s="232">
        <v>22015</v>
      </c>
      <c r="C192" s="232" t="s">
        <v>707</v>
      </c>
      <c r="D192" s="232">
        <v>0.61886709928512573</v>
      </c>
      <c r="E192" s="232">
        <v>7.969105988740921E-2</v>
      </c>
      <c r="F192" s="232">
        <v>7.7658286094665527</v>
      </c>
      <c r="G192" s="232">
        <v>9.4387253004798999E-15</v>
      </c>
      <c r="H192" s="232">
        <v>6179</v>
      </c>
      <c r="I192" s="232">
        <v>0.47040796279907227</v>
      </c>
      <c r="J192" s="232">
        <v>2.8933046385645866E-2</v>
      </c>
    </row>
    <row r="193" spans="1:10" x14ac:dyDescent="0.25">
      <c r="A193" s="288" t="str">
        <f t="shared" si="2"/>
        <v>22015edu15</v>
      </c>
      <c r="B193" s="232">
        <v>22015</v>
      </c>
      <c r="C193" s="232" t="s">
        <v>708</v>
      </c>
      <c r="D193" s="232">
        <v>0.71413165330886841</v>
      </c>
      <c r="E193" s="232">
        <v>7.340492308139801E-2</v>
      </c>
      <c r="F193" s="232">
        <v>9.7286615371704102</v>
      </c>
      <c r="G193" s="232">
        <v>3.2868024669020431E-22</v>
      </c>
      <c r="H193" s="232">
        <v>6179</v>
      </c>
      <c r="I193" s="232">
        <v>0.47040796279907227</v>
      </c>
      <c r="J193" s="232">
        <v>2.9261212795972824E-2</v>
      </c>
    </row>
    <row r="194" spans="1:10" x14ac:dyDescent="0.25">
      <c r="A194" s="288" t="str">
        <f t="shared" si="2"/>
        <v>22015edu16</v>
      </c>
      <c r="B194" s="232">
        <v>22015</v>
      </c>
      <c r="C194" s="232" t="s">
        <v>709</v>
      </c>
      <c r="D194" s="232">
        <v>1.3204107284545898</v>
      </c>
      <c r="E194" s="232">
        <v>6.1016526073217392E-2</v>
      </c>
      <c r="F194" s="232">
        <v>21.640214920043945</v>
      </c>
      <c r="G194" s="232">
        <v>0</v>
      </c>
      <c r="H194" s="232">
        <v>6179</v>
      </c>
      <c r="I194" s="232">
        <v>0.47040796279907227</v>
      </c>
      <c r="J194" s="232">
        <v>0.25319018959999084</v>
      </c>
    </row>
    <row r="195" spans="1:10" x14ac:dyDescent="0.25">
      <c r="A195" s="288" t="str">
        <f t="shared" ref="A195:A258" si="3">B195&amp;C195</f>
        <v>22015edu18</v>
      </c>
      <c r="B195" s="232">
        <v>22015</v>
      </c>
      <c r="C195" s="232" t="s">
        <v>710</v>
      </c>
      <c r="D195" s="232">
        <v>1.7711501121520996</v>
      </c>
      <c r="E195" s="232">
        <v>0.10162042081356049</v>
      </c>
      <c r="F195" s="232">
        <v>17.4290771484375</v>
      </c>
      <c r="G195" s="232">
        <v>0</v>
      </c>
      <c r="H195" s="232">
        <v>6179</v>
      </c>
      <c r="I195" s="232">
        <v>0.47040796279907227</v>
      </c>
      <c r="J195" s="232">
        <v>1.0195532813668251E-2</v>
      </c>
    </row>
    <row r="196" spans="1:10" x14ac:dyDescent="0.25">
      <c r="A196" s="288" t="str">
        <f t="shared" si="3"/>
        <v>22015edu2</v>
      </c>
      <c r="B196" s="232">
        <v>22015</v>
      </c>
      <c r="C196" s="232" t="s">
        <v>711</v>
      </c>
      <c r="D196" s="232">
        <v>-4.9665909260511398E-2</v>
      </c>
      <c r="E196" s="232">
        <v>8.4540419280529022E-2</v>
      </c>
      <c r="F196" s="232">
        <v>-0.58748120069503784</v>
      </c>
      <c r="G196" s="232">
        <v>0.55690211057662964</v>
      </c>
      <c r="H196" s="232">
        <v>6179</v>
      </c>
      <c r="I196" s="232">
        <v>0.47040796279907227</v>
      </c>
      <c r="J196" s="232">
        <v>4.4082305394113064E-3</v>
      </c>
    </row>
    <row r="197" spans="1:10" x14ac:dyDescent="0.25">
      <c r="A197" s="288" t="str">
        <f t="shared" si="3"/>
        <v>22015edu22</v>
      </c>
      <c r="B197" s="232">
        <v>22015</v>
      </c>
      <c r="C197" s="232" t="s">
        <v>712</v>
      </c>
      <c r="D197" s="232">
        <v>1.9273126125335693</v>
      </c>
      <c r="E197" s="232">
        <v>0.11322630941867828</v>
      </c>
      <c r="F197" s="232">
        <v>17.021774291992188</v>
      </c>
      <c r="G197" s="232">
        <v>0</v>
      </c>
      <c r="H197" s="232">
        <v>6179</v>
      </c>
      <c r="I197" s="232">
        <v>0.47040796279907227</v>
      </c>
      <c r="J197" s="232">
        <v>8.302672766149044E-3</v>
      </c>
    </row>
    <row r="198" spans="1:10" x14ac:dyDescent="0.25">
      <c r="A198" s="288" t="str">
        <f t="shared" si="3"/>
        <v>22015edu3</v>
      </c>
      <c r="B198" s="232">
        <v>22015</v>
      </c>
      <c r="C198" s="232" t="s">
        <v>713</v>
      </c>
      <c r="D198" s="232">
        <v>-0.14700275659561157</v>
      </c>
      <c r="E198" s="232">
        <v>0.11476105451583862</v>
      </c>
      <c r="F198" s="232">
        <v>-1.2809463739395142</v>
      </c>
      <c r="G198" s="232">
        <v>0.20026074349880219</v>
      </c>
      <c r="H198" s="232">
        <v>6179</v>
      </c>
      <c r="I198" s="232">
        <v>0.47040796279907227</v>
      </c>
      <c r="J198" s="232">
        <v>6.4900573343038559E-3</v>
      </c>
    </row>
    <row r="199" spans="1:10" x14ac:dyDescent="0.25">
      <c r="A199" s="288" t="str">
        <f t="shared" si="3"/>
        <v>22015edu4</v>
      </c>
      <c r="B199" s="232">
        <v>22015</v>
      </c>
      <c r="C199" s="232" t="s">
        <v>714</v>
      </c>
      <c r="D199" s="232">
        <v>-3.48808653652668E-2</v>
      </c>
      <c r="E199" s="232">
        <v>9.5240108668804169E-2</v>
      </c>
      <c r="F199" s="232">
        <v>-0.36624133586883545</v>
      </c>
      <c r="G199" s="232">
        <v>0.71419757604598999</v>
      </c>
      <c r="H199" s="232">
        <v>6179</v>
      </c>
      <c r="I199" s="232">
        <v>0.47040796279907227</v>
      </c>
      <c r="J199" s="232">
        <v>8.4359012544155121E-3</v>
      </c>
    </row>
    <row r="200" spans="1:10" x14ac:dyDescent="0.25">
      <c r="A200" s="288" t="str">
        <f t="shared" si="3"/>
        <v>22015edu5</v>
      </c>
      <c r="B200" s="232">
        <v>22015</v>
      </c>
      <c r="C200" s="232" t="s">
        <v>715</v>
      </c>
      <c r="D200" s="232">
        <v>-5.9369816444814205E-3</v>
      </c>
      <c r="E200" s="232">
        <v>6.8583369255065918E-2</v>
      </c>
      <c r="F200" s="232">
        <v>-8.6565911769866943E-2</v>
      </c>
      <c r="G200" s="232">
        <v>0.9310193657875061</v>
      </c>
      <c r="H200" s="232">
        <v>6179</v>
      </c>
      <c r="I200" s="232">
        <v>0.47040796279907227</v>
      </c>
      <c r="J200" s="232">
        <v>4.2576313018798828E-2</v>
      </c>
    </row>
    <row r="201" spans="1:10" x14ac:dyDescent="0.25">
      <c r="A201" s="288" t="str">
        <f t="shared" si="3"/>
        <v>22015edu6</v>
      </c>
      <c r="B201" s="232">
        <v>22015</v>
      </c>
      <c r="C201" s="232" t="s">
        <v>716</v>
      </c>
      <c r="D201" s="232">
        <v>5.3190555423498154E-2</v>
      </c>
      <c r="E201" s="232">
        <v>7.1598000824451447E-2</v>
      </c>
      <c r="F201" s="232">
        <v>0.74290561676025391</v>
      </c>
      <c r="G201" s="232">
        <v>0.45756715536117554</v>
      </c>
      <c r="H201" s="232">
        <v>6179</v>
      </c>
      <c r="I201" s="232">
        <v>0.47040796279907227</v>
      </c>
      <c r="J201" s="232">
        <v>2.0695775747299194E-2</v>
      </c>
    </row>
    <row r="202" spans="1:10" x14ac:dyDescent="0.25">
      <c r="A202" s="288" t="str">
        <f t="shared" si="3"/>
        <v>22015edu7</v>
      </c>
      <c r="B202" s="232">
        <v>22015</v>
      </c>
      <c r="C202" s="232" t="s">
        <v>717</v>
      </c>
      <c r="D202" s="232">
        <v>8.7872758507728577E-2</v>
      </c>
      <c r="E202" s="232">
        <v>8.5384570062160492E-2</v>
      </c>
      <c r="F202" s="232">
        <v>1.0291409492492676</v>
      </c>
      <c r="G202" s="232">
        <v>0.30345386266708374</v>
      </c>
      <c r="H202" s="232">
        <v>6179</v>
      </c>
      <c r="I202" s="232">
        <v>0.47040796279907227</v>
      </c>
      <c r="J202" s="232">
        <v>1.3505891896784306E-2</v>
      </c>
    </row>
    <row r="203" spans="1:10" x14ac:dyDescent="0.25">
      <c r="A203" s="288" t="str">
        <f t="shared" si="3"/>
        <v>22015edu8</v>
      </c>
      <c r="B203" s="232">
        <v>22015</v>
      </c>
      <c r="C203" s="232" t="s">
        <v>718</v>
      </c>
      <c r="D203" s="232">
        <v>0.13818418979644775</v>
      </c>
      <c r="E203" s="232">
        <v>7.4151389300823212E-2</v>
      </c>
      <c r="F203" s="232">
        <v>1.8635414838790894</v>
      </c>
      <c r="G203" s="232">
        <v>6.2433693557977676E-2</v>
      </c>
      <c r="H203" s="232">
        <v>6179</v>
      </c>
      <c r="I203" s="232">
        <v>0.47040796279907227</v>
      </c>
      <c r="J203" s="232">
        <v>1.9966905936598778E-2</v>
      </c>
    </row>
    <row r="204" spans="1:10" x14ac:dyDescent="0.25">
      <c r="A204" s="288" t="str">
        <f t="shared" si="3"/>
        <v>22015edu9</v>
      </c>
      <c r="B204" s="232">
        <v>22015</v>
      </c>
      <c r="C204" s="232" t="s">
        <v>719</v>
      </c>
      <c r="D204" s="232">
        <v>0.11915325373411179</v>
      </c>
      <c r="E204" s="232">
        <v>6.1104629188776016E-2</v>
      </c>
      <c r="F204" s="232">
        <v>1.9499872922897339</v>
      </c>
      <c r="G204" s="232">
        <v>5.1222957670688629E-2</v>
      </c>
      <c r="H204" s="232">
        <v>6179</v>
      </c>
      <c r="I204" s="232">
        <v>0.47040796279907227</v>
      </c>
      <c r="J204" s="232">
        <v>0.11670510470867157</v>
      </c>
    </row>
    <row r="205" spans="1:10" x14ac:dyDescent="0.25">
      <c r="A205" s="288" t="str">
        <f t="shared" si="3"/>
        <v>22015hom</v>
      </c>
      <c r="B205" s="232">
        <v>22015</v>
      </c>
      <c r="C205" s="232" t="s">
        <v>720</v>
      </c>
      <c r="D205" s="232">
        <v>0.38167339563369751</v>
      </c>
      <c r="E205" s="232">
        <v>1.5976710245013237E-2</v>
      </c>
      <c r="F205" s="232">
        <v>23.889360427856445</v>
      </c>
      <c r="G205" s="232">
        <v>0</v>
      </c>
      <c r="H205" s="232">
        <v>6179</v>
      </c>
      <c r="I205" s="232">
        <v>0.47040796279907227</v>
      </c>
      <c r="J205" s="232">
        <v>0.54052561521530151</v>
      </c>
    </row>
    <row r="206" spans="1:10" x14ac:dyDescent="0.25">
      <c r="A206" s="288" t="str">
        <f t="shared" si="3"/>
        <v>22015idade</v>
      </c>
      <c r="B206" s="232">
        <v>22015</v>
      </c>
      <c r="C206" s="232" t="s">
        <v>721</v>
      </c>
      <c r="D206" s="232">
        <v>3.9442051202058792E-2</v>
      </c>
      <c r="E206" s="232">
        <v>3.8011493161320686E-3</v>
      </c>
      <c r="F206" s="232">
        <v>10.376348495483398</v>
      </c>
      <c r="G206" s="232">
        <v>5.1030603376319402E-25</v>
      </c>
      <c r="H206" s="232">
        <v>6179</v>
      </c>
      <c r="I206" s="232">
        <v>0.47040796279907227</v>
      </c>
      <c r="J206" s="232">
        <v>41.141845703125</v>
      </c>
    </row>
    <row r="207" spans="1:10" x14ac:dyDescent="0.25">
      <c r="A207" s="288" t="str">
        <f t="shared" si="3"/>
        <v>22015idade2</v>
      </c>
      <c r="B207" s="232">
        <v>22015</v>
      </c>
      <c r="C207" s="232" t="s">
        <v>722</v>
      </c>
      <c r="D207" s="232">
        <v>-3.3738132333382964E-4</v>
      </c>
      <c r="E207" s="232">
        <v>4.5573331590276212E-5</v>
      </c>
      <c r="F207" s="232">
        <v>-7.4030427932739258</v>
      </c>
      <c r="G207" s="232">
        <v>1.5091655139118365E-13</v>
      </c>
      <c r="H207" s="232">
        <v>6179</v>
      </c>
      <c r="I207" s="232">
        <v>0.47040796279907227</v>
      </c>
      <c r="J207" s="232">
        <v>1862.746337890625</v>
      </c>
    </row>
    <row r="208" spans="1:10" x14ac:dyDescent="0.25">
      <c r="A208" s="288" t="str">
        <f t="shared" si="3"/>
        <v>22015lnrtrabp</v>
      </c>
      <c r="B208" s="232">
        <v>22015</v>
      </c>
      <c r="C208" s="232" t="s">
        <v>723</v>
      </c>
      <c r="J208" s="232">
        <v>7.5273141860961914</v>
      </c>
    </row>
    <row r="209" spans="1:10" x14ac:dyDescent="0.25">
      <c r="A209" s="288" t="str">
        <f t="shared" si="3"/>
        <v>12015_cons</v>
      </c>
      <c r="B209" s="232">
        <v>12015</v>
      </c>
      <c r="C209" s="232" t="s">
        <v>701</v>
      </c>
      <c r="D209" s="232">
        <v>5.9100818634033203</v>
      </c>
      <c r="E209" s="232">
        <v>9.6312783658504486E-2</v>
      </c>
      <c r="F209" s="232">
        <v>61.363422393798828</v>
      </c>
      <c r="G209" s="232">
        <v>0</v>
      </c>
      <c r="H209" s="232">
        <v>6294</v>
      </c>
      <c r="I209" s="232">
        <v>0.45683535933494568</v>
      </c>
    </row>
    <row r="210" spans="1:10" x14ac:dyDescent="0.25">
      <c r="A210" s="288" t="str">
        <f t="shared" si="3"/>
        <v>12015edu1</v>
      </c>
      <c r="B210" s="232">
        <v>12015</v>
      </c>
      <c r="C210" s="232" t="s">
        <v>702</v>
      </c>
      <c r="D210" s="232">
        <v>4.5022901147603989E-2</v>
      </c>
      <c r="E210" s="232">
        <v>6.0799088329076767E-2</v>
      </c>
      <c r="F210" s="232">
        <v>0.74051934480667114</v>
      </c>
      <c r="G210" s="232">
        <v>0.45901265740394592</v>
      </c>
      <c r="H210" s="232">
        <v>6294</v>
      </c>
      <c r="I210" s="232">
        <v>0.45683535933494568</v>
      </c>
      <c r="J210" s="232">
        <v>9.0827932581305504E-5</v>
      </c>
    </row>
    <row r="211" spans="1:10" x14ac:dyDescent="0.25">
      <c r="A211" s="288" t="str">
        <f t="shared" si="3"/>
        <v>12015edu10</v>
      </c>
      <c r="B211" s="232">
        <v>12015</v>
      </c>
      <c r="C211" s="232" t="s">
        <v>703</v>
      </c>
      <c r="D211" s="232">
        <v>6.5472975373268127E-2</v>
      </c>
      <c r="E211" s="232">
        <v>8.4772311151027679E-2</v>
      </c>
      <c r="F211" s="232">
        <v>0.77233916521072388</v>
      </c>
      <c r="G211" s="232">
        <v>0.43994268774986267</v>
      </c>
      <c r="H211" s="232">
        <v>6294</v>
      </c>
      <c r="I211" s="232">
        <v>0.45683535933494568</v>
      </c>
      <c r="J211" s="232">
        <v>1.719554141163826E-2</v>
      </c>
    </row>
    <row r="212" spans="1:10" x14ac:dyDescent="0.25">
      <c r="A212" s="288" t="str">
        <f t="shared" si="3"/>
        <v>12015edu11</v>
      </c>
      <c r="B212" s="232">
        <v>12015</v>
      </c>
      <c r="C212" s="232" t="s">
        <v>704</v>
      </c>
      <c r="D212" s="232">
        <v>7.9237021505832672E-2</v>
      </c>
      <c r="E212" s="232">
        <v>8.2274161279201508E-2</v>
      </c>
      <c r="F212" s="232">
        <v>0.9630851149559021</v>
      </c>
      <c r="G212" s="232">
        <v>0.33554193377494812</v>
      </c>
      <c r="H212" s="232">
        <v>6294</v>
      </c>
      <c r="I212" s="232">
        <v>0.45683535933494568</v>
      </c>
      <c r="J212" s="232">
        <v>2.6809500530362129E-2</v>
      </c>
    </row>
    <row r="213" spans="1:10" x14ac:dyDescent="0.25">
      <c r="A213" s="288" t="str">
        <f t="shared" si="3"/>
        <v>12015edu12</v>
      </c>
      <c r="B213" s="232">
        <v>12015</v>
      </c>
      <c r="C213" s="232" t="s">
        <v>705</v>
      </c>
      <c r="D213" s="232">
        <v>0.30866694450378418</v>
      </c>
      <c r="E213" s="232">
        <v>6.1414714902639389E-2</v>
      </c>
      <c r="F213" s="232">
        <v>5.0259442329406738</v>
      </c>
      <c r="G213" s="232">
        <v>5.1484920504663023E-7</v>
      </c>
      <c r="H213" s="232">
        <v>6294</v>
      </c>
      <c r="I213" s="232">
        <v>0.45683535933494568</v>
      </c>
      <c r="J213" s="232">
        <v>0.36248263716697693</v>
      </c>
    </row>
    <row r="214" spans="1:10" x14ac:dyDescent="0.25">
      <c r="A214" s="288" t="str">
        <f t="shared" si="3"/>
        <v>12015edu13</v>
      </c>
      <c r="B214" s="232">
        <v>12015</v>
      </c>
      <c r="C214" s="232" t="s">
        <v>706</v>
      </c>
      <c r="D214" s="232">
        <v>0.46657207608222961</v>
      </c>
      <c r="E214" s="232">
        <v>7.7960371971130371E-2</v>
      </c>
      <c r="F214" s="232">
        <v>5.984734058380127</v>
      </c>
      <c r="G214" s="232">
        <v>2.2871364802057315E-9</v>
      </c>
      <c r="H214" s="232">
        <v>6294</v>
      </c>
      <c r="I214" s="232">
        <v>0.45683535933494568</v>
      </c>
      <c r="J214" s="232">
        <v>1.6604773700237274E-2</v>
      </c>
    </row>
    <row r="215" spans="1:10" x14ac:dyDescent="0.25">
      <c r="A215" s="288" t="str">
        <f t="shared" si="3"/>
        <v>12015edu14</v>
      </c>
      <c r="B215" s="232">
        <v>12015</v>
      </c>
      <c r="C215" s="232" t="s">
        <v>707</v>
      </c>
      <c r="D215" s="232">
        <v>0.58570480346679688</v>
      </c>
      <c r="E215" s="232">
        <v>7.7185042202472687E-2</v>
      </c>
      <c r="F215" s="232">
        <v>7.588320255279541</v>
      </c>
      <c r="G215" s="232">
        <v>3.7125301612225478E-14</v>
      </c>
      <c r="H215" s="232">
        <v>6294</v>
      </c>
      <c r="I215" s="232">
        <v>0.45683535933494568</v>
      </c>
      <c r="J215" s="232">
        <v>2.6881219819188118E-2</v>
      </c>
    </row>
    <row r="216" spans="1:10" x14ac:dyDescent="0.25">
      <c r="A216" s="288" t="str">
        <f t="shared" si="3"/>
        <v>12015edu15</v>
      </c>
      <c r="B216" s="232">
        <v>12015</v>
      </c>
      <c r="C216" s="232" t="s">
        <v>708</v>
      </c>
      <c r="D216" s="232">
        <v>0.62497729063034058</v>
      </c>
      <c r="E216" s="232">
        <v>7.6813042163848877E-2</v>
      </c>
      <c r="F216" s="232">
        <v>8.1363430023193359</v>
      </c>
      <c r="G216" s="232">
        <v>4.8709778420293255E-16</v>
      </c>
      <c r="H216" s="232">
        <v>6294</v>
      </c>
      <c r="I216" s="232">
        <v>0.45683535933494568</v>
      </c>
      <c r="J216" s="232">
        <v>2.9786098748445511E-2</v>
      </c>
    </row>
    <row r="217" spans="1:10" x14ac:dyDescent="0.25">
      <c r="A217" s="288" t="str">
        <f t="shared" si="3"/>
        <v>12015edu16</v>
      </c>
      <c r="B217" s="232">
        <v>12015</v>
      </c>
      <c r="C217" s="232" t="s">
        <v>709</v>
      </c>
      <c r="D217" s="232">
        <v>1.2426292896270752</v>
      </c>
      <c r="E217" s="232">
        <v>6.2915712594985962E-2</v>
      </c>
      <c r="F217" s="232">
        <v>19.750698089599609</v>
      </c>
      <c r="G217" s="232">
        <v>0</v>
      </c>
      <c r="H217" s="232">
        <v>6294</v>
      </c>
      <c r="I217" s="232">
        <v>0.45683535933494568</v>
      </c>
      <c r="J217" s="232">
        <v>0.24604432284832001</v>
      </c>
    </row>
    <row r="218" spans="1:10" x14ac:dyDescent="0.25">
      <c r="A218" s="288" t="str">
        <f t="shared" si="3"/>
        <v>12015edu18</v>
      </c>
      <c r="B218" s="232">
        <v>12015</v>
      </c>
      <c r="C218" s="232" t="s">
        <v>710</v>
      </c>
      <c r="D218" s="232">
        <v>1.5233781337738037</v>
      </c>
      <c r="E218" s="232">
        <v>0.12304370850324631</v>
      </c>
      <c r="F218" s="232">
        <v>12.380788803100586</v>
      </c>
      <c r="G218" s="232">
        <v>8.4464532428454912E-35</v>
      </c>
      <c r="H218" s="232">
        <v>6294</v>
      </c>
      <c r="I218" s="232">
        <v>0.45683535933494568</v>
      </c>
      <c r="J218" s="232">
        <v>1.1710837483406067E-2</v>
      </c>
    </row>
    <row r="219" spans="1:10" x14ac:dyDescent="0.25">
      <c r="A219" s="288" t="str">
        <f t="shared" si="3"/>
        <v>12015edu2</v>
      </c>
      <c r="B219" s="232">
        <v>12015</v>
      </c>
      <c r="C219" s="232" t="s">
        <v>711</v>
      </c>
      <c r="D219" s="232">
        <v>-7.2652749717235565E-2</v>
      </c>
      <c r="E219" s="232">
        <v>0.10561798512935638</v>
      </c>
      <c r="F219" s="232">
        <v>-0.68788236379623413</v>
      </c>
      <c r="G219" s="232">
        <v>0.49155229330062866</v>
      </c>
      <c r="H219" s="232">
        <v>6294</v>
      </c>
      <c r="I219" s="232">
        <v>0.45683535933494568</v>
      </c>
      <c r="J219" s="232">
        <v>4.5531168580055237E-3</v>
      </c>
    </row>
    <row r="220" spans="1:10" x14ac:dyDescent="0.25">
      <c r="A220" s="288" t="str">
        <f t="shared" si="3"/>
        <v>12015edu22</v>
      </c>
      <c r="B220" s="232">
        <v>12015</v>
      </c>
      <c r="C220" s="232" t="s">
        <v>712</v>
      </c>
      <c r="D220" s="232">
        <v>1.6437273025512695</v>
      </c>
      <c r="E220" s="232">
        <v>0.13484194874763489</v>
      </c>
      <c r="F220" s="232">
        <v>12.190029144287109</v>
      </c>
      <c r="G220" s="232">
        <v>8.453761396835374E-34</v>
      </c>
      <c r="H220" s="232">
        <v>6294</v>
      </c>
      <c r="I220" s="232">
        <v>0.45683535933494568</v>
      </c>
      <c r="J220" s="232">
        <v>7.8321518376469612E-3</v>
      </c>
    </row>
    <row r="221" spans="1:10" x14ac:dyDescent="0.25">
      <c r="A221" s="288" t="str">
        <f t="shared" si="3"/>
        <v>12015edu3</v>
      </c>
      <c r="B221" s="232">
        <v>12015</v>
      </c>
      <c r="C221" s="232" t="s">
        <v>713</v>
      </c>
      <c r="D221" s="232">
        <v>-6.8570919334888458E-2</v>
      </c>
      <c r="E221" s="232">
        <v>8.746076375246048E-2</v>
      </c>
      <c r="F221" s="232">
        <v>-0.78401923179626465</v>
      </c>
      <c r="G221" s="232">
        <v>0.43305844068527222</v>
      </c>
      <c r="H221" s="232">
        <v>6294</v>
      </c>
      <c r="I221" s="232">
        <v>0.45683535933494568</v>
      </c>
      <c r="J221" s="232">
        <v>4.6520913019776344E-3</v>
      </c>
    </row>
    <row r="222" spans="1:10" x14ac:dyDescent="0.25">
      <c r="A222" s="288" t="str">
        <f t="shared" si="3"/>
        <v>12015edu4</v>
      </c>
      <c r="B222" s="232">
        <v>12015</v>
      </c>
      <c r="C222" s="232" t="s">
        <v>714</v>
      </c>
      <c r="D222" s="232">
        <v>-3.86815145611763E-2</v>
      </c>
      <c r="E222" s="232">
        <v>8.730064332485199E-2</v>
      </c>
      <c r="F222" s="232">
        <v>-0.44308397173881531</v>
      </c>
      <c r="G222" s="232">
        <v>0.65772026777267456</v>
      </c>
      <c r="H222" s="232">
        <v>6294</v>
      </c>
      <c r="I222" s="232">
        <v>0.45683535933494568</v>
      </c>
      <c r="J222" s="232">
        <v>7.5627914629876614E-3</v>
      </c>
    </row>
    <row r="223" spans="1:10" x14ac:dyDescent="0.25">
      <c r="A223" s="288" t="str">
        <f t="shared" si="3"/>
        <v>12015edu5</v>
      </c>
      <c r="B223" s="232">
        <v>12015</v>
      </c>
      <c r="C223" s="232" t="s">
        <v>715</v>
      </c>
      <c r="D223" s="232">
        <v>-5.5566631257534027E-2</v>
      </c>
      <c r="E223" s="232">
        <v>6.6667504608631134E-2</v>
      </c>
      <c r="F223" s="232">
        <v>-0.83348900079727173</v>
      </c>
      <c r="G223" s="232">
        <v>0.40460073947906494</v>
      </c>
      <c r="H223" s="232">
        <v>6294</v>
      </c>
      <c r="I223" s="232">
        <v>0.45683535933494568</v>
      </c>
      <c r="J223" s="232">
        <v>4.5956436544656754E-2</v>
      </c>
    </row>
    <row r="224" spans="1:10" x14ac:dyDescent="0.25">
      <c r="A224" s="288" t="str">
        <f t="shared" si="3"/>
        <v>12015edu6</v>
      </c>
      <c r="B224" s="232">
        <v>12015</v>
      </c>
      <c r="C224" s="232" t="s">
        <v>716</v>
      </c>
      <c r="D224" s="232">
        <v>-4.2365703731775284E-2</v>
      </c>
      <c r="E224" s="232">
        <v>7.1645714342594147E-2</v>
      </c>
      <c r="F224" s="232">
        <v>-0.59132224321365356</v>
      </c>
      <c r="G224" s="232">
        <v>0.55432581901550293</v>
      </c>
      <c r="H224" s="232">
        <v>6294</v>
      </c>
      <c r="I224" s="232">
        <v>0.45683535933494568</v>
      </c>
      <c r="J224" s="232">
        <v>2.149578183889389E-2</v>
      </c>
    </row>
    <row r="225" spans="1:10" x14ac:dyDescent="0.25">
      <c r="A225" s="288" t="str">
        <f t="shared" si="3"/>
        <v>12015edu7</v>
      </c>
      <c r="B225" s="232">
        <v>12015</v>
      </c>
      <c r="C225" s="232" t="s">
        <v>717</v>
      </c>
      <c r="D225" s="232">
        <v>-0.12263686954975128</v>
      </c>
      <c r="E225" s="232">
        <v>7.8400172293186188E-2</v>
      </c>
      <c r="F225" s="232">
        <v>-1.5642423629760742</v>
      </c>
      <c r="G225" s="232">
        <v>0.11781111359596252</v>
      </c>
      <c r="H225" s="232">
        <v>6294</v>
      </c>
      <c r="I225" s="232">
        <v>0.45683535933494568</v>
      </c>
      <c r="J225" s="232">
        <v>1.4778641983866692E-2</v>
      </c>
    </row>
    <row r="226" spans="1:10" x14ac:dyDescent="0.25">
      <c r="A226" s="288" t="str">
        <f t="shared" si="3"/>
        <v>12015edu8</v>
      </c>
      <c r="B226" s="232">
        <v>12015</v>
      </c>
      <c r="C226" s="232" t="s">
        <v>718</v>
      </c>
      <c r="D226" s="232">
        <v>8.2359746098518372E-2</v>
      </c>
      <c r="E226" s="232">
        <v>7.9813458025455475E-2</v>
      </c>
      <c r="F226" s="232">
        <v>1.0319030284881592</v>
      </c>
      <c r="G226" s="232">
        <v>0.30215734243392944</v>
      </c>
      <c r="H226" s="232">
        <v>6294</v>
      </c>
      <c r="I226" s="232">
        <v>0.45683535933494568</v>
      </c>
      <c r="J226" s="232">
        <v>1.9460903480648994E-2</v>
      </c>
    </row>
    <row r="227" spans="1:10" x14ac:dyDescent="0.25">
      <c r="A227" s="288" t="str">
        <f t="shared" si="3"/>
        <v>12015edu9</v>
      </c>
      <c r="B227" s="232">
        <v>12015</v>
      </c>
      <c r="C227" s="232" t="s">
        <v>719</v>
      </c>
      <c r="D227" s="232">
        <v>7.8801102936267853E-2</v>
      </c>
      <c r="E227" s="232">
        <v>6.223764643073082E-2</v>
      </c>
      <c r="F227" s="232">
        <v>1.2661324739456177</v>
      </c>
      <c r="G227" s="232">
        <v>0.20551268756389618</v>
      </c>
      <c r="H227" s="232">
        <v>6294</v>
      </c>
      <c r="I227" s="232">
        <v>0.45683535933494568</v>
      </c>
      <c r="J227" s="232">
        <v>0.11964910477399826</v>
      </c>
    </row>
    <row r="228" spans="1:10" x14ac:dyDescent="0.25">
      <c r="A228" s="288" t="str">
        <f t="shared" si="3"/>
        <v>12015hom</v>
      </c>
      <c r="B228" s="232">
        <v>12015</v>
      </c>
      <c r="C228" s="232" t="s">
        <v>720</v>
      </c>
      <c r="D228" s="232">
        <v>0.35978582501411438</v>
      </c>
      <c r="E228" s="232">
        <v>1.5599453821778297E-2</v>
      </c>
      <c r="F228" s="232">
        <v>23.064001083374023</v>
      </c>
      <c r="G228" s="232">
        <v>0</v>
      </c>
      <c r="H228" s="232">
        <v>6294</v>
      </c>
      <c r="I228" s="232">
        <v>0.45683535933494568</v>
      </c>
      <c r="J228" s="232">
        <v>0.53788876533508301</v>
      </c>
    </row>
    <row r="229" spans="1:10" x14ac:dyDescent="0.25">
      <c r="A229" s="288" t="str">
        <f t="shared" si="3"/>
        <v>12015idade</v>
      </c>
      <c r="B229" s="232">
        <v>12015</v>
      </c>
      <c r="C229" s="232" t="s">
        <v>721</v>
      </c>
      <c r="D229" s="232">
        <v>3.6268781870603561E-2</v>
      </c>
      <c r="E229" s="232">
        <v>3.7131407298147678E-3</v>
      </c>
      <c r="F229" s="232">
        <v>9.7676830291748047</v>
      </c>
      <c r="G229" s="232">
        <v>2.2359516411617603E-22</v>
      </c>
      <c r="H229" s="232">
        <v>6294</v>
      </c>
      <c r="I229" s="232">
        <v>0.45683535933494568</v>
      </c>
      <c r="J229" s="232">
        <v>40.842906951904297</v>
      </c>
    </row>
    <row r="230" spans="1:10" x14ac:dyDescent="0.25">
      <c r="A230" s="288" t="str">
        <f t="shared" si="3"/>
        <v>12015idade2</v>
      </c>
      <c r="B230" s="232">
        <v>12015</v>
      </c>
      <c r="C230" s="232" t="s">
        <v>722</v>
      </c>
      <c r="D230" s="232">
        <v>-3.1357543775811791E-4</v>
      </c>
      <c r="E230" s="232">
        <v>4.4423901272239164E-5</v>
      </c>
      <c r="F230" s="232">
        <v>-7.0587100982666016</v>
      </c>
      <c r="G230" s="232">
        <v>1.8616779125235627E-12</v>
      </c>
      <c r="H230" s="232">
        <v>6294</v>
      </c>
      <c r="I230" s="232">
        <v>0.45683535933494568</v>
      </c>
      <c r="J230" s="232">
        <v>1836.4761962890625</v>
      </c>
    </row>
    <row r="231" spans="1:10" x14ac:dyDescent="0.25">
      <c r="A231" s="288" t="str">
        <f t="shared" si="3"/>
        <v>12015lnrtrabp</v>
      </c>
      <c r="B231" s="232">
        <v>12015</v>
      </c>
      <c r="C231" s="232" t="s">
        <v>723</v>
      </c>
      <c r="J231" s="232">
        <v>7.5075712203979492</v>
      </c>
    </row>
    <row r="232" spans="1:10" x14ac:dyDescent="0.25">
      <c r="A232" s="288" t="str">
        <f t="shared" si="3"/>
        <v>42014_cons</v>
      </c>
      <c r="B232" s="232">
        <v>42014</v>
      </c>
      <c r="C232" s="232" t="s">
        <v>701</v>
      </c>
      <c r="D232" s="232">
        <v>5.8965849876403809</v>
      </c>
      <c r="E232" s="232">
        <v>0.12947903573513031</v>
      </c>
      <c r="F232" s="232">
        <v>45.540847778320313</v>
      </c>
      <c r="G232" s="232">
        <v>0</v>
      </c>
      <c r="H232" s="232">
        <v>6271</v>
      </c>
      <c r="I232" s="232">
        <v>0.18837621808052063</v>
      </c>
    </row>
    <row r="233" spans="1:10" x14ac:dyDescent="0.25">
      <c r="A233" s="288" t="str">
        <f t="shared" si="3"/>
        <v>42014edu1</v>
      </c>
      <c r="B233" s="232">
        <v>42014</v>
      </c>
      <c r="C233" s="232" t="s">
        <v>702</v>
      </c>
      <c r="D233" s="232">
        <v>-0.30910247564315796</v>
      </c>
      <c r="E233" s="232">
        <v>0.1122685968875885</v>
      </c>
      <c r="F233" s="232">
        <v>-2.7532408237457275</v>
      </c>
      <c r="G233" s="232">
        <v>5.9178946539759636E-3</v>
      </c>
      <c r="H233" s="232">
        <v>6271</v>
      </c>
      <c r="I233" s="232">
        <v>0.18837621808052063</v>
      </c>
      <c r="J233" s="232">
        <v>4.8002772382460535E-4</v>
      </c>
    </row>
    <row r="234" spans="1:10" x14ac:dyDescent="0.25">
      <c r="A234" s="288" t="str">
        <f t="shared" si="3"/>
        <v>42014edu10</v>
      </c>
      <c r="B234" s="232">
        <v>42014</v>
      </c>
      <c r="C234" s="232" t="s">
        <v>703</v>
      </c>
      <c r="D234" s="232">
        <v>2.8197513893246651E-2</v>
      </c>
      <c r="E234" s="232">
        <v>9.0385660529136658E-2</v>
      </c>
      <c r="F234" s="232">
        <v>0.31196889281272888</v>
      </c>
      <c r="G234" s="232">
        <v>0.75507456064224243</v>
      </c>
      <c r="H234" s="232">
        <v>6271</v>
      </c>
      <c r="I234" s="232">
        <v>0.18837621808052063</v>
      </c>
      <c r="J234" s="232">
        <v>2.0474445074796677E-2</v>
      </c>
    </row>
    <row r="235" spans="1:10" x14ac:dyDescent="0.25">
      <c r="A235" s="288" t="str">
        <f t="shared" si="3"/>
        <v>42014edu11</v>
      </c>
      <c r="B235" s="232">
        <v>42014</v>
      </c>
      <c r="C235" s="232" t="s">
        <v>704</v>
      </c>
      <c r="D235" s="232">
        <v>0.12872897088527679</v>
      </c>
      <c r="E235" s="232">
        <v>9.7111128270626068E-2</v>
      </c>
      <c r="F235" s="232">
        <v>1.3255841732025146</v>
      </c>
      <c r="G235" s="232">
        <v>0.18502593040466309</v>
      </c>
      <c r="H235" s="232">
        <v>6271</v>
      </c>
      <c r="I235" s="232">
        <v>0.18837621808052063</v>
      </c>
      <c r="J235" s="232">
        <v>2.4832570925354958E-2</v>
      </c>
    </row>
    <row r="236" spans="1:10" x14ac:dyDescent="0.25">
      <c r="A236" s="288" t="str">
        <f t="shared" si="3"/>
        <v>42014edu12</v>
      </c>
      <c r="B236" s="232">
        <v>42014</v>
      </c>
      <c r="C236" s="232" t="s">
        <v>705</v>
      </c>
      <c r="D236" s="232">
        <v>0.27817326784133911</v>
      </c>
      <c r="E236" s="232">
        <v>7.4527144432067871E-2</v>
      </c>
      <c r="F236" s="232">
        <v>3.7325093746185303</v>
      </c>
      <c r="G236" s="232">
        <v>1.9126530969515443E-4</v>
      </c>
      <c r="H236" s="232">
        <v>6271</v>
      </c>
      <c r="I236" s="232">
        <v>0.18837621808052063</v>
      </c>
      <c r="J236" s="232">
        <v>0.36480739712715149</v>
      </c>
    </row>
    <row r="237" spans="1:10" x14ac:dyDescent="0.25">
      <c r="A237" s="288" t="str">
        <f t="shared" si="3"/>
        <v>42014edu13</v>
      </c>
      <c r="B237" s="232">
        <v>42014</v>
      </c>
      <c r="C237" s="232" t="s">
        <v>706</v>
      </c>
      <c r="D237" s="232">
        <v>0.37532356381416321</v>
      </c>
      <c r="E237" s="232">
        <v>0.10856390744447708</v>
      </c>
      <c r="F237" s="232">
        <v>3.4571671485900879</v>
      </c>
      <c r="G237" s="232">
        <v>5.4952269420027733E-4</v>
      </c>
      <c r="H237" s="232">
        <v>6271</v>
      </c>
      <c r="I237" s="232">
        <v>0.18837621808052063</v>
      </c>
      <c r="J237" s="232">
        <v>1.7367085441946983E-2</v>
      </c>
    </row>
    <row r="238" spans="1:10" x14ac:dyDescent="0.25">
      <c r="A238" s="288" t="str">
        <f t="shared" si="3"/>
        <v>42014edu14</v>
      </c>
      <c r="B238" s="232">
        <v>42014</v>
      </c>
      <c r="C238" s="232" t="s">
        <v>707</v>
      </c>
      <c r="D238" s="232">
        <v>0.55319350957870483</v>
      </c>
      <c r="E238" s="232">
        <v>9.828987717628479E-2</v>
      </c>
      <c r="F238" s="232">
        <v>5.6281838417053223</v>
      </c>
      <c r="G238" s="232">
        <v>1.9002438733650706E-8</v>
      </c>
      <c r="H238" s="232">
        <v>6271</v>
      </c>
      <c r="I238" s="232">
        <v>0.18837621808052063</v>
      </c>
      <c r="J238" s="232">
        <v>2.8827821835875511E-2</v>
      </c>
    </row>
    <row r="239" spans="1:10" x14ac:dyDescent="0.25">
      <c r="A239" s="288" t="str">
        <f t="shared" si="3"/>
        <v>42014edu15</v>
      </c>
      <c r="B239" s="232">
        <v>42014</v>
      </c>
      <c r="C239" s="232" t="s">
        <v>708</v>
      </c>
      <c r="D239" s="232">
        <v>0.51141047477722168</v>
      </c>
      <c r="E239" s="232">
        <v>0.11118826270103455</v>
      </c>
      <c r="F239" s="232">
        <v>4.5995006561279297</v>
      </c>
      <c r="G239" s="232">
        <v>4.3185532376810443E-6</v>
      </c>
      <c r="H239" s="232">
        <v>6271</v>
      </c>
      <c r="I239" s="232">
        <v>0.18837621808052063</v>
      </c>
      <c r="J239" s="232">
        <v>2.7588773518800735E-2</v>
      </c>
    </row>
    <row r="240" spans="1:10" x14ac:dyDescent="0.25">
      <c r="A240" s="288" t="str">
        <f t="shared" si="3"/>
        <v>42014edu16</v>
      </c>
      <c r="B240" s="232">
        <v>42014</v>
      </c>
      <c r="C240" s="232" t="s">
        <v>709</v>
      </c>
      <c r="D240" s="232">
        <v>1.0034198760986328</v>
      </c>
      <c r="E240" s="232">
        <v>8.008362352848053E-2</v>
      </c>
      <c r="F240" s="232">
        <v>12.529651641845703</v>
      </c>
      <c r="G240" s="232">
        <v>1.3721936431979085E-35</v>
      </c>
      <c r="H240" s="232">
        <v>6271</v>
      </c>
      <c r="I240" s="232">
        <v>0.18837621808052063</v>
      </c>
      <c r="J240" s="232">
        <v>0.2478923499584198</v>
      </c>
    </row>
    <row r="241" spans="1:10" x14ac:dyDescent="0.25">
      <c r="A241" s="288" t="str">
        <f t="shared" si="3"/>
        <v>42014edu18</v>
      </c>
      <c r="B241" s="232">
        <v>42014</v>
      </c>
      <c r="C241" s="232" t="s">
        <v>710</v>
      </c>
      <c r="D241" s="232">
        <v>1.684293270111084</v>
      </c>
      <c r="E241" s="232">
        <v>0.14902894198894501</v>
      </c>
      <c r="F241" s="232">
        <v>11.301786422729492</v>
      </c>
      <c r="G241" s="232">
        <v>2.472850865632739E-29</v>
      </c>
      <c r="H241" s="232">
        <v>6271</v>
      </c>
      <c r="I241" s="232">
        <v>0.18837621808052063</v>
      </c>
      <c r="J241" s="232">
        <v>9.8845409229397774E-3</v>
      </c>
    </row>
    <row r="242" spans="1:10" x14ac:dyDescent="0.25">
      <c r="A242" s="288" t="str">
        <f t="shared" si="3"/>
        <v>42014edu2</v>
      </c>
      <c r="B242" s="232">
        <v>42014</v>
      </c>
      <c r="C242" s="232" t="s">
        <v>711</v>
      </c>
      <c r="D242" s="232">
        <v>-0.30242946743965149</v>
      </c>
      <c r="E242" s="232">
        <v>0.22308242321014404</v>
      </c>
      <c r="F242" s="232">
        <v>-1.3556848764419556</v>
      </c>
      <c r="G242" s="232">
        <v>0.17524844408035278</v>
      </c>
      <c r="H242" s="232">
        <v>6271</v>
      </c>
      <c r="I242" s="232">
        <v>0.18837621808052063</v>
      </c>
      <c r="J242" s="232">
        <v>4.0964493528008461E-3</v>
      </c>
    </row>
    <row r="243" spans="1:10" x14ac:dyDescent="0.25">
      <c r="A243" s="288" t="str">
        <f t="shared" si="3"/>
        <v>42014edu22</v>
      </c>
      <c r="B243" s="232">
        <v>42014</v>
      </c>
      <c r="C243" s="232" t="s">
        <v>712</v>
      </c>
      <c r="D243" s="232">
        <v>1.6690651178359985</v>
      </c>
      <c r="E243" s="232">
        <v>0.21636378765106201</v>
      </c>
      <c r="F243" s="232">
        <v>7.7141609191894531</v>
      </c>
      <c r="G243" s="232">
        <v>1.4085133002972837E-14</v>
      </c>
      <c r="H243" s="232">
        <v>6271</v>
      </c>
      <c r="I243" s="232">
        <v>0.18837621808052063</v>
      </c>
      <c r="J243" s="232">
        <v>7.0318253710865974E-3</v>
      </c>
    </row>
    <row r="244" spans="1:10" x14ac:dyDescent="0.25">
      <c r="A244" s="288" t="str">
        <f t="shared" si="3"/>
        <v>42014edu3</v>
      </c>
      <c r="B244" s="232">
        <v>42014</v>
      </c>
      <c r="C244" s="232" t="s">
        <v>713</v>
      </c>
      <c r="D244" s="232">
        <v>-9.3100368976593018E-2</v>
      </c>
      <c r="E244" s="232">
        <v>0.10839004814624786</v>
      </c>
      <c r="F244" s="232">
        <v>-0.85893833637237549</v>
      </c>
      <c r="G244" s="232">
        <v>0.39040747284889221</v>
      </c>
      <c r="H244" s="232">
        <v>6271</v>
      </c>
      <c r="I244" s="232">
        <v>0.18837621808052063</v>
      </c>
      <c r="J244" s="232">
        <v>6.393620278686285E-3</v>
      </c>
    </row>
    <row r="245" spans="1:10" x14ac:dyDescent="0.25">
      <c r="A245" s="288" t="str">
        <f t="shared" si="3"/>
        <v>42014edu4</v>
      </c>
      <c r="B245" s="232">
        <v>42014</v>
      </c>
      <c r="C245" s="232" t="s">
        <v>714</v>
      </c>
      <c r="D245" s="232">
        <v>-3.531598299741745E-2</v>
      </c>
      <c r="E245" s="232">
        <v>0.10400775820016861</v>
      </c>
      <c r="F245" s="232">
        <v>-0.3395514190196991</v>
      </c>
      <c r="G245" s="232">
        <v>0.73420578241348267</v>
      </c>
      <c r="H245" s="232">
        <v>6271</v>
      </c>
      <c r="I245" s="232">
        <v>0.18837621808052063</v>
      </c>
      <c r="J245" s="232">
        <v>9.1424174606800079E-3</v>
      </c>
    </row>
    <row r="246" spans="1:10" x14ac:dyDescent="0.25">
      <c r="A246" s="288" t="str">
        <f t="shared" si="3"/>
        <v>42014edu5</v>
      </c>
      <c r="B246" s="232">
        <v>42014</v>
      </c>
      <c r="C246" s="232" t="s">
        <v>715</v>
      </c>
      <c r="D246" s="232">
        <v>-6.6054917871952057E-2</v>
      </c>
      <c r="E246" s="232">
        <v>8.2911990582942963E-2</v>
      </c>
      <c r="F246" s="232">
        <v>-0.79668712615966797</v>
      </c>
      <c r="G246" s="232">
        <v>0.42566302418708801</v>
      </c>
      <c r="H246" s="232">
        <v>6271</v>
      </c>
      <c r="I246" s="232">
        <v>0.18837621808052063</v>
      </c>
      <c r="J246" s="232">
        <v>4.6420067548751831E-2</v>
      </c>
    </row>
    <row r="247" spans="1:10" x14ac:dyDescent="0.25">
      <c r="A247" s="288" t="str">
        <f t="shared" si="3"/>
        <v>42014edu6</v>
      </c>
      <c r="B247" s="232">
        <v>42014</v>
      </c>
      <c r="C247" s="232" t="s">
        <v>716</v>
      </c>
      <c r="D247" s="232">
        <v>-6.4916431903839111E-2</v>
      </c>
      <c r="E247" s="232">
        <v>9.5308065414428711E-2</v>
      </c>
      <c r="F247" s="232">
        <v>-0.68112212419509888</v>
      </c>
      <c r="G247" s="232">
        <v>0.49581944942474365</v>
      </c>
      <c r="H247" s="232">
        <v>6271</v>
      </c>
      <c r="I247" s="232">
        <v>0.18837621808052063</v>
      </c>
      <c r="J247" s="232">
        <v>2.3615611717104912E-2</v>
      </c>
    </row>
    <row r="248" spans="1:10" x14ac:dyDescent="0.25">
      <c r="A248" s="288" t="str">
        <f t="shared" si="3"/>
        <v>42014edu7</v>
      </c>
      <c r="B248" s="232">
        <v>42014</v>
      </c>
      <c r="C248" s="232" t="s">
        <v>717</v>
      </c>
      <c r="D248" s="232">
        <v>-5.6218147277832031E-2</v>
      </c>
      <c r="E248" s="232">
        <v>9.5178946852684021E-2</v>
      </c>
      <c r="F248" s="232">
        <v>-0.59065735340118408</v>
      </c>
      <c r="G248" s="232">
        <v>0.55477136373519897</v>
      </c>
      <c r="H248" s="232">
        <v>6271</v>
      </c>
      <c r="I248" s="232">
        <v>0.18837621808052063</v>
      </c>
      <c r="J248" s="232">
        <v>1.7399441450834274E-2</v>
      </c>
    </row>
    <row r="249" spans="1:10" x14ac:dyDescent="0.25">
      <c r="A249" s="288" t="str">
        <f t="shared" si="3"/>
        <v>42014edu8</v>
      </c>
      <c r="B249" s="232">
        <v>42014</v>
      </c>
      <c r="C249" s="232" t="s">
        <v>718</v>
      </c>
      <c r="D249" s="232">
        <v>8.2030490040779114E-2</v>
      </c>
      <c r="E249" s="232">
        <v>9.4123907387256622E-2</v>
      </c>
      <c r="F249" s="232">
        <v>0.87151598930358887</v>
      </c>
      <c r="G249" s="232">
        <v>0.38350597023963928</v>
      </c>
      <c r="H249" s="232">
        <v>6271</v>
      </c>
      <c r="I249" s="232">
        <v>0.18837621808052063</v>
      </c>
      <c r="J249" s="232">
        <v>2.1413862705230713E-2</v>
      </c>
    </row>
    <row r="250" spans="1:10" x14ac:dyDescent="0.25">
      <c r="A250" s="288" t="str">
        <f t="shared" si="3"/>
        <v>42014edu9</v>
      </c>
      <c r="B250" s="232">
        <v>42014</v>
      </c>
      <c r="C250" s="232" t="s">
        <v>719</v>
      </c>
      <c r="D250" s="232">
        <v>0.11617688834667206</v>
      </c>
      <c r="E250" s="232">
        <v>7.54733607172966E-2</v>
      </c>
      <c r="F250" s="232">
        <v>1.5393098592758179</v>
      </c>
      <c r="G250" s="232">
        <v>0.123779296875</v>
      </c>
      <c r="H250" s="232">
        <v>6271</v>
      </c>
      <c r="I250" s="232">
        <v>0.18837621808052063</v>
      </c>
      <c r="J250" s="232">
        <v>0.10784482955932617</v>
      </c>
    </row>
    <row r="251" spans="1:10" x14ac:dyDescent="0.25">
      <c r="A251" s="288" t="str">
        <f t="shared" si="3"/>
        <v>42014hom</v>
      </c>
      <c r="B251" s="232">
        <v>42014</v>
      </c>
      <c r="C251" s="232" t="s">
        <v>720</v>
      </c>
      <c r="D251" s="232">
        <v>0.29239019751548767</v>
      </c>
      <c r="E251" s="232">
        <v>2.4599248543381691E-2</v>
      </c>
      <c r="F251" s="232">
        <v>11.886143684387207</v>
      </c>
      <c r="G251" s="232">
        <v>3.1025815693979079E-32</v>
      </c>
      <c r="H251" s="232">
        <v>6271</v>
      </c>
      <c r="I251" s="232">
        <v>0.18837621808052063</v>
      </c>
      <c r="J251" s="232">
        <v>0.538749098777771</v>
      </c>
    </row>
    <row r="252" spans="1:10" x14ac:dyDescent="0.25">
      <c r="A252" s="288" t="str">
        <f t="shared" si="3"/>
        <v>42014idade</v>
      </c>
      <c r="B252" s="232">
        <v>42014</v>
      </c>
      <c r="C252" s="232" t="s">
        <v>721</v>
      </c>
      <c r="D252" s="232">
        <v>3.4435909241437912E-2</v>
      </c>
      <c r="E252" s="232">
        <v>5.2449819631874561E-3</v>
      </c>
      <c r="F252" s="232">
        <v>6.5654964447021484</v>
      </c>
      <c r="G252" s="232">
        <v>5.6033136464073152E-11</v>
      </c>
      <c r="H252" s="232">
        <v>6271</v>
      </c>
      <c r="I252" s="232">
        <v>0.18837621808052063</v>
      </c>
      <c r="J252" s="232">
        <v>40.829402923583984</v>
      </c>
    </row>
    <row r="253" spans="1:10" x14ac:dyDescent="0.25">
      <c r="A253" s="288" t="str">
        <f t="shared" si="3"/>
        <v>42014idade2</v>
      </c>
      <c r="B253" s="232">
        <v>42014</v>
      </c>
      <c r="C253" s="232" t="s">
        <v>722</v>
      </c>
      <c r="D253" s="232">
        <v>-2.9592923237942159E-4</v>
      </c>
      <c r="E253" s="232">
        <v>6.194018351379782E-5</v>
      </c>
      <c r="F253" s="232">
        <v>-4.7776613235473633</v>
      </c>
      <c r="G253" s="232">
        <v>1.8139712665288243E-6</v>
      </c>
      <c r="H253" s="232">
        <v>6271</v>
      </c>
      <c r="I253" s="232">
        <v>0.18837621808052063</v>
      </c>
      <c r="J253" s="232">
        <v>1838.1304931640625</v>
      </c>
    </row>
    <row r="254" spans="1:10" x14ac:dyDescent="0.25">
      <c r="A254" s="288" t="str">
        <f t="shared" si="3"/>
        <v>42014lnrtrabp</v>
      </c>
      <c r="B254" s="232">
        <v>42014</v>
      </c>
      <c r="C254" s="232" t="s">
        <v>723</v>
      </c>
      <c r="J254" s="232">
        <v>7.3415074348449707</v>
      </c>
    </row>
    <row r="255" spans="1:10" x14ac:dyDescent="0.25">
      <c r="A255" s="288" t="str">
        <f t="shared" si="3"/>
        <v>32014_cons</v>
      </c>
      <c r="B255" s="232">
        <v>32014</v>
      </c>
      <c r="C255" s="232" t="s">
        <v>701</v>
      </c>
      <c r="D255" s="232">
        <v>6.0342388153076172</v>
      </c>
      <c r="E255" s="232">
        <v>0.16949735581874847</v>
      </c>
      <c r="F255" s="232">
        <v>35.600784301757813</v>
      </c>
      <c r="G255" s="232">
        <v>0</v>
      </c>
      <c r="H255" s="232">
        <v>6464</v>
      </c>
      <c r="I255" s="232">
        <v>0.11803902685642242</v>
      </c>
    </row>
    <row r="256" spans="1:10" x14ac:dyDescent="0.25">
      <c r="A256" s="288" t="str">
        <f t="shared" si="3"/>
        <v>32014edu1</v>
      </c>
      <c r="B256" s="232">
        <v>32014</v>
      </c>
      <c r="C256" s="232" t="s">
        <v>702</v>
      </c>
      <c r="D256" s="232">
        <v>-0.77290302515029907</v>
      </c>
      <c r="E256" s="232">
        <v>0.72168469429016113</v>
      </c>
      <c r="F256" s="232">
        <v>-1.0709705352783203</v>
      </c>
      <c r="G256" s="232">
        <v>0.284222811460495</v>
      </c>
      <c r="H256" s="232">
        <v>6464</v>
      </c>
      <c r="I256" s="232">
        <v>0.11803902685642242</v>
      </c>
      <c r="J256" s="232">
        <v>3.9015384390950203E-4</v>
      </c>
    </row>
    <row r="257" spans="1:10" x14ac:dyDescent="0.25">
      <c r="A257" s="288" t="str">
        <f t="shared" si="3"/>
        <v>32014edu10</v>
      </c>
      <c r="B257" s="232">
        <v>32014</v>
      </c>
      <c r="C257" s="232" t="s">
        <v>703</v>
      </c>
      <c r="D257" s="232">
        <v>4.8576921224594116E-2</v>
      </c>
      <c r="E257" s="232">
        <v>0.1317506730556488</v>
      </c>
      <c r="F257" s="232">
        <v>0.36870339512825012</v>
      </c>
      <c r="G257" s="232">
        <v>0.7123609185218811</v>
      </c>
      <c r="H257" s="232">
        <v>6464</v>
      </c>
      <c r="I257" s="232">
        <v>0.11803902685642242</v>
      </c>
      <c r="J257" s="232">
        <v>1.9108925014734268E-2</v>
      </c>
    </row>
    <row r="258" spans="1:10" x14ac:dyDescent="0.25">
      <c r="A258" s="288" t="str">
        <f t="shared" si="3"/>
        <v>32014edu11</v>
      </c>
      <c r="B258" s="232">
        <v>32014</v>
      </c>
      <c r="C258" s="232" t="s">
        <v>704</v>
      </c>
      <c r="D258" s="232">
        <v>7.4555814266204834E-2</v>
      </c>
      <c r="E258" s="232">
        <v>0.13484330475330353</v>
      </c>
      <c r="F258" s="232">
        <v>0.55290704965591431</v>
      </c>
      <c r="G258" s="232">
        <v>0.58034622669219971</v>
      </c>
      <c r="H258" s="232">
        <v>6464</v>
      </c>
      <c r="I258" s="232">
        <v>0.11803902685642242</v>
      </c>
      <c r="J258" s="232">
        <v>2.598424069583416E-2</v>
      </c>
    </row>
    <row r="259" spans="1:10" x14ac:dyDescent="0.25">
      <c r="A259" s="288" t="str">
        <f t="shared" ref="A259:A322" si="4">B259&amp;C259</f>
        <v>32014edu12</v>
      </c>
      <c r="B259" s="232">
        <v>32014</v>
      </c>
      <c r="C259" s="232" t="s">
        <v>705</v>
      </c>
      <c r="D259" s="232">
        <v>0.22839109599590302</v>
      </c>
      <c r="E259" s="232">
        <v>0.11450027674436569</v>
      </c>
      <c r="F259" s="232">
        <v>1.9946771860122681</v>
      </c>
      <c r="G259" s="232">
        <v>4.6120163053274155E-2</v>
      </c>
      <c r="H259" s="232">
        <v>6464</v>
      </c>
      <c r="I259" s="232">
        <v>0.11803902685642242</v>
      </c>
      <c r="J259" s="232">
        <v>0.35911071300506592</v>
      </c>
    </row>
    <row r="260" spans="1:10" x14ac:dyDescent="0.25">
      <c r="A260" s="288" t="str">
        <f t="shared" si="4"/>
        <v>32014edu13</v>
      </c>
      <c r="B260" s="232">
        <v>32014</v>
      </c>
      <c r="C260" s="232" t="s">
        <v>706</v>
      </c>
      <c r="D260" s="232">
        <v>0.21729400753974915</v>
      </c>
      <c r="E260" s="232">
        <v>0.1477518230676651</v>
      </c>
      <c r="F260" s="232">
        <v>1.4706689119338989</v>
      </c>
      <c r="G260" s="232">
        <v>0.14142951369285583</v>
      </c>
      <c r="H260" s="232">
        <v>6464</v>
      </c>
      <c r="I260" s="232">
        <v>0.11803902685642242</v>
      </c>
      <c r="J260" s="232">
        <v>1.6888346523046494E-2</v>
      </c>
    </row>
    <row r="261" spans="1:10" x14ac:dyDescent="0.25">
      <c r="A261" s="288" t="str">
        <f t="shared" si="4"/>
        <v>32014edu14</v>
      </c>
      <c r="B261" s="232">
        <v>32014</v>
      </c>
      <c r="C261" s="232" t="s">
        <v>707</v>
      </c>
      <c r="D261" s="232">
        <v>0.33355402946472168</v>
      </c>
      <c r="E261" s="232">
        <v>0.15542507171630859</v>
      </c>
      <c r="F261" s="232">
        <v>2.1460762023925781</v>
      </c>
      <c r="G261" s="232">
        <v>3.1904146075248718E-2</v>
      </c>
      <c r="H261" s="232">
        <v>6464</v>
      </c>
      <c r="I261" s="232">
        <v>0.11803902685642242</v>
      </c>
      <c r="J261" s="232">
        <v>2.2720146924257278E-2</v>
      </c>
    </row>
    <row r="262" spans="1:10" x14ac:dyDescent="0.25">
      <c r="A262" s="288" t="str">
        <f t="shared" si="4"/>
        <v>32014edu15</v>
      </c>
      <c r="B262" s="232">
        <v>32014</v>
      </c>
      <c r="C262" s="232" t="s">
        <v>708</v>
      </c>
      <c r="D262" s="232">
        <v>0.49286419153213501</v>
      </c>
      <c r="E262" s="232">
        <v>0.14537258446216583</v>
      </c>
      <c r="F262" s="232">
        <v>3.3903517723083496</v>
      </c>
      <c r="G262" s="232">
        <v>7.0222391514107585E-4</v>
      </c>
      <c r="H262" s="232">
        <v>6464</v>
      </c>
      <c r="I262" s="232">
        <v>0.11803902685642242</v>
      </c>
      <c r="J262" s="232">
        <v>2.9175503179430962E-2</v>
      </c>
    </row>
    <row r="263" spans="1:10" x14ac:dyDescent="0.25">
      <c r="A263" s="288" t="str">
        <f t="shared" si="4"/>
        <v>32014edu16</v>
      </c>
      <c r="B263" s="232">
        <v>32014</v>
      </c>
      <c r="C263" s="232" t="s">
        <v>709</v>
      </c>
      <c r="D263" s="232">
        <v>0.88465076684951782</v>
      </c>
      <c r="E263" s="232">
        <v>0.11850704997777939</v>
      </c>
      <c r="F263" s="232">
        <v>7.464963436126709</v>
      </c>
      <c r="G263" s="232">
        <v>9.4331545341923978E-14</v>
      </c>
      <c r="H263" s="232">
        <v>6464</v>
      </c>
      <c r="I263" s="232">
        <v>0.11803902685642242</v>
      </c>
      <c r="J263" s="232">
        <v>0.24329091608524323</v>
      </c>
    </row>
    <row r="264" spans="1:10" x14ac:dyDescent="0.25">
      <c r="A264" s="288" t="str">
        <f t="shared" si="4"/>
        <v>32014edu18</v>
      </c>
      <c r="B264" s="232">
        <v>32014</v>
      </c>
      <c r="C264" s="232" t="s">
        <v>710</v>
      </c>
      <c r="D264" s="232">
        <v>1.252226710319519</v>
      </c>
      <c r="E264" s="232">
        <v>0.21821162104606628</v>
      </c>
      <c r="F264" s="232">
        <v>5.7385883331298828</v>
      </c>
      <c r="G264" s="232">
        <v>9.9809449594090438E-9</v>
      </c>
      <c r="H264" s="232">
        <v>6464</v>
      </c>
      <c r="I264" s="232">
        <v>0.11803902685642242</v>
      </c>
      <c r="J264" s="232">
        <v>1.3086493127048016E-2</v>
      </c>
    </row>
    <row r="265" spans="1:10" x14ac:dyDescent="0.25">
      <c r="A265" s="288" t="str">
        <f t="shared" si="4"/>
        <v>32014edu2</v>
      </c>
      <c r="B265" s="232">
        <v>32014</v>
      </c>
      <c r="C265" s="232" t="s">
        <v>711</v>
      </c>
      <c r="D265" s="232">
        <v>-0.284772127866745</v>
      </c>
      <c r="E265" s="232">
        <v>0.24242185056209564</v>
      </c>
      <c r="F265" s="232">
        <v>-1.1746965646743774</v>
      </c>
      <c r="G265" s="232">
        <v>0.24015955626964569</v>
      </c>
      <c r="H265" s="232">
        <v>6464</v>
      </c>
      <c r="I265" s="232">
        <v>0.11803902685642242</v>
      </c>
      <c r="J265" s="232">
        <v>3.8661377038806677E-3</v>
      </c>
    </row>
    <row r="266" spans="1:10" x14ac:dyDescent="0.25">
      <c r="A266" s="288" t="str">
        <f t="shared" si="4"/>
        <v>32014edu22</v>
      </c>
      <c r="B266" s="232">
        <v>32014</v>
      </c>
      <c r="C266" s="232" t="s">
        <v>712</v>
      </c>
      <c r="D266" s="232">
        <v>1.765905499458313</v>
      </c>
      <c r="E266" s="232">
        <v>0.24033552408218384</v>
      </c>
      <c r="F266" s="232">
        <v>7.3476672172546387</v>
      </c>
      <c r="G266" s="232">
        <v>2.2664532197628345E-13</v>
      </c>
      <c r="H266" s="232">
        <v>6464</v>
      </c>
      <c r="I266" s="232">
        <v>0.11803902685642242</v>
      </c>
      <c r="J266" s="232">
        <v>8.2165412604808807E-3</v>
      </c>
    </row>
    <row r="267" spans="1:10" x14ac:dyDescent="0.25">
      <c r="A267" s="288" t="str">
        <f t="shared" si="4"/>
        <v>32014edu3</v>
      </c>
      <c r="B267" s="232">
        <v>32014</v>
      </c>
      <c r="C267" s="232" t="s">
        <v>713</v>
      </c>
      <c r="D267" s="232">
        <v>-0.31633296608924866</v>
      </c>
      <c r="E267" s="232">
        <v>0.16048566997051239</v>
      </c>
      <c r="F267" s="232">
        <v>-1.9710979461669922</v>
      </c>
      <c r="G267" s="232">
        <v>4.8755411058664322E-2</v>
      </c>
      <c r="H267" s="232">
        <v>6464</v>
      </c>
      <c r="I267" s="232">
        <v>0.11803902685642242</v>
      </c>
      <c r="J267" s="232">
        <v>6.6306586377322674E-3</v>
      </c>
    </row>
    <row r="268" spans="1:10" x14ac:dyDescent="0.25">
      <c r="A268" s="288" t="str">
        <f t="shared" si="4"/>
        <v>32014edu4</v>
      </c>
      <c r="B268" s="232">
        <v>32014</v>
      </c>
      <c r="C268" s="232" t="s">
        <v>714</v>
      </c>
      <c r="D268" s="232">
        <v>-0.12783496081829071</v>
      </c>
      <c r="E268" s="232">
        <v>0.14013469219207764</v>
      </c>
      <c r="F268" s="232">
        <v>-0.91222923994064331</v>
      </c>
      <c r="G268" s="232">
        <v>0.36168217658996582</v>
      </c>
      <c r="H268" s="232">
        <v>6464</v>
      </c>
      <c r="I268" s="232">
        <v>0.11803902685642242</v>
      </c>
      <c r="J268" s="232">
        <v>1.0320847854018211E-2</v>
      </c>
    </row>
    <row r="269" spans="1:10" x14ac:dyDescent="0.25">
      <c r="A269" s="288" t="str">
        <f t="shared" si="4"/>
        <v>32014edu5</v>
      </c>
      <c r="B269" s="232">
        <v>32014</v>
      </c>
      <c r="C269" s="232" t="s">
        <v>715</v>
      </c>
      <c r="D269" s="232">
        <v>-7.6679252088069916E-2</v>
      </c>
      <c r="E269" s="232">
        <v>0.12085827440023422</v>
      </c>
      <c r="F269" s="232">
        <v>-0.63445597887039185</v>
      </c>
      <c r="G269" s="232">
        <v>0.52580583095550537</v>
      </c>
      <c r="H269" s="232">
        <v>6464</v>
      </c>
      <c r="I269" s="232">
        <v>0.11803902685642242</v>
      </c>
      <c r="J269" s="232">
        <v>4.8301644623279572E-2</v>
      </c>
    </row>
    <row r="270" spans="1:10" x14ac:dyDescent="0.25">
      <c r="A270" s="288" t="str">
        <f t="shared" si="4"/>
        <v>32014edu6</v>
      </c>
      <c r="B270" s="232">
        <v>32014</v>
      </c>
      <c r="C270" s="232" t="s">
        <v>716</v>
      </c>
      <c r="D270" s="232">
        <v>1.2033811770379543E-2</v>
      </c>
      <c r="E270" s="232">
        <v>0.12734933197498322</v>
      </c>
      <c r="F270" s="232">
        <v>9.4494499266147614E-2</v>
      </c>
      <c r="G270" s="232">
        <v>0.92471927404403687</v>
      </c>
      <c r="H270" s="232">
        <v>6464</v>
      </c>
      <c r="I270" s="232">
        <v>0.11803902685642242</v>
      </c>
      <c r="J270" s="232">
        <v>2.5481842458248138E-2</v>
      </c>
    </row>
    <row r="271" spans="1:10" x14ac:dyDescent="0.25">
      <c r="A271" s="288" t="str">
        <f t="shared" si="4"/>
        <v>32014edu7</v>
      </c>
      <c r="B271" s="232">
        <v>32014</v>
      </c>
      <c r="C271" s="232" t="s">
        <v>717</v>
      </c>
      <c r="D271" s="232">
        <v>-4.9693163484334946E-2</v>
      </c>
      <c r="E271" s="232">
        <v>0.13804452121257782</v>
      </c>
      <c r="F271" s="232">
        <v>-0.35997924208641052</v>
      </c>
      <c r="G271" s="232">
        <v>0.71887445449829102</v>
      </c>
      <c r="H271" s="232">
        <v>6464</v>
      </c>
      <c r="I271" s="232">
        <v>0.11803902685642242</v>
      </c>
      <c r="J271" s="232">
        <v>1.9800884649157524E-2</v>
      </c>
    </row>
    <row r="272" spans="1:10" x14ac:dyDescent="0.25">
      <c r="A272" s="288" t="str">
        <f t="shared" si="4"/>
        <v>32014edu8</v>
      </c>
      <c r="B272" s="232">
        <v>32014</v>
      </c>
      <c r="C272" s="232" t="s">
        <v>718</v>
      </c>
      <c r="D272" s="232">
        <v>-6.5546661615371704E-2</v>
      </c>
      <c r="E272" s="232">
        <v>0.12778228521347046</v>
      </c>
      <c r="F272" s="232">
        <v>-0.51295578479766846</v>
      </c>
      <c r="G272" s="232">
        <v>0.60799986124038696</v>
      </c>
      <c r="H272" s="232">
        <v>6464</v>
      </c>
      <c r="I272" s="232">
        <v>0.11803902685642242</v>
      </c>
      <c r="J272" s="232">
        <v>2.3086318746209145E-2</v>
      </c>
    </row>
    <row r="273" spans="1:10" x14ac:dyDescent="0.25">
      <c r="A273" s="288" t="str">
        <f t="shared" si="4"/>
        <v>32014edu9</v>
      </c>
      <c r="B273" s="232">
        <v>32014</v>
      </c>
      <c r="C273" s="232" t="s">
        <v>719</v>
      </c>
      <c r="D273" s="232">
        <v>6.0329578816890717E-2</v>
      </c>
      <c r="E273" s="232">
        <v>0.11599735915660858</v>
      </c>
      <c r="F273" s="232">
        <v>0.52009439468383789</v>
      </c>
      <c r="G273" s="232">
        <v>0.60301566123962402</v>
      </c>
      <c r="H273" s="232">
        <v>6464</v>
      </c>
      <c r="I273" s="232">
        <v>0.11803902685642242</v>
      </c>
      <c r="J273" s="232">
        <v>0.11246933043003082</v>
      </c>
    </row>
    <row r="274" spans="1:10" x14ac:dyDescent="0.25">
      <c r="A274" s="288" t="str">
        <f t="shared" si="4"/>
        <v>32014hom</v>
      </c>
      <c r="B274" s="232">
        <v>32014</v>
      </c>
      <c r="C274" s="232" t="s">
        <v>720</v>
      </c>
      <c r="D274" s="232">
        <v>0.23912812769412994</v>
      </c>
      <c r="E274" s="232">
        <v>2.8257932513952255E-2</v>
      </c>
      <c r="F274" s="232">
        <v>8.462336540222168</v>
      </c>
      <c r="G274" s="232">
        <v>3.2107197455980531E-17</v>
      </c>
      <c r="H274" s="232">
        <v>6464</v>
      </c>
      <c r="I274" s="232">
        <v>0.11803902685642242</v>
      </c>
      <c r="J274" s="232">
        <v>0.54196262359619141</v>
      </c>
    </row>
    <row r="275" spans="1:10" x14ac:dyDescent="0.25">
      <c r="A275" s="288" t="str">
        <f t="shared" si="4"/>
        <v>32014idade</v>
      </c>
      <c r="B275" s="232">
        <v>32014</v>
      </c>
      <c r="C275" s="232" t="s">
        <v>721</v>
      </c>
      <c r="D275" s="232">
        <v>2.647772990167141E-2</v>
      </c>
      <c r="E275" s="232">
        <v>6.4754420891404152E-3</v>
      </c>
      <c r="F275" s="232">
        <v>4.0889453887939453</v>
      </c>
      <c r="G275" s="232">
        <v>4.3861396989086643E-5</v>
      </c>
      <c r="H275" s="232">
        <v>6464</v>
      </c>
      <c r="I275" s="232">
        <v>0.11803902685642242</v>
      </c>
      <c r="J275" s="232">
        <v>40.545127868652344</v>
      </c>
    </row>
    <row r="276" spans="1:10" x14ac:dyDescent="0.25">
      <c r="A276" s="288" t="str">
        <f t="shared" si="4"/>
        <v>32014idade2</v>
      </c>
      <c r="B276" s="232">
        <v>32014</v>
      </c>
      <c r="C276" s="232" t="s">
        <v>722</v>
      </c>
      <c r="D276" s="232">
        <v>-2.2548814013134688E-4</v>
      </c>
      <c r="E276" s="232">
        <v>7.7455442806240171E-5</v>
      </c>
      <c r="F276" s="232">
        <v>-2.9111981391906738</v>
      </c>
      <c r="G276" s="232">
        <v>3.61280282959342E-3</v>
      </c>
      <c r="H276" s="232">
        <v>6464</v>
      </c>
      <c r="I276" s="232">
        <v>0.11803902685642242</v>
      </c>
      <c r="J276" s="232">
        <v>1809.2957763671875</v>
      </c>
    </row>
    <row r="277" spans="1:10" x14ac:dyDescent="0.25">
      <c r="A277" s="288" t="str">
        <f t="shared" si="4"/>
        <v>32014lnrtrabp</v>
      </c>
      <c r="B277" s="232">
        <v>32014</v>
      </c>
      <c r="C277" s="232" t="s">
        <v>723</v>
      </c>
      <c r="J277" s="232">
        <v>7.1821126937866211</v>
      </c>
    </row>
    <row r="278" spans="1:10" x14ac:dyDescent="0.25">
      <c r="A278" s="288" t="str">
        <f t="shared" si="4"/>
        <v>22014_cons</v>
      </c>
      <c r="B278" s="232">
        <v>22014</v>
      </c>
      <c r="C278" s="232" t="s">
        <v>701</v>
      </c>
      <c r="D278" s="232">
        <v>5.5190801620483398</v>
      </c>
      <c r="E278" s="232">
        <v>0.12431373447179794</v>
      </c>
      <c r="F278" s="232">
        <v>44.396381378173828</v>
      </c>
      <c r="G278" s="232">
        <v>0</v>
      </c>
      <c r="H278" s="232">
        <v>6442</v>
      </c>
      <c r="I278" s="232">
        <v>0.2466287761926651</v>
      </c>
    </row>
    <row r="279" spans="1:10" x14ac:dyDescent="0.25">
      <c r="A279" s="288" t="str">
        <f t="shared" si="4"/>
        <v>22014edu1</v>
      </c>
      <c r="B279" s="232">
        <v>22014</v>
      </c>
      <c r="C279" s="232" t="s">
        <v>702</v>
      </c>
      <c r="D279" s="232">
        <v>1.9824005663394928E-2</v>
      </c>
      <c r="E279" s="232">
        <v>7.5772136449813843E-2</v>
      </c>
      <c r="F279" s="232">
        <v>0.26162660121917725</v>
      </c>
      <c r="G279" s="232">
        <v>0.79361772537231445</v>
      </c>
      <c r="H279" s="232">
        <v>6442</v>
      </c>
      <c r="I279" s="232">
        <v>0.2466287761926651</v>
      </c>
      <c r="J279" s="232">
        <v>1.6117958875838667E-4</v>
      </c>
    </row>
    <row r="280" spans="1:10" x14ac:dyDescent="0.25">
      <c r="A280" s="288" t="str">
        <f t="shared" si="4"/>
        <v>22014edu10</v>
      </c>
      <c r="B280" s="232">
        <v>22014</v>
      </c>
      <c r="C280" s="232" t="s">
        <v>703</v>
      </c>
      <c r="D280" s="232">
        <v>0.2470775693655014</v>
      </c>
      <c r="E280" s="232">
        <v>9.6792452037334442E-2</v>
      </c>
      <c r="F280" s="232">
        <v>2.5526533126831055</v>
      </c>
      <c r="G280" s="232">
        <v>1.0713524185121059E-2</v>
      </c>
      <c r="H280" s="232">
        <v>6442</v>
      </c>
      <c r="I280" s="232">
        <v>0.2466287761926651</v>
      </c>
      <c r="J280" s="232">
        <v>1.8057180568575859E-2</v>
      </c>
    </row>
    <row r="281" spans="1:10" x14ac:dyDescent="0.25">
      <c r="A281" s="288" t="str">
        <f t="shared" si="4"/>
        <v>22014edu11</v>
      </c>
      <c r="B281" s="232">
        <v>22014</v>
      </c>
      <c r="C281" s="232" t="s">
        <v>704</v>
      </c>
      <c r="D281" s="232">
        <v>0.29727828502655029</v>
      </c>
      <c r="E281" s="232">
        <v>8.9467830955982208E-2</v>
      </c>
      <c r="F281" s="232">
        <v>3.3227393627166748</v>
      </c>
      <c r="G281" s="232">
        <v>8.9636794291436672E-4</v>
      </c>
      <c r="H281" s="232">
        <v>6442</v>
      </c>
      <c r="I281" s="232">
        <v>0.2466287761926651</v>
      </c>
      <c r="J281" s="232">
        <v>2.8475044295191765E-2</v>
      </c>
    </row>
    <row r="282" spans="1:10" x14ac:dyDescent="0.25">
      <c r="A282" s="288" t="str">
        <f t="shared" si="4"/>
        <v>22014edu12</v>
      </c>
      <c r="B282" s="232">
        <v>22014</v>
      </c>
      <c r="C282" s="232" t="s">
        <v>705</v>
      </c>
      <c r="D282" s="232">
        <v>0.45689898729324341</v>
      </c>
      <c r="E282" s="232">
        <v>7.5657300651073456E-2</v>
      </c>
      <c r="F282" s="232">
        <v>6.039060115814209</v>
      </c>
      <c r="G282" s="232">
        <v>1.6368078004092013E-9</v>
      </c>
      <c r="H282" s="232">
        <v>6442</v>
      </c>
      <c r="I282" s="232">
        <v>0.2466287761926651</v>
      </c>
      <c r="J282" s="232">
        <v>0.36164703965187073</v>
      </c>
    </row>
    <row r="283" spans="1:10" x14ac:dyDescent="0.25">
      <c r="A283" s="288" t="str">
        <f t="shared" si="4"/>
        <v>22014edu13</v>
      </c>
      <c r="B283" s="232">
        <v>22014</v>
      </c>
      <c r="C283" s="232" t="s">
        <v>706</v>
      </c>
      <c r="D283" s="232">
        <v>0.60596209764480591</v>
      </c>
      <c r="E283" s="232">
        <v>0.10506666451692581</v>
      </c>
      <c r="F283" s="232">
        <v>5.7674059867858887</v>
      </c>
      <c r="G283" s="232">
        <v>8.4247471221488013E-9</v>
      </c>
      <c r="H283" s="232">
        <v>6442</v>
      </c>
      <c r="I283" s="232">
        <v>0.2466287761926651</v>
      </c>
      <c r="J283" s="232">
        <v>1.7432861030101776E-2</v>
      </c>
    </row>
    <row r="284" spans="1:10" x14ac:dyDescent="0.25">
      <c r="A284" s="288" t="str">
        <f t="shared" si="4"/>
        <v>22014edu14</v>
      </c>
      <c r="B284" s="232">
        <v>22014</v>
      </c>
      <c r="C284" s="232" t="s">
        <v>707</v>
      </c>
      <c r="D284" s="232">
        <v>0.67185145616531372</v>
      </c>
      <c r="E284" s="232">
        <v>0.10939726978540421</v>
      </c>
      <c r="F284" s="232">
        <v>6.1413912773132324</v>
      </c>
      <c r="G284" s="232">
        <v>8.6693185963326869E-10</v>
      </c>
      <c r="H284" s="232">
        <v>6442</v>
      </c>
      <c r="I284" s="232">
        <v>0.2466287761926651</v>
      </c>
      <c r="J284" s="232">
        <v>2.3225763812661171E-2</v>
      </c>
    </row>
    <row r="285" spans="1:10" x14ac:dyDescent="0.25">
      <c r="A285" s="288" t="str">
        <f t="shared" si="4"/>
        <v>22014edu15</v>
      </c>
      <c r="B285" s="232">
        <v>22014</v>
      </c>
      <c r="C285" s="232" t="s">
        <v>708</v>
      </c>
      <c r="D285" s="232">
        <v>0.87275028228759766</v>
      </c>
      <c r="E285" s="232">
        <v>0.10430172085762024</v>
      </c>
      <c r="F285" s="232">
        <v>8.3675537109375</v>
      </c>
      <c r="G285" s="232">
        <v>7.1486225703698434E-17</v>
      </c>
      <c r="H285" s="232">
        <v>6442</v>
      </c>
      <c r="I285" s="232">
        <v>0.2466287761926651</v>
      </c>
      <c r="J285" s="232">
        <v>2.5316804647445679E-2</v>
      </c>
    </row>
    <row r="286" spans="1:10" x14ac:dyDescent="0.25">
      <c r="A286" s="288" t="str">
        <f t="shared" si="4"/>
        <v>22014edu16</v>
      </c>
      <c r="B286" s="232">
        <v>22014</v>
      </c>
      <c r="C286" s="232" t="s">
        <v>709</v>
      </c>
      <c r="D286" s="232">
        <v>1.3104525804519653</v>
      </c>
      <c r="E286" s="232">
        <v>7.8757353127002716E-2</v>
      </c>
      <c r="F286" s="232">
        <v>16.639114379882813</v>
      </c>
      <c r="G286" s="232">
        <v>0</v>
      </c>
      <c r="H286" s="232">
        <v>6442</v>
      </c>
      <c r="I286" s="232">
        <v>0.2466287761926651</v>
      </c>
      <c r="J286" s="232">
        <v>0.23803138732910156</v>
      </c>
    </row>
    <row r="287" spans="1:10" x14ac:dyDescent="0.25">
      <c r="A287" s="288" t="str">
        <f t="shared" si="4"/>
        <v>22014edu18</v>
      </c>
      <c r="B287" s="232">
        <v>22014</v>
      </c>
      <c r="C287" s="232" t="s">
        <v>710</v>
      </c>
      <c r="D287" s="232">
        <v>1.6265842914581299</v>
      </c>
      <c r="E287" s="232">
        <v>0.17844532430171967</v>
      </c>
      <c r="F287" s="232">
        <v>9.1153087615966797</v>
      </c>
      <c r="G287" s="232">
        <v>1.0306450712560515E-19</v>
      </c>
      <c r="H287" s="232">
        <v>6442</v>
      </c>
      <c r="I287" s="232">
        <v>0.2466287761926651</v>
      </c>
      <c r="J287" s="232">
        <v>1.1835723184049129E-2</v>
      </c>
    </row>
    <row r="288" spans="1:10" x14ac:dyDescent="0.25">
      <c r="A288" s="288" t="str">
        <f t="shared" si="4"/>
        <v>22014edu2</v>
      </c>
      <c r="B288" s="232">
        <v>22014</v>
      </c>
      <c r="C288" s="232" t="s">
        <v>711</v>
      </c>
      <c r="D288" s="232">
        <v>-0.26421010494232178</v>
      </c>
      <c r="E288" s="232">
        <v>0.15975897014141083</v>
      </c>
      <c r="F288" s="232">
        <v>-1.6538045406341553</v>
      </c>
      <c r="G288" s="232">
        <v>9.8216123878955841E-2</v>
      </c>
      <c r="H288" s="232">
        <v>6442</v>
      </c>
      <c r="I288" s="232">
        <v>0.2466287761926651</v>
      </c>
      <c r="J288" s="232">
        <v>5.3338035941123962E-3</v>
      </c>
    </row>
    <row r="289" spans="1:10" x14ac:dyDescent="0.25">
      <c r="A289" s="288" t="str">
        <f t="shared" si="4"/>
        <v>22014edu22</v>
      </c>
      <c r="B289" s="232">
        <v>22014</v>
      </c>
      <c r="C289" s="232" t="s">
        <v>712</v>
      </c>
      <c r="D289" s="232">
        <v>1.6435918807983398</v>
      </c>
      <c r="E289" s="232">
        <v>0.33838802576065063</v>
      </c>
      <c r="F289" s="232">
        <v>4.8571219444274902</v>
      </c>
      <c r="G289" s="232">
        <v>1.2192722351755947E-6</v>
      </c>
      <c r="H289" s="232">
        <v>6442</v>
      </c>
      <c r="I289" s="232">
        <v>0.2466287761926651</v>
      </c>
      <c r="J289" s="232">
        <v>6.0564656741917133E-3</v>
      </c>
    </row>
    <row r="290" spans="1:10" x14ac:dyDescent="0.25">
      <c r="A290" s="288" t="str">
        <f t="shared" si="4"/>
        <v>22014edu3</v>
      </c>
      <c r="B290" s="232">
        <v>22014</v>
      </c>
      <c r="C290" s="232" t="s">
        <v>713</v>
      </c>
      <c r="D290" s="232">
        <v>3.8885395042598248E-3</v>
      </c>
      <c r="E290" s="232">
        <v>0.1152944415807724</v>
      </c>
      <c r="F290" s="232">
        <v>3.372703492641449E-2</v>
      </c>
      <c r="G290" s="232">
        <v>0.97309589385986328</v>
      </c>
      <c r="H290" s="232">
        <v>6442</v>
      </c>
      <c r="I290" s="232">
        <v>0.2466287761926651</v>
      </c>
      <c r="J290" s="232">
        <v>7.4299229308962822E-3</v>
      </c>
    </row>
    <row r="291" spans="1:10" x14ac:dyDescent="0.25">
      <c r="A291" s="288" t="str">
        <f t="shared" si="4"/>
        <v>22014edu4</v>
      </c>
      <c r="B291" s="232">
        <v>22014</v>
      </c>
      <c r="C291" s="232" t="s">
        <v>714</v>
      </c>
      <c r="D291" s="232">
        <v>5.5220730602741241E-2</v>
      </c>
      <c r="E291" s="232">
        <v>0.12121229618787766</v>
      </c>
      <c r="F291" s="232">
        <v>0.45557036995887756</v>
      </c>
      <c r="G291" s="232">
        <v>0.64871436357498169</v>
      </c>
      <c r="H291" s="232">
        <v>6442</v>
      </c>
      <c r="I291" s="232">
        <v>0.2466287761926651</v>
      </c>
      <c r="J291" s="232">
        <v>9.1773532330989838E-3</v>
      </c>
    </row>
    <row r="292" spans="1:10" x14ac:dyDescent="0.25">
      <c r="A292" s="288" t="str">
        <f t="shared" si="4"/>
        <v>22014edu5</v>
      </c>
      <c r="B292" s="232">
        <v>22014</v>
      </c>
      <c r="C292" s="232" t="s">
        <v>715</v>
      </c>
      <c r="D292" s="232">
        <v>3.0626764521002769E-2</v>
      </c>
      <c r="E292" s="232">
        <v>8.301214873790741E-2</v>
      </c>
      <c r="F292" s="232">
        <v>0.36894315481185913</v>
      </c>
      <c r="G292" s="232">
        <v>0.71218228340148926</v>
      </c>
      <c r="H292" s="232">
        <v>6442</v>
      </c>
      <c r="I292" s="232">
        <v>0.2466287761926651</v>
      </c>
      <c r="J292" s="232">
        <v>4.9270395189523697E-2</v>
      </c>
    </row>
    <row r="293" spans="1:10" x14ac:dyDescent="0.25">
      <c r="A293" s="288" t="str">
        <f t="shared" si="4"/>
        <v>22014edu6</v>
      </c>
      <c r="B293" s="232">
        <v>22014</v>
      </c>
      <c r="C293" s="232" t="s">
        <v>716</v>
      </c>
      <c r="D293" s="232">
        <v>0.12905102968215942</v>
      </c>
      <c r="E293" s="232">
        <v>8.65650475025177E-2</v>
      </c>
      <c r="F293" s="232">
        <v>1.4907983541488647</v>
      </c>
      <c r="G293" s="232">
        <v>0.13606357574462891</v>
      </c>
      <c r="H293" s="232">
        <v>6442</v>
      </c>
      <c r="I293" s="232">
        <v>0.2466287761926651</v>
      </c>
      <c r="J293" s="232">
        <v>2.7702633291482925E-2</v>
      </c>
    </row>
    <row r="294" spans="1:10" x14ac:dyDescent="0.25">
      <c r="A294" s="288" t="str">
        <f t="shared" si="4"/>
        <v>22014edu7</v>
      </c>
      <c r="B294" s="232">
        <v>22014</v>
      </c>
      <c r="C294" s="232" t="s">
        <v>717</v>
      </c>
      <c r="D294" s="232">
        <v>0.20457971096038818</v>
      </c>
      <c r="E294" s="232">
        <v>9.2293642461299896E-2</v>
      </c>
      <c r="F294" s="232">
        <v>2.2166175842285156</v>
      </c>
      <c r="G294" s="232">
        <v>2.6684150099754333E-2</v>
      </c>
      <c r="H294" s="232">
        <v>6442</v>
      </c>
      <c r="I294" s="232">
        <v>0.2466287761926651</v>
      </c>
      <c r="J294" s="232">
        <v>1.7806379124522209E-2</v>
      </c>
    </row>
    <row r="295" spans="1:10" x14ac:dyDescent="0.25">
      <c r="A295" s="288" t="str">
        <f t="shared" si="4"/>
        <v>22014edu8</v>
      </c>
      <c r="B295" s="232">
        <v>22014</v>
      </c>
      <c r="C295" s="232" t="s">
        <v>718</v>
      </c>
      <c r="D295" s="232">
        <v>0.21664544939994812</v>
      </c>
      <c r="E295" s="232">
        <v>8.9161098003387451E-2</v>
      </c>
      <c r="F295" s="232">
        <v>2.4298202991485596</v>
      </c>
      <c r="G295" s="232">
        <v>1.513354480266571E-2</v>
      </c>
      <c r="H295" s="232">
        <v>6442</v>
      </c>
      <c r="I295" s="232">
        <v>0.2466287761926651</v>
      </c>
      <c r="J295" s="232">
        <v>2.5577368214726448E-2</v>
      </c>
    </row>
    <row r="296" spans="1:10" x14ac:dyDescent="0.25">
      <c r="A296" s="288" t="str">
        <f t="shared" si="4"/>
        <v>22014edu9</v>
      </c>
      <c r="B296" s="232">
        <v>22014</v>
      </c>
      <c r="C296" s="232" t="s">
        <v>719</v>
      </c>
      <c r="D296" s="232">
        <v>0.25173741579055786</v>
      </c>
      <c r="E296" s="232">
        <v>7.7355906367301941E-2</v>
      </c>
      <c r="F296" s="232">
        <v>3.2542753219604492</v>
      </c>
      <c r="G296" s="232">
        <v>1.1427075369283557E-3</v>
      </c>
      <c r="H296" s="232">
        <v>6442</v>
      </c>
      <c r="I296" s="232">
        <v>0.2466287761926651</v>
      </c>
      <c r="J296" s="232">
        <v>0.11295928806066513</v>
      </c>
    </row>
    <row r="297" spans="1:10" x14ac:dyDescent="0.25">
      <c r="A297" s="288" t="str">
        <f t="shared" si="4"/>
        <v>22014hom</v>
      </c>
      <c r="B297" s="232">
        <v>22014</v>
      </c>
      <c r="C297" s="232" t="s">
        <v>720</v>
      </c>
      <c r="D297" s="232">
        <v>0.34790849685668945</v>
      </c>
      <c r="E297" s="232">
        <v>2.2932440042495728E-2</v>
      </c>
      <c r="F297" s="232">
        <v>15.171019554138184</v>
      </c>
      <c r="G297" s="232">
        <v>0</v>
      </c>
      <c r="H297" s="232">
        <v>6442</v>
      </c>
      <c r="I297" s="232">
        <v>0.2466287761926651</v>
      </c>
      <c r="J297" s="232">
        <v>0.54225456714630127</v>
      </c>
    </row>
    <row r="298" spans="1:10" x14ac:dyDescent="0.25">
      <c r="A298" s="288" t="str">
        <f t="shared" si="4"/>
        <v>22014idade</v>
      </c>
      <c r="B298" s="232">
        <v>22014</v>
      </c>
      <c r="C298" s="232" t="s">
        <v>721</v>
      </c>
      <c r="D298" s="232">
        <v>4.3084964156150818E-2</v>
      </c>
      <c r="E298" s="232">
        <v>5.0018695183098316E-3</v>
      </c>
      <c r="F298" s="232">
        <v>8.6137723922729492</v>
      </c>
      <c r="G298" s="232">
        <v>8.7954925169763735E-18</v>
      </c>
      <c r="H298" s="232">
        <v>6442</v>
      </c>
      <c r="I298" s="232">
        <v>0.2466287761926651</v>
      </c>
      <c r="J298" s="232">
        <v>40.337898254394531</v>
      </c>
    </row>
    <row r="299" spans="1:10" x14ac:dyDescent="0.25">
      <c r="A299" s="288" t="str">
        <f t="shared" si="4"/>
        <v>22014idade2</v>
      </c>
      <c r="B299" s="232">
        <v>22014</v>
      </c>
      <c r="C299" s="232" t="s">
        <v>722</v>
      </c>
      <c r="D299" s="232">
        <v>-3.7876985152252018E-4</v>
      </c>
      <c r="E299" s="232">
        <v>5.9320325817679986E-5</v>
      </c>
      <c r="F299" s="232">
        <v>-6.3851613998413086</v>
      </c>
      <c r="G299" s="232">
        <v>1.8318901950920008E-10</v>
      </c>
      <c r="H299" s="232">
        <v>6442</v>
      </c>
      <c r="I299" s="232">
        <v>0.2466287761926651</v>
      </c>
      <c r="J299" s="232">
        <v>1793.3631591796875</v>
      </c>
    </row>
    <row r="300" spans="1:10" x14ac:dyDescent="0.25">
      <c r="A300" s="288" t="str">
        <f t="shared" si="4"/>
        <v>22014lnrtrabp</v>
      </c>
      <c r="B300" s="232">
        <v>22014</v>
      </c>
      <c r="C300" s="232" t="s">
        <v>723</v>
      </c>
      <c r="J300" s="232">
        <v>7.3758149147033691</v>
      </c>
    </row>
    <row r="301" spans="1:10" x14ac:dyDescent="0.25">
      <c r="A301" s="288" t="str">
        <f t="shared" si="4"/>
        <v>12014_cons</v>
      </c>
      <c r="B301" s="232">
        <v>12014</v>
      </c>
      <c r="C301" s="232" t="s">
        <v>701</v>
      </c>
      <c r="D301" s="232">
        <v>5.6626424789428711</v>
      </c>
      <c r="E301" s="232">
        <v>8.9928224682807922E-2</v>
      </c>
      <c r="F301" s="232">
        <v>62.968467712402344</v>
      </c>
      <c r="G301" s="232">
        <v>0</v>
      </c>
      <c r="H301" s="232">
        <v>6474</v>
      </c>
      <c r="I301" s="232">
        <v>0.47114095091819763</v>
      </c>
    </row>
    <row r="302" spans="1:10" x14ac:dyDescent="0.25">
      <c r="A302" s="288" t="str">
        <f t="shared" si="4"/>
        <v>12014edu1</v>
      </c>
      <c r="B302" s="232">
        <v>12014</v>
      </c>
      <c r="C302" s="232" t="s">
        <v>702</v>
      </c>
      <c r="D302" s="232">
        <v>-0.61197549104690552</v>
      </c>
      <c r="E302" s="232">
        <v>5.3234271705150604E-2</v>
      </c>
      <c r="F302" s="232">
        <v>-11.495892524719238</v>
      </c>
      <c r="G302" s="232">
        <v>2.7245468884827843E-30</v>
      </c>
      <c r="H302" s="232">
        <v>6474</v>
      </c>
      <c r="I302" s="232">
        <v>0.47114095091819763</v>
      </c>
      <c r="J302" s="232">
        <v>1.9374012481421232E-4</v>
      </c>
    </row>
    <row r="303" spans="1:10" x14ac:dyDescent="0.25">
      <c r="A303" s="288" t="str">
        <f t="shared" si="4"/>
        <v>12014edu10</v>
      </c>
      <c r="B303" s="232">
        <v>12014</v>
      </c>
      <c r="C303" s="232" t="s">
        <v>703</v>
      </c>
      <c r="D303" s="232">
        <v>9.7476907074451447E-2</v>
      </c>
      <c r="E303" s="232">
        <v>7.2413690388202667E-2</v>
      </c>
      <c r="F303" s="232">
        <v>1.346111536026001</v>
      </c>
      <c r="G303" s="232">
        <v>0.17831383645534515</v>
      </c>
      <c r="H303" s="232">
        <v>6474</v>
      </c>
      <c r="I303" s="232">
        <v>0.47114095091819763</v>
      </c>
      <c r="J303" s="232">
        <v>2.1992629393935204E-2</v>
      </c>
    </row>
    <row r="304" spans="1:10" x14ac:dyDescent="0.25">
      <c r="A304" s="288" t="str">
        <f t="shared" si="4"/>
        <v>12014edu11</v>
      </c>
      <c r="B304" s="232">
        <v>12014</v>
      </c>
      <c r="C304" s="232" t="s">
        <v>704</v>
      </c>
      <c r="D304" s="232">
        <v>0.18278768658638</v>
      </c>
      <c r="E304" s="232">
        <v>6.6132880747318268E-2</v>
      </c>
      <c r="F304" s="232">
        <v>2.7639455795288086</v>
      </c>
      <c r="G304" s="232">
        <v>5.7269097305834293E-3</v>
      </c>
      <c r="H304" s="232">
        <v>6474</v>
      </c>
      <c r="I304" s="232">
        <v>0.47114095091819763</v>
      </c>
      <c r="J304" s="232">
        <v>2.9840413480997086E-2</v>
      </c>
    </row>
    <row r="305" spans="1:10" x14ac:dyDescent="0.25">
      <c r="A305" s="288" t="str">
        <f t="shared" si="4"/>
        <v>12014edu12</v>
      </c>
      <c r="B305" s="232">
        <v>12014</v>
      </c>
      <c r="C305" s="232" t="s">
        <v>705</v>
      </c>
      <c r="D305" s="232">
        <v>0.35961949825286865</v>
      </c>
      <c r="E305" s="232">
        <v>5.2981819957494736E-2</v>
      </c>
      <c r="F305" s="232">
        <v>6.7876019477844238</v>
      </c>
      <c r="G305" s="232">
        <v>1.2417480238502421E-11</v>
      </c>
      <c r="H305" s="232">
        <v>6474</v>
      </c>
      <c r="I305" s="232">
        <v>0.47114095091819763</v>
      </c>
      <c r="J305" s="232">
        <v>0.35484269261360168</v>
      </c>
    </row>
    <row r="306" spans="1:10" x14ac:dyDescent="0.25">
      <c r="A306" s="288" t="str">
        <f t="shared" si="4"/>
        <v>12014edu13</v>
      </c>
      <c r="B306" s="232">
        <v>12014</v>
      </c>
      <c r="C306" s="232" t="s">
        <v>706</v>
      </c>
      <c r="D306" s="232">
        <v>0.55623072385787964</v>
      </c>
      <c r="E306" s="232">
        <v>8.0592311918735504E-2</v>
      </c>
      <c r="F306" s="232">
        <v>6.9017839431762695</v>
      </c>
      <c r="G306" s="232">
        <v>5.6253495785141272E-12</v>
      </c>
      <c r="H306" s="232">
        <v>6474</v>
      </c>
      <c r="I306" s="232">
        <v>0.47114095091819763</v>
      </c>
      <c r="J306" s="232">
        <v>1.6702268272638321E-2</v>
      </c>
    </row>
    <row r="307" spans="1:10" x14ac:dyDescent="0.25">
      <c r="A307" s="288" t="str">
        <f t="shared" si="4"/>
        <v>12014edu14</v>
      </c>
      <c r="B307" s="232">
        <v>12014</v>
      </c>
      <c r="C307" s="232" t="s">
        <v>707</v>
      </c>
      <c r="D307" s="232">
        <v>0.64854001998901367</v>
      </c>
      <c r="E307" s="232">
        <v>7.0642761886119843E-2</v>
      </c>
      <c r="F307" s="232">
        <v>9.1805582046508789</v>
      </c>
      <c r="G307" s="232">
        <v>5.6705874091061095E-20</v>
      </c>
      <c r="H307" s="232">
        <v>6474</v>
      </c>
      <c r="I307" s="232">
        <v>0.47114095091819763</v>
      </c>
      <c r="J307" s="232">
        <v>2.3424504324793816E-2</v>
      </c>
    </row>
    <row r="308" spans="1:10" x14ac:dyDescent="0.25">
      <c r="A308" s="288" t="str">
        <f t="shared" si="4"/>
        <v>12014edu15</v>
      </c>
      <c r="B308" s="232">
        <v>12014</v>
      </c>
      <c r="C308" s="232" t="s">
        <v>708</v>
      </c>
      <c r="D308" s="232">
        <v>0.79563361406326294</v>
      </c>
      <c r="E308" s="232">
        <v>7.2408318519592285E-2</v>
      </c>
      <c r="F308" s="232">
        <v>10.988152503967285</v>
      </c>
      <c r="G308" s="232">
        <v>7.6833631795192564E-28</v>
      </c>
      <c r="H308" s="232">
        <v>6474</v>
      </c>
      <c r="I308" s="232">
        <v>0.47114095091819763</v>
      </c>
      <c r="J308" s="232">
        <v>3.0375916510820389E-2</v>
      </c>
    </row>
    <row r="309" spans="1:10" x14ac:dyDescent="0.25">
      <c r="A309" s="288" t="str">
        <f t="shared" si="4"/>
        <v>12014edu16</v>
      </c>
      <c r="B309" s="232">
        <v>12014</v>
      </c>
      <c r="C309" s="232" t="s">
        <v>709</v>
      </c>
      <c r="D309" s="232">
        <v>1.3163160085678101</v>
      </c>
      <c r="E309" s="232">
        <v>5.5495977401733398E-2</v>
      </c>
      <c r="F309" s="232">
        <v>23.719123840332031</v>
      </c>
      <c r="G309" s="232">
        <v>0</v>
      </c>
      <c r="H309" s="232">
        <v>6474</v>
      </c>
      <c r="I309" s="232">
        <v>0.47114095091819763</v>
      </c>
      <c r="J309" s="232">
        <v>0.2375597208738327</v>
      </c>
    </row>
    <row r="310" spans="1:10" x14ac:dyDescent="0.25">
      <c r="A310" s="288" t="str">
        <f t="shared" si="4"/>
        <v>12014edu18</v>
      </c>
      <c r="B310" s="232">
        <v>12014</v>
      </c>
      <c r="C310" s="232" t="s">
        <v>710</v>
      </c>
      <c r="D310" s="232">
        <v>1.7265379428863525</v>
      </c>
      <c r="E310" s="232">
        <v>9.7287982702255249E-2</v>
      </c>
      <c r="F310" s="232">
        <v>17.746671676635742</v>
      </c>
      <c r="G310" s="232">
        <v>0</v>
      </c>
      <c r="H310" s="232">
        <v>6474</v>
      </c>
      <c r="I310" s="232">
        <v>0.47114095091819763</v>
      </c>
      <c r="J310" s="232">
        <v>1.2154871597886086E-2</v>
      </c>
    </row>
    <row r="311" spans="1:10" x14ac:dyDescent="0.25">
      <c r="A311" s="288" t="str">
        <f t="shared" si="4"/>
        <v>12014edu2</v>
      </c>
      <c r="B311" s="232">
        <v>12014</v>
      </c>
      <c r="C311" s="232" t="s">
        <v>711</v>
      </c>
      <c r="D311" s="232">
        <v>-9.6984561532735825E-3</v>
      </c>
      <c r="E311" s="232">
        <v>7.4560873210430145E-2</v>
      </c>
      <c r="F311" s="232">
        <v>-0.13007433712482452</v>
      </c>
      <c r="G311" s="232">
        <v>0.89651167392730713</v>
      </c>
      <c r="H311" s="232">
        <v>6474</v>
      </c>
      <c r="I311" s="232">
        <v>0.47114095091819763</v>
      </c>
      <c r="J311" s="232">
        <v>7.0007550530135632E-3</v>
      </c>
    </row>
    <row r="312" spans="1:10" x14ac:dyDescent="0.25">
      <c r="A312" s="288" t="str">
        <f t="shared" si="4"/>
        <v>12014edu22</v>
      </c>
      <c r="B312" s="232">
        <v>12014</v>
      </c>
      <c r="C312" s="232" t="s">
        <v>712</v>
      </c>
      <c r="D312" s="232">
        <v>1.9373503923416138</v>
      </c>
      <c r="E312" s="232">
        <v>0.20093603432178497</v>
      </c>
      <c r="F312" s="232">
        <v>9.641627311706543</v>
      </c>
      <c r="G312" s="232">
        <v>7.4842624286943668E-22</v>
      </c>
      <c r="H312" s="232">
        <v>6474</v>
      </c>
      <c r="I312" s="232">
        <v>0.47114095091819763</v>
      </c>
      <c r="J312" s="232">
        <v>4.7304867766797543E-3</v>
      </c>
    </row>
    <row r="313" spans="1:10" x14ac:dyDescent="0.25">
      <c r="A313" s="288" t="str">
        <f t="shared" si="4"/>
        <v>12014edu3</v>
      </c>
      <c r="B313" s="232">
        <v>12014</v>
      </c>
      <c r="C313" s="232" t="s">
        <v>713</v>
      </c>
      <c r="D313" s="232">
        <v>-0.15336085855960846</v>
      </c>
      <c r="E313" s="232">
        <v>8.4711886942386627E-2</v>
      </c>
      <c r="F313" s="232">
        <v>-1.8103817701339722</v>
      </c>
      <c r="G313" s="232">
        <v>7.0283107459545135E-2</v>
      </c>
      <c r="H313" s="232">
        <v>6474</v>
      </c>
      <c r="I313" s="232">
        <v>0.47114095091819763</v>
      </c>
      <c r="J313" s="232">
        <v>7.0059895515441895E-3</v>
      </c>
    </row>
    <row r="314" spans="1:10" x14ac:dyDescent="0.25">
      <c r="A314" s="288" t="str">
        <f t="shared" si="4"/>
        <v>12014edu4</v>
      </c>
      <c r="B314" s="232">
        <v>12014</v>
      </c>
      <c r="C314" s="232" t="s">
        <v>714</v>
      </c>
      <c r="D314" s="232">
        <v>-0.19636666774749756</v>
      </c>
      <c r="E314" s="232">
        <v>7.3749631643295288E-2</v>
      </c>
      <c r="F314" s="232">
        <v>-2.6626121997833252</v>
      </c>
      <c r="G314" s="232">
        <v>7.7729104086756706E-3</v>
      </c>
      <c r="H314" s="232">
        <v>6474</v>
      </c>
      <c r="I314" s="232">
        <v>0.47114095091819763</v>
      </c>
      <c r="J314" s="232">
        <v>1.1632827110588551E-2</v>
      </c>
    </row>
    <row r="315" spans="1:10" x14ac:dyDescent="0.25">
      <c r="A315" s="288" t="str">
        <f t="shared" si="4"/>
        <v>12014edu5</v>
      </c>
      <c r="B315" s="232">
        <v>12014</v>
      </c>
      <c r="C315" s="232" t="s">
        <v>715</v>
      </c>
      <c r="D315" s="232">
        <v>-4.4018048793077469E-2</v>
      </c>
      <c r="E315" s="232">
        <v>5.9354886412620544E-2</v>
      </c>
      <c r="F315" s="232">
        <v>-0.74160784482955933</v>
      </c>
      <c r="G315" s="232">
        <v>0.45835196971893311</v>
      </c>
      <c r="H315" s="232">
        <v>6474</v>
      </c>
      <c r="I315" s="232">
        <v>0.47114095091819763</v>
      </c>
      <c r="J315" s="232">
        <v>4.6417113393545151E-2</v>
      </c>
    </row>
    <row r="316" spans="1:10" x14ac:dyDescent="0.25">
      <c r="A316" s="288" t="str">
        <f t="shared" si="4"/>
        <v>12014edu6</v>
      </c>
      <c r="B316" s="232">
        <v>12014</v>
      </c>
      <c r="C316" s="232" t="s">
        <v>716</v>
      </c>
      <c r="D316" s="232">
        <v>8.4634395316243172E-3</v>
      </c>
      <c r="E316" s="232">
        <v>6.5380245447158813E-2</v>
      </c>
      <c r="F316" s="232">
        <v>0.12944948673248291</v>
      </c>
      <c r="G316" s="232">
        <v>0.89700603485107422</v>
      </c>
      <c r="H316" s="232">
        <v>6474</v>
      </c>
      <c r="I316" s="232">
        <v>0.47114095091819763</v>
      </c>
      <c r="J316" s="232">
        <v>2.5968555361032486E-2</v>
      </c>
    </row>
    <row r="317" spans="1:10" x14ac:dyDescent="0.25">
      <c r="A317" s="288" t="str">
        <f t="shared" si="4"/>
        <v>12014edu7</v>
      </c>
      <c r="B317" s="232">
        <v>12014</v>
      </c>
      <c r="C317" s="232" t="s">
        <v>717</v>
      </c>
      <c r="D317" s="232">
        <v>1.2540764175355434E-2</v>
      </c>
      <c r="E317" s="232">
        <v>6.8977460265159607E-2</v>
      </c>
      <c r="F317" s="232">
        <v>0.18180958926677704</v>
      </c>
      <c r="G317" s="232">
        <v>0.85573786497116089</v>
      </c>
      <c r="H317" s="232">
        <v>6474</v>
      </c>
      <c r="I317" s="232">
        <v>0.47114095091819763</v>
      </c>
      <c r="J317" s="232">
        <v>1.9798159599304199E-2</v>
      </c>
    </row>
    <row r="318" spans="1:10" x14ac:dyDescent="0.25">
      <c r="A318" s="288" t="str">
        <f t="shared" si="4"/>
        <v>12014edu8</v>
      </c>
      <c r="B318" s="232">
        <v>12014</v>
      </c>
      <c r="C318" s="232" t="s">
        <v>718</v>
      </c>
      <c r="D318" s="232">
        <v>1.4724176377058029E-2</v>
      </c>
      <c r="E318" s="232">
        <v>6.4856871962547302E-2</v>
      </c>
      <c r="F318" s="232">
        <v>0.22702568769454956</v>
      </c>
      <c r="G318" s="232">
        <v>0.82041096687316895</v>
      </c>
      <c r="H318" s="232">
        <v>6474</v>
      </c>
      <c r="I318" s="232">
        <v>0.47114095091819763</v>
      </c>
      <c r="J318" s="232">
        <v>2.3674823343753815E-2</v>
      </c>
    </row>
    <row r="319" spans="1:10" x14ac:dyDescent="0.25">
      <c r="A319" s="288" t="str">
        <f t="shared" si="4"/>
        <v>12014edu9</v>
      </c>
      <c r="B319" s="232">
        <v>12014</v>
      </c>
      <c r="C319" s="232" t="s">
        <v>719</v>
      </c>
      <c r="D319" s="232">
        <v>6.9926358759403229E-2</v>
      </c>
      <c r="E319" s="232">
        <v>5.558028444647789E-2</v>
      </c>
      <c r="F319" s="232">
        <v>1.2581144571304321</v>
      </c>
      <c r="G319" s="232">
        <v>0.20839589834213257</v>
      </c>
      <c r="H319" s="232">
        <v>6474</v>
      </c>
      <c r="I319" s="232">
        <v>0.47114095091819763</v>
      </c>
      <c r="J319" s="232">
        <v>0.11053695529699326</v>
      </c>
    </row>
    <row r="320" spans="1:10" x14ac:dyDescent="0.25">
      <c r="A320" s="288" t="str">
        <f t="shared" si="4"/>
        <v>12014hom</v>
      </c>
      <c r="B320" s="232">
        <v>12014</v>
      </c>
      <c r="C320" s="232" t="s">
        <v>720</v>
      </c>
      <c r="D320" s="232">
        <v>0.37243998050689697</v>
      </c>
      <c r="E320" s="232">
        <v>1.5773605555295944E-2</v>
      </c>
      <c r="F320" s="232">
        <v>23.611595153808594</v>
      </c>
      <c r="G320" s="232">
        <v>0</v>
      </c>
      <c r="H320" s="232">
        <v>6474</v>
      </c>
      <c r="I320" s="232">
        <v>0.47114095091819763</v>
      </c>
      <c r="J320" s="232">
        <v>0.54322808980941772</v>
      </c>
    </row>
    <row r="321" spans="1:10" x14ac:dyDescent="0.25">
      <c r="A321" s="288" t="str">
        <f t="shared" si="4"/>
        <v>12014idade</v>
      </c>
      <c r="B321" s="232">
        <v>12014</v>
      </c>
      <c r="C321" s="232" t="s">
        <v>721</v>
      </c>
      <c r="D321" s="232">
        <v>4.8055540770292282E-2</v>
      </c>
      <c r="E321" s="232">
        <v>3.8153768982738256E-3</v>
      </c>
      <c r="F321" s="232">
        <v>12.595227241516113</v>
      </c>
      <c r="G321" s="232">
        <v>5.9264846453968829E-36</v>
      </c>
      <c r="H321" s="232">
        <v>6474</v>
      </c>
      <c r="I321" s="232">
        <v>0.47114095091819763</v>
      </c>
      <c r="J321" s="232">
        <v>40.113628387451172</v>
      </c>
    </row>
    <row r="322" spans="1:10" x14ac:dyDescent="0.25">
      <c r="A322" s="288" t="str">
        <f t="shared" si="4"/>
        <v>12014idade2</v>
      </c>
      <c r="B322" s="232">
        <v>12014</v>
      </c>
      <c r="C322" s="232" t="s">
        <v>722</v>
      </c>
      <c r="D322" s="232">
        <v>-4.424815415404737E-4</v>
      </c>
      <c r="E322" s="232">
        <v>4.5768152631353587E-5</v>
      </c>
      <c r="F322" s="232">
        <v>-9.6678915023803711</v>
      </c>
      <c r="G322" s="232">
        <v>5.8136766697961947E-22</v>
      </c>
      <c r="H322" s="232">
        <v>6474</v>
      </c>
      <c r="I322" s="232">
        <v>0.47114095091819763</v>
      </c>
      <c r="J322" s="232">
        <v>1773.7025146484375</v>
      </c>
    </row>
    <row r="323" spans="1:10" x14ac:dyDescent="0.25">
      <c r="A323" s="288" t="str">
        <f t="shared" ref="A323:A386" si="5">B323&amp;C323</f>
        <v>12014lnrtrabp</v>
      </c>
      <c r="B323" s="232">
        <v>12014</v>
      </c>
      <c r="C323" s="232" t="s">
        <v>723</v>
      </c>
      <c r="J323" s="232">
        <v>7.5374822616577148</v>
      </c>
    </row>
    <row r="324" spans="1:10" x14ac:dyDescent="0.25">
      <c r="A324" s="288" t="str">
        <f t="shared" si="5"/>
        <v>42013_cons</v>
      </c>
      <c r="B324" s="232">
        <v>42013</v>
      </c>
      <c r="C324" s="232" t="s">
        <v>701</v>
      </c>
      <c r="D324" s="232">
        <v>5.6363945007324219</v>
      </c>
      <c r="E324" s="232">
        <v>9.8118230700492859E-2</v>
      </c>
      <c r="F324" s="232">
        <v>57.444927215576172</v>
      </c>
      <c r="G324" s="232">
        <v>0</v>
      </c>
      <c r="H324" s="232">
        <v>6285</v>
      </c>
      <c r="I324" s="232">
        <v>0.47244355082511902</v>
      </c>
    </row>
    <row r="325" spans="1:10" x14ac:dyDescent="0.25">
      <c r="A325" s="288" t="str">
        <f t="shared" si="5"/>
        <v>42013edu1</v>
      </c>
      <c r="B325" s="232">
        <v>42013</v>
      </c>
      <c r="C325" s="232" t="s">
        <v>702</v>
      </c>
      <c r="D325" s="232">
        <v>-8.231806755065918E-2</v>
      </c>
      <c r="E325" s="232">
        <v>6.2041815370321274E-2</v>
      </c>
      <c r="F325" s="232">
        <v>-1.3268159627914429</v>
      </c>
      <c r="G325" s="232">
        <v>0.18461793661117554</v>
      </c>
      <c r="H325" s="232">
        <v>6285</v>
      </c>
      <c r="I325" s="232">
        <v>0.47244355082511902</v>
      </c>
      <c r="J325" s="232">
        <v>2.1218326583039016E-4</v>
      </c>
    </row>
    <row r="326" spans="1:10" x14ac:dyDescent="0.25">
      <c r="A326" s="288" t="str">
        <f t="shared" si="5"/>
        <v>42013edu10</v>
      </c>
      <c r="B326" s="232">
        <v>42013</v>
      </c>
      <c r="C326" s="232" t="s">
        <v>703</v>
      </c>
      <c r="D326" s="232">
        <v>0.21611630916595459</v>
      </c>
      <c r="E326" s="232">
        <v>8.1617876887321472E-2</v>
      </c>
      <c r="F326" s="232">
        <v>2.6479041576385498</v>
      </c>
      <c r="G326" s="232">
        <v>8.1195458769798279E-3</v>
      </c>
      <c r="H326" s="232">
        <v>6285</v>
      </c>
      <c r="I326" s="232">
        <v>0.47244355082511902</v>
      </c>
      <c r="J326" s="232">
        <v>2.2975923493504524E-2</v>
      </c>
    </row>
    <row r="327" spans="1:10" x14ac:dyDescent="0.25">
      <c r="A327" s="288" t="str">
        <f t="shared" si="5"/>
        <v>42013edu11</v>
      </c>
      <c r="B327" s="232">
        <v>42013</v>
      </c>
      <c r="C327" s="232" t="s">
        <v>704</v>
      </c>
      <c r="D327" s="232">
        <v>0.22842207551002502</v>
      </c>
      <c r="E327" s="232">
        <v>7.1277298033237457E-2</v>
      </c>
      <c r="F327" s="232">
        <v>3.2046959400177002</v>
      </c>
      <c r="G327" s="232">
        <v>1.3588337460532784E-3</v>
      </c>
      <c r="H327" s="232">
        <v>6285</v>
      </c>
      <c r="I327" s="232">
        <v>0.47244355082511902</v>
      </c>
      <c r="J327" s="232">
        <v>2.4961948394775391E-2</v>
      </c>
    </row>
    <row r="328" spans="1:10" x14ac:dyDescent="0.25">
      <c r="A328" s="288" t="str">
        <f t="shared" si="5"/>
        <v>42013edu12</v>
      </c>
      <c r="B328" s="232">
        <v>42013</v>
      </c>
      <c r="C328" s="232" t="s">
        <v>705</v>
      </c>
      <c r="D328" s="232">
        <v>0.44084304571151733</v>
      </c>
      <c r="E328" s="232">
        <v>6.2038466334342957E-2</v>
      </c>
      <c r="F328" s="232">
        <v>7.1059627532958984</v>
      </c>
      <c r="G328" s="232">
        <v>1.327434473105682E-12</v>
      </c>
      <c r="H328" s="232">
        <v>6285</v>
      </c>
      <c r="I328" s="232">
        <v>0.47244355082511902</v>
      </c>
      <c r="J328" s="232">
        <v>0.35055428743362427</v>
      </c>
    </row>
    <row r="329" spans="1:10" x14ac:dyDescent="0.25">
      <c r="A329" s="288" t="str">
        <f t="shared" si="5"/>
        <v>42013edu13</v>
      </c>
      <c r="B329" s="232">
        <v>42013</v>
      </c>
      <c r="C329" s="232" t="s">
        <v>706</v>
      </c>
      <c r="D329" s="232">
        <v>0.61871117353439331</v>
      </c>
      <c r="E329" s="232">
        <v>8.5505247116088867E-2</v>
      </c>
      <c r="F329" s="232">
        <v>7.2359437942504883</v>
      </c>
      <c r="G329" s="232">
        <v>5.1758429356688063E-13</v>
      </c>
      <c r="H329" s="232">
        <v>6285</v>
      </c>
      <c r="I329" s="232">
        <v>0.47244355082511902</v>
      </c>
      <c r="J329" s="232">
        <v>1.7762988805770874E-2</v>
      </c>
    </row>
    <row r="330" spans="1:10" x14ac:dyDescent="0.25">
      <c r="A330" s="288" t="str">
        <f t="shared" si="5"/>
        <v>42013edu14</v>
      </c>
      <c r="B330" s="232">
        <v>42013</v>
      </c>
      <c r="C330" s="232" t="s">
        <v>707</v>
      </c>
      <c r="D330" s="232">
        <v>0.69731789827346802</v>
      </c>
      <c r="E330" s="232">
        <v>8.2638218998908997E-2</v>
      </c>
      <c r="F330" s="232">
        <v>8.4382009506225586</v>
      </c>
      <c r="G330" s="232">
        <v>3.9616349674181817E-17</v>
      </c>
      <c r="H330" s="232">
        <v>6285</v>
      </c>
      <c r="I330" s="232">
        <v>0.47244355082511902</v>
      </c>
      <c r="J330" s="232">
        <v>2.3450478911399841E-2</v>
      </c>
    </row>
    <row r="331" spans="1:10" x14ac:dyDescent="0.25">
      <c r="A331" s="288" t="str">
        <f t="shared" si="5"/>
        <v>42013edu15</v>
      </c>
      <c r="B331" s="232">
        <v>42013</v>
      </c>
      <c r="C331" s="232" t="s">
        <v>708</v>
      </c>
      <c r="D331" s="232">
        <v>0.87017279863357544</v>
      </c>
      <c r="E331" s="232">
        <v>8.5693873465061188E-2</v>
      </c>
      <c r="F331" s="232">
        <v>10.154434204101563</v>
      </c>
      <c r="G331" s="232">
        <v>4.8575356639214051E-24</v>
      </c>
      <c r="H331" s="232">
        <v>6285</v>
      </c>
      <c r="I331" s="232">
        <v>0.47244355082511902</v>
      </c>
      <c r="J331" s="232">
        <v>2.6467142626643181E-2</v>
      </c>
    </row>
    <row r="332" spans="1:10" x14ac:dyDescent="0.25">
      <c r="A332" s="288" t="str">
        <f t="shared" si="5"/>
        <v>42013edu16</v>
      </c>
      <c r="B332" s="232">
        <v>42013</v>
      </c>
      <c r="C332" s="232" t="s">
        <v>709</v>
      </c>
      <c r="D332" s="232">
        <v>1.3937724828720093</v>
      </c>
      <c r="E332" s="232">
        <v>6.4267918467521667E-2</v>
      </c>
      <c r="F332" s="232">
        <v>21.686908721923828</v>
      </c>
      <c r="G332" s="232">
        <v>0</v>
      </c>
      <c r="H332" s="232">
        <v>6285</v>
      </c>
      <c r="I332" s="232">
        <v>0.47244355082511902</v>
      </c>
      <c r="J332" s="232">
        <v>0.23139697313308716</v>
      </c>
    </row>
    <row r="333" spans="1:10" x14ac:dyDescent="0.25">
      <c r="A333" s="288" t="str">
        <f t="shared" si="5"/>
        <v>42013edu18</v>
      </c>
      <c r="B333" s="232">
        <v>42013</v>
      </c>
      <c r="C333" s="232" t="s">
        <v>710</v>
      </c>
      <c r="D333" s="232">
        <v>1.77274489402771</v>
      </c>
      <c r="E333" s="232">
        <v>0.10181514173746109</v>
      </c>
      <c r="F333" s="232">
        <v>17.411407470703125</v>
      </c>
      <c r="G333" s="232">
        <v>0</v>
      </c>
      <c r="H333" s="232">
        <v>6285</v>
      </c>
      <c r="I333" s="232">
        <v>0.47244355082511902</v>
      </c>
      <c r="J333" s="232">
        <v>1.3101734220981598E-2</v>
      </c>
    </row>
    <row r="334" spans="1:10" x14ac:dyDescent="0.25">
      <c r="A334" s="288" t="str">
        <f t="shared" si="5"/>
        <v>42013edu2</v>
      </c>
      <c r="B334" s="232">
        <v>42013</v>
      </c>
      <c r="C334" s="232" t="s">
        <v>711</v>
      </c>
      <c r="D334" s="232">
        <v>-2.183075062930584E-2</v>
      </c>
      <c r="E334" s="232">
        <v>9.7474589943885803E-2</v>
      </c>
      <c r="F334" s="232">
        <v>-0.22396349906921387</v>
      </c>
      <c r="G334" s="232">
        <v>0.82279300689697266</v>
      </c>
      <c r="H334" s="232">
        <v>6285</v>
      </c>
      <c r="I334" s="232">
        <v>0.47244355082511902</v>
      </c>
      <c r="J334" s="232">
        <v>5.1690349355340004E-3</v>
      </c>
    </row>
    <row r="335" spans="1:10" x14ac:dyDescent="0.25">
      <c r="A335" s="288" t="str">
        <f t="shared" si="5"/>
        <v>42013edu22</v>
      </c>
      <c r="B335" s="232">
        <v>42013</v>
      </c>
      <c r="C335" s="232" t="s">
        <v>712</v>
      </c>
      <c r="D335" s="232">
        <v>2.1247148513793945</v>
      </c>
      <c r="E335" s="232">
        <v>0.13387186825275421</v>
      </c>
      <c r="F335" s="232">
        <v>15.871256828308105</v>
      </c>
      <c r="G335" s="232">
        <v>0</v>
      </c>
      <c r="H335" s="232">
        <v>6285</v>
      </c>
      <c r="I335" s="232">
        <v>0.47244355082511902</v>
      </c>
      <c r="J335" s="232">
        <v>6.0825510881841183E-3</v>
      </c>
    </row>
    <row r="336" spans="1:10" x14ac:dyDescent="0.25">
      <c r="A336" s="288" t="str">
        <f t="shared" si="5"/>
        <v>42013edu3</v>
      </c>
      <c r="B336" s="232">
        <v>42013</v>
      </c>
      <c r="C336" s="232" t="s">
        <v>713</v>
      </c>
      <c r="D336" s="232">
        <v>-0.11762247979640961</v>
      </c>
      <c r="E336" s="232">
        <v>9.5081619918346405E-2</v>
      </c>
      <c r="F336" s="232">
        <v>-1.2370685338973999</v>
      </c>
      <c r="G336" s="232">
        <v>0.21610802412033081</v>
      </c>
      <c r="H336" s="232">
        <v>6285</v>
      </c>
      <c r="I336" s="232">
        <v>0.47244355082511902</v>
      </c>
      <c r="J336" s="232">
        <v>7.7639734372496605E-3</v>
      </c>
    </row>
    <row r="337" spans="1:10" x14ac:dyDescent="0.25">
      <c r="A337" s="288" t="str">
        <f t="shared" si="5"/>
        <v>42013edu4</v>
      </c>
      <c r="B337" s="232">
        <v>42013</v>
      </c>
      <c r="C337" s="232" t="s">
        <v>714</v>
      </c>
      <c r="D337" s="232">
        <v>-6.5614483319222927E-3</v>
      </c>
      <c r="E337" s="232">
        <v>8.8547505438327789E-2</v>
      </c>
      <c r="F337" s="232">
        <v>-7.4100881814956665E-2</v>
      </c>
      <c r="G337" s="232">
        <v>0.94093245267868042</v>
      </c>
      <c r="H337" s="232">
        <v>6285</v>
      </c>
      <c r="I337" s="232">
        <v>0.47244355082511902</v>
      </c>
      <c r="J337" s="232">
        <v>1.2811429798603058E-2</v>
      </c>
    </row>
    <row r="338" spans="1:10" x14ac:dyDescent="0.25">
      <c r="A338" s="288" t="str">
        <f t="shared" si="5"/>
        <v>42013edu5</v>
      </c>
      <c r="B338" s="232">
        <v>42013</v>
      </c>
      <c r="C338" s="232" t="s">
        <v>715</v>
      </c>
      <c r="D338" s="232">
        <v>7.4695341289043427E-2</v>
      </c>
      <c r="E338" s="232">
        <v>6.6854581236839294E-2</v>
      </c>
      <c r="F338" s="232">
        <v>1.1172808408737183</v>
      </c>
      <c r="G338" s="232">
        <v>0.26391711831092834</v>
      </c>
      <c r="H338" s="232">
        <v>6285</v>
      </c>
      <c r="I338" s="232">
        <v>0.47244355082511902</v>
      </c>
      <c r="J338" s="232">
        <v>5.3048372268676758E-2</v>
      </c>
    </row>
    <row r="339" spans="1:10" x14ac:dyDescent="0.25">
      <c r="A339" s="288" t="str">
        <f t="shared" si="5"/>
        <v>42013edu6</v>
      </c>
      <c r="B339" s="232">
        <v>42013</v>
      </c>
      <c r="C339" s="232" t="s">
        <v>716</v>
      </c>
      <c r="D339" s="232">
        <v>8.5903458297252655E-2</v>
      </c>
      <c r="E339" s="232">
        <v>7.3467321693897247E-2</v>
      </c>
      <c r="F339" s="232">
        <v>1.1692744493484497</v>
      </c>
      <c r="G339" s="232">
        <v>0.24233756959438324</v>
      </c>
      <c r="H339" s="232">
        <v>6285</v>
      </c>
      <c r="I339" s="232">
        <v>0.47244355082511902</v>
      </c>
      <c r="J339" s="232">
        <v>2.9771355912089348E-2</v>
      </c>
    </row>
    <row r="340" spans="1:10" x14ac:dyDescent="0.25">
      <c r="A340" s="288" t="str">
        <f t="shared" si="5"/>
        <v>42013edu7</v>
      </c>
      <c r="B340" s="232">
        <v>42013</v>
      </c>
      <c r="C340" s="232" t="s">
        <v>717</v>
      </c>
      <c r="D340" s="232">
        <v>0.13028590381145477</v>
      </c>
      <c r="E340" s="232">
        <v>7.5415335595607758E-2</v>
      </c>
      <c r="F340" s="232">
        <v>1.7275784015655518</v>
      </c>
      <c r="G340" s="232">
        <v>8.4113135933876038E-2</v>
      </c>
      <c r="H340" s="232">
        <v>6285</v>
      </c>
      <c r="I340" s="232">
        <v>0.47244355082511902</v>
      </c>
      <c r="J340" s="232">
        <v>1.9142094999551773E-2</v>
      </c>
    </row>
    <row r="341" spans="1:10" x14ac:dyDescent="0.25">
      <c r="A341" s="288" t="str">
        <f t="shared" si="5"/>
        <v>42013edu8</v>
      </c>
      <c r="B341" s="232">
        <v>42013</v>
      </c>
      <c r="C341" s="232" t="s">
        <v>718</v>
      </c>
      <c r="D341" s="232">
        <v>0.24208524823188782</v>
      </c>
      <c r="E341" s="232">
        <v>7.4189096689224243E-2</v>
      </c>
      <c r="F341" s="232">
        <v>3.2630839347839355</v>
      </c>
      <c r="G341" s="232">
        <v>1.1079779360443354E-3</v>
      </c>
      <c r="H341" s="232">
        <v>6285</v>
      </c>
      <c r="I341" s="232">
        <v>0.47244355082511902</v>
      </c>
      <c r="J341" s="232">
        <v>2.5632251054048538E-2</v>
      </c>
    </row>
    <row r="342" spans="1:10" x14ac:dyDescent="0.25">
      <c r="A342" s="288" t="str">
        <f t="shared" si="5"/>
        <v>42013edu9</v>
      </c>
      <c r="B342" s="232">
        <v>42013</v>
      </c>
      <c r="C342" s="232" t="s">
        <v>719</v>
      </c>
      <c r="D342" s="232">
        <v>0.18250986933708191</v>
      </c>
      <c r="E342" s="232">
        <v>6.3951537013053894E-2</v>
      </c>
      <c r="F342" s="232">
        <v>2.8538777828216553</v>
      </c>
      <c r="G342" s="232">
        <v>4.3330877088010311E-3</v>
      </c>
      <c r="H342" s="232">
        <v>6285</v>
      </c>
      <c r="I342" s="232">
        <v>0.47244355082511902</v>
      </c>
      <c r="J342" s="232">
        <v>0.11164488643407822</v>
      </c>
    </row>
    <row r="343" spans="1:10" x14ac:dyDescent="0.25">
      <c r="A343" s="288" t="str">
        <f t="shared" si="5"/>
        <v>42013hom</v>
      </c>
      <c r="B343" s="232">
        <v>42013</v>
      </c>
      <c r="C343" s="232" t="s">
        <v>720</v>
      </c>
      <c r="D343" s="232">
        <v>0.39088338613510132</v>
      </c>
      <c r="E343" s="232">
        <v>1.5694590285420418E-2</v>
      </c>
      <c r="F343" s="232">
        <v>24.905612945556641</v>
      </c>
      <c r="G343" s="232">
        <v>0</v>
      </c>
      <c r="H343" s="232">
        <v>6285</v>
      </c>
      <c r="I343" s="232">
        <v>0.47244355082511902</v>
      </c>
      <c r="J343" s="232">
        <v>0.53892123699188232</v>
      </c>
    </row>
    <row r="344" spans="1:10" x14ac:dyDescent="0.25">
      <c r="A344" s="288" t="str">
        <f t="shared" si="5"/>
        <v>42013idade</v>
      </c>
      <c r="B344" s="232">
        <v>42013</v>
      </c>
      <c r="C344" s="232" t="s">
        <v>721</v>
      </c>
      <c r="D344" s="232">
        <v>4.5356951653957367E-2</v>
      </c>
      <c r="E344" s="232">
        <v>3.9664865471422672E-3</v>
      </c>
      <c r="F344" s="232">
        <v>11.43504524230957</v>
      </c>
      <c r="G344" s="232">
        <v>5.5339008983604452E-30</v>
      </c>
      <c r="H344" s="232">
        <v>6285</v>
      </c>
      <c r="I344" s="232">
        <v>0.47244355082511902</v>
      </c>
      <c r="J344" s="232">
        <v>40.297512054443359</v>
      </c>
    </row>
    <row r="345" spans="1:10" x14ac:dyDescent="0.25">
      <c r="A345" s="288" t="str">
        <f t="shared" si="5"/>
        <v>42013idade2</v>
      </c>
      <c r="B345" s="232">
        <v>42013</v>
      </c>
      <c r="C345" s="232" t="s">
        <v>722</v>
      </c>
      <c r="D345" s="232">
        <v>-4.1947528370656073E-4</v>
      </c>
      <c r="E345" s="232">
        <v>4.7640103730373085E-5</v>
      </c>
      <c r="F345" s="232">
        <v>-8.8050870895385742</v>
      </c>
      <c r="G345" s="232">
        <v>1.6689794710838222E-18</v>
      </c>
      <c r="H345" s="232">
        <v>6285</v>
      </c>
      <c r="I345" s="232">
        <v>0.47244355082511902</v>
      </c>
      <c r="J345" s="232">
        <v>1790.776611328125</v>
      </c>
    </row>
    <row r="346" spans="1:10" x14ac:dyDescent="0.25">
      <c r="A346" s="288" t="str">
        <f t="shared" si="5"/>
        <v>42013lnrtrabp</v>
      </c>
      <c r="B346" s="232">
        <v>42013</v>
      </c>
      <c r="C346" s="232" t="s">
        <v>723</v>
      </c>
      <c r="J346" s="232">
        <v>7.5323481559753418</v>
      </c>
    </row>
    <row r="347" spans="1:10" x14ac:dyDescent="0.25">
      <c r="A347" s="288" t="str">
        <f t="shared" si="5"/>
        <v>32013_cons</v>
      </c>
      <c r="B347" s="232">
        <v>32013</v>
      </c>
      <c r="C347" s="232" t="s">
        <v>701</v>
      </c>
      <c r="D347" s="232">
        <v>5.6245203018188477</v>
      </c>
      <c r="E347" s="232">
        <v>0.10459641367197037</v>
      </c>
      <c r="F347" s="232">
        <v>53.773548126220703</v>
      </c>
      <c r="G347" s="232">
        <v>0</v>
      </c>
      <c r="H347" s="232">
        <v>6332</v>
      </c>
      <c r="I347" s="232">
        <v>0.42859810590744019</v>
      </c>
    </row>
    <row r="348" spans="1:10" x14ac:dyDescent="0.25">
      <c r="A348" s="288" t="str">
        <f t="shared" si="5"/>
        <v>32013edu1</v>
      </c>
      <c r="B348" s="232">
        <v>32013</v>
      </c>
      <c r="C348" s="232" t="s">
        <v>702</v>
      </c>
      <c r="D348" s="232">
        <v>-0.10271164774894714</v>
      </c>
      <c r="E348" s="232">
        <v>9.5690585672855377E-2</v>
      </c>
      <c r="F348" s="232">
        <v>-1.0733726024627686</v>
      </c>
      <c r="G348" s="232">
        <v>0.28314501047134399</v>
      </c>
      <c r="H348" s="232">
        <v>6332</v>
      </c>
      <c r="I348" s="232">
        <v>0.42859810590744019</v>
      </c>
      <c r="J348" s="232">
        <v>6.0751690762117505E-4</v>
      </c>
    </row>
    <row r="349" spans="1:10" x14ac:dyDescent="0.25">
      <c r="A349" s="288" t="str">
        <f t="shared" si="5"/>
        <v>32013edu10</v>
      </c>
      <c r="B349" s="232">
        <v>32013</v>
      </c>
      <c r="C349" s="232" t="s">
        <v>703</v>
      </c>
      <c r="D349" s="232">
        <v>0.10141190141439438</v>
      </c>
      <c r="E349" s="232">
        <v>8.1745810806751251E-2</v>
      </c>
      <c r="F349" s="232">
        <v>1.2405761480331421</v>
      </c>
      <c r="G349" s="232">
        <v>0.21480849385261536</v>
      </c>
      <c r="H349" s="232">
        <v>6332</v>
      </c>
      <c r="I349" s="232">
        <v>0.42859810590744019</v>
      </c>
      <c r="J349" s="232">
        <v>2.358134463429451E-2</v>
      </c>
    </row>
    <row r="350" spans="1:10" x14ac:dyDescent="0.25">
      <c r="A350" s="288" t="str">
        <f t="shared" si="5"/>
        <v>32013edu11</v>
      </c>
      <c r="B350" s="232">
        <v>32013</v>
      </c>
      <c r="C350" s="232" t="s">
        <v>704</v>
      </c>
      <c r="D350" s="232">
        <v>0.21806420385837555</v>
      </c>
      <c r="E350" s="232">
        <v>7.5639940798282623E-2</v>
      </c>
      <c r="F350" s="232">
        <v>2.8829240798950195</v>
      </c>
      <c r="G350" s="232">
        <v>3.9533376693725586E-3</v>
      </c>
      <c r="H350" s="232">
        <v>6332</v>
      </c>
      <c r="I350" s="232">
        <v>0.42859810590744019</v>
      </c>
      <c r="J350" s="232">
        <v>2.8952870517969131E-2</v>
      </c>
    </row>
    <row r="351" spans="1:10" x14ac:dyDescent="0.25">
      <c r="A351" s="288" t="str">
        <f t="shared" si="5"/>
        <v>32013edu12</v>
      </c>
      <c r="B351" s="232">
        <v>32013</v>
      </c>
      <c r="C351" s="232" t="s">
        <v>705</v>
      </c>
      <c r="D351" s="232">
        <v>0.43491289019584656</v>
      </c>
      <c r="E351" s="232">
        <v>6.3902534544467926E-2</v>
      </c>
      <c r="F351" s="232">
        <v>6.8058786392211914</v>
      </c>
      <c r="G351" s="232">
        <v>1.096967048447306E-11</v>
      </c>
      <c r="H351" s="232">
        <v>6332</v>
      </c>
      <c r="I351" s="232">
        <v>0.42859810590744019</v>
      </c>
      <c r="J351" s="232">
        <v>0.34469467401504517</v>
      </c>
    </row>
    <row r="352" spans="1:10" x14ac:dyDescent="0.25">
      <c r="A352" s="288" t="str">
        <f t="shared" si="5"/>
        <v>32013edu13</v>
      </c>
      <c r="B352" s="232">
        <v>32013</v>
      </c>
      <c r="C352" s="232" t="s">
        <v>706</v>
      </c>
      <c r="D352" s="232">
        <v>0.60135114192962646</v>
      </c>
      <c r="E352" s="232">
        <v>9.0484067797660828E-2</v>
      </c>
      <c r="F352" s="232">
        <v>6.6459341049194336</v>
      </c>
      <c r="G352" s="232">
        <v>3.2652092835094848E-11</v>
      </c>
      <c r="H352" s="232">
        <v>6332</v>
      </c>
      <c r="I352" s="232">
        <v>0.42859810590744019</v>
      </c>
      <c r="J352" s="232">
        <v>1.787368580698967E-2</v>
      </c>
    </row>
    <row r="353" spans="1:10" x14ac:dyDescent="0.25">
      <c r="A353" s="288" t="str">
        <f t="shared" si="5"/>
        <v>32013edu14</v>
      </c>
      <c r="B353" s="232">
        <v>32013</v>
      </c>
      <c r="C353" s="232" t="s">
        <v>707</v>
      </c>
      <c r="D353" s="232">
        <v>0.72950893640518188</v>
      </c>
      <c r="E353" s="232">
        <v>8.1448085606098175E-2</v>
      </c>
      <c r="F353" s="232">
        <v>8.9567356109619141</v>
      </c>
      <c r="G353" s="232">
        <v>4.3335475303770274E-19</v>
      </c>
      <c r="H353" s="232">
        <v>6332</v>
      </c>
      <c r="I353" s="232">
        <v>0.42859810590744019</v>
      </c>
      <c r="J353" s="232">
        <v>2.3351060226559639E-2</v>
      </c>
    </row>
    <row r="354" spans="1:10" x14ac:dyDescent="0.25">
      <c r="A354" s="288" t="str">
        <f t="shared" si="5"/>
        <v>32013edu15</v>
      </c>
      <c r="B354" s="232">
        <v>32013</v>
      </c>
      <c r="C354" s="232" t="s">
        <v>708</v>
      </c>
      <c r="D354" s="232">
        <v>0.87300646305084229</v>
      </c>
      <c r="E354" s="232">
        <v>8.449108898639679E-2</v>
      </c>
      <c r="F354" s="232">
        <v>10.332527160644531</v>
      </c>
      <c r="G354" s="232">
        <v>7.9147479583046163E-25</v>
      </c>
      <c r="H354" s="232">
        <v>6332</v>
      </c>
      <c r="I354" s="232">
        <v>0.42859810590744019</v>
      </c>
      <c r="J354" s="232">
        <v>3.2801013439893723E-2</v>
      </c>
    </row>
    <row r="355" spans="1:10" x14ac:dyDescent="0.25">
      <c r="A355" s="288" t="str">
        <f t="shared" si="5"/>
        <v>32013edu16</v>
      </c>
      <c r="B355" s="232">
        <v>32013</v>
      </c>
      <c r="C355" s="232" t="s">
        <v>709</v>
      </c>
      <c r="D355" s="232">
        <v>1.3777949810028076</v>
      </c>
      <c r="E355" s="232">
        <v>6.6626012325286865E-2</v>
      </c>
      <c r="F355" s="232">
        <v>20.679534912109375</v>
      </c>
      <c r="G355" s="232">
        <v>0</v>
      </c>
      <c r="H355" s="232">
        <v>6332</v>
      </c>
      <c r="I355" s="232">
        <v>0.42859810590744019</v>
      </c>
      <c r="J355" s="232">
        <v>0.22103454172611237</v>
      </c>
    </row>
    <row r="356" spans="1:10" x14ac:dyDescent="0.25">
      <c r="A356" s="288" t="str">
        <f t="shared" si="5"/>
        <v>32013edu18</v>
      </c>
      <c r="B356" s="232">
        <v>32013</v>
      </c>
      <c r="C356" s="232" t="s">
        <v>710</v>
      </c>
      <c r="D356" s="232">
        <v>1.8743157386779785</v>
      </c>
      <c r="E356" s="232">
        <v>0.11482860893011093</v>
      </c>
      <c r="F356" s="232">
        <v>16.322725296020508</v>
      </c>
      <c r="G356" s="232">
        <v>0</v>
      </c>
      <c r="H356" s="232">
        <v>6332</v>
      </c>
      <c r="I356" s="232">
        <v>0.42859810590744019</v>
      </c>
      <c r="J356" s="232">
        <v>1.3394850306212902E-2</v>
      </c>
    </row>
    <row r="357" spans="1:10" x14ac:dyDescent="0.25">
      <c r="A357" s="288" t="str">
        <f t="shared" si="5"/>
        <v>32013edu2</v>
      </c>
      <c r="B357" s="232">
        <v>32013</v>
      </c>
      <c r="C357" s="232" t="s">
        <v>711</v>
      </c>
      <c r="D357" s="232">
        <v>0.1072988361120224</v>
      </c>
      <c r="E357" s="232">
        <v>0.11462775617837906</v>
      </c>
      <c r="F357" s="232">
        <v>0.93606328964233398</v>
      </c>
      <c r="G357" s="232">
        <v>0.34927642345428467</v>
      </c>
      <c r="H357" s="232">
        <v>6332</v>
      </c>
      <c r="I357" s="232">
        <v>0.42859810590744019</v>
      </c>
      <c r="J357" s="232">
        <v>4.7915549948811531E-3</v>
      </c>
    </row>
    <row r="358" spans="1:10" x14ac:dyDescent="0.25">
      <c r="A358" s="288" t="str">
        <f t="shared" si="5"/>
        <v>32013edu22</v>
      </c>
      <c r="B358" s="232">
        <v>32013</v>
      </c>
      <c r="C358" s="232" t="s">
        <v>712</v>
      </c>
      <c r="D358" s="232">
        <v>2.0444390773773193</v>
      </c>
      <c r="E358" s="232">
        <v>0.28816893696784973</v>
      </c>
      <c r="F358" s="232">
        <v>7.0945854187011719</v>
      </c>
      <c r="G358" s="232">
        <v>1.4392787092351589E-12</v>
      </c>
      <c r="H358" s="232">
        <v>6332</v>
      </c>
      <c r="I358" s="232">
        <v>0.42859810590744019</v>
      </c>
      <c r="J358" s="232">
        <v>2.6978293899446726E-3</v>
      </c>
    </row>
    <row r="359" spans="1:10" x14ac:dyDescent="0.25">
      <c r="A359" s="288" t="str">
        <f t="shared" si="5"/>
        <v>32013edu3</v>
      </c>
      <c r="B359" s="232">
        <v>32013</v>
      </c>
      <c r="C359" s="232" t="s">
        <v>713</v>
      </c>
      <c r="D359" s="232">
        <v>2.078600786626339E-2</v>
      </c>
      <c r="E359" s="232">
        <v>9.3037873506546021E-2</v>
      </c>
      <c r="F359" s="232">
        <v>0.22341448068618774</v>
      </c>
      <c r="G359" s="232">
        <v>0.82322019338607788</v>
      </c>
      <c r="H359" s="232">
        <v>6332</v>
      </c>
      <c r="I359" s="232">
        <v>0.42859810590744019</v>
      </c>
      <c r="J359" s="232">
        <v>7.6892441138625145E-3</v>
      </c>
    </row>
    <row r="360" spans="1:10" x14ac:dyDescent="0.25">
      <c r="A360" s="288" t="str">
        <f t="shared" si="5"/>
        <v>32013edu4</v>
      </c>
      <c r="B360" s="232">
        <v>32013</v>
      </c>
      <c r="C360" s="232" t="s">
        <v>714</v>
      </c>
      <c r="D360" s="232">
        <v>-8.9070349931716919E-2</v>
      </c>
      <c r="E360" s="232">
        <v>8.9607365429401398E-2</v>
      </c>
      <c r="F360" s="232">
        <v>-0.99400699138641357</v>
      </c>
      <c r="G360" s="232">
        <v>0.32025757431983948</v>
      </c>
      <c r="H360" s="232">
        <v>6332</v>
      </c>
      <c r="I360" s="232">
        <v>0.42859810590744019</v>
      </c>
      <c r="J360" s="232">
        <v>1.3556087389588356E-2</v>
      </c>
    </row>
    <row r="361" spans="1:10" x14ac:dyDescent="0.25">
      <c r="A361" s="288" t="str">
        <f t="shared" si="5"/>
        <v>32013edu5</v>
      </c>
      <c r="B361" s="232">
        <v>32013</v>
      </c>
      <c r="C361" s="232" t="s">
        <v>715</v>
      </c>
      <c r="D361" s="232">
        <v>1.7786566168069839E-2</v>
      </c>
      <c r="E361" s="232">
        <v>6.8907551467418671E-2</v>
      </c>
      <c r="F361" s="232">
        <v>0.25812217593193054</v>
      </c>
      <c r="G361" s="232">
        <v>0.79632103443145752</v>
      </c>
      <c r="H361" s="232">
        <v>6332</v>
      </c>
      <c r="I361" s="232">
        <v>0.42859810590744019</v>
      </c>
      <c r="J361" s="232">
        <v>5.5963318794965744E-2</v>
      </c>
    </row>
    <row r="362" spans="1:10" x14ac:dyDescent="0.25">
      <c r="A362" s="288" t="str">
        <f t="shared" si="5"/>
        <v>32013edu6</v>
      </c>
      <c r="B362" s="232">
        <v>32013</v>
      </c>
      <c r="C362" s="232" t="s">
        <v>716</v>
      </c>
      <c r="D362" s="232">
        <v>7.6230011880397797E-2</v>
      </c>
      <c r="E362" s="232">
        <v>7.7551797032356262E-2</v>
      </c>
      <c r="F362" s="232">
        <v>0.98295611143112183</v>
      </c>
      <c r="G362" s="232">
        <v>0.32566672563552856</v>
      </c>
      <c r="H362" s="232">
        <v>6332</v>
      </c>
      <c r="I362" s="232">
        <v>0.42859810590744019</v>
      </c>
      <c r="J362" s="232">
        <v>2.9669899493455887E-2</v>
      </c>
    </row>
    <row r="363" spans="1:10" x14ac:dyDescent="0.25">
      <c r="A363" s="288" t="str">
        <f t="shared" si="5"/>
        <v>32013edu7</v>
      </c>
      <c r="B363" s="232">
        <v>32013</v>
      </c>
      <c r="C363" s="232" t="s">
        <v>717</v>
      </c>
      <c r="D363" s="232">
        <v>8.8808082044124603E-2</v>
      </c>
      <c r="E363" s="232">
        <v>8.0476708710193634E-2</v>
      </c>
      <c r="F363" s="232">
        <v>1.1035252809524536</v>
      </c>
      <c r="G363" s="232">
        <v>0.26984119415283203</v>
      </c>
      <c r="H363" s="232">
        <v>6332</v>
      </c>
      <c r="I363" s="232">
        <v>0.42859810590744019</v>
      </c>
      <c r="J363" s="232">
        <v>2.0872268825769424E-2</v>
      </c>
    </row>
    <row r="364" spans="1:10" x14ac:dyDescent="0.25">
      <c r="A364" s="288" t="str">
        <f t="shared" si="5"/>
        <v>32013edu8</v>
      </c>
      <c r="B364" s="232">
        <v>32013</v>
      </c>
      <c r="C364" s="232" t="s">
        <v>718</v>
      </c>
      <c r="D364" s="232">
        <v>0.11325584352016449</v>
      </c>
      <c r="E364" s="232">
        <v>7.4851028621196747E-2</v>
      </c>
      <c r="F364" s="232">
        <v>1.5130833387374878</v>
      </c>
      <c r="G364" s="232">
        <v>0.13030856847763062</v>
      </c>
      <c r="H364" s="232">
        <v>6332</v>
      </c>
      <c r="I364" s="232">
        <v>0.42859810590744019</v>
      </c>
      <c r="J364" s="232">
        <v>2.5198187679052353E-2</v>
      </c>
    </row>
    <row r="365" spans="1:10" x14ac:dyDescent="0.25">
      <c r="A365" s="288" t="str">
        <f t="shared" si="5"/>
        <v>32013edu9</v>
      </c>
      <c r="B365" s="232">
        <v>32013</v>
      </c>
      <c r="C365" s="232" t="s">
        <v>719</v>
      </c>
      <c r="D365" s="232">
        <v>0.14816388487815857</v>
      </c>
      <c r="E365" s="232">
        <v>6.5423913300037384E-2</v>
      </c>
      <c r="F365" s="232">
        <v>2.2646746635437012</v>
      </c>
      <c r="G365" s="232">
        <v>2.3566428571939468E-2</v>
      </c>
      <c r="H365" s="232">
        <v>6332</v>
      </c>
      <c r="I365" s="232">
        <v>0.42859810590744019</v>
      </c>
      <c r="J365" s="232">
        <v>0.11166311800479889</v>
      </c>
    </row>
    <row r="366" spans="1:10" x14ac:dyDescent="0.25">
      <c r="A366" s="288" t="str">
        <f t="shared" si="5"/>
        <v>32013hom</v>
      </c>
      <c r="B366" s="232">
        <v>32013</v>
      </c>
      <c r="C366" s="232" t="s">
        <v>720</v>
      </c>
      <c r="D366" s="232">
        <v>0.38180443644523621</v>
      </c>
      <c r="E366" s="232">
        <v>1.7036488279700279E-2</v>
      </c>
      <c r="F366" s="232">
        <v>22.410982131958008</v>
      </c>
      <c r="G366" s="232">
        <v>0</v>
      </c>
      <c r="H366" s="232">
        <v>6332</v>
      </c>
      <c r="I366" s="232">
        <v>0.42859810590744019</v>
      </c>
      <c r="J366" s="232">
        <v>0.53631699085235596</v>
      </c>
    </row>
    <row r="367" spans="1:10" x14ac:dyDescent="0.25">
      <c r="A367" s="288" t="str">
        <f t="shared" si="5"/>
        <v>32013idade</v>
      </c>
      <c r="B367" s="232">
        <v>32013</v>
      </c>
      <c r="C367" s="232" t="s">
        <v>721</v>
      </c>
      <c r="D367" s="232">
        <v>4.6667929738759995E-2</v>
      </c>
      <c r="E367" s="232">
        <v>4.1229873895645142E-3</v>
      </c>
      <c r="F367" s="232">
        <v>11.318960189819336</v>
      </c>
      <c r="G367" s="232">
        <v>2.0284769870557957E-29</v>
      </c>
      <c r="H367" s="232">
        <v>6332</v>
      </c>
      <c r="I367" s="232">
        <v>0.42859810590744019</v>
      </c>
      <c r="J367" s="232">
        <v>40.133655548095703</v>
      </c>
    </row>
    <row r="368" spans="1:10" x14ac:dyDescent="0.25">
      <c r="A368" s="288" t="str">
        <f t="shared" si="5"/>
        <v>32013idade2</v>
      </c>
      <c r="B368" s="232">
        <v>32013</v>
      </c>
      <c r="C368" s="232" t="s">
        <v>722</v>
      </c>
      <c r="D368" s="232">
        <v>-4.4149011955596507E-4</v>
      </c>
      <c r="E368" s="232">
        <v>5.022249388275668E-5</v>
      </c>
      <c r="F368" s="232">
        <v>-8.790684700012207</v>
      </c>
      <c r="G368" s="232">
        <v>1.8911052795024072E-18</v>
      </c>
      <c r="H368" s="232">
        <v>6332</v>
      </c>
      <c r="I368" s="232">
        <v>0.42859810590744019</v>
      </c>
      <c r="J368" s="232">
        <v>1784.2288818359375</v>
      </c>
    </row>
    <row r="369" spans="1:10" x14ac:dyDescent="0.25">
      <c r="A369" s="288" t="str">
        <f t="shared" si="5"/>
        <v>32013lnrtrabp</v>
      </c>
      <c r="B369" s="232">
        <v>32013</v>
      </c>
      <c r="C369" s="232" t="s">
        <v>723</v>
      </c>
      <c r="J369" s="232">
        <v>7.4886345863342285</v>
      </c>
    </row>
    <row r="370" spans="1:10" x14ac:dyDescent="0.25">
      <c r="A370" s="288" t="str">
        <f t="shared" si="5"/>
        <v>22013_cons</v>
      </c>
      <c r="B370" s="232">
        <v>22013</v>
      </c>
      <c r="C370" s="232" t="s">
        <v>701</v>
      </c>
      <c r="D370" s="232">
        <v>5.6133966445922852</v>
      </c>
      <c r="E370" s="232">
        <v>0.11064602434635162</v>
      </c>
      <c r="F370" s="232">
        <v>50.732925415039063</v>
      </c>
      <c r="G370" s="232">
        <v>0</v>
      </c>
      <c r="H370" s="232">
        <v>6197</v>
      </c>
      <c r="I370" s="232">
        <v>0.42477443814277649</v>
      </c>
    </row>
    <row r="371" spans="1:10" x14ac:dyDescent="0.25">
      <c r="A371" s="288" t="str">
        <f t="shared" si="5"/>
        <v>22013edu10</v>
      </c>
      <c r="B371" s="232">
        <v>22013</v>
      </c>
      <c r="C371" s="232" t="s">
        <v>703</v>
      </c>
      <c r="D371" s="232">
        <v>0.15542441606521606</v>
      </c>
      <c r="E371" s="232">
        <v>7.806667685508728E-2</v>
      </c>
      <c r="F371" s="232">
        <v>1.9909188747406006</v>
      </c>
      <c r="G371" s="232">
        <v>4.6533796936273575E-2</v>
      </c>
      <c r="H371" s="232">
        <v>6197</v>
      </c>
      <c r="I371" s="232">
        <v>0.42477443814277649</v>
      </c>
      <c r="J371" s="232">
        <v>2.34215147793293E-2</v>
      </c>
    </row>
    <row r="372" spans="1:10" x14ac:dyDescent="0.25">
      <c r="A372" s="288" t="str">
        <f t="shared" si="5"/>
        <v>22013edu11</v>
      </c>
      <c r="B372" s="232">
        <v>22013</v>
      </c>
      <c r="C372" s="232" t="s">
        <v>704</v>
      </c>
      <c r="D372" s="232">
        <v>0.29940012097358704</v>
      </c>
      <c r="E372" s="232">
        <v>6.9060198962688446E-2</v>
      </c>
      <c r="F372" s="232">
        <v>4.3353500366210938</v>
      </c>
      <c r="G372" s="232">
        <v>1.4784034647163935E-5</v>
      </c>
      <c r="H372" s="232">
        <v>6197</v>
      </c>
      <c r="I372" s="232">
        <v>0.42477443814277649</v>
      </c>
      <c r="J372" s="232">
        <v>2.9251670464873314E-2</v>
      </c>
    </row>
    <row r="373" spans="1:10" x14ac:dyDescent="0.25">
      <c r="A373" s="288" t="str">
        <f t="shared" si="5"/>
        <v>22013edu12</v>
      </c>
      <c r="B373" s="232">
        <v>22013</v>
      </c>
      <c r="C373" s="232" t="s">
        <v>705</v>
      </c>
      <c r="D373" s="232">
        <v>0.48393234610557556</v>
      </c>
      <c r="E373" s="232">
        <v>6.0560040175914764E-2</v>
      </c>
      <c r="F373" s="232">
        <v>7.9909515380859375</v>
      </c>
      <c r="G373" s="232">
        <v>1.5856023727006219E-15</v>
      </c>
      <c r="H373" s="232">
        <v>6197</v>
      </c>
      <c r="I373" s="232">
        <v>0.42477443814277649</v>
      </c>
      <c r="J373" s="232">
        <v>0.34841984510421753</v>
      </c>
    </row>
    <row r="374" spans="1:10" x14ac:dyDescent="0.25">
      <c r="A374" s="288" t="str">
        <f t="shared" si="5"/>
        <v>22013edu13</v>
      </c>
      <c r="B374" s="232">
        <v>22013</v>
      </c>
      <c r="C374" s="232" t="s">
        <v>706</v>
      </c>
      <c r="D374" s="232">
        <v>0.56326013803482056</v>
      </c>
      <c r="E374" s="232">
        <v>7.6475992798805237E-2</v>
      </c>
      <c r="F374" s="232">
        <v>7.3651890754699707</v>
      </c>
      <c r="G374" s="232">
        <v>2.0000085029954484E-13</v>
      </c>
      <c r="H374" s="232">
        <v>6197</v>
      </c>
      <c r="I374" s="232">
        <v>0.42477443814277649</v>
      </c>
      <c r="J374" s="232">
        <v>1.9744759425520897E-2</v>
      </c>
    </row>
    <row r="375" spans="1:10" x14ac:dyDescent="0.25">
      <c r="A375" s="288" t="str">
        <f t="shared" si="5"/>
        <v>22013edu14</v>
      </c>
      <c r="B375" s="232">
        <v>22013</v>
      </c>
      <c r="C375" s="232" t="s">
        <v>707</v>
      </c>
      <c r="D375" s="232">
        <v>0.78711527585983276</v>
      </c>
      <c r="E375" s="232">
        <v>7.9442828893661499E-2</v>
      </c>
      <c r="F375" s="232">
        <v>9.9079465866088867</v>
      </c>
      <c r="G375" s="232">
        <v>5.7004281768959007E-23</v>
      </c>
      <c r="H375" s="232">
        <v>6197</v>
      </c>
      <c r="I375" s="232">
        <v>0.42477443814277649</v>
      </c>
      <c r="J375" s="232">
        <v>2.6205629110336304E-2</v>
      </c>
    </row>
    <row r="376" spans="1:10" x14ac:dyDescent="0.25">
      <c r="A376" s="288" t="str">
        <f t="shared" si="5"/>
        <v>22013edu15</v>
      </c>
      <c r="B376" s="232">
        <v>22013</v>
      </c>
      <c r="C376" s="232" t="s">
        <v>708</v>
      </c>
      <c r="D376" s="232">
        <v>0.81168085336685181</v>
      </c>
      <c r="E376" s="232">
        <v>8.2800023257732391E-2</v>
      </c>
      <c r="F376" s="232">
        <v>9.8029060363769531</v>
      </c>
      <c r="G376" s="232">
        <v>1.5958887091094118E-22</v>
      </c>
      <c r="H376" s="232">
        <v>6197</v>
      </c>
      <c r="I376" s="232">
        <v>0.42477443814277649</v>
      </c>
      <c r="J376" s="232">
        <v>2.7998492121696472E-2</v>
      </c>
    </row>
    <row r="377" spans="1:10" x14ac:dyDescent="0.25">
      <c r="A377" s="288" t="str">
        <f t="shared" si="5"/>
        <v>22013edu16</v>
      </c>
      <c r="B377" s="232">
        <v>22013</v>
      </c>
      <c r="C377" s="232" t="s">
        <v>709</v>
      </c>
      <c r="D377" s="232">
        <v>1.3791416883468628</v>
      </c>
      <c r="E377" s="232">
        <v>6.3823230564594269E-2</v>
      </c>
      <c r="F377" s="232">
        <v>21.608772277832031</v>
      </c>
      <c r="G377" s="232">
        <v>0</v>
      </c>
      <c r="H377" s="232">
        <v>6197</v>
      </c>
      <c r="I377" s="232">
        <v>0.42477443814277649</v>
      </c>
      <c r="J377" s="232">
        <v>0.2110552191734314</v>
      </c>
    </row>
    <row r="378" spans="1:10" x14ac:dyDescent="0.25">
      <c r="A378" s="288" t="str">
        <f t="shared" si="5"/>
        <v>22013edu18</v>
      </c>
      <c r="B378" s="232">
        <v>22013</v>
      </c>
      <c r="C378" s="232" t="s">
        <v>710</v>
      </c>
      <c r="D378" s="232">
        <v>1.8679772615432739</v>
      </c>
      <c r="E378" s="232">
        <v>0.12283900380134583</v>
      </c>
      <c r="F378" s="232">
        <v>15.206710815429688</v>
      </c>
      <c r="G378" s="232">
        <v>0</v>
      </c>
      <c r="H378" s="232">
        <v>6197</v>
      </c>
      <c r="I378" s="232">
        <v>0.42477443814277649</v>
      </c>
      <c r="J378" s="232">
        <v>1.124019268900156E-2</v>
      </c>
    </row>
    <row r="379" spans="1:10" x14ac:dyDescent="0.25">
      <c r="A379" s="288" t="str">
        <f t="shared" si="5"/>
        <v>22013edu2</v>
      </c>
      <c r="B379" s="232">
        <v>22013</v>
      </c>
      <c r="C379" s="232" t="s">
        <v>711</v>
      </c>
      <c r="D379" s="232">
        <v>-6.349877268075943E-2</v>
      </c>
      <c r="E379" s="232">
        <v>0.13169519603252411</v>
      </c>
      <c r="F379" s="232">
        <v>-0.48216468095779419</v>
      </c>
      <c r="G379" s="232">
        <v>0.62970602512359619</v>
      </c>
      <c r="H379" s="232">
        <v>6197</v>
      </c>
      <c r="I379" s="232">
        <v>0.42477443814277649</v>
      </c>
      <c r="J379" s="232">
        <v>5.6113130412995815E-3</v>
      </c>
    </row>
    <row r="380" spans="1:10" x14ac:dyDescent="0.25">
      <c r="A380" s="288" t="str">
        <f t="shared" si="5"/>
        <v>22013edu22</v>
      </c>
      <c r="B380" s="232">
        <v>22013</v>
      </c>
      <c r="C380" s="232" t="s">
        <v>712</v>
      </c>
      <c r="D380" s="232">
        <v>2.3738958835601807</v>
      </c>
      <c r="E380" s="232">
        <v>0.17836207151412964</v>
      </c>
      <c r="F380" s="232">
        <v>13.309420585632324</v>
      </c>
      <c r="G380" s="232">
        <v>0</v>
      </c>
      <c r="H380" s="232">
        <v>6197</v>
      </c>
      <c r="I380" s="232">
        <v>0.42477443814277649</v>
      </c>
      <c r="J380" s="232">
        <v>3.0616603326052427E-3</v>
      </c>
    </row>
    <row r="381" spans="1:10" x14ac:dyDescent="0.25">
      <c r="A381" s="288" t="str">
        <f t="shared" si="5"/>
        <v>22013edu3</v>
      </c>
      <c r="B381" s="232">
        <v>22013</v>
      </c>
      <c r="C381" s="232" t="s">
        <v>713</v>
      </c>
      <c r="D381" s="232">
        <v>-3.2157573848962784E-2</v>
      </c>
      <c r="E381" s="232">
        <v>8.7246567010879517E-2</v>
      </c>
      <c r="F381" s="232">
        <v>-0.36858269572257996</v>
      </c>
      <c r="G381" s="232">
        <v>0.71245145797729492</v>
      </c>
      <c r="H381" s="232">
        <v>6197</v>
      </c>
      <c r="I381" s="232">
        <v>0.42477443814277649</v>
      </c>
      <c r="J381" s="232">
        <v>8.9342156425118446E-3</v>
      </c>
    </row>
    <row r="382" spans="1:10" x14ac:dyDescent="0.25">
      <c r="A382" s="288" t="str">
        <f t="shared" si="5"/>
        <v>22013edu4</v>
      </c>
      <c r="B382" s="232">
        <v>22013</v>
      </c>
      <c r="C382" s="232" t="s">
        <v>714</v>
      </c>
      <c r="D382" s="232">
        <v>4.8162639141082764E-2</v>
      </c>
      <c r="E382" s="232">
        <v>7.0629701018333435E-2</v>
      </c>
      <c r="F382" s="232">
        <v>0.68190348148345947</v>
      </c>
      <c r="G382" s="232">
        <v>0.49532556533813477</v>
      </c>
      <c r="H382" s="232">
        <v>6197</v>
      </c>
      <c r="I382" s="232">
        <v>0.42477443814277649</v>
      </c>
      <c r="J382" s="232">
        <v>1.6910126432776451E-2</v>
      </c>
    </row>
    <row r="383" spans="1:10" x14ac:dyDescent="0.25">
      <c r="A383" s="288" t="str">
        <f t="shared" si="5"/>
        <v>22013edu5</v>
      </c>
      <c r="B383" s="232">
        <v>22013</v>
      </c>
      <c r="C383" s="232" t="s">
        <v>715</v>
      </c>
      <c r="D383" s="232">
        <v>-1.3106700032949448E-2</v>
      </c>
      <c r="E383" s="232">
        <v>6.8355165421962738E-2</v>
      </c>
      <c r="F383" s="232">
        <v>-0.19174410402774811</v>
      </c>
      <c r="G383" s="232">
        <v>0.84794896841049194</v>
      </c>
      <c r="H383" s="232">
        <v>6197</v>
      </c>
      <c r="I383" s="232">
        <v>0.42477443814277649</v>
      </c>
      <c r="J383" s="232">
        <v>5.4546806961297989E-2</v>
      </c>
    </row>
    <row r="384" spans="1:10" x14ac:dyDescent="0.25">
      <c r="A384" s="288" t="str">
        <f t="shared" si="5"/>
        <v>22013edu6</v>
      </c>
      <c r="B384" s="232">
        <v>22013</v>
      </c>
      <c r="C384" s="232" t="s">
        <v>716</v>
      </c>
      <c r="D384" s="232">
        <v>9.1584980487823486E-2</v>
      </c>
      <c r="E384" s="232">
        <v>6.9985061883926392E-2</v>
      </c>
      <c r="F384" s="232">
        <v>1.3086361885070801</v>
      </c>
      <c r="G384" s="232">
        <v>0.19070631265640259</v>
      </c>
      <c r="H384" s="232">
        <v>6197</v>
      </c>
      <c r="I384" s="232">
        <v>0.42477443814277649</v>
      </c>
      <c r="J384" s="232">
        <v>3.1661134213209152E-2</v>
      </c>
    </row>
    <row r="385" spans="1:10" x14ac:dyDescent="0.25">
      <c r="A385" s="288" t="str">
        <f t="shared" si="5"/>
        <v>22013edu7</v>
      </c>
      <c r="B385" s="232">
        <v>22013</v>
      </c>
      <c r="C385" s="232" t="s">
        <v>717</v>
      </c>
      <c r="D385" s="232">
        <v>6.2711559236049652E-2</v>
      </c>
      <c r="E385" s="232">
        <v>8.2865573465824127E-2</v>
      </c>
      <c r="F385" s="232">
        <v>0.75678664445877075</v>
      </c>
      <c r="G385" s="232">
        <v>0.44920656085014343</v>
      </c>
      <c r="H385" s="232">
        <v>6197</v>
      </c>
      <c r="I385" s="232">
        <v>0.42477443814277649</v>
      </c>
      <c r="J385" s="232">
        <v>2.0299125462770462E-2</v>
      </c>
    </row>
    <row r="386" spans="1:10" x14ac:dyDescent="0.25">
      <c r="A386" s="288" t="str">
        <f t="shared" si="5"/>
        <v>22013edu8</v>
      </c>
      <c r="B386" s="232">
        <v>22013</v>
      </c>
      <c r="C386" s="232" t="s">
        <v>718</v>
      </c>
      <c r="D386" s="232">
        <v>0.13834114372730255</v>
      </c>
      <c r="E386" s="232">
        <v>7.5415067374706268E-2</v>
      </c>
      <c r="F386" s="232">
        <v>1.8343966007232666</v>
      </c>
      <c r="G386" s="232">
        <v>6.6643223166465759E-2</v>
      </c>
      <c r="H386" s="232">
        <v>6197</v>
      </c>
      <c r="I386" s="232">
        <v>0.42477443814277649</v>
      </c>
      <c r="J386" s="232">
        <v>2.7721202000975609E-2</v>
      </c>
    </row>
    <row r="387" spans="1:10" x14ac:dyDescent="0.25">
      <c r="A387" s="288" t="str">
        <f t="shared" ref="A387:A450" si="6">B387&amp;C387</f>
        <v>22013edu9</v>
      </c>
      <c r="B387" s="232">
        <v>22013</v>
      </c>
      <c r="C387" s="232" t="s">
        <v>719</v>
      </c>
      <c r="D387" s="232">
        <v>0.17423534393310547</v>
      </c>
      <c r="E387" s="232">
        <v>6.2113035470247269E-2</v>
      </c>
      <c r="F387" s="232">
        <v>2.8051333427429199</v>
      </c>
      <c r="G387" s="232">
        <v>5.0453031435608864E-3</v>
      </c>
      <c r="H387" s="232">
        <v>6197</v>
      </c>
      <c r="I387" s="232">
        <v>0.42477443814277649</v>
      </c>
      <c r="J387" s="232">
        <v>0.11046396940946579</v>
      </c>
    </row>
    <row r="388" spans="1:10" x14ac:dyDescent="0.25">
      <c r="A388" s="288" t="str">
        <f t="shared" si="6"/>
        <v>22013hom</v>
      </c>
      <c r="B388" s="232">
        <v>22013</v>
      </c>
      <c r="C388" s="232" t="s">
        <v>720</v>
      </c>
      <c r="D388" s="232">
        <v>0.40042734146118164</v>
      </c>
      <c r="E388" s="232">
        <v>1.7247995361685753E-2</v>
      </c>
      <c r="F388" s="232">
        <v>23.215877532958984</v>
      </c>
      <c r="G388" s="232">
        <v>0</v>
      </c>
      <c r="H388" s="232">
        <v>6197</v>
      </c>
      <c r="I388" s="232">
        <v>0.42477443814277649</v>
      </c>
      <c r="J388" s="232">
        <v>0.54099595546722412</v>
      </c>
    </row>
    <row r="389" spans="1:10" x14ac:dyDescent="0.25">
      <c r="A389" s="288" t="str">
        <f t="shared" si="6"/>
        <v>22013idade</v>
      </c>
      <c r="B389" s="232">
        <v>22013</v>
      </c>
      <c r="C389" s="232" t="s">
        <v>721</v>
      </c>
      <c r="D389" s="232">
        <v>4.2928535491228104E-2</v>
      </c>
      <c r="E389" s="232">
        <v>4.5141945593059063E-3</v>
      </c>
      <c r="F389" s="232">
        <v>9.5096778869628906</v>
      </c>
      <c r="G389" s="232">
        <v>2.673845174206323E-21</v>
      </c>
      <c r="H389" s="232">
        <v>6197</v>
      </c>
      <c r="I389" s="232">
        <v>0.42477443814277649</v>
      </c>
      <c r="J389" s="232">
        <v>40.056179046630859</v>
      </c>
    </row>
    <row r="390" spans="1:10" x14ac:dyDescent="0.25">
      <c r="A390" s="288" t="str">
        <f t="shared" si="6"/>
        <v>22013idade2</v>
      </c>
      <c r="B390" s="232">
        <v>22013</v>
      </c>
      <c r="C390" s="232" t="s">
        <v>722</v>
      </c>
      <c r="D390" s="232">
        <v>-3.8872443838045001E-4</v>
      </c>
      <c r="E390" s="232">
        <v>5.4759228078182787E-5</v>
      </c>
      <c r="F390" s="232">
        <v>-7.0987930297851563</v>
      </c>
      <c r="G390" s="232">
        <v>1.3996141485367319E-12</v>
      </c>
      <c r="H390" s="232">
        <v>6197</v>
      </c>
      <c r="I390" s="232">
        <v>0.42477443814277649</v>
      </c>
      <c r="J390" s="232">
        <v>1779.1163330078125</v>
      </c>
    </row>
    <row r="391" spans="1:10" x14ac:dyDescent="0.25">
      <c r="A391" s="288" t="str">
        <f t="shared" si="6"/>
        <v>22013edu1</v>
      </c>
      <c r="B391" s="232">
        <v>22013</v>
      </c>
      <c r="C391" s="232" t="s">
        <v>702</v>
      </c>
      <c r="J391" s="232">
        <v>0</v>
      </c>
    </row>
    <row r="392" spans="1:10" x14ac:dyDescent="0.25">
      <c r="A392" s="288" t="str">
        <f t="shared" si="6"/>
        <v>22013lnrtrabp</v>
      </c>
      <c r="B392" s="232">
        <v>22013</v>
      </c>
      <c r="C392" s="232" t="s">
        <v>723</v>
      </c>
      <c r="J392" s="232">
        <v>7.4395270347595215</v>
      </c>
    </row>
    <row r="393" spans="1:10" x14ac:dyDescent="0.25">
      <c r="A393" s="288" t="str">
        <f t="shared" si="6"/>
        <v>12013_cons</v>
      </c>
      <c r="B393" s="232">
        <v>12013</v>
      </c>
      <c r="C393" s="232" t="s">
        <v>701</v>
      </c>
      <c r="D393" s="232">
        <v>5.7360787391662598</v>
      </c>
      <c r="E393" s="232">
        <v>0.13033148646354675</v>
      </c>
      <c r="F393" s="232">
        <v>44.011459350585938</v>
      </c>
      <c r="G393" s="232">
        <v>0</v>
      </c>
      <c r="H393" s="232">
        <v>6149</v>
      </c>
      <c r="I393" s="232">
        <v>0.43616029620170593</v>
      </c>
    </row>
    <row r="394" spans="1:10" x14ac:dyDescent="0.25">
      <c r="A394" s="288" t="str">
        <f t="shared" si="6"/>
        <v>12013edu1</v>
      </c>
      <c r="B394" s="232">
        <v>12013</v>
      </c>
      <c r="C394" s="232" t="s">
        <v>702</v>
      </c>
      <c r="D394" s="232">
        <v>0.42220976948738098</v>
      </c>
      <c r="E394" s="232">
        <v>6.6267117857933044E-2</v>
      </c>
      <c r="F394" s="232">
        <v>6.3713312149047852</v>
      </c>
      <c r="G394" s="232">
        <v>2.0102426667722995E-10</v>
      </c>
      <c r="H394" s="232">
        <v>6149</v>
      </c>
      <c r="I394" s="232">
        <v>0.43616029620170593</v>
      </c>
      <c r="J394" s="232">
        <v>1.9472790881991386E-4</v>
      </c>
    </row>
    <row r="395" spans="1:10" x14ac:dyDescent="0.25">
      <c r="A395" s="288" t="str">
        <f t="shared" si="6"/>
        <v>12013edu10</v>
      </c>
      <c r="B395" s="232">
        <v>12013</v>
      </c>
      <c r="C395" s="232" t="s">
        <v>703</v>
      </c>
      <c r="D395" s="232">
        <v>0.23946826159954071</v>
      </c>
      <c r="E395" s="232">
        <v>8.3857297897338867E-2</v>
      </c>
      <c r="F395" s="232">
        <v>2.8556640148162842</v>
      </c>
      <c r="G395" s="232">
        <v>4.3091331608593464E-3</v>
      </c>
      <c r="H395" s="232">
        <v>6149</v>
      </c>
      <c r="I395" s="232">
        <v>0.43616029620170593</v>
      </c>
      <c r="J395" s="232">
        <v>2.2609855979681015E-2</v>
      </c>
    </row>
    <row r="396" spans="1:10" x14ac:dyDescent="0.25">
      <c r="A396" s="288" t="str">
        <f t="shared" si="6"/>
        <v>12013edu11</v>
      </c>
      <c r="B396" s="232">
        <v>12013</v>
      </c>
      <c r="C396" s="232" t="s">
        <v>704</v>
      </c>
      <c r="D396" s="232">
        <v>0.2528948187828064</v>
      </c>
      <c r="E396" s="232">
        <v>7.7371515333652496E-2</v>
      </c>
      <c r="F396" s="232">
        <v>3.2685778141021729</v>
      </c>
      <c r="G396" s="232">
        <v>1.0868561221286654E-3</v>
      </c>
      <c r="H396" s="232">
        <v>6149</v>
      </c>
      <c r="I396" s="232">
        <v>0.43616029620170593</v>
      </c>
      <c r="J396" s="232">
        <v>2.6533516123890877E-2</v>
      </c>
    </row>
    <row r="397" spans="1:10" x14ac:dyDescent="0.25">
      <c r="A397" s="288" t="str">
        <f t="shared" si="6"/>
        <v>12013edu12</v>
      </c>
      <c r="B397" s="232">
        <v>12013</v>
      </c>
      <c r="C397" s="232" t="s">
        <v>705</v>
      </c>
      <c r="D397" s="232">
        <v>0.49085244536399841</v>
      </c>
      <c r="E397" s="232">
        <v>6.4498268067836761E-2</v>
      </c>
      <c r="F397" s="232">
        <v>7.6103196144104004</v>
      </c>
      <c r="G397" s="232">
        <v>3.1472071585110506E-14</v>
      </c>
      <c r="H397" s="232">
        <v>6149</v>
      </c>
      <c r="I397" s="232">
        <v>0.43616029620170593</v>
      </c>
      <c r="J397" s="232">
        <v>0.34035253524780273</v>
      </c>
    </row>
    <row r="398" spans="1:10" x14ac:dyDescent="0.25">
      <c r="A398" s="288" t="str">
        <f t="shared" si="6"/>
        <v>12013edu13</v>
      </c>
      <c r="B398" s="232">
        <v>12013</v>
      </c>
      <c r="C398" s="232" t="s">
        <v>706</v>
      </c>
      <c r="D398" s="232">
        <v>0.62548816204071045</v>
      </c>
      <c r="E398" s="232">
        <v>8.5719697177410126E-2</v>
      </c>
      <c r="F398" s="232">
        <v>7.2969012260437012</v>
      </c>
      <c r="G398" s="232">
        <v>3.317831578052155E-13</v>
      </c>
      <c r="H398" s="232">
        <v>6149</v>
      </c>
      <c r="I398" s="232">
        <v>0.43616029620170593</v>
      </c>
      <c r="J398" s="232">
        <v>1.7511105164885521E-2</v>
      </c>
    </row>
    <row r="399" spans="1:10" x14ac:dyDescent="0.25">
      <c r="A399" s="288" t="str">
        <f t="shared" si="6"/>
        <v>12013edu14</v>
      </c>
      <c r="B399" s="232">
        <v>12013</v>
      </c>
      <c r="C399" s="232" t="s">
        <v>707</v>
      </c>
      <c r="D399" s="232">
        <v>0.75861811637878418</v>
      </c>
      <c r="E399" s="232">
        <v>8.542313426733017E-2</v>
      </c>
      <c r="F399" s="232">
        <v>8.8807106018066406</v>
      </c>
      <c r="G399" s="232">
        <v>8.5988500752790158E-19</v>
      </c>
      <c r="H399" s="232">
        <v>6149</v>
      </c>
      <c r="I399" s="232">
        <v>0.43616029620170593</v>
      </c>
      <c r="J399" s="232">
        <v>2.8125138953328133E-2</v>
      </c>
    </row>
    <row r="400" spans="1:10" x14ac:dyDescent="0.25">
      <c r="A400" s="288" t="str">
        <f t="shared" si="6"/>
        <v>12013edu15</v>
      </c>
      <c r="B400" s="232">
        <v>12013</v>
      </c>
      <c r="C400" s="232" t="s">
        <v>708</v>
      </c>
      <c r="D400" s="232">
        <v>0.84745264053344727</v>
      </c>
      <c r="E400" s="232">
        <v>8.4123581647872925E-2</v>
      </c>
      <c r="F400" s="232">
        <v>10.073901176452637</v>
      </c>
      <c r="G400" s="232">
        <v>1.100948163278376E-23</v>
      </c>
      <c r="H400" s="232">
        <v>6149</v>
      </c>
      <c r="I400" s="232">
        <v>0.43616029620170593</v>
      </c>
      <c r="J400" s="232">
        <v>2.9286805540323257E-2</v>
      </c>
    </row>
    <row r="401" spans="1:10" x14ac:dyDescent="0.25">
      <c r="A401" s="288" t="str">
        <f t="shared" si="6"/>
        <v>12013edu16</v>
      </c>
      <c r="B401" s="232">
        <v>12013</v>
      </c>
      <c r="C401" s="232" t="s">
        <v>709</v>
      </c>
      <c r="D401" s="232">
        <v>1.3903380632400513</v>
      </c>
      <c r="E401" s="232">
        <v>6.6793374717235565E-2</v>
      </c>
      <c r="F401" s="232">
        <v>20.815507888793945</v>
      </c>
      <c r="G401" s="232">
        <v>0</v>
      </c>
      <c r="H401" s="232">
        <v>6149</v>
      </c>
      <c r="I401" s="232">
        <v>0.43616029620170593</v>
      </c>
      <c r="J401" s="232">
        <v>0.22175556421279907</v>
      </c>
    </row>
    <row r="402" spans="1:10" x14ac:dyDescent="0.25">
      <c r="A402" s="288" t="str">
        <f t="shared" si="6"/>
        <v>12013edu18</v>
      </c>
      <c r="B402" s="232">
        <v>12013</v>
      </c>
      <c r="C402" s="232" t="s">
        <v>710</v>
      </c>
      <c r="D402" s="232">
        <v>2.002011775970459</v>
      </c>
      <c r="E402" s="232">
        <v>0.11052447557449341</v>
      </c>
      <c r="F402" s="232">
        <v>18.113740921020508</v>
      </c>
      <c r="G402" s="232">
        <v>0</v>
      </c>
      <c r="H402" s="232">
        <v>6149</v>
      </c>
      <c r="I402" s="232">
        <v>0.43616029620170593</v>
      </c>
      <c r="J402" s="232">
        <v>1.3282725587487221E-2</v>
      </c>
    </row>
    <row r="403" spans="1:10" x14ac:dyDescent="0.25">
      <c r="A403" s="288" t="str">
        <f t="shared" si="6"/>
        <v>12013edu2</v>
      </c>
      <c r="B403" s="232">
        <v>12013</v>
      </c>
      <c r="C403" s="232" t="s">
        <v>711</v>
      </c>
      <c r="D403" s="232">
        <v>-9.6656065434217453E-3</v>
      </c>
      <c r="E403" s="232">
        <v>9.0602345764636993E-2</v>
      </c>
      <c r="F403" s="232">
        <v>-0.10668163746595383</v>
      </c>
      <c r="G403" s="232">
        <v>0.91504502296447754</v>
      </c>
      <c r="H403" s="232">
        <v>6149</v>
      </c>
      <c r="I403" s="232">
        <v>0.43616029620170593</v>
      </c>
      <c r="J403" s="232">
        <v>5.0722393207252026E-3</v>
      </c>
    </row>
    <row r="404" spans="1:10" x14ac:dyDescent="0.25">
      <c r="A404" s="288" t="str">
        <f t="shared" si="6"/>
        <v>12013edu22</v>
      </c>
      <c r="B404" s="232">
        <v>12013</v>
      </c>
      <c r="C404" s="232" t="s">
        <v>712</v>
      </c>
      <c r="D404" s="232">
        <v>2.3657732009887695</v>
      </c>
      <c r="E404" s="232">
        <v>0.1191093921661377</v>
      </c>
      <c r="F404" s="232">
        <v>19.862188339233398</v>
      </c>
      <c r="G404" s="232">
        <v>0</v>
      </c>
      <c r="H404" s="232">
        <v>6149</v>
      </c>
      <c r="I404" s="232">
        <v>0.43616029620170593</v>
      </c>
      <c r="J404" s="232">
        <v>3.4141784999519587E-3</v>
      </c>
    </row>
    <row r="405" spans="1:10" x14ac:dyDescent="0.25">
      <c r="A405" s="288" t="str">
        <f t="shared" si="6"/>
        <v>12013edu3</v>
      </c>
      <c r="B405" s="232">
        <v>12013</v>
      </c>
      <c r="C405" s="232" t="s">
        <v>713</v>
      </c>
      <c r="D405" s="232">
        <v>-0.1653609573841095</v>
      </c>
      <c r="E405" s="232">
        <v>9.7302265465259552E-2</v>
      </c>
      <c r="F405" s="232">
        <v>-1.6994564533233643</v>
      </c>
      <c r="G405" s="232">
        <v>8.9283972978591919E-2</v>
      </c>
      <c r="H405" s="232">
        <v>6149</v>
      </c>
      <c r="I405" s="232">
        <v>0.43616029620170593</v>
      </c>
      <c r="J405" s="232">
        <v>7.7564287930727005E-3</v>
      </c>
    </row>
    <row r="406" spans="1:10" x14ac:dyDescent="0.25">
      <c r="A406" s="288" t="str">
        <f t="shared" si="6"/>
        <v>12013edu4</v>
      </c>
      <c r="B406" s="232">
        <v>12013</v>
      </c>
      <c r="C406" s="232" t="s">
        <v>714</v>
      </c>
      <c r="D406" s="232">
        <v>-3.1909365206956863E-2</v>
      </c>
      <c r="E406" s="232">
        <v>7.95021653175354E-2</v>
      </c>
      <c r="F406" s="232">
        <v>-0.40136474370956421</v>
      </c>
      <c r="G406" s="232">
        <v>0.68816560506820679</v>
      </c>
      <c r="H406" s="232">
        <v>6149</v>
      </c>
      <c r="I406" s="232">
        <v>0.43616029620170593</v>
      </c>
      <c r="J406" s="232">
        <v>1.8309054896235466E-2</v>
      </c>
    </row>
    <row r="407" spans="1:10" x14ac:dyDescent="0.25">
      <c r="A407" s="288" t="str">
        <f t="shared" si="6"/>
        <v>12013edu5</v>
      </c>
      <c r="B407" s="232">
        <v>12013</v>
      </c>
      <c r="C407" s="232" t="s">
        <v>715</v>
      </c>
      <c r="D407" s="232">
        <v>9.5524363219738007E-2</v>
      </c>
      <c r="E407" s="232">
        <v>6.8955749273300171E-2</v>
      </c>
      <c r="F407" s="232">
        <v>1.3852994441986084</v>
      </c>
      <c r="G407" s="232">
        <v>0.16601134836673737</v>
      </c>
      <c r="H407" s="232">
        <v>6149</v>
      </c>
      <c r="I407" s="232">
        <v>0.43616029620170593</v>
      </c>
      <c r="J407" s="232">
        <v>5.5466476827859879E-2</v>
      </c>
    </row>
    <row r="408" spans="1:10" x14ac:dyDescent="0.25">
      <c r="A408" s="288" t="str">
        <f t="shared" si="6"/>
        <v>12013edu6</v>
      </c>
      <c r="B408" s="232">
        <v>12013</v>
      </c>
      <c r="C408" s="232" t="s">
        <v>716</v>
      </c>
      <c r="D408" s="232">
        <v>3.6813106387853622E-2</v>
      </c>
      <c r="E408" s="232">
        <v>7.7495388686656952E-2</v>
      </c>
      <c r="F408" s="232">
        <v>0.47503608465194702</v>
      </c>
      <c r="G408" s="232">
        <v>0.63477820158004761</v>
      </c>
      <c r="H408" s="232">
        <v>6149</v>
      </c>
      <c r="I408" s="232">
        <v>0.43616029620170593</v>
      </c>
      <c r="J408" s="232">
        <v>2.9730761423707008E-2</v>
      </c>
    </row>
    <row r="409" spans="1:10" x14ac:dyDescent="0.25">
      <c r="A409" s="288" t="str">
        <f t="shared" si="6"/>
        <v>12013edu7</v>
      </c>
      <c r="B409" s="232">
        <v>12013</v>
      </c>
      <c r="C409" s="232" t="s">
        <v>717</v>
      </c>
      <c r="D409" s="232">
        <v>7.3832519352436066E-2</v>
      </c>
      <c r="E409" s="232">
        <v>7.6481953263282776E-2</v>
      </c>
      <c r="F409" s="232">
        <v>0.96535873413085938</v>
      </c>
      <c r="G409" s="232">
        <v>0.33440327644348145</v>
      </c>
      <c r="H409" s="232">
        <v>6149</v>
      </c>
      <c r="I409" s="232">
        <v>0.43616029620170593</v>
      </c>
      <c r="J409" s="232">
        <v>1.6604993492364883E-2</v>
      </c>
    </row>
    <row r="410" spans="1:10" x14ac:dyDescent="0.25">
      <c r="A410" s="288" t="str">
        <f t="shared" si="6"/>
        <v>12013edu8</v>
      </c>
      <c r="B410" s="232">
        <v>12013</v>
      </c>
      <c r="C410" s="232" t="s">
        <v>718</v>
      </c>
      <c r="D410" s="232">
        <v>0.16855940222740173</v>
      </c>
      <c r="E410" s="232">
        <v>7.8734338283538818E-2</v>
      </c>
      <c r="F410" s="232">
        <v>2.1408627033233643</v>
      </c>
      <c r="G410" s="232">
        <v>3.2324459403753281E-2</v>
      </c>
      <c r="H410" s="232">
        <v>6149</v>
      </c>
      <c r="I410" s="232">
        <v>0.43616029620170593</v>
      </c>
      <c r="J410" s="232">
        <v>2.6056613773107529E-2</v>
      </c>
    </row>
    <row r="411" spans="1:10" x14ac:dyDescent="0.25">
      <c r="A411" s="288" t="str">
        <f t="shared" si="6"/>
        <v>12013edu9</v>
      </c>
      <c r="B411" s="232">
        <v>12013</v>
      </c>
      <c r="C411" s="232" t="s">
        <v>719</v>
      </c>
      <c r="D411" s="232">
        <v>0.20209935307502747</v>
      </c>
      <c r="E411" s="232">
        <v>6.5603263676166534E-2</v>
      </c>
      <c r="F411" s="232">
        <v>3.0806295871734619</v>
      </c>
      <c r="G411" s="232">
        <v>2.0747925154864788E-3</v>
      </c>
      <c r="H411" s="232">
        <v>6149</v>
      </c>
      <c r="I411" s="232">
        <v>0.43616029620170593</v>
      </c>
      <c r="J411" s="232">
        <v>0.11369024962186813</v>
      </c>
    </row>
    <row r="412" spans="1:10" x14ac:dyDescent="0.25">
      <c r="A412" s="288" t="str">
        <f t="shared" si="6"/>
        <v>12013hom</v>
      </c>
      <c r="B412" s="232">
        <v>12013</v>
      </c>
      <c r="C412" s="232" t="s">
        <v>720</v>
      </c>
      <c r="D412" s="232">
        <v>0.35066339373588562</v>
      </c>
      <c r="E412" s="232">
        <v>1.7058854922652245E-2</v>
      </c>
      <c r="F412" s="232">
        <v>20.55609130859375</v>
      </c>
      <c r="G412" s="232">
        <v>0</v>
      </c>
      <c r="H412" s="232">
        <v>6149</v>
      </c>
      <c r="I412" s="232">
        <v>0.43616029620170593</v>
      </c>
      <c r="J412" s="232">
        <v>0.54888945817947388</v>
      </c>
    </row>
    <row r="413" spans="1:10" x14ac:dyDescent="0.25">
      <c r="A413" s="288" t="str">
        <f t="shared" si="6"/>
        <v>12013idade</v>
      </c>
      <c r="B413" s="232">
        <v>12013</v>
      </c>
      <c r="C413" s="232" t="s">
        <v>721</v>
      </c>
      <c r="D413" s="232">
        <v>3.8005892187356949E-2</v>
      </c>
      <c r="E413" s="232">
        <v>6.1840405687689781E-3</v>
      </c>
      <c r="F413" s="232">
        <v>6.1458024978637695</v>
      </c>
      <c r="G413" s="232">
        <v>8.456552125224448E-10</v>
      </c>
      <c r="H413" s="232">
        <v>6149</v>
      </c>
      <c r="I413" s="232">
        <v>0.43616029620170593</v>
      </c>
      <c r="J413" s="232">
        <v>40.289386749267578</v>
      </c>
    </row>
    <row r="414" spans="1:10" x14ac:dyDescent="0.25">
      <c r="A414" s="288" t="str">
        <f t="shared" si="6"/>
        <v>12013idade2</v>
      </c>
      <c r="B414" s="232">
        <v>12013</v>
      </c>
      <c r="C414" s="232" t="s">
        <v>722</v>
      </c>
      <c r="D414" s="232">
        <v>-3.4278389648534358E-4</v>
      </c>
      <c r="E414" s="232">
        <v>7.5685704359784722E-5</v>
      </c>
      <c r="F414" s="232">
        <v>-4.5290441513061523</v>
      </c>
      <c r="G414" s="232">
        <v>6.0373868109309115E-6</v>
      </c>
      <c r="H414" s="232">
        <v>6149</v>
      </c>
      <c r="I414" s="232">
        <v>0.43616029620170593</v>
      </c>
      <c r="J414" s="232">
        <v>1798.429931640625</v>
      </c>
    </row>
    <row r="415" spans="1:10" x14ac:dyDescent="0.25">
      <c r="A415" s="288" t="str">
        <f t="shared" si="6"/>
        <v>12013lnrtrabp</v>
      </c>
      <c r="B415" s="232">
        <v>12013</v>
      </c>
      <c r="C415" s="232" t="s">
        <v>723</v>
      </c>
      <c r="J415" s="232">
        <v>7.4557499885559082</v>
      </c>
    </row>
    <row r="416" spans="1:10" x14ac:dyDescent="0.25">
      <c r="A416" s="288" t="str">
        <f t="shared" si="6"/>
        <v>42012_cons</v>
      </c>
      <c r="B416" s="232">
        <v>42012</v>
      </c>
      <c r="C416" s="232" t="s">
        <v>701</v>
      </c>
      <c r="D416" s="232">
        <v>5.5245523452758789</v>
      </c>
      <c r="E416" s="232">
        <v>0.10137663781642914</v>
      </c>
      <c r="F416" s="232">
        <v>54.495319366455078</v>
      </c>
      <c r="G416" s="232">
        <v>0</v>
      </c>
      <c r="H416" s="232">
        <v>6275</v>
      </c>
      <c r="I416" s="232">
        <v>0.41080588102340698</v>
      </c>
    </row>
    <row r="417" spans="1:10" x14ac:dyDescent="0.25">
      <c r="A417" s="288" t="str">
        <f t="shared" si="6"/>
        <v>42012edu10</v>
      </c>
      <c r="B417" s="232">
        <v>42012</v>
      </c>
      <c r="C417" s="232" t="s">
        <v>703</v>
      </c>
      <c r="D417" s="232">
        <v>0.18138551712036133</v>
      </c>
      <c r="E417" s="232">
        <v>7.9302936792373657E-2</v>
      </c>
      <c r="F417" s="232">
        <v>2.2872483730316162</v>
      </c>
      <c r="G417" s="232">
        <v>2.2214574739336967E-2</v>
      </c>
      <c r="H417" s="232">
        <v>6275</v>
      </c>
      <c r="I417" s="232">
        <v>0.41080588102340698</v>
      </c>
      <c r="J417" s="232">
        <v>2.2196251899003983E-2</v>
      </c>
    </row>
    <row r="418" spans="1:10" x14ac:dyDescent="0.25">
      <c r="A418" s="288" t="str">
        <f t="shared" si="6"/>
        <v>42012edu11</v>
      </c>
      <c r="B418" s="232">
        <v>42012</v>
      </c>
      <c r="C418" s="232" t="s">
        <v>704</v>
      </c>
      <c r="D418" s="232">
        <v>0.2097797691822052</v>
      </c>
      <c r="E418" s="232">
        <v>7.9606384038925171E-2</v>
      </c>
      <c r="F418" s="232">
        <v>2.6352128982543945</v>
      </c>
      <c r="G418" s="232">
        <v>8.4291957318782806E-3</v>
      </c>
      <c r="H418" s="232">
        <v>6275</v>
      </c>
      <c r="I418" s="232">
        <v>0.41080588102340698</v>
      </c>
      <c r="J418" s="232">
        <v>2.8103532269597054E-2</v>
      </c>
    </row>
    <row r="419" spans="1:10" x14ac:dyDescent="0.25">
      <c r="A419" s="288" t="str">
        <f t="shared" si="6"/>
        <v>42012edu12</v>
      </c>
      <c r="B419" s="232">
        <v>42012</v>
      </c>
      <c r="C419" s="232" t="s">
        <v>705</v>
      </c>
      <c r="D419" s="232">
        <v>0.42064690589904785</v>
      </c>
      <c r="E419" s="232">
        <v>6.7812591791152954E-2</v>
      </c>
      <c r="F419" s="232">
        <v>6.2030797004699707</v>
      </c>
      <c r="G419" s="232">
        <v>5.8908949940317257E-10</v>
      </c>
      <c r="H419" s="232">
        <v>6275</v>
      </c>
      <c r="I419" s="232">
        <v>0.41080588102340698</v>
      </c>
      <c r="J419" s="232">
        <v>0.33343979716300964</v>
      </c>
    </row>
    <row r="420" spans="1:10" x14ac:dyDescent="0.25">
      <c r="A420" s="288" t="str">
        <f t="shared" si="6"/>
        <v>42012edu13</v>
      </c>
      <c r="B420" s="232">
        <v>42012</v>
      </c>
      <c r="C420" s="232" t="s">
        <v>706</v>
      </c>
      <c r="D420" s="232">
        <v>0.58436959981918335</v>
      </c>
      <c r="E420" s="232">
        <v>8.4045000374317169E-2</v>
      </c>
      <c r="F420" s="232">
        <v>6.9530558586120605</v>
      </c>
      <c r="G420" s="232">
        <v>3.9377602741030859E-12</v>
      </c>
      <c r="H420" s="232">
        <v>6275</v>
      </c>
      <c r="I420" s="232">
        <v>0.41080588102340698</v>
      </c>
      <c r="J420" s="232">
        <v>2.0651772618293762E-2</v>
      </c>
    </row>
    <row r="421" spans="1:10" x14ac:dyDescent="0.25">
      <c r="A421" s="288" t="str">
        <f t="shared" si="6"/>
        <v>42012edu14</v>
      </c>
      <c r="B421" s="232">
        <v>42012</v>
      </c>
      <c r="C421" s="232" t="s">
        <v>707</v>
      </c>
      <c r="D421" s="232">
        <v>0.65286135673522949</v>
      </c>
      <c r="E421" s="232">
        <v>8.7894894182682037E-2</v>
      </c>
      <c r="F421" s="232">
        <v>7.4277505874633789</v>
      </c>
      <c r="G421" s="232">
        <v>1.2520807144995177E-13</v>
      </c>
      <c r="H421" s="232">
        <v>6275</v>
      </c>
      <c r="I421" s="232">
        <v>0.41080588102340698</v>
      </c>
      <c r="J421" s="232">
        <v>2.9949575662612915E-2</v>
      </c>
    </row>
    <row r="422" spans="1:10" x14ac:dyDescent="0.25">
      <c r="A422" s="288" t="str">
        <f t="shared" si="6"/>
        <v>42012edu15</v>
      </c>
      <c r="B422" s="232">
        <v>42012</v>
      </c>
      <c r="C422" s="232" t="s">
        <v>708</v>
      </c>
      <c r="D422" s="232">
        <v>0.75885754823684692</v>
      </c>
      <c r="E422" s="232">
        <v>8.6910158395767212E-2</v>
      </c>
      <c r="F422" s="232">
        <v>8.7315168380737305</v>
      </c>
      <c r="G422" s="232">
        <v>3.1832292251204658E-18</v>
      </c>
      <c r="H422" s="232">
        <v>6275</v>
      </c>
      <c r="I422" s="232">
        <v>0.41080588102340698</v>
      </c>
      <c r="J422" s="232">
        <v>3.0479380860924721E-2</v>
      </c>
    </row>
    <row r="423" spans="1:10" x14ac:dyDescent="0.25">
      <c r="A423" s="288" t="str">
        <f t="shared" si="6"/>
        <v>42012edu16</v>
      </c>
      <c r="B423" s="232">
        <v>42012</v>
      </c>
      <c r="C423" s="232" t="s">
        <v>709</v>
      </c>
      <c r="D423" s="232">
        <v>1.2572563886642456</v>
      </c>
      <c r="E423" s="232">
        <v>7.0640198886394501E-2</v>
      </c>
      <c r="F423" s="232">
        <v>17.798030853271484</v>
      </c>
      <c r="G423" s="232">
        <v>0</v>
      </c>
      <c r="H423" s="232">
        <v>6275</v>
      </c>
      <c r="I423" s="232">
        <v>0.41080588102340698</v>
      </c>
      <c r="J423" s="232">
        <v>0.20738185942173004</v>
      </c>
    </row>
    <row r="424" spans="1:10" x14ac:dyDescent="0.25">
      <c r="A424" s="288" t="str">
        <f t="shared" si="6"/>
        <v>42012edu18</v>
      </c>
      <c r="B424" s="232">
        <v>42012</v>
      </c>
      <c r="C424" s="232" t="s">
        <v>710</v>
      </c>
      <c r="D424" s="232">
        <v>1.6880415678024292</v>
      </c>
      <c r="E424" s="232">
        <v>0.11706425249576569</v>
      </c>
      <c r="F424" s="232">
        <v>14.41978645324707</v>
      </c>
      <c r="G424" s="232">
        <v>0</v>
      </c>
      <c r="H424" s="232">
        <v>6275</v>
      </c>
      <c r="I424" s="232">
        <v>0.41080588102340698</v>
      </c>
      <c r="J424" s="232">
        <v>1.4956384897232056E-2</v>
      </c>
    </row>
    <row r="425" spans="1:10" x14ac:dyDescent="0.25">
      <c r="A425" s="288" t="str">
        <f t="shared" si="6"/>
        <v>42012edu2</v>
      </c>
      <c r="B425" s="232">
        <v>42012</v>
      </c>
      <c r="C425" s="232" t="s">
        <v>711</v>
      </c>
      <c r="D425" s="232">
        <v>-6.0709873214364052E-3</v>
      </c>
      <c r="E425" s="232">
        <v>0.10327335447072983</v>
      </c>
      <c r="F425" s="232">
        <v>-5.8785609900951385E-2</v>
      </c>
      <c r="G425" s="232">
        <v>0.9531247615814209</v>
      </c>
      <c r="H425" s="232">
        <v>6275</v>
      </c>
      <c r="I425" s="232">
        <v>0.41080588102340698</v>
      </c>
      <c r="J425" s="232">
        <v>6.0564572922885418E-3</v>
      </c>
    </row>
    <row r="426" spans="1:10" x14ac:dyDescent="0.25">
      <c r="A426" s="288" t="str">
        <f t="shared" si="6"/>
        <v>42012edu22</v>
      </c>
      <c r="B426" s="232">
        <v>42012</v>
      </c>
      <c r="C426" s="232" t="s">
        <v>712</v>
      </c>
      <c r="D426" s="232">
        <v>2.3191101551055908</v>
      </c>
      <c r="E426" s="232">
        <v>0.14978298544883728</v>
      </c>
      <c r="F426" s="232">
        <v>15.483135223388672</v>
      </c>
      <c r="G426" s="232">
        <v>0</v>
      </c>
      <c r="H426" s="232">
        <v>6275</v>
      </c>
      <c r="I426" s="232">
        <v>0.41080588102340698</v>
      </c>
      <c r="J426" s="232">
        <v>3.2654865644872189E-3</v>
      </c>
    </row>
    <row r="427" spans="1:10" x14ac:dyDescent="0.25">
      <c r="A427" s="288" t="str">
        <f t="shared" si="6"/>
        <v>42012edu3</v>
      </c>
      <c r="B427" s="232">
        <v>42012</v>
      </c>
      <c r="C427" s="232" t="s">
        <v>713</v>
      </c>
      <c r="D427" s="232">
        <v>-0.10890394449234009</v>
      </c>
      <c r="E427" s="232">
        <v>0.12776346504688263</v>
      </c>
      <c r="F427" s="232">
        <v>-0.8523871898651123</v>
      </c>
      <c r="G427" s="232">
        <v>0.39403188228607178</v>
      </c>
      <c r="H427" s="232">
        <v>6275</v>
      </c>
      <c r="I427" s="232">
        <v>0.41080588102340698</v>
      </c>
      <c r="J427" s="232">
        <v>6.8689868785440922E-3</v>
      </c>
    </row>
    <row r="428" spans="1:10" x14ac:dyDescent="0.25">
      <c r="A428" s="288" t="str">
        <f t="shared" si="6"/>
        <v>42012edu4</v>
      </c>
      <c r="B428" s="232">
        <v>42012</v>
      </c>
      <c r="C428" s="232" t="s">
        <v>714</v>
      </c>
      <c r="D428" s="232">
        <v>-0.10068799555301666</v>
      </c>
      <c r="E428" s="232">
        <v>8.4945179522037506E-2</v>
      </c>
      <c r="F428" s="232">
        <v>-1.1853290796279907</v>
      </c>
      <c r="G428" s="232">
        <v>0.23593239486217499</v>
      </c>
      <c r="H428" s="232">
        <v>6275</v>
      </c>
      <c r="I428" s="232">
        <v>0.41080588102340698</v>
      </c>
      <c r="J428" s="232">
        <v>1.7782121896743774E-2</v>
      </c>
    </row>
    <row r="429" spans="1:10" x14ac:dyDescent="0.25">
      <c r="A429" s="288" t="str">
        <f t="shared" si="6"/>
        <v>42012edu5</v>
      </c>
      <c r="B429" s="232">
        <v>42012</v>
      </c>
      <c r="C429" s="232" t="s">
        <v>715</v>
      </c>
      <c r="D429" s="232">
        <v>-1.7003098502755165E-2</v>
      </c>
      <c r="E429" s="232">
        <v>7.2195060551166534E-2</v>
      </c>
      <c r="F429" s="232">
        <v>-0.23551608622074127</v>
      </c>
      <c r="G429" s="232">
        <v>0.8138158917427063</v>
      </c>
      <c r="H429" s="232">
        <v>6275</v>
      </c>
      <c r="I429" s="232">
        <v>0.41080588102340698</v>
      </c>
      <c r="J429" s="232">
        <v>5.4988905787467957E-2</v>
      </c>
    </row>
    <row r="430" spans="1:10" x14ac:dyDescent="0.25">
      <c r="A430" s="288" t="str">
        <f t="shared" si="6"/>
        <v>42012edu6</v>
      </c>
      <c r="B430" s="232">
        <v>42012</v>
      </c>
      <c r="C430" s="232" t="s">
        <v>716</v>
      </c>
      <c r="D430" s="232">
        <v>-4.47876937687397E-2</v>
      </c>
      <c r="E430" s="232">
        <v>7.4263766407966614E-2</v>
      </c>
      <c r="F430" s="232">
        <v>-0.60308945178985596</v>
      </c>
      <c r="G430" s="232">
        <v>0.54647105932235718</v>
      </c>
      <c r="H430" s="232">
        <v>6275</v>
      </c>
      <c r="I430" s="232">
        <v>0.41080588102340698</v>
      </c>
      <c r="J430" s="232">
        <v>3.1514022499322891E-2</v>
      </c>
    </row>
    <row r="431" spans="1:10" x14ac:dyDescent="0.25">
      <c r="A431" s="288" t="str">
        <f t="shared" si="6"/>
        <v>42012edu7</v>
      </c>
      <c r="B431" s="232">
        <v>42012</v>
      </c>
      <c r="C431" s="232" t="s">
        <v>717</v>
      </c>
      <c r="D431" s="232">
        <v>2.2798538208007813E-2</v>
      </c>
      <c r="E431" s="232">
        <v>8.1086635589599609E-2</v>
      </c>
      <c r="F431" s="232">
        <v>0.28116270899772644</v>
      </c>
      <c r="G431" s="232">
        <v>0.77859491109848022</v>
      </c>
      <c r="H431" s="232">
        <v>6275</v>
      </c>
      <c r="I431" s="232">
        <v>0.41080588102340698</v>
      </c>
      <c r="J431" s="232">
        <v>2.46572345495224E-2</v>
      </c>
    </row>
    <row r="432" spans="1:10" x14ac:dyDescent="0.25">
      <c r="A432" s="288" t="str">
        <f t="shared" si="6"/>
        <v>42012edu8</v>
      </c>
      <c r="B432" s="232">
        <v>42012</v>
      </c>
      <c r="C432" s="232" t="s">
        <v>718</v>
      </c>
      <c r="D432" s="232">
        <v>8.4672726690769196E-2</v>
      </c>
      <c r="E432" s="232">
        <v>7.8381672501564026E-2</v>
      </c>
      <c r="F432" s="232">
        <v>1.0802618265151978</v>
      </c>
      <c r="G432" s="232">
        <v>0.28006726503372192</v>
      </c>
      <c r="H432" s="232">
        <v>6275</v>
      </c>
      <c r="I432" s="232">
        <v>0.41080588102340698</v>
      </c>
      <c r="J432" s="232">
        <v>2.5241006165742874E-2</v>
      </c>
    </row>
    <row r="433" spans="1:10" x14ac:dyDescent="0.25">
      <c r="A433" s="288" t="str">
        <f t="shared" si="6"/>
        <v>42012edu9</v>
      </c>
      <c r="B433" s="232">
        <v>42012</v>
      </c>
      <c r="C433" s="232" t="s">
        <v>719</v>
      </c>
      <c r="D433" s="232">
        <v>0.12235431373119354</v>
      </c>
      <c r="E433" s="232">
        <v>6.8954549729824066E-2</v>
      </c>
      <c r="F433" s="232">
        <v>1.7744197845458984</v>
      </c>
      <c r="G433" s="232">
        <v>7.6042376458644867E-2</v>
      </c>
      <c r="H433" s="232">
        <v>6275</v>
      </c>
      <c r="I433" s="232">
        <v>0.41080588102340698</v>
      </c>
      <c r="J433" s="232">
        <v>0.12035815417766571</v>
      </c>
    </row>
    <row r="434" spans="1:10" x14ac:dyDescent="0.25">
      <c r="A434" s="288" t="str">
        <f t="shared" si="6"/>
        <v>42012hom</v>
      </c>
      <c r="B434" s="232">
        <v>42012</v>
      </c>
      <c r="C434" s="232" t="s">
        <v>720</v>
      </c>
      <c r="D434" s="232">
        <v>0.35559853911399841</v>
      </c>
      <c r="E434" s="232">
        <v>1.7007960006594658E-2</v>
      </c>
      <c r="F434" s="232">
        <v>20.907772064208984</v>
      </c>
      <c r="G434" s="232">
        <v>0</v>
      </c>
      <c r="H434" s="232">
        <v>6275</v>
      </c>
      <c r="I434" s="232">
        <v>0.41080588102340698</v>
      </c>
      <c r="J434" s="232">
        <v>0.54699164628982544</v>
      </c>
    </row>
    <row r="435" spans="1:10" x14ac:dyDescent="0.25">
      <c r="A435" s="288" t="str">
        <f t="shared" si="6"/>
        <v>42012idade</v>
      </c>
      <c r="B435" s="232">
        <v>42012</v>
      </c>
      <c r="C435" s="232" t="s">
        <v>721</v>
      </c>
      <c r="D435" s="232">
        <v>5.060407891869545E-2</v>
      </c>
      <c r="E435" s="232">
        <v>4.0989606641232967E-3</v>
      </c>
      <c r="F435" s="232">
        <v>12.345587730407715</v>
      </c>
      <c r="G435" s="232">
        <v>1.2987001637016273E-34</v>
      </c>
      <c r="H435" s="232">
        <v>6275</v>
      </c>
      <c r="I435" s="232">
        <v>0.41080588102340698</v>
      </c>
      <c r="J435" s="232">
        <v>40.226913452148438</v>
      </c>
    </row>
    <row r="436" spans="1:10" x14ac:dyDescent="0.25">
      <c r="A436" s="288" t="str">
        <f t="shared" si="6"/>
        <v>42012idade2</v>
      </c>
      <c r="B436" s="232">
        <v>42012</v>
      </c>
      <c r="C436" s="232" t="s">
        <v>722</v>
      </c>
      <c r="D436" s="232">
        <v>-4.8179173609241843E-4</v>
      </c>
      <c r="E436" s="232">
        <v>4.928049020236358E-5</v>
      </c>
      <c r="F436" s="232">
        <v>-9.7765207290649414</v>
      </c>
      <c r="G436" s="232">
        <v>2.0539708966581355E-22</v>
      </c>
      <c r="H436" s="232">
        <v>6275</v>
      </c>
      <c r="I436" s="232">
        <v>0.41080588102340698</v>
      </c>
      <c r="J436" s="232">
        <v>1793.1539306640625</v>
      </c>
    </row>
    <row r="437" spans="1:10" x14ac:dyDescent="0.25">
      <c r="A437" s="288" t="str">
        <f t="shared" si="6"/>
        <v>42012edu1</v>
      </c>
      <c r="B437" s="232">
        <v>42012</v>
      </c>
      <c r="C437" s="232" t="s">
        <v>702</v>
      </c>
      <c r="J437" s="232">
        <v>0</v>
      </c>
    </row>
    <row r="438" spans="1:10" x14ac:dyDescent="0.25">
      <c r="A438" s="288" t="str">
        <f t="shared" si="6"/>
        <v>42012lnrtrabp</v>
      </c>
      <c r="B438" s="232">
        <v>42012</v>
      </c>
      <c r="C438" s="232" t="s">
        <v>723</v>
      </c>
      <c r="J438" s="232">
        <v>7.4017701148986816</v>
      </c>
    </row>
    <row r="439" spans="1:10" x14ac:dyDescent="0.25">
      <c r="A439" s="288" t="str">
        <f t="shared" si="6"/>
        <v>32012_cons</v>
      </c>
      <c r="B439" s="232">
        <v>32012</v>
      </c>
      <c r="C439" s="232" t="s">
        <v>701</v>
      </c>
      <c r="D439" s="232">
        <v>5.4857807159423828</v>
      </c>
      <c r="E439" s="232">
        <v>9.1949895024299622E-2</v>
      </c>
      <c r="F439" s="232">
        <v>59.660545349121094</v>
      </c>
      <c r="G439" s="232">
        <v>0</v>
      </c>
      <c r="H439" s="232">
        <v>6433</v>
      </c>
      <c r="I439" s="232">
        <v>0.42261961102485657</v>
      </c>
    </row>
    <row r="440" spans="1:10" x14ac:dyDescent="0.25">
      <c r="A440" s="288" t="str">
        <f t="shared" si="6"/>
        <v>32012edu10</v>
      </c>
      <c r="B440" s="232">
        <v>32012</v>
      </c>
      <c r="C440" s="232" t="s">
        <v>703</v>
      </c>
      <c r="D440" s="232">
        <v>0.23058053851127625</v>
      </c>
      <c r="E440" s="232">
        <v>6.9568365812301636E-2</v>
      </c>
      <c r="F440" s="232">
        <v>3.3144452571868896</v>
      </c>
      <c r="G440" s="232">
        <v>9.2334719374775887E-4</v>
      </c>
      <c r="H440" s="232">
        <v>6433</v>
      </c>
      <c r="I440" s="232">
        <v>0.42261961102485657</v>
      </c>
      <c r="J440" s="232">
        <v>2.1988216787576675E-2</v>
      </c>
    </row>
    <row r="441" spans="1:10" x14ac:dyDescent="0.25">
      <c r="A441" s="288" t="str">
        <f t="shared" si="6"/>
        <v>32012edu11</v>
      </c>
      <c r="B441" s="232">
        <v>32012</v>
      </c>
      <c r="C441" s="232" t="s">
        <v>704</v>
      </c>
      <c r="D441" s="232">
        <v>0.29819184541702271</v>
      </c>
      <c r="E441" s="232">
        <v>6.8983875215053558E-2</v>
      </c>
      <c r="F441" s="232">
        <v>4.3226308822631836</v>
      </c>
      <c r="G441" s="232">
        <v>1.5651188732590526E-5</v>
      </c>
      <c r="H441" s="232">
        <v>6433</v>
      </c>
      <c r="I441" s="232">
        <v>0.42261961102485657</v>
      </c>
      <c r="J441" s="232">
        <v>2.5872362777590752E-2</v>
      </c>
    </row>
    <row r="442" spans="1:10" x14ac:dyDescent="0.25">
      <c r="A442" s="288" t="str">
        <f t="shared" si="6"/>
        <v>32012edu12</v>
      </c>
      <c r="B442" s="232">
        <v>32012</v>
      </c>
      <c r="C442" s="232" t="s">
        <v>705</v>
      </c>
      <c r="D442" s="232">
        <v>0.5026857852935791</v>
      </c>
      <c r="E442" s="232">
        <v>5.4575055837631226E-2</v>
      </c>
      <c r="F442" s="232">
        <v>9.210906982421875</v>
      </c>
      <c r="G442" s="232">
        <v>4.2990327730833988E-20</v>
      </c>
      <c r="H442" s="232">
        <v>6433</v>
      </c>
      <c r="I442" s="232">
        <v>0.42261961102485657</v>
      </c>
      <c r="J442" s="232">
        <v>0.33316007256507874</v>
      </c>
    </row>
    <row r="443" spans="1:10" x14ac:dyDescent="0.25">
      <c r="A443" s="288" t="str">
        <f t="shared" si="6"/>
        <v>32012edu13</v>
      </c>
      <c r="B443" s="232">
        <v>32012</v>
      </c>
      <c r="C443" s="232" t="s">
        <v>706</v>
      </c>
      <c r="D443" s="232">
        <v>0.78968822956085205</v>
      </c>
      <c r="E443" s="232">
        <v>7.8127190470695496E-2</v>
      </c>
      <c r="F443" s="232">
        <v>10.107726097106934</v>
      </c>
      <c r="G443" s="232">
        <v>7.6974727880404982E-24</v>
      </c>
      <c r="H443" s="232">
        <v>6433</v>
      </c>
      <c r="I443" s="232">
        <v>0.42261961102485657</v>
      </c>
      <c r="J443" s="232">
        <v>2.2964393720030785E-2</v>
      </c>
    </row>
    <row r="444" spans="1:10" x14ac:dyDescent="0.25">
      <c r="A444" s="288" t="str">
        <f t="shared" si="6"/>
        <v>32012edu14</v>
      </c>
      <c r="B444" s="232">
        <v>32012</v>
      </c>
      <c r="C444" s="232" t="s">
        <v>707</v>
      </c>
      <c r="D444" s="232">
        <v>0.68491190671920776</v>
      </c>
      <c r="E444" s="232">
        <v>7.0466488599777222E-2</v>
      </c>
      <c r="F444" s="232">
        <v>9.7196826934814453</v>
      </c>
      <c r="G444" s="232">
        <v>3.5337873694797966E-22</v>
      </c>
      <c r="H444" s="232">
        <v>6433</v>
      </c>
      <c r="I444" s="232">
        <v>0.42261961102485657</v>
      </c>
      <c r="J444" s="232">
        <v>2.8479041531682014E-2</v>
      </c>
    </row>
    <row r="445" spans="1:10" x14ac:dyDescent="0.25">
      <c r="A445" s="288" t="str">
        <f t="shared" si="6"/>
        <v>32012edu15</v>
      </c>
      <c r="B445" s="232">
        <v>32012</v>
      </c>
      <c r="C445" s="232" t="s">
        <v>708</v>
      </c>
      <c r="D445" s="232">
        <v>0.80003565549850464</v>
      </c>
      <c r="E445" s="232">
        <v>7.6227210462093353E-2</v>
      </c>
      <c r="F445" s="232">
        <v>10.495408058166504</v>
      </c>
      <c r="G445" s="232">
        <v>1.4600098350576908E-25</v>
      </c>
      <c r="H445" s="232">
        <v>6433</v>
      </c>
      <c r="I445" s="232">
        <v>0.42261961102485657</v>
      </c>
      <c r="J445" s="232">
        <v>3.3503100275993347E-2</v>
      </c>
    </row>
    <row r="446" spans="1:10" x14ac:dyDescent="0.25">
      <c r="A446" s="288" t="str">
        <f t="shared" si="6"/>
        <v>32012edu16</v>
      </c>
      <c r="B446" s="232">
        <v>32012</v>
      </c>
      <c r="C446" s="232" t="s">
        <v>709</v>
      </c>
      <c r="D446" s="232">
        <v>1.3479560613632202</v>
      </c>
      <c r="E446" s="232">
        <v>5.7843625545501709E-2</v>
      </c>
      <c r="F446" s="232">
        <v>23.303449630737305</v>
      </c>
      <c r="G446" s="232">
        <v>0</v>
      </c>
      <c r="H446" s="232">
        <v>6433</v>
      </c>
      <c r="I446" s="232">
        <v>0.42261961102485657</v>
      </c>
      <c r="J446" s="232">
        <v>0.20941458642482758</v>
      </c>
    </row>
    <row r="447" spans="1:10" x14ac:dyDescent="0.25">
      <c r="A447" s="288" t="str">
        <f t="shared" si="6"/>
        <v>32012edu18</v>
      </c>
      <c r="B447" s="232">
        <v>32012</v>
      </c>
      <c r="C447" s="232" t="s">
        <v>710</v>
      </c>
      <c r="D447" s="232">
        <v>1.8161603212356567</v>
      </c>
      <c r="E447" s="232">
        <v>0.11616341024637222</v>
      </c>
      <c r="F447" s="232">
        <v>15.634530067443848</v>
      </c>
      <c r="G447" s="232">
        <v>0</v>
      </c>
      <c r="H447" s="232">
        <v>6433</v>
      </c>
      <c r="I447" s="232">
        <v>0.42261961102485657</v>
      </c>
      <c r="J447" s="232">
        <v>1.3627167791128159E-2</v>
      </c>
    </row>
    <row r="448" spans="1:10" x14ac:dyDescent="0.25">
      <c r="A448" s="288" t="str">
        <f t="shared" si="6"/>
        <v>32012edu2</v>
      </c>
      <c r="B448" s="232">
        <v>32012</v>
      </c>
      <c r="C448" s="232" t="s">
        <v>711</v>
      </c>
      <c r="D448" s="232">
        <v>8.1582263112068176E-2</v>
      </c>
      <c r="E448" s="232">
        <v>0.12837548553943634</v>
      </c>
      <c r="F448" s="232">
        <v>0.63549721240997314</v>
      </c>
      <c r="G448" s="232">
        <v>0.5251268744468689</v>
      </c>
      <c r="H448" s="232">
        <v>6433</v>
      </c>
      <c r="I448" s="232">
        <v>0.42261961102485657</v>
      </c>
      <c r="J448" s="232">
        <v>4.8567461781203747E-3</v>
      </c>
    </row>
    <row r="449" spans="1:10" x14ac:dyDescent="0.25">
      <c r="A449" s="288" t="str">
        <f t="shared" si="6"/>
        <v>32012edu22</v>
      </c>
      <c r="B449" s="232">
        <v>32012</v>
      </c>
      <c r="C449" s="232" t="s">
        <v>712</v>
      </c>
      <c r="D449" s="232">
        <v>2.311680793762207</v>
      </c>
      <c r="E449" s="232">
        <v>0.19231401383876801</v>
      </c>
      <c r="F449" s="232">
        <v>12.020344734191895</v>
      </c>
      <c r="G449" s="232">
        <v>6.264055846582394E-33</v>
      </c>
      <c r="H449" s="232">
        <v>6433</v>
      </c>
      <c r="I449" s="232">
        <v>0.42261961102485657</v>
      </c>
      <c r="J449" s="232">
        <v>4.3686637654900551E-3</v>
      </c>
    </row>
    <row r="450" spans="1:10" x14ac:dyDescent="0.25">
      <c r="A450" s="288" t="str">
        <f t="shared" si="6"/>
        <v>32012edu3</v>
      </c>
      <c r="B450" s="232">
        <v>32012</v>
      </c>
      <c r="C450" s="232" t="s">
        <v>713</v>
      </c>
      <c r="D450" s="232">
        <v>2.0958758890628815E-2</v>
      </c>
      <c r="E450" s="232">
        <v>8.7246425449848175E-2</v>
      </c>
      <c r="F450" s="232">
        <v>0.24022483825683594</v>
      </c>
      <c r="G450" s="232">
        <v>0.81016361713409424</v>
      </c>
      <c r="H450" s="232">
        <v>6433</v>
      </c>
      <c r="I450" s="232">
        <v>0.42261961102485657</v>
      </c>
      <c r="J450" s="232">
        <v>8.3715217188000679E-3</v>
      </c>
    </row>
    <row r="451" spans="1:10" x14ac:dyDescent="0.25">
      <c r="A451" s="288" t="str">
        <f t="shared" ref="A451:A508" si="7">B451&amp;C451</f>
        <v>32012edu4</v>
      </c>
      <c r="B451" s="232">
        <v>32012</v>
      </c>
      <c r="C451" s="232" t="s">
        <v>714</v>
      </c>
      <c r="D451" s="232">
        <v>-0.11224661767482758</v>
      </c>
      <c r="E451" s="232">
        <v>7.9449273645877838E-2</v>
      </c>
      <c r="F451" s="232">
        <v>-1.4128086566925049</v>
      </c>
      <c r="G451" s="232">
        <v>0.15776053071022034</v>
      </c>
      <c r="H451" s="232">
        <v>6433</v>
      </c>
      <c r="I451" s="232">
        <v>0.42261961102485657</v>
      </c>
      <c r="J451" s="232">
        <v>1.6300242394208908E-2</v>
      </c>
    </row>
    <row r="452" spans="1:10" x14ac:dyDescent="0.25">
      <c r="A452" s="288" t="str">
        <f t="shared" si="7"/>
        <v>32012edu5</v>
      </c>
      <c r="B452" s="232">
        <v>32012</v>
      </c>
      <c r="C452" s="232" t="s">
        <v>715</v>
      </c>
      <c r="D452" s="232">
        <v>1.3581250794231892E-2</v>
      </c>
      <c r="E452" s="232">
        <v>6.194724515080452E-2</v>
      </c>
      <c r="F452" s="232">
        <v>0.21923898160457611</v>
      </c>
      <c r="G452" s="232">
        <v>0.82647085189819336</v>
      </c>
      <c r="H452" s="232">
        <v>6433</v>
      </c>
      <c r="I452" s="232">
        <v>0.42261961102485657</v>
      </c>
      <c r="J452" s="232">
        <v>5.4622333496809006E-2</v>
      </c>
    </row>
    <row r="453" spans="1:10" x14ac:dyDescent="0.25">
      <c r="A453" s="288" t="str">
        <f t="shared" si="7"/>
        <v>32012edu6</v>
      </c>
      <c r="B453" s="232">
        <v>32012</v>
      </c>
      <c r="C453" s="232" t="s">
        <v>716</v>
      </c>
      <c r="D453" s="232">
        <v>6.4282238483428955E-2</v>
      </c>
      <c r="E453" s="232">
        <v>6.1851218342781067E-2</v>
      </c>
      <c r="F453" s="232">
        <v>1.0393043756484985</v>
      </c>
      <c r="G453" s="232">
        <v>0.29870238900184631</v>
      </c>
      <c r="H453" s="232">
        <v>6433</v>
      </c>
      <c r="I453" s="232">
        <v>0.42261961102485657</v>
      </c>
      <c r="J453" s="232">
        <v>3.4284487366676331E-2</v>
      </c>
    </row>
    <row r="454" spans="1:10" x14ac:dyDescent="0.25">
      <c r="A454" s="288" t="str">
        <f t="shared" si="7"/>
        <v>32012edu7</v>
      </c>
      <c r="B454" s="232">
        <v>32012</v>
      </c>
      <c r="C454" s="232" t="s">
        <v>717</v>
      </c>
      <c r="D454" s="232">
        <v>0.11079907417297363</v>
      </c>
      <c r="E454" s="232">
        <v>7.0569954812526703E-2</v>
      </c>
      <c r="F454" s="232">
        <v>1.570060133934021</v>
      </c>
      <c r="G454" s="232">
        <v>0.1164504662156105</v>
      </c>
      <c r="H454" s="232">
        <v>6433</v>
      </c>
      <c r="I454" s="232">
        <v>0.42261961102485657</v>
      </c>
      <c r="J454" s="232">
        <v>2.2678393870592117E-2</v>
      </c>
    </row>
    <row r="455" spans="1:10" x14ac:dyDescent="0.25">
      <c r="A455" s="288" t="str">
        <f t="shared" si="7"/>
        <v>32012edu8</v>
      </c>
      <c r="B455" s="232">
        <v>32012</v>
      </c>
      <c r="C455" s="232" t="s">
        <v>718</v>
      </c>
      <c r="D455" s="232">
        <v>0.18598043918609619</v>
      </c>
      <c r="E455" s="232">
        <v>6.6743716597557068E-2</v>
      </c>
      <c r="F455" s="232">
        <v>2.7864861488342285</v>
      </c>
      <c r="G455" s="232">
        <v>5.3439545445144176E-3</v>
      </c>
      <c r="H455" s="232">
        <v>6433</v>
      </c>
      <c r="I455" s="232">
        <v>0.42261961102485657</v>
      </c>
      <c r="J455" s="232">
        <v>2.5063995271921158E-2</v>
      </c>
    </row>
    <row r="456" spans="1:10" x14ac:dyDescent="0.25">
      <c r="A456" s="288" t="str">
        <f t="shared" si="7"/>
        <v>32012edu9</v>
      </c>
      <c r="B456" s="232">
        <v>32012</v>
      </c>
      <c r="C456" s="232" t="s">
        <v>719</v>
      </c>
      <c r="D456" s="232">
        <v>0.16401219367980957</v>
      </c>
      <c r="E456" s="232">
        <v>5.5641848593950272E-2</v>
      </c>
      <c r="F456" s="232">
        <v>2.9476408958435059</v>
      </c>
      <c r="G456" s="232">
        <v>3.2136309891939163E-3</v>
      </c>
      <c r="H456" s="232">
        <v>6433</v>
      </c>
      <c r="I456" s="232">
        <v>0.42261961102485657</v>
      </c>
      <c r="J456" s="232">
        <v>0.11959784477949142</v>
      </c>
    </row>
    <row r="457" spans="1:10" x14ac:dyDescent="0.25">
      <c r="A457" s="288" t="str">
        <f t="shared" si="7"/>
        <v>32012hom</v>
      </c>
      <c r="B457" s="232">
        <v>32012</v>
      </c>
      <c r="C457" s="232" t="s">
        <v>720</v>
      </c>
      <c r="D457" s="232">
        <v>0.34655329585075378</v>
      </c>
      <c r="E457" s="232">
        <v>1.6600465402007103E-2</v>
      </c>
      <c r="F457" s="232">
        <v>20.876119613647461</v>
      </c>
      <c r="G457" s="232">
        <v>0</v>
      </c>
      <c r="H457" s="232">
        <v>6433</v>
      </c>
      <c r="I457" s="232">
        <v>0.42261961102485657</v>
      </c>
      <c r="J457" s="232">
        <v>0.54569458961486816</v>
      </c>
    </row>
    <row r="458" spans="1:10" x14ac:dyDescent="0.25">
      <c r="A458" s="288" t="str">
        <f t="shared" si="7"/>
        <v>32012idade</v>
      </c>
      <c r="B458" s="232">
        <v>32012</v>
      </c>
      <c r="C458" s="232" t="s">
        <v>721</v>
      </c>
      <c r="D458" s="232">
        <v>4.9270190298557281E-2</v>
      </c>
      <c r="E458" s="232">
        <v>3.9377645589411259E-3</v>
      </c>
      <c r="F458" s="232">
        <v>12.512223243713379</v>
      </c>
      <c r="G458" s="232">
        <v>1.6589651902052872E-35</v>
      </c>
      <c r="H458" s="232">
        <v>6433</v>
      </c>
      <c r="I458" s="232">
        <v>0.42261961102485657</v>
      </c>
      <c r="J458" s="232">
        <v>40.024738311767578</v>
      </c>
    </row>
    <row r="459" spans="1:10" x14ac:dyDescent="0.25">
      <c r="A459" s="288" t="str">
        <f t="shared" si="7"/>
        <v>32012idade2</v>
      </c>
      <c r="B459" s="232">
        <v>32012</v>
      </c>
      <c r="C459" s="232" t="s">
        <v>722</v>
      </c>
      <c r="D459" s="232">
        <v>-4.6575197484344244E-4</v>
      </c>
      <c r="E459" s="232">
        <v>4.8006237193476409E-5</v>
      </c>
      <c r="F459" s="232">
        <v>-9.7019052505493164</v>
      </c>
      <c r="G459" s="232">
        <v>4.1965739132235795E-22</v>
      </c>
      <c r="H459" s="232">
        <v>6433</v>
      </c>
      <c r="I459" s="232">
        <v>0.42261961102485657</v>
      </c>
      <c r="J459" s="232">
        <v>1775.933349609375</v>
      </c>
    </row>
    <row r="460" spans="1:10" x14ac:dyDescent="0.25">
      <c r="A460" s="288" t="str">
        <f t="shared" si="7"/>
        <v>32012edu1</v>
      </c>
      <c r="B460" s="232">
        <v>32012</v>
      </c>
      <c r="C460" s="232" t="s">
        <v>702</v>
      </c>
      <c r="J460" s="232">
        <v>0</v>
      </c>
    </row>
    <row r="461" spans="1:10" x14ac:dyDescent="0.25">
      <c r="A461" s="288" t="str">
        <f t="shared" si="7"/>
        <v>32012lnrtrabp</v>
      </c>
      <c r="B461" s="232">
        <v>32012</v>
      </c>
      <c r="C461" s="232" t="s">
        <v>723</v>
      </c>
      <c r="J461" s="232">
        <v>7.4100861549377441</v>
      </c>
    </row>
    <row r="462" spans="1:10" x14ac:dyDescent="0.25">
      <c r="A462" s="288" t="str">
        <f t="shared" si="7"/>
        <v>22012_cons</v>
      </c>
      <c r="B462" s="232">
        <v>22012</v>
      </c>
      <c r="C462" s="232" t="s">
        <v>701</v>
      </c>
      <c r="D462" s="232">
        <v>5.7322874069213867</v>
      </c>
      <c r="E462" s="232">
        <v>9.5946870744228363E-2</v>
      </c>
      <c r="F462" s="232">
        <v>59.744392395019531</v>
      </c>
      <c r="G462" s="232">
        <v>0</v>
      </c>
      <c r="H462" s="232">
        <v>6302</v>
      </c>
      <c r="I462" s="232">
        <v>0.38847437500953674</v>
      </c>
    </row>
    <row r="463" spans="1:10" x14ac:dyDescent="0.25">
      <c r="A463" s="288" t="str">
        <f t="shared" si="7"/>
        <v>22012edu1</v>
      </c>
      <c r="B463" s="232">
        <v>22012</v>
      </c>
      <c r="C463" s="232" t="s">
        <v>702</v>
      </c>
      <c r="D463" s="232">
        <v>-0.62201809883117676</v>
      </c>
      <c r="E463" s="232">
        <v>4.8787709325551987E-2</v>
      </c>
      <c r="F463" s="232">
        <v>-12.749483108520508</v>
      </c>
      <c r="G463" s="232">
        <v>8.9389936625586283E-37</v>
      </c>
      <c r="H463" s="232">
        <v>6302</v>
      </c>
      <c r="I463" s="232">
        <v>0.38847437500953674</v>
      </c>
      <c r="J463" s="232">
        <v>1.1763421207433566E-4</v>
      </c>
    </row>
    <row r="464" spans="1:10" x14ac:dyDescent="0.25">
      <c r="A464" s="288" t="str">
        <f t="shared" si="7"/>
        <v>22012edu10</v>
      </c>
      <c r="B464" s="232">
        <v>22012</v>
      </c>
      <c r="C464" s="232" t="s">
        <v>703</v>
      </c>
      <c r="D464" s="232">
        <v>5.6862235069274902E-2</v>
      </c>
      <c r="E464" s="232">
        <v>6.2342926859855652E-2</v>
      </c>
      <c r="F464" s="232">
        <v>0.91208797693252563</v>
      </c>
      <c r="G464" s="232">
        <v>0.36175742745399475</v>
      </c>
      <c r="H464" s="232">
        <v>6302</v>
      </c>
      <c r="I464" s="232">
        <v>0.38847437500953674</v>
      </c>
      <c r="J464" s="232">
        <v>2.4902503937482834E-2</v>
      </c>
    </row>
    <row r="465" spans="1:10" x14ac:dyDescent="0.25">
      <c r="A465" s="288" t="str">
        <f t="shared" si="7"/>
        <v>22012edu11</v>
      </c>
      <c r="B465" s="232">
        <v>22012</v>
      </c>
      <c r="C465" s="232" t="s">
        <v>704</v>
      </c>
      <c r="D465" s="232">
        <v>0.15821836888790131</v>
      </c>
      <c r="E465" s="232">
        <v>6.3435859978199005E-2</v>
      </c>
      <c r="F465" s="232">
        <v>2.4941470623016357</v>
      </c>
      <c r="G465" s="232">
        <v>1.2651535682380199E-2</v>
      </c>
      <c r="H465" s="232">
        <v>6302</v>
      </c>
      <c r="I465" s="232">
        <v>0.38847437500953674</v>
      </c>
      <c r="J465" s="232">
        <v>2.9576735571026802E-2</v>
      </c>
    </row>
    <row r="466" spans="1:10" x14ac:dyDescent="0.25">
      <c r="A466" s="288" t="str">
        <f t="shared" si="7"/>
        <v>22012edu12</v>
      </c>
      <c r="B466" s="232">
        <v>22012</v>
      </c>
      <c r="C466" s="232" t="s">
        <v>705</v>
      </c>
      <c r="D466" s="232">
        <v>0.33699125051498413</v>
      </c>
      <c r="E466" s="232">
        <v>4.9907177686691284E-2</v>
      </c>
      <c r="F466" s="232">
        <v>6.7523603439331055</v>
      </c>
      <c r="G466" s="232">
        <v>1.5851290766089043E-11</v>
      </c>
      <c r="H466" s="232">
        <v>6302</v>
      </c>
      <c r="I466" s="232">
        <v>0.38847437500953674</v>
      </c>
      <c r="J466" s="232">
        <v>0.3265795111656189</v>
      </c>
    </row>
    <row r="467" spans="1:10" x14ac:dyDescent="0.25">
      <c r="A467" s="288" t="str">
        <f t="shared" si="7"/>
        <v>22012edu13</v>
      </c>
      <c r="B467" s="232">
        <v>22012</v>
      </c>
      <c r="C467" s="232" t="s">
        <v>706</v>
      </c>
      <c r="D467" s="232">
        <v>0.6178659200668335</v>
      </c>
      <c r="E467" s="232">
        <v>7.0644587278366089E-2</v>
      </c>
      <c r="F467" s="232">
        <v>8.7461185455322266</v>
      </c>
      <c r="G467" s="232">
        <v>2.7989560609092095E-18</v>
      </c>
      <c r="H467" s="232">
        <v>6302</v>
      </c>
      <c r="I467" s="232">
        <v>0.38847437500953674</v>
      </c>
      <c r="J467" s="232">
        <v>1.9816452637314796E-2</v>
      </c>
    </row>
    <row r="468" spans="1:10" x14ac:dyDescent="0.25">
      <c r="A468" s="288" t="str">
        <f t="shared" si="7"/>
        <v>22012edu14</v>
      </c>
      <c r="B468" s="232">
        <v>22012</v>
      </c>
      <c r="C468" s="232" t="s">
        <v>707</v>
      </c>
      <c r="D468" s="232">
        <v>0.69455605745315552</v>
      </c>
      <c r="E468" s="232">
        <v>7.1400150656700134E-2</v>
      </c>
      <c r="F468" s="232">
        <v>9.7276554107666016</v>
      </c>
      <c r="G468" s="232">
        <v>3.2954011769866969E-22</v>
      </c>
      <c r="H468" s="232">
        <v>6302</v>
      </c>
      <c r="I468" s="232">
        <v>0.38847437500953674</v>
      </c>
      <c r="J468" s="232">
        <v>3.1637717038393021E-2</v>
      </c>
    </row>
    <row r="469" spans="1:10" x14ac:dyDescent="0.25">
      <c r="A469" s="288" t="str">
        <f t="shared" si="7"/>
        <v>22012edu15</v>
      </c>
      <c r="B469" s="232">
        <v>22012</v>
      </c>
      <c r="C469" s="232" t="s">
        <v>708</v>
      </c>
      <c r="D469" s="232">
        <v>0.57671856880187988</v>
      </c>
      <c r="E469" s="232">
        <v>6.9257006049156189E-2</v>
      </c>
      <c r="F469" s="232">
        <v>8.3272237777709961</v>
      </c>
      <c r="G469" s="232">
        <v>1.0062717002667606E-16</v>
      </c>
      <c r="H469" s="232">
        <v>6302</v>
      </c>
      <c r="I469" s="232">
        <v>0.38847437500953674</v>
      </c>
      <c r="J469" s="232">
        <v>3.3781707286834717E-2</v>
      </c>
    </row>
    <row r="470" spans="1:10" x14ac:dyDescent="0.25">
      <c r="A470" s="288" t="str">
        <f t="shared" si="7"/>
        <v>22012edu16</v>
      </c>
      <c r="B470" s="232">
        <v>22012</v>
      </c>
      <c r="C470" s="232" t="s">
        <v>709</v>
      </c>
      <c r="D470" s="232">
        <v>1.2207541465759277</v>
      </c>
      <c r="E470" s="232">
        <v>5.4463900625705719E-2</v>
      </c>
      <c r="F470" s="232">
        <v>22.414005279541016</v>
      </c>
      <c r="G470" s="232">
        <v>0</v>
      </c>
      <c r="H470" s="232">
        <v>6302</v>
      </c>
      <c r="I470" s="232">
        <v>0.38847437500953674</v>
      </c>
      <c r="J470" s="232">
        <v>0.21039316058158875</v>
      </c>
    </row>
    <row r="471" spans="1:10" x14ac:dyDescent="0.25">
      <c r="A471" s="288" t="str">
        <f t="shared" si="7"/>
        <v>22012edu18</v>
      </c>
      <c r="B471" s="232">
        <v>22012</v>
      </c>
      <c r="C471" s="232" t="s">
        <v>710</v>
      </c>
      <c r="D471" s="232">
        <v>1.5507327318191528</v>
      </c>
      <c r="E471" s="232">
        <v>0.10987808555364609</v>
      </c>
      <c r="F471" s="232">
        <v>14.113212585449219</v>
      </c>
      <c r="G471" s="232">
        <v>0</v>
      </c>
      <c r="H471" s="232">
        <v>6302</v>
      </c>
      <c r="I471" s="232">
        <v>0.38847437500953674</v>
      </c>
      <c r="J471" s="232">
        <v>1.6193453222513199E-2</v>
      </c>
    </row>
    <row r="472" spans="1:10" x14ac:dyDescent="0.25">
      <c r="A472" s="288" t="str">
        <f t="shared" si="7"/>
        <v>22012edu2</v>
      </c>
      <c r="B472" s="232">
        <v>22012</v>
      </c>
      <c r="C472" s="232" t="s">
        <v>711</v>
      </c>
      <c r="D472" s="232">
        <v>-0.2252834290266037</v>
      </c>
      <c r="E472" s="232">
        <v>0.10126405954360962</v>
      </c>
      <c r="F472" s="232">
        <v>-2.224712610244751</v>
      </c>
      <c r="G472" s="232">
        <v>2.6135938242077827E-2</v>
      </c>
      <c r="H472" s="232">
        <v>6302</v>
      </c>
      <c r="I472" s="232">
        <v>0.38847437500953674</v>
      </c>
      <c r="J472" s="232">
        <v>5.5529256351292133E-3</v>
      </c>
    </row>
    <row r="473" spans="1:10" x14ac:dyDescent="0.25">
      <c r="A473" s="288" t="str">
        <f t="shared" si="7"/>
        <v>22012edu22</v>
      </c>
      <c r="B473" s="232">
        <v>22012</v>
      </c>
      <c r="C473" s="232" t="s">
        <v>712</v>
      </c>
      <c r="D473" s="232">
        <v>1.9687995910644531</v>
      </c>
      <c r="E473" s="232">
        <v>0.16387982666492462</v>
      </c>
      <c r="F473" s="232">
        <v>12.013678550720215</v>
      </c>
      <c r="G473" s="232">
        <v>6.8929776503669654E-33</v>
      </c>
      <c r="H473" s="232">
        <v>6302</v>
      </c>
      <c r="I473" s="232">
        <v>0.38847437500953674</v>
      </c>
      <c r="J473" s="232">
        <v>6.5301116555929184E-3</v>
      </c>
    </row>
    <row r="474" spans="1:10" x14ac:dyDescent="0.25">
      <c r="A474" s="288" t="str">
        <f t="shared" si="7"/>
        <v>22012edu3</v>
      </c>
      <c r="B474" s="232">
        <v>22012</v>
      </c>
      <c r="C474" s="232" t="s">
        <v>713</v>
      </c>
      <c r="D474" s="232">
        <v>-0.2195066511631012</v>
      </c>
      <c r="E474" s="232">
        <v>0.12892612814903259</v>
      </c>
      <c r="F474" s="232">
        <v>-1.7025768756866455</v>
      </c>
      <c r="G474" s="232">
        <v>8.8696770370006561E-2</v>
      </c>
      <c r="H474" s="232">
        <v>6302</v>
      </c>
      <c r="I474" s="232">
        <v>0.38847437500953674</v>
      </c>
      <c r="J474" s="232">
        <v>7.8619476407766342E-3</v>
      </c>
    </row>
    <row r="475" spans="1:10" x14ac:dyDescent="0.25">
      <c r="A475" s="288" t="str">
        <f t="shared" si="7"/>
        <v>22012edu4</v>
      </c>
      <c r="B475" s="232">
        <v>22012</v>
      </c>
      <c r="C475" s="232" t="s">
        <v>714</v>
      </c>
      <c r="D475" s="232">
        <v>-0.24970953166484833</v>
      </c>
      <c r="E475" s="232">
        <v>7.42320716381073E-2</v>
      </c>
      <c r="F475" s="232">
        <v>-3.3639035224914551</v>
      </c>
      <c r="G475" s="232">
        <v>7.7308464096859097E-4</v>
      </c>
      <c r="H475" s="232">
        <v>6302</v>
      </c>
      <c r="I475" s="232">
        <v>0.38847437500953674</v>
      </c>
      <c r="J475" s="232">
        <v>1.5050617977976799E-2</v>
      </c>
    </row>
    <row r="476" spans="1:10" x14ac:dyDescent="0.25">
      <c r="A476" s="288" t="str">
        <f t="shared" si="7"/>
        <v>22012edu5</v>
      </c>
      <c r="B476" s="232">
        <v>22012</v>
      </c>
      <c r="C476" s="232" t="s">
        <v>715</v>
      </c>
      <c r="D476" s="232">
        <v>-0.10823453217744827</v>
      </c>
      <c r="E476" s="232">
        <v>6.2261391431093216E-2</v>
      </c>
      <c r="F476" s="232">
        <v>-1.738389253616333</v>
      </c>
      <c r="G476" s="232">
        <v>8.2191258668899536E-2</v>
      </c>
      <c r="H476" s="232">
        <v>6302</v>
      </c>
      <c r="I476" s="232">
        <v>0.38847437500953674</v>
      </c>
      <c r="J476" s="232">
        <v>5.447624996304512E-2</v>
      </c>
    </row>
    <row r="477" spans="1:10" x14ac:dyDescent="0.25">
      <c r="A477" s="288" t="str">
        <f t="shared" si="7"/>
        <v>22012edu6</v>
      </c>
      <c r="B477" s="232">
        <v>22012</v>
      </c>
      <c r="C477" s="232" t="s">
        <v>716</v>
      </c>
      <c r="D477" s="232">
        <v>-0.11831505596637726</v>
      </c>
      <c r="E477" s="232">
        <v>6.4415134489536285E-2</v>
      </c>
      <c r="F477" s="232">
        <v>-1.8367586135864258</v>
      </c>
      <c r="G477" s="232">
        <v>6.6292770206928253E-2</v>
      </c>
      <c r="H477" s="232">
        <v>6302</v>
      </c>
      <c r="I477" s="232">
        <v>0.38847437500953674</v>
      </c>
      <c r="J477" s="232">
        <v>2.9119845479726791E-2</v>
      </c>
    </row>
    <row r="478" spans="1:10" x14ac:dyDescent="0.25">
      <c r="A478" s="288" t="str">
        <f t="shared" si="7"/>
        <v>22012edu7</v>
      </c>
      <c r="B478" s="232">
        <v>22012</v>
      </c>
      <c r="C478" s="232" t="s">
        <v>717</v>
      </c>
      <c r="D478" s="232">
        <v>-7.0248395204544067E-2</v>
      </c>
      <c r="E478" s="232">
        <v>6.5383933484554291E-2</v>
      </c>
      <c r="F478" s="232">
        <v>-1.074398398399353</v>
      </c>
      <c r="G478" s="232">
        <v>0.28268542885780334</v>
      </c>
      <c r="H478" s="232">
        <v>6302</v>
      </c>
      <c r="I478" s="232">
        <v>0.38847437500953674</v>
      </c>
      <c r="J478" s="232">
        <v>2.3263851180672646E-2</v>
      </c>
    </row>
    <row r="479" spans="1:10" x14ac:dyDescent="0.25">
      <c r="A479" s="288" t="str">
        <f t="shared" si="7"/>
        <v>22012edu8</v>
      </c>
      <c r="B479" s="232">
        <v>22012</v>
      </c>
      <c r="C479" s="232" t="s">
        <v>718</v>
      </c>
      <c r="D479" s="232">
        <v>-4.4657621532678604E-2</v>
      </c>
      <c r="E479" s="232">
        <v>7.1223638951778412E-2</v>
      </c>
      <c r="F479" s="232">
        <v>-0.62700563669204712</v>
      </c>
      <c r="G479" s="232">
        <v>0.53067833185195923</v>
      </c>
      <c r="H479" s="232">
        <v>6302</v>
      </c>
      <c r="I479" s="232">
        <v>0.38847437500953674</v>
      </c>
      <c r="J479" s="232">
        <v>2.864791639149189E-2</v>
      </c>
    </row>
    <row r="480" spans="1:10" x14ac:dyDescent="0.25">
      <c r="A480" s="288" t="str">
        <f t="shared" si="7"/>
        <v>22012edu9</v>
      </c>
      <c r="B480" s="232">
        <v>22012</v>
      </c>
      <c r="C480" s="232" t="s">
        <v>719</v>
      </c>
      <c r="D480" s="232">
        <v>-2.1161639597266912E-3</v>
      </c>
      <c r="E480" s="232">
        <v>5.1592845469713211E-2</v>
      </c>
      <c r="F480" s="232">
        <v>-4.1016615927219391E-2</v>
      </c>
      <c r="G480" s="232">
        <v>0.96728396415710449</v>
      </c>
      <c r="H480" s="232">
        <v>6302</v>
      </c>
      <c r="I480" s="232">
        <v>0.38847437500953674</v>
      </c>
      <c r="J480" s="232">
        <v>0.11354076862335205</v>
      </c>
    </row>
    <row r="481" spans="1:10" x14ac:dyDescent="0.25">
      <c r="A481" s="288" t="str">
        <f t="shared" si="7"/>
        <v>22012hom</v>
      </c>
      <c r="B481" s="232">
        <v>22012</v>
      </c>
      <c r="C481" s="232" t="s">
        <v>720</v>
      </c>
      <c r="D481" s="232">
        <v>0.35495889186859131</v>
      </c>
      <c r="E481" s="232">
        <v>1.8355067819356918E-2</v>
      </c>
      <c r="F481" s="232">
        <v>19.338468551635742</v>
      </c>
      <c r="G481" s="232">
        <v>0</v>
      </c>
      <c r="H481" s="232">
        <v>6302</v>
      </c>
      <c r="I481" s="232">
        <v>0.38847437500953674</v>
      </c>
      <c r="J481" s="232">
        <v>0.53885310888290405</v>
      </c>
    </row>
    <row r="482" spans="1:10" x14ac:dyDescent="0.25">
      <c r="A482" s="288" t="str">
        <f t="shared" si="7"/>
        <v>22012idade</v>
      </c>
      <c r="B482" s="232">
        <v>22012</v>
      </c>
      <c r="C482" s="232" t="s">
        <v>721</v>
      </c>
      <c r="D482" s="232">
        <v>4.5071832835674286E-2</v>
      </c>
      <c r="E482" s="232">
        <v>4.2966702021658421E-3</v>
      </c>
      <c r="F482" s="232">
        <v>10.489944458007813</v>
      </c>
      <c r="G482" s="232">
        <v>1.5607722710767351E-25</v>
      </c>
      <c r="H482" s="232">
        <v>6302</v>
      </c>
      <c r="I482" s="232">
        <v>0.38847437500953674</v>
      </c>
      <c r="J482" s="232">
        <v>40.040409088134766</v>
      </c>
    </row>
    <row r="483" spans="1:10" x14ac:dyDescent="0.25">
      <c r="A483" s="288" t="str">
        <f t="shared" si="7"/>
        <v>22012idade2</v>
      </c>
      <c r="B483" s="232">
        <v>22012</v>
      </c>
      <c r="C483" s="232" t="s">
        <v>722</v>
      </c>
      <c r="D483" s="232">
        <v>-4.1425772360526025E-4</v>
      </c>
      <c r="E483" s="232">
        <v>5.2498678996926174E-5</v>
      </c>
      <c r="F483" s="232">
        <v>-7.8908219337463379</v>
      </c>
      <c r="G483" s="232">
        <v>3.5166531568952804E-15</v>
      </c>
      <c r="H483" s="232">
        <v>6302</v>
      </c>
      <c r="I483" s="232">
        <v>0.38847437500953674</v>
      </c>
      <c r="J483" s="232">
        <v>1777.2178955078125</v>
      </c>
    </row>
    <row r="484" spans="1:10" x14ac:dyDescent="0.25">
      <c r="A484" s="288" t="str">
        <f t="shared" si="7"/>
        <v>22012lnrtrabp</v>
      </c>
      <c r="B484" s="232">
        <v>22012</v>
      </c>
      <c r="C484" s="232" t="s">
        <v>723</v>
      </c>
      <c r="J484" s="232">
        <v>7.437380313873291</v>
      </c>
    </row>
    <row r="485" spans="1:10" x14ac:dyDescent="0.25">
      <c r="A485" s="288" t="str">
        <f t="shared" si="7"/>
        <v>12012_cons</v>
      </c>
      <c r="B485" s="232">
        <v>12012</v>
      </c>
      <c r="C485" s="232" t="s">
        <v>701</v>
      </c>
      <c r="D485" s="232">
        <v>5.2111678123474121</v>
      </c>
      <c r="E485" s="232">
        <v>9.7552336752414703E-2</v>
      </c>
      <c r="F485" s="232">
        <v>53.419200897216797</v>
      </c>
      <c r="G485" s="232">
        <v>0</v>
      </c>
      <c r="H485" s="232">
        <v>5766</v>
      </c>
      <c r="I485" s="232">
        <v>0.43910759687423706</v>
      </c>
    </row>
    <row r="486" spans="1:10" x14ac:dyDescent="0.25">
      <c r="A486" s="288" t="str">
        <f t="shared" si="7"/>
        <v>12012edu1</v>
      </c>
      <c r="B486" s="232">
        <v>12012</v>
      </c>
      <c r="C486" s="232" t="s">
        <v>702</v>
      </c>
      <c r="D486" s="232">
        <v>8.8541675359010696E-3</v>
      </c>
      <c r="E486" s="232">
        <v>5.524999275803566E-2</v>
      </c>
      <c r="F486" s="232">
        <v>0.16025644540786743</v>
      </c>
      <c r="G486" s="232">
        <v>0.87268471717834473</v>
      </c>
      <c r="H486" s="232">
        <v>5766</v>
      </c>
      <c r="I486" s="232">
        <v>0.43910759687423706</v>
      </c>
      <c r="J486" s="232">
        <v>2.7820243849419057E-4</v>
      </c>
    </row>
    <row r="487" spans="1:10" x14ac:dyDescent="0.25">
      <c r="A487" s="288" t="str">
        <f t="shared" si="7"/>
        <v>12012edu10</v>
      </c>
      <c r="B487" s="232">
        <v>12012</v>
      </c>
      <c r="C487" s="232" t="s">
        <v>703</v>
      </c>
      <c r="D487" s="232">
        <v>0.28407791256904602</v>
      </c>
      <c r="E487" s="232">
        <v>6.5257802605628967E-2</v>
      </c>
      <c r="F487" s="232">
        <v>4.3531637191772461</v>
      </c>
      <c r="G487" s="232">
        <v>1.3651643712364603E-5</v>
      </c>
      <c r="H487" s="232">
        <v>5766</v>
      </c>
      <c r="I487" s="232">
        <v>0.43910759687423706</v>
      </c>
      <c r="J487" s="232">
        <v>2.7490943670272827E-2</v>
      </c>
    </row>
    <row r="488" spans="1:10" x14ac:dyDescent="0.25">
      <c r="A488" s="288" t="str">
        <f t="shared" si="7"/>
        <v>12012edu11</v>
      </c>
      <c r="B488" s="232">
        <v>12012</v>
      </c>
      <c r="C488" s="232" t="s">
        <v>704</v>
      </c>
      <c r="D488" s="232">
        <v>0.34185406565666199</v>
      </c>
      <c r="E488" s="232">
        <v>6.8950824439525604E-2</v>
      </c>
      <c r="F488" s="232">
        <v>4.9579401016235352</v>
      </c>
      <c r="G488" s="232">
        <v>7.3291454327772954E-7</v>
      </c>
      <c r="H488" s="232">
        <v>5766</v>
      </c>
      <c r="I488" s="232">
        <v>0.43910759687423706</v>
      </c>
      <c r="J488" s="232">
        <v>3.2175067812204361E-2</v>
      </c>
    </row>
    <row r="489" spans="1:10" x14ac:dyDescent="0.25">
      <c r="A489" s="288" t="str">
        <f t="shared" si="7"/>
        <v>12012edu12</v>
      </c>
      <c r="B489" s="232">
        <v>12012</v>
      </c>
      <c r="C489" s="232" t="s">
        <v>705</v>
      </c>
      <c r="D489" s="232">
        <v>0.52909004688262939</v>
      </c>
      <c r="E489" s="232">
        <v>5.5853534489870071E-2</v>
      </c>
      <c r="F489" s="232">
        <v>9.4728126525878906</v>
      </c>
      <c r="G489" s="232">
        <v>3.8833411534011875E-21</v>
      </c>
      <c r="H489" s="232">
        <v>5766</v>
      </c>
      <c r="I489" s="232">
        <v>0.43910759687423706</v>
      </c>
      <c r="J489" s="232">
        <v>0.32880541682243347</v>
      </c>
    </row>
    <row r="490" spans="1:10" x14ac:dyDescent="0.25">
      <c r="A490" s="288" t="str">
        <f t="shared" si="7"/>
        <v>12012edu13</v>
      </c>
      <c r="B490" s="232">
        <v>12012</v>
      </c>
      <c r="C490" s="232" t="s">
        <v>706</v>
      </c>
      <c r="D490" s="232">
        <v>0.77736866474151611</v>
      </c>
      <c r="E490" s="232">
        <v>7.7251419425010681E-2</v>
      </c>
      <c r="F490" s="232">
        <v>10.062839508056641</v>
      </c>
      <c r="G490" s="232">
        <v>1.2644095302849417E-23</v>
      </c>
      <c r="H490" s="232">
        <v>5766</v>
      </c>
      <c r="I490" s="232">
        <v>0.43910759687423706</v>
      </c>
      <c r="J490" s="232">
        <v>2.0057156682014465E-2</v>
      </c>
    </row>
    <row r="491" spans="1:10" x14ac:dyDescent="0.25">
      <c r="A491" s="288" t="str">
        <f t="shared" si="7"/>
        <v>12012edu14</v>
      </c>
      <c r="B491" s="232">
        <v>12012</v>
      </c>
      <c r="C491" s="232" t="s">
        <v>707</v>
      </c>
      <c r="D491" s="232">
        <v>0.95108515024185181</v>
      </c>
      <c r="E491" s="232">
        <v>8.1974923610687256E-2</v>
      </c>
      <c r="F491" s="232">
        <v>11.602147102355957</v>
      </c>
      <c r="G491" s="232">
        <v>8.8376853235499005E-31</v>
      </c>
      <c r="H491" s="232">
        <v>5766</v>
      </c>
      <c r="I491" s="232">
        <v>0.43910759687423706</v>
      </c>
      <c r="J491" s="232">
        <v>2.9225589707493782E-2</v>
      </c>
    </row>
    <row r="492" spans="1:10" x14ac:dyDescent="0.25">
      <c r="A492" s="288" t="str">
        <f t="shared" si="7"/>
        <v>12012edu15</v>
      </c>
      <c r="B492" s="232">
        <v>12012</v>
      </c>
      <c r="C492" s="232" t="s">
        <v>708</v>
      </c>
      <c r="D492" s="232">
        <v>0.89240622520446777</v>
      </c>
      <c r="E492" s="232">
        <v>7.950272411108017E-2</v>
      </c>
      <c r="F492" s="232">
        <v>11.224850654602051</v>
      </c>
      <c r="G492" s="232">
        <v>6.1499529244964513E-29</v>
      </c>
      <c r="H492" s="232">
        <v>5766</v>
      </c>
      <c r="I492" s="232">
        <v>0.43910759687423706</v>
      </c>
      <c r="J492" s="232">
        <v>3.7281010299921036E-2</v>
      </c>
    </row>
    <row r="493" spans="1:10" x14ac:dyDescent="0.25">
      <c r="A493" s="288" t="str">
        <f t="shared" si="7"/>
        <v>12012edu16</v>
      </c>
      <c r="B493" s="232">
        <v>12012</v>
      </c>
      <c r="C493" s="232" t="s">
        <v>709</v>
      </c>
      <c r="D493" s="232">
        <v>1.4644827842712402</v>
      </c>
      <c r="E493" s="232">
        <v>5.8897417038679123E-2</v>
      </c>
      <c r="F493" s="232">
        <v>24.864974975585938</v>
      </c>
      <c r="G493" s="232">
        <v>0</v>
      </c>
      <c r="H493" s="232">
        <v>5766</v>
      </c>
      <c r="I493" s="232">
        <v>0.43910759687423706</v>
      </c>
      <c r="J493" s="232">
        <v>0.21338620781898499</v>
      </c>
    </row>
    <row r="494" spans="1:10" x14ac:dyDescent="0.25">
      <c r="A494" s="288" t="str">
        <f t="shared" si="7"/>
        <v>12012edu18</v>
      </c>
      <c r="B494" s="232">
        <v>12012</v>
      </c>
      <c r="C494" s="232" t="s">
        <v>710</v>
      </c>
      <c r="D494" s="232">
        <v>2.0584697723388672</v>
      </c>
      <c r="E494" s="232">
        <v>0.11772708594799042</v>
      </c>
      <c r="F494" s="232">
        <v>17.485099792480469</v>
      </c>
      <c r="G494" s="232">
        <v>0</v>
      </c>
      <c r="H494" s="232">
        <v>5766</v>
      </c>
      <c r="I494" s="232">
        <v>0.43910759687423706</v>
      </c>
      <c r="J494" s="232">
        <v>1.2669658288359642E-2</v>
      </c>
    </row>
    <row r="495" spans="1:10" x14ac:dyDescent="0.25">
      <c r="A495" s="288" t="str">
        <f t="shared" si="7"/>
        <v>12012edu2</v>
      </c>
      <c r="B495" s="232">
        <v>12012</v>
      </c>
      <c r="C495" s="232" t="s">
        <v>711</v>
      </c>
      <c r="D495" s="232">
        <v>-0.10090617090463638</v>
      </c>
      <c r="E495" s="232">
        <v>0.11388333141803741</v>
      </c>
      <c r="F495" s="232">
        <v>-0.88604861497879028</v>
      </c>
      <c r="G495" s="232">
        <v>0.37562841176986694</v>
      </c>
      <c r="H495" s="232">
        <v>5766</v>
      </c>
      <c r="I495" s="232">
        <v>0.43910759687423706</v>
      </c>
      <c r="J495" s="232">
        <v>4.6675358898937702E-3</v>
      </c>
    </row>
    <row r="496" spans="1:10" x14ac:dyDescent="0.25">
      <c r="A496" s="288" t="str">
        <f t="shared" si="7"/>
        <v>12012edu22</v>
      </c>
      <c r="B496" s="232">
        <v>12012</v>
      </c>
      <c r="C496" s="232" t="s">
        <v>712</v>
      </c>
      <c r="D496" s="232">
        <v>1.8949129581451416</v>
      </c>
      <c r="E496" s="232">
        <v>0.26992231607437134</v>
      </c>
      <c r="F496" s="232">
        <v>7.0202159881591797</v>
      </c>
      <c r="G496" s="232">
        <v>2.4712248306718587E-12</v>
      </c>
      <c r="H496" s="232">
        <v>5766</v>
      </c>
      <c r="I496" s="232">
        <v>0.43910759687423706</v>
      </c>
      <c r="J496" s="232">
        <v>3.4823617897927761E-3</v>
      </c>
    </row>
    <row r="497" spans="1:10" x14ac:dyDescent="0.25">
      <c r="A497" s="288" t="str">
        <f t="shared" si="7"/>
        <v>12012edu3</v>
      </c>
      <c r="B497" s="232">
        <v>12012</v>
      </c>
      <c r="C497" s="232" t="s">
        <v>713</v>
      </c>
      <c r="D497" s="232">
        <v>-8.9940868318080902E-2</v>
      </c>
      <c r="E497" s="232">
        <v>9.3412414193153381E-2</v>
      </c>
      <c r="F497" s="232">
        <v>-0.96283632516860962</v>
      </c>
      <c r="G497" s="232">
        <v>0.33567020297050476</v>
      </c>
      <c r="H497" s="232">
        <v>5766</v>
      </c>
      <c r="I497" s="232">
        <v>0.43910759687423706</v>
      </c>
      <c r="J497" s="232">
        <v>8.0078272148966789E-3</v>
      </c>
    </row>
    <row r="498" spans="1:10" x14ac:dyDescent="0.25">
      <c r="A498" s="288" t="str">
        <f t="shared" si="7"/>
        <v>12012edu4</v>
      </c>
      <c r="B498" s="232">
        <v>12012</v>
      </c>
      <c r="C498" s="232" t="s">
        <v>714</v>
      </c>
      <c r="D498" s="232">
        <v>-9.7618112340569496E-3</v>
      </c>
      <c r="E498" s="232">
        <v>8.6257815361022949E-2</v>
      </c>
      <c r="F498" s="232">
        <v>-0.11317016184329987</v>
      </c>
      <c r="G498" s="232">
        <v>0.90989959239959717</v>
      </c>
      <c r="H498" s="232">
        <v>5766</v>
      </c>
      <c r="I498" s="232">
        <v>0.43910759687423706</v>
      </c>
      <c r="J498" s="232">
        <v>1.6033872961997986E-2</v>
      </c>
    </row>
    <row r="499" spans="1:10" x14ac:dyDescent="0.25">
      <c r="A499" s="288" t="str">
        <f t="shared" si="7"/>
        <v>12012edu5</v>
      </c>
      <c r="B499" s="232">
        <v>12012</v>
      </c>
      <c r="C499" s="232" t="s">
        <v>715</v>
      </c>
      <c r="D499" s="232">
        <v>3.0662303790450096E-2</v>
      </c>
      <c r="E499" s="232">
        <v>6.2328122556209564E-2</v>
      </c>
      <c r="F499" s="232">
        <v>0.49194973707199097</v>
      </c>
      <c r="G499" s="232">
        <v>0.62277364730834961</v>
      </c>
      <c r="H499" s="232">
        <v>5766</v>
      </c>
      <c r="I499" s="232">
        <v>0.43910759687423706</v>
      </c>
      <c r="J499" s="232">
        <v>5.6307908147573471E-2</v>
      </c>
    </row>
    <row r="500" spans="1:10" x14ac:dyDescent="0.25">
      <c r="A500" s="288" t="str">
        <f t="shared" si="7"/>
        <v>12012edu6</v>
      </c>
      <c r="B500" s="232">
        <v>12012</v>
      </c>
      <c r="C500" s="232" t="s">
        <v>716</v>
      </c>
      <c r="D500" s="232">
        <v>0.15476629137992859</v>
      </c>
      <c r="E500" s="232">
        <v>6.5453730523586273E-2</v>
      </c>
      <c r="F500" s="232">
        <v>2.3645143508911133</v>
      </c>
      <c r="G500" s="232">
        <v>1.8086798489093781E-2</v>
      </c>
      <c r="H500" s="232">
        <v>5766</v>
      </c>
      <c r="I500" s="232">
        <v>0.43910759687423706</v>
      </c>
      <c r="J500" s="232">
        <v>3.1624037772417068E-2</v>
      </c>
    </row>
    <row r="501" spans="1:10" x14ac:dyDescent="0.25">
      <c r="A501" s="288" t="str">
        <f t="shared" si="7"/>
        <v>12012edu7</v>
      </c>
      <c r="B501" s="232">
        <v>12012</v>
      </c>
      <c r="C501" s="232" t="s">
        <v>717</v>
      </c>
      <c r="D501" s="232">
        <v>0.23959784209728241</v>
      </c>
      <c r="E501" s="232">
        <v>7.0888914167881012E-2</v>
      </c>
      <c r="F501" s="232">
        <v>3.3799057006835938</v>
      </c>
      <c r="G501" s="232">
        <v>7.2993844514712691E-4</v>
      </c>
      <c r="H501" s="232">
        <v>5766</v>
      </c>
      <c r="I501" s="232">
        <v>0.43910759687423706</v>
      </c>
      <c r="J501" s="232">
        <v>2.193596214056015E-2</v>
      </c>
    </row>
    <row r="502" spans="1:10" x14ac:dyDescent="0.25">
      <c r="A502" s="288" t="str">
        <f t="shared" si="7"/>
        <v>12012edu8</v>
      </c>
      <c r="B502" s="232">
        <v>12012</v>
      </c>
      <c r="C502" s="232" t="s">
        <v>718</v>
      </c>
      <c r="D502" s="232">
        <v>0.10292276740074158</v>
      </c>
      <c r="E502" s="232">
        <v>6.8458773195743561E-2</v>
      </c>
      <c r="F502" s="232">
        <v>1.5034270286560059</v>
      </c>
      <c r="G502" s="232">
        <v>0.13278393447399139</v>
      </c>
      <c r="H502" s="232">
        <v>5766</v>
      </c>
      <c r="I502" s="232">
        <v>0.43910759687423706</v>
      </c>
      <c r="J502" s="232">
        <v>2.9084686189889908E-2</v>
      </c>
    </row>
    <row r="503" spans="1:10" x14ac:dyDescent="0.25">
      <c r="A503" s="288" t="str">
        <f t="shared" si="7"/>
        <v>12012edu9</v>
      </c>
      <c r="B503" s="232">
        <v>12012</v>
      </c>
      <c r="C503" s="232" t="s">
        <v>719</v>
      </c>
      <c r="D503" s="232">
        <v>0.24879971146583557</v>
      </c>
      <c r="E503" s="232">
        <v>5.7525001466274261E-2</v>
      </c>
      <c r="F503" s="232">
        <v>4.325070858001709</v>
      </c>
      <c r="G503" s="232">
        <v>1.5506500858464278E-5</v>
      </c>
      <c r="H503" s="232">
        <v>5766</v>
      </c>
      <c r="I503" s="232">
        <v>0.43910759687423706</v>
      </c>
      <c r="J503" s="232">
        <v>0.10521195828914642</v>
      </c>
    </row>
    <row r="504" spans="1:10" x14ac:dyDescent="0.25">
      <c r="A504" s="288" t="str">
        <f t="shared" si="7"/>
        <v>12012hom</v>
      </c>
      <c r="B504" s="232">
        <v>12012</v>
      </c>
      <c r="C504" s="232" t="s">
        <v>720</v>
      </c>
      <c r="D504" s="232">
        <v>0.3838483989238739</v>
      </c>
      <c r="E504" s="232">
        <v>1.8287111073732376E-2</v>
      </c>
      <c r="F504" s="232">
        <v>20.990106582641602</v>
      </c>
      <c r="G504" s="232">
        <v>0</v>
      </c>
      <c r="H504" s="232">
        <v>5766</v>
      </c>
      <c r="I504" s="232">
        <v>0.43910759687423706</v>
      </c>
      <c r="J504" s="232">
        <v>0.54848158359527588</v>
      </c>
    </row>
    <row r="505" spans="1:10" x14ac:dyDescent="0.25">
      <c r="A505" s="288" t="str">
        <f t="shared" si="7"/>
        <v>12012idade</v>
      </c>
      <c r="B505" s="232">
        <v>12012</v>
      </c>
      <c r="C505" s="232" t="s">
        <v>721</v>
      </c>
      <c r="D505" s="232">
        <v>5.8731600642204285E-2</v>
      </c>
      <c r="E505" s="232">
        <v>4.1314470581710339E-3</v>
      </c>
      <c r="F505" s="232">
        <v>14.21574592590332</v>
      </c>
      <c r="G505" s="232">
        <v>0</v>
      </c>
      <c r="H505" s="232">
        <v>5766</v>
      </c>
      <c r="I505" s="232">
        <v>0.43910759687423706</v>
      </c>
      <c r="J505" s="232">
        <v>39.950069427490234</v>
      </c>
    </row>
    <row r="506" spans="1:10" x14ac:dyDescent="0.25">
      <c r="A506" s="288" t="str">
        <f t="shared" si="7"/>
        <v>12012idade2</v>
      </c>
      <c r="B506" s="232">
        <v>12012</v>
      </c>
      <c r="C506" s="232" t="s">
        <v>722</v>
      </c>
      <c r="D506" s="232">
        <v>-5.6589185260236263E-4</v>
      </c>
      <c r="E506" s="232">
        <v>4.9750815378502011E-5</v>
      </c>
      <c r="F506" s="232">
        <v>-11.374524116516113</v>
      </c>
      <c r="G506" s="232">
        <v>1.1609073122845155E-29</v>
      </c>
      <c r="H506" s="232">
        <v>5766</v>
      </c>
      <c r="I506" s="232">
        <v>0.43910759687423706</v>
      </c>
      <c r="J506" s="232">
        <v>1770.478271484375</v>
      </c>
    </row>
    <row r="507" spans="1:10" x14ac:dyDescent="0.25">
      <c r="A507" s="288" t="str">
        <f t="shared" si="7"/>
        <v>12012lnrtrabp</v>
      </c>
      <c r="B507" s="232">
        <v>12012</v>
      </c>
      <c r="C507" s="232" t="s">
        <v>723</v>
      </c>
      <c r="J507" s="232">
        <v>7.4204483032226563</v>
      </c>
    </row>
    <row r="508" spans="1:10" x14ac:dyDescent="0.25">
      <c r="A508" s="288" t="str">
        <f t="shared" si="7"/>
        <v/>
      </c>
      <c r="C508" s="232" t="s">
        <v>608</v>
      </c>
    </row>
  </sheetData>
  <pageMargins left="0.511811024" right="0.511811024" top="0.78740157499999996" bottom="0.78740157499999996" header="0.31496062000000002" footer="0.3149606200000000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8"/>
  <sheetViews>
    <sheetView workbookViewId="0">
      <selection activeCell="B84" sqref="B84"/>
    </sheetView>
  </sheetViews>
  <sheetFormatPr defaultRowHeight="15" x14ac:dyDescent="0.25"/>
  <cols>
    <col min="1" max="1" width="9.140625" style="288"/>
    <col min="2" max="10" width="9.140625" style="232"/>
    <col min="11" max="16384" width="9.140625" style="288"/>
  </cols>
  <sheetData>
    <row r="1" spans="1:10" x14ac:dyDescent="0.25">
      <c r="B1" s="232" t="s">
        <v>232</v>
      </c>
      <c r="C1" s="232" t="s">
        <v>693</v>
      </c>
      <c r="D1" s="232" t="s">
        <v>694</v>
      </c>
      <c r="E1" s="232" t="s">
        <v>695</v>
      </c>
      <c r="F1" s="232" t="s">
        <v>696</v>
      </c>
      <c r="G1" s="232" t="s">
        <v>697</v>
      </c>
      <c r="H1" s="232" t="s">
        <v>698</v>
      </c>
      <c r="I1" s="232" t="s">
        <v>699</v>
      </c>
      <c r="J1" s="232" t="s">
        <v>700</v>
      </c>
    </row>
    <row r="2" spans="1:10" x14ac:dyDescent="0.25">
      <c r="A2" s="288" t="str">
        <f>B2&amp;C2</f>
        <v>2016_cons</v>
      </c>
      <c r="B2" s="232">
        <v>2016</v>
      </c>
      <c r="C2" s="232" t="s">
        <v>701</v>
      </c>
      <c r="D2" s="232">
        <v>5.3268451690673828</v>
      </c>
      <c r="E2" s="232">
        <v>5.3911510854959488E-2</v>
      </c>
      <c r="F2" s="232">
        <v>98.807197570800781</v>
      </c>
      <c r="G2" s="232">
        <v>0</v>
      </c>
      <c r="H2" s="232">
        <v>29611</v>
      </c>
      <c r="I2" s="232">
        <v>0.46748793125152588</v>
      </c>
    </row>
    <row r="3" spans="1:10" x14ac:dyDescent="0.25">
      <c r="A3" s="288" t="str">
        <f t="shared" ref="A3:A66" si="0">B3&amp;C3</f>
        <v>2016edu1</v>
      </c>
      <c r="B3" s="232">
        <v>2016</v>
      </c>
      <c r="C3" s="232" t="s">
        <v>702</v>
      </c>
      <c r="D3" s="232">
        <v>-0.30791443586349487</v>
      </c>
      <c r="E3" s="232">
        <v>0.23273442685604095</v>
      </c>
      <c r="F3" s="232">
        <v>-1.3230291604995728</v>
      </c>
      <c r="G3" s="232">
        <v>0.18583589792251587</v>
      </c>
      <c r="H3" s="232">
        <v>29611</v>
      </c>
      <c r="I3" s="232">
        <v>0.46748793125152588</v>
      </c>
      <c r="J3" s="232">
        <v>1.9643986888695508E-4</v>
      </c>
    </row>
    <row r="4" spans="1:10" x14ac:dyDescent="0.25">
      <c r="A4" s="288" t="str">
        <f t="shared" si="0"/>
        <v>2016edu10</v>
      </c>
      <c r="B4" s="232">
        <v>2016</v>
      </c>
      <c r="C4" s="232" t="s">
        <v>703</v>
      </c>
      <c r="D4" s="232">
        <v>0.18477578461170197</v>
      </c>
      <c r="E4" s="232">
        <v>3.1877569854259491E-2</v>
      </c>
      <c r="F4" s="232">
        <v>5.7964200973510742</v>
      </c>
      <c r="G4" s="232">
        <v>6.8432535194062893E-9</v>
      </c>
      <c r="H4" s="232">
        <v>29611</v>
      </c>
      <c r="I4" s="232">
        <v>0.46748793125152588</v>
      </c>
      <c r="J4" s="232">
        <v>1.8696989864110947E-2</v>
      </c>
    </row>
    <row r="5" spans="1:10" x14ac:dyDescent="0.25">
      <c r="A5" s="288" t="str">
        <f t="shared" si="0"/>
        <v>2016edu11</v>
      </c>
      <c r="B5" s="232">
        <v>2016</v>
      </c>
      <c r="C5" s="232" t="s">
        <v>704</v>
      </c>
      <c r="D5" s="232">
        <v>0.19943021237850189</v>
      </c>
      <c r="E5" s="232">
        <v>3.6922920495271683E-2</v>
      </c>
      <c r="F5" s="232">
        <v>5.4012579917907715</v>
      </c>
      <c r="G5" s="232">
        <v>6.6684847865872143E-8</v>
      </c>
      <c r="H5" s="232">
        <v>29611</v>
      </c>
      <c r="I5" s="232">
        <v>0.46748793125152588</v>
      </c>
      <c r="J5" s="232">
        <v>2.3011688143014908E-2</v>
      </c>
    </row>
    <row r="6" spans="1:10" x14ac:dyDescent="0.25">
      <c r="A6" s="288" t="str">
        <f t="shared" si="0"/>
        <v>2016edu12</v>
      </c>
      <c r="B6" s="232">
        <v>2016</v>
      </c>
      <c r="C6" s="232" t="s">
        <v>705</v>
      </c>
      <c r="D6" s="232">
        <v>0.44137829542160034</v>
      </c>
      <c r="E6" s="232">
        <v>2.3286232724785805E-2</v>
      </c>
      <c r="F6" s="232">
        <v>18.954473495483398</v>
      </c>
      <c r="G6" s="232">
        <v>0</v>
      </c>
      <c r="H6" s="232">
        <v>29611</v>
      </c>
      <c r="I6" s="232">
        <v>0.46748793125152588</v>
      </c>
      <c r="J6" s="232">
        <v>0.35618284344673157</v>
      </c>
    </row>
    <row r="7" spans="1:10" x14ac:dyDescent="0.25">
      <c r="A7" s="288" t="str">
        <f t="shared" si="0"/>
        <v>2016edu13</v>
      </c>
      <c r="B7" s="232">
        <v>2016</v>
      </c>
      <c r="C7" s="232" t="s">
        <v>706</v>
      </c>
      <c r="D7" s="232">
        <v>0.60274720191955566</v>
      </c>
      <c r="E7" s="232">
        <v>8.1258818507194519E-2</v>
      </c>
      <c r="F7" s="232">
        <v>7.4176220893859863</v>
      </c>
      <c r="G7" s="232">
        <v>1.2243998133085188E-13</v>
      </c>
      <c r="H7" s="232">
        <v>29611</v>
      </c>
      <c r="I7" s="232">
        <v>0.46748793125152588</v>
      </c>
      <c r="J7" s="232">
        <v>2.4645447731018066E-2</v>
      </c>
    </row>
    <row r="8" spans="1:10" x14ac:dyDescent="0.25">
      <c r="A8" s="288" t="str">
        <f t="shared" si="0"/>
        <v>2016edu14</v>
      </c>
      <c r="B8" s="232">
        <v>2016</v>
      </c>
      <c r="C8" s="232" t="s">
        <v>707</v>
      </c>
      <c r="D8" s="232">
        <v>0.75655883550643921</v>
      </c>
      <c r="E8" s="232">
        <v>3.2662410289049149E-2</v>
      </c>
      <c r="F8" s="232">
        <v>23.162982940673828</v>
      </c>
      <c r="G8" s="232">
        <v>0</v>
      </c>
      <c r="H8" s="232">
        <v>29611</v>
      </c>
      <c r="I8" s="232">
        <v>0.46748793125152588</v>
      </c>
      <c r="J8" s="232">
        <v>3.0342407524585724E-2</v>
      </c>
    </row>
    <row r="9" spans="1:10" x14ac:dyDescent="0.25">
      <c r="A9" s="288" t="str">
        <f t="shared" si="0"/>
        <v>2016edu15</v>
      </c>
      <c r="B9" s="232">
        <v>2016</v>
      </c>
      <c r="C9" s="232" t="s">
        <v>708</v>
      </c>
      <c r="D9" s="232">
        <v>0.94111710786819458</v>
      </c>
      <c r="E9" s="232">
        <v>3.6517921835184097E-2</v>
      </c>
      <c r="F9" s="232">
        <v>25.77137565612793</v>
      </c>
      <c r="G9" s="232">
        <v>0</v>
      </c>
      <c r="H9" s="232">
        <v>29611</v>
      </c>
      <c r="I9" s="232">
        <v>0.46748793125152588</v>
      </c>
      <c r="J9" s="232">
        <v>3.9924036711454391E-2</v>
      </c>
    </row>
    <row r="10" spans="1:10" x14ac:dyDescent="0.25">
      <c r="A10" s="288" t="str">
        <f t="shared" si="0"/>
        <v>2016edu16</v>
      </c>
      <c r="B10" s="232">
        <v>2016</v>
      </c>
      <c r="C10" s="232" t="s">
        <v>709</v>
      </c>
      <c r="D10" s="232">
        <v>1.4494431018829346</v>
      </c>
      <c r="E10" s="232">
        <v>2.7569986879825592E-2</v>
      </c>
      <c r="F10" s="232">
        <v>52.573223114013672</v>
      </c>
      <c r="G10" s="232">
        <v>0</v>
      </c>
      <c r="H10" s="232">
        <v>29611</v>
      </c>
      <c r="I10" s="232">
        <v>0.46748793125152588</v>
      </c>
      <c r="J10" s="232">
        <v>0.21193674206733704</v>
      </c>
    </row>
    <row r="11" spans="1:10" x14ac:dyDescent="0.25">
      <c r="A11" s="288" t="str">
        <f t="shared" si="0"/>
        <v>2016edu18</v>
      </c>
      <c r="B11" s="232">
        <v>2016</v>
      </c>
      <c r="C11" s="232" t="s">
        <v>710</v>
      </c>
      <c r="D11" s="232">
        <v>1.9060596227645874</v>
      </c>
      <c r="E11" s="232">
        <v>6.9707229733467102E-2</v>
      </c>
      <c r="F11" s="232">
        <v>27.343786239624023</v>
      </c>
      <c r="G11" s="232">
        <v>0</v>
      </c>
      <c r="H11" s="232">
        <v>29611</v>
      </c>
      <c r="I11" s="232">
        <v>0.46748793125152588</v>
      </c>
      <c r="J11" s="232">
        <v>1.080534141510725E-2</v>
      </c>
    </row>
    <row r="12" spans="1:10" x14ac:dyDescent="0.25">
      <c r="A12" s="288" t="str">
        <f t="shared" si="0"/>
        <v>2016edu2</v>
      </c>
      <c r="B12" s="232">
        <v>2016</v>
      </c>
      <c r="C12" s="232" t="s">
        <v>711</v>
      </c>
      <c r="D12" s="232">
        <v>-0.23357787728309631</v>
      </c>
      <c r="E12" s="232">
        <v>7.2672523558139801E-2</v>
      </c>
      <c r="F12" s="232">
        <v>-3.2141153812408447</v>
      </c>
      <c r="G12" s="232">
        <v>1.3098734198138118E-3</v>
      </c>
      <c r="H12" s="232">
        <v>29611</v>
      </c>
      <c r="I12" s="232">
        <v>0.46748793125152588</v>
      </c>
      <c r="J12" s="232">
        <v>3.7416450213640928E-3</v>
      </c>
    </row>
    <row r="13" spans="1:10" x14ac:dyDescent="0.25">
      <c r="A13" s="288" t="str">
        <f t="shared" si="0"/>
        <v>2016edu22</v>
      </c>
      <c r="B13" s="232">
        <v>2016</v>
      </c>
      <c r="C13" s="232" t="s">
        <v>712</v>
      </c>
      <c r="D13" s="232">
        <v>2.1974606513977051</v>
      </c>
      <c r="E13" s="232">
        <v>0.10801476985216141</v>
      </c>
      <c r="F13" s="232">
        <v>20.344076156616211</v>
      </c>
      <c r="G13" s="232">
        <v>0</v>
      </c>
      <c r="H13" s="232">
        <v>29611</v>
      </c>
      <c r="I13" s="232">
        <v>0.46748793125152588</v>
      </c>
      <c r="J13" s="232">
        <v>3.3712892327457666E-3</v>
      </c>
    </row>
    <row r="14" spans="1:10" x14ac:dyDescent="0.25">
      <c r="A14" s="288" t="str">
        <f t="shared" si="0"/>
        <v>2016edu3</v>
      </c>
      <c r="B14" s="232">
        <v>2016</v>
      </c>
      <c r="C14" s="232" t="s">
        <v>713</v>
      </c>
      <c r="D14" s="232">
        <v>-0.17022556066513062</v>
      </c>
      <c r="E14" s="232">
        <v>7.205478847026825E-2</v>
      </c>
      <c r="F14" s="232">
        <v>-2.3624463081359863</v>
      </c>
      <c r="G14" s="232">
        <v>1.816120557487011E-2</v>
      </c>
      <c r="H14" s="232">
        <v>29611</v>
      </c>
      <c r="I14" s="232">
        <v>0.46748793125152588</v>
      </c>
      <c r="J14" s="232">
        <v>6.4372522756457329E-3</v>
      </c>
    </row>
    <row r="15" spans="1:10" x14ac:dyDescent="0.25">
      <c r="A15" s="288" t="str">
        <f t="shared" si="0"/>
        <v>2016edu4</v>
      </c>
      <c r="B15" s="232">
        <v>2016</v>
      </c>
      <c r="C15" s="232" t="s">
        <v>714</v>
      </c>
      <c r="D15" s="232">
        <v>-0.16422763466835022</v>
      </c>
      <c r="E15" s="232">
        <v>4.85520139336586E-2</v>
      </c>
      <c r="F15" s="232">
        <v>-3.3825092315673828</v>
      </c>
      <c r="G15" s="232">
        <v>7.1919884067028761E-4</v>
      </c>
      <c r="H15" s="232">
        <v>29611</v>
      </c>
      <c r="I15" s="232">
        <v>0.46748793125152588</v>
      </c>
      <c r="J15" s="232">
        <v>9.6274344250559807E-3</v>
      </c>
    </row>
    <row r="16" spans="1:10" x14ac:dyDescent="0.25">
      <c r="A16" s="288" t="str">
        <f t="shared" si="0"/>
        <v>2016edu5</v>
      </c>
      <c r="B16" s="232">
        <v>2016</v>
      </c>
      <c r="C16" s="232" t="s">
        <v>715</v>
      </c>
      <c r="D16" s="232">
        <v>7.3863537982106209E-3</v>
      </c>
      <c r="E16" s="232">
        <v>2.781800739467144E-2</v>
      </c>
      <c r="F16" s="232">
        <v>0.26552417874336243</v>
      </c>
      <c r="G16" s="232">
        <v>0.7906075119972229</v>
      </c>
      <c r="H16" s="232">
        <v>29611</v>
      </c>
      <c r="I16" s="232">
        <v>0.46748793125152588</v>
      </c>
      <c r="J16" s="232">
        <v>5.2514802664518356E-2</v>
      </c>
    </row>
    <row r="17" spans="1:10" x14ac:dyDescent="0.25">
      <c r="A17" s="288" t="str">
        <f t="shared" si="0"/>
        <v>2016edu6</v>
      </c>
      <c r="B17" s="232">
        <v>2016</v>
      </c>
      <c r="C17" s="232" t="s">
        <v>716</v>
      </c>
      <c r="D17" s="232">
        <v>6.6946886479854584E-2</v>
      </c>
      <c r="E17" s="232">
        <v>2.9998607933521271E-2</v>
      </c>
      <c r="F17" s="232">
        <v>2.2316663265228271</v>
      </c>
      <c r="G17" s="232">
        <v>2.5644483044743538E-2</v>
      </c>
      <c r="H17" s="232">
        <v>29611</v>
      </c>
      <c r="I17" s="232">
        <v>0.46748793125152588</v>
      </c>
      <c r="J17" s="232">
        <v>2.4825559929013252E-2</v>
      </c>
    </row>
    <row r="18" spans="1:10" x14ac:dyDescent="0.25">
      <c r="A18" s="288" t="str">
        <f t="shared" si="0"/>
        <v>2016edu7</v>
      </c>
      <c r="B18" s="232">
        <v>2016</v>
      </c>
      <c r="C18" s="232" t="s">
        <v>717</v>
      </c>
      <c r="D18" s="232">
        <v>0.11975552886724472</v>
      </c>
      <c r="E18" s="232">
        <v>3.3110354095697403E-2</v>
      </c>
      <c r="F18" s="232">
        <v>3.6168603897094727</v>
      </c>
      <c r="G18" s="232">
        <v>2.9869386344216764E-4</v>
      </c>
      <c r="H18" s="232">
        <v>29611</v>
      </c>
      <c r="I18" s="232">
        <v>0.46748793125152588</v>
      </c>
      <c r="J18" s="232">
        <v>1.945631206035614E-2</v>
      </c>
    </row>
    <row r="19" spans="1:10" x14ac:dyDescent="0.25">
      <c r="A19" s="288" t="str">
        <f t="shared" si="0"/>
        <v>2016edu8</v>
      </c>
      <c r="B19" s="232">
        <v>2016</v>
      </c>
      <c r="C19" s="232" t="s">
        <v>718</v>
      </c>
      <c r="D19" s="232">
        <v>0.15725217759609222</v>
      </c>
      <c r="E19" s="232">
        <v>3.5537682473659515E-2</v>
      </c>
      <c r="F19" s="232">
        <v>4.4249420166015625</v>
      </c>
      <c r="G19" s="232">
        <v>9.6812482297536917E-6</v>
      </c>
      <c r="H19" s="232">
        <v>29611</v>
      </c>
      <c r="I19" s="232">
        <v>0.46748793125152588</v>
      </c>
      <c r="J19" s="232">
        <v>1.9423078745603561E-2</v>
      </c>
    </row>
    <row r="20" spans="1:10" x14ac:dyDescent="0.25">
      <c r="A20" s="288" t="str">
        <f t="shared" si="0"/>
        <v>2016edu9</v>
      </c>
      <c r="B20" s="232">
        <v>2016</v>
      </c>
      <c r="C20" s="232" t="s">
        <v>719</v>
      </c>
      <c r="D20" s="232">
        <v>0.19877302646636963</v>
      </c>
      <c r="E20" s="232">
        <v>2.409953810274601E-2</v>
      </c>
      <c r="F20" s="232">
        <v>8.2480010986328125</v>
      </c>
      <c r="G20" s="232">
        <v>1.6766985427163353E-16</v>
      </c>
      <c r="H20" s="232">
        <v>29611</v>
      </c>
      <c r="I20" s="232">
        <v>0.46748793125152588</v>
      </c>
      <c r="J20" s="232">
        <v>0.10295666009187698</v>
      </c>
    </row>
    <row r="21" spans="1:10" x14ac:dyDescent="0.25">
      <c r="A21" s="288" t="str">
        <f t="shared" si="0"/>
        <v>2016hom</v>
      </c>
      <c r="B21" s="232">
        <v>2016</v>
      </c>
      <c r="C21" s="232" t="s">
        <v>720</v>
      </c>
      <c r="D21" s="232">
        <v>0.37910756468772888</v>
      </c>
      <c r="E21" s="232">
        <v>1.1667762883007526E-2</v>
      </c>
      <c r="F21" s="232">
        <v>32.49188232421875</v>
      </c>
      <c r="G21" s="232">
        <v>0</v>
      </c>
      <c r="H21" s="232">
        <v>29611</v>
      </c>
      <c r="I21" s="232">
        <v>0.46748793125152588</v>
      </c>
      <c r="J21" s="232">
        <v>0.5525251030921936</v>
      </c>
    </row>
    <row r="22" spans="1:10" x14ac:dyDescent="0.25">
      <c r="A22" s="288" t="str">
        <f t="shared" si="0"/>
        <v>2016idade</v>
      </c>
      <c r="B22" s="232">
        <v>2016</v>
      </c>
      <c r="C22" s="232" t="s">
        <v>721</v>
      </c>
      <c r="D22" s="232">
        <v>5.7032287120819092E-2</v>
      </c>
      <c r="E22" s="232">
        <v>2.4848952889442444E-3</v>
      </c>
      <c r="F22" s="232">
        <v>22.95158576965332</v>
      </c>
      <c r="G22" s="232">
        <v>0</v>
      </c>
      <c r="H22" s="232">
        <v>29611</v>
      </c>
      <c r="I22" s="232">
        <v>0.46748793125152588</v>
      </c>
      <c r="J22" s="232">
        <v>40.109477996826172</v>
      </c>
    </row>
    <row r="23" spans="1:10" x14ac:dyDescent="0.25">
      <c r="A23" s="288" t="str">
        <f t="shared" si="0"/>
        <v>2016idade2</v>
      </c>
      <c r="B23" s="232">
        <v>2016</v>
      </c>
      <c r="C23" s="232" t="s">
        <v>722</v>
      </c>
      <c r="D23" s="232">
        <v>-5.4091651691123843E-4</v>
      </c>
      <c r="E23" s="232">
        <v>2.9442406230373308E-5</v>
      </c>
      <c r="F23" s="232">
        <v>-18.372020721435547</v>
      </c>
      <c r="G23" s="232">
        <v>0</v>
      </c>
      <c r="H23" s="232">
        <v>29611</v>
      </c>
      <c r="I23" s="232">
        <v>0.46748793125152588</v>
      </c>
      <c r="J23" s="232">
        <v>1779.8076171875</v>
      </c>
    </row>
    <row r="24" spans="1:10" x14ac:dyDescent="0.25">
      <c r="A24" s="288" t="str">
        <f t="shared" si="0"/>
        <v>2016lnrtrabp</v>
      </c>
      <c r="B24" s="232">
        <v>2016</v>
      </c>
      <c r="C24" s="232" t="s">
        <v>723</v>
      </c>
      <c r="J24" s="232">
        <v>7.4612407684326172</v>
      </c>
    </row>
    <row r="25" spans="1:10" x14ac:dyDescent="0.25">
      <c r="A25" s="288" t="str">
        <f t="shared" si="0"/>
        <v>2015_cons</v>
      </c>
      <c r="B25" s="232">
        <v>2015</v>
      </c>
      <c r="C25" s="232" t="s">
        <v>701</v>
      </c>
      <c r="D25" s="232">
        <v>5.3030266761779785</v>
      </c>
      <c r="E25" s="232">
        <v>2.5451742112636566E-2</v>
      </c>
      <c r="F25" s="232">
        <v>208.35614013671875</v>
      </c>
      <c r="G25" s="232">
        <v>0</v>
      </c>
      <c r="H25" s="232">
        <v>121240</v>
      </c>
      <c r="I25" s="232">
        <v>0.46238309144973755</v>
      </c>
    </row>
    <row r="26" spans="1:10" x14ac:dyDescent="0.25">
      <c r="A26" s="288" t="str">
        <f t="shared" si="0"/>
        <v>2015edu1</v>
      </c>
      <c r="B26" s="232">
        <v>2015</v>
      </c>
      <c r="C26" s="232" t="s">
        <v>702</v>
      </c>
      <c r="D26" s="232">
        <v>-0.11814213544130325</v>
      </c>
      <c r="E26" s="232">
        <v>7.4666649103164673E-2</v>
      </c>
      <c r="F26" s="232">
        <v>-1.5822610855102539</v>
      </c>
      <c r="G26" s="232">
        <v>0.11359258741140366</v>
      </c>
      <c r="H26" s="232">
        <v>121240</v>
      </c>
      <c r="I26" s="232">
        <v>0.46238309144973755</v>
      </c>
      <c r="J26" s="232">
        <v>2.3262653849087656E-4</v>
      </c>
    </row>
    <row r="27" spans="1:10" x14ac:dyDescent="0.25">
      <c r="A27" s="288" t="str">
        <f t="shared" si="0"/>
        <v>2015edu10</v>
      </c>
      <c r="B27" s="232">
        <v>2015</v>
      </c>
      <c r="C27" s="232" t="s">
        <v>703</v>
      </c>
      <c r="D27" s="232">
        <v>0.22347119450569153</v>
      </c>
      <c r="E27" s="232">
        <v>1.8680118024349213E-2</v>
      </c>
      <c r="F27" s="232">
        <v>11.963050842285156</v>
      </c>
      <c r="G27" s="232">
        <v>5.7911346327794176E-33</v>
      </c>
      <c r="H27" s="232">
        <v>121240</v>
      </c>
      <c r="I27" s="232">
        <v>0.46238309144973755</v>
      </c>
      <c r="J27" s="232">
        <v>2.3169996216893196E-2</v>
      </c>
    </row>
    <row r="28" spans="1:10" x14ac:dyDescent="0.25">
      <c r="A28" s="288" t="str">
        <f t="shared" si="0"/>
        <v>2015edu11</v>
      </c>
      <c r="B28" s="232">
        <v>2015</v>
      </c>
      <c r="C28" s="232" t="s">
        <v>704</v>
      </c>
      <c r="D28" s="232">
        <v>0.30258694291114807</v>
      </c>
      <c r="E28" s="232">
        <v>1.8148103728890419E-2</v>
      </c>
      <c r="F28" s="232">
        <v>16.673198699951172</v>
      </c>
      <c r="G28" s="232">
        <v>0</v>
      </c>
      <c r="H28" s="232">
        <v>121240</v>
      </c>
      <c r="I28" s="232">
        <v>0.46238309144973755</v>
      </c>
      <c r="J28" s="232">
        <v>2.6885632425546646E-2</v>
      </c>
    </row>
    <row r="29" spans="1:10" x14ac:dyDescent="0.25">
      <c r="A29" s="288" t="str">
        <f t="shared" si="0"/>
        <v>2015edu12</v>
      </c>
      <c r="B29" s="232">
        <v>2015</v>
      </c>
      <c r="C29" s="232" t="s">
        <v>705</v>
      </c>
      <c r="D29" s="232">
        <v>0.47477155923843384</v>
      </c>
      <c r="E29" s="232">
        <v>1.468498632311821E-2</v>
      </c>
      <c r="F29" s="232">
        <v>32.330406188964844</v>
      </c>
      <c r="G29" s="232">
        <v>0</v>
      </c>
      <c r="H29" s="232">
        <v>121240</v>
      </c>
      <c r="I29" s="232">
        <v>0.46238309144973755</v>
      </c>
      <c r="J29" s="232">
        <v>0.35293287038803101</v>
      </c>
    </row>
    <row r="30" spans="1:10" x14ac:dyDescent="0.25">
      <c r="A30" s="288" t="str">
        <f t="shared" si="0"/>
        <v>2015edu13</v>
      </c>
      <c r="B30" s="232">
        <v>2015</v>
      </c>
      <c r="C30" s="232" t="s">
        <v>706</v>
      </c>
      <c r="D30" s="232">
        <v>0.64913040399551392</v>
      </c>
      <c r="E30" s="232">
        <v>1.9685082137584686E-2</v>
      </c>
      <c r="F30" s="232">
        <v>32.975753784179688</v>
      </c>
      <c r="G30" s="232">
        <v>0</v>
      </c>
      <c r="H30" s="232">
        <v>121240</v>
      </c>
      <c r="I30" s="232">
        <v>0.46238309144973755</v>
      </c>
      <c r="J30" s="232">
        <v>2.193644642829895E-2</v>
      </c>
    </row>
    <row r="31" spans="1:10" x14ac:dyDescent="0.25">
      <c r="A31" s="288" t="str">
        <f t="shared" si="0"/>
        <v>2015edu14</v>
      </c>
      <c r="B31" s="232">
        <v>2015</v>
      </c>
      <c r="C31" s="232" t="s">
        <v>707</v>
      </c>
      <c r="D31" s="232">
        <v>0.83464783430099487</v>
      </c>
      <c r="E31" s="232">
        <v>1.9715949892997742E-2</v>
      </c>
      <c r="F31" s="232">
        <v>42.333637237548828</v>
      </c>
      <c r="G31" s="232">
        <v>0</v>
      </c>
      <c r="H31" s="232">
        <v>121240</v>
      </c>
      <c r="I31" s="232">
        <v>0.46238309144973755</v>
      </c>
      <c r="J31" s="232">
        <v>3.2196052372455597E-2</v>
      </c>
    </row>
    <row r="32" spans="1:10" x14ac:dyDescent="0.25">
      <c r="A32" s="288" t="str">
        <f t="shared" si="0"/>
        <v>2015edu15</v>
      </c>
      <c r="B32" s="232">
        <v>2015</v>
      </c>
      <c r="C32" s="232" t="s">
        <v>708</v>
      </c>
      <c r="D32" s="232">
        <v>0.93952751159667969</v>
      </c>
      <c r="E32" s="232">
        <v>1.987038366496563E-2</v>
      </c>
      <c r="F32" s="232">
        <v>47.282806396484375</v>
      </c>
      <c r="G32" s="232">
        <v>0</v>
      </c>
      <c r="H32" s="232">
        <v>121240</v>
      </c>
      <c r="I32" s="232">
        <v>0.46238309144973755</v>
      </c>
      <c r="J32" s="232">
        <v>3.634604811668396E-2</v>
      </c>
    </row>
    <row r="33" spans="1:10" x14ac:dyDescent="0.25">
      <c r="A33" s="288" t="str">
        <f t="shared" si="0"/>
        <v>2015edu16</v>
      </c>
      <c r="B33" s="232">
        <v>2015</v>
      </c>
      <c r="C33" s="232" t="s">
        <v>709</v>
      </c>
      <c r="D33" s="232">
        <v>1.4529334306716919</v>
      </c>
      <c r="E33" s="232">
        <v>1.5872128307819366E-2</v>
      </c>
      <c r="F33" s="232">
        <v>91.539924621582031</v>
      </c>
      <c r="G33" s="232">
        <v>0</v>
      </c>
      <c r="H33" s="232">
        <v>121240</v>
      </c>
      <c r="I33" s="232">
        <v>0.46238309144973755</v>
      </c>
      <c r="J33" s="232">
        <v>0.20125484466552734</v>
      </c>
    </row>
    <row r="34" spans="1:10" x14ac:dyDescent="0.25">
      <c r="A34" s="288" t="str">
        <f t="shared" si="0"/>
        <v>2015edu18</v>
      </c>
      <c r="B34" s="232">
        <v>2015</v>
      </c>
      <c r="C34" s="232" t="s">
        <v>710</v>
      </c>
      <c r="D34" s="232">
        <v>1.9636771678924561</v>
      </c>
      <c r="E34" s="232">
        <v>3.8497611880302429E-2</v>
      </c>
      <c r="F34" s="232">
        <v>51.007766723632813</v>
      </c>
      <c r="G34" s="232">
        <v>0</v>
      </c>
      <c r="H34" s="232">
        <v>121240</v>
      </c>
      <c r="I34" s="232">
        <v>0.46238309144973755</v>
      </c>
      <c r="J34" s="232">
        <v>1.0083366185426712E-2</v>
      </c>
    </row>
    <row r="35" spans="1:10" x14ac:dyDescent="0.25">
      <c r="A35" s="288" t="str">
        <f t="shared" si="0"/>
        <v>2015edu2</v>
      </c>
      <c r="B35" s="232">
        <v>2015</v>
      </c>
      <c r="C35" s="232" t="s">
        <v>711</v>
      </c>
      <c r="D35" s="232">
        <v>-7.3218189179897308E-2</v>
      </c>
      <c r="E35" s="232">
        <v>3.0025282874703407E-2</v>
      </c>
      <c r="F35" s="232">
        <v>-2.4385511875152588</v>
      </c>
      <c r="G35" s="232">
        <v>1.4747695066034794E-2</v>
      </c>
      <c r="H35" s="232">
        <v>121240</v>
      </c>
      <c r="I35" s="232">
        <v>0.46238309144973755</v>
      </c>
      <c r="J35" s="232">
        <v>4.8883641138672829E-3</v>
      </c>
    </row>
    <row r="36" spans="1:10" x14ac:dyDescent="0.25">
      <c r="A36" s="288" t="str">
        <f t="shared" si="0"/>
        <v>2015edu22</v>
      </c>
      <c r="B36" s="232">
        <v>2015</v>
      </c>
      <c r="C36" s="232" t="s">
        <v>712</v>
      </c>
      <c r="D36" s="232">
        <v>2.1851322650909424</v>
      </c>
      <c r="E36" s="232">
        <v>4.9522526562213898E-2</v>
      </c>
      <c r="F36" s="232">
        <v>44.124004364013672</v>
      </c>
      <c r="G36" s="232">
        <v>0</v>
      </c>
      <c r="H36" s="232">
        <v>121240</v>
      </c>
      <c r="I36" s="232">
        <v>0.46238309144973755</v>
      </c>
      <c r="J36" s="232">
        <v>3.9645177312195301E-3</v>
      </c>
    </row>
    <row r="37" spans="1:10" x14ac:dyDescent="0.25">
      <c r="A37" s="288" t="str">
        <f t="shared" si="0"/>
        <v>2015edu3</v>
      </c>
      <c r="B37" s="232">
        <v>2015</v>
      </c>
      <c r="C37" s="232" t="s">
        <v>713</v>
      </c>
      <c r="D37" s="232">
        <v>-7.2744011878967285E-2</v>
      </c>
      <c r="E37" s="232">
        <v>2.4823103100061417E-2</v>
      </c>
      <c r="F37" s="232">
        <v>-2.9304962158203125</v>
      </c>
      <c r="G37" s="232">
        <v>3.3848423045128584E-3</v>
      </c>
      <c r="H37" s="232">
        <v>121240</v>
      </c>
      <c r="I37" s="232">
        <v>0.46238309144973755</v>
      </c>
      <c r="J37" s="232">
        <v>8.0461949110031128E-3</v>
      </c>
    </row>
    <row r="38" spans="1:10" x14ac:dyDescent="0.25">
      <c r="A38" s="288" t="str">
        <f t="shared" si="0"/>
        <v>2015edu4</v>
      </c>
      <c r="B38" s="232">
        <v>2015</v>
      </c>
      <c r="C38" s="232" t="s">
        <v>714</v>
      </c>
      <c r="D38" s="232">
        <v>-5.0184424966573715E-2</v>
      </c>
      <c r="E38" s="232">
        <v>2.2466080263257027E-2</v>
      </c>
      <c r="F38" s="232">
        <v>-2.2337863445281982</v>
      </c>
      <c r="G38" s="232">
        <v>2.5498950853943825E-2</v>
      </c>
      <c r="H38" s="232">
        <v>121240</v>
      </c>
      <c r="I38" s="232">
        <v>0.46238309144973755</v>
      </c>
      <c r="J38" s="232">
        <v>1.2982913292944431E-2</v>
      </c>
    </row>
    <row r="39" spans="1:10" x14ac:dyDescent="0.25">
      <c r="A39" s="288" t="str">
        <f t="shared" si="0"/>
        <v>2015edu5</v>
      </c>
      <c r="B39" s="232">
        <v>2015</v>
      </c>
      <c r="C39" s="232" t="s">
        <v>715</v>
      </c>
      <c r="D39" s="232">
        <v>5.3885724395513535E-2</v>
      </c>
      <c r="E39" s="232">
        <v>1.6473172232508659E-2</v>
      </c>
      <c r="F39" s="232">
        <v>3.2711200714111328</v>
      </c>
      <c r="G39" s="232">
        <v>1.0715231765061617E-3</v>
      </c>
      <c r="H39" s="232">
        <v>121240</v>
      </c>
      <c r="I39" s="232">
        <v>0.46238309144973755</v>
      </c>
      <c r="J39" s="232">
        <v>5.7263705879449844E-2</v>
      </c>
    </row>
    <row r="40" spans="1:10" x14ac:dyDescent="0.25">
      <c r="A40" s="288" t="str">
        <f t="shared" si="0"/>
        <v>2015edu6</v>
      </c>
      <c r="B40" s="232">
        <v>2015</v>
      </c>
      <c r="C40" s="232" t="s">
        <v>716</v>
      </c>
      <c r="D40" s="232">
        <v>8.7470173835754395E-2</v>
      </c>
      <c r="E40" s="232">
        <v>1.7287639901041985E-2</v>
      </c>
      <c r="F40" s="232">
        <v>5.0596942901611328</v>
      </c>
      <c r="G40" s="232">
        <v>4.2054085724885226E-7</v>
      </c>
      <c r="H40" s="232">
        <v>121240</v>
      </c>
      <c r="I40" s="232">
        <v>0.46238309144973755</v>
      </c>
      <c r="J40" s="232">
        <v>3.0202668160200119E-2</v>
      </c>
    </row>
    <row r="41" spans="1:10" x14ac:dyDescent="0.25">
      <c r="A41" s="288" t="str">
        <f t="shared" si="0"/>
        <v>2015edu7</v>
      </c>
      <c r="B41" s="232">
        <v>2015</v>
      </c>
      <c r="C41" s="232" t="s">
        <v>717</v>
      </c>
      <c r="D41" s="232">
        <v>0.14509910345077515</v>
      </c>
      <c r="E41" s="232">
        <v>1.9633973017334938E-2</v>
      </c>
      <c r="F41" s="232">
        <v>7.3902058601379395</v>
      </c>
      <c r="G41" s="232">
        <v>1.4753899057334818E-13</v>
      </c>
      <c r="H41" s="232">
        <v>121240</v>
      </c>
      <c r="I41" s="232">
        <v>0.46238309144973755</v>
      </c>
      <c r="J41" s="232">
        <v>2.0601082593202591E-2</v>
      </c>
    </row>
    <row r="42" spans="1:10" x14ac:dyDescent="0.25">
      <c r="A42" s="288" t="str">
        <f t="shared" si="0"/>
        <v>2015edu8</v>
      </c>
      <c r="B42" s="232">
        <v>2015</v>
      </c>
      <c r="C42" s="232" t="s">
        <v>718</v>
      </c>
      <c r="D42" s="232">
        <v>0.15170168876647949</v>
      </c>
      <c r="E42" s="232">
        <v>1.899532787501812E-2</v>
      </c>
      <c r="F42" s="232">
        <v>7.9862632751464844</v>
      </c>
      <c r="G42" s="232">
        <v>1.4029853515252653E-15</v>
      </c>
      <c r="H42" s="232">
        <v>121240</v>
      </c>
      <c r="I42" s="232">
        <v>0.46238309144973755</v>
      </c>
      <c r="J42" s="232">
        <v>2.510528452694416E-2</v>
      </c>
    </row>
    <row r="43" spans="1:10" x14ac:dyDescent="0.25">
      <c r="A43" s="288" t="str">
        <f t="shared" si="0"/>
        <v>2015edu9</v>
      </c>
      <c r="B43" s="232">
        <v>2015</v>
      </c>
      <c r="C43" s="232" t="s">
        <v>719</v>
      </c>
      <c r="D43" s="232">
        <v>0.21739920973777771</v>
      </c>
      <c r="E43" s="232">
        <v>1.5115301124751568E-2</v>
      </c>
      <c r="F43" s="232">
        <v>14.382724761962891</v>
      </c>
      <c r="G43" s="232">
        <v>0</v>
      </c>
      <c r="H43" s="232">
        <v>121240</v>
      </c>
      <c r="I43" s="232">
        <v>0.46238309144973755</v>
      </c>
      <c r="J43" s="232">
        <v>0.10632793605327606</v>
      </c>
    </row>
    <row r="44" spans="1:10" x14ac:dyDescent="0.25">
      <c r="A44" s="288" t="str">
        <f t="shared" si="0"/>
        <v>2015hom</v>
      </c>
      <c r="B44" s="232">
        <v>2015</v>
      </c>
      <c r="C44" s="232" t="s">
        <v>720</v>
      </c>
      <c r="D44" s="232">
        <v>0.39063012599945068</v>
      </c>
      <c r="E44" s="232">
        <v>4.6669780276715755E-3</v>
      </c>
      <c r="F44" s="232">
        <v>83.700874328613281</v>
      </c>
      <c r="G44" s="232">
        <v>0</v>
      </c>
      <c r="H44" s="232">
        <v>121240</v>
      </c>
      <c r="I44" s="232">
        <v>0.46238309144973755</v>
      </c>
      <c r="J44" s="232">
        <v>0.54653716087341309</v>
      </c>
    </row>
    <row r="45" spans="1:10" x14ac:dyDescent="0.25">
      <c r="A45" s="288" t="str">
        <f t="shared" si="0"/>
        <v>2015idade</v>
      </c>
      <c r="B45" s="232">
        <v>2015</v>
      </c>
      <c r="C45" s="232" t="s">
        <v>721</v>
      </c>
      <c r="D45" s="232">
        <v>5.7565461844205856E-2</v>
      </c>
      <c r="E45" s="232">
        <v>1.1106749298051E-3</v>
      </c>
      <c r="F45" s="232">
        <v>51.829261779785156</v>
      </c>
      <c r="G45" s="232">
        <v>0</v>
      </c>
      <c r="H45" s="232">
        <v>121240</v>
      </c>
      <c r="I45" s="232">
        <v>0.46238309144973755</v>
      </c>
      <c r="J45" s="232">
        <v>39.848365783691406</v>
      </c>
    </row>
    <row r="46" spans="1:10" x14ac:dyDescent="0.25">
      <c r="A46" s="288" t="str">
        <f t="shared" si="0"/>
        <v>2015idade2</v>
      </c>
      <c r="B46" s="232">
        <v>2015</v>
      </c>
      <c r="C46" s="232" t="s">
        <v>722</v>
      </c>
      <c r="D46" s="232">
        <v>-5.4491503397002816E-4</v>
      </c>
      <c r="E46" s="232">
        <v>1.3836322068527807E-5</v>
      </c>
      <c r="F46" s="232">
        <v>-39.382938385009766</v>
      </c>
      <c r="G46" s="232">
        <v>0</v>
      </c>
      <c r="H46" s="232">
        <v>121240</v>
      </c>
      <c r="I46" s="232">
        <v>0.46238309144973755</v>
      </c>
      <c r="J46" s="232">
        <v>1758.371826171875</v>
      </c>
    </row>
    <row r="47" spans="1:10" x14ac:dyDescent="0.25">
      <c r="A47" s="288" t="str">
        <f t="shared" si="0"/>
        <v>2015lnrtrabp</v>
      </c>
      <c r="B47" s="232">
        <v>2015</v>
      </c>
      <c r="C47" s="232" t="s">
        <v>723</v>
      </c>
      <c r="J47" s="232">
        <v>7.4632744789123535</v>
      </c>
    </row>
    <row r="48" spans="1:10" x14ac:dyDescent="0.25">
      <c r="A48" s="288" t="str">
        <f t="shared" si="0"/>
        <v>2014_cons</v>
      </c>
      <c r="B48" s="232">
        <v>2014</v>
      </c>
      <c r="C48" s="232" t="s">
        <v>701</v>
      </c>
      <c r="D48" s="232">
        <v>5.3303017616271973</v>
      </c>
      <c r="E48" s="232">
        <v>3.0854308977723122E-2</v>
      </c>
      <c r="F48" s="232">
        <v>172.75712585449219</v>
      </c>
      <c r="G48" s="232">
        <v>0</v>
      </c>
      <c r="H48" s="232">
        <v>124008</v>
      </c>
      <c r="I48" s="232">
        <v>0.33012965321540833</v>
      </c>
    </row>
    <row r="49" spans="1:10" x14ac:dyDescent="0.25">
      <c r="A49" s="288" t="str">
        <f t="shared" si="0"/>
        <v>2014edu1</v>
      </c>
      <c r="B49" s="232">
        <v>2014</v>
      </c>
      <c r="C49" s="232" t="s">
        <v>702</v>
      </c>
      <c r="D49" s="232">
        <v>-2.8485918417572975E-2</v>
      </c>
      <c r="E49" s="232">
        <v>9.3132756650447845E-2</v>
      </c>
      <c r="F49" s="232">
        <v>-0.30586358904838562</v>
      </c>
      <c r="G49" s="232">
        <v>0.75970900058746338</v>
      </c>
      <c r="H49" s="232">
        <v>124008</v>
      </c>
      <c r="I49" s="232">
        <v>0.33012965321540833</v>
      </c>
      <c r="J49" s="232">
        <v>3.3348990837112069E-4</v>
      </c>
    </row>
    <row r="50" spans="1:10" x14ac:dyDescent="0.25">
      <c r="A50" s="288" t="str">
        <f t="shared" si="0"/>
        <v>2014edu10</v>
      </c>
      <c r="B50" s="232">
        <v>2014</v>
      </c>
      <c r="C50" s="232" t="s">
        <v>703</v>
      </c>
      <c r="D50" s="232">
        <v>0.29694738984107971</v>
      </c>
      <c r="E50" s="232">
        <v>2.3908667266368866E-2</v>
      </c>
      <c r="F50" s="232">
        <v>12.420072555541992</v>
      </c>
      <c r="G50" s="232">
        <v>2.134967651356201E-35</v>
      </c>
      <c r="H50" s="232">
        <v>124008</v>
      </c>
      <c r="I50" s="232">
        <v>0.33012965321540833</v>
      </c>
      <c r="J50" s="232">
        <v>2.4524789303541183E-2</v>
      </c>
    </row>
    <row r="51" spans="1:10" x14ac:dyDescent="0.25">
      <c r="A51" s="288" t="str">
        <f t="shared" si="0"/>
        <v>2014edu11</v>
      </c>
      <c r="B51" s="232">
        <v>2014</v>
      </c>
      <c r="C51" s="232" t="s">
        <v>704</v>
      </c>
      <c r="D51" s="232">
        <v>0.36747914552688599</v>
      </c>
      <c r="E51" s="232">
        <v>2.3225834593176842E-2</v>
      </c>
      <c r="F51" s="232">
        <v>15.821999549865723</v>
      </c>
      <c r="G51" s="232">
        <v>0</v>
      </c>
      <c r="H51" s="232">
        <v>124008</v>
      </c>
      <c r="I51" s="232">
        <v>0.33012965321540833</v>
      </c>
      <c r="J51" s="232">
        <v>2.8965629637241364E-2</v>
      </c>
    </row>
    <row r="52" spans="1:10" x14ac:dyDescent="0.25">
      <c r="A52" s="288" t="str">
        <f t="shared" si="0"/>
        <v>2014edu12</v>
      </c>
      <c r="B52" s="232">
        <v>2014</v>
      </c>
      <c r="C52" s="232" t="s">
        <v>705</v>
      </c>
      <c r="D52" s="232">
        <v>0.51083260774612427</v>
      </c>
      <c r="E52" s="232">
        <v>2.050560899078846E-2</v>
      </c>
      <c r="F52" s="232">
        <v>24.911848068237305</v>
      </c>
      <c r="G52" s="232">
        <v>0</v>
      </c>
      <c r="H52" s="232">
        <v>124008</v>
      </c>
      <c r="I52" s="232">
        <v>0.33012965321540833</v>
      </c>
      <c r="J52" s="232">
        <v>0.35468915104866028</v>
      </c>
    </row>
    <row r="53" spans="1:10" x14ac:dyDescent="0.25">
      <c r="A53" s="288" t="str">
        <f t="shared" si="0"/>
        <v>2014edu13</v>
      </c>
      <c r="B53" s="232">
        <v>2014</v>
      </c>
      <c r="C53" s="232" t="s">
        <v>706</v>
      </c>
      <c r="D53" s="232">
        <v>0.69561111927032471</v>
      </c>
      <c r="E53" s="232">
        <v>2.8308127075433731E-2</v>
      </c>
      <c r="F53" s="232">
        <v>24.572841644287109</v>
      </c>
      <c r="G53" s="232">
        <v>0</v>
      </c>
      <c r="H53" s="232">
        <v>124008</v>
      </c>
      <c r="I53" s="232">
        <v>0.33012965321540833</v>
      </c>
      <c r="J53" s="232">
        <v>2.1442478522658348E-2</v>
      </c>
    </row>
    <row r="54" spans="1:10" x14ac:dyDescent="0.25">
      <c r="A54" s="288" t="str">
        <f t="shared" si="0"/>
        <v>2014edu14</v>
      </c>
      <c r="B54" s="232">
        <v>2014</v>
      </c>
      <c r="C54" s="232" t="s">
        <v>707</v>
      </c>
      <c r="D54" s="232">
        <v>0.86132562160491943</v>
      </c>
      <c r="E54" s="232">
        <v>2.5800397619605064E-2</v>
      </c>
      <c r="F54" s="232">
        <v>33.384201049804688</v>
      </c>
      <c r="G54" s="232">
        <v>0</v>
      </c>
      <c r="H54" s="232">
        <v>124008</v>
      </c>
      <c r="I54" s="232">
        <v>0.33012965321540833</v>
      </c>
      <c r="J54" s="232">
        <v>3.0028235167264938E-2</v>
      </c>
    </row>
    <row r="55" spans="1:10" x14ac:dyDescent="0.25">
      <c r="A55" s="288" t="str">
        <f t="shared" si="0"/>
        <v>2014edu15</v>
      </c>
      <c r="B55" s="232">
        <v>2014</v>
      </c>
      <c r="C55" s="232" t="s">
        <v>708</v>
      </c>
      <c r="D55" s="232">
        <v>0.96587264537811279</v>
      </c>
      <c r="E55" s="232">
        <v>2.5739090517163277E-2</v>
      </c>
      <c r="F55" s="232">
        <v>37.525516510009766</v>
      </c>
      <c r="G55" s="232">
        <v>0</v>
      </c>
      <c r="H55" s="232">
        <v>124008</v>
      </c>
      <c r="I55" s="232">
        <v>0.33012965321540833</v>
      </c>
      <c r="J55" s="232">
        <v>3.3436037600040436E-2</v>
      </c>
    </row>
    <row r="56" spans="1:10" x14ac:dyDescent="0.25">
      <c r="A56" s="288" t="str">
        <f t="shared" si="0"/>
        <v>2014edu16</v>
      </c>
      <c r="B56" s="232">
        <v>2014</v>
      </c>
      <c r="C56" s="232" t="s">
        <v>709</v>
      </c>
      <c r="D56" s="232">
        <v>1.4035613536834717</v>
      </c>
      <c r="E56" s="232">
        <v>2.193276584148407E-2</v>
      </c>
      <c r="F56" s="232">
        <v>63.993816375732422</v>
      </c>
      <c r="G56" s="232">
        <v>0</v>
      </c>
      <c r="H56" s="232">
        <v>124008</v>
      </c>
      <c r="I56" s="232">
        <v>0.33012965321540833</v>
      </c>
      <c r="J56" s="232">
        <v>0.19437094032764435</v>
      </c>
    </row>
    <row r="57" spans="1:10" x14ac:dyDescent="0.25">
      <c r="A57" s="288" t="str">
        <f t="shared" si="0"/>
        <v>2014edu18</v>
      </c>
      <c r="B57" s="232">
        <v>2014</v>
      </c>
      <c r="C57" s="232" t="s">
        <v>710</v>
      </c>
      <c r="D57" s="232">
        <v>1.9284878969192505</v>
      </c>
      <c r="E57" s="232">
        <v>4.8644416034221649E-2</v>
      </c>
      <c r="F57" s="232">
        <v>39.644588470458984</v>
      </c>
      <c r="G57" s="232">
        <v>0</v>
      </c>
      <c r="H57" s="232">
        <v>124008</v>
      </c>
      <c r="I57" s="232">
        <v>0.33012965321540833</v>
      </c>
      <c r="J57" s="232">
        <v>8.3323484286665916E-3</v>
      </c>
    </row>
    <row r="58" spans="1:10" x14ac:dyDescent="0.25">
      <c r="A58" s="288" t="str">
        <f t="shared" si="0"/>
        <v>2014edu2</v>
      </c>
      <c r="B58" s="232">
        <v>2014</v>
      </c>
      <c r="C58" s="232" t="s">
        <v>711</v>
      </c>
      <c r="D58" s="232">
        <v>-8.7409317493438721E-2</v>
      </c>
      <c r="E58" s="232">
        <v>3.9779506623744965E-2</v>
      </c>
      <c r="F58" s="232">
        <v>-2.197345495223999</v>
      </c>
      <c r="G58" s="232">
        <v>2.7997624129056931E-2</v>
      </c>
      <c r="H58" s="232">
        <v>124008</v>
      </c>
      <c r="I58" s="232">
        <v>0.33012965321540833</v>
      </c>
      <c r="J58" s="232">
        <v>4.9460385926067829E-3</v>
      </c>
    </row>
    <row r="59" spans="1:10" x14ac:dyDescent="0.25">
      <c r="A59" s="288" t="str">
        <f t="shared" si="0"/>
        <v>2014edu22</v>
      </c>
      <c r="B59" s="232">
        <v>2014</v>
      </c>
      <c r="C59" s="232" t="s">
        <v>712</v>
      </c>
      <c r="D59" s="232">
        <v>2.0395057201385498</v>
      </c>
      <c r="E59" s="232">
        <v>8.6099505424499512E-2</v>
      </c>
      <c r="F59" s="232">
        <v>23.687774658203125</v>
      </c>
      <c r="G59" s="232">
        <v>0</v>
      </c>
      <c r="H59" s="232">
        <v>124008</v>
      </c>
      <c r="I59" s="232">
        <v>0.33012965321540833</v>
      </c>
      <c r="J59" s="232">
        <v>3.7710231263190508E-3</v>
      </c>
    </row>
    <row r="60" spans="1:10" x14ac:dyDescent="0.25">
      <c r="A60" s="288" t="str">
        <f t="shared" si="0"/>
        <v>2014edu3</v>
      </c>
      <c r="B60" s="232">
        <v>2014</v>
      </c>
      <c r="C60" s="232" t="s">
        <v>713</v>
      </c>
      <c r="D60" s="232">
        <v>4.055766761302948E-2</v>
      </c>
      <c r="E60" s="232">
        <v>2.8596412390470505E-2</v>
      </c>
      <c r="F60" s="232">
        <v>1.4182782173156738</v>
      </c>
      <c r="G60" s="232">
        <v>0.15611205995082855</v>
      </c>
      <c r="H60" s="232">
        <v>124008</v>
      </c>
      <c r="I60" s="232">
        <v>0.33012965321540833</v>
      </c>
      <c r="J60" s="232">
        <v>8.6066741496324539E-3</v>
      </c>
    </row>
    <row r="61" spans="1:10" x14ac:dyDescent="0.25">
      <c r="A61" s="288" t="str">
        <f t="shared" si="0"/>
        <v>2014edu4</v>
      </c>
      <c r="B61" s="232">
        <v>2014</v>
      </c>
      <c r="C61" s="232" t="s">
        <v>714</v>
      </c>
      <c r="D61" s="232">
        <v>-9.796208469197154E-4</v>
      </c>
      <c r="E61" s="232">
        <v>2.7172651141881943E-2</v>
      </c>
      <c r="F61" s="232">
        <v>-3.6051720380783081E-2</v>
      </c>
      <c r="G61" s="232">
        <v>0.97124117612838745</v>
      </c>
      <c r="H61" s="232">
        <v>124008</v>
      </c>
      <c r="I61" s="232">
        <v>0.33012965321540833</v>
      </c>
      <c r="J61" s="232">
        <v>1.3348586857318878E-2</v>
      </c>
    </row>
    <row r="62" spans="1:10" x14ac:dyDescent="0.25">
      <c r="A62" s="288" t="str">
        <f t="shared" si="0"/>
        <v>2014edu5</v>
      </c>
      <c r="B62" s="232">
        <v>2014</v>
      </c>
      <c r="C62" s="232" t="s">
        <v>715</v>
      </c>
      <c r="D62" s="232">
        <v>9.3943223357200623E-2</v>
      </c>
      <c r="E62" s="232">
        <v>2.1853107959032059E-2</v>
      </c>
      <c r="F62" s="232">
        <v>4.2988495826721191</v>
      </c>
      <c r="G62" s="232">
        <v>1.7181775547214784E-5</v>
      </c>
      <c r="H62" s="232">
        <v>124008</v>
      </c>
      <c r="I62" s="232">
        <v>0.33012965321540833</v>
      </c>
      <c r="J62" s="232">
        <v>6.0906641185283661E-2</v>
      </c>
    </row>
    <row r="63" spans="1:10" x14ac:dyDescent="0.25">
      <c r="A63" s="288" t="str">
        <f t="shared" si="0"/>
        <v>2014edu6</v>
      </c>
      <c r="B63" s="232">
        <v>2014</v>
      </c>
      <c r="C63" s="232" t="s">
        <v>716</v>
      </c>
      <c r="D63" s="232">
        <v>0.1217382475733757</v>
      </c>
      <c r="E63" s="232">
        <v>2.2848779335618019E-2</v>
      </c>
      <c r="F63" s="232">
        <v>5.3279976844787598</v>
      </c>
      <c r="G63" s="232">
        <v>9.9474078751882189E-8</v>
      </c>
      <c r="H63" s="232">
        <v>124008</v>
      </c>
      <c r="I63" s="232">
        <v>0.33012965321540833</v>
      </c>
      <c r="J63" s="232">
        <v>3.114686906337738E-2</v>
      </c>
    </row>
    <row r="64" spans="1:10" x14ac:dyDescent="0.25">
      <c r="A64" s="288" t="str">
        <f t="shared" si="0"/>
        <v>2014edu7</v>
      </c>
      <c r="B64" s="232">
        <v>2014</v>
      </c>
      <c r="C64" s="232" t="s">
        <v>717</v>
      </c>
      <c r="D64" s="232">
        <v>0.17415799200534821</v>
      </c>
      <c r="E64" s="232">
        <v>2.5583593174815178E-2</v>
      </c>
      <c r="F64" s="232">
        <v>6.8074092864990234</v>
      </c>
      <c r="G64" s="232">
        <v>9.9821522575593846E-12</v>
      </c>
      <c r="H64" s="232">
        <v>124008</v>
      </c>
      <c r="I64" s="232">
        <v>0.33012965321540833</v>
      </c>
      <c r="J64" s="232">
        <v>2.2833546623587608E-2</v>
      </c>
    </row>
    <row r="65" spans="1:10" x14ac:dyDescent="0.25">
      <c r="A65" s="288" t="str">
        <f t="shared" si="0"/>
        <v>2014edu8</v>
      </c>
      <c r="B65" s="232">
        <v>2014</v>
      </c>
      <c r="C65" s="232" t="s">
        <v>718</v>
      </c>
      <c r="D65" s="232">
        <v>0.2232450544834137</v>
      </c>
      <c r="E65" s="232">
        <v>2.3462528362870216E-2</v>
      </c>
      <c r="F65" s="232">
        <v>9.5149612426757813</v>
      </c>
      <c r="G65" s="232">
        <v>1.8487553333529442E-21</v>
      </c>
      <c r="H65" s="232">
        <v>124008</v>
      </c>
      <c r="I65" s="232">
        <v>0.33012965321540833</v>
      </c>
      <c r="J65" s="232">
        <v>2.7186783030629158E-2</v>
      </c>
    </row>
    <row r="66" spans="1:10" x14ac:dyDescent="0.25">
      <c r="A66" s="288" t="str">
        <f t="shared" si="0"/>
        <v>2014edu9</v>
      </c>
      <c r="B66" s="232">
        <v>2014</v>
      </c>
      <c r="C66" s="232" t="s">
        <v>719</v>
      </c>
      <c r="D66" s="232">
        <v>0.26525261998176575</v>
      </c>
      <c r="E66" s="232">
        <v>2.0815998315811157E-2</v>
      </c>
      <c r="F66" s="232">
        <v>12.742729187011719</v>
      </c>
      <c r="G66" s="232">
        <v>3.6111499540968766E-37</v>
      </c>
      <c r="H66" s="232">
        <v>124008</v>
      </c>
      <c r="I66" s="232">
        <v>0.33012965321540833</v>
      </c>
      <c r="J66" s="232">
        <v>0.11339110136032104</v>
      </c>
    </row>
    <row r="67" spans="1:10" x14ac:dyDescent="0.25">
      <c r="A67" s="288" t="str">
        <f t="shared" ref="A67:A130" si="1">B67&amp;C67</f>
        <v>2014hom</v>
      </c>
      <c r="B67" s="232">
        <v>2014</v>
      </c>
      <c r="C67" s="232" t="s">
        <v>720</v>
      </c>
      <c r="D67" s="232">
        <v>0.37212157249450684</v>
      </c>
      <c r="E67" s="232">
        <v>5.475727841258049E-3</v>
      </c>
      <c r="F67" s="232">
        <v>67.9583740234375</v>
      </c>
      <c r="G67" s="232">
        <v>0</v>
      </c>
      <c r="H67" s="232">
        <v>124008</v>
      </c>
      <c r="I67" s="232">
        <v>0.33012965321540833</v>
      </c>
      <c r="J67" s="232">
        <v>0.54565590620040894</v>
      </c>
    </row>
    <row r="68" spans="1:10" x14ac:dyDescent="0.25">
      <c r="A68" s="288" t="str">
        <f t="shared" si="1"/>
        <v>2014idade</v>
      </c>
      <c r="B68" s="232">
        <v>2014</v>
      </c>
      <c r="C68" s="232" t="s">
        <v>721</v>
      </c>
      <c r="D68" s="232">
        <v>5.4387751966714859E-2</v>
      </c>
      <c r="E68" s="232">
        <v>1.2268840800970793E-3</v>
      </c>
      <c r="F68" s="232">
        <v>44.329982757568359</v>
      </c>
      <c r="G68" s="232">
        <v>0</v>
      </c>
      <c r="H68" s="232">
        <v>124008</v>
      </c>
      <c r="I68" s="232">
        <v>0.33012965321540833</v>
      </c>
      <c r="J68" s="232">
        <v>39.213874816894531</v>
      </c>
    </row>
    <row r="69" spans="1:10" x14ac:dyDescent="0.25">
      <c r="A69" s="288" t="str">
        <f t="shared" si="1"/>
        <v>2014idade2</v>
      </c>
      <c r="B69" s="232">
        <v>2014</v>
      </c>
      <c r="C69" s="232" t="s">
        <v>722</v>
      </c>
      <c r="D69" s="232">
        <v>-5.1107857143506408E-4</v>
      </c>
      <c r="E69" s="232">
        <v>1.5379806427517906E-5</v>
      </c>
      <c r="F69" s="232">
        <v>-33.230495452880859</v>
      </c>
      <c r="G69" s="232">
        <v>0</v>
      </c>
      <c r="H69" s="232">
        <v>124008</v>
      </c>
      <c r="I69" s="232">
        <v>0.33012965321540833</v>
      </c>
      <c r="J69" s="232">
        <v>1705.1973876953125</v>
      </c>
    </row>
    <row r="70" spans="1:10" x14ac:dyDescent="0.25">
      <c r="A70" s="288" t="str">
        <f t="shared" si="1"/>
        <v>2014lnrtrabp</v>
      </c>
      <c r="B70" s="232">
        <v>2014</v>
      </c>
      <c r="C70" s="232" t="s">
        <v>723</v>
      </c>
      <c r="J70" s="232">
        <v>7.4129071235656738</v>
      </c>
    </row>
    <row r="71" spans="1:10" x14ac:dyDescent="0.25">
      <c r="A71" s="288" t="str">
        <f t="shared" si="1"/>
        <v>2013_cons</v>
      </c>
      <c r="B71" s="232">
        <v>2013</v>
      </c>
      <c r="C71" s="232" t="s">
        <v>701</v>
      </c>
      <c r="D71" s="232">
        <v>5.3390069007873535</v>
      </c>
      <c r="E71" s="232">
        <v>2.6639621704816818E-2</v>
      </c>
      <c r="F71" s="232">
        <v>200.416015625</v>
      </c>
      <c r="G71" s="232">
        <v>0</v>
      </c>
      <c r="H71" s="232">
        <v>124112</v>
      </c>
      <c r="I71" s="232">
        <v>0.43182745575904846</v>
      </c>
    </row>
    <row r="72" spans="1:10" x14ac:dyDescent="0.25">
      <c r="A72" s="288" t="str">
        <f t="shared" si="1"/>
        <v>2013edu1</v>
      </c>
      <c r="B72" s="232">
        <v>2013</v>
      </c>
      <c r="C72" s="232" t="s">
        <v>702</v>
      </c>
      <c r="D72" s="232">
        <v>-0.15265680849552155</v>
      </c>
      <c r="E72" s="232">
        <v>0.11304967850446701</v>
      </c>
      <c r="F72" s="232">
        <v>-1.3503515720367432</v>
      </c>
      <c r="G72" s="232">
        <v>0.17690570652484894</v>
      </c>
      <c r="H72" s="232">
        <v>124112</v>
      </c>
      <c r="I72" s="232">
        <v>0.43182745575904846</v>
      </c>
      <c r="J72" s="232">
        <v>2.4347213911823928E-4</v>
      </c>
    </row>
    <row r="73" spans="1:10" x14ac:dyDescent="0.25">
      <c r="A73" s="288" t="str">
        <f t="shared" si="1"/>
        <v>2013edu10</v>
      </c>
      <c r="B73" s="232">
        <v>2013</v>
      </c>
      <c r="C73" s="232" t="s">
        <v>703</v>
      </c>
      <c r="D73" s="232">
        <v>0.31857138872146606</v>
      </c>
      <c r="E73" s="232">
        <v>1.9075630232691765E-2</v>
      </c>
      <c r="F73" s="232">
        <v>16.700437545776367</v>
      </c>
      <c r="G73" s="232">
        <v>0</v>
      </c>
      <c r="H73" s="232">
        <v>124112</v>
      </c>
      <c r="I73" s="232">
        <v>0.43182745575904846</v>
      </c>
      <c r="J73" s="232">
        <v>2.5375975295901299E-2</v>
      </c>
    </row>
    <row r="74" spans="1:10" x14ac:dyDescent="0.25">
      <c r="A74" s="288" t="str">
        <f t="shared" si="1"/>
        <v>2013edu11</v>
      </c>
      <c r="B74" s="232">
        <v>2013</v>
      </c>
      <c r="C74" s="232" t="s">
        <v>704</v>
      </c>
      <c r="D74" s="232">
        <v>0.37102887034416199</v>
      </c>
      <c r="E74" s="232">
        <v>1.8926456570625305E-2</v>
      </c>
      <c r="F74" s="232">
        <v>19.603715896606445</v>
      </c>
      <c r="G74" s="232">
        <v>0</v>
      </c>
      <c r="H74" s="232">
        <v>124112</v>
      </c>
      <c r="I74" s="232">
        <v>0.43182745575904846</v>
      </c>
      <c r="J74" s="232">
        <v>2.8188280761241913E-2</v>
      </c>
    </row>
    <row r="75" spans="1:10" x14ac:dyDescent="0.25">
      <c r="A75" s="288" t="str">
        <f t="shared" si="1"/>
        <v>2013edu12</v>
      </c>
      <c r="B75" s="232">
        <v>2013</v>
      </c>
      <c r="C75" s="232" t="s">
        <v>705</v>
      </c>
      <c r="D75" s="232">
        <v>0.53784662485122681</v>
      </c>
      <c r="E75" s="232">
        <v>1.5342782251536846E-2</v>
      </c>
      <c r="F75" s="232">
        <v>35.055351257324219</v>
      </c>
      <c r="G75" s="232">
        <v>0</v>
      </c>
      <c r="H75" s="232">
        <v>124112</v>
      </c>
      <c r="I75" s="232">
        <v>0.43182745575904846</v>
      </c>
      <c r="J75" s="232">
        <v>0.35797938704490662</v>
      </c>
    </row>
    <row r="76" spans="1:10" x14ac:dyDescent="0.25">
      <c r="A76" s="288" t="str">
        <f t="shared" si="1"/>
        <v>2013edu13</v>
      </c>
      <c r="B76" s="232">
        <v>2013</v>
      </c>
      <c r="C76" s="232" t="s">
        <v>706</v>
      </c>
      <c r="D76" s="232">
        <v>0.77039241790771484</v>
      </c>
      <c r="E76" s="232">
        <v>2.0604599267244339E-2</v>
      </c>
      <c r="F76" s="232">
        <v>37.38934326171875</v>
      </c>
      <c r="G76" s="232">
        <v>0</v>
      </c>
      <c r="H76" s="232">
        <v>124112</v>
      </c>
      <c r="I76" s="232">
        <v>0.43182745575904846</v>
      </c>
      <c r="J76" s="232">
        <v>2.1841257810592651E-2</v>
      </c>
    </row>
    <row r="77" spans="1:10" x14ac:dyDescent="0.25">
      <c r="A77" s="288" t="str">
        <f t="shared" si="1"/>
        <v>2013edu14</v>
      </c>
      <c r="B77" s="232">
        <v>2013</v>
      </c>
      <c r="C77" s="232" t="s">
        <v>707</v>
      </c>
      <c r="D77" s="232">
        <v>0.90171152353286743</v>
      </c>
      <c r="E77" s="232">
        <v>2.0865047350525856E-2</v>
      </c>
      <c r="F77" s="232">
        <v>43.216365814208984</v>
      </c>
      <c r="G77" s="232">
        <v>0</v>
      </c>
      <c r="H77" s="232">
        <v>124112</v>
      </c>
      <c r="I77" s="232">
        <v>0.43182745575904846</v>
      </c>
      <c r="J77" s="232">
        <v>2.7672294527292252E-2</v>
      </c>
    </row>
    <row r="78" spans="1:10" x14ac:dyDescent="0.25">
      <c r="A78" s="288" t="str">
        <f t="shared" si="1"/>
        <v>2013edu15</v>
      </c>
      <c r="B78" s="232">
        <v>2013</v>
      </c>
      <c r="C78" s="232" t="s">
        <v>708</v>
      </c>
      <c r="D78" s="232">
        <v>0.96844011545181274</v>
      </c>
      <c r="E78" s="232">
        <v>2.0234754309058189E-2</v>
      </c>
      <c r="F78" s="232">
        <v>47.860237121582031</v>
      </c>
      <c r="G78" s="232">
        <v>0</v>
      </c>
      <c r="H78" s="232">
        <v>124112</v>
      </c>
      <c r="I78" s="232">
        <v>0.43182745575904846</v>
      </c>
      <c r="J78" s="232">
        <v>3.1554646790027618E-2</v>
      </c>
    </row>
    <row r="79" spans="1:10" x14ac:dyDescent="0.25">
      <c r="A79" s="288" t="str">
        <f t="shared" si="1"/>
        <v>2013edu16</v>
      </c>
      <c r="B79" s="232">
        <v>2013</v>
      </c>
      <c r="C79" s="232" t="s">
        <v>709</v>
      </c>
      <c r="D79" s="232">
        <v>1.4379075765609741</v>
      </c>
      <c r="E79" s="232">
        <v>1.6390267759561539E-2</v>
      </c>
      <c r="F79" s="232">
        <v>87.729354858398438</v>
      </c>
      <c r="G79" s="232">
        <v>0</v>
      </c>
      <c r="H79" s="232">
        <v>124112</v>
      </c>
      <c r="I79" s="232">
        <v>0.43182745575904846</v>
      </c>
      <c r="J79" s="232">
        <v>0.17964619398117065</v>
      </c>
    </row>
    <row r="80" spans="1:10" x14ac:dyDescent="0.25">
      <c r="A80" s="288" t="str">
        <f t="shared" si="1"/>
        <v>2013edu18</v>
      </c>
      <c r="B80" s="232">
        <v>2013</v>
      </c>
      <c r="C80" s="232" t="s">
        <v>710</v>
      </c>
      <c r="D80" s="232">
        <v>1.9893323183059692</v>
      </c>
      <c r="E80" s="232">
        <v>3.4610852599143982E-2</v>
      </c>
      <c r="F80" s="232">
        <v>57.477127075195313</v>
      </c>
      <c r="G80" s="232">
        <v>0</v>
      </c>
      <c r="H80" s="232">
        <v>124112</v>
      </c>
      <c r="I80" s="232">
        <v>0.43182745575904846</v>
      </c>
      <c r="J80" s="232">
        <v>9.7069470211863518E-3</v>
      </c>
    </row>
    <row r="81" spans="1:10" x14ac:dyDescent="0.25">
      <c r="A81" s="288" t="str">
        <f t="shared" si="1"/>
        <v>2013edu2</v>
      </c>
      <c r="B81" s="232">
        <v>2013</v>
      </c>
      <c r="C81" s="232" t="s">
        <v>711</v>
      </c>
      <c r="D81" s="232">
        <v>-2.1389368921518326E-2</v>
      </c>
      <c r="E81" s="232">
        <v>3.0540956184267998E-2</v>
      </c>
      <c r="F81" s="232">
        <v>-0.70035034418106079</v>
      </c>
      <c r="G81" s="232">
        <v>0.48370984196662903</v>
      </c>
      <c r="H81" s="232">
        <v>124112</v>
      </c>
      <c r="I81" s="232">
        <v>0.43182745575904846</v>
      </c>
      <c r="J81" s="232">
        <v>5.1570846699178219E-3</v>
      </c>
    </row>
    <row r="82" spans="1:10" x14ac:dyDescent="0.25">
      <c r="A82" s="288" t="str">
        <f t="shared" si="1"/>
        <v>2013edu22</v>
      </c>
      <c r="B82" s="232">
        <v>2013</v>
      </c>
      <c r="C82" s="232" t="s">
        <v>712</v>
      </c>
      <c r="D82" s="232">
        <v>2.2641730308532715</v>
      </c>
      <c r="E82" s="232">
        <v>5.5268909782171249E-2</v>
      </c>
      <c r="F82" s="232">
        <v>40.966487884521484</v>
      </c>
      <c r="G82" s="232">
        <v>0</v>
      </c>
      <c r="H82" s="232">
        <v>124112</v>
      </c>
      <c r="I82" s="232">
        <v>0.43182745575904846</v>
      </c>
      <c r="J82" s="232">
        <v>3.2798836473375559E-3</v>
      </c>
    </row>
    <row r="83" spans="1:10" x14ac:dyDescent="0.25">
      <c r="A83" s="288" t="str">
        <f t="shared" si="1"/>
        <v>2013edu3</v>
      </c>
      <c r="B83" s="232">
        <v>2013</v>
      </c>
      <c r="C83" s="232" t="s">
        <v>713</v>
      </c>
      <c r="D83" s="232">
        <v>8.5754711180925369E-3</v>
      </c>
      <c r="E83" s="232">
        <v>2.693563885986805E-2</v>
      </c>
      <c r="F83" s="232">
        <v>0.31836894154548645</v>
      </c>
      <c r="G83" s="232">
        <v>0.7502056360244751</v>
      </c>
      <c r="H83" s="232">
        <v>124112</v>
      </c>
      <c r="I83" s="232">
        <v>0.43182745575904846</v>
      </c>
      <c r="J83" s="232">
        <v>9.0778572484850883E-3</v>
      </c>
    </row>
    <row r="84" spans="1:10" x14ac:dyDescent="0.25">
      <c r="A84" s="288" t="str">
        <f t="shared" si="1"/>
        <v>2013edu4</v>
      </c>
      <c r="B84" s="232">
        <v>2013</v>
      </c>
      <c r="C84" s="232" t="s">
        <v>714</v>
      </c>
      <c r="D84" s="232">
        <v>9.8639987409114838E-3</v>
      </c>
      <c r="E84" s="232">
        <v>2.1500935778021812E-2</v>
      </c>
      <c r="F84" s="232">
        <v>0.45877066254615784</v>
      </c>
      <c r="G84" s="232">
        <v>0.64639967679977417</v>
      </c>
      <c r="H84" s="232">
        <v>124112</v>
      </c>
      <c r="I84" s="232">
        <v>0.43182745575904846</v>
      </c>
      <c r="J84" s="232">
        <v>1.5945592895150185E-2</v>
      </c>
    </row>
    <row r="85" spans="1:10" x14ac:dyDescent="0.25">
      <c r="A85" s="288" t="str">
        <f t="shared" si="1"/>
        <v>2013edu5</v>
      </c>
      <c r="B85" s="232">
        <v>2013</v>
      </c>
      <c r="C85" s="232" t="s">
        <v>715</v>
      </c>
      <c r="D85" s="232">
        <v>9.1431684792041779E-2</v>
      </c>
      <c r="E85" s="232">
        <v>1.6888059675693512E-2</v>
      </c>
      <c r="F85" s="232">
        <v>5.4139838218688965</v>
      </c>
      <c r="G85" s="232">
        <v>6.1751698865464277E-8</v>
      </c>
      <c r="H85" s="232">
        <v>124112</v>
      </c>
      <c r="I85" s="232">
        <v>0.43182745575904846</v>
      </c>
      <c r="J85" s="232">
        <v>6.5019100904464722E-2</v>
      </c>
    </row>
    <row r="86" spans="1:10" x14ac:dyDescent="0.25">
      <c r="A86" s="288" t="str">
        <f t="shared" si="1"/>
        <v>2013edu6</v>
      </c>
      <c r="B86" s="232">
        <v>2013</v>
      </c>
      <c r="C86" s="232" t="s">
        <v>716</v>
      </c>
      <c r="D86" s="232">
        <v>0.13238120079040527</v>
      </c>
      <c r="E86" s="232">
        <v>1.7892763018608093E-2</v>
      </c>
      <c r="F86" s="232">
        <v>7.3985891342163086</v>
      </c>
      <c r="G86" s="232">
        <v>1.3850243651622463E-13</v>
      </c>
      <c r="H86" s="232">
        <v>124112</v>
      </c>
      <c r="I86" s="232">
        <v>0.43182745575904846</v>
      </c>
      <c r="J86" s="232">
        <v>3.3874247223138809E-2</v>
      </c>
    </row>
    <row r="87" spans="1:10" x14ac:dyDescent="0.25">
      <c r="A87" s="288" t="str">
        <f t="shared" si="1"/>
        <v>2013edu7</v>
      </c>
      <c r="B87" s="232">
        <v>2013</v>
      </c>
      <c r="C87" s="232" t="s">
        <v>717</v>
      </c>
      <c r="D87" s="232">
        <v>0.17425298690795898</v>
      </c>
      <c r="E87" s="232">
        <v>1.8867228180170059E-2</v>
      </c>
      <c r="F87" s="232">
        <v>9.2357492446899414</v>
      </c>
      <c r="G87" s="232">
        <v>2.6035921754825689E-20</v>
      </c>
      <c r="H87" s="232">
        <v>124112</v>
      </c>
      <c r="I87" s="232">
        <v>0.43182745575904846</v>
      </c>
      <c r="J87" s="232">
        <v>2.3338843137025833E-2</v>
      </c>
    </row>
    <row r="88" spans="1:10" x14ac:dyDescent="0.25">
      <c r="A88" s="288" t="str">
        <f t="shared" si="1"/>
        <v>2013edu8</v>
      </c>
      <c r="B88" s="232">
        <v>2013</v>
      </c>
      <c r="C88" s="232" t="s">
        <v>718</v>
      </c>
      <c r="D88" s="232">
        <v>0.20478256046772003</v>
      </c>
      <c r="E88" s="232">
        <v>1.8123110756278038E-2</v>
      </c>
      <c r="F88" s="232">
        <v>11.299526214599609</v>
      </c>
      <c r="G88" s="232">
        <v>1.3639947441291882E-29</v>
      </c>
      <c r="H88" s="232">
        <v>124112</v>
      </c>
      <c r="I88" s="232">
        <v>0.43182745575904846</v>
      </c>
      <c r="J88" s="232">
        <v>2.9335629194974899E-2</v>
      </c>
    </row>
    <row r="89" spans="1:10" x14ac:dyDescent="0.25">
      <c r="A89" s="288" t="str">
        <f t="shared" si="1"/>
        <v>2013edu9</v>
      </c>
      <c r="B89" s="232">
        <v>2013</v>
      </c>
      <c r="C89" s="232" t="s">
        <v>719</v>
      </c>
      <c r="D89" s="232">
        <v>0.26588431000709534</v>
      </c>
      <c r="E89" s="232">
        <v>1.5828885138034821E-2</v>
      </c>
      <c r="F89" s="232">
        <v>16.797412872314453</v>
      </c>
      <c r="G89" s="232">
        <v>0</v>
      </c>
      <c r="H89" s="232">
        <v>124112</v>
      </c>
      <c r="I89" s="232">
        <v>0.43182745575904846</v>
      </c>
      <c r="J89" s="232">
        <v>0.109404057264328</v>
      </c>
    </row>
    <row r="90" spans="1:10" x14ac:dyDescent="0.25">
      <c r="A90" s="288" t="str">
        <f t="shared" si="1"/>
        <v>2013hom</v>
      </c>
      <c r="B90" s="232">
        <v>2013</v>
      </c>
      <c r="C90" s="232" t="s">
        <v>720</v>
      </c>
      <c r="D90" s="232">
        <v>0.39581450819969177</v>
      </c>
      <c r="E90" s="232">
        <v>4.4631795026361942E-3</v>
      </c>
      <c r="F90" s="232">
        <v>88.684425354003906</v>
      </c>
      <c r="G90" s="232">
        <v>0</v>
      </c>
      <c r="H90" s="232">
        <v>124112</v>
      </c>
      <c r="I90" s="232">
        <v>0.43182745575904846</v>
      </c>
      <c r="J90" s="232">
        <v>0.55016714334487915</v>
      </c>
    </row>
    <row r="91" spans="1:10" x14ac:dyDescent="0.25">
      <c r="A91" s="288" t="str">
        <f t="shared" si="1"/>
        <v>2013idade</v>
      </c>
      <c r="B91" s="232">
        <v>2013</v>
      </c>
      <c r="C91" s="232" t="s">
        <v>721</v>
      </c>
      <c r="D91" s="232">
        <v>5.4502435028553009E-2</v>
      </c>
      <c r="E91" s="232">
        <v>1.2050585355609655E-3</v>
      </c>
      <c r="F91" s="232">
        <v>45.228038787841797</v>
      </c>
      <c r="G91" s="232">
        <v>0</v>
      </c>
      <c r="H91" s="232">
        <v>124112</v>
      </c>
      <c r="I91" s="232">
        <v>0.43182745575904846</v>
      </c>
      <c r="J91" s="232">
        <v>39.022006988525391</v>
      </c>
    </row>
    <row r="92" spans="1:10" x14ac:dyDescent="0.25">
      <c r="A92" s="288" t="str">
        <f t="shared" si="1"/>
        <v>2013idade2</v>
      </c>
      <c r="B92" s="232">
        <v>2013</v>
      </c>
      <c r="C92" s="232" t="s">
        <v>722</v>
      </c>
      <c r="D92" s="232">
        <v>-5.1433808403089643E-4</v>
      </c>
      <c r="E92" s="232">
        <v>1.5256841834343504E-5</v>
      </c>
      <c r="F92" s="232">
        <v>-33.711963653564453</v>
      </c>
      <c r="G92" s="232">
        <v>0</v>
      </c>
      <c r="H92" s="232">
        <v>124112</v>
      </c>
      <c r="I92" s="232">
        <v>0.43182745575904846</v>
      </c>
      <c r="J92" s="232">
        <v>1694.54541015625</v>
      </c>
    </row>
    <row r="93" spans="1:10" x14ac:dyDescent="0.25">
      <c r="A93" s="288" t="str">
        <f t="shared" si="1"/>
        <v>2013lnrtrabp</v>
      </c>
      <c r="B93" s="232">
        <v>2013</v>
      </c>
      <c r="C93" s="232" t="s">
        <v>723</v>
      </c>
      <c r="J93" s="232">
        <v>7.4301457405090332</v>
      </c>
    </row>
    <row r="94" spans="1:10" x14ac:dyDescent="0.25">
      <c r="A94" s="288" t="str">
        <f t="shared" si="1"/>
        <v>2012_cons</v>
      </c>
      <c r="B94" s="232">
        <v>2012</v>
      </c>
      <c r="C94" s="232" t="s">
        <v>701</v>
      </c>
      <c r="D94" s="232">
        <v>5.2845287322998047</v>
      </c>
      <c r="E94" s="232">
        <v>2.5124842301011086E-2</v>
      </c>
      <c r="F94" s="232">
        <v>210.33082580566406</v>
      </c>
      <c r="G94" s="232">
        <v>0</v>
      </c>
      <c r="H94" s="232">
        <v>122119</v>
      </c>
      <c r="I94" s="232">
        <v>0.4260094165802002</v>
      </c>
    </row>
    <row r="95" spans="1:10" x14ac:dyDescent="0.25">
      <c r="A95" s="288" t="str">
        <f t="shared" si="1"/>
        <v>2012edu1</v>
      </c>
      <c r="B95" s="232">
        <v>2012</v>
      </c>
      <c r="C95" s="232" t="s">
        <v>702</v>
      </c>
      <c r="D95" s="232">
        <v>8.3645299077033997E-2</v>
      </c>
      <c r="E95" s="232">
        <v>9.6134573221206665E-2</v>
      </c>
      <c r="F95" s="232">
        <v>0.87008553743362427</v>
      </c>
      <c r="G95" s="232">
        <v>0.38425537943840027</v>
      </c>
      <c r="H95" s="232">
        <v>122119</v>
      </c>
      <c r="I95" s="232">
        <v>0.4260094165802002</v>
      </c>
      <c r="J95" s="232">
        <v>3.1458723242394626E-4</v>
      </c>
    </row>
    <row r="96" spans="1:10" x14ac:dyDescent="0.25">
      <c r="A96" s="288" t="str">
        <f t="shared" si="1"/>
        <v>2012edu10</v>
      </c>
      <c r="B96" s="232">
        <v>2012</v>
      </c>
      <c r="C96" s="232" t="s">
        <v>703</v>
      </c>
      <c r="D96" s="232">
        <v>0.32558006048202515</v>
      </c>
      <c r="E96" s="232">
        <v>1.748497411608696E-2</v>
      </c>
      <c r="F96" s="232">
        <v>18.620563507080078</v>
      </c>
      <c r="G96" s="232">
        <v>0</v>
      </c>
      <c r="H96" s="232">
        <v>122119</v>
      </c>
      <c r="I96" s="232">
        <v>0.4260094165802002</v>
      </c>
      <c r="J96" s="232">
        <v>2.4768279865384102E-2</v>
      </c>
    </row>
    <row r="97" spans="1:10" x14ac:dyDescent="0.25">
      <c r="A97" s="288" t="str">
        <f t="shared" si="1"/>
        <v>2012edu11</v>
      </c>
      <c r="B97" s="232">
        <v>2012</v>
      </c>
      <c r="C97" s="232" t="s">
        <v>704</v>
      </c>
      <c r="D97" s="232">
        <v>0.37322208285331726</v>
      </c>
      <c r="E97" s="232">
        <v>1.7566993832588196E-2</v>
      </c>
      <c r="F97" s="232">
        <v>21.245643615722656</v>
      </c>
      <c r="G97" s="232">
        <v>0</v>
      </c>
      <c r="H97" s="232">
        <v>122119</v>
      </c>
      <c r="I97" s="232">
        <v>0.4260094165802002</v>
      </c>
      <c r="J97" s="232">
        <v>3.0180288478732109E-2</v>
      </c>
    </row>
    <row r="98" spans="1:10" x14ac:dyDescent="0.25">
      <c r="A98" s="288" t="str">
        <f t="shared" si="1"/>
        <v>2012edu12</v>
      </c>
      <c r="B98" s="232">
        <v>2012</v>
      </c>
      <c r="C98" s="232" t="s">
        <v>705</v>
      </c>
      <c r="D98" s="232">
        <v>0.55048888921737671</v>
      </c>
      <c r="E98" s="232">
        <v>1.3775911182165146E-2</v>
      </c>
      <c r="F98" s="232">
        <v>39.960250854492188</v>
      </c>
      <c r="G98" s="232">
        <v>0</v>
      </c>
      <c r="H98" s="232">
        <v>122119</v>
      </c>
      <c r="I98" s="232">
        <v>0.4260094165802002</v>
      </c>
      <c r="J98" s="232">
        <v>0.35304337739944458</v>
      </c>
    </row>
    <row r="99" spans="1:10" x14ac:dyDescent="0.25">
      <c r="A99" s="288" t="str">
        <f t="shared" si="1"/>
        <v>2012edu13</v>
      </c>
      <c r="B99" s="232">
        <v>2012</v>
      </c>
      <c r="C99" s="232" t="s">
        <v>706</v>
      </c>
      <c r="D99" s="232">
        <v>0.80032634735107422</v>
      </c>
      <c r="E99" s="232">
        <v>2.0204855129122734E-2</v>
      </c>
      <c r="F99" s="232">
        <v>39.610595703125</v>
      </c>
      <c r="G99" s="232">
        <v>0</v>
      </c>
      <c r="H99" s="232">
        <v>122119</v>
      </c>
      <c r="I99" s="232">
        <v>0.4260094165802002</v>
      </c>
      <c r="J99" s="232">
        <v>2.0756905898451805E-2</v>
      </c>
    </row>
    <row r="100" spans="1:10" x14ac:dyDescent="0.25">
      <c r="A100" s="288" t="str">
        <f t="shared" si="1"/>
        <v>2012edu14</v>
      </c>
      <c r="B100" s="232">
        <v>2012</v>
      </c>
      <c r="C100" s="232" t="s">
        <v>707</v>
      </c>
      <c r="D100" s="232">
        <v>0.91888976097106934</v>
      </c>
      <c r="E100" s="232">
        <v>1.9660292193293571E-2</v>
      </c>
      <c r="F100" s="232">
        <v>46.738357543945313</v>
      </c>
      <c r="G100" s="232">
        <v>0</v>
      </c>
      <c r="H100" s="232">
        <v>122119</v>
      </c>
      <c r="I100" s="232">
        <v>0.4260094165802002</v>
      </c>
      <c r="J100" s="232">
        <v>2.7647677809000015E-2</v>
      </c>
    </row>
    <row r="101" spans="1:10" x14ac:dyDescent="0.25">
      <c r="A101" s="288" t="str">
        <f t="shared" si="1"/>
        <v>2012edu15</v>
      </c>
      <c r="B101" s="232">
        <v>2012</v>
      </c>
      <c r="C101" s="232" t="s">
        <v>708</v>
      </c>
      <c r="D101" s="232">
        <v>0.98633533716201782</v>
      </c>
      <c r="E101" s="232">
        <v>2.1000146865844727E-2</v>
      </c>
      <c r="F101" s="232">
        <v>46.968021392822266</v>
      </c>
      <c r="G101" s="232">
        <v>0</v>
      </c>
      <c r="H101" s="232">
        <v>122119</v>
      </c>
      <c r="I101" s="232">
        <v>0.4260094165802002</v>
      </c>
      <c r="J101" s="232">
        <v>3.0699027702212334E-2</v>
      </c>
    </row>
    <row r="102" spans="1:10" x14ac:dyDescent="0.25">
      <c r="A102" s="288" t="str">
        <f t="shared" si="1"/>
        <v>2012edu16</v>
      </c>
      <c r="B102" s="232">
        <v>2012</v>
      </c>
      <c r="C102" s="232" t="s">
        <v>709</v>
      </c>
      <c r="D102" s="232">
        <v>1.486170768737793</v>
      </c>
      <c r="E102" s="232">
        <v>1.5252197161316872E-2</v>
      </c>
      <c r="F102" s="232">
        <v>97.439781188964844</v>
      </c>
      <c r="G102" s="232">
        <v>0</v>
      </c>
      <c r="H102" s="232">
        <v>122119</v>
      </c>
      <c r="I102" s="232">
        <v>0.4260094165802002</v>
      </c>
      <c r="J102" s="232">
        <v>0.17544113099575043</v>
      </c>
    </row>
    <row r="103" spans="1:10" x14ac:dyDescent="0.25">
      <c r="A103" s="288" t="str">
        <f t="shared" si="1"/>
        <v>2012edu18</v>
      </c>
      <c r="B103" s="232">
        <v>2012</v>
      </c>
      <c r="C103" s="232" t="s">
        <v>710</v>
      </c>
      <c r="D103" s="232">
        <v>1.8588463068008423</v>
      </c>
      <c r="E103" s="232">
        <v>3.7671785801649094E-2</v>
      </c>
      <c r="F103" s="232">
        <v>49.343196868896484</v>
      </c>
      <c r="G103" s="232">
        <v>0</v>
      </c>
      <c r="H103" s="232">
        <v>122119</v>
      </c>
      <c r="I103" s="232">
        <v>0.4260094165802002</v>
      </c>
      <c r="J103" s="232">
        <v>9.7875334322452545E-3</v>
      </c>
    </row>
    <row r="104" spans="1:10" x14ac:dyDescent="0.25">
      <c r="A104" s="288" t="str">
        <f t="shared" si="1"/>
        <v>2012edu2</v>
      </c>
      <c r="B104" s="232">
        <v>2012</v>
      </c>
      <c r="C104" s="232" t="s">
        <v>711</v>
      </c>
      <c r="D104" s="232">
        <v>-5.0363339483737946E-2</v>
      </c>
      <c r="E104" s="232">
        <v>3.3034969121217728E-2</v>
      </c>
      <c r="F104" s="232">
        <v>-1.5245462656021118</v>
      </c>
      <c r="G104" s="232">
        <v>0.12737490236759186</v>
      </c>
      <c r="H104" s="232">
        <v>122119</v>
      </c>
      <c r="I104" s="232">
        <v>0.4260094165802002</v>
      </c>
      <c r="J104" s="232">
        <v>5.2434457466006279E-3</v>
      </c>
    </row>
    <row r="105" spans="1:10" x14ac:dyDescent="0.25">
      <c r="A105" s="288" t="str">
        <f t="shared" si="1"/>
        <v>2012edu22</v>
      </c>
      <c r="B105" s="232">
        <v>2012</v>
      </c>
      <c r="C105" s="232" t="s">
        <v>712</v>
      </c>
      <c r="D105" s="232">
        <v>2.0731301307678223</v>
      </c>
      <c r="E105" s="232">
        <v>7.4747264385223389E-2</v>
      </c>
      <c r="F105" s="232">
        <v>27.735197067260742</v>
      </c>
      <c r="G105" s="232">
        <v>0</v>
      </c>
      <c r="H105" s="232">
        <v>122119</v>
      </c>
      <c r="I105" s="232">
        <v>0.4260094165802002</v>
      </c>
      <c r="J105" s="232">
        <v>3.0795726925134659E-3</v>
      </c>
    </row>
    <row r="106" spans="1:10" x14ac:dyDescent="0.25">
      <c r="A106" s="288" t="str">
        <f t="shared" si="1"/>
        <v>2012edu3</v>
      </c>
      <c r="B106" s="232">
        <v>2012</v>
      </c>
      <c r="C106" s="232" t="s">
        <v>713</v>
      </c>
      <c r="D106" s="232">
        <v>-1.563866063952446E-2</v>
      </c>
      <c r="E106" s="232">
        <v>2.3690667003393173E-2</v>
      </c>
      <c r="F106" s="232">
        <v>-0.66011905670166016</v>
      </c>
      <c r="G106" s="232">
        <v>0.50917869806289673</v>
      </c>
      <c r="H106" s="232">
        <v>122119</v>
      </c>
      <c r="I106" s="232">
        <v>0.4260094165802002</v>
      </c>
      <c r="J106" s="232">
        <v>9.5291100442409515E-3</v>
      </c>
    </row>
    <row r="107" spans="1:10" x14ac:dyDescent="0.25">
      <c r="A107" s="288" t="str">
        <f t="shared" si="1"/>
        <v>2012edu4</v>
      </c>
      <c r="B107" s="232">
        <v>2012</v>
      </c>
      <c r="C107" s="232" t="s">
        <v>714</v>
      </c>
      <c r="D107" s="232">
        <v>2.1723991259932518E-2</v>
      </c>
      <c r="E107" s="232">
        <v>2.0373580977320671E-2</v>
      </c>
      <c r="F107" s="232">
        <v>1.0662823915481567</v>
      </c>
      <c r="G107" s="232">
        <v>0.28629812598228455</v>
      </c>
      <c r="H107" s="232">
        <v>122119</v>
      </c>
      <c r="I107" s="232">
        <v>0.4260094165802002</v>
      </c>
      <c r="J107" s="232">
        <v>1.674923300743103E-2</v>
      </c>
    </row>
    <row r="108" spans="1:10" x14ac:dyDescent="0.25">
      <c r="A108" s="288" t="str">
        <f t="shared" si="1"/>
        <v>2012edu5</v>
      </c>
      <c r="B108" s="232">
        <v>2012</v>
      </c>
      <c r="C108" s="232" t="s">
        <v>715</v>
      </c>
      <c r="D108" s="232">
        <v>9.1608792543411255E-2</v>
      </c>
      <c r="E108" s="232">
        <v>1.5382003970444202E-2</v>
      </c>
      <c r="F108" s="232">
        <v>5.9555826187133789</v>
      </c>
      <c r="G108" s="232">
        <v>2.5985251728144476E-9</v>
      </c>
      <c r="H108" s="232">
        <v>122119</v>
      </c>
      <c r="I108" s="232">
        <v>0.4260094165802002</v>
      </c>
      <c r="J108" s="232">
        <v>6.6697321832180023E-2</v>
      </c>
    </row>
    <row r="109" spans="1:10" x14ac:dyDescent="0.25">
      <c r="A109" s="288" t="str">
        <f t="shared" si="1"/>
        <v>2012edu6</v>
      </c>
      <c r="B109" s="232">
        <v>2012</v>
      </c>
      <c r="C109" s="232" t="s">
        <v>716</v>
      </c>
      <c r="D109" s="232">
        <v>0.15816114842891693</v>
      </c>
      <c r="E109" s="232">
        <v>1.6441576182842255E-2</v>
      </c>
      <c r="F109" s="232">
        <v>9.6195859909057617</v>
      </c>
      <c r="G109" s="232">
        <v>6.7290521839884211E-22</v>
      </c>
      <c r="H109" s="232">
        <v>122119</v>
      </c>
      <c r="I109" s="232">
        <v>0.4260094165802002</v>
      </c>
      <c r="J109" s="232">
        <v>3.5662747919559479E-2</v>
      </c>
    </row>
    <row r="110" spans="1:10" x14ac:dyDescent="0.25">
      <c r="A110" s="288" t="str">
        <f t="shared" si="1"/>
        <v>2012edu7</v>
      </c>
      <c r="B110" s="232">
        <v>2012</v>
      </c>
      <c r="C110" s="232" t="s">
        <v>717</v>
      </c>
      <c r="D110" s="232">
        <v>0.19785052537918091</v>
      </c>
      <c r="E110" s="232">
        <v>1.811693049967289E-2</v>
      </c>
      <c r="F110" s="232">
        <v>10.920753479003906</v>
      </c>
      <c r="G110" s="232">
        <v>9.4486604554123888E-28</v>
      </c>
      <c r="H110" s="232">
        <v>122119</v>
      </c>
      <c r="I110" s="232">
        <v>0.4260094165802002</v>
      </c>
      <c r="J110" s="232">
        <v>2.2707574069499969E-2</v>
      </c>
    </row>
    <row r="111" spans="1:10" x14ac:dyDescent="0.25">
      <c r="A111" s="288" t="str">
        <f t="shared" si="1"/>
        <v>2012edu8</v>
      </c>
      <c r="B111" s="232">
        <v>2012</v>
      </c>
      <c r="C111" s="232" t="s">
        <v>718</v>
      </c>
      <c r="D111" s="232">
        <v>0.21130183339118958</v>
      </c>
      <c r="E111" s="232">
        <v>1.7022514715790749E-2</v>
      </c>
      <c r="F111" s="232">
        <v>12.413080215454102</v>
      </c>
      <c r="G111" s="232">
        <v>2.33139990332815E-35</v>
      </c>
      <c r="H111" s="232">
        <v>122119</v>
      </c>
      <c r="I111" s="232">
        <v>0.4260094165802002</v>
      </c>
      <c r="J111" s="232">
        <v>2.8912918642163277E-2</v>
      </c>
    </row>
    <row r="112" spans="1:10" x14ac:dyDescent="0.25">
      <c r="A112" s="288" t="str">
        <f t="shared" si="1"/>
        <v>2012edu9</v>
      </c>
      <c r="B112" s="232">
        <v>2012</v>
      </c>
      <c r="C112" s="232" t="s">
        <v>719</v>
      </c>
      <c r="D112" s="232">
        <v>0.27804630994796753</v>
      </c>
      <c r="E112" s="232">
        <v>1.4304434880614281E-2</v>
      </c>
      <c r="F112" s="232">
        <v>19.437768936157227</v>
      </c>
      <c r="G112" s="232">
        <v>0</v>
      </c>
      <c r="H112" s="232">
        <v>122119</v>
      </c>
      <c r="I112" s="232">
        <v>0.4260094165802002</v>
      </c>
      <c r="J112" s="232">
        <v>0.11142102628946304</v>
      </c>
    </row>
    <row r="113" spans="1:10" x14ac:dyDescent="0.25">
      <c r="A113" s="288" t="str">
        <f t="shared" si="1"/>
        <v>2012hom</v>
      </c>
      <c r="B113" s="232">
        <v>2012</v>
      </c>
      <c r="C113" s="232" t="s">
        <v>720</v>
      </c>
      <c r="D113" s="232">
        <v>0.39115473628044128</v>
      </c>
      <c r="E113" s="232">
        <v>4.6008117496967316E-3</v>
      </c>
      <c r="F113" s="232">
        <v>85.018638610839844</v>
      </c>
      <c r="G113" s="232">
        <v>0</v>
      </c>
      <c r="H113" s="232">
        <v>122119</v>
      </c>
      <c r="I113" s="232">
        <v>0.4260094165802002</v>
      </c>
      <c r="J113" s="232">
        <v>0.55090713500976563</v>
      </c>
    </row>
    <row r="114" spans="1:10" x14ac:dyDescent="0.25">
      <c r="A114" s="288" t="str">
        <f t="shared" si="1"/>
        <v>2012idade</v>
      </c>
      <c r="B114" s="232">
        <v>2012</v>
      </c>
      <c r="C114" s="232" t="s">
        <v>721</v>
      </c>
      <c r="D114" s="232">
        <v>5.5288437753915787E-2</v>
      </c>
      <c r="E114" s="232">
        <v>1.1851184535771608E-3</v>
      </c>
      <c r="F114" s="232">
        <v>46.652244567871094</v>
      </c>
      <c r="G114" s="232">
        <v>0</v>
      </c>
      <c r="H114" s="232">
        <v>122119</v>
      </c>
      <c r="I114" s="232">
        <v>0.4260094165802002</v>
      </c>
      <c r="J114" s="232">
        <v>38.658279418945313</v>
      </c>
    </row>
    <row r="115" spans="1:10" x14ac:dyDescent="0.25">
      <c r="A115" s="288" t="str">
        <f t="shared" si="1"/>
        <v>2012idade2</v>
      </c>
      <c r="B115" s="232">
        <v>2012</v>
      </c>
      <c r="C115" s="232" t="s">
        <v>722</v>
      </c>
      <c r="D115" s="232">
        <v>-5.294139264151454E-4</v>
      </c>
      <c r="E115" s="232">
        <v>1.5217388863675296E-5</v>
      </c>
      <c r="F115" s="232">
        <v>-34.790061950683594</v>
      </c>
      <c r="G115" s="232">
        <v>0</v>
      </c>
      <c r="H115" s="232">
        <v>122119</v>
      </c>
      <c r="I115" s="232">
        <v>0.4260094165802002</v>
      </c>
      <c r="J115" s="232">
        <v>1667.2099609375</v>
      </c>
    </row>
    <row r="116" spans="1:10" x14ac:dyDescent="0.25">
      <c r="A116" s="288" t="str">
        <f t="shared" si="1"/>
        <v>2012lnrtrabp</v>
      </c>
      <c r="B116" s="232">
        <v>2012</v>
      </c>
      <c r="C116" s="232" t="s">
        <v>723</v>
      </c>
      <c r="J116" s="232">
        <v>7.3793249130249023</v>
      </c>
    </row>
    <row r="117" spans="1:10" x14ac:dyDescent="0.25">
      <c r="A117" s="288" t="str">
        <f t="shared" si="1"/>
        <v>12016_cons</v>
      </c>
      <c r="B117" s="232">
        <v>12016</v>
      </c>
      <c r="C117" s="232" t="s">
        <v>701</v>
      </c>
      <c r="D117" s="232">
        <v>5.3268451690673828</v>
      </c>
      <c r="E117" s="232">
        <v>5.3911510854959488E-2</v>
      </c>
      <c r="F117" s="232">
        <v>98.807197570800781</v>
      </c>
      <c r="G117" s="232">
        <v>0</v>
      </c>
      <c r="H117" s="232">
        <v>29611</v>
      </c>
      <c r="I117" s="232">
        <v>0.46748793125152588</v>
      </c>
    </row>
    <row r="118" spans="1:10" x14ac:dyDescent="0.25">
      <c r="A118" s="288" t="str">
        <f t="shared" si="1"/>
        <v>12016edu1</v>
      </c>
      <c r="B118" s="232">
        <v>12016</v>
      </c>
      <c r="C118" s="232" t="s">
        <v>702</v>
      </c>
      <c r="D118" s="232">
        <v>-0.30791443586349487</v>
      </c>
      <c r="E118" s="232">
        <v>0.23273442685604095</v>
      </c>
      <c r="F118" s="232">
        <v>-1.3230291604995728</v>
      </c>
      <c r="G118" s="232">
        <v>0.18583589792251587</v>
      </c>
      <c r="H118" s="232">
        <v>29611</v>
      </c>
      <c r="I118" s="232">
        <v>0.46748793125152588</v>
      </c>
      <c r="J118" s="232">
        <v>1.9643986888695508E-4</v>
      </c>
    </row>
    <row r="119" spans="1:10" x14ac:dyDescent="0.25">
      <c r="A119" s="288" t="str">
        <f t="shared" si="1"/>
        <v>12016edu10</v>
      </c>
      <c r="B119" s="232">
        <v>12016</v>
      </c>
      <c r="C119" s="232" t="s">
        <v>703</v>
      </c>
      <c r="D119" s="232">
        <v>0.18477578461170197</v>
      </c>
      <c r="E119" s="232">
        <v>3.1877569854259491E-2</v>
      </c>
      <c r="F119" s="232">
        <v>5.7964200973510742</v>
      </c>
      <c r="G119" s="232">
        <v>6.8432535194062893E-9</v>
      </c>
      <c r="H119" s="232">
        <v>29611</v>
      </c>
      <c r="I119" s="232">
        <v>0.46748793125152588</v>
      </c>
      <c r="J119" s="232">
        <v>1.8696989864110947E-2</v>
      </c>
    </row>
    <row r="120" spans="1:10" x14ac:dyDescent="0.25">
      <c r="A120" s="288" t="str">
        <f t="shared" si="1"/>
        <v>12016edu11</v>
      </c>
      <c r="B120" s="232">
        <v>12016</v>
      </c>
      <c r="C120" s="232" t="s">
        <v>704</v>
      </c>
      <c r="D120" s="232">
        <v>0.19943021237850189</v>
      </c>
      <c r="E120" s="232">
        <v>3.6922920495271683E-2</v>
      </c>
      <c r="F120" s="232">
        <v>5.4012579917907715</v>
      </c>
      <c r="G120" s="232">
        <v>6.6684847865872143E-8</v>
      </c>
      <c r="H120" s="232">
        <v>29611</v>
      </c>
      <c r="I120" s="232">
        <v>0.46748793125152588</v>
      </c>
      <c r="J120" s="232">
        <v>2.3011688143014908E-2</v>
      </c>
    </row>
    <row r="121" spans="1:10" x14ac:dyDescent="0.25">
      <c r="A121" s="288" t="str">
        <f t="shared" si="1"/>
        <v>12016edu12</v>
      </c>
      <c r="B121" s="232">
        <v>12016</v>
      </c>
      <c r="C121" s="232" t="s">
        <v>705</v>
      </c>
      <c r="D121" s="232">
        <v>0.44137829542160034</v>
      </c>
      <c r="E121" s="232">
        <v>2.3286232724785805E-2</v>
      </c>
      <c r="F121" s="232">
        <v>18.954473495483398</v>
      </c>
      <c r="G121" s="232">
        <v>0</v>
      </c>
      <c r="H121" s="232">
        <v>29611</v>
      </c>
      <c r="I121" s="232">
        <v>0.46748793125152588</v>
      </c>
      <c r="J121" s="232">
        <v>0.35618284344673157</v>
      </c>
    </row>
    <row r="122" spans="1:10" x14ac:dyDescent="0.25">
      <c r="A122" s="288" t="str">
        <f t="shared" si="1"/>
        <v>12016edu13</v>
      </c>
      <c r="B122" s="232">
        <v>12016</v>
      </c>
      <c r="C122" s="232" t="s">
        <v>706</v>
      </c>
      <c r="D122" s="232">
        <v>0.60274720191955566</v>
      </c>
      <c r="E122" s="232">
        <v>8.1258818507194519E-2</v>
      </c>
      <c r="F122" s="232">
        <v>7.4176220893859863</v>
      </c>
      <c r="G122" s="232">
        <v>1.2243998133085188E-13</v>
      </c>
      <c r="H122" s="232">
        <v>29611</v>
      </c>
      <c r="I122" s="232">
        <v>0.46748793125152588</v>
      </c>
      <c r="J122" s="232">
        <v>2.4645447731018066E-2</v>
      </c>
    </row>
    <row r="123" spans="1:10" x14ac:dyDescent="0.25">
      <c r="A123" s="288" t="str">
        <f t="shared" si="1"/>
        <v>12016edu14</v>
      </c>
      <c r="B123" s="232">
        <v>12016</v>
      </c>
      <c r="C123" s="232" t="s">
        <v>707</v>
      </c>
      <c r="D123" s="232">
        <v>0.75655883550643921</v>
      </c>
      <c r="E123" s="232">
        <v>3.2662410289049149E-2</v>
      </c>
      <c r="F123" s="232">
        <v>23.162982940673828</v>
      </c>
      <c r="G123" s="232">
        <v>0</v>
      </c>
      <c r="H123" s="232">
        <v>29611</v>
      </c>
      <c r="I123" s="232">
        <v>0.46748793125152588</v>
      </c>
      <c r="J123" s="232">
        <v>3.0342407524585724E-2</v>
      </c>
    </row>
    <row r="124" spans="1:10" x14ac:dyDescent="0.25">
      <c r="A124" s="288" t="str">
        <f t="shared" si="1"/>
        <v>12016edu15</v>
      </c>
      <c r="B124" s="232">
        <v>12016</v>
      </c>
      <c r="C124" s="232" t="s">
        <v>708</v>
      </c>
      <c r="D124" s="232">
        <v>0.94111710786819458</v>
      </c>
      <c r="E124" s="232">
        <v>3.6517921835184097E-2</v>
      </c>
      <c r="F124" s="232">
        <v>25.77137565612793</v>
      </c>
      <c r="G124" s="232">
        <v>0</v>
      </c>
      <c r="H124" s="232">
        <v>29611</v>
      </c>
      <c r="I124" s="232">
        <v>0.46748793125152588</v>
      </c>
      <c r="J124" s="232">
        <v>3.9924036711454391E-2</v>
      </c>
    </row>
    <row r="125" spans="1:10" x14ac:dyDescent="0.25">
      <c r="A125" s="288" t="str">
        <f t="shared" si="1"/>
        <v>12016edu16</v>
      </c>
      <c r="B125" s="232">
        <v>12016</v>
      </c>
      <c r="C125" s="232" t="s">
        <v>709</v>
      </c>
      <c r="D125" s="232">
        <v>1.4494431018829346</v>
      </c>
      <c r="E125" s="232">
        <v>2.7569986879825592E-2</v>
      </c>
      <c r="F125" s="232">
        <v>52.573223114013672</v>
      </c>
      <c r="G125" s="232">
        <v>0</v>
      </c>
      <c r="H125" s="232">
        <v>29611</v>
      </c>
      <c r="I125" s="232">
        <v>0.46748793125152588</v>
      </c>
      <c r="J125" s="232">
        <v>0.21193674206733704</v>
      </c>
    </row>
    <row r="126" spans="1:10" x14ac:dyDescent="0.25">
      <c r="A126" s="288" t="str">
        <f t="shared" si="1"/>
        <v>12016edu18</v>
      </c>
      <c r="B126" s="232">
        <v>12016</v>
      </c>
      <c r="C126" s="232" t="s">
        <v>710</v>
      </c>
      <c r="D126" s="232">
        <v>1.9060596227645874</v>
      </c>
      <c r="E126" s="232">
        <v>6.9707229733467102E-2</v>
      </c>
      <c r="F126" s="232">
        <v>27.343786239624023</v>
      </c>
      <c r="G126" s="232">
        <v>0</v>
      </c>
      <c r="H126" s="232">
        <v>29611</v>
      </c>
      <c r="I126" s="232">
        <v>0.46748793125152588</v>
      </c>
      <c r="J126" s="232">
        <v>1.080534141510725E-2</v>
      </c>
    </row>
    <row r="127" spans="1:10" x14ac:dyDescent="0.25">
      <c r="A127" s="288" t="str">
        <f t="shared" si="1"/>
        <v>12016edu2</v>
      </c>
      <c r="B127" s="232">
        <v>12016</v>
      </c>
      <c r="C127" s="232" t="s">
        <v>711</v>
      </c>
      <c r="D127" s="232">
        <v>-0.23357787728309631</v>
      </c>
      <c r="E127" s="232">
        <v>7.2672523558139801E-2</v>
      </c>
      <c r="F127" s="232">
        <v>-3.2141153812408447</v>
      </c>
      <c r="G127" s="232">
        <v>1.3098734198138118E-3</v>
      </c>
      <c r="H127" s="232">
        <v>29611</v>
      </c>
      <c r="I127" s="232">
        <v>0.46748793125152588</v>
      </c>
      <c r="J127" s="232">
        <v>3.7416450213640928E-3</v>
      </c>
    </row>
    <row r="128" spans="1:10" x14ac:dyDescent="0.25">
      <c r="A128" s="288" t="str">
        <f t="shared" si="1"/>
        <v>12016edu22</v>
      </c>
      <c r="B128" s="232">
        <v>12016</v>
      </c>
      <c r="C128" s="232" t="s">
        <v>712</v>
      </c>
      <c r="D128" s="232">
        <v>2.1974606513977051</v>
      </c>
      <c r="E128" s="232">
        <v>0.10801476985216141</v>
      </c>
      <c r="F128" s="232">
        <v>20.344076156616211</v>
      </c>
      <c r="G128" s="232">
        <v>0</v>
      </c>
      <c r="H128" s="232">
        <v>29611</v>
      </c>
      <c r="I128" s="232">
        <v>0.46748793125152588</v>
      </c>
      <c r="J128" s="232">
        <v>3.3712892327457666E-3</v>
      </c>
    </row>
    <row r="129" spans="1:10" x14ac:dyDescent="0.25">
      <c r="A129" s="288" t="str">
        <f t="shared" si="1"/>
        <v>12016edu3</v>
      </c>
      <c r="B129" s="232">
        <v>12016</v>
      </c>
      <c r="C129" s="232" t="s">
        <v>713</v>
      </c>
      <c r="D129" s="232">
        <v>-0.17022556066513062</v>
      </c>
      <c r="E129" s="232">
        <v>7.205478847026825E-2</v>
      </c>
      <c r="F129" s="232">
        <v>-2.3624463081359863</v>
      </c>
      <c r="G129" s="232">
        <v>1.816120557487011E-2</v>
      </c>
      <c r="H129" s="232">
        <v>29611</v>
      </c>
      <c r="I129" s="232">
        <v>0.46748793125152588</v>
      </c>
      <c r="J129" s="232">
        <v>6.4372522756457329E-3</v>
      </c>
    </row>
    <row r="130" spans="1:10" x14ac:dyDescent="0.25">
      <c r="A130" s="288" t="str">
        <f t="shared" si="1"/>
        <v>12016edu4</v>
      </c>
      <c r="B130" s="232">
        <v>12016</v>
      </c>
      <c r="C130" s="232" t="s">
        <v>714</v>
      </c>
      <c r="D130" s="232">
        <v>-0.16422763466835022</v>
      </c>
      <c r="E130" s="232">
        <v>4.85520139336586E-2</v>
      </c>
      <c r="F130" s="232">
        <v>-3.3825092315673828</v>
      </c>
      <c r="G130" s="232">
        <v>7.1919884067028761E-4</v>
      </c>
      <c r="H130" s="232">
        <v>29611</v>
      </c>
      <c r="I130" s="232">
        <v>0.46748793125152588</v>
      </c>
      <c r="J130" s="232">
        <v>9.6274344250559807E-3</v>
      </c>
    </row>
    <row r="131" spans="1:10" x14ac:dyDescent="0.25">
      <c r="A131" s="288" t="str">
        <f t="shared" ref="A131:A194" si="2">B131&amp;C131</f>
        <v>12016edu5</v>
      </c>
      <c r="B131" s="232">
        <v>12016</v>
      </c>
      <c r="C131" s="232" t="s">
        <v>715</v>
      </c>
      <c r="D131" s="232">
        <v>7.3863537982106209E-3</v>
      </c>
      <c r="E131" s="232">
        <v>2.781800739467144E-2</v>
      </c>
      <c r="F131" s="232">
        <v>0.26552417874336243</v>
      </c>
      <c r="G131" s="232">
        <v>0.7906075119972229</v>
      </c>
      <c r="H131" s="232">
        <v>29611</v>
      </c>
      <c r="I131" s="232">
        <v>0.46748793125152588</v>
      </c>
      <c r="J131" s="232">
        <v>5.2514802664518356E-2</v>
      </c>
    </row>
    <row r="132" spans="1:10" x14ac:dyDescent="0.25">
      <c r="A132" s="288" t="str">
        <f t="shared" si="2"/>
        <v>12016edu6</v>
      </c>
      <c r="B132" s="232">
        <v>12016</v>
      </c>
      <c r="C132" s="232" t="s">
        <v>716</v>
      </c>
      <c r="D132" s="232">
        <v>6.6946886479854584E-2</v>
      </c>
      <c r="E132" s="232">
        <v>2.9998607933521271E-2</v>
      </c>
      <c r="F132" s="232">
        <v>2.2316663265228271</v>
      </c>
      <c r="G132" s="232">
        <v>2.5644483044743538E-2</v>
      </c>
      <c r="H132" s="232">
        <v>29611</v>
      </c>
      <c r="I132" s="232">
        <v>0.46748793125152588</v>
      </c>
      <c r="J132" s="232">
        <v>2.4825559929013252E-2</v>
      </c>
    </row>
    <row r="133" spans="1:10" x14ac:dyDescent="0.25">
      <c r="A133" s="288" t="str">
        <f t="shared" si="2"/>
        <v>12016edu7</v>
      </c>
      <c r="B133" s="232">
        <v>12016</v>
      </c>
      <c r="C133" s="232" t="s">
        <v>717</v>
      </c>
      <c r="D133" s="232">
        <v>0.11975552886724472</v>
      </c>
      <c r="E133" s="232">
        <v>3.3110354095697403E-2</v>
      </c>
      <c r="F133" s="232">
        <v>3.6168603897094727</v>
      </c>
      <c r="G133" s="232">
        <v>2.9869386344216764E-4</v>
      </c>
      <c r="H133" s="232">
        <v>29611</v>
      </c>
      <c r="I133" s="232">
        <v>0.46748793125152588</v>
      </c>
      <c r="J133" s="232">
        <v>1.945631206035614E-2</v>
      </c>
    </row>
    <row r="134" spans="1:10" x14ac:dyDescent="0.25">
      <c r="A134" s="288" t="str">
        <f t="shared" si="2"/>
        <v>12016edu8</v>
      </c>
      <c r="B134" s="232">
        <v>12016</v>
      </c>
      <c r="C134" s="232" t="s">
        <v>718</v>
      </c>
      <c r="D134" s="232">
        <v>0.15725217759609222</v>
      </c>
      <c r="E134" s="232">
        <v>3.5537682473659515E-2</v>
      </c>
      <c r="F134" s="232">
        <v>4.4249420166015625</v>
      </c>
      <c r="G134" s="232">
        <v>9.6812482297536917E-6</v>
      </c>
      <c r="H134" s="232">
        <v>29611</v>
      </c>
      <c r="I134" s="232">
        <v>0.46748793125152588</v>
      </c>
      <c r="J134" s="232">
        <v>1.9423078745603561E-2</v>
      </c>
    </row>
    <row r="135" spans="1:10" x14ac:dyDescent="0.25">
      <c r="A135" s="288" t="str">
        <f t="shared" si="2"/>
        <v>12016edu9</v>
      </c>
      <c r="B135" s="232">
        <v>12016</v>
      </c>
      <c r="C135" s="232" t="s">
        <v>719</v>
      </c>
      <c r="D135" s="232">
        <v>0.19877302646636963</v>
      </c>
      <c r="E135" s="232">
        <v>2.409953810274601E-2</v>
      </c>
      <c r="F135" s="232">
        <v>8.2480010986328125</v>
      </c>
      <c r="G135" s="232">
        <v>1.6766985427163353E-16</v>
      </c>
      <c r="H135" s="232">
        <v>29611</v>
      </c>
      <c r="I135" s="232">
        <v>0.46748793125152588</v>
      </c>
      <c r="J135" s="232">
        <v>0.10295666009187698</v>
      </c>
    </row>
    <row r="136" spans="1:10" x14ac:dyDescent="0.25">
      <c r="A136" s="288" t="str">
        <f t="shared" si="2"/>
        <v>12016hom</v>
      </c>
      <c r="B136" s="232">
        <v>12016</v>
      </c>
      <c r="C136" s="232" t="s">
        <v>720</v>
      </c>
      <c r="D136" s="232">
        <v>0.37910756468772888</v>
      </c>
      <c r="E136" s="232">
        <v>1.1667762883007526E-2</v>
      </c>
      <c r="F136" s="232">
        <v>32.49188232421875</v>
      </c>
      <c r="G136" s="232">
        <v>0</v>
      </c>
      <c r="H136" s="232">
        <v>29611</v>
      </c>
      <c r="I136" s="232">
        <v>0.46748793125152588</v>
      </c>
      <c r="J136" s="232">
        <v>0.5525251030921936</v>
      </c>
    </row>
    <row r="137" spans="1:10" x14ac:dyDescent="0.25">
      <c r="A137" s="288" t="str">
        <f t="shared" si="2"/>
        <v>12016idade</v>
      </c>
      <c r="B137" s="232">
        <v>12016</v>
      </c>
      <c r="C137" s="232" t="s">
        <v>721</v>
      </c>
      <c r="D137" s="232">
        <v>5.7032287120819092E-2</v>
      </c>
      <c r="E137" s="232">
        <v>2.4848952889442444E-3</v>
      </c>
      <c r="F137" s="232">
        <v>22.95158576965332</v>
      </c>
      <c r="G137" s="232">
        <v>0</v>
      </c>
      <c r="H137" s="232">
        <v>29611</v>
      </c>
      <c r="I137" s="232">
        <v>0.46748793125152588</v>
      </c>
      <c r="J137" s="232">
        <v>40.109477996826172</v>
      </c>
    </row>
    <row r="138" spans="1:10" x14ac:dyDescent="0.25">
      <c r="A138" s="288" t="str">
        <f t="shared" si="2"/>
        <v>12016idade2</v>
      </c>
      <c r="B138" s="232">
        <v>12016</v>
      </c>
      <c r="C138" s="232" t="s">
        <v>722</v>
      </c>
      <c r="D138" s="232">
        <v>-5.4091651691123843E-4</v>
      </c>
      <c r="E138" s="232">
        <v>2.9442406230373308E-5</v>
      </c>
      <c r="F138" s="232">
        <v>-18.372020721435547</v>
      </c>
      <c r="G138" s="232">
        <v>0</v>
      </c>
      <c r="H138" s="232">
        <v>29611</v>
      </c>
      <c r="I138" s="232">
        <v>0.46748793125152588</v>
      </c>
      <c r="J138" s="232">
        <v>1779.8076171875</v>
      </c>
    </row>
    <row r="139" spans="1:10" x14ac:dyDescent="0.25">
      <c r="A139" s="288" t="str">
        <f t="shared" si="2"/>
        <v>12016lnrtrabp</v>
      </c>
      <c r="B139" s="232">
        <v>12016</v>
      </c>
      <c r="C139" s="232" t="s">
        <v>723</v>
      </c>
      <c r="J139" s="232">
        <v>7.4612407684326172</v>
      </c>
    </row>
    <row r="140" spans="1:10" x14ac:dyDescent="0.25">
      <c r="A140" s="288" t="str">
        <f t="shared" si="2"/>
        <v>42015_cons</v>
      </c>
      <c r="B140" s="232">
        <v>42015</v>
      </c>
      <c r="C140" s="232" t="s">
        <v>701</v>
      </c>
      <c r="D140" s="232">
        <v>5.3166766166687012</v>
      </c>
      <c r="E140" s="232">
        <v>4.7162096947431564E-2</v>
      </c>
      <c r="F140" s="232">
        <v>112.73197937011719</v>
      </c>
      <c r="G140" s="232">
        <v>0</v>
      </c>
      <c r="H140" s="232">
        <v>29732</v>
      </c>
      <c r="I140" s="232">
        <v>0.45306029915809631</v>
      </c>
    </row>
    <row r="141" spans="1:10" x14ac:dyDescent="0.25">
      <c r="A141" s="288" t="str">
        <f t="shared" si="2"/>
        <v>42015edu1</v>
      </c>
      <c r="B141" s="232">
        <v>42015</v>
      </c>
      <c r="C141" s="232" t="s">
        <v>702</v>
      </c>
      <c r="D141" s="232">
        <v>-0.44912916421890259</v>
      </c>
      <c r="E141" s="232">
        <v>0.24703875184059143</v>
      </c>
      <c r="F141" s="232">
        <v>-1.8180514574050903</v>
      </c>
      <c r="G141" s="232">
        <v>6.9066330790519714E-2</v>
      </c>
      <c r="H141" s="232">
        <v>29732</v>
      </c>
      <c r="I141" s="232">
        <v>0.45306029915809631</v>
      </c>
      <c r="J141" s="232">
        <v>1.7442047828808427E-4</v>
      </c>
    </row>
    <row r="142" spans="1:10" x14ac:dyDescent="0.25">
      <c r="A142" s="288" t="str">
        <f t="shared" si="2"/>
        <v>42015edu10</v>
      </c>
      <c r="B142" s="232">
        <v>42015</v>
      </c>
      <c r="C142" s="232" t="s">
        <v>703</v>
      </c>
      <c r="D142" s="232">
        <v>0.14549021422863007</v>
      </c>
      <c r="E142" s="232">
        <v>3.392043337225914E-2</v>
      </c>
      <c r="F142" s="232">
        <v>4.289161205291748</v>
      </c>
      <c r="G142" s="232">
        <v>1.7991507775150239E-5</v>
      </c>
      <c r="H142" s="232">
        <v>29732</v>
      </c>
      <c r="I142" s="232">
        <v>0.45306029915809631</v>
      </c>
      <c r="J142" s="232">
        <v>2.0184006541967392E-2</v>
      </c>
    </row>
    <row r="143" spans="1:10" x14ac:dyDescent="0.25">
      <c r="A143" s="288" t="str">
        <f t="shared" si="2"/>
        <v>42015edu11</v>
      </c>
      <c r="B143" s="232">
        <v>42015</v>
      </c>
      <c r="C143" s="232" t="s">
        <v>704</v>
      </c>
      <c r="D143" s="232">
        <v>0.23302972316741943</v>
      </c>
      <c r="E143" s="232">
        <v>2.918919175863266E-2</v>
      </c>
      <c r="F143" s="232">
        <v>7.9834251403808594</v>
      </c>
      <c r="G143" s="232">
        <v>1.4742634916740699E-15</v>
      </c>
      <c r="H143" s="232">
        <v>29732</v>
      </c>
      <c r="I143" s="232">
        <v>0.45306029915809631</v>
      </c>
      <c r="J143" s="232">
        <v>2.3823117837309837E-2</v>
      </c>
    </row>
    <row r="144" spans="1:10" x14ac:dyDescent="0.25">
      <c r="A144" s="288" t="str">
        <f t="shared" si="2"/>
        <v>42015edu12</v>
      </c>
      <c r="B144" s="232">
        <v>42015</v>
      </c>
      <c r="C144" s="232" t="s">
        <v>705</v>
      </c>
      <c r="D144" s="232">
        <v>0.43896597623825073</v>
      </c>
      <c r="E144" s="232">
        <v>2.042410708963871E-2</v>
      </c>
      <c r="F144" s="232">
        <v>21.492542266845703</v>
      </c>
      <c r="G144" s="232">
        <v>0</v>
      </c>
      <c r="H144" s="232">
        <v>29732</v>
      </c>
      <c r="I144" s="232">
        <v>0.45306029915809631</v>
      </c>
      <c r="J144" s="232">
        <v>0.36558347940444946</v>
      </c>
    </row>
    <row r="145" spans="1:10" x14ac:dyDescent="0.25">
      <c r="A145" s="288" t="str">
        <f t="shared" si="2"/>
        <v>42015edu13</v>
      </c>
      <c r="B145" s="232">
        <v>42015</v>
      </c>
      <c r="C145" s="232" t="s">
        <v>706</v>
      </c>
      <c r="D145" s="232">
        <v>0.63497495651245117</v>
      </c>
      <c r="E145" s="232">
        <v>3.3280275762081146E-2</v>
      </c>
      <c r="F145" s="232">
        <v>19.079618453979492</v>
      </c>
      <c r="G145" s="232">
        <v>0</v>
      </c>
      <c r="H145" s="232">
        <v>29732</v>
      </c>
      <c r="I145" s="232">
        <v>0.45306029915809631</v>
      </c>
      <c r="J145" s="232">
        <v>2.2250063717365265E-2</v>
      </c>
    </row>
    <row r="146" spans="1:10" x14ac:dyDescent="0.25">
      <c r="A146" s="288" t="str">
        <f t="shared" si="2"/>
        <v>42015edu14</v>
      </c>
      <c r="B146" s="232">
        <v>42015</v>
      </c>
      <c r="C146" s="232" t="s">
        <v>707</v>
      </c>
      <c r="D146" s="232">
        <v>0.85576248168945313</v>
      </c>
      <c r="E146" s="232">
        <v>3.4573782235383987E-2</v>
      </c>
      <c r="F146" s="232">
        <v>24.751775741577148</v>
      </c>
      <c r="G146" s="232">
        <v>0</v>
      </c>
      <c r="H146" s="232">
        <v>29732</v>
      </c>
      <c r="I146" s="232">
        <v>0.45306029915809631</v>
      </c>
      <c r="J146" s="232">
        <v>3.265753760933876E-2</v>
      </c>
    </row>
    <row r="147" spans="1:10" x14ac:dyDescent="0.25">
      <c r="A147" s="288" t="str">
        <f t="shared" si="2"/>
        <v>42015edu15</v>
      </c>
      <c r="B147" s="232">
        <v>42015</v>
      </c>
      <c r="C147" s="232" t="s">
        <v>708</v>
      </c>
      <c r="D147" s="232">
        <v>0.96132022142410278</v>
      </c>
      <c r="E147" s="232">
        <v>3.173360601067543E-2</v>
      </c>
      <c r="F147" s="232">
        <v>30.29344367980957</v>
      </c>
      <c r="G147" s="232">
        <v>0</v>
      </c>
      <c r="H147" s="232">
        <v>29732</v>
      </c>
      <c r="I147" s="232">
        <v>0.45306029915809631</v>
      </c>
      <c r="J147" s="232">
        <v>4.138665646314621E-2</v>
      </c>
    </row>
    <row r="148" spans="1:10" x14ac:dyDescent="0.25">
      <c r="A148" s="288" t="str">
        <f t="shared" si="2"/>
        <v>42015edu16</v>
      </c>
      <c r="B148" s="232">
        <v>42015</v>
      </c>
      <c r="C148" s="232" t="s">
        <v>709</v>
      </c>
      <c r="D148" s="232">
        <v>1.4269347190856934</v>
      </c>
      <c r="E148" s="232">
        <v>2.4597341194748878E-2</v>
      </c>
      <c r="F148" s="232">
        <v>58.011745452880859</v>
      </c>
      <c r="G148" s="232">
        <v>0</v>
      </c>
      <c r="H148" s="232">
        <v>29732</v>
      </c>
      <c r="I148" s="232">
        <v>0.45306029915809631</v>
      </c>
      <c r="J148" s="232">
        <v>0.18614985048770905</v>
      </c>
    </row>
    <row r="149" spans="1:10" x14ac:dyDescent="0.25">
      <c r="A149" s="288" t="str">
        <f t="shared" si="2"/>
        <v>42015edu18</v>
      </c>
      <c r="B149" s="232">
        <v>42015</v>
      </c>
      <c r="C149" s="232" t="s">
        <v>710</v>
      </c>
      <c r="D149" s="232">
        <v>2.0011909008026123</v>
      </c>
      <c r="E149" s="232">
        <v>7.464926689863205E-2</v>
      </c>
      <c r="F149" s="232">
        <v>26.807910919189453</v>
      </c>
      <c r="G149" s="232">
        <v>0</v>
      </c>
      <c r="H149" s="232">
        <v>29732</v>
      </c>
      <c r="I149" s="232">
        <v>0.45306029915809631</v>
      </c>
      <c r="J149" s="232">
        <v>1.0140029713511467E-2</v>
      </c>
    </row>
    <row r="150" spans="1:10" x14ac:dyDescent="0.25">
      <c r="A150" s="288" t="str">
        <f t="shared" si="2"/>
        <v>42015edu2</v>
      </c>
      <c r="B150" s="232">
        <v>42015</v>
      </c>
      <c r="C150" s="232" t="s">
        <v>711</v>
      </c>
      <c r="D150" s="232">
        <v>-6.6975705325603485E-2</v>
      </c>
      <c r="E150" s="232">
        <v>6.9638937711715698E-2</v>
      </c>
      <c r="F150" s="232">
        <v>-0.96175658702850342</v>
      </c>
      <c r="G150" s="232">
        <v>0.3361797034740448</v>
      </c>
      <c r="H150" s="232">
        <v>29732</v>
      </c>
      <c r="I150" s="232">
        <v>0.45306029915809631</v>
      </c>
      <c r="J150" s="232">
        <v>3.8664890453219414E-3</v>
      </c>
    </row>
    <row r="151" spans="1:10" x14ac:dyDescent="0.25">
      <c r="A151" s="288" t="str">
        <f t="shared" si="2"/>
        <v>42015edu22</v>
      </c>
      <c r="B151" s="232">
        <v>42015</v>
      </c>
      <c r="C151" s="232" t="s">
        <v>712</v>
      </c>
      <c r="D151" s="232">
        <v>2.1659247875213623</v>
      </c>
      <c r="E151" s="232">
        <v>9.4808846712112427E-2</v>
      </c>
      <c r="F151" s="232">
        <v>22.845176696777344</v>
      </c>
      <c r="G151" s="232">
        <v>0</v>
      </c>
      <c r="H151" s="232">
        <v>29732</v>
      </c>
      <c r="I151" s="232">
        <v>0.45306029915809631</v>
      </c>
      <c r="J151" s="232">
        <v>3.7069895770400763E-3</v>
      </c>
    </row>
    <row r="152" spans="1:10" x14ac:dyDescent="0.25">
      <c r="A152" s="288" t="str">
        <f t="shared" si="2"/>
        <v>42015edu3</v>
      </c>
      <c r="B152" s="232">
        <v>42015</v>
      </c>
      <c r="C152" s="232" t="s">
        <v>713</v>
      </c>
      <c r="D152" s="232">
        <v>-0.11433781683444977</v>
      </c>
      <c r="E152" s="232">
        <v>5.0487890839576721E-2</v>
      </c>
      <c r="F152" s="232">
        <v>-2.2646582126617432</v>
      </c>
      <c r="G152" s="232">
        <v>2.3540833964943886E-2</v>
      </c>
      <c r="H152" s="232">
        <v>29732</v>
      </c>
      <c r="I152" s="232">
        <v>0.45306029915809631</v>
      </c>
      <c r="J152" s="232">
        <v>6.4765168353915215E-3</v>
      </c>
    </row>
    <row r="153" spans="1:10" x14ac:dyDescent="0.25">
      <c r="A153" s="288" t="str">
        <f t="shared" si="2"/>
        <v>42015edu4</v>
      </c>
      <c r="B153" s="232">
        <v>42015</v>
      </c>
      <c r="C153" s="232" t="s">
        <v>714</v>
      </c>
      <c r="D153" s="232">
        <v>-0.13117197155952454</v>
      </c>
      <c r="E153" s="232">
        <v>4.2952567338943481E-2</v>
      </c>
      <c r="F153" s="232">
        <v>-3.0538797378540039</v>
      </c>
      <c r="G153" s="232">
        <v>2.2610246669501066E-3</v>
      </c>
      <c r="H153" s="232">
        <v>29732</v>
      </c>
      <c r="I153" s="232">
        <v>0.45306029915809631</v>
      </c>
      <c r="J153" s="232">
        <v>1.0070073418319225E-2</v>
      </c>
    </row>
    <row r="154" spans="1:10" x14ac:dyDescent="0.25">
      <c r="A154" s="288" t="str">
        <f t="shared" si="2"/>
        <v>42015edu5</v>
      </c>
      <c r="B154" s="232">
        <v>42015</v>
      </c>
      <c r="C154" s="232" t="s">
        <v>715</v>
      </c>
      <c r="D154" s="232">
        <v>2.7386799454689026E-2</v>
      </c>
      <c r="E154" s="232">
        <v>2.6987075805664063E-2</v>
      </c>
      <c r="F154" s="232">
        <v>1.014811635017395</v>
      </c>
      <c r="G154" s="232">
        <v>0.31020388007164001</v>
      </c>
      <c r="H154" s="232">
        <v>29732</v>
      </c>
      <c r="I154" s="232">
        <v>0.45306029915809631</v>
      </c>
      <c r="J154" s="232">
        <v>5.3492911159992218E-2</v>
      </c>
    </row>
    <row r="155" spans="1:10" x14ac:dyDescent="0.25">
      <c r="A155" s="288" t="str">
        <f t="shared" si="2"/>
        <v>42015edu6</v>
      </c>
      <c r="B155" s="232">
        <v>42015</v>
      </c>
      <c r="C155" s="232" t="s">
        <v>716</v>
      </c>
      <c r="D155" s="232">
        <v>4.4043812900781631E-2</v>
      </c>
      <c r="E155" s="232">
        <v>2.9078235849738121E-2</v>
      </c>
      <c r="F155" s="232">
        <v>1.514665961265564</v>
      </c>
      <c r="G155" s="232">
        <v>0.12986765801906586</v>
      </c>
      <c r="H155" s="232">
        <v>29732</v>
      </c>
      <c r="I155" s="232">
        <v>0.45306029915809631</v>
      </c>
      <c r="J155" s="232">
        <v>2.4728545919060707E-2</v>
      </c>
    </row>
    <row r="156" spans="1:10" x14ac:dyDescent="0.25">
      <c r="A156" s="288" t="str">
        <f t="shared" si="2"/>
        <v>42015edu7</v>
      </c>
      <c r="B156" s="232">
        <v>42015</v>
      </c>
      <c r="C156" s="232" t="s">
        <v>717</v>
      </c>
      <c r="D156" s="232">
        <v>9.375540167093277E-2</v>
      </c>
      <c r="E156" s="232">
        <v>3.0942041426897049E-2</v>
      </c>
      <c r="F156" s="232">
        <v>3.0300328731536865</v>
      </c>
      <c r="G156" s="232">
        <v>2.447373466566205E-3</v>
      </c>
      <c r="H156" s="232">
        <v>29732</v>
      </c>
      <c r="I156" s="232">
        <v>0.45306029915809631</v>
      </c>
      <c r="J156" s="232">
        <v>1.9320709630846977E-2</v>
      </c>
    </row>
    <row r="157" spans="1:10" x14ac:dyDescent="0.25">
      <c r="A157" s="288" t="str">
        <f t="shared" si="2"/>
        <v>42015edu8</v>
      </c>
      <c r="B157" s="232">
        <v>42015</v>
      </c>
      <c r="C157" s="232" t="s">
        <v>718</v>
      </c>
      <c r="D157" s="232">
        <v>9.5110580325126648E-2</v>
      </c>
      <c r="E157" s="232">
        <v>3.1902600079774857E-2</v>
      </c>
      <c r="F157" s="232">
        <v>2.9812798500061035</v>
      </c>
      <c r="G157" s="232">
        <v>2.872789278626442E-3</v>
      </c>
      <c r="H157" s="232">
        <v>29732</v>
      </c>
      <c r="I157" s="232">
        <v>0.45306029915809631</v>
      </c>
      <c r="J157" s="232">
        <v>2.0201833918690681E-2</v>
      </c>
    </row>
    <row r="158" spans="1:10" x14ac:dyDescent="0.25">
      <c r="A158" s="288" t="str">
        <f t="shared" si="2"/>
        <v>42015edu9</v>
      </c>
      <c r="B158" s="232">
        <v>42015</v>
      </c>
      <c r="C158" s="232" t="s">
        <v>719</v>
      </c>
      <c r="D158" s="232">
        <v>0.17411530017852783</v>
      </c>
      <c r="E158" s="232">
        <v>2.195977047085762E-2</v>
      </c>
      <c r="F158" s="232">
        <v>7.928830623626709</v>
      </c>
      <c r="G158" s="232">
        <v>2.2892905578625377E-15</v>
      </c>
      <c r="H158" s="232">
        <v>29732</v>
      </c>
      <c r="I158" s="232">
        <v>0.45306029915809631</v>
      </c>
      <c r="J158" s="232">
        <v>0.10326198488473892</v>
      </c>
    </row>
    <row r="159" spans="1:10" x14ac:dyDescent="0.25">
      <c r="A159" s="288" t="str">
        <f t="shared" si="2"/>
        <v>42015hom</v>
      </c>
      <c r="B159" s="232">
        <v>42015</v>
      </c>
      <c r="C159" s="232" t="s">
        <v>720</v>
      </c>
      <c r="D159" s="232">
        <v>0.38398617506027222</v>
      </c>
      <c r="E159" s="232">
        <v>9.6644181758165359E-3</v>
      </c>
      <c r="F159" s="232">
        <v>39.731948852539063</v>
      </c>
      <c r="G159" s="232">
        <v>0</v>
      </c>
      <c r="H159" s="232">
        <v>29732</v>
      </c>
      <c r="I159" s="232">
        <v>0.45306029915809631</v>
      </c>
      <c r="J159" s="232">
        <v>0.55083829164505005</v>
      </c>
    </row>
    <row r="160" spans="1:10" x14ac:dyDescent="0.25">
      <c r="A160" s="288" t="str">
        <f t="shared" si="2"/>
        <v>42015idade</v>
      </c>
      <c r="B160" s="232">
        <v>42015</v>
      </c>
      <c r="C160" s="232" t="s">
        <v>721</v>
      </c>
      <c r="D160" s="232">
        <v>5.8265961706638336E-2</v>
      </c>
      <c r="E160" s="232">
        <v>2.2659413516521454E-3</v>
      </c>
      <c r="F160" s="232">
        <v>25.713800430297852</v>
      </c>
      <c r="G160" s="232">
        <v>0</v>
      </c>
      <c r="H160" s="232">
        <v>29732</v>
      </c>
      <c r="I160" s="232">
        <v>0.45306029915809631</v>
      </c>
      <c r="J160" s="232">
        <v>39.831638336181641</v>
      </c>
    </row>
    <row r="161" spans="1:10" x14ac:dyDescent="0.25">
      <c r="A161" s="288" t="str">
        <f t="shared" si="2"/>
        <v>42015idade2</v>
      </c>
      <c r="B161" s="232">
        <v>42015</v>
      </c>
      <c r="C161" s="232" t="s">
        <v>722</v>
      </c>
      <c r="D161" s="232">
        <v>-5.5389793124049902E-4</v>
      </c>
      <c r="E161" s="232">
        <v>2.8214608391863294E-5</v>
      </c>
      <c r="F161" s="232">
        <v>-19.631601333618164</v>
      </c>
      <c r="G161" s="232">
        <v>0</v>
      </c>
      <c r="H161" s="232">
        <v>29732</v>
      </c>
      <c r="I161" s="232">
        <v>0.45306029915809631</v>
      </c>
      <c r="J161" s="232">
        <v>1758.7276611328125</v>
      </c>
    </row>
    <row r="162" spans="1:10" x14ac:dyDescent="0.25">
      <c r="A162" s="288" t="str">
        <f t="shared" si="2"/>
        <v>42015lnrtrabp</v>
      </c>
      <c r="B162" s="232">
        <v>42015</v>
      </c>
      <c r="C162" s="232" t="s">
        <v>723</v>
      </c>
      <c r="J162" s="232">
        <v>7.4415044784545898</v>
      </c>
    </row>
    <row r="163" spans="1:10" x14ac:dyDescent="0.25">
      <c r="A163" s="288" t="str">
        <f t="shared" si="2"/>
        <v>32015_cons</v>
      </c>
      <c r="B163" s="232">
        <v>32015</v>
      </c>
      <c r="C163" s="232" t="s">
        <v>701</v>
      </c>
      <c r="D163" s="232">
        <v>5.2091026306152344</v>
      </c>
      <c r="E163" s="232">
        <v>5.8004856109619141E-2</v>
      </c>
      <c r="F163" s="232">
        <v>89.804595947265625</v>
      </c>
      <c r="G163" s="232">
        <v>0</v>
      </c>
      <c r="H163" s="232">
        <v>30560</v>
      </c>
      <c r="I163" s="232">
        <v>0.47471186518669128</v>
      </c>
    </row>
    <row r="164" spans="1:10" x14ac:dyDescent="0.25">
      <c r="A164" s="288" t="str">
        <f t="shared" si="2"/>
        <v>32015edu1</v>
      </c>
      <c r="B164" s="232">
        <v>32015</v>
      </c>
      <c r="C164" s="232" t="s">
        <v>702</v>
      </c>
      <c r="D164" s="232">
        <v>-3.3010642975568771E-2</v>
      </c>
      <c r="E164" s="232">
        <v>9.6930809319019318E-2</v>
      </c>
      <c r="F164" s="232">
        <v>-0.34055882692337036</v>
      </c>
      <c r="G164" s="232">
        <v>0.73343807458877563</v>
      </c>
      <c r="H164" s="232">
        <v>30560</v>
      </c>
      <c r="I164" s="232">
        <v>0.47471186518669128</v>
      </c>
      <c r="J164" s="232">
        <v>2.240436733700335E-4</v>
      </c>
    </row>
    <row r="165" spans="1:10" x14ac:dyDescent="0.25">
      <c r="A165" s="288" t="str">
        <f t="shared" si="2"/>
        <v>32015edu10</v>
      </c>
      <c r="B165" s="232">
        <v>32015</v>
      </c>
      <c r="C165" s="232" t="s">
        <v>703</v>
      </c>
      <c r="D165" s="232">
        <v>0.28205215930938721</v>
      </c>
      <c r="E165" s="232">
        <v>4.8600412905216217E-2</v>
      </c>
      <c r="F165" s="232">
        <v>5.8034930229187012</v>
      </c>
      <c r="G165" s="232">
        <v>6.5588667830240865E-9</v>
      </c>
      <c r="H165" s="232">
        <v>30560</v>
      </c>
      <c r="I165" s="232">
        <v>0.47471186518669128</v>
      </c>
      <c r="J165" s="232">
        <v>2.5414926931262016E-2</v>
      </c>
    </row>
    <row r="166" spans="1:10" x14ac:dyDescent="0.25">
      <c r="A166" s="288" t="str">
        <f t="shared" si="2"/>
        <v>32015edu11</v>
      </c>
      <c r="B166" s="232">
        <v>32015</v>
      </c>
      <c r="C166" s="232" t="s">
        <v>704</v>
      </c>
      <c r="D166" s="232">
        <v>0.36739620566368103</v>
      </c>
      <c r="E166" s="232">
        <v>4.7472987323999405E-2</v>
      </c>
      <c r="F166" s="232">
        <v>7.7390580177307129</v>
      </c>
      <c r="G166" s="232">
        <v>1.0323730734759611E-14</v>
      </c>
      <c r="H166" s="232">
        <v>30560</v>
      </c>
      <c r="I166" s="232">
        <v>0.47471186518669128</v>
      </c>
      <c r="J166" s="232">
        <v>2.7040103450417519E-2</v>
      </c>
    </row>
    <row r="167" spans="1:10" x14ac:dyDescent="0.25">
      <c r="A167" s="288" t="str">
        <f t="shared" si="2"/>
        <v>32015edu12</v>
      </c>
      <c r="B167" s="232">
        <v>32015</v>
      </c>
      <c r="C167" s="232" t="s">
        <v>705</v>
      </c>
      <c r="D167" s="232">
        <v>0.53498893976211548</v>
      </c>
      <c r="E167" s="232">
        <v>4.3522227555513382E-2</v>
      </c>
      <c r="F167" s="232">
        <v>12.292315483093262</v>
      </c>
      <c r="G167" s="232">
        <v>1.2030524613037477E-34</v>
      </c>
      <c r="H167" s="232">
        <v>30560</v>
      </c>
      <c r="I167" s="232">
        <v>0.47471186518669128</v>
      </c>
      <c r="J167" s="232">
        <v>0.3499431312084198</v>
      </c>
    </row>
    <row r="168" spans="1:10" x14ac:dyDescent="0.25">
      <c r="A168" s="288" t="str">
        <f t="shared" si="2"/>
        <v>32015edu13</v>
      </c>
      <c r="B168" s="232">
        <v>32015</v>
      </c>
      <c r="C168" s="232" t="s">
        <v>706</v>
      </c>
      <c r="D168" s="232">
        <v>0.70204859972000122</v>
      </c>
      <c r="E168" s="232">
        <v>5.0243280827999115E-2</v>
      </c>
      <c r="F168" s="232">
        <v>13.97298526763916</v>
      </c>
      <c r="G168" s="232">
        <v>0</v>
      </c>
      <c r="H168" s="232">
        <v>30560</v>
      </c>
      <c r="I168" s="232">
        <v>0.47471186518669128</v>
      </c>
      <c r="J168" s="232">
        <v>2.2740386426448822E-2</v>
      </c>
    </row>
    <row r="169" spans="1:10" x14ac:dyDescent="0.25">
      <c r="A169" s="288" t="str">
        <f t="shared" si="2"/>
        <v>32015edu14</v>
      </c>
      <c r="B169" s="232">
        <v>32015</v>
      </c>
      <c r="C169" s="232" t="s">
        <v>707</v>
      </c>
      <c r="D169" s="232">
        <v>0.88501536846160889</v>
      </c>
      <c r="E169" s="232">
        <v>5.0720479339361191E-2</v>
      </c>
      <c r="F169" s="232">
        <v>17.448875427246094</v>
      </c>
      <c r="G169" s="232">
        <v>0</v>
      </c>
      <c r="H169" s="232">
        <v>30560</v>
      </c>
      <c r="I169" s="232">
        <v>0.47471186518669128</v>
      </c>
      <c r="J169" s="232">
        <v>3.1858768314123154E-2</v>
      </c>
    </row>
    <row r="170" spans="1:10" x14ac:dyDescent="0.25">
      <c r="A170" s="288" t="str">
        <f t="shared" si="2"/>
        <v>32015edu15</v>
      </c>
      <c r="B170" s="232">
        <v>32015</v>
      </c>
      <c r="C170" s="232" t="s">
        <v>708</v>
      </c>
      <c r="D170" s="232">
        <v>0.94522732496261597</v>
      </c>
      <c r="E170" s="232">
        <v>5.1215082406997681E-2</v>
      </c>
      <c r="F170" s="232">
        <v>18.456033706665039</v>
      </c>
      <c r="G170" s="232">
        <v>0</v>
      </c>
      <c r="H170" s="232">
        <v>30560</v>
      </c>
      <c r="I170" s="232">
        <v>0.47471186518669128</v>
      </c>
      <c r="J170" s="232">
        <v>3.5254474729299545E-2</v>
      </c>
    </row>
    <row r="171" spans="1:10" x14ac:dyDescent="0.25">
      <c r="A171" s="288" t="str">
        <f t="shared" si="2"/>
        <v>32015edu16</v>
      </c>
      <c r="B171" s="232">
        <v>32015</v>
      </c>
      <c r="C171" s="232" t="s">
        <v>709</v>
      </c>
      <c r="D171" s="232">
        <v>1.5269536972045898</v>
      </c>
      <c r="E171" s="232">
        <v>4.5000620186328888E-2</v>
      </c>
      <c r="F171" s="232">
        <v>33.931835174560547</v>
      </c>
      <c r="G171" s="232">
        <v>0</v>
      </c>
      <c r="H171" s="232">
        <v>30560</v>
      </c>
      <c r="I171" s="232">
        <v>0.47471186518669128</v>
      </c>
      <c r="J171" s="232">
        <v>0.210147425532341</v>
      </c>
    </row>
    <row r="172" spans="1:10" x14ac:dyDescent="0.25">
      <c r="A172" s="288" t="str">
        <f t="shared" si="2"/>
        <v>32015edu18</v>
      </c>
      <c r="B172" s="232">
        <v>32015</v>
      </c>
      <c r="C172" s="232" t="s">
        <v>710</v>
      </c>
      <c r="D172" s="232">
        <v>2.0101618766784668</v>
      </c>
      <c r="E172" s="232">
        <v>8.5082769393920898E-2</v>
      </c>
      <c r="F172" s="232">
        <v>23.625957489013672</v>
      </c>
      <c r="G172" s="232">
        <v>0</v>
      </c>
      <c r="H172" s="232">
        <v>30560</v>
      </c>
      <c r="I172" s="232">
        <v>0.47471186518669128</v>
      </c>
      <c r="J172" s="232">
        <v>9.5568634569644928E-3</v>
      </c>
    </row>
    <row r="173" spans="1:10" x14ac:dyDescent="0.25">
      <c r="A173" s="288" t="str">
        <f t="shared" si="2"/>
        <v>32015edu2</v>
      </c>
      <c r="B173" s="232">
        <v>32015</v>
      </c>
      <c r="C173" s="232" t="s">
        <v>711</v>
      </c>
      <c r="D173" s="232">
        <v>6.7666254937648773E-2</v>
      </c>
      <c r="E173" s="232">
        <v>6.0946613550186157E-2</v>
      </c>
      <c r="F173" s="232">
        <v>1.1102545261383057</v>
      </c>
      <c r="G173" s="232">
        <v>0.26689809560775757</v>
      </c>
      <c r="H173" s="232">
        <v>30560</v>
      </c>
      <c r="I173" s="232">
        <v>0.47471186518669128</v>
      </c>
      <c r="J173" s="232">
        <v>5.7486589066684246E-3</v>
      </c>
    </row>
    <row r="174" spans="1:10" x14ac:dyDescent="0.25">
      <c r="A174" s="288" t="str">
        <f t="shared" si="2"/>
        <v>32015edu22</v>
      </c>
      <c r="B174" s="232">
        <v>32015</v>
      </c>
      <c r="C174" s="232" t="s">
        <v>712</v>
      </c>
      <c r="D174" s="232">
        <v>2.2400250434875488</v>
      </c>
      <c r="E174" s="232">
        <v>7.9985067248344421E-2</v>
      </c>
      <c r="F174" s="232">
        <v>28.00554084777832</v>
      </c>
      <c r="G174" s="232">
        <v>0</v>
      </c>
      <c r="H174" s="232">
        <v>30560</v>
      </c>
      <c r="I174" s="232">
        <v>0.47471186518669128</v>
      </c>
      <c r="J174" s="232">
        <v>4.0376158431172371E-3</v>
      </c>
    </row>
    <row r="175" spans="1:10" x14ac:dyDescent="0.25">
      <c r="A175" s="288" t="str">
        <f t="shared" si="2"/>
        <v>32015edu3</v>
      </c>
      <c r="B175" s="232">
        <v>32015</v>
      </c>
      <c r="C175" s="232" t="s">
        <v>713</v>
      </c>
      <c r="D175" s="232">
        <v>-4.2698378674685955E-3</v>
      </c>
      <c r="E175" s="232">
        <v>5.6467484682798386E-2</v>
      </c>
      <c r="F175" s="232">
        <v>-7.5615867972373962E-2</v>
      </c>
      <c r="G175" s="232">
        <v>0.93972522020339966</v>
      </c>
      <c r="H175" s="232">
        <v>30560</v>
      </c>
      <c r="I175" s="232">
        <v>0.47471186518669128</v>
      </c>
      <c r="J175" s="232">
        <v>7.7285454608500004E-3</v>
      </c>
    </row>
    <row r="176" spans="1:10" x14ac:dyDescent="0.25">
      <c r="A176" s="288" t="str">
        <f t="shared" si="2"/>
        <v>32015edu4</v>
      </c>
      <c r="B176" s="232">
        <v>32015</v>
      </c>
      <c r="C176" s="232" t="s">
        <v>714</v>
      </c>
      <c r="D176" s="232">
        <v>-9.752974845468998E-3</v>
      </c>
      <c r="E176" s="232">
        <v>5.4641850292682648E-2</v>
      </c>
      <c r="F176" s="232">
        <v>-0.17848910391330719</v>
      </c>
      <c r="G176" s="232">
        <v>0.85834008455276489</v>
      </c>
      <c r="H176" s="232">
        <v>30560</v>
      </c>
      <c r="I176" s="232">
        <v>0.47471186518669128</v>
      </c>
      <c r="J176" s="232">
        <v>1.3774571008980274E-2</v>
      </c>
    </row>
    <row r="177" spans="1:10" x14ac:dyDescent="0.25">
      <c r="A177" s="288" t="str">
        <f t="shared" si="2"/>
        <v>32015edu5</v>
      </c>
      <c r="B177" s="232">
        <v>32015</v>
      </c>
      <c r="C177" s="232" t="s">
        <v>715</v>
      </c>
      <c r="D177" s="232">
        <v>8.0305792391300201E-2</v>
      </c>
      <c r="E177" s="232">
        <v>4.5503813773393631E-2</v>
      </c>
      <c r="F177" s="232">
        <v>1.7648144960403442</v>
      </c>
      <c r="G177" s="232">
        <v>7.760494202375412E-2</v>
      </c>
      <c r="H177" s="232">
        <v>30560</v>
      </c>
      <c r="I177" s="232">
        <v>0.47471186518669128</v>
      </c>
      <c r="J177" s="232">
        <v>5.7489015161991119E-2</v>
      </c>
    </row>
    <row r="178" spans="1:10" x14ac:dyDescent="0.25">
      <c r="A178" s="288" t="str">
        <f t="shared" si="2"/>
        <v>32015edu6</v>
      </c>
      <c r="B178" s="232">
        <v>32015</v>
      </c>
      <c r="C178" s="232" t="s">
        <v>716</v>
      </c>
      <c r="D178" s="232">
        <v>0.14865906536579132</v>
      </c>
      <c r="E178" s="232">
        <v>4.7292537987232208E-2</v>
      </c>
      <c r="F178" s="232">
        <v>3.1433937549591064</v>
      </c>
      <c r="G178" s="232">
        <v>1.6716084210202098E-3</v>
      </c>
      <c r="H178" s="232">
        <v>30560</v>
      </c>
      <c r="I178" s="232">
        <v>0.47471186518669128</v>
      </c>
      <c r="J178" s="232">
        <v>3.246752917766571E-2</v>
      </c>
    </row>
    <row r="179" spans="1:10" x14ac:dyDescent="0.25">
      <c r="A179" s="288" t="str">
        <f t="shared" si="2"/>
        <v>32015edu7</v>
      </c>
      <c r="B179" s="232">
        <v>32015</v>
      </c>
      <c r="C179" s="232" t="s">
        <v>717</v>
      </c>
      <c r="D179" s="232">
        <v>0.21031326055526733</v>
      </c>
      <c r="E179" s="232">
        <v>5.0052225589752197E-2</v>
      </c>
      <c r="F179" s="232">
        <v>4.201876163482666</v>
      </c>
      <c r="G179" s="232">
        <v>2.6546329536358826E-5</v>
      </c>
      <c r="H179" s="232">
        <v>30560</v>
      </c>
      <c r="I179" s="232">
        <v>0.47471186518669128</v>
      </c>
      <c r="J179" s="232">
        <v>2.0776228979229927E-2</v>
      </c>
    </row>
    <row r="180" spans="1:10" x14ac:dyDescent="0.25">
      <c r="A180" s="288" t="str">
        <f t="shared" si="2"/>
        <v>32015edu8</v>
      </c>
      <c r="B180" s="232">
        <v>32015</v>
      </c>
      <c r="C180" s="232" t="s">
        <v>718</v>
      </c>
      <c r="D180" s="232">
        <v>0.22277040779590607</v>
      </c>
      <c r="E180" s="232">
        <v>5.0541087985038757E-2</v>
      </c>
      <c r="F180" s="232">
        <v>4.4077091217041016</v>
      </c>
      <c r="G180" s="232">
        <v>1.0482561265234835E-5</v>
      </c>
      <c r="H180" s="232">
        <v>30560</v>
      </c>
      <c r="I180" s="232">
        <v>0.47471186518669128</v>
      </c>
      <c r="J180" s="232">
        <v>2.5965103879570961E-2</v>
      </c>
    </row>
    <row r="181" spans="1:10" x14ac:dyDescent="0.25">
      <c r="A181" s="288" t="str">
        <f t="shared" si="2"/>
        <v>32015edu9</v>
      </c>
      <c r="B181" s="232">
        <v>32015</v>
      </c>
      <c r="C181" s="232" t="s">
        <v>719</v>
      </c>
      <c r="D181" s="232">
        <v>0.2655085027217865</v>
      </c>
      <c r="E181" s="232">
        <v>4.3999221175909042E-2</v>
      </c>
      <c r="F181" s="232">
        <v>6.034390926361084</v>
      </c>
      <c r="G181" s="232">
        <v>1.6139853897811918E-9</v>
      </c>
      <c r="H181" s="232">
        <v>30560</v>
      </c>
      <c r="I181" s="232">
        <v>0.47471186518669128</v>
      </c>
      <c r="J181" s="232">
        <v>0.10405091941356659</v>
      </c>
    </row>
    <row r="182" spans="1:10" x14ac:dyDescent="0.25">
      <c r="A182" s="288" t="str">
        <f t="shared" si="2"/>
        <v>32015hom</v>
      </c>
      <c r="B182" s="232">
        <v>32015</v>
      </c>
      <c r="C182" s="232" t="s">
        <v>720</v>
      </c>
      <c r="D182" s="232">
        <v>0.38366976380348206</v>
      </c>
      <c r="E182" s="232">
        <v>9.2380493879318237E-3</v>
      </c>
      <c r="F182" s="232">
        <v>41.531467437744141</v>
      </c>
      <c r="G182" s="232">
        <v>0</v>
      </c>
      <c r="H182" s="232">
        <v>30560</v>
      </c>
      <c r="I182" s="232">
        <v>0.47471186518669128</v>
      </c>
      <c r="J182" s="232">
        <v>0.54634815454483032</v>
      </c>
    </row>
    <row r="183" spans="1:10" x14ac:dyDescent="0.25">
      <c r="A183" s="288" t="str">
        <f t="shared" si="2"/>
        <v>32015idade</v>
      </c>
      <c r="B183" s="232">
        <v>32015</v>
      </c>
      <c r="C183" s="232" t="s">
        <v>721</v>
      </c>
      <c r="D183" s="232">
        <v>5.9268135577440262E-2</v>
      </c>
      <c r="E183" s="232">
        <v>2.0707407966256142E-3</v>
      </c>
      <c r="F183" s="232">
        <v>28.621706008911133</v>
      </c>
      <c r="G183" s="232">
        <v>0</v>
      </c>
      <c r="H183" s="232">
        <v>30560</v>
      </c>
      <c r="I183" s="232">
        <v>0.47471186518669128</v>
      </c>
      <c r="J183" s="232">
        <v>39.925186157226563</v>
      </c>
    </row>
    <row r="184" spans="1:10" x14ac:dyDescent="0.25">
      <c r="A184" s="288" t="str">
        <f t="shared" si="2"/>
        <v>32015idade2</v>
      </c>
      <c r="B184" s="232">
        <v>32015</v>
      </c>
      <c r="C184" s="232" t="s">
        <v>722</v>
      </c>
      <c r="D184" s="232">
        <v>-5.6449143448844552E-4</v>
      </c>
      <c r="E184" s="232">
        <v>2.5640552848926745E-5</v>
      </c>
      <c r="F184" s="232">
        <v>-22.015571594238281</v>
      </c>
      <c r="G184" s="232">
        <v>0</v>
      </c>
      <c r="H184" s="232">
        <v>30560</v>
      </c>
      <c r="I184" s="232">
        <v>0.47471186518669128</v>
      </c>
      <c r="J184" s="232">
        <v>1764.103271484375</v>
      </c>
    </row>
    <row r="185" spans="1:10" x14ac:dyDescent="0.25">
      <c r="A185" s="288" t="str">
        <f t="shared" si="2"/>
        <v>32015lnrtrabp</v>
      </c>
      <c r="B185" s="232">
        <v>32015</v>
      </c>
      <c r="C185" s="232" t="s">
        <v>723</v>
      </c>
      <c r="J185" s="232">
        <v>7.4675707817077637</v>
      </c>
    </row>
    <row r="186" spans="1:10" x14ac:dyDescent="0.25">
      <c r="A186" s="288" t="str">
        <f t="shared" si="2"/>
        <v>22015_cons</v>
      </c>
      <c r="B186" s="232">
        <v>22015</v>
      </c>
      <c r="C186" s="232" t="s">
        <v>701</v>
      </c>
      <c r="D186" s="232">
        <v>5.3159685134887695</v>
      </c>
      <c r="E186" s="232">
        <v>5.546201765537262E-2</v>
      </c>
      <c r="F186" s="232">
        <v>95.84881591796875</v>
      </c>
      <c r="G186" s="232">
        <v>0</v>
      </c>
      <c r="H186" s="232">
        <v>30590</v>
      </c>
      <c r="I186" s="232">
        <v>0.46657222509384155</v>
      </c>
    </row>
    <row r="187" spans="1:10" x14ac:dyDescent="0.25">
      <c r="A187" s="288" t="str">
        <f t="shared" si="2"/>
        <v>22015edu1</v>
      </c>
      <c r="B187" s="232">
        <v>22015</v>
      </c>
      <c r="C187" s="232" t="s">
        <v>702</v>
      </c>
      <c r="D187" s="232">
        <v>-5.9444550424814224E-2</v>
      </c>
      <c r="E187" s="232">
        <v>0.13522832095623016</v>
      </c>
      <c r="F187" s="232">
        <v>-0.43958654999732971</v>
      </c>
      <c r="G187" s="232">
        <v>0.66023969650268555</v>
      </c>
      <c r="H187" s="232">
        <v>30590</v>
      </c>
      <c r="I187" s="232">
        <v>0.46657222509384155</v>
      </c>
      <c r="J187" s="232">
        <v>2.6762022753246129E-4</v>
      </c>
    </row>
    <row r="188" spans="1:10" x14ac:dyDescent="0.25">
      <c r="A188" s="288" t="str">
        <f t="shared" si="2"/>
        <v>22015edu10</v>
      </c>
      <c r="B188" s="232">
        <v>22015</v>
      </c>
      <c r="C188" s="232" t="s">
        <v>703</v>
      </c>
      <c r="D188" s="232">
        <v>0.26191297173500061</v>
      </c>
      <c r="E188" s="232">
        <v>4.1264593601226807E-2</v>
      </c>
      <c r="F188" s="232">
        <v>6.3471598625183105</v>
      </c>
      <c r="G188" s="232">
        <v>2.2239916852573316E-10</v>
      </c>
      <c r="H188" s="232">
        <v>30590</v>
      </c>
      <c r="I188" s="232">
        <v>0.46657222509384155</v>
      </c>
      <c r="J188" s="232">
        <v>2.5235043838620186E-2</v>
      </c>
    </row>
    <row r="189" spans="1:10" x14ac:dyDescent="0.25">
      <c r="A189" s="288" t="str">
        <f t="shared" si="2"/>
        <v>22015edu11</v>
      </c>
      <c r="B189" s="232">
        <v>22015</v>
      </c>
      <c r="C189" s="232" t="s">
        <v>704</v>
      </c>
      <c r="D189" s="232">
        <v>0.31667512655258179</v>
      </c>
      <c r="E189" s="232">
        <v>4.1439797729253769E-2</v>
      </c>
      <c r="F189" s="232">
        <v>7.6418113708496094</v>
      </c>
      <c r="G189" s="232">
        <v>2.2044557612720464E-14</v>
      </c>
      <c r="H189" s="232">
        <v>30590</v>
      </c>
      <c r="I189" s="232">
        <v>0.46657222509384155</v>
      </c>
      <c r="J189" s="232">
        <v>2.8482202440500259E-2</v>
      </c>
    </row>
    <row r="190" spans="1:10" x14ac:dyDescent="0.25">
      <c r="A190" s="288" t="str">
        <f t="shared" si="2"/>
        <v>22015edu12</v>
      </c>
      <c r="B190" s="232">
        <v>22015</v>
      </c>
      <c r="C190" s="232" t="s">
        <v>705</v>
      </c>
      <c r="D190" s="232">
        <v>0.48528113961219788</v>
      </c>
      <c r="E190" s="232">
        <v>3.5246934741735458E-2</v>
      </c>
      <c r="F190" s="232">
        <v>13.768037796020508</v>
      </c>
      <c r="G190" s="232">
        <v>0</v>
      </c>
      <c r="H190" s="232">
        <v>30590</v>
      </c>
      <c r="I190" s="232">
        <v>0.46657222509384155</v>
      </c>
      <c r="J190" s="232">
        <v>0.34851330518722534</v>
      </c>
    </row>
    <row r="191" spans="1:10" x14ac:dyDescent="0.25">
      <c r="A191" s="288" t="str">
        <f t="shared" si="2"/>
        <v>22015edu13</v>
      </c>
      <c r="B191" s="232">
        <v>22015</v>
      </c>
      <c r="C191" s="232" t="s">
        <v>706</v>
      </c>
      <c r="D191" s="232">
        <v>0.64815050363540649</v>
      </c>
      <c r="E191" s="232">
        <v>4.334571585059166E-2</v>
      </c>
      <c r="F191" s="232">
        <v>14.953046798706055</v>
      </c>
      <c r="G191" s="232">
        <v>0</v>
      </c>
      <c r="H191" s="232">
        <v>30590</v>
      </c>
      <c r="I191" s="232">
        <v>0.46657222509384155</v>
      </c>
      <c r="J191" s="232">
        <v>2.2222636267542839E-2</v>
      </c>
    </row>
    <row r="192" spans="1:10" x14ac:dyDescent="0.25">
      <c r="A192" s="288" t="str">
        <f t="shared" si="2"/>
        <v>22015edu14</v>
      </c>
      <c r="B192" s="232">
        <v>22015</v>
      </c>
      <c r="C192" s="232" t="s">
        <v>707</v>
      </c>
      <c r="D192" s="232">
        <v>0.81768220663070679</v>
      </c>
      <c r="E192" s="232">
        <v>4.4253513216972351E-2</v>
      </c>
      <c r="F192" s="232">
        <v>18.477226257324219</v>
      </c>
      <c r="G192" s="232">
        <v>0</v>
      </c>
      <c r="H192" s="232">
        <v>30590</v>
      </c>
      <c r="I192" s="232">
        <v>0.46657222509384155</v>
      </c>
      <c r="J192" s="232">
        <v>3.1140837818384171E-2</v>
      </c>
    </row>
    <row r="193" spans="1:10" x14ac:dyDescent="0.25">
      <c r="A193" s="288" t="str">
        <f t="shared" si="2"/>
        <v>22015edu15</v>
      </c>
      <c r="B193" s="232">
        <v>22015</v>
      </c>
      <c r="C193" s="232" t="s">
        <v>708</v>
      </c>
      <c r="D193" s="232">
        <v>0.95948106050491333</v>
      </c>
      <c r="E193" s="232">
        <v>4.6040493994951248E-2</v>
      </c>
      <c r="F193" s="232">
        <v>20.839939117431641</v>
      </c>
      <c r="G193" s="232">
        <v>0</v>
      </c>
      <c r="H193" s="232">
        <v>30590</v>
      </c>
      <c r="I193" s="232">
        <v>0.46657222509384155</v>
      </c>
      <c r="J193" s="232">
        <v>3.4196894615888596E-2</v>
      </c>
    </row>
    <row r="194" spans="1:10" x14ac:dyDescent="0.25">
      <c r="A194" s="288" t="str">
        <f t="shared" si="2"/>
        <v>22015edu16</v>
      </c>
      <c r="B194" s="232">
        <v>22015</v>
      </c>
      <c r="C194" s="232" t="s">
        <v>709</v>
      </c>
      <c r="D194" s="232">
        <v>1.4612190723419189</v>
      </c>
      <c r="E194" s="232">
        <v>3.6994203925132751E-2</v>
      </c>
      <c r="F194" s="232">
        <v>39.49859619140625</v>
      </c>
      <c r="G194" s="232">
        <v>0</v>
      </c>
      <c r="H194" s="232">
        <v>30590</v>
      </c>
      <c r="I194" s="232">
        <v>0.46657222509384155</v>
      </c>
      <c r="J194" s="232">
        <v>0.20574261248111725</v>
      </c>
    </row>
    <row r="195" spans="1:10" x14ac:dyDescent="0.25">
      <c r="A195" s="288" t="str">
        <f t="shared" ref="A195:A258" si="3">B195&amp;C195</f>
        <v>22015edu18</v>
      </c>
      <c r="B195" s="232">
        <v>22015</v>
      </c>
      <c r="C195" s="232" t="s">
        <v>710</v>
      </c>
      <c r="D195" s="232">
        <v>1.9568454027175903</v>
      </c>
      <c r="E195" s="232">
        <v>8.0825023353099823E-2</v>
      </c>
      <c r="F195" s="232">
        <v>24.210886001586914</v>
      </c>
      <c r="G195" s="232">
        <v>0</v>
      </c>
      <c r="H195" s="232">
        <v>30590</v>
      </c>
      <c r="I195" s="232">
        <v>0.46657222509384155</v>
      </c>
      <c r="J195" s="232">
        <v>1.0770298540592194E-2</v>
      </c>
    </row>
    <row r="196" spans="1:10" x14ac:dyDescent="0.25">
      <c r="A196" s="288" t="str">
        <f t="shared" si="3"/>
        <v>22015edu2</v>
      </c>
      <c r="B196" s="232">
        <v>22015</v>
      </c>
      <c r="C196" s="232" t="s">
        <v>711</v>
      </c>
      <c r="D196" s="232">
        <v>-0.16729453206062317</v>
      </c>
      <c r="E196" s="232">
        <v>6.291324645280838E-2</v>
      </c>
      <c r="F196" s="232">
        <v>-2.6591305732727051</v>
      </c>
      <c r="G196" s="232">
        <v>7.8383414074778557E-3</v>
      </c>
      <c r="H196" s="232">
        <v>30590</v>
      </c>
      <c r="I196" s="232">
        <v>0.46657222509384155</v>
      </c>
      <c r="J196" s="232">
        <v>4.9288026057183743E-3</v>
      </c>
    </row>
    <row r="197" spans="1:10" x14ac:dyDescent="0.25">
      <c r="A197" s="288" t="str">
        <f t="shared" si="3"/>
        <v>22015edu22</v>
      </c>
      <c r="B197" s="232">
        <v>22015</v>
      </c>
      <c r="C197" s="232" t="s">
        <v>712</v>
      </c>
      <c r="D197" s="232">
        <v>2.2251203060150146</v>
      </c>
      <c r="E197" s="232">
        <v>0.11751566082239151</v>
      </c>
      <c r="F197" s="232">
        <v>18.934669494628906</v>
      </c>
      <c r="G197" s="232">
        <v>0</v>
      </c>
      <c r="H197" s="232">
        <v>30590</v>
      </c>
      <c r="I197" s="232">
        <v>0.46657222509384155</v>
      </c>
      <c r="J197" s="232">
        <v>4.1299671865999699E-3</v>
      </c>
    </row>
    <row r="198" spans="1:10" x14ac:dyDescent="0.25">
      <c r="A198" s="288" t="str">
        <f t="shared" si="3"/>
        <v>22015edu3</v>
      </c>
      <c r="B198" s="232">
        <v>22015</v>
      </c>
      <c r="C198" s="232" t="s">
        <v>713</v>
      </c>
      <c r="D198" s="232">
        <v>-7.4235692620277405E-2</v>
      </c>
      <c r="E198" s="232">
        <v>5.3526159375905991E-2</v>
      </c>
      <c r="F198" s="232">
        <v>-1.3869049549102783</v>
      </c>
      <c r="G198" s="232">
        <v>0.16548086702823639</v>
      </c>
      <c r="H198" s="232">
        <v>30590</v>
      </c>
      <c r="I198" s="232">
        <v>0.46657222509384155</v>
      </c>
      <c r="J198" s="232">
        <v>8.8606327772140503E-3</v>
      </c>
    </row>
    <row r="199" spans="1:10" x14ac:dyDescent="0.25">
      <c r="A199" s="288" t="str">
        <f t="shared" si="3"/>
        <v>22015edu4</v>
      </c>
      <c r="B199" s="232">
        <v>22015</v>
      </c>
      <c r="C199" s="232" t="s">
        <v>714</v>
      </c>
      <c r="D199" s="232">
        <v>-6.8651683628559113E-2</v>
      </c>
      <c r="E199" s="232">
        <v>4.838620126247406E-2</v>
      </c>
      <c r="F199" s="232">
        <v>-1.4188277721405029</v>
      </c>
      <c r="G199" s="232">
        <v>0.15595942735671997</v>
      </c>
      <c r="H199" s="232">
        <v>30590</v>
      </c>
      <c r="I199" s="232">
        <v>0.46657222509384155</v>
      </c>
      <c r="J199" s="232">
        <v>1.3455296866595745E-2</v>
      </c>
    </row>
    <row r="200" spans="1:10" x14ac:dyDescent="0.25">
      <c r="A200" s="288" t="str">
        <f t="shared" si="3"/>
        <v>22015edu5</v>
      </c>
      <c r="B200" s="232">
        <v>22015</v>
      </c>
      <c r="C200" s="232" t="s">
        <v>715</v>
      </c>
      <c r="D200" s="232">
        <v>5.7288721203804016E-2</v>
      </c>
      <c r="E200" s="232">
        <v>3.7878647446632385E-2</v>
      </c>
      <c r="F200" s="232">
        <v>1.512427806854248</v>
      </c>
      <c r="G200" s="232">
        <v>0.13043540716171265</v>
      </c>
      <c r="H200" s="232">
        <v>30590</v>
      </c>
      <c r="I200" s="232">
        <v>0.46657222509384155</v>
      </c>
      <c r="J200" s="232">
        <v>5.8185406029224396E-2</v>
      </c>
    </row>
    <row r="201" spans="1:10" x14ac:dyDescent="0.25">
      <c r="A201" s="288" t="str">
        <f t="shared" si="3"/>
        <v>22015edu6</v>
      </c>
      <c r="B201" s="232">
        <v>22015</v>
      </c>
      <c r="C201" s="232" t="s">
        <v>716</v>
      </c>
      <c r="D201" s="232">
        <v>9.3267768621444702E-2</v>
      </c>
      <c r="E201" s="232">
        <v>3.9617624133825302E-2</v>
      </c>
      <c r="F201" s="232">
        <v>2.3541989326477051</v>
      </c>
      <c r="G201" s="232">
        <v>1.8568964675068855E-2</v>
      </c>
      <c r="H201" s="232">
        <v>30590</v>
      </c>
      <c r="I201" s="232">
        <v>0.46657222509384155</v>
      </c>
      <c r="J201" s="232">
        <v>3.1037496402859688E-2</v>
      </c>
    </row>
    <row r="202" spans="1:10" x14ac:dyDescent="0.25">
      <c r="A202" s="288" t="str">
        <f t="shared" si="3"/>
        <v>22015edu7</v>
      </c>
      <c r="B202" s="232">
        <v>22015</v>
      </c>
      <c r="C202" s="232" t="s">
        <v>717</v>
      </c>
      <c r="D202" s="232">
        <v>0.1673709899187088</v>
      </c>
      <c r="E202" s="232">
        <v>4.349914938211441E-2</v>
      </c>
      <c r="F202" s="232">
        <v>3.8476841449737549</v>
      </c>
      <c r="G202" s="232">
        <v>1.1948181054322049E-4</v>
      </c>
      <c r="H202" s="232">
        <v>30590</v>
      </c>
      <c r="I202" s="232">
        <v>0.46657222509384155</v>
      </c>
      <c r="J202" s="232">
        <v>2.1048832684755325E-2</v>
      </c>
    </row>
    <row r="203" spans="1:10" x14ac:dyDescent="0.25">
      <c r="A203" s="288" t="str">
        <f t="shared" si="3"/>
        <v>22015edu8</v>
      </c>
      <c r="B203" s="232">
        <v>22015</v>
      </c>
      <c r="C203" s="232" t="s">
        <v>718</v>
      </c>
      <c r="D203" s="232">
        <v>0.15557469427585602</v>
      </c>
      <c r="E203" s="232">
        <v>4.2421676218509674E-2</v>
      </c>
      <c r="F203" s="232">
        <v>3.667339563369751</v>
      </c>
      <c r="G203" s="232">
        <v>2.4550271336920559E-4</v>
      </c>
      <c r="H203" s="232">
        <v>30590</v>
      </c>
      <c r="I203" s="232">
        <v>0.46657222509384155</v>
      </c>
      <c r="J203" s="232">
        <v>2.6403369382023811E-2</v>
      </c>
    </row>
    <row r="204" spans="1:10" x14ac:dyDescent="0.25">
      <c r="A204" s="288" t="str">
        <f t="shared" si="3"/>
        <v>22015edu9</v>
      </c>
      <c r="B204" s="232">
        <v>22015</v>
      </c>
      <c r="C204" s="232" t="s">
        <v>719</v>
      </c>
      <c r="D204" s="232">
        <v>0.22868585586547852</v>
      </c>
      <c r="E204" s="232">
        <v>3.6213524639606476E-2</v>
      </c>
      <c r="F204" s="232">
        <v>6.3149294853210449</v>
      </c>
      <c r="G204" s="232">
        <v>2.7399660318394581E-10</v>
      </c>
      <c r="H204" s="232">
        <v>30590</v>
      </c>
      <c r="I204" s="232">
        <v>0.46657222509384155</v>
      </c>
      <c r="J204" s="232">
        <v>0.10939905792474747</v>
      </c>
    </row>
    <row r="205" spans="1:10" x14ac:dyDescent="0.25">
      <c r="A205" s="288" t="str">
        <f t="shared" si="3"/>
        <v>22015hom</v>
      </c>
      <c r="B205" s="232">
        <v>22015</v>
      </c>
      <c r="C205" s="232" t="s">
        <v>720</v>
      </c>
      <c r="D205" s="232">
        <v>0.406087726354599</v>
      </c>
      <c r="E205" s="232">
        <v>9.2443535104393959E-3</v>
      </c>
      <c r="F205" s="232">
        <v>43.928192138671875</v>
      </c>
      <c r="G205" s="232">
        <v>0</v>
      </c>
      <c r="H205" s="232">
        <v>30590</v>
      </c>
      <c r="I205" s="232">
        <v>0.46657222509384155</v>
      </c>
      <c r="J205" s="232">
        <v>0.54436540603637695</v>
      </c>
    </row>
    <row r="206" spans="1:10" x14ac:dyDescent="0.25">
      <c r="A206" s="288" t="str">
        <f t="shared" si="3"/>
        <v>22015idade</v>
      </c>
      <c r="B206" s="232">
        <v>22015</v>
      </c>
      <c r="C206" s="232" t="s">
        <v>721</v>
      </c>
      <c r="D206" s="232">
        <v>5.5779188871383667E-2</v>
      </c>
      <c r="E206" s="232">
        <v>2.2433975245803595E-3</v>
      </c>
      <c r="F206" s="232">
        <v>24.863712310791016</v>
      </c>
      <c r="G206" s="232">
        <v>0</v>
      </c>
      <c r="H206" s="232">
        <v>30590</v>
      </c>
      <c r="I206" s="232">
        <v>0.46657222509384155</v>
      </c>
      <c r="J206" s="232">
        <v>39.871009826660156</v>
      </c>
    </row>
    <row r="207" spans="1:10" x14ac:dyDescent="0.25">
      <c r="A207" s="288" t="str">
        <f t="shared" si="3"/>
        <v>22015idade2</v>
      </c>
      <c r="B207" s="232">
        <v>22015</v>
      </c>
      <c r="C207" s="232" t="s">
        <v>722</v>
      </c>
      <c r="D207" s="232">
        <v>-5.2038626745343208E-4</v>
      </c>
      <c r="E207" s="232">
        <v>2.7757791031035595E-5</v>
      </c>
      <c r="F207" s="232">
        <v>-18.747394561767578</v>
      </c>
      <c r="G207" s="232">
        <v>0</v>
      </c>
      <c r="H207" s="232">
        <v>30590</v>
      </c>
      <c r="I207" s="232">
        <v>0.46657222509384155</v>
      </c>
      <c r="J207" s="232">
        <v>1760.1328125</v>
      </c>
    </row>
    <row r="208" spans="1:10" x14ac:dyDescent="0.25">
      <c r="A208" s="288" t="str">
        <f t="shared" si="3"/>
        <v>22015lnrtrabp</v>
      </c>
      <c r="B208" s="232">
        <v>22015</v>
      </c>
      <c r="C208" s="232" t="s">
        <v>723</v>
      </c>
      <c r="J208" s="232">
        <v>7.4698419570922852</v>
      </c>
    </row>
    <row r="209" spans="1:10" x14ac:dyDescent="0.25">
      <c r="A209" s="288" t="str">
        <f t="shared" si="3"/>
        <v>12015_cons</v>
      </c>
      <c r="B209" s="232">
        <v>12015</v>
      </c>
      <c r="C209" s="232" t="s">
        <v>701</v>
      </c>
      <c r="D209" s="232">
        <v>5.3294672966003418</v>
      </c>
      <c r="E209" s="232">
        <v>5.3758978843688965E-2</v>
      </c>
      <c r="F209" s="232">
        <v>99.136322021484375</v>
      </c>
      <c r="G209" s="232">
        <v>0</v>
      </c>
      <c r="H209" s="232">
        <v>30358</v>
      </c>
      <c r="I209" s="232">
        <v>0.45695173740386963</v>
      </c>
    </row>
    <row r="210" spans="1:10" x14ac:dyDescent="0.25">
      <c r="A210" s="288" t="str">
        <f t="shared" si="3"/>
        <v>12015edu1</v>
      </c>
      <c r="B210" s="232">
        <v>12015</v>
      </c>
      <c r="C210" s="232" t="s">
        <v>702</v>
      </c>
      <c r="D210" s="232">
        <v>1.6525328159332275E-2</v>
      </c>
      <c r="E210" s="232">
        <v>9.2029474675655365E-2</v>
      </c>
      <c r="F210" s="232">
        <v>0.17956560850143433</v>
      </c>
      <c r="G210" s="232">
        <v>0.85749483108520508</v>
      </c>
      <c r="H210" s="232">
        <v>30358</v>
      </c>
      <c r="I210" s="232">
        <v>0.45695173740386963</v>
      </c>
      <c r="J210" s="232">
        <v>2.6400163187645376E-4</v>
      </c>
    </row>
    <row r="211" spans="1:10" x14ac:dyDescent="0.25">
      <c r="A211" s="288" t="str">
        <f t="shared" si="3"/>
        <v>12015edu10</v>
      </c>
      <c r="B211" s="232">
        <v>12015</v>
      </c>
      <c r="C211" s="232" t="s">
        <v>703</v>
      </c>
      <c r="D211" s="232">
        <v>0.24514824151992798</v>
      </c>
      <c r="E211" s="232">
        <v>4.0568053722381592E-2</v>
      </c>
      <c r="F211" s="232">
        <v>6.0428891181945801</v>
      </c>
      <c r="G211" s="232">
        <v>1.5314107759678564E-9</v>
      </c>
      <c r="H211" s="232">
        <v>30358</v>
      </c>
      <c r="I211" s="232">
        <v>0.45695173740386963</v>
      </c>
      <c r="J211" s="232">
        <v>2.1816568449139595E-2</v>
      </c>
    </row>
    <row r="212" spans="1:10" x14ac:dyDescent="0.25">
      <c r="A212" s="288" t="str">
        <f t="shared" si="3"/>
        <v>12015edu11</v>
      </c>
      <c r="B212" s="232">
        <v>12015</v>
      </c>
      <c r="C212" s="232" t="s">
        <v>704</v>
      </c>
      <c r="D212" s="232">
        <v>0.33419013023376465</v>
      </c>
      <c r="E212" s="232">
        <v>4.0665417909622192E-2</v>
      </c>
      <c r="F212" s="232">
        <v>8.2180423736572266</v>
      </c>
      <c r="G212" s="232">
        <v>2.1500050688209714E-16</v>
      </c>
      <c r="H212" s="232">
        <v>30358</v>
      </c>
      <c r="I212" s="232">
        <v>0.45695173740386963</v>
      </c>
      <c r="J212" s="232">
        <v>2.817615307867527E-2</v>
      </c>
    </row>
    <row r="213" spans="1:10" x14ac:dyDescent="0.25">
      <c r="A213" s="288" t="str">
        <f t="shared" si="3"/>
        <v>12015edu12</v>
      </c>
      <c r="B213" s="232">
        <v>12015</v>
      </c>
      <c r="C213" s="232" t="s">
        <v>705</v>
      </c>
      <c r="D213" s="232">
        <v>0.48961073160171509</v>
      </c>
      <c r="E213" s="232">
        <v>3.3622458577156067E-2</v>
      </c>
      <c r="F213" s="232">
        <v>14.562014579772949</v>
      </c>
      <c r="G213" s="232">
        <v>0</v>
      </c>
      <c r="H213" s="232">
        <v>30358</v>
      </c>
      <c r="I213" s="232">
        <v>0.45695173740386963</v>
      </c>
      <c r="J213" s="232">
        <v>0.34776192903518677</v>
      </c>
    </row>
    <row r="214" spans="1:10" x14ac:dyDescent="0.25">
      <c r="A214" s="288" t="str">
        <f t="shared" si="3"/>
        <v>12015edu13</v>
      </c>
      <c r="B214" s="232">
        <v>12015</v>
      </c>
      <c r="C214" s="232" t="s">
        <v>706</v>
      </c>
      <c r="D214" s="232">
        <v>0.66072368621826172</v>
      </c>
      <c r="E214" s="232">
        <v>4.4212587177753448E-2</v>
      </c>
      <c r="F214" s="232">
        <v>14.944243431091309</v>
      </c>
      <c r="G214" s="232">
        <v>0</v>
      </c>
      <c r="H214" s="232">
        <v>30358</v>
      </c>
      <c r="I214" s="232">
        <v>0.45695173740386963</v>
      </c>
      <c r="J214" s="232">
        <v>2.0528916269540787E-2</v>
      </c>
    </row>
    <row r="215" spans="1:10" x14ac:dyDescent="0.25">
      <c r="A215" s="288" t="str">
        <f t="shared" si="3"/>
        <v>12015edu14</v>
      </c>
      <c r="B215" s="232">
        <v>12015</v>
      </c>
      <c r="C215" s="232" t="s">
        <v>707</v>
      </c>
      <c r="D215" s="232">
        <v>0.82761001586914063</v>
      </c>
      <c r="E215" s="232">
        <v>4.1503462940454483E-2</v>
      </c>
      <c r="F215" s="232">
        <v>19.940746307373047</v>
      </c>
      <c r="G215" s="232">
        <v>0</v>
      </c>
      <c r="H215" s="232">
        <v>30358</v>
      </c>
      <c r="I215" s="232">
        <v>0.45695173740386963</v>
      </c>
      <c r="J215" s="232">
        <v>3.3138643950223923E-2</v>
      </c>
    </row>
    <row r="216" spans="1:10" x14ac:dyDescent="0.25">
      <c r="A216" s="288" t="str">
        <f t="shared" si="3"/>
        <v>12015edu15</v>
      </c>
      <c r="B216" s="232">
        <v>12015</v>
      </c>
      <c r="C216" s="232" t="s">
        <v>708</v>
      </c>
      <c r="D216" s="232">
        <v>0.93311816453933716</v>
      </c>
      <c r="E216" s="232">
        <v>4.2852845042943954E-2</v>
      </c>
      <c r="F216" s="232">
        <v>21.774940490722656</v>
      </c>
      <c r="G216" s="232">
        <v>0</v>
      </c>
      <c r="H216" s="232">
        <v>30358</v>
      </c>
      <c r="I216" s="232">
        <v>0.45695173740386963</v>
      </c>
      <c r="J216" s="232">
        <v>3.4577734768390656E-2</v>
      </c>
    </row>
    <row r="217" spans="1:10" x14ac:dyDescent="0.25">
      <c r="A217" s="288" t="str">
        <f t="shared" si="3"/>
        <v>12015edu16</v>
      </c>
      <c r="B217" s="232">
        <v>12015</v>
      </c>
      <c r="C217" s="232" t="s">
        <v>709</v>
      </c>
      <c r="D217" s="232">
        <v>1.4449911117553711</v>
      </c>
      <c r="E217" s="232">
        <v>3.5651691257953644E-2</v>
      </c>
      <c r="F217" s="232">
        <v>40.530788421630859</v>
      </c>
      <c r="G217" s="232">
        <v>0</v>
      </c>
      <c r="H217" s="232">
        <v>30358</v>
      </c>
      <c r="I217" s="232">
        <v>0.45695173740386963</v>
      </c>
      <c r="J217" s="232">
        <v>0.20289251208305359</v>
      </c>
    </row>
    <row r="218" spans="1:10" x14ac:dyDescent="0.25">
      <c r="A218" s="288" t="str">
        <f t="shared" si="3"/>
        <v>12015edu18</v>
      </c>
      <c r="B218" s="232">
        <v>12015</v>
      </c>
      <c r="C218" s="232" t="s">
        <v>710</v>
      </c>
      <c r="D218" s="232">
        <v>1.9351446628570557</v>
      </c>
      <c r="E218" s="232">
        <v>7.3309443891048431E-2</v>
      </c>
      <c r="F218" s="232">
        <v>26.396936416625977</v>
      </c>
      <c r="G218" s="232">
        <v>0</v>
      </c>
      <c r="H218" s="232">
        <v>30358</v>
      </c>
      <c r="I218" s="232">
        <v>0.45695173740386963</v>
      </c>
      <c r="J218" s="232">
        <v>9.8608266562223434E-3</v>
      </c>
    </row>
    <row r="219" spans="1:10" x14ac:dyDescent="0.25">
      <c r="A219" s="288" t="str">
        <f t="shared" si="3"/>
        <v>12015edu2</v>
      </c>
      <c r="B219" s="232">
        <v>12015</v>
      </c>
      <c r="C219" s="232" t="s">
        <v>711</v>
      </c>
      <c r="D219" s="232">
        <v>-8.3076439797878265E-2</v>
      </c>
      <c r="E219" s="232">
        <v>5.9932678937911987E-2</v>
      </c>
      <c r="F219" s="232">
        <v>-1.3861626386642456</v>
      </c>
      <c r="G219" s="232">
        <v>0.16570743918418884</v>
      </c>
      <c r="H219" s="232">
        <v>30358</v>
      </c>
      <c r="I219" s="232">
        <v>0.45695173740386963</v>
      </c>
      <c r="J219" s="232">
        <v>5.0056357868015766E-3</v>
      </c>
    </row>
    <row r="220" spans="1:10" x14ac:dyDescent="0.25">
      <c r="A220" s="288" t="str">
        <f t="shared" si="3"/>
        <v>12015edu22</v>
      </c>
      <c r="B220" s="232">
        <v>12015</v>
      </c>
      <c r="C220" s="232" t="s">
        <v>712</v>
      </c>
      <c r="D220" s="232">
        <v>2.157928466796875</v>
      </c>
      <c r="E220" s="232">
        <v>0.10410553216934204</v>
      </c>
      <c r="F220" s="232">
        <v>20.728279113769531</v>
      </c>
      <c r="G220" s="232">
        <v>0</v>
      </c>
      <c r="H220" s="232">
        <v>30358</v>
      </c>
      <c r="I220" s="232">
        <v>0.45695173740386963</v>
      </c>
      <c r="J220" s="232">
        <v>3.981319721788168E-3</v>
      </c>
    </row>
    <row r="221" spans="1:10" x14ac:dyDescent="0.25">
      <c r="A221" s="288" t="str">
        <f t="shared" si="3"/>
        <v>12015edu3</v>
      </c>
      <c r="B221" s="232">
        <v>12015</v>
      </c>
      <c r="C221" s="232" t="s">
        <v>713</v>
      </c>
      <c r="D221" s="232">
        <v>-5.5406805127859116E-2</v>
      </c>
      <c r="E221" s="232">
        <v>5.0505202263593674E-2</v>
      </c>
      <c r="F221" s="232">
        <v>-1.0970515012741089</v>
      </c>
      <c r="G221" s="232">
        <v>0.27262759208679199</v>
      </c>
      <c r="H221" s="232">
        <v>30358</v>
      </c>
      <c r="I221" s="232">
        <v>0.45695173740386963</v>
      </c>
      <c r="J221" s="232">
        <v>9.1091636568307877E-3</v>
      </c>
    </row>
    <row r="222" spans="1:10" x14ac:dyDescent="0.25">
      <c r="A222" s="288" t="str">
        <f t="shared" si="3"/>
        <v>12015edu4</v>
      </c>
      <c r="B222" s="232">
        <v>12015</v>
      </c>
      <c r="C222" s="232" t="s">
        <v>714</v>
      </c>
      <c r="D222" s="232">
        <v>3.7094064056873322E-2</v>
      </c>
      <c r="E222" s="232">
        <v>4.6230833977460861E-2</v>
      </c>
      <c r="F222" s="232">
        <v>0.80236631631851196</v>
      </c>
      <c r="G222" s="232">
        <v>0.42234736680984497</v>
      </c>
      <c r="H222" s="232">
        <v>30358</v>
      </c>
      <c r="I222" s="232">
        <v>0.45695173740386963</v>
      </c>
      <c r="J222" s="232">
        <v>1.462053507566452E-2</v>
      </c>
    </row>
    <row r="223" spans="1:10" x14ac:dyDescent="0.25">
      <c r="A223" s="288" t="str">
        <f t="shared" si="3"/>
        <v>12015edu5</v>
      </c>
      <c r="B223" s="232">
        <v>12015</v>
      </c>
      <c r="C223" s="232" t="s">
        <v>715</v>
      </c>
      <c r="D223" s="232">
        <v>9.7022838890552521E-2</v>
      </c>
      <c r="E223" s="232">
        <v>3.6296539008617401E-2</v>
      </c>
      <c r="F223" s="232">
        <v>2.673060417175293</v>
      </c>
      <c r="G223" s="232">
        <v>7.5202919542789459E-3</v>
      </c>
      <c r="H223" s="232">
        <v>30358</v>
      </c>
      <c r="I223" s="232">
        <v>0.45695173740386963</v>
      </c>
      <c r="J223" s="232">
        <v>5.9871632605791092E-2</v>
      </c>
    </row>
    <row r="224" spans="1:10" x14ac:dyDescent="0.25">
      <c r="A224" s="288" t="str">
        <f t="shared" si="3"/>
        <v>12015edu6</v>
      </c>
      <c r="B224" s="232">
        <v>12015</v>
      </c>
      <c r="C224" s="232" t="s">
        <v>716</v>
      </c>
      <c r="D224" s="232">
        <v>0.10817170888185501</v>
      </c>
      <c r="E224" s="232">
        <v>3.7004724144935608E-2</v>
      </c>
      <c r="F224" s="232">
        <v>2.9231865406036377</v>
      </c>
      <c r="G224" s="232">
        <v>3.4672480542212725E-3</v>
      </c>
      <c r="H224" s="232">
        <v>30358</v>
      </c>
      <c r="I224" s="232">
        <v>0.45695173740386963</v>
      </c>
      <c r="J224" s="232">
        <v>3.2555069774389267E-2</v>
      </c>
    </row>
    <row r="225" spans="1:10" x14ac:dyDescent="0.25">
      <c r="A225" s="288" t="str">
        <f t="shared" si="3"/>
        <v>12015edu7</v>
      </c>
      <c r="B225" s="232">
        <v>12015</v>
      </c>
      <c r="C225" s="232" t="s">
        <v>717</v>
      </c>
      <c r="D225" s="232">
        <v>0.15520547330379486</v>
      </c>
      <c r="E225" s="232">
        <v>4.4705826789140701E-2</v>
      </c>
      <c r="F225" s="232">
        <v>3.4717056751251221</v>
      </c>
      <c r="G225" s="232">
        <v>5.1788269774988294E-4</v>
      </c>
      <c r="H225" s="232">
        <v>30358</v>
      </c>
      <c r="I225" s="232">
        <v>0.45695173740386963</v>
      </c>
      <c r="J225" s="232">
        <v>2.1251687780022621E-2</v>
      </c>
    </row>
    <row r="226" spans="1:10" x14ac:dyDescent="0.25">
      <c r="A226" s="288" t="str">
        <f t="shared" si="3"/>
        <v>12015edu8</v>
      </c>
      <c r="B226" s="232">
        <v>12015</v>
      </c>
      <c r="C226" s="232" t="s">
        <v>718</v>
      </c>
      <c r="D226" s="232">
        <v>0.1727609783411026</v>
      </c>
      <c r="E226" s="232">
        <v>4.0184583514928818E-2</v>
      </c>
      <c r="F226" s="232">
        <v>4.2991852760314941</v>
      </c>
      <c r="G226" s="232">
        <v>1.7196160115418024E-5</v>
      </c>
      <c r="H226" s="232">
        <v>30358</v>
      </c>
      <c r="I226" s="232">
        <v>0.45695173740386963</v>
      </c>
      <c r="J226" s="232">
        <v>2.7828125283122063E-2</v>
      </c>
    </row>
    <row r="227" spans="1:10" x14ac:dyDescent="0.25">
      <c r="A227" s="288" t="str">
        <f t="shared" si="3"/>
        <v>12015edu9</v>
      </c>
      <c r="B227" s="232">
        <v>12015</v>
      </c>
      <c r="C227" s="232" t="s">
        <v>719</v>
      </c>
      <c r="D227" s="232">
        <v>0.24866926670074463</v>
      </c>
      <c r="E227" s="232">
        <v>3.3856391906738281E-2</v>
      </c>
      <c r="F227" s="232">
        <v>7.3448247909545898</v>
      </c>
      <c r="G227" s="232">
        <v>2.1120980669715045E-13</v>
      </c>
      <c r="H227" s="232">
        <v>30358</v>
      </c>
      <c r="I227" s="232">
        <v>0.45695173740386963</v>
      </c>
      <c r="J227" s="232">
        <v>0.10856948792934418</v>
      </c>
    </row>
    <row r="228" spans="1:10" x14ac:dyDescent="0.25">
      <c r="A228" s="288" t="str">
        <f t="shared" si="3"/>
        <v>12015hom</v>
      </c>
      <c r="B228" s="232">
        <v>12015</v>
      </c>
      <c r="C228" s="232" t="s">
        <v>720</v>
      </c>
      <c r="D228" s="232">
        <v>0.38871428370475769</v>
      </c>
      <c r="E228" s="232">
        <v>9.1803763061761856E-3</v>
      </c>
      <c r="F228" s="232">
        <v>42.341869354248047</v>
      </c>
      <c r="G228" s="232">
        <v>0</v>
      </c>
      <c r="H228" s="232">
        <v>30358</v>
      </c>
      <c r="I228" s="232">
        <v>0.45695173740386963</v>
      </c>
      <c r="J228" s="232">
        <v>0.54462552070617676</v>
      </c>
    </row>
    <row r="229" spans="1:10" x14ac:dyDescent="0.25">
      <c r="A229" s="288" t="str">
        <f t="shared" si="3"/>
        <v>12015idade</v>
      </c>
      <c r="B229" s="232">
        <v>12015</v>
      </c>
      <c r="C229" s="232" t="s">
        <v>721</v>
      </c>
      <c r="D229" s="232">
        <v>5.6556578725576401E-2</v>
      </c>
      <c r="E229" s="232">
        <v>2.2863340564072132E-3</v>
      </c>
      <c r="F229" s="232">
        <v>24.736795425415039</v>
      </c>
      <c r="G229" s="232">
        <v>0</v>
      </c>
      <c r="H229" s="232">
        <v>30358</v>
      </c>
      <c r="I229" s="232">
        <v>0.45695173740386963</v>
      </c>
      <c r="J229" s="232">
        <v>39.765232086181641</v>
      </c>
    </row>
    <row r="230" spans="1:10" x14ac:dyDescent="0.25">
      <c r="A230" s="288" t="str">
        <f t="shared" si="3"/>
        <v>12015idade2</v>
      </c>
      <c r="B230" s="232">
        <v>12015</v>
      </c>
      <c r="C230" s="232" t="s">
        <v>722</v>
      </c>
      <c r="D230" s="232">
        <v>-5.3658202523365617E-4</v>
      </c>
      <c r="E230" s="232">
        <v>2.8818021746701561E-5</v>
      </c>
      <c r="F230" s="232">
        <v>-18.619668960571289</v>
      </c>
      <c r="G230" s="232">
        <v>0</v>
      </c>
      <c r="H230" s="232">
        <v>30358</v>
      </c>
      <c r="I230" s="232">
        <v>0.45695173740386963</v>
      </c>
      <c r="J230" s="232">
        <v>1750.49609375</v>
      </c>
    </row>
    <row r="231" spans="1:10" x14ac:dyDescent="0.25">
      <c r="A231" s="288" t="str">
        <f t="shared" si="3"/>
        <v>12015lnrtrabp</v>
      </c>
      <c r="B231" s="232">
        <v>12015</v>
      </c>
      <c r="C231" s="232" t="s">
        <v>723</v>
      </c>
      <c r="J231" s="232">
        <v>7.4740710258483887</v>
      </c>
    </row>
    <row r="232" spans="1:10" x14ac:dyDescent="0.25">
      <c r="A232" s="288" t="str">
        <f t="shared" si="3"/>
        <v>42014_cons</v>
      </c>
      <c r="B232" s="232">
        <v>42014</v>
      </c>
      <c r="C232" s="232" t="s">
        <v>701</v>
      </c>
      <c r="D232" s="232">
        <v>5.3210635185241699</v>
      </c>
      <c r="E232" s="232">
        <v>6.6782303154468536E-2</v>
      </c>
      <c r="F232" s="232">
        <v>79.677749633789063</v>
      </c>
      <c r="G232" s="232">
        <v>0</v>
      </c>
      <c r="H232" s="232">
        <v>30749</v>
      </c>
      <c r="I232" s="232">
        <v>0.34117856621742249</v>
      </c>
    </row>
    <row r="233" spans="1:10" x14ac:dyDescent="0.25">
      <c r="A233" s="288" t="str">
        <f t="shared" si="3"/>
        <v>42014edu1</v>
      </c>
      <c r="B233" s="232">
        <v>42014</v>
      </c>
      <c r="C233" s="232" t="s">
        <v>702</v>
      </c>
      <c r="D233" s="232">
        <v>-5.1102377474308014E-2</v>
      </c>
      <c r="E233" s="232">
        <v>0.12692983448505402</v>
      </c>
      <c r="F233" s="232">
        <v>-0.40260335803031921</v>
      </c>
      <c r="G233" s="232">
        <v>0.68724286556243896</v>
      </c>
      <c r="H233" s="232">
        <v>30749</v>
      </c>
      <c r="I233" s="232">
        <v>0.34117856621742249</v>
      </c>
      <c r="J233" s="232">
        <v>4.9857463454827666E-4</v>
      </c>
    </row>
    <row r="234" spans="1:10" x14ac:dyDescent="0.25">
      <c r="A234" s="288" t="str">
        <f t="shared" si="3"/>
        <v>42014edu10</v>
      </c>
      <c r="B234" s="232">
        <v>42014</v>
      </c>
      <c r="C234" s="232" t="s">
        <v>703</v>
      </c>
      <c r="D234" s="232">
        <v>0.28520092368125916</v>
      </c>
      <c r="E234" s="232">
        <v>4.8870831727981567E-2</v>
      </c>
      <c r="F234" s="232">
        <v>5.835810661315918</v>
      </c>
      <c r="G234" s="232">
        <v>5.4066400245744717E-9</v>
      </c>
      <c r="H234" s="232">
        <v>30749</v>
      </c>
      <c r="I234" s="232">
        <v>0.34117856621742249</v>
      </c>
      <c r="J234" s="232">
        <v>2.5599448010325432E-2</v>
      </c>
    </row>
    <row r="235" spans="1:10" x14ac:dyDescent="0.25">
      <c r="A235" s="288" t="str">
        <f t="shared" si="3"/>
        <v>42014edu11</v>
      </c>
      <c r="B235" s="232">
        <v>42014</v>
      </c>
      <c r="C235" s="232" t="s">
        <v>704</v>
      </c>
      <c r="D235" s="232">
        <v>0.36799448728561401</v>
      </c>
      <c r="E235" s="232">
        <v>4.7944005578756332E-2</v>
      </c>
      <c r="F235" s="232">
        <v>7.6755056381225586</v>
      </c>
      <c r="G235" s="232">
        <v>1.6964165803438208E-14</v>
      </c>
      <c r="H235" s="232">
        <v>30749</v>
      </c>
      <c r="I235" s="232">
        <v>0.34117856621742249</v>
      </c>
      <c r="J235" s="232">
        <v>2.7999242767691612E-2</v>
      </c>
    </row>
    <row r="236" spans="1:10" x14ac:dyDescent="0.25">
      <c r="A236" s="288" t="str">
        <f t="shared" si="3"/>
        <v>42014edu12</v>
      </c>
      <c r="B236" s="232">
        <v>42014</v>
      </c>
      <c r="C236" s="232" t="s">
        <v>705</v>
      </c>
      <c r="D236" s="232">
        <v>0.5023309588432312</v>
      </c>
      <c r="E236" s="232">
        <v>4.2964525520801544E-2</v>
      </c>
      <c r="F236" s="232">
        <v>11.691761016845703</v>
      </c>
      <c r="G236" s="232">
        <v>1.6379312423482036E-31</v>
      </c>
      <c r="H236" s="232">
        <v>30749</v>
      </c>
      <c r="I236" s="232">
        <v>0.34117856621742249</v>
      </c>
      <c r="J236" s="232">
        <v>0.34929975867271423</v>
      </c>
    </row>
    <row r="237" spans="1:10" x14ac:dyDescent="0.25">
      <c r="A237" s="288" t="str">
        <f t="shared" si="3"/>
        <v>42014edu13</v>
      </c>
      <c r="B237" s="232">
        <v>42014</v>
      </c>
      <c r="C237" s="232" t="s">
        <v>706</v>
      </c>
      <c r="D237" s="232">
        <v>0.65533769130706787</v>
      </c>
      <c r="E237" s="232">
        <v>6.0407985001802444E-2</v>
      </c>
      <c r="F237" s="232">
        <v>10.848527908325195</v>
      </c>
      <c r="G237" s="232">
        <v>2.272057688806521E-27</v>
      </c>
      <c r="H237" s="232">
        <v>30749</v>
      </c>
      <c r="I237" s="232">
        <v>0.34117856621742249</v>
      </c>
      <c r="J237" s="232">
        <v>2.2172100841999054E-2</v>
      </c>
    </row>
    <row r="238" spans="1:10" x14ac:dyDescent="0.25">
      <c r="A238" s="288" t="str">
        <f t="shared" si="3"/>
        <v>42014edu14</v>
      </c>
      <c r="B238" s="232">
        <v>42014</v>
      </c>
      <c r="C238" s="232" t="s">
        <v>707</v>
      </c>
      <c r="D238" s="232">
        <v>0.87892496585845947</v>
      </c>
      <c r="E238" s="232">
        <v>5.204617977142334E-2</v>
      </c>
      <c r="F238" s="232">
        <v>16.887405395507813</v>
      </c>
      <c r="G238" s="232">
        <v>0</v>
      </c>
      <c r="H238" s="232">
        <v>30749</v>
      </c>
      <c r="I238" s="232">
        <v>0.34117856621742249</v>
      </c>
      <c r="J238" s="232">
        <v>3.2160736620426178E-2</v>
      </c>
    </row>
    <row r="239" spans="1:10" x14ac:dyDescent="0.25">
      <c r="A239" s="288" t="str">
        <f t="shared" si="3"/>
        <v>42014edu15</v>
      </c>
      <c r="B239" s="232">
        <v>42014</v>
      </c>
      <c r="C239" s="232" t="s">
        <v>708</v>
      </c>
      <c r="D239" s="232">
        <v>0.94657820463180542</v>
      </c>
      <c r="E239" s="232">
        <v>5.2896428853273392E-2</v>
      </c>
      <c r="F239" s="232">
        <v>17.894935607910156</v>
      </c>
      <c r="G239" s="232">
        <v>0</v>
      </c>
      <c r="H239" s="232">
        <v>30749</v>
      </c>
      <c r="I239" s="232">
        <v>0.34117856621742249</v>
      </c>
      <c r="J239" s="232">
        <v>3.4352432936429977E-2</v>
      </c>
    </row>
    <row r="240" spans="1:10" x14ac:dyDescent="0.25">
      <c r="A240" s="288" t="str">
        <f t="shared" si="3"/>
        <v>42014edu16</v>
      </c>
      <c r="B240" s="232">
        <v>42014</v>
      </c>
      <c r="C240" s="232" t="s">
        <v>709</v>
      </c>
      <c r="D240" s="232">
        <v>1.3989754915237427</v>
      </c>
      <c r="E240" s="232">
        <v>4.5392256230115891E-2</v>
      </c>
      <c r="F240" s="232">
        <v>30.819694519042969</v>
      </c>
      <c r="G240" s="232">
        <v>0</v>
      </c>
      <c r="H240" s="232">
        <v>30749</v>
      </c>
      <c r="I240" s="232">
        <v>0.34117856621742249</v>
      </c>
      <c r="J240" s="232">
        <v>0.19921919703483582</v>
      </c>
    </row>
    <row r="241" spans="1:10" x14ac:dyDescent="0.25">
      <c r="A241" s="288" t="str">
        <f t="shared" si="3"/>
        <v>42014edu18</v>
      </c>
      <c r="B241" s="232">
        <v>42014</v>
      </c>
      <c r="C241" s="232" t="s">
        <v>710</v>
      </c>
      <c r="D241" s="232">
        <v>2.024390697479248</v>
      </c>
      <c r="E241" s="232">
        <v>8.9373275637626648E-2</v>
      </c>
      <c r="F241" s="232">
        <v>22.650962829589844</v>
      </c>
      <c r="G241" s="232">
        <v>0</v>
      </c>
      <c r="H241" s="232">
        <v>30749</v>
      </c>
      <c r="I241" s="232">
        <v>0.34117856621742249</v>
      </c>
      <c r="J241" s="232">
        <v>8.0138146877288818E-3</v>
      </c>
    </row>
    <row r="242" spans="1:10" x14ac:dyDescent="0.25">
      <c r="A242" s="288" t="str">
        <f t="shared" si="3"/>
        <v>42014edu2</v>
      </c>
      <c r="B242" s="232">
        <v>42014</v>
      </c>
      <c r="C242" s="232" t="s">
        <v>711</v>
      </c>
      <c r="D242" s="232">
        <v>2.6336412876844406E-2</v>
      </c>
      <c r="E242" s="232">
        <v>6.9975875318050385E-2</v>
      </c>
      <c r="F242" s="232">
        <v>0.37636417150497437</v>
      </c>
      <c r="G242" s="232">
        <v>0.70664876699447632</v>
      </c>
      <c r="H242" s="232">
        <v>30749</v>
      </c>
      <c r="I242" s="232">
        <v>0.34117856621742249</v>
      </c>
      <c r="J242" s="232">
        <v>5.0250589847564697E-3</v>
      </c>
    </row>
    <row r="243" spans="1:10" x14ac:dyDescent="0.25">
      <c r="A243" s="288" t="str">
        <f t="shared" si="3"/>
        <v>42014edu22</v>
      </c>
      <c r="B243" s="232">
        <v>42014</v>
      </c>
      <c r="C243" s="232" t="s">
        <v>712</v>
      </c>
      <c r="D243" s="232">
        <v>2.0229849815368652</v>
      </c>
      <c r="E243" s="232">
        <v>0.12409678101539612</v>
      </c>
      <c r="F243" s="232">
        <v>16.301671981811523</v>
      </c>
      <c r="G243" s="232">
        <v>0</v>
      </c>
      <c r="H243" s="232">
        <v>30749</v>
      </c>
      <c r="I243" s="232">
        <v>0.34117856621742249</v>
      </c>
      <c r="J243" s="232">
        <v>3.6696628667414188E-3</v>
      </c>
    </row>
    <row r="244" spans="1:10" x14ac:dyDescent="0.25">
      <c r="A244" s="288" t="str">
        <f t="shared" si="3"/>
        <v>42014edu3</v>
      </c>
      <c r="B244" s="232">
        <v>42014</v>
      </c>
      <c r="C244" s="232" t="s">
        <v>713</v>
      </c>
      <c r="D244" s="232">
        <v>6.9724567234516144E-2</v>
      </c>
      <c r="E244" s="232">
        <v>5.9268750250339508E-2</v>
      </c>
      <c r="F244" s="232">
        <v>1.1764136552810669</v>
      </c>
      <c r="G244" s="232">
        <v>0.2394387274980545</v>
      </c>
      <c r="H244" s="232">
        <v>30749</v>
      </c>
      <c r="I244" s="232">
        <v>0.34117856621742249</v>
      </c>
      <c r="J244" s="232">
        <v>8.5868174210190773E-3</v>
      </c>
    </row>
    <row r="245" spans="1:10" x14ac:dyDescent="0.25">
      <c r="A245" s="288" t="str">
        <f t="shared" si="3"/>
        <v>42014edu4</v>
      </c>
      <c r="B245" s="232">
        <v>42014</v>
      </c>
      <c r="C245" s="232" t="s">
        <v>714</v>
      </c>
      <c r="D245" s="232">
        <v>-7.4762181611731648E-4</v>
      </c>
      <c r="E245" s="232">
        <v>5.6136373430490494E-2</v>
      </c>
      <c r="F245" s="232">
        <v>-1.3317957520484924E-2</v>
      </c>
      <c r="G245" s="232">
        <v>0.98937422037124634</v>
      </c>
      <c r="H245" s="232">
        <v>30749</v>
      </c>
      <c r="I245" s="232">
        <v>0.34117856621742249</v>
      </c>
      <c r="J245" s="232">
        <v>1.3800564222037792E-2</v>
      </c>
    </row>
    <row r="246" spans="1:10" x14ac:dyDescent="0.25">
      <c r="A246" s="288" t="str">
        <f t="shared" si="3"/>
        <v>42014edu5</v>
      </c>
      <c r="B246" s="232">
        <v>42014</v>
      </c>
      <c r="C246" s="232" t="s">
        <v>715</v>
      </c>
      <c r="D246" s="232">
        <v>7.4150785803794861E-2</v>
      </c>
      <c r="E246" s="232">
        <v>4.619327187538147E-2</v>
      </c>
      <c r="F246" s="232">
        <v>1.6052291393280029</v>
      </c>
      <c r="G246" s="232">
        <v>0.1084536612033844</v>
      </c>
      <c r="H246" s="232">
        <v>30749</v>
      </c>
      <c r="I246" s="232">
        <v>0.34117856621742249</v>
      </c>
      <c r="J246" s="232">
        <v>6.0194943100214005E-2</v>
      </c>
    </row>
    <row r="247" spans="1:10" x14ac:dyDescent="0.25">
      <c r="A247" s="288" t="str">
        <f t="shared" si="3"/>
        <v>42014edu6</v>
      </c>
      <c r="B247" s="232">
        <v>42014</v>
      </c>
      <c r="C247" s="232" t="s">
        <v>716</v>
      </c>
      <c r="D247" s="232">
        <v>0.12697736918926239</v>
      </c>
      <c r="E247" s="232">
        <v>4.6734977513551712E-2</v>
      </c>
      <c r="F247" s="232">
        <v>2.7169666290283203</v>
      </c>
      <c r="G247" s="232">
        <v>6.5920138731598854E-3</v>
      </c>
      <c r="H247" s="232">
        <v>30749</v>
      </c>
      <c r="I247" s="232">
        <v>0.34117856621742249</v>
      </c>
      <c r="J247" s="232">
        <v>3.1475856900215149E-2</v>
      </c>
    </row>
    <row r="248" spans="1:10" x14ac:dyDescent="0.25">
      <c r="A248" s="288" t="str">
        <f t="shared" si="3"/>
        <v>42014edu7</v>
      </c>
      <c r="B248" s="232">
        <v>42014</v>
      </c>
      <c r="C248" s="232" t="s">
        <v>717</v>
      </c>
      <c r="D248" s="232">
        <v>0.16071930527687073</v>
      </c>
      <c r="E248" s="232">
        <v>5.5742658674716949E-2</v>
      </c>
      <c r="F248" s="232">
        <v>2.8832371234893799</v>
      </c>
      <c r="G248" s="232">
        <v>3.9388407021760941E-3</v>
      </c>
      <c r="H248" s="232">
        <v>30749</v>
      </c>
      <c r="I248" s="232">
        <v>0.34117856621742249</v>
      </c>
      <c r="J248" s="232">
        <v>2.270844578742981E-2</v>
      </c>
    </row>
    <row r="249" spans="1:10" x14ac:dyDescent="0.25">
      <c r="A249" s="288" t="str">
        <f t="shared" si="3"/>
        <v>42014edu8</v>
      </c>
      <c r="B249" s="232">
        <v>42014</v>
      </c>
      <c r="C249" s="232" t="s">
        <v>718</v>
      </c>
      <c r="D249" s="232">
        <v>0.22225084900856018</v>
      </c>
      <c r="E249" s="232">
        <v>4.9424987286329269E-2</v>
      </c>
      <c r="F249" s="232">
        <v>4.4967303276062012</v>
      </c>
      <c r="G249" s="232">
        <v>6.9258639996405691E-6</v>
      </c>
      <c r="H249" s="232">
        <v>30749</v>
      </c>
      <c r="I249" s="232">
        <v>0.34117856621742249</v>
      </c>
      <c r="J249" s="232">
        <v>2.7287751436233521E-2</v>
      </c>
    </row>
    <row r="250" spans="1:10" x14ac:dyDescent="0.25">
      <c r="A250" s="288" t="str">
        <f t="shared" si="3"/>
        <v>42014edu9</v>
      </c>
      <c r="B250" s="232">
        <v>42014</v>
      </c>
      <c r="C250" s="232" t="s">
        <v>719</v>
      </c>
      <c r="D250" s="232">
        <v>0.26890510320663452</v>
      </c>
      <c r="E250" s="232">
        <v>4.3689727783203125E-2</v>
      </c>
      <c r="F250" s="232">
        <v>6.154881477355957</v>
      </c>
      <c r="G250" s="232">
        <v>7.6061679177286123E-10</v>
      </c>
      <c r="H250" s="232">
        <v>30749</v>
      </c>
      <c r="I250" s="232">
        <v>0.34117856621742249</v>
      </c>
      <c r="J250" s="232">
        <v>0.1109611913561821</v>
      </c>
    </row>
    <row r="251" spans="1:10" x14ac:dyDescent="0.25">
      <c r="A251" s="288" t="str">
        <f t="shared" si="3"/>
        <v>42014hom</v>
      </c>
      <c r="B251" s="232">
        <v>42014</v>
      </c>
      <c r="C251" s="232" t="s">
        <v>720</v>
      </c>
      <c r="D251" s="232">
        <v>0.36941352486610413</v>
      </c>
      <c r="E251" s="232">
        <v>1.0762695223093033E-2</v>
      </c>
      <c r="F251" s="232">
        <v>34.323513031005859</v>
      </c>
      <c r="G251" s="232">
        <v>0</v>
      </c>
      <c r="H251" s="232">
        <v>30749</v>
      </c>
      <c r="I251" s="232">
        <v>0.34117856621742249</v>
      </c>
      <c r="J251" s="232">
        <v>0.54232990741729736</v>
      </c>
    </row>
    <row r="252" spans="1:10" x14ac:dyDescent="0.25">
      <c r="A252" s="288" t="str">
        <f t="shared" si="3"/>
        <v>42014idade</v>
      </c>
      <c r="B252" s="232">
        <v>42014</v>
      </c>
      <c r="C252" s="232" t="s">
        <v>721</v>
      </c>
      <c r="D252" s="232">
        <v>5.4973676800727844E-2</v>
      </c>
      <c r="E252" s="232">
        <v>2.4385247379541397E-3</v>
      </c>
      <c r="F252" s="232">
        <v>22.543825149536133</v>
      </c>
      <c r="G252" s="232">
        <v>0</v>
      </c>
      <c r="H252" s="232">
        <v>30749</v>
      </c>
      <c r="I252" s="232">
        <v>0.34117856621742249</v>
      </c>
      <c r="J252" s="232">
        <v>39.4798583984375</v>
      </c>
    </row>
    <row r="253" spans="1:10" x14ac:dyDescent="0.25">
      <c r="A253" s="288" t="str">
        <f t="shared" si="3"/>
        <v>42014idade2</v>
      </c>
      <c r="B253" s="232">
        <v>42014</v>
      </c>
      <c r="C253" s="232" t="s">
        <v>722</v>
      </c>
      <c r="D253" s="232">
        <v>-5.1407079445198178E-4</v>
      </c>
      <c r="E253" s="232">
        <v>3.0305163818411529E-5</v>
      </c>
      <c r="F253" s="232">
        <v>-16.963142395019531</v>
      </c>
      <c r="G253" s="232">
        <v>0</v>
      </c>
      <c r="H253" s="232">
        <v>30749</v>
      </c>
      <c r="I253" s="232">
        <v>0.34117856621742249</v>
      </c>
      <c r="J253" s="232">
        <v>1727.120361328125</v>
      </c>
    </row>
    <row r="254" spans="1:10" x14ac:dyDescent="0.25">
      <c r="A254" s="288" t="str">
        <f t="shared" si="3"/>
        <v>42014lnrtrabp</v>
      </c>
      <c r="B254" s="232">
        <v>42014</v>
      </c>
      <c r="C254" s="232" t="s">
        <v>723</v>
      </c>
      <c r="J254" s="232">
        <v>7.4233388900756836</v>
      </c>
    </row>
    <row r="255" spans="1:10" x14ac:dyDescent="0.25">
      <c r="A255" s="288" t="str">
        <f t="shared" si="3"/>
        <v>32014_cons</v>
      </c>
      <c r="B255" s="232">
        <v>32014</v>
      </c>
      <c r="C255" s="232" t="s">
        <v>701</v>
      </c>
      <c r="D255" s="232">
        <v>5.3354825973510742</v>
      </c>
      <c r="E255" s="232">
        <v>6.4807847142219543E-2</v>
      </c>
      <c r="F255" s="232">
        <v>82.327728271484375</v>
      </c>
      <c r="G255" s="232">
        <v>0</v>
      </c>
      <c r="H255" s="232">
        <v>31212</v>
      </c>
      <c r="I255" s="232">
        <v>0.25828263163566589</v>
      </c>
    </row>
    <row r="256" spans="1:10" x14ac:dyDescent="0.25">
      <c r="A256" s="288" t="str">
        <f t="shared" si="3"/>
        <v>32014edu1</v>
      </c>
      <c r="B256" s="232">
        <v>32014</v>
      </c>
      <c r="C256" s="232" t="s">
        <v>702</v>
      </c>
      <c r="D256" s="232">
        <v>0.14240480959415436</v>
      </c>
      <c r="E256" s="232">
        <v>0.20142364501953125</v>
      </c>
      <c r="F256" s="232">
        <v>0.70699149370193481</v>
      </c>
      <c r="G256" s="232">
        <v>0.47957703471183777</v>
      </c>
      <c r="H256" s="232">
        <v>31212</v>
      </c>
      <c r="I256" s="232">
        <v>0.25828263163566589</v>
      </c>
      <c r="J256" s="232">
        <v>3.4357578260824084E-4</v>
      </c>
    </row>
    <row r="257" spans="1:10" x14ac:dyDescent="0.25">
      <c r="A257" s="288" t="str">
        <f t="shared" si="3"/>
        <v>32014edu10</v>
      </c>
      <c r="B257" s="232">
        <v>32014</v>
      </c>
      <c r="C257" s="232" t="s">
        <v>703</v>
      </c>
      <c r="D257" s="232">
        <v>0.28797391057014465</v>
      </c>
      <c r="E257" s="232">
        <v>4.9969717860221863E-2</v>
      </c>
      <c r="F257" s="232">
        <v>5.7629685401916504</v>
      </c>
      <c r="G257" s="232">
        <v>8.3424467334225483E-9</v>
      </c>
      <c r="H257" s="232">
        <v>31212</v>
      </c>
      <c r="I257" s="232">
        <v>0.25828263163566589</v>
      </c>
      <c r="J257" s="232">
        <v>2.2518964484333992E-2</v>
      </c>
    </row>
    <row r="258" spans="1:10" x14ac:dyDescent="0.25">
      <c r="A258" s="288" t="str">
        <f t="shared" si="3"/>
        <v>32014edu11</v>
      </c>
      <c r="B258" s="232">
        <v>32014</v>
      </c>
      <c r="C258" s="232" t="s">
        <v>704</v>
      </c>
      <c r="D258" s="232">
        <v>0.39411687850952148</v>
      </c>
      <c r="E258" s="232">
        <v>4.9756348133087158E-2</v>
      </c>
      <c r="F258" s="232">
        <v>7.9209365844726563</v>
      </c>
      <c r="G258" s="232">
        <v>2.4351703836869359E-15</v>
      </c>
      <c r="H258" s="232">
        <v>31212</v>
      </c>
      <c r="I258" s="232">
        <v>0.25828263163566589</v>
      </c>
      <c r="J258" s="232">
        <v>2.8625696897506714E-2</v>
      </c>
    </row>
    <row r="259" spans="1:10" x14ac:dyDescent="0.25">
      <c r="A259" s="288" t="str">
        <f t="shared" ref="A259:A322" si="4">B259&amp;C259</f>
        <v>32014edu12</v>
      </c>
      <c r="B259" s="232">
        <v>32014</v>
      </c>
      <c r="C259" s="232" t="s">
        <v>705</v>
      </c>
      <c r="D259" s="232">
        <v>0.50075548887252808</v>
      </c>
      <c r="E259" s="232">
        <v>4.2902234941720963E-2</v>
      </c>
      <c r="F259" s="232">
        <v>11.672014236450195</v>
      </c>
      <c r="G259" s="232">
        <v>2.059558026298882E-31</v>
      </c>
      <c r="H259" s="232">
        <v>31212</v>
      </c>
      <c r="I259" s="232">
        <v>0.25828263163566589</v>
      </c>
      <c r="J259" s="232">
        <v>0.35432350635528564</v>
      </c>
    </row>
    <row r="260" spans="1:10" x14ac:dyDescent="0.25">
      <c r="A260" s="288" t="str">
        <f t="shared" si="4"/>
        <v>32014edu13</v>
      </c>
      <c r="B260" s="232">
        <v>32014</v>
      </c>
      <c r="C260" s="232" t="s">
        <v>706</v>
      </c>
      <c r="D260" s="232">
        <v>0.65932852029800415</v>
      </c>
      <c r="E260" s="232">
        <v>6.3174478709697723E-2</v>
      </c>
      <c r="F260" s="232">
        <v>10.436627388000488</v>
      </c>
      <c r="G260" s="232">
        <v>1.8580941927735673E-25</v>
      </c>
      <c r="H260" s="232">
        <v>31212</v>
      </c>
      <c r="I260" s="232">
        <v>0.25828263163566589</v>
      </c>
      <c r="J260" s="232">
        <v>2.0705407485365868E-2</v>
      </c>
    </row>
    <row r="261" spans="1:10" x14ac:dyDescent="0.25">
      <c r="A261" s="288" t="str">
        <f t="shared" si="4"/>
        <v>32014edu14</v>
      </c>
      <c r="B261" s="232">
        <v>32014</v>
      </c>
      <c r="C261" s="232" t="s">
        <v>707</v>
      </c>
      <c r="D261" s="232">
        <v>0.86126506328582764</v>
      </c>
      <c r="E261" s="232">
        <v>5.3397301584482193E-2</v>
      </c>
      <c r="F261" s="232">
        <v>16.129373550415039</v>
      </c>
      <c r="G261" s="232">
        <v>0</v>
      </c>
      <c r="H261" s="232">
        <v>31212</v>
      </c>
      <c r="I261" s="232">
        <v>0.25828263163566589</v>
      </c>
      <c r="J261" s="232">
        <v>3.1431883573532104E-2</v>
      </c>
    </row>
    <row r="262" spans="1:10" x14ac:dyDescent="0.25">
      <c r="A262" s="288" t="str">
        <f t="shared" si="4"/>
        <v>32014edu15</v>
      </c>
      <c r="B262" s="232">
        <v>32014</v>
      </c>
      <c r="C262" s="232" t="s">
        <v>708</v>
      </c>
      <c r="D262" s="232">
        <v>0.98628842830657959</v>
      </c>
      <c r="E262" s="232">
        <v>5.7231675833463669E-2</v>
      </c>
      <c r="F262" s="232">
        <v>17.233261108398438</v>
      </c>
      <c r="G262" s="232">
        <v>0</v>
      </c>
      <c r="H262" s="232">
        <v>31212</v>
      </c>
      <c r="I262" s="232">
        <v>0.25828263163566589</v>
      </c>
      <c r="J262" s="232">
        <v>3.3519189804792404E-2</v>
      </c>
    </row>
    <row r="263" spans="1:10" x14ac:dyDescent="0.25">
      <c r="A263" s="288" t="str">
        <f t="shared" si="4"/>
        <v>32014edu16</v>
      </c>
      <c r="B263" s="232">
        <v>32014</v>
      </c>
      <c r="C263" s="232" t="s">
        <v>709</v>
      </c>
      <c r="D263" s="232">
        <v>1.3678169250488281</v>
      </c>
      <c r="E263" s="232">
        <v>4.6158067882061005E-2</v>
      </c>
      <c r="F263" s="232">
        <v>29.633323669433594</v>
      </c>
      <c r="G263" s="232">
        <v>0</v>
      </c>
      <c r="H263" s="232">
        <v>31212</v>
      </c>
      <c r="I263" s="232">
        <v>0.25828263163566589</v>
      </c>
      <c r="J263" s="232">
        <v>0.19478817284107208</v>
      </c>
    </row>
    <row r="264" spans="1:10" x14ac:dyDescent="0.25">
      <c r="A264" s="288" t="str">
        <f t="shared" si="4"/>
        <v>32014edu18</v>
      </c>
      <c r="B264" s="232">
        <v>32014</v>
      </c>
      <c r="C264" s="232" t="s">
        <v>710</v>
      </c>
      <c r="D264" s="232">
        <v>1.8529070615768433</v>
      </c>
      <c r="E264" s="232">
        <v>0.11076579242944717</v>
      </c>
      <c r="F264" s="232">
        <v>16.728153228759766</v>
      </c>
      <c r="G264" s="232">
        <v>0</v>
      </c>
      <c r="H264" s="232">
        <v>31212</v>
      </c>
      <c r="I264" s="232">
        <v>0.25828263163566589</v>
      </c>
      <c r="J264" s="232">
        <v>8.7227486073970795E-3</v>
      </c>
    </row>
    <row r="265" spans="1:10" x14ac:dyDescent="0.25">
      <c r="A265" s="288" t="str">
        <f t="shared" si="4"/>
        <v>32014edu2</v>
      </c>
      <c r="B265" s="232">
        <v>32014</v>
      </c>
      <c r="C265" s="232" t="s">
        <v>711</v>
      </c>
      <c r="D265" s="232">
        <v>-0.17840081453323364</v>
      </c>
      <c r="E265" s="232">
        <v>8.6602158844470978E-2</v>
      </c>
      <c r="F265" s="232">
        <v>-2.0600042343139648</v>
      </c>
      <c r="G265" s="232">
        <v>3.9406411349773407E-2</v>
      </c>
      <c r="H265" s="232">
        <v>31212</v>
      </c>
      <c r="I265" s="232">
        <v>0.25828263163566589</v>
      </c>
      <c r="J265" s="232">
        <v>4.8414310440421104E-3</v>
      </c>
    </row>
    <row r="266" spans="1:10" x14ac:dyDescent="0.25">
      <c r="A266" s="288" t="str">
        <f t="shared" si="4"/>
        <v>32014edu22</v>
      </c>
      <c r="B266" s="232">
        <v>32014</v>
      </c>
      <c r="C266" s="232" t="s">
        <v>712</v>
      </c>
      <c r="D266" s="232">
        <v>1.9144080877304077</v>
      </c>
      <c r="E266" s="232">
        <v>0.22812226414680481</v>
      </c>
      <c r="F266" s="232">
        <v>8.3920269012451172</v>
      </c>
      <c r="G266" s="232">
        <v>4.9773809958977776E-17</v>
      </c>
      <c r="H266" s="232">
        <v>31212</v>
      </c>
      <c r="I266" s="232">
        <v>0.25828263163566589</v>
      </c>
      <c r="J266" s="232">
        <v>3.9237723685801029E-3</v>
      </c>
    </row>
    <row r="267" spans="1:10" x14ac:dyDescent="0.25">
      <c r="A267" s="288" t="str">
        <f t="shared" si="4"/>
        <v>32014edu3</v>
      </c>
      <c r="B267" s="232">
        <v>32014</v>
      </c>
      <c r="C267" s="232" t="s">
        <v>713</v>
      </c>
      <c r="D267" s="232">
        <v>-2.2064780816435814E-2</v>
      </c>
      <c r="E267" s="232">
        <v>5.872311070561409E-2</v>
      </c>
      <c r="F267" s="232">
        <v>-0.37574270367622375</v>
      </c>
      <c r="G267" s="232">
        <v>0.70711076259613037</v>
      </c>
      <c r="H267" s="232">
        <v>31212</v>
      </c>
      <c r="I267" s="232">
        <v>0.25828263163566589</v>
      </c>
      <c r="J267" s="232">
        <v>9.0518184006214142E-3</v>
      </c>
    </row>
    <row r="268" spans="1:10" x14ac:dyDescent="0.25">
      <c r="A268" s="288" t="str">
        <f t="shared" si="4"/>
        <v>32014edu4</v>
      </c>
      <c r="B268" s="232">
        <v>32014</v>
      </c>
      <c r="C268" s="232" t="s">
        <v>714</v>
      </c>
      <c r="D268" s="232">
        <v>-1.8984895199537277E-2</v>
      </c>
      <c r="E268" s="232">
        <v>5.5346887558698654E-2</v>
      </c>
      <c r="F268" s="232">
        <v>-0.34301650524139404</v>
      </c>
      <c r="G268" s="232">
        <v>0.73158836364746094</v>
      </c>
      <c r="H268" s="232">
        <v>31212</v>
      </c>
      <c r="I268" s="232">
        <v>0.25828263163566589</v>
      </c>
      <c r="J268" s="232">
        <v>1.2616204097867012E-2</v>
      </c>
    </row>
    <row r="269" spans="1:10" x14ac:dyDescent="0.25">
      <c r="A269" s="288" t="str">
        <f t="shared" si="4"/>
        <v>32014edu5</v>
      </c>
      <c r="B269" s="232">
        <v>32014</v>
      </c>
      <c r="C269" s="232" t="s">
        <v>715</v>
      </c>
      <c r="D269" s="232">
        <v>0.1108396127820015</v>
      </c>
      <c r="E269" s="232">
        <v>4.558970034122467E-2</v>
      </c>
      <c r="F269" s="232">
        <v>2.4312424659729004</v>
      </c>
      <c r="G269" s="232">
        <v>1.50527348741889E-2</v>
      </c>
      <c r="H269" s="232">
        <v>31212</v>
      </c>
      <c r="I269" s="232">
        <v>0.25828263163566589</v>
      </c>
      <c r="J269" s="232">
        <v>6.204502284526825E-2</v>
      </c>
    </row>
    <row r="270" spans="1:10" x14ac:dyDescent="0.25">
      <c r="A270" s="288" t="str">
        <f t="shared" si="4"/>
        <v>32014edu6</v>
      </c>
      <c r="B270" s="232">
        <v>32014</v>
      </c>
      <c r="C270" s="232" t="s">
        <v>716</v>
      </c>
      <c r="D270" s="232">
        <v>0.12393458932638168</v>
      </c>
      <c r="E270" s="232">
        <v>4.8353970050811768E-2</v>
      </c>
      <c r="F270" s="232">
        <v>2.5630695819854736</v>
      </c>
      <c r="G270" s="232">
        <v>1.0379772633314133E-2</v>
      </c>
      <c r="H270" s="232">
        <v>31212</v>
      </c>
      <c r="I270" s="232">
        <v>0.25828263163566589</v>
      </c>
      <c r="J270" s="232">
        <v>3.2300759106874466E-2</v>
      </c>
    </row>
    <row r="271" spans="1:10" x14ac:dyDescent="0.25">
      <c r="A271" s="288" t="str">
        <f t="shared" si="4"/>
        <v>32014edu7</v>
      </c>
      <c r="B271" s="232">
        <v>32014</v>
      </c>
      <c r="C271" s="232" t="s">
        <v>717</v>
      </c>
      <c r="D271" s="232">
        <v>0.15452395379543304</v>
      </c>
      <c r="E271" s="232">
        <v>5.5151663720607758E-2</v>
      </c>
      <c r="F271" s="232">
        <v>2.8018004894256592</v>
      </c>
      <c r="G271" s="232">
        <v>5.0849602557718754E-3</v>
      </c>
      <c r="H271" s="232">
        <v>31212</v>
      </c>
      <c r="I271" s="232">
        <v>0.25828263163566589</v>
      </c>
      <c r="J271" s="232">
        <v>2.2776268422603607E-2</v>
      </c>
    </row>
    <row r="272" spans="1:10" x14ac:dyDescent="0.25">
      <c r="A272" s="288" t="str">
        <f t="shared" si="4"/>
        <v>32014edu8</v>
      </c>
      <c r="B272" s="232">
        <v>32014</v>
      </c>
      <c r="C272" s="232" t="s">
        <v>718</v>
      </c>
      <c r="D272" s="232">
        <v>0.24850083887577057</v>
      </c>
      <c r="E272" s="232">
        <v>4.9805056303739548E-2</v>
      </c>
      <c r="F272" s="232">
        <v>4.9894700050354004</v>
      </c>
      <c r="G272" s="232">
        <v>6.0870434026583098E-7</v>
      </c>
      <c r="H272" s="232">
        <v>31212</v>
      </c>
      <c r="I272" s="232">
        <v>0.25828263163566589</v>
      </c>
      <c r="J272" s="232">
        <v>2.7826905250549316E-2</v>
      </c>
    </row>
    <row r="273" spans="1:10" x14ac:dyDescent="0.25">
      <c r="A273" s="288" t="str">
        <f t="shared" si="4"/>
        <v>32014edu9</v>
      </c>
      <c r="B273" s="232">
        <v>32014</v>
      </c>
      <c r="C273" s="232" t="s">
        <v>719</v>
      </c>
      <c r="D273" s="232">
        <v>0.28317540884017944</v>
      </c>
      <c r="E273" s="232">
        <v>4.3374132364988327E-2</v>
      </c>
      <c r="F273" s="232">
        <v>6.5286703109741211</v>
      </c>
      <c r="G273" s="232">
        <v>6.7374127110664261E-11</v>
      </c>
      <c r="H273" s="232">
        <v>31212</v>
      </c>
      <c r="I273" s="232">
        <v>0.25828263163566589</v>
      </c>
      <c r="J273" s="232">
        <v>0.11352971196174622</v>
      </c>
    </row>
    <row r="274" spans="1:10" x14ac:dyDescent="0.25">
      <c r="A274" s="288" t="str">
        <f t="shared" si="4"/>
        <v>32014hom</v>
      </c>
      <c r="B274" s="232">
        <v>32014</v>
      </c>
      <c r="C274" s="232" t="s">
        <v>720</v>
      </c>
      <c r="D274" s="232">
        <v>0.36183315515518188</v>
      </c>
      <c r="E274" s="232">
        <v>1.2112236581742764E-2</v>
      </c>
      <c r="F274" s="232">
        <v>29.873355865478516</v>
      </c>
      <c r="G274" s="232">
        <v>0</v>
      </c>
      <c r="H274" s="232">
        <v>31212</v>
      </c>
      <c r="I274" s="232">
        <v>0.25828263163566589</v>
      </c>
      <c r="J274" s="232">
        <v>0.54598075151443481</v>
      </c>
    </row>
    <row r="275" spans="1:10" x14ac:dyDescent="0.25">
      <c r="A275" s="288" t="str">
        <f t="shared" si="4"/>
        <v>32014idade</v>
      </c>
      <c r="B275" s="232">
        <v>32014</v>
      </c>
      <c r="C275" s="232" t="s">
        <v>721</v>
      </c>
      <c r="D275" s="232">
        <v>5.1623038947582245E-2</v>
      </c>
      <c r="E275" s="232">
        <v>2.6926049031317234E-3</v>
      </c>
      <c r="F275" s="232">
        <v>19.172155380249023</v>
      </c>
      <c r="G275" s="232">
        <v>0</v>
      </c>
      <c r="H275" s="232">
        <v>31212</v>
      </c>
      <c r="I275" s="232">
        <v>0.25828263163566589</v>
      </c>
      <c r="J275" s="232">
        <v>39.310710906982422</v>
      </c>
    </row>
    <row r="276" spans="1:10" x14ac:dyDescent="0.25">
      <c r="A276" s="288" t="str">
        <f t="shared" si="4"/>
        <v>32014idade2</v>
      </c>
      <c r="B276" s="232">
        <v>32014</v>
      </c>
      <c r="C276" s="232" t="s">
        <v>722</v>
      </c>
      <c r="D276" s="232">
        <v>-4.7820882173255086E-4</v>
      </c>
      <c r="E276" s="232">
        <v>3.3581258321646601E-5</v>
      </c>
      <c r="F276" s="232">
        <v>-14.240348815917969</v>
      </c>
      <c r="G276" s="232">
        <v>0</v>
      </c>
      <c r="H276" s="232">
        <v>31212</v>
      </c>
      <c r="I276" s="232">
        <v>0.25828263163566589</v>
      </c>
      <c r="J276" s="232">
        <v>1712.3243408203125</v>
      </c>
    </row>
    <row r="277" spans="1:10" x14ac:dyDescent="0.25">
      <c r="A277" s="288" t="str">
        <f t="shared" si="4"/>
        <v>32014lnrtrabp</v>
      </c>
      <c r="B277" s="232">
        <v>32014</v>
      </c>
      <c r="C277" s="232" t="s">
        <v>723</v>
      </c>
      <c r="J277" s="232">
        <v>7.354823112487793</v>
      </c>
    </row>
    <row r="278" spans="1:10" x14ac:dyDescent="0.25">
      <c r="A278" s="288" t="str">
        <f t="shared" si="4"/>
        <v>22014_cons</v>
      </c>
      <c r="B278" s="232">
        <v>22014</v>
      </c>
      <c r="C278" s="232" t="s">
        <v>701</v>
      </c>
      <c r="D278" s="232">
        <v>5.2082157135009766</v>
      </c>
      <c r="E278" s="232">
        <v>6.2050819396972656E-2</v>
      </c>
      <c r="F278" s="232">
        <v>83.934677124023438</v>
      </c>
      <c r="G278" s="232">
        <v>0</v>
      </c>
      <c r="H278" s="232">
        <v>30980</v>
      </c>
      <c r="I278" s="232">
        <v>0.32108309864997864</v>
      </c>
    </row>
    <row r="279" spans="1:10" x14ac:dyDescent="0.25">
      <c r="A279" s="288" t="str">
        <f t="shared" si="4"/>
        <v>22014edu1</v>
      </c>
      <c r="B279" s="232">
        <v>22014</v>
      </c>
      <c r="C279" s="232" t="s">
        <v>702</v>
      </c>
      <c r="D279" s="232">
        <v>4.5610491186380386E-2</v>
      </c>
      <c r="E279" s="232">
        <v>0.10631854087114334</v>
      </c>
      <c r="F279" s="232">
        <v>0.42899847030639648</v>
      </c>
      <c r="G279" s="232">
        <v>0.6679273247718811</v>
      </c>
      <c r="H279" s="232">
        <v>30980</v>
      </c>
      <c r="I279" s="232">
        <v>0.32108309864997864</v>
      </c>
      <c r="J279" s="232">
        <v>2.966653264593333E-4</v>
      </c>
    </row>
    <row r="280" spans="1:10" x14ac:dyDescent="0.25">
      <c r="A280" s="288" t="str">
        <f t="shared" si="4"/>
        <v>22014edu10</v>
      </c>
      <c r="B280" s="232">
        <v>22014</v>
      </c>
      <c r="C280" s="232" t="s">
        <v>703</v>
      </c>
      <c r="D280" s="232">
        <v>0.39573132991790771</v>
      </c>
      <c r="E280" s="232">
        <v>4.8930555582046509E-2</v>
      </c>
      <c r="F280" s="232">
        <v>8.087611198425293</v>
      </c>
      <c r="G280" s="232">
        <v>6.3048235684383803E-16</v>
      </c>
      <c r="H280" s="232">
        <v>30980</v>
      </c>
      <c r="I280" s="232">
        <v>0.32108309864997864</v>
      </c>
      <c r="J280" s="232">
        <v>2.4458657950162888E-2</v>
      </c>
    </row>
    <row r="281" spans="1:10" x14ac:dyDescent="0.25">
      <c r="A281" s="288" t="str">
        <f t="shared" si="4"/>
        <v>22014edu11</v>
      </c>
      <c r="B281" s="232">
        <v>22014</v>
      </c>
      <c r="C281" s="232" t="s">
        <v>704</v>
      </c>
      <c r="D281" s="232">
        <v>0.43822839856147766</v>
      </c>
      <c r="E281" s="232">
        <v>4.7129329293966293E-2</v>
      </c>
      <c r="F281" s="232">
        <v>9.2984218597412109</v>
      </c>
      <c r="G281" s="232">
        <v>1.5160899077821473E-20</v>
      </c>
      <c r="H281" s="232">
        <v>30980</v>
      </c>
      <c r="I281" s="232">
        <v>0.32108309864997864</v>
      </c>
      <c r="J281" s="232">
        <v>2.8167363256216049E-2</v>
      </c>
    </row>
    <row r="282" spans="1:10" x14ac:dyDescent="0.25">
      <c r="A282" s="288" t="str">
        <f t="shared" si="4"/>
        <v>22014edu12</v>
      </c>
      <c r="B282" s="232">
        <v>22014</v>
      </c>
      <c r="C282" s="232" t="s">
        <v>705</v>
      </c>
      <c r="D282" s="232">
        <v>0.60300397872924805</v>
      </c>
      <c r="E282" s="232">
        <v>4.1034851223230362E-2</v>
      </c>
      <c r="F282" s="232">
        <v>14.694923400878906</v>
      </c>
      <c r="G282" s="232">
        <v>0</v>
      </c>
      <c r="H282" s="232">
        <v>30980</v>
      </c>
      <c r="I282" s="232">
        <v>0.32108309864997864</v>
      </c>
      <c r="J282" s="232">
        <v>0.35576871037483215</v>
      </c>
    </row>
    <row r="283" spans="1:10" x14ac:dyDescent="0.25">
      <c r="A283" s="288" t="str">
        <f t="shared" si="4"/>
        <v>22014edu13</v>
      </c>
      <c r="B283" s="232">
        <v>22014</v>
      </c>
      <c r="C283" s="232" t="s">
        <v>706</v>
      </c>
      <c r="D283" s="232">
        <v>0.82530909776687622</v>
      </c>
      <c r="E283" s="232">
        <v>5.592506006360054E-2</v>
      </c>
      <c r="F283" s="232">
        <v>14.757411003112793</v>
      </c>
      <c r="G283" s="232">
        <v>0</v>
      </c>
      <c r="H283" s="232">
        <v>30980</v>
      </c>
      <c r="I283" s="232">
        <v>0.32108309864997864</v>
      </c>
      <c r="J283" s="232">
        <v>2.1690715104341507E-2</v>
      </c>
    </row>
    <row r="284" spans="1:10" x14ac:dyDescent="0.25">
      <c r="A284" s="288" t="str">
        <f t="shared" si="4"/>
        <v>22014edu14</v>
      </c>
      <c r="B284" s="232">
        <v>22014</v>
      </c>
      <c r="C284" s="232" t="s">
        <v>707</v>
      </c>
      <c r="D284" s="232">
        <v>0.95348590612411499</v>
      </c>
      <c r="E284" s="232">
        <v>5.5129032582044601E-2</v>
      </c>
      <c r="F284" s="232">
        <v>17.295530319213867</v>
      </c>
      <c r="G284" s="232">
        <v>0</v>
      </c>
      <c r="H284" s="232">
        <v>30980</v>
      </c>
      <c r="I284" s="232">
        <v>0.32108309864997864</v>
      </c>
      <c r="J284" s="232">
        <v>2.8685187920928001E-2</v>
      </c>
    </row>
    <row r="285" spans="1:10" x14ac:dyDescent="0.25">
      <c r="A285" s="288" t="str">
        <f t="shared" si="4"/>
        <v>22014edu15</v>
      </c>
      <c r="B285" s="232">
        <v>22014</v>
      </c>
      <c r="C285" s="232" t="s">
        <v>708</v>
      </c>
      <c r="D285" s="232">
        <v>1.0826698541641235</v>
      </c>
      <c r="E285" s="232">
        <v>5.1084898412227631E-2</v>
      </c>
      <c r="F285" s="232">
        <v>21.193540573120117</v>
      </c>
      <c r="G285" s="232">
        <v>0</v>
      </c>
      <c r="H285" s="232">
        <v>30980</v>
      </c>
      <c r="I285" s="232">
        <v>0.32108309864997864</v>
      </c>
      <c r="J285" s="232">
        <v>3.3093281090259552E-2</v>
      </c>
    </row>
    <row r="286" spans="1:10" x14ac:dyDescent="0.25">
      <c r="A286" s="288" t="str">
        <f t="shared" si="4"/>
        <v>22014edu16</v>
      </c>
      <c r="B286" s="232">
        <v>22014</v>
      </c>
      <c r="C286" s="232" t="s">
        <v>709</v>
      </c>
      <c r="D286" s="232">
        <v>1.4859706163406372</v>
      </c>
      <c r="E286" s="232">
        <v>4.4606942683458328E-2</v>
      </c>
      <c r="F286" s="232">
        <v>33.312541961669922</v>
      </c>
      <c r="G286" s="232">
        <v>0</v>
      </c>
      <c r="H286" s="232">
        <v>30980</v>
      </c>
      <c r="I286" s="232">
        <v>0.32108309864997864</v>
      </c>
      <c r="J286" s="232">
        <v>0.19349481165409088</v>
      </c>
    </row>
    <row r="287" spans="1:10" x14ac:dyDescent="0.25">
      <c r="A287" s="288" t="str">
        <f t="shared" si="4"/>
        <v>22014edu18</v>
      </c>
      <c r="B287" s="232">
        <v>22014</v>
      </c>
      <c r="C287" s="232" t="s">
        <v>710</v>
      </c>
      <c r="D287" s="232">
        <v>1.9565958976745605</v>
      </c>
      <c r="E287" s="232">
        <v>0.10619540512561798</v>
      </c>
      <c r="F287" s="232">
        <v>18.424488067626953</v>
      </c>
      <c r="G287" s="232">
        <v>0</v>
      </c>
      <c r="H287" s="232">
        <v>30980</v>
      </c>
      <c r="I287" s="232">
        <v>0.32108309864997864</v>
      </c>
      <c r="J287" s="232">
        <v>8.0301752313971519E-3</v>
      </c>
    </row>
    <row r="288" spans="1:10" x14ac:dyDescent="0.25">
      <c r="A288" s="288" t="str">
        <f t="shared" si="4"/>
        <v>22014edu2</v>
      </c>
      <c r="B288" s="232">
        <v>22014</v>
      </c>
      <c r="C288" s="232" t="s">
        <v>711</v>
      </c>
      <c r="D288" s="232">
        <v>-6.6321708261966705E-2</v>
      </c>
      <c r="E288" s="232">
        <v>7.2993457317352295E-2</v>
      </c>
      <c r="F288" s="232">
        <v>-0.90859800577163696</v>
      </c>
      <c r="G288" s="232">
        <v>0.36356943845748901</v>
      </c>
      <c r="H288" s="232">
        <v>30980</v>
      </c>
      <c r="I288" s="232">
        <v>0.32108309864997864</v>
      </c>
      <c r="J288" s="232">
        <v>4.8057567328214645E-3</v>
      </c>
    </row>
    <row r="289" spans="1:10" x14ac:dyDescent="0.25">
      <c r="A289" s="288" t="str">
        <f t="shared" si="4"/>
        <v>22014edu22</v>
      </c>
      <c r="B289" s="232">
        <v>22014</v>
      </c>
      <c r="C289" s="232" t="s">
        <v>712</v>
      </c>
      <c r="D289" s="232">
        <v>2.039391040802002</v>
      </c>
      <c r="E289" s="232">
        <v>0.19390459358692169</v>
      </c>
      <c r="F289" s="232">
        <v>10.517497062683105</v>
      </c>
      <c r="G289" s="232">
        <v>7.9329017431455313E-26</v>
      </c>
      <c r="H289" s="232">
        <v>30980</v>
      </c>
      <c r="I289" s="232">
        <v>0.32108309864997864</v>
      </c>
      <c r="J289" s="232">
        <v>3.3672440331429243E-3</v>
      </c>
    </row>
    <row r="290" spans="1:10" x14ac:dyDescent="0.25">
      <c r="A290" s="288" t="str">
        <f t="shared" si="4"/>
        <v>22014edu3</v>
      </c>
      <c r="B290" s="232">
        <v>22014</v>
      </c>
      <c r="C290" s="232" t="s">
        <v>713</v>
      </c>
      <c r="D290" s="232">
        <v>0.17839442193508148</v>
      </c>
      <c r="E290" s="232">
        <v>5.5442694574594498E-2</v>
      </c>
      <c r="F290" s="232">
        <v>3.2176361083984375</v>
      </c>
      <c r="G290" s="232">
        <v>1.2938465224578977E-3</v>
      </c>
      <c r="H290" s="232">
        <v>30980</v>
      </c>
      <c r="I290" s="232">
        <v>0.32108309864997864</v>
      </c>
      <c r="J290" s="232">
        <v>8.2243708893656731E-3</v>
      </c>
    </row>
    <row r="291" spans="1:10" x14ac:dyDescent="0.25">
      <c r="A291" s="288" t="str">
        <f t="shared" si="4"/>
        <v>22014edu4</v>
      </c>
      <c r="B291" s="232">
        <v>22014</v>
      </c>
      <c r="C291" s="232" t="s">
        <v>714</v>
      </c>
      <c r="D291" s="232">
        <v>0.12522253394126892</v>
      </c>
      <c r="E291" s="232">
        <v>5.6310299783945084E-2</v>
      </c>
      <c r="F291" s="232">
        <v>2.2237944602966309</v>
      </c>
      <c r="G291" s="232">
        <v>2.6169463992118835E-2</v>
      </c>
      <c r="H291" s="232">
        <v>30980</v>
      </c>
      <c r="I291" s="232">
        <v>0.32108309864997864</v>
      </c>
      <c r="J291" s="232">
        <v>1.286565326154232E-2</v>
      </c>
    </row>
    <row r="292" spans="1:10" x14ac:dyDescent="0.25">
      <c r="A292" s="288" t="str">
        <f t="shared" si="4"/>
        <v>22014edu5</v>
      </c>
      <c r="B292" s="232">
        <v>22014</v>
      </c>
      <c r="C292" s="232" t="s">
        <v>715</v>
      </c>
      <c r="D292" s="232">
        <v>0.17888996005058289</v>
      </c>
      <c r="E292" s="232">
        <v>4.3560385704040527E-2</v>
      </c>
      <c r="F292" s="232">
        <v>4.1067118644714355</v>
      </c>
      <c r="G292" s="232">
        <v>4.0236125641968101E-5</v>
      </c>
      <c r="H292" s="232">
        <v>30980</v>
      </c>
      <c r="I292" s="232">
        <v>0.32108309864997864</v>
      </c>
      <c r="J292" s="232">
        <v>6.0757607221603394E-2</v>
      </c>
    </row>
    <row r="293" spans="1:10" x14ac:dyDescent="0.25">
      <c r="A293" s="288" t="str">
        <f t="shared" si="4"/>
        <v>22014edu6</v>
      </c>
      <c r="B293" s="232">
        <v>22014</v>
      </c>
      <c r="C293" s="232" t="s">
        <v>716</v>
      </c>
      <c r="D293" s="232">
        <v>0.19467861950397491</v>
      </c>
      <c r="E293" s="232">
        <v>4.6949118375778198E-2</v>
      </c>
      <c r="F293" s="232">
        <v>4.1465873718261719</v>
      </c>
      <c r="G293" s="232">
        <v>3.3836586226243526E-5</v>
      </c>
      <c r="H293" s="232">
        <v>30980</v>
      </c>
      <c r="I293" s="232">
        <v>0.32108309864997864</v>
      </c>
      <c r="J293" s="232">
        <v>3.0751496553421021E-2</v>
      </c>
    </row>
    <row r="294" spans="1:10" x14ac:dyDescent="0.25">
      <c r="A294" s="288" t="str">
        <f t="shared" si="4"/>
        <v>22014edu7</v>
      </c>
      <c r="B294" s="232">
        <v>22014</v>
      </c>
      <c r="C294" s="232" t="s">
        <v>717</v>
      </c>
      <c r="D294" s="232">
        <v>0.26940920948982239</v>
      </c>
      <c r="E294" s="232">
        <v>4.9872662872076035E-2</v>
      </c>
      <c r="F294" s="232">
        <v>5.4019417762756348</v>
      </c>
      <c r="G294" s="232">
        <v>6.6408802013029344E-8</v>
      </c>
      <c r="H294" s="232">
        <v>30980</v>
      </c>
      <c r="I294" s="232">
        <v>0.32108309864997864</v>
      </c>
      <c r="J294" s="232">
        <v>2.264699712395668E-2</v>
      </c>
    </row>
    <row r="295" spans="1:10" x14ac:dyDescent="0.25">
      <c r="A295" s="288" t="str">
        <f t="shared" si="4"/>
        <v>22014edu8</v>
      </c>
      <c r="B295" s="232">
        <v>22014</v>
      </c>
      <c r="C295" s="232" t="s">
        <v>718</v>
      </c>
      <c r="D295" s="232">
        <v>0.29839509725570679</v>
      </c>
      <c r="E295" s="232">
        <v>4.6286832541227341E-2</v>
      </c>
      <c r="F295" s="232">
        <v>6.4466519355773926</v>
      </c>
      <c r="G295" s="232">
        <v>1.1602962340928613E-10</v>
      </c>
      <c r="H295" s="232">
        <v>30980</v>
      </c>
      <c r="I295" s="232">
        <v>0.32108309864997864</v>
      </c>
      <c r="J295" s="232">
        <v>2.6614399626851082E-2</v>
      </c>
    </row>
    <row r="296" spans="1:10" x14ac:dyDescent="0.25">
      <c r="A296" s="288" t="str">
        <f t="shared" si="4"/>
        <v>22014edu9</v>
      </c>
      <c r="B296" s="232">
        <v>22014</v>
      </c>
      <c r="C296" s="232" t="s">
        <v>719</v>
      </c>
      <c r="D296" s="232">
        <v>0.34253838658332825</v>
      </c>
      <c r="E296" s="232">
        <v>4.1667446494102478E-2</v>
      </c>
      <c r="F296" s="232">
        <v>8.2207670211791992</v>
      </c>
      <c r="G296" s="232">
        <v>2.1001886789127818E-16</v>
      </c>
      <c r="H296" s="232">
        <v>30980</v>
      </c>
      <c r="I296" s="232">
        <v>0.32108309864997864</v>
      </c>
      <c r="J296" s="232">
        <v>0.11891345679759979</v>
      </c>
    </row>
    <row r="297" spans="1:10" x14ac:dyDescent="0.25">
      <c r="A297" s="288" t="str">
        <f t="shared" si="4"/>
        <v>22014hom</v>
      </c>
      <c r="B297" s="232">
        <v>22014</v>
      </c>
      <c r="C297" s="232" t="s">
        <v>720</v>
      </c>
      <c r="D297" s="232">
        <v>0.37901759147644043</v>
      </c>
      <c r="E297" s="232">
        <v>1.1515672318637371E-2</v>
      </c>
      <c r="F297" s="232">
        <v>32.913196563720703</v>
      </c>
      <c r="G297" s="232">
        <v>0</v>
      </c>
      <c r="H297" s="232">
        <v>30980</v>
      </c>
      <c r="I297" s="232">
        <v>0.32108309864997864</v>
      </c>
      <c r="J297" s="232">
        <v>0.54950976371765137</v>
      </c>
    </row>
    <row r="298" spans="1:10" x14ac:dyDescent="0.25">
      <c r="A298" s="288" t="str">
        <f t="shared" si="4"/>
        <v>22014idade</v>
      </c>
      <c r="B298" s="232">
        <v>22014</v>
      </c>
      <c r="C298" s="232" t="s">
        <v>721</v>
      </c>
      <c r="D298" s="232">
        <v>5.5627908557653427E-2</v>
      </c>
      <c r="E298" s="232">
        <v>2.5356614496558905E-3</v>
      </c>
      <c r="F298" s="232">
        <v>21.938224792480469</v>
      </c>
      <c r="G298" s="232">
        <v>0</v>
      </c>
      <c r="H298" s="232">
        <v>30980</v>
      </c>
      <c r="I298" s="232">
        <v>0.32108309864997864</v>
      </c>
      <c r="J298" s="232">
        <v>39.079090118408203</v>
      </c>
    </row>
    <row r="299" spans="1:10" x14ac:dyDescent="0.25">
      <c r="A299" s="288" t="str">
        <f t="shared" si="4"/>
        <v>22014idade2</v>
      </c>
      <c r="B299" s="232">
        <v>22014</v>
      </c>
      <c r="C299" s="232" t="s">
        <v>722</v>
      </c>
      <c r="D299" s="232">
        <v>-5.2594259614124894E-4</v>
      </c>
      <c r="E299" s="232">
        <v>3.1936560844769701E-5</v>
      </c>
      <c r="F299" s="232">
        <v>-16.468353271484375</v>
      </c>
      <c r="G299" s="232">
        <v>0</v>
      </c>
      <c r="H299" s="232">
        <v>30980</v>
      </c>
      <c r="I299" s="232">
        <v>0.32108309864997864</v>
      </c>
      <c r="J299" s="232">
        <v>1694.40283203125</v>
      </c>
    </row>
    <row r="300" spans="1:10" x14ac:dyDescent="0.25">
      <c r="A300" s="288" t="str">
        <f t="shared" si="4"/>
        <v>22014lnrtrabp</v>
      </c>
      <c r="B300" s="232">
        <v>22014</v>
      </c>
      <c r="C300" s="232" t="s">
        <v>723</v>
      </c>
      <c r="J300" s="232">
        <v>7.4013638496398926</v>
      </c>
    </row>
    <row r="301" spans="1:10" x14ac:dyDescent="0.25">
      <c r="A301" s="288" t="str">
        <f t="shared" si="4"/>
        <v>12014_cons</v>
      </c>
      <c r="B301" s="232">
        <v>12014</v>
      </c>
      <c r="C301" s="232" t="s">
        <v>701</v>
      </c>
      <c r="D301" s="232">
        <v>5.4251432418823242</v>
      </c>
      <c r="E301" s="232">
        <v>5.221397802233696E-2</v>
      </c>
      <c r="F301" s="232">
        <v>103.90212249755859</v>
      </c>
      <c r="G301" s="232">
        <v>0</v>
      </c>
      <c r="H301" s="232">
        <v>31067</v>
      </c>
      <c r="I301" s="232">
        <v>0.44646310806274414</v>
      </c>
    </row>
    <row r="302" spans="1:10" x14ac:dyDescent="0.25">
      <c r="A302" s="288" t="str">
        <f t="shared" si="4"/>
        <v>12014edu1</v>
      </c>
      <c r="B302" s="232">
        <v>12014</v>
      </c>
      <c r="C302" s="232" t="s">
        <v>702</v>
      </c>
      <c r="D302" s="232">
        <v>-0.28677678108215332</v>
      </c>
      <c r="E302" s="232">
        <v>0.3324466347694397</v>
      </c>
      <c r="F302" s="232">
        <v>-0.86262500286102295</v>
      </c>
      <c r="G302" s="232">
        <v>0.38835033774375916</v>
      </c>
      <c r="H302" s="232">
        <v>31067</v>
      </c>
      <c r="I302" s="232">
        <v>0.44646310806274414</v>
      </c>
      <c r="J302" s="232">
        <v>1.946175325429067E-4</v>
      </c>
    </row>
    <row r="303" spans="1:10" x14ac:dyDescent="0.25">
      <c r="A303" s="288" t="str">
        <f t="shared" si="4"/>
        <v>12014edu10</v>
      </c>
      <c r="B303" s="232">
        <v>12014</v>
      </c>
      <c r="C303" s="232" t="s">
        <v>703</v>
      </c>
      <c r="D303" s="232">
        <v>0.23748989403247833</v>
      </c>
      <c r="E303" s="232">
        <v>4.3246936053037643E-2</v>
      </c>
      <c r="F303" s="232">
        <v>5.4914846420288086</v>
      </c>
      <c r="G303" s="232">
        <v>4.0168906423332373E-8</v>
      </c>
      <c r="H303" s="232">
        <v>31067</v>
      </c>
      <c r="I303" s="232">
        <v>0.44646310806274414</v>
      </c>
      <c r="J303" s="232">
        <v>2.551918663084507E-2</v>
      </c>
    </row>
    <row r="304" spans="1:10" x14ac:dyDescent="0.25">
      <c r="A304" s="288" t="str">
        <f t="shared" si="4"/>
        <v>12014edu11</v>
      </c>
      <c r="B304" s="232">
        <v>12014</v>
      </c>
      <c r="C304" s="232" t="s">
        <v>704</v>
      </c>
      <c r="D304" s="232">
        <v>0.29119178652763367</v>
      </c>
      <c r="E304" s="232">
        <v>4.0664926171302795E-2</v>
      </c>
      <c r="F304" s="232">
        <v>7.1607604026794434</v>
      </c>
      <c r="G304" s="232">
        <v>8.2012781982276906E-13</v>
      </c>
      <c r="H304" s="232">
        <v>31067</v>
      </c>
      <c r="I304" s="232">
        <v>0.44646310806274414</v>
      </c>
      <c r="J304" s="232">
        <v>3.1072558835148811E-2</v>
      </c>
    </row>
    <row r="305" spans="1:10" x14ac:dyDescent="0.25">
      <c r="A305" s="288" t="str">
        <f t="shared" si="4"/>
        <v>12014edu12</v>
      </c>
      <c r="B305" s="232">
        <v>12014</v>
      </c>
      <c r="C305" s="232" t="s">
        <v>705</v>
      </c>
      <c r="D305" s="232">
        <v>0.46117159724235535</v>
      </c>
      <c r="E305" s="232">
        <v>3.6694861948490143E-2</v>
      </c>
      <c r="F305" s="232">
        <v>12.567743301391602</v>
      </c>
      <c r="G305" s="232">
        <v>3.8906201217758762E-36</v>
      </c>
      <c r="H305" s="232">
        <v>31067</v>
      </c>
      <c r="I305" s="232">
        <v>0.44646310806274414</v>
      </c>
      <c r="J305" s="232">
        <v>0.35938173532485962</v>
      </c>
    </row>
    <row r="306" spans="1:10" x14ac:dyDescent="0.25">
      <c r="A306" s="288" t="str">
        <f t="shared" si="4"/>
        <v>12014edu13</v>
      </c>
      <c r="B306" s="232">
        <v>12014</v>
      </c>
      <c r="C306" s="232" t="s">
        <v>706</v>
      </c>
      <c r="D306" s="232">
        <v>0.66789209842681885</v>
      </c>
      <c r="E306" s="232">
        <v>4.4837690889835358E-2</v>
      </c>
      <c r="F306" s="232">
        <v>14.895773887634277</v>
      </c>
      <c r="G306" s="232">
        <v>0</v>
      </c>
      <c r="H306" s="232">
        <v>31067</v>
      </c>
      <c r="I306" s="232">
        <v>0.44646310806274414</v>
      </c>
      <c r="J306" s="232">
        <v>2.1199833601713181E-2</v>
      </c>
    </row>
    <row r="307" spans="1:10" x14ac:dyDescent="0.25">
      <c r="A307" s="288" t="str">
        <f t="shared" si="4"/>
        <v>12014edu14</v>
      </c>
      <c r="B307" s="232">
        <v>12014</v>
      </c>
      <c r="C307" s="232" t="s">
        <v>707</v>
      </c>
      <c r="D307" s="232">
        <v>0.78045755624771118</v>
      </c>
      <c r="E307" s="232">
        <v>4.5071694999933243E-2</v>
      </c>
      <c r="F307" s="232">
        <v>17.315912246704102</v>
      </c>
      <c r="G307" s="232">
        <v>0</v>
      </c>
      <c r="H307" s="232">
        <v>31067</v>
      </c>
      <c r="I307" s="232">
        <v>0.44646310806274414</v>
      </c>
      <c r="J307" s="232">
        <v>2.7827417477965355E-2</v>
      </c>
    </row>
    <row r="308" spans="1:10" x14ac:dyDescent="0.25">
      <c r="A308" s="288" t="str">
        <f t="shared" si="4"/>
        <v>12014edu15</v>
      </c>
      <c r="B308" s="232">
        <v>12014</v>
      </c>
      <c r="C308" s="232" t="s">
        <v>708</v>
      </c>
      <c r="D308" s="232">
        <v>0.87426692247390747</v>
      </c>
      <c r="E308" s="232">
        <v>4.3587669730186462E-2</v>
      </c>
      <c r="F308" s="232">
        <v>20.057666778564453</v>
      </c>
      <c r="G308" s="232">
        <v>0</v>
      </c>
      <c r="H308" s="232">
        <v>31067</v>
      </c>
      <c r="I308" s="232">
        <v>0.44646310806274414</v>
      </c>
      <c r="J308" s="232">
        <v>3.2776210457086563E-2</v>
      </c>
    </row>
    <row r="309" spans="1:10" x14ac:dyDescent="0.25">
      <c r="A309" s="288" t="str">
        <f t="shared" si="4"/>
        <v>12014edu16</v>
      </c>
      <c r="B309" s="232">
        <v>12014</v>
      </c>
      <c r="C309" s="232" t="s">
        <v>709</v>
      </c>
      <c r="D309" s="232">
        <v>1.3881987333297729</v>
      </c>
      <c r="E309" s="232">
        <v>3.8743540644645691E-2</v>
      </c>
      <c r="F309" s="232">
        <v>35.830455780029297</v>
      </c>
      <c r="G309" s="232">
        <v>0</v>
      </c>
      <c r="H309" s="232">
        <v>31067</v>
      </c>
      <c r="I309" s="232">
        <v>0.44646310806274414</v>
      </c>
      <c r="J309" s="232">
        <v>0.18996623158454895</v>
      </c>
    </row>
    <row r="310" spans="1:10" x14ac:dyDescent="0.25">
      <c r="A310" s="288" t="str">
        <f t="shared" si="4"/>
        <v>12014edu18</v>
      </c>
      <c r="B310" s="232">
        <v>12014</v>
      </c>
      <c r="C310" s="232" t="s">
        <v>710</v>
      </c>
      <c r="D310" s="232">
        <v>1.9081220626831055</v>
      </c>
      <c r="E310" s="232">
        <v>7.71913081407547E-2</v>
      </c>
      <c r="F310" s="232">
        <v>24.719390869140625</v>
      </c>
      <c r="G310" s="232">
        <v>0</v>
      </c>
      <c r="H310" s="232">
        <v>31067</v>
      </c>
      <c r="I310" s="232">
        <v>0.44646310806274414</v>
      </c>
      <c r="J310" s="232">
        <v>8.5633033886551857E-3</v>
      </c>
    </row>
    <row r="311" spans="1:10" x14ac:dyDescent="0.25">
      <c r="A311" s="288" t="str">
        <f t="shared" si="4"/>
        <v>12014edu2</v>
      </c>
      <c r="B311" s="232">
        <v>12014</v>
      </c>
      <c r="C311" s="232" t="s">
        <v>711</v>
      </c>
      <c r="D311" s="232">
        <v>-0.12003755569458008</v>
      </c>
      <c r="E311" s="232">
        <v>8.356456458568573E-2</v>
      </c>
      <c r="F311" s="232">
        <v>-1.436464786529541</v>
      </c>
      <c r="G311" s="232">
        <v>0.15088020265102386</v>
      </c>
      <c r="H311" s="232">
        <v>31067</v>
      </c>
      <c r="I311" s="232">
        <v>0.44646310806274414</v>
      </c>
      <c r="J311" s="232">
        <v>5.1115797832608223E-3</v>
      </c>
    </row>
    <row r="312" spans="1:10" x14ac:dyDescent="0.25">
      <c r="A312" s="288" t="str">
        <f t="shared" si="4"/>
        <v>12014edu22</v>
      </c>
      <c r="B312" s="232">
        <v>12014</v>
      </c>
      <c r="C312" s="232" t="s">
        <v>712</v>
      </c>
      <c r="D312" s="232">
        <v>2.1778080463409424</v>
      </c>
      <c r="E312" s="232">
        <v>0.10372655093669891</v>
      </c>
      <c r="F312" s="232">
        <v>20.99566650390625</v>
      </c>
      <c r="G312" s="232">
        <v>0</v>
      </c>
      <c r="H312" s="232">
        <v>31067</v>
      </c>
      <c r="I312" s="232">
        <v>0.44646310806274414</v>
      </c>
      <c r="J312" s="232">
        <v>4.1233734227716923E-3</v>
      </c>
    </row>
    <row r="313" spans="1:10" x14ac:dyDescent="0.25">
      <c r="A313" s="288" t="str">
        <f t="shared" si="4"/>
        <v>12014edu3</v>
      </c>
      <c r="B313" s="232">
        <v>12014</v>
      </c>
      <c r="C313" s="232" t="s">
        <v>713</v>
      </c>
      <c r="D313" s="232">
        <v>-3.3352378755807877E-2</v>
      </c>
      <c r="E313" s="232">
        <v>5.3695835173130035E-2</v>
      </c>
      <c r="F313" s="232">
        <v>-0.62113529443740845</v>
      </c>
      <c r="G313" s="232">
        <v>0.5345151424407959</v>
      </c>
      <c r="H313" s="232">
        <v>31067</v>
      </c>
      <c r="I313" s="232">
        <v>0.44646310806274414</v>
      </c>
      <c r="J313" s="232">
        <v>8.5633667185902596E-3</v>
      </c>
    </row>
    <row r="314" spans="1:10" x14ac:dyDescent="0.25">
      <c r="A314" s="288" t="str">
        <f t="shared" si="4"/>
        <v>12014edu4</v>
      </c>
      <c r="B314" s="232">
        <v>12014</v>
      </c>
      <c r="C314" s="232" t="s">
        <v>714</v>
      </c>
      <c r="D314" s="232">
        <v>-9.0430274605751038E-2</v>
      </c>
      <c r="E314" s="232">
        <v>4.9268826842308044E-2</v>
      </c>
      <c r="F314" s="232">
        <v>-1.8354461193084717</v>
      </c>
      <c r="G314" s="232">
        <v>6.6449172794818878E-2</v>
      </c>
      <c r="H314" s="232">
        <v>31067</v>
      </c>
      <c r="I314" s="232">
        <v>0.44646310806274414</v>
      </c>
      <c r="J314" s="232">
        <v>1.4110328629612923E-2</v>
      </c>
    </row>
    <row r="315" spans="1:10" x14ac:dyDescent="0.25">
      <c r="A315" s="288" t="str">
        <f t="shared" si="4"/>
        <v>12014edu5</v>
      </c>
      <c r="B315" s="232">
        <v>12014</v>
      </c>
      <c r="C315" s="232" t="s">
        <v>715</v>
      </c>
      <c r="D315" s="232">
        <v>3.644142672419548E-2</v>
      </c>
      <c r="E315" s="232">
        <v>3.8855370134115219E-2</v>
      </c>
      <c r="F315" s="232">
        <v>0.93787360191345215</v>
      </c>
      <c r="G315" s="232">
        <v>0.34831666946411133</v>
      </c>
      <c r="H315" s="232">
        <v>31067</v>
      </c>
      <c r="I315" s="232">
        <v>0.44646310806274414</v>
      </c>
      <c r="J315" s="232">
        <v>6.063079833984375E-2</v>
      </c>
    </row>
    <row r="316" spans="1:10" x14ac:dyDescent="0.25">
      <c r="A316" s="288" t="str">
        <f t="shared" si="4"/>
        <v>12014edu6</v>
      </c>
      <c r="B316" s="232">
        <v>12014</v>
      </c>
      <c r="C316" s="232" t="s">
        <v>716</v>
      </c>
      <c r="D316" s="232">
        <v>6.9216102361679077E-2</v>
      </c>
      <c r="E316" s="232">
        <v>3.9877176284790039E-2</v>
      </c>
      <c r="F316" s="232">
        <v>1.7357323169708252</v>
      </c>
      <c r="G316" s="232">
        <v>8.2621097564697266E-2</v>
      </c>
      <c r="H316" s="232">
        <v>31067</v>
      </c>
      <c r="I316" s="232">
        <v>0.44646310806274414</v>
      </c>
      <c r="J316" s="232">
        <v>3.0057851225137711E-2</v>
      </c>
    </row>
    <row r="317" spans="1:10" x14ac:dyDescent="0.25">
      <c r="A317" s="288" t="str">
        <f t="shared" si="4"/>
        <v>12014edu7</v>
      </c>
      <c r="B317" s="232">
        <v>12014</v>
      </c>
      <c r="C317" s="232" t="s">
        <v>717</v>
      </c>
      <c r="D317" s="232">
        <v>0.13564246892929077</v>
      </c>
      <c r="E317" s="232">
        <v>4.268234595656395E-2</v>
      </c>
      <c r="F317" s="232">
        <v>3.1779525279998779</v>
      </c>
      <c r="G317" s="232">
        <v>1.4846437843516469E-3</v>
      </c>
      <c r="H317" s="232">
        <v>31067</v>
      </c>
      <c r="I317" s="232">
        <v>0.44646310806274414</v>
      </c>
      <c r="J317" s="232">
        <v>2.3202715441584587E-2</v>
      </c>
    </row>
    <row r="318" spans="1:10" x14ac:dyDescent="0.25">
      <c r="A318" s="288" t="str">
        <f t="shared" si="4"/>
        <v>12014edu8</v>
      </c>
      <c r="B318" s="232">
        <v>12014</v>
      </c>
      <c r="C318" s="232" t="s">
        <v>718</v>
      </c>
      <c r="D318" s="232">
        <v>0.14901930093765259</v>
      </c>
      <c r="E318" s="232">
        <v>4.1429046541452408E-2</v>
      </c>
      <c r="F318" s="232">
        <v>3.5969762802124023</v>
      </c>
      <c r="G318" s="232">
        <v>3.2243758323602378E-4</v>
      </c>
      <c r="H318" s="232">
        <v>31067</v>
      </c>
      <c r="I318" s="232">
        <v>0.44646310806274414</v>
      </c>
      <c r="J318" s="232">
        <v>2.7017205953598022E-2</v>
      </c>
    </row>
    <row r="319" spans="1:10" x14ac:dyDescent="0.25">
      <c r="A319" s="288" t="str">
        <f t="shared" si="4"/>
        <v>12014edu9</v>
      </c>
      <c r="B319" s="232">
        <v>12014</v>
      </c>
      <c r="C319" s="232" t="s">
        <v>719</v>
      </c>
      <c r="D319" s="232">
        <v>0.19292557239532471</v>
      </c>
      <c r="E319" s="232">
        <v>3.7328805774450302E-2</v>
      </c>
      <c r="F319" s="232">
        <v>5.1682758331298828</v>
      </c>
      <c r="G319" s="232">
        <v>2.3772476254180219E-7</v>
      </c>
      <c r="H319" s="232">
        <v>31067</v>
      </c>
      <c r="I319" s="232">
        <v>0.44646310806274414</v>
      </c>
      <c r="J319" s="232">
        <v>0.11017162352800369</v>
      </c>
    </row>
    <row r="320" spans="1:10" x14ac:dyDescent="0.25">
      <c r="A320" s="288" t="str">
        <f t="shared" si="4"/>
        <v>12014hom</v>
      </c>
      <c r="B320" s="232">
        <v>12014</v>
      </c>
      <c r="C320" s="232" t="s">
        <v>720</v>
      </c>
      <c r="D320" s="232">
        <v>0.37876254320144653</v>
      </c>
      <c r="E320" s="232">
        <v>9.100133553147316E-3</v>
      </c>
      <c r="F320" s="232">
        <v>41.621646881103516</v>
      </c>
      <c r="G320" s="232">
        <v>0</v>
      </c>
      <c r="H320" s="232">
        <v>31067</v>
      </c>
      <c r="I320" s="232">
        <v>0.44646310806274414</v>
      </c>
      <c r="J320" s="232">
        <v>0.54481607675552368</v>
      </c>
    </row>
    <row r="321" spans="1:10" x14ac:dyDescent="0.25">
      <c r="A321" s="288" t="str">
        <f t="shared" si="4"/>
        <v>12014idade</v>
      </c>
      <c r="B321" s="232">
        <v>12014</v>
      </c>
      <c r="C321" s="232" t="s">
        <v>721</v>
      </c>
      <c r="D321" s="232">
        <v>5.5539146065711975E-2</v>
      </c>
      <c r="E321" s="232">
        <v>2.1189881954342127E-3</v>
      </c>
      <c r="F321" s="232">
        <v>26.210220336914063</v>
      </c>
      <c r="G321" s="232">
        <v>0</v>
      </c>
      <c r="H321" s="232">
        <v>31067</v>
      </c>
      <c r="I321" s="232">
        <v>0.44646310806274414</v>
      </c>
      <c r="J321" s="232">
        <v>38.984912872314453</v>
      </c>
    </row>
    <row r="322" spans="1:10" x14ac:dyDescent="0.25">
      <c r="A322" s="288" t="str">
        <f t="shared" si="4"/>
        <v>12014idade2</v>
      </c>
      <c r="B322" s="232">
        <v>12014</v>
      </c>
      <c r="C322" s="232" t="s">
        <v>722</v>
      </c>
      <c r="D322" s="232">
        <v>-5.2731507457792759E-4</v>
      </c>
      <c r="E322" s="232">
        <v>2.6868659915635362E-5</v>
      </c>
      <c r="F322" s="232">
        <v>-19.625656127929688</v>
      </c>
      <c r="G322" s="232">
        <v>0</v>
      </c>
      <c r="H322" s="232">
        <v>31067</v>
      </c>
      <c r="I322" s="232">
        <v>0.44646310806274414</v>
      </c>
      <c r="J322" s="232">
        <v>1686.8663330078125</v>
      </c>
    </row>
    <row r="323" spans="1:10" x14ac:dyDescent="0.25">
      <c r="A323" s="288" t="str">
        <f t="shared" ref="A323:A386" si="5">B323&amp;C323</f>
        <v>12014lnrtrabp</v>
      </c>
      <c r="B323" s="232">
        <v>12014</v>
      </c>
      <c r="C323" s="232" t="s">
        <v>723</v>
      </c>
      <c r="J323" s="232">
        <v>7.4720735549926758</v>
      </c>
    </row>
    <row r="324" spans="1:10" x14ac:dyDescent="0.25">
      <c r="A324" s="288" t="str">
        <f t="shared" si="5"/>
        <v>42013_cons</v>
      </c>
      <c r="B324" s="232">
        <v>42013</v>
      </c>
      <c r="C324" s="232" t="s">
        <v>701</v>
      </c>
      <c r="D324" s="232">
        <v>5.3635010719299316</v>
      </c>
      <c r="E324" s="232">
        <v>5.1645107567310333E-2</v>
      </c>
      <c r="F324" s="232">
        <v>103.85303497314453</v>
      </c>
      <c r="G324" s="232">
        <v>0</v>
      </c>
      <c r="H324" s="232">
        <v>30736</v>
      </c>
      <c r="I324" s="232">
        <v>0.44351968169212341</v>
      </c>
    </row>
    <row r="325" spans="1:10" x14ac:dyDescent="0.25">
      <c r="A325" s="288" t="str">
        <f t="shared" si="5"/>
        <v>42013edu1</v>
      </c>
      <c r="B325" s="232">
        <v>42013</v>
      </c>
      <c r="C325" s="232" t="s">
        <v>702</v>
      </c>
      <c r="D325" s="232">
        <v>-0.10185433924198151</v>
      </c>
      <c r="E325" s="232">
        <v>0.12645329535007477</v>
      </c>
      <c r="F325" s="232">
        <v>-0.8054700493812561</v>
      </c>
      <c r="G325" s="232">
        <v>0.42055472731590271</v>
      </c>
      <c r="H325" s="232">
        <v>30736</v>
      </c>
      <c r="I325" s="232">
        <v>0.44351968169212341</v>
      </c>
      <c r="J325" s="232">
        <v>4.109661967959255E-4</v>
      </c>
    </row>
    <row r="326" spans="1:10" x14ac:dyDescent="0.25">
      <c r="A326" s="288" t="str">
        <f t="shared" si="5"/>
        <v>42013edu10</v>
      </c>
      <c r="B326" s="232">
        <v>42013</v>
      </c>
      <c r="C326" s="232" t="s">
        <v>703</v>
      </c>
      <c r="D326" s="232">
        <v>0.26544985175132751</v>
      </c>
      <c r="E326" s="232">
        <v>4.1025049984455109E-2</v>
      </c>
      <c r="F326" s="232">
        <v>6.470433235168457</v>
      </c>
      <c r="G326" s="232">
        <v>9.9192112856805181E-11</v>
      </c>
      <c r="H326" s="232">
        <v>30736</v>
      </c>
      <c r="I326" s="232">
        <v>0.44351968169212341</v>
      </c>
      <c r="J326" s="232">
        <v>2.746899239718914E-2</v>
      </c>
    </row>
    <row r="327" spans="1:10" x14ac:dyDescent="0.25">
      <c r="A327" s="288" t="str">
        <f t="shared" si="5"/>
        <v>42013edu11</v>
      </c>
      <c r="B327" s="232">
        <v>42013</v>
      </c>
      <c r="C327" s="232" t="s">
        <v>704</v>
      </c>
      <c r="D327" s="232">
        <v>0.3455449640750885</v>
      </c>
      <c r="E327" s="232">
        <v>4.0333658456802368E-2</v>
      </c>
      <c r="F327" s="232">
        <v>8.5671615600585938</v>
      </c>
      <c r="G327" s="232">
        <v>1.1094512816572568E-17</v>
      </c>
      <c r="H327" s="232">
        <v>30736</v>
      </c>
      <c r="I327" s="232">
        <v>0.44351968169212341</v>
      </c>
      <c r="J327" s="232">
        <v>2.7116104960441589E-2</v>
      </c>
    </row>
    <row r="328" spans="1:10" x14ac:dyDescent="0.25">
      <c r="A328" s="288" t="str">
        <f t="shared" si="5"/>
        <v>42013edu12</v>
      </c>
      <c r="B328" s="232">
        <v>42013</v>
      </c>
      <c r="C328" s="232" t="s">
        <v>705</v>
      </c>
      <c r="D328" s="232">
        <v>0.50486642122268677</v>
      </c>
      <c r="E328" s="232">
        <v>3.2711375504732132E-2</v>
      </c>
      <c r="F328" s="232">
        <v>15.433971405029297</v>
      </c>
      <c r="G328" s="232">
        <v>0</v>
      </c>
      <c r="H328" s="232">
        <v>30736</v>
      </c>
      <c r="I328" s="232">
        <v>0.44351968169212341</v>
      </c>
      <c r="J328" s="232">
        <v>0.35888254642486572</v>
      </c>
    </row>
    <row r="329" spans="1:10" x14ac:dyDescent="0.25">
      <c r="A329" s="288" t="str">
        <f t="shared" si="5"/>
        <v>42013edu13</v>
      </c>
      <c r="B329" s="232">
        <v>42013</v>
      </c>
      <c r="C329" s="232" t="s">
        <v>706</v>
      </c>
      <c r="D329" s="232">
        <v>0.68585819005966187</v>
      </c>
      <c r="E329" s="232">
        <v>4.158247634768486E-2</v>
      </c>
      <c r="F329" s="232">
        <v>16.493923187255859</v>
      </c>
      <c r="G329" s="232">
        <v>0</v>
      </c>
      <c r="H329" s="232">
        <v>30736</v>
      </c>
      <c r="I329" s="232">
        <v>0.44351968169212341</v>
      </c>
      <c r="J329" s="232">
        <v>2.153097465634346E-2</v>
      </c>
    </row>
    <row r="330" spans="1:10" x14ac:dyDescent="0.25">
      <c r="A330" s="288" t="str">
        <f t="shared" si="5"/>
        <v>42013edu14</v>
      </c>
      <c r="B330" s="232">
        <v>42013</v>
      </c>
      <c r="C330" s="232" t="s">
        <v>707</v>
      </c>
      <c r="D330" s="232">
        <v>0.85334300994873047</v>
      </c>
      <c r="E330" s="232">
        <v>4.3248385190963745E-2</v>
      </c>
      <c r="F330" s="232">
        <v>19.731210708618164</v>
      </c>
      <c r="G330" s="232">
        <v>0</v>
      </c>
      <c r="H330" s="232">
        <v>30736</v>
      </c>
      <c r="I330" s="232">
        <v>0.44351968169212341</v>
      </c>
      <c r="J330" s="232">
        <v>2.8040364384651184E-2</v>
      </c>
    </row>
    <row r="331" spans="1:10" x14ac:dyDescent="0.25">
      <c r="A331" s="288" t="str">
        <f t="shared" si="5"/>
        <v>42013edu15</v>
      </c>
      <c r="B331" s="232">
        <v>42013</v>
      </c>
      <c r="C331" s="232" t="s">
        <v>708</v>
      </c>
      <c r="D331" s="232">
        <v>0.93028062582015991</v>
      </c>
      <c r="E331" s="232">
        <v>4.1464265435934067E-2</v>
      </c>
      <c r="F331" s="232">
        <v>22.435718536376953</v>
      </c>
      <c r="G331" s="232">
        <v>0</v>
      </c>
      <c r="H331" s="232">
        <v>30736</v>
      </c>
      <c r="I331" s="232">
        <v>0.44351968169212341</v>
      </c>
      <c r="J331" s="232">
        <v>3.2103966921567917E-2</v>
      </c>
    </row>
    <row r="332" spans="1:10" x14ac:dyDescent="0.25">
      <c r="A332" s="288" t="str">
        <f t="shared" si="5"/>
        <v>42013edu16</v>
      </c>
      <c r="B332" s="232">
        <v>42013</v>
      </c>
      <c r="C332" s="232" t="s">
        <v>709</v>
      </c>
      <c r="D332" s="232">
        <v>1.3931846618652344</v>
      </c>
      <c r="E332" s="232">
        <v>3.4550610929727554E-2</v>
      </c>
      <c r="F332" s="232">
        <v>40.323009490966797</v>
      </c>
      <c r="G332" s="232">
        <v>0</v>
      </c>
      <c r="H332" s="232">
        <v>30736</v>
      </c>
      <c r="I332" s="232">
        <v>0.44351968169212341</v>
      </c>
      <c r="J332" s="232">
        <v>0.18058870732784271</v>
      </c>
    </row>
    <row r="333" spans="1:10" x14ac:dyDescent="0.25">
      <c r="A333" s="288" t="str">
        <f t="shared" si="5"/>
        <v>42013edu18</v>
      </c>
      <c r="B333" s="232">
        <v>42013</v>
      </c>
      <c r="C333" s="232" t="s">
        <v>710</v>
      </c>
      <c r="D333" s="232">
        <v>1.9950524568557739</v>
      </c>
      <c r="E333" s="232">
        <v>6.4786747097969055E-2</v>
      </c>
      <c r="F333" s="232">
        <v>30.794143676757813</v>
      </c>
      <c r="G333" s="232">
        <v>0</v>
      </c>
      <c r="H333" s="232">
        <v>30736</v>
      </c>
      <c r="I333" s="232">
        <v>0.44351968169212341</v>
      </c>
      <c r="J333" s="232">
        <v>9.4060013070702553E-3</v>
      </c>
    </row>
    <row r="334" spans="1:10" x14ac:dyDescent="0.25">
      <c r="A334" s="288" t="str">
        <f t="shared" si="5"/>
        <v>42013edu2</v>
      </c>
      <c r="B334" s="232">
        <v>42013</v>
      </c>
      <c r="C334" s="232" t="s">
        <v>711</v>
      </c>
      <c r="D334" s="232">
        <v>-0.10588344186544418</v>
      </c>
      <c r="E334" s="232">
        <v>6.1897475272417068E-2</v>
      </c>
      <c r="F334" s="232">
        <v>-1.7106261253356934</v>
      </c>
      <c r="G334" s="232">
        <v>8.7160252034664154E-2</v>
      </c>
      <c r="H334" s="232">
        <v>30736</v>
      </c>
      <c r="I334" s="232">
        <v>0.44351968169212341</v>
      </c>
      <c r="J334" s="232">
        <v>4.9493769183754921E-3</v>
      </c>
    </row>
    <row r="335" spans="1:10" x14ac:dyDescent="0.25">
      <c r="A335" s="288" t="str">
        <f t="shared" si="5"/>
        <v>42013edu22</v>
      </c>
      <c r="B335" s="232">
        <v>42013</v>
      </c>
      <c r="C335" s="232" t="s">
        <v>712</v>
      </c>
      <c r="D335" s="232">
        <v>2.2885439395904541</v>
      </c>
      <c r="E335" s="232">
        <v>6.9313928484916687E-2</v>
      </c>
      <c r="F335" s="232">
        <v>33.017086029052734</v>
      </c>
      <c r="G335" s="232">
        <v>0</v>
      </c>
      <c r="H335" s="232">
        <v>30736</v>
      </c>
      <c r="I335" s="232">
        <v>0.44351968169212341</v>
      </c>
      <c r="J335" s="232">
        <v>4.097930621355772E-3</v>
      </c>
    </row>
    <row r="336" spans="1:10" x14ac:dyDescent="0.25">
      <c r="A336" s="288" t="str">
        <f t="shared" si="5"/>
        <v>42013edu3</v>
      </c>
      <c r="B336" s="232">
        <v>42013</v>
      </c>
      <c r="C336" s="232" t="s">
        <v>713</v>
      </c>
      <c r="D336" s="232">
        <v>-4.0861897170543671E-2</v>
      </c>
      <c r="E336" s="232">
        <v>6.6260717809200287E-2</v>
      </c>
      <c r="F336" s="232">
        <v>-0.61668360233306885</v>
      </c>
      <c r="G336" s="232">
        <v>0.53744798898696899</v>
      </c>
      <c r="H336" s="232">
        <v>30736</v>
      </c>
      <c r="I336" s="232">
        <v>0.44351968169212341</v>
      </c>
      <c r="J336" s="232">
        <v>8.4157800301909447E-3</v>
      </c>
    </row>
    <row r="337" spans="1:10" x14ac:dyDescent="0.25">
      <c r="A337" s="288" t="str">
        <f t="shared" si="5"/>
        <v>42013edu4</v>
      </c>
      <c r="B337" s="232">
        <v>42013</v>
      </c>
      <c r="C337" s="232" t="s">
        <v>714</v>
      </c>
      <c r="D337" s="232">
        <v>-2.1208586171269417E-2</v>
      </c>
      <c r="E337" s="232">
        <v>4.6185780316591263E-2</v>
      </c>
      <c r="F337" s="232">
        <v>-0.4592016339302063</v>
      </c>
      <c r="G337" s="232">
        <v>0.64609265327453613</v>
      </c>
      <c r="H337" s="232">
        <v>30736</v>
      </c>
      <c r="I337" s="232">
        <v>0.44351968169212341</v>
      </c>
      <c r="J337" s="232">
        <v>1.5700036659836769E-2</v>
      </c>
    </row>
    <row r="338" spans="1:10" x14ac:dyDescent="0.25">
      <c r="A338" s="288" t="str">
        <f t="shared" si="5"/>
        <v>42013edu5</v>
      </c>
      <c r="B338" s="232">
        <v>42013</v>
      </c>
      <c r="C338" s="232" t="s">
        <v>715</v>
      </c>
      <c r="D338" s="232">
        <v>5.5172793567180634E-2</v>
      </c>
      <c r="E338" s="232">
        <v>3.5474810749292374E-2</v>
      </c>
      <c r="F338" s="232">
        <v>1.5552667379379272</v>
      </c>
      <c r="G338" s="232">
        <v>0.11989285796880722</v>
      </c>
      <c r="H338" s="232">
        <v>30736</v>
      </c>
      <c r="I338" s="232">
        <v>0.44351968169212341</v>
      </c>
      <c r="J338" s="232">
        <v>6.3070289790630341E-2</v>
      </c>
    </row>
    <row r="339" spans="1:10" x14ac:dyDescent="0.25">
      <c r="A339" s="288" t="str">
        <f t="shared" si="5"/>
        <v>42013edu6</v>
      </c>
      <c r="B339" s="232">
        <v>42013</v>
      </c>
      <c r="C339" s="232" t="s">
        <v>716</v>
      </c>
      <c r="D339" s="232">
        <v>0.10628264397382736</v>
      </c>
      <c r="E339" s="232">
        <v>3.7538476288318634E-2</v>
      </c>
      <c r="F339" s="232">
        <v>2.831298828125</v>
      </c>
      <c r="G339" s="232">
        <v>4.6389512717723846E-3</v>
      </c>
      <c r="H339" s="232">
        <v>30736</v>
      </c>
      <c r="I339" s="232">
        <v>0.44351968169212341</v>
      </c>
      <c r="J339" s="232">
        <v>3.1267024576663971E-2</v>
      </c>
    </row>
    <row r="340" spans="1:10" x14ac:dyDescent="0.25">
      <c r="A340" s="288" t="str">
        <f t="shared" si="5"/>
        <v>42013edu7</v>
      </c>
      <c r="B340" s="232">
        <v>42013</v>
      </c>
      <c r="C340" s="232" t="s">
        <v>717</v>
      </c>
      <c r="D340" s="232">
        <v>0.14078918099403381</v>
      </c>
      <c r="E340" s="232">
        <v>3.8075834512710571E-2</v>
      </c>
      <c r="F340" s="232">
        <v>3.6975994110107422</v>
      </c>
      <c r="G340" s="232">
        <v>2.1802671835757792E-4</v>
      </c>
      <c r="H340" s="232">
        <v>30736</v>
      </c>
      <c r="I340" s="232">
        <v>0.44351968169212341</v>
      </c>
      <c r="J340" s="232">
        <v>2.4458091706037521E-2</v>
      </c>
    </row>
    <row r="341" spans="1:10" x14ac:dyDescent="0.25">
      <c r="A341" s="288" t="str">
        <f t="shared" si="5"/>
        <v>42013edu8</v>
      </c>
      <c r="B341" s="232">
        <v>42013</v>
      </c>
      <c r="C341" s="232" t="s">
        <v>718</v>
      </c>
      <c r="D341" s="232">
        <v>0.17441470921039581</v>
      </c>
      <c r="E341" s="232">
        <v>3.8084223866462708E-2</v>
      </c>
      <c r="F341" s="232">
        <v>4.5797100067138672</v>
      </c>
      <c r="G341" s="232">
        <v>4.6744726205361076E-6</v>
      </c>
      <c r="H341" s="232">
        <v>30736</v>
      </c>
      <c r="I341" s="232">
        <v>0.44351968169212341</v>
      </c>
      <c r="J341" s="232">
        <v>3.0633291229605675E-2</v>
      </c>
    </row>
    <row r="342" spans="1:10" x14ac:dyDescent="0.25">
      <c r="A342" s="288" t="str">
        <f t="shared" si="5"/>
        <v>42013edu9</v>
      </c>
      <c r="B342" s="232">
        <v>42013</v>
      </c>
      <c r="C342" s="232" t="s">
        <v>719</v>
      </c>
      <c r="D342" s="232">
        <v>0.23984634876251221</v>
      </c>
      <c r="E342" s="232">
        <v>3.3454123884439468E-2</v>
      </c>
      <c r="F342" s="232">
        <v>7.1694107055664063</v>
      </c>
      <c r="G342" s="232">
        <v>7.7020578500078263E-13</v>
      </c>
      <c r="H342" s="232">
        <v>30736</v>
      </c>
      <c r="I342" s="232">
        <v>0.44351968169212341</v>
      </c>
      <c r="J342" s="232">
        <v>0.11060329526662827</v>
      </c>
    </row>
    <row r="343" spans="1:10" x14ac:dyDescent="0.25">
      <c r="A343" s="288" t="str">
        <f t="shared" si="5"/>
        <v>42013hom</v>
      </c>
      <c r="B343" s="232">
        <v>42013</v>
      </c>
      <c r="C343" s="232" t="s">
        <v>720</v>
      </c>
      <c r="D343" s="232">
        <v>0.39127913117408752</v>
      </c>
      <c r="E343" s="232">
        <v>8.7599335238337517E-3</v>
      </c>
      <c r="F343" s="232">
        <v>44.666908264160156</v>
      </c>
      <c r="G343" s="232">
        <v>0</v>
      </c>
      <c r="H343" s="232">
        <v>30736</v>
      </c>
      <c r="I343" s="232">
        <v>0.44351968169212341</v>
      </c>
      <c r="J343" s="232">
        <v>0.54834640026092529</v>
      </c>
    </row>
    <row r="344" spans="1:10" x14ac:dyDescent="0.25">
      <c r="A344" s="288" t="str">
        <f t="shared" si="5"/>
        <v>42013idade</v>
      </c>
      <c r="B344" s="232">
        <v>42013</v>
      </c>
      <c r="C344" s="232" t="s">
        <v>721</v>
      </c>
      <c r="D344" s="232">
        <v>5.5710498243570328E-2</v>
      </c>
      <c r="E344" s="232">
        <v>2.2322977893054485E-3</v>
      </c>
      <c r="F344" s="232">
        <v>24.956571578979492</v>
      </c>
      <c r="G344" s="232">
        <v>0</v>
      </c>
      <c r="H344" s="232">
        <v>30736</v>
      </c>
      <c r="I344" s="232">
        <v>0.44351968169212341</v>
      </c>
      <c r="J344" s="232">
        <v>39.08648681640625</v>
      </c>
    </row>
    <row r="345" spans="1:10" x14ac:dyDescent="0.25">
      <c r="A345" s="288" t="str">
        <f t="shared" si="5"/>
        <v>42013idade2</v>
      </c>
      <c r="B345" s="232">
        <v>42013</v>
      </c>
      <c r="C345" s="232" t="s">
        <v>722</v>
      </c>
      <c r="D345" s="232">
        <v>-5.2565726218745112E-4</v>
      </c>
      <c r="E345" s="232">
        <v>2.8175820261822082E-5</v>
      </c>
      <c r="F345" s="232">
        <v>-18.65632438659668</v>
      </c>
      <c r="G345" s="232">
        <v>0</v>
      </c>
      <c r="H345" s="232">
        <v>30736</v>
      </c>
      <c r="I345" s="232">
        <v>0.44351968169212341</v>
      </c>
      <c r="J345" s="232">
        <v>1697.700927734375</v>
      </c>
    </row>
    <row r="346" spans="1:10" x14ac:dyDescent="0.25">
      <c r="A346" s="288" t="str">
        <f t="shared" si="5"/>
        <v>42013lnrtrabp</v>
      </c>
      <c r="B346" s="232">
        <v>42013</v>
      </c>
      <c r="C346" s="232" t="s">
        <v>723</v>
      </c>
      <c r="J346" s="232">
        <v>7.4501981735229492</v>
      </c>
    </row>
    <row r="347" spans="1:10" x14ac:dyDescent="0.25">
      <c r="A347" s="288" t="str">
        <f t="shared" si="5"/>
        <v>32013_cons</v>
      </c>
      <c r="B347" s="232">
        <v>32013</v>
      </c>
      <c r="C347" s="232" t="s">
        <v>701</v>
      </c>
      <c r="D347" s="232">
        <v>5.3270187377929688</v>
      </c>
      <c r="E347" s="232">
        <v>5.1690448075532913E-2</v>
      </c>
      <c r="F347" s="232">
        <v>103.05615234375</v>
      </c>
      <c r="G347" s="232">
        <v>0</v>
      </c>
      <c r="H347" s="232">
        <v>31225</v>
      </c>
      <c r="I347" s="232">
        <v>0.4294569194316864</v>
      </c>
    </row>
    <row r="348" spans="1:10" x14ac:dyDescent="0.25">
      <c r="A348" s="288" t="str">
        <f t="shared" si="5"/>
        <v>32013edu1</v>
      </c>
      <c r="B348" s="232">
        <v>32013</v>
      </c>
      <c r="C348" s="232" t="s">
        <v>702</v>
      </c>
      <c r="D348" s="232">
        <v>-0.27843356132507324</v>
      </c>
      <c r="E348" s="232">
        <v>0.17354612052440643</v>
      </c>
      <c r="F348" s="232">
        <v>-1.6043778657913208</v>
      </c>
      <c r="G348" s="232">
        <v>0.10864090919494629</v>
      </c>
      <c r="H348" s="232">
        <v>31225</v>
      </c>
      <c r="I348" s="232">
        <v>0.4294569194316864</v>
      </c>
      <c r="J348" s="232">
        <v>2.7320467052049935E-4</v>
      </c>
    </row>
    <row r="349" spans="1:10" x14ac:dyDescent="0.25">
      <c r="A349" s="288" t="str">
        <f t="shared" si="5"/>
        <v>32013edu10</v>
      </c>
      <c r="B349" s="232">
        <v>32013</v>
      </c>
      <c r="C349" s="232" t="s">
        <v>703</v>
      </c>
      <c r="D349" s="232">
        <v>0.3095250129699707</v>
      </c>
      <c r="E349" s="232">
        <v>3.6359548568725586E-2</v>
      </c>
      <c r="F349" s="232">
        <v>8.5128946304321289</v>
      </c>
      <c r="G349" s="232">
        <v>1.7712732785230752E-17</v>
      </c>
      <c r="H349" s="232">
        <v>31225</v>
      </c>
      <c r="I349" s="232">
        <v>0.4294569194316864</v>
      </c>
      <c r="J349" s="232">
        <v>2.6183526962995529E-2</v>
      </c>
    </row>
    <row r="350" spans="1:10" x14ac:dyDescent="0.25">
      <c r="A350" s="288" t="str">
        <f t="shared" si="5"/>
        <v>32013edu11</v>
      </c>
      <c r="B350" s="232">
        <v>32013</v>
      </c>
      <c r="C350" s="232" t="s">
        <v>704</v>
      </c>
      <c r="D350" s="232">
        <v>0.37747371196746826</v>
      </c>
      <c r="E350" s="232">
        <v>3.7686225026845932E-2</v>
      </c>
      <c r="F350" s="232">
        <v>10.01622486114502</v>
      </c>
      <c r="G350" s="232">
        <v>1.4041266573608982E-23</v>
      </c>
      <c r="H350" s="232">
        <v>31225</v>
      </c>
      <c r="I350" s="232">
        <v>0.4294569194316864</v>
      </c>
      <c r="J350" s="232">
        <v>2.8357025235891342E-2</v>
      </c>
    </row>
    <row r="351" spans="1:10" x14ac:dyDescent="0.25">
      <c r="A351" s="288" t="str">
        <f t="shared" si="5"/>
        <v>32013edu12</v>
      </c>
      <c r="B351" s="232">
        <v>32013</v>
      </c>
      <c r="C351" s="232" t="s">
        <v>705</v>
      </c>
      <c r="D351" s="232">
        <v>0.55574482679367065</v>
      </c>
      <c r="E351" s="232">
        <v>2.9628299176692963E-2</v>
      </c>
      <c r="F351" s="232">
        <v>18.757230758666992</v>
      </c>
      <c r="G351" s="232">
        <v>0</v>
      </c>
      <c r="H351" s="232">
        <v>31225</v>
      </c>
      <c r="I351" s="232">
        <v>0.4294569194316864</v>
      </c>
      <c r="J351" s="232">
        <v>0.355743408203125</v>
      </c>
    </row>
    <row r="352" spans="1:10" x14ac:dyDescent="0.25">
      <c r="A352" s="288" t="str">
        <f t="shared" si="5"/>
        <v>32013edu13</v>
      </c>
      <c r="B352" s="232">
        <v>32013</v>
      </c>
      <c r="C352" s="232" t="s">
        <v>706</v>
      </c>
      <c r="D352" s="232">
        <v>0.83276450634002686</v>
      </c>
      <c r="E352" s="232">
        <v>4.2046897113323212E-2</v>
      </c>
      <c r="F352" s="232">
        <v>19.805610656738281</v>
      </c>
      <c r="G352" s="232">
        <v>0</v>
      </c>
      <c r="H352" s="232">
        <v>31225</v>
      </c>
      <c r="I352" s="232">
        <v>0.4294569194316864</v>
      </c>
      <c r="J352" s="232">
        <v>2.2639842703938484E-2</v>
      </c>
    </row>
    <row r="353" spans="1:10" x14ac:dyDescent="0.25">
      <c r="A353" s="288" t="str">
        <f t="shared" si="5"/>
        <v>32013edu14</v>
      </c>
      <c r="B353" s="232">
        <v>32013</v>
      </c>
      <c r="C353" s="232" t="s">
        <v>707</v>
      </c>
      <c r="D353" s="232">
        <v>0.91120517253875732</v>
      </c>
      <c r="E353" s="232">
        <v>4.1155517101287842E-2</v>
      </c>
      <c r="F353" s="232">
        <v>22.140535354614258</v>
      </c>
      <c r="G353" s="232">
        <v>0</v>
      </c>
      <c r="H353" s="232">
        <v>31225</v>
      </c>
      <c r="I353" s="232">
        <v>0.4294569194316864</v>
      </c>
      <c r="J353" s="232">
        <v>2.6858661323785782E-2</v>
      </c>
    </row>
    <row r="354" spans="1:10" x14ac:dyDescent="0.25">
      <c r="A354" s="288" t="str">
        <f t="shared" si="5"/>
        <v>32013edu15</v>
      </c>
      <c r="B354" s="232">
        <v>32013</v>
      </c>
      <c r="C354" s="232" t="s">
        <v>708</v>
      </c>
      <c r="D354" s="232">
        <v>0.99499458074569702</v>
      </c>
      <c r="E354" s="232">
        <v>3.8956638425588608E-2</v>
      </c>
      <c r="F354" s="232">
        <v>25.541078567504883</v>
      </c>
      <c r="G354" s="232">
        <v>0</v>
      </c>
      <c r="H354" s="232">
        <v>31225</v>
      </c>
      <c r="I354" s="232">
        <v>0.4294569194316864</v>
      </c>
      <c r="J354" s="232">
        <v>3.0624119564890862E-2</v>
      </c>
    </row>
    <row r="355" spans="1:10" x14ac:dyDescent="0.25">
      <c r="A355" s="288" t="str">
        <f t="shared" si="5"/>
        <v>32013edu16</v>
      </c>
      <c r="B355" s="232">
        <v>32013</v>
      </c>
      <c r="C355" s="232" t="s">
        <v>709</v>
      </c>
      <c r="D355" s="232">
        <v>1.45536208152771</v>
      </c>
      <c r="E355" s="232">
        <v>3.1678970903158188E-2</v>
      </c>
      <c r="F355" s="232">
        <v>45.940952301025391</v>
      </c>
      <c r="G355" s="232">
        <v>0</v>
      </c>
      <c r="H355" s="232">
        <v>31225</v>
      </c>
      <c r="I355" s="232">
        <v>0.4294569194316864</v>
      </c>
      <c r="J355" s="232">
        <v>0.17827843129634857</v>
      </c>
    </row>
    <row r="356" spans="1:10" x14ac:dyDescent="0.25">
      <c r="A356" s="288" t="str">
        <f t="shared" si="5"/>
        <v>32013edu18</v>
      </c>
      <c r="B356" s="232">
        <v>32013</v>
      </c>
      <c r="C356" s="232" t="s">
        <v>710</v>
      </c>
      <c r="D356" s="232">
        <v>2.0338518619537354</v>
      </c>
      <c r="E356" s="232">
        <v>6.4326375722885132E-2</v>
      </c>
      <c r="F356" s="232">
        <v>31.617696762084961</v>
      </c>
      <c r="G356" s="232">
        <v>0</v>
      </c>
      <c r="H356" s="232">
        <v>31225</v>
      </c>
      <c r="I356" s="232">
        <v>0.4294569194316864</v>
      </c>
      <c r="J356" s="232">
        <v>9.9716242402791977E-3</v>
      </c>
    </row>
    <row r="357" spans="1:10" x14ac:dyDescent="0.25">
      <c r="A357" s="288" t="str">
        <f t="shared" si="5"/>
        <v>32013edu2</v>
      </c>
      <c r="B357" s="232">
        <v>32013</v>
      </c>
      <c r="C357" s="232" t="s">
        <v>711</v>
      </c>
      <c r="D357" s="232">
        <v>1.4054453931748867E-2</v>
      </c>
      <c r="E357" s="232">
        <v>6.307055801153183E-2</v>
      </c>
      <c r="F357" s="232">
        <v>0.22283700108528137</v>
      </c>
      <c r="G357" s="232">
        <v>0.82366383075714111</v>
      </c>
      <c r="H357" s="232">
        <v>31225</v>
      </c>
      <c r="I357" s="232">
        <v>0.4294569194316864</v>
      </c>
      <c r="J357" s="232">
        <v>5.030469037592411E-3</v>
      </c>
    </row>
    <row r="358" spans="1:10" x14ac:dyDescent="0.25">
      <c r="A358" s="288" t="str">
        <f t="shared" si="5"/>
        <v>32013edu22</v>
      </c>
      <c r="B358" s="232">
        <v>32013</v>
      </c>
      <c r="C358" s="232" t="s">
        <v>712</v>
      </c>
      <c r="D358" s="232">
        <v>2.1523869037628174</v>
      </c>
      <c r="E358" s="232">
        <v>0.14267343282699585</v>
      </c>
      <c r="F358" s="232">
        <v>15.086108207702637</v>
      </c>
      <c r="G358" s="232">
        <v>0</v>
      </c>
      <c r="H358" s="232">
        <v>31225</v>
      </c>
      <c r="I358" s="232">
        <v>0.4294569194316864</v>
      </c>
      <c r="J358" s="232">
        <v>3.5128914751112461E-3</v>
      </c>
    </row>
    <row r="359" spans="1:10" x14ac:dyDescent="0.25">
      <c r="A359" s="288" t="str">
        <f t="shared" si="5"/>
        <v>32013edu3</v>
      </c>
      <c r="B359" s="232">
        <v>32013</v>
      </c>
      <c r="C359" s="232" t="s">
        <v>713</v>
      </c>
      <c r="D359" s="232">
        <v>1.8575048074126244E-2</v>
      </c>
      <c r="E359" s="232">
        <v>5.4916873574256897E-2</v>
      </c>
      <c r="F359" s="232">
        <v>0.33823937177658081</v>
      </c>
      <c r="G359" s="232">
        <v>0.73518508672714233</v>
      </c>
      <c r="H359" s="232">
        <v>31225</v>
      </c>
      <c r="I359" s="232">
        <v>0.4294569194316864</v>
      </c>
      <c r="J359" s="232">
        <v>8.8776089251041412E-3</v>
      </c>
    </row>
    <row r="360" spans="1:10" x14ac:dyDescent="0.25">
      <c r="A360" s="288" t="str">
        <f t="shared" si="5"/>
        <v>32013edu4</v>
      </c>
      <c r="B360" s="232">
        <v>32013</v>
      </c>
      <c r="C360" s="232" t="s">
        <v>714</v>
      </c>
      <c r="D360" s="232">
        <v>1.4025226235389709E-2</v>
      </c>
      <c r="E360" s="232">
        <v>4.1484121233224869E-2</v>
      </c>
      <c r="F360" s="232">
        <v>0.33808660507202148</v>
      </c>
      <c r="G360" s="232">
        <v>0.73530018329620361</v>
      </c>
      <c r="H360" s="232">
        <v>31225</v>
      </c>
      <c r="I360" s="232">
        <v>0.4294569194316864</v>
      </c>
      <c r="J360" s="232">
        <v>1.5339040197432041E-2</v>
      </c>
    </row>
    <row r="361" spans="1:10" x14ac:dyDescent="0.25">
      <c r="A361" s="288" t="str">
        <f t="shared" si="5"/>
        <v>32013edu5</v>
      </c>
      <c r="B361" s="232">
        <v>32013</v>
      </c>
      <c r="C361" s="232" t="s">
        <v>715</v>
      </c>
      <c r="D361" s="232">
        <v>9.148494154214859E-2</v>
      </c>
      <c r="E361" s="232">
        <v>3.2609455287456512E-2</v>
      </c>
      <c r="F361" s="232">
        <v>2.8054728507995605</v>
      </c>
      <c r="G361" s="232">
        <v>5.0273905508220196E-3</v>
      </c>
      <c r="H361" s="232">
        <v>31225</v>
      </c>
      <c r="I361" s="232">
        <v>0.4294569194316864</v>
      </c>
      <c r="J361" s="232">
        <v>6.771048903465271E-2</v>
      </c>
    </row>
    <row r="362" spans="1:10" x14ac:dyDescent="0.25">
      <c r="A362" s="288" t="str">
        <f t="shared" si="5"/>
        <v>32013edu6</v>
      </c>
      <c r="B362" s="232">
        <v>32013</v>
      </c>
      <c r="C362" s="232" t="s">
        <v>716</v>
      </c>
      <c r="D362" s="232">
        <v>0.15304441750049591</v>
      </c>
      <c r="E362" s="232">
        <v>3.5241980105638504E-2</v>
      </c>
      <c r="F362" s="232">
        <v>4.3426737785339355</v>
      </c>
      <c r="G362" s="232">
        <v>1.412024357705377E-5</v>
      </c>
      <c r="H362" s="232">
        <v>31225</v>
      </c>
      <c r="I362" s="232">
        <v>0.4294569194316864</v>
      </c>
      <c r="J362" s="232">
        <v>3.372480720281601E-2</v>
      </c>
    </row>
    <row r="363" spans="1:10" x14ac:dyDescent="0.25">
      <c r="A363" s="288" t="str">
        <f t="shared" si="5"/>
        <v>32013edu7</v>
      </c>
      <c r="B363" s="232">
        <v>32013</v>
      </c>
      <c r="C363" s="232" t="s">
        <v>717</v>
      </c>
      <c r="D363" s="232">
        <v>0.18989358842372894</v>
      </c>
      <c r="E363" s="232">
        <v>3.8316767662763596E-2</v>
      </c>
      <c r="F363" s="232">
        <v>4.9558873176574707</v>
      </c>
      <c r="G363" s="232">
        <v>7.2377622473140946E-7</v>
      </c>
      <c r="H363" s="232">
        <v>31225</v>
      </c>
      <c r="I363" s="232">
        <v>0.4294569194316864</v>
      </c>
      <c r="J363" s="232">
        <v>2.289002388715744E-2</v>
      </c>
    </row>
    <row r="364" spans="1:10" x14ac:dyDescent="0.25">
      <c r="A364" s="288" t="str">
        <f t="shared" si="5"/>
        <v>32013edu8</v>
      </c>
      <c r="B364" s="232">
        <v>32013</v>
      </c>
      <c r="C364" s="232" t="s">
        <v>718</v>
      </c>
      <c r="D364" s="232">
        <v>0.21441815793514252</v>
      </c>
      <c r="E364" s="232">
        <v>3.4719232469797134E-2</v>
      </c>
      <c r="F364" s="232">
        <v>6.1757745742797852</v>
      </c>
      <c r="G364" s="232">
        <v>6.665134555383645E-10</v>
      </c>
      <c r="H364" s="232">
        <v>31225</v>
      </c>
      <c r="I364" s="232">
        <v>0.4294569194316864</v>
      </c>
      <c r="J364" s="232">
        <v>2.7958475053310394E-2</v>
      </c>
    </row>
    <row r="365" spans="1:10" x14ac:dyDescent="0.25">
      <c r="A365" s="288" t="str">
        <f t="shared" si="5"/>
        <v>32013edu9</v>
      </c>
      <c r="B365" s="232">
        <v>32013</v>
      </c>
      <c r="C365" s="232" t="s">
        <v>719</v>
      </c>
      <c r="D365" s="232">
        <v>0.27519652247428894</v>
      </c>
      <c r="E365" s="232">
        <v>3.0856972560286522E-2</v>
      </c>
      <c r="F365" s="232">
        <v>8.9184551239013672</v>
      </c>
      <c r="G365" s="232">
        <v>4.9800961955789676E-19</v>
      </c>
      <c r="H365" s="232">
        <v>31225</v>
      </c>
      <c r="I365" s="232">
        <v>0.4294569194316864</v>
      </c>
      <c r="J365" s="232">
        <v>0.11142352968454361</v>
      </c>
    </row>
    <row r="366" spans="1:10" x14ac:dyDescent="0.25">
      <c r="A366" s="288" t="str">
        <f t="shared" si="5"/>
        <v>32013hom</v>
      </c>
      <c r="B366" s="232">
        <v>32013</v>
      </c>
      <c r="C366" s="232" t="s">
        <v>720</v>
      </c>
      <c r="D366" s="232">
        <v>0.40275049209594727</v>
      </c>
      <c r="E366" s="232">
        <v>9.0213995426893234E-3</v>
      </c>
      <c r="F366" s="232">
        <v>44.643901824951172</v>
      </c>
      <c r="G366" s="232">
        <v>0</v>
      </c>
      <c r="H366" s="232">
        <v>31225</v>
      </c>
      <c r="I366" s="232">
        <v>0.4294569194316864</v>
      </c>
      <c r="J366" s="232">
        <v>0.54781162738800049</v>
      </c>
    </row>
    <row r="367" spans="1:10" x14ac:dyDescent="0.25">
      <c r="A367" s="288" t="str">
        <f t="shared" si="5"/>
        <v>32013idade</v>
      </c>
      <c r="B367" s="232">
        <v>32013</v>
      </c>
      <c r="C367" s="232" t="s">
        <v>721</v>
      </c>
      <c r="D367" s="232">
        <v>5.4193377494812012E-2</v>
      </c>
      <c r="E367" s="232">
        <v>2.2943508811295033E-3</v>
      </c>
      <c r="F367" s="232">
        <v>23.620353698730469</v>
      </c>
      <c r="G367" s="232">
        <v>0</v>
      </c>
      <c r="H367" s="232">
        <v>31225</v>
      </c>
      <c r="I367" s="232">
        <v>0.4294569194316864</v>
      </c>
      <c r="J367" s="232">
        <v>39.031764984130859</v>
      </c>
    </row>
    <row r="368" spans="1:10" x14ac:dyDescent="0.25">
      <c r="A368" s="288" t="str">
        <f t="shared" si="5"/>
        <v>32013idade2</v>
      </c>
      <c r="B368" s="232">
        <v>32013</v>
      </c>
      <c r="C368" s="232" t="s">
        <v>722</v>
      </c>
      <c r="D368" s="232">
        <v>-5.0489272689446807E-4</v>
      </c>
      <c r="E368" s="232">
        <v>2.8787349947378971E-5</v>
      </c>
      <c r="F368" s="232">
        <v>-17.538702011108398</v>
      </c>
      <c r="G368" s="232">
        <v>0</v>
      </c>
      <c r="H368" s="232">
        <v>31225</v>
      </c>
      <c r="I368" s="232">
        <v>0.4294569194316864</v>
      </c>
      <c r="J368" s="232">
        <v>1694.77978515625</v>
      </c>
    </row>
    <row r="369" spans="1:10" x14ac:dyDescent="0.25">
      <c r="A369" s="288" t="str">
        <f t="shared" si="5"/>
        <v>32013lnrtrabp</v>
      </c>
      <c r="B369" s="232">
        <v>32013</v>
      </c>
      <c r="C369" s="232" t="s">
        <v>723</v>
      </c>
      <c r="J369" s="232">
        <v>7.4375777244567871</v>
      </c>
    </row>
    <row r="370" spans="1:10" x14ac:dyDescent="0.25">
      <c r="A370" s="288" t="str">
        <f t="shared" si="5"/>
        <v>22013_cons</v>
      </c>
      <c r="B370" s="232">
        <v>22013</v>
      </c>
      <c r="C370" s="232" t="s">
        <v>701</v>
      </c>
      <c r="D370" s="232">
        <v>5.3379817008972168</v>
      </c>
      <c r="E370" s="232">
        <v>5.4132260382175446E-2</v>
      </c>
      <c r="F370" s="232">
        <v>98.609992980957031</v>
      </c>
      <c r="G370" s="232">
        <v>0</v>
      </c>
      <c r="H370" s="232">
        <v>31168</v>
      </c>
      <c r="I370" s="232">
        <v>0.43074026703834534</v>
      </c>
    </row>
    <row r="371" spans="1:10" x14ac:dyDescent="0.25">
      <c r="A371" s="288" t="str">
        <f t="shared" si="5"/>
        <v>22013edu1</v>
      </c>
      <c r="B371" s="232">
        <v>22013</v>
      </c>
      <c r="C371" s="232" t="s">
        <v>702</v>
      </c>
      <c r="D371" s="232">
        <v>-0.27968451380729675</v>
      </c>
      <c r="E371" s="232">
        <v>0.30393257737159729</v>
      </c>
      <c r="F371" s="232">
        <v>-0.92021894454956055</v>
      </c>
      <c r="G371" s="232">
        <v>0.3574654757976532</v>
      </c>
      <c r="H371" s="232">
        <v>31168</v>
      </c>
      <c r="I371" s="232">
        <v>0.43074026703834534</v>
      </c>
      <c r="J371" s="232">
        <v>2.3197564587462693E-4</v>
      </c>
    </row>
    <row r="372" spans="1:10" x14ac:dyDescent="0.25">
      <c r="A372" s="288" t="str">
        <f t="shared" si="5"/>
        <v>22013edu10</v>
      </c>
      <c r="B372" s="232">
        <v>22013</v>
      </c>
      <c r="C372" s="232" t="s">
        <v>703</v>
      </c>
      <c r="D372" s="232">
        <v>0.32845458388328552</v>
      </c>
      <c r="E372" s="232">
        <v>3.769402951002121E-2</v>
      </c>
      <c r="F372" s="232">
        <v>8.7137031555175781</v>
      </c>
      <c r="G372" s="232">
        <v>3.0838538142798764E-18</v>
      </c>
      <c r="H372" s="232">
        <v>31168</v>
      </c>
      <c r="I372" s="232">
        <v>0.43074026703834534</v>
      </c>
      <c r="J372" s="232">
        <v>2.523849718272686E-2</v>
      </c>
    </row>
    <row r="373" spans="1:10" x14ac:dyDescent="0.25">
      <c r="A373" s="288" t="str">
        <f t="shared" si="5"/>
        <v>22013edu11</v>
      </c>
      <c r="B373" s="232">
        <v>22013</v>
      </c>
      <c r="C373" s="232" t="s">
        <v>704</v>
      </c>
      <c r="D373" s="232">
        <v>0.36191338300704956</v>
      </c>
      <c r="E373" s="232">
        <v>3.669748455286026E-2</v>
      </c>
      <c r="F373" s="232">
        <v>9.8620758056640625</v>
      </c>
      <c r="G373" s="232">
        <v>6.5665791492555706E-23</v>
      </c>
      <c r="H373" s="232">
        <v>31168</v>
      </c>
      <c r="I373" s="232">
        <v>0.43074026703834534</v>
      </c>
      <c r="J373" s="232">
        <v>2.986336313188076E-2</v>
      </c>
    </row>
    <row r="374" spans="1:10" x14ac:dyDescent="0.25">
      <c r="A374" s="288" t="str">
        <f t="shared" si="5"/>
        <v>22013edu12</v>
      </c>
      <c r="B374" s="232">
        <v>22013</v>
      </c>
      <c r="C374" s="232" t="s">
        <v>705</v>
      </c>
      <c r="D374" s="232">
        <v>0.52521437406539917</v>
      </c>
      <c r="E374" s="232">
        <v>3.1364791095256805E-2</v>
      </c>
      <c r="F374" s="232">
        <v>16.745349884033203</v>
      </c>
      <c r="G374" s="232">
        <v>0</v>
      </c>
      <c r="H374" s="232">
        <v>31168</v>
      </c>
      <c r="I374" s="232">
        <v>0.43074026703834534</v>
      </c>
      <c r="J374" s="232">
        <v>0.35642784833908081</v>
      </c>
    </row>
    <row r="375" spans="1:10" x14ac:dyDescent="0.25">
      <c r="A375" s="288" t="str">
        <f t="shared" si="5"/>
        <v>22013edu13</v>
      </c>
      <c r="B375" s="232">
        <v>22013</v>
      </c>
      <c r="C375" s="232" t="s">
        <v>706</v>
      </c>
      <c r="D375" s="232">
        <v>0.7628750205039978</v>
      </c>
      <c r="E375" s="232">
        <v>4.1342351585626602E-2</v>
      </c>
      <c r="F375" s="232">
        <v>18.452627182006836</v>
      </c>
      <c r="G375" s="232">
        <v>0</v>
      </c>
      <c r="H375" s="232">
        <v>31168</v>
      </c>
      <c r="I375" s="232">
        <v>0.43074026703834534</v>
      </c>
      <c r="J375" s="232">
        <v>2.1528651937842369E-2</v>
      </c>
    </row>
    <row r="376" spans="1:10" x14ac:dyDescent="0.25">
      <c r="A376" s="288" t="str">
        <f t="shared" si="5"/>
        <v>22013edu14</v>
      </c>
      <c r="B376" s="232">
        <v>22013</v>
      </c>
      <c r="C376" s="232" t="s">
        <v>707</v>
      </c>
      <c r="D376" s="232">
        <v>0.9111064076423645</v>
      </c>
      <c r="E376" s="232">
        <v>4.1180361062288284E-2</v>
      </c>
      <c r="F376" s="232">
        <v>22.124778747558594</v>
      </c>
      <c r="G376" s="232">
        <v>0</v>
      </c>
      <c r="H376" s="232">
        <v>31168</v>
      </c>
      <c r="I376" s="232">
        <v>0.43074026703834534</v>
      </c>
      <c r="J376" s="232">
        <v>2.8650611639022827E-2</v>
      </c>
    </row>
    <row r="377" spans="1:10" x14ac:dyDescent="0.25">
      <c r="A377" s="288" t="str">
        <f t="shared" si="5"/>
        <v>22013edu15</v>
      </c>
      <c r="B377" s="232">
        <v>22013</v>
      </c>
      <c r="C377" s="232" t="s">
        <v>708</v>
      </c>
      <c r="D377" s="232">
        <v>0.94546210765838623</v>
      </c>
      <c r="E377" s="232">
        <v>4.0966223925352097E-2</v>
      </c>
      <c r="F377" s="232">
        <v>23.079063415527344</v>
      </c>
      <c r="G377" s="232">
        <v>0</v>
      </c>
      <c r="H377" s="232">
        <v>31168</v>
      </c>
      <c r="I377" s="232">
        <v>0.43074026703834534</v>
      </c>
      <c r="J377" s="232">
        <v>3.1959719955921173E-2</v>
      </c>
    </row>
    <row r="378" spans="1:10" x14ac:dyDescent="0.25">
      <c r="A378" s="288" t="str">
        <f t="shared" si="5"/>
        <v>22013edu16</v>
      </c>
      <c r="B378" s="232">
        <v>22013</v>
      </c>
      <c r="C378" s="232" t="s">
        <v>709</v>
      </c>
      <c r="D378" s="232">
        <v>1.4425418376922607</v>
      </c>
      <c r="E378" s="232">
        <v>3.3459000289440155E-2</v>
      </c>
      <c r="F378" s="232">
        <v>43.113716125488281</v>
      </c>
      <c r="G378" s="232">
        <v>0</v>
      </c>
      <c r="H378" s="232">
        <v>31168</v>
      </c>
      <c r="I378" s="232">
        <v>0.43074026703834534</v>
      </c>
      <c r="J378" s="232">
        <v>0.17900604009628296</v>
      </c>
    </row>
    <row r="379" spans="1:10" x14ac:dyDescent="0.25">
      <c r="A379" s="288" t="str">
        <f t="shared" si="5"/>
        <v>22013edu18</v>
      </c>
      <c r="B379" s="232">
        <v>22013</v>
      </c>
      <c r="C379" s="232" t="s">
        <v>710</v>
      </c>
      <c r="D379" s="232">
        <v>1.9671233892440796</v>
      </c>
      <c r="E379" s="232">
        <v>8.0250322818756104E-2</v>
      </c>
      <c r="F379" s="232">
        <v>24.51234245300293</v>
      </c>
      <c r="G379" s="232">
        <v>0</v>
      </c>
      <c r="H379" s="232">
        <v>31168</v>
      </c>
      <c r="I379" s="232">
        <v>0.43074026703834534</v>
      </c>
      <c r="J379" s="232">
        <v>9.3341190367937088E-3</v>
      </c>
    </row>
    <row r="380" spans="1:10" x14ac:dyDescent="0.25">
      <c r="A380" s="288" t="str">
        <f t="shared" si="5"/>
        <v>22013edu2</v>
      </c>
      <c r="B380" s="232">
        <v>22013</v>
      </c>
      <c r="C380" s="232" t="s">
        <v>711</v>
      </c>
      <c r="D380" s="232">
        <v>-2.016744390130043E-2</v>
      </c>
      <c r="E380" s="232">
        <v>6.4165659248828888E-2</v>
      </c>
      <c r="F380" s="232">
        <v>-0.31430277228355408</v>
      </c>
      <c r="G380" s="232">
        <v>0.75329321622848511</v>
      </c>
      <c r="H380" s="232">
        <v>31168</v>
      </c>
      <c r="I380" s="232">
        <v>0.43074026703834534</v>
      </c>
      <c r="J380" s="232">
        <v>5.1737125031650066E-3</v>
      </c>
    </row>
    <row r="381" spans="1:10" x14ac:dyDescent="0.25">
      <c r="A381" s="288" t="str">
        <f t="shared" si="5"/>
        <v>22013edu22</v>
      </c>
      <c r="B381" s="232">
        <v>22013</v>
      </c>
      <c r="C381" s="232" t="s">
        <v>712</v>
      </c>
      <c r="D381" s="232">
        <v>2.2964339256286621</v>
      </c>
      <c r="E381" s="232">
        <v>7.8347891569137573E-2</v>
      </c>
      <c r="F381" s="232">
        <v>29.31072998046875</v>
      </c>
      <c r="G381" s="232">
        <v>0</v>
      </c>
      <c r="H381" s="232">
        <v>31168</v>
      </c>
      <c r="I381" s="232">
        <v>0.43074026703834534</v>
      </c>
      <c r="J381" s="232">
        <v>2.9913403559476137E-3</v>
      </c>
    </row>
    <row r="382" spans="1:10" x14ac:dyDescent="0.25">
      <c r="A382" s="288" t="str">
        <f t="shared" si="5"/>
        <v>22013edu3</v>
      </c>
      <c r="B382" s="232">
        <v>22013</v>
      </c>
      <c r="C382" s="232" t="s">
        <v>713</v>
      </c>
      <c r="D382" s="232">
        <v>2.0342180505394936E-2</v>
      </c>
      <c r="E382" s="232">
        <v>4.4366441667079926E-2</v>
      </c>
      <c r="F382" s="232">
        <v>0.45850375294685364</v>
      </c>
      <c r="G382" s="232">
        <v>0.64659374952316284</v>
      </c>
      <c r="H382" s="232">
        <v>31168</v>
      </c>
      <c r="I382" s="232">
        <v>0.43074026703834534</v>
      </c>
      <c r="J382" s="232">
        <v>9.9804066121578217E-3</v>
      </c>
    </row>
    <row r="383" spans="1:10" x14ac:dyDescent="0.25">
      <c r="A383" s="288" t="str">
        <f t="shared" si="5"/>
        <v>22013edu4</v>
      </c>
      <c r="B383" s="232">
        <v>22013</v>
      </c>
      <c r="C383" s="232" t="s">
        <v>714</v>
      </c>
      <c r="D383" s="232">
        <v>2.2767767310142517E-2</v>
      </c>
      <c r="E383" s="232">
        <v>4.3272525072097778E-2</v>
      </c>
      <c r="F383" s="232">
        <v>0.52614831924438477</v>
      </c>
      <c r="G383" s="232">
        <v>0.59878891706466675</v>
      </c>
      <c r="H383" s="232">
        <v>31168</v>
      </c>
      <c r="I383" s="232">
        <v>0.43074026703834534</v>
      </c>
      <c r="J383" s="232">
        <v>1.6497479751706123E-2</v>
      </c>
    </row>
    <row r="384" spans="1:10" x14ac:dyDescent="0.25">
      <c r="A384" s="288" t="str">
        <f t="shared" si="5"/>
        <v>22013edu5</v>
      </c>
      <c r="B384" s="232">
        <v>22013</v>
      </c>
      <c r="C384" s="232" t="s">
        <v>715</v>
      </c>
      <c r="D384" s="232">
        <v>8.7880596518516541E-2</v>
      </c>
      <c r="E384" s="232">
        <v>3.4552793949842453E-2</v>
      </c>
      <c r="F384" s="232">
        <v>2.5433716773986816</v>
      </c>
      <c r="G384" s="232">
        <v>1.0983629152178764E-2</v>
      </c>
      <c r="H384" s="232">
        <v>31168</v>
      </c>
      <c r="I384" s="232">
        <v>0.43074026703834534</v>
      </c>
      <c r="J384" s="232">
        <v>6.4895898103713989E-2</v>
      </c>
    </row>
    <row r="385" spans="1:10" x14ac:dyDescent="0.25">
      <c r="A385" s="288" t="str">
        <f t="shared" si="5"/>
        <v>22013edu6</v>
      </c>
      <c r="B385" s="232">
        <v>22013</v>
      </c>
      <c r="C385" s="232" t="s">
        <v>716</v>
      </c>
      <c r="D385" s="232">
        <v>0.12446847558021545</v>
      </c>
      <c r="E385" s="232">
        <v>3.6053996533155441E-2</v>
      </c>
      <c r="F385" s="232">
        <v>3.4522795677185059</v>
      </c>
      <c r="G385" s="232">
        <v>5.5660930229350924E-4</v>
      </c>
      <c r="H385" s="232">
        <v>31168</v>
      </c>
      <c r="I385" s="232">
        <v>0.43074026703834534</v>
      </c>
      <c r="J385" s="232">
        <v>3.5662908107042313E-2</v>
      </c>
    </row>
    <row r="386" spans="1:10" x14ac:dyDescent="0.25">
      <c r="A386" s="288" t="str">
        <f t="shared" si="5"/>
        <v>22013edu7</v>
      </c>
      <c r="B386" s="232">
        <v>22013</v>
      </c>
      <c r="C386" s="232" t="s">
        <v>717</v>
      </c>
      <c r="D386" s="232">
        <v>0.12329386174678802</v>
      </c>
      <c r="E386" s="232">
        <v>3.9307538419961929E-2</v>
      </c>
      <c r="F386" s="232">
        <v>3.1366467475891113</v>
      </c>
      <c r="G386" s="232">
        <v>1.7105097649618983E-3</v>
      </c>
      <c r="H386" s="232">
        <v>31168</v>
      </c>
      <c r="I386" s="232">
        <v>0.43074026703834534</v>
      </c>
      <c r="J386" s="232">
        <v>2.4114200845360756E-2</v>
      </c>
    </row>
    <row r="387" spans="1:10" x14ac:dyDescent="0.25">
      <c r="A387" s="288" t="str">
        <f t="shared" ref="A387:A450" si="6">B387&amp;C387</f>
        <v>22013edu8</v>
      </c>
      <c r="B387" s="232">
        <v>22013</v>
      </c>
      <c r="C387" s="232" t="s">
        <v>718</v>
      </c>
      <c r="D387" s="232">
        <v>0.20147101581096649</v>
      </c>
      <c r="E387" s="232">
        <v>3.5518836230039597E-2</v>
      </c>
      <c r="F387" s="232">
        <v>5.6722302436828613</v>
      </c>
      <c r="G387" s="232">
        <v>1.4219807553672581E-8</v>
      </c>
      <c r="H387" s="232">
        <v>31168</v>
      </c>
      <c r="I387" s="232">
        <v>0.43074026703834534</v>
      </c>
      <c r="J387" s="232">
        <v>2.9559154063463211E-2</v>
      </c>
    </row>
    <row r="388" spans="1:10" x14ac:dyDescent="0.25">
      <c r="A388" s="288" t="str">
        <f t="shared" si="6"/>
        <v>22013edu9</v>
      </c>
      <c r="B388" s="232">
        <v>22013</v>
      </c>
      <c r="C388" s="232" t="s">
        <v>719</v>
      </c>
      <c r="D388" s="232">
        <v>0.23986826837062836</v>
      </c>
      <c r="E388" s="232">
        <v>3.2161738723516464E-2</v>
      </c>
      <c r="F388" s="232">
        <v>7.4581871032714844</v>
      </c>
      <c r="G388" s="232">
        <v>9.0003884607812307E-14</v>
      </c>
      <c r="H388" s="232">
        <v>31168</v>
      </c>
      <c r="I388" s="232">
        <v>0.43074026703834534</v>
      </c>
      <c r="J388" s="232">
        <v>0.1069892942905426</v>
      </c>
    </row>
    <row r="389" spans="1:10" x14ac:dyDescent="0.25">
      <c r="A389" s="288" t="str">
        <f t="shared" si="6"/>
        <v>22013hom</v>
      </c>
      <c r="B389" s="232">
        <v>22013</v>
      </c>
      <c r="C389" s="232" t="s">
        <v>720</v>
      </c>
      <c r="D389" s="232">
        <v>0.39741554856300354</v>
      </c>
      <c r="E389" s="232">
        <v>8.9565860107541084E-3</v>
      </c>
      <c r="F389" s="232">
        <v>44.371318817138672</v>
      </c>
      <c r="G389" s="232">
        <v>0</v>
      </c>
      <c r="H389" s="232">
        <v>31168</v>
      </c>
      <c r="I389" s="232">
        <v>0.43074026703834534</v>
      </c>
      <c r="J389" s="232">
        <v>0.55304747819900513</v>
      </c>
    </row>
    <row r="390" spans="1:10" x14ac:dyDescent="0.25">
      <c r="A390" s="288" t="str">
        <f t="shared" si="6"/>
        <v>22013idade</v>
      </c>
      <c r="B390" s="232">
        <v>22013</v>
      </c>
      <c r="C390" s="232" t="s">
        <v>721</v>
      </c>
      <c r="D390" s="232">
        <v>5.523393303155899E-2</v>
      </c>
      <c r="E390" s="232">
        <v>2.4281642399728298E-3</v>
      </c>
      <c r="F390" s="232">
        <v>22.747198104858398</v>
      </c>
      <c r="G390" s="232">
        <v>0</v>
      </c>
      <c r="H390" s="232">
        <v>31168</v>
      </c>
      <c r="I390" s="232">
        <v>0.43074026703834534</v>
      </c>
      <c r="J390" s="232">
        <v>39.053482055664063</v>
      </c>
    </row>
    <row r="391" spans="1:10" x14ac:dyDescent="0.25">
      <c r="A391" s="288" t="str">
        <f t="shared" si="6"/>
        <v>22013idade2</v>
      </c>
      <c r="B391" s="232">
        <v>22013</v>
      </c>
      <c r="C391" s="232" t="s">
        <v>722</v>
      </c>
      <c r="D391" s="232">
        <v>-5.2878749556839466E-4</v>
      </c>
      <c r="E391" s="232">
        <v>3.0719991627847776E-5</v>
      </c>
      <c r="F391" s="232">
        <v>-17.213138580322266</v>
      </c>
      <c r="G391" s="232">
        <v>0</v>
      </c>
      <c r="H391" s="232">
        <v>31168</v>
      </c>
      <c r="I391" s="232">
        <v>0.43074026703834534</v>
      </c>
      <c r="J391" s="232">
        <v>1697.5859375</v>
      </c>
    </row>
    <row r="392" spans="1:10" x14ac:dyDescent="0.25">
      <c r="A392" s="288" t="str">
        <f t="shared" si="6"/>
        <v>22013lnrtrabp</v>
      </c>
      <c r="B392" s="232">
        <v>22013</v>
      </c>
      <c r="C392" s="232" t="s">
        <v>723</v>
      </c>
      <c r="J392" s="232">
        <v>7.4248270988464355</v>
      </c>
    </row>
    <row r="393" spans="1:10" x14ac:dyDescent="0.25">
      <c r="A393" s="288" t="str">
        <f t="shared" si="6"/>
        <v>12013_cons</v>
      </c>
      <c r="B393" s="232">
        <v>12013</v>
      </c>
      <c r="C393" s="232" t="s">
        <v>701</v>
      </c>
      <c r="D393" s="232">
        <v>5.3426938056945801</v>
      </c>
      <c r="E393" s="232">
        <v>5.4886113852262497E-2</v>
      </c>
      <c r="F393" s="232">
        <v>97.341445922851563</v>
      </c>
      <c r="G393" s="232">
        <v>0</v>
      </c>
      <c r="H393" s="232">
        <v>30983</v>
      </c>
      <c r="I393" s="232">
        <v>0.42537453770637512</v>
      </c>
    </row>
    <row r="394" spans="1:10" x14ac:dyDescent="0.25">
      <c r="A394" s="288" t="str">
        <f t="shared" si="6"/>
        <v>12013edu1</v>
      </c>
      <c r="B394" s="232">
        <v>12013</v>
      </c>
      <c r="C394" s="232" t="s">
        <v>702</v>
      </c>
      <c r="D394" s="232">
        <v>0.26194664835929871</v>
      </c>
      <c r="E394" s="232">
        <v>0.18014481663703918</v>
      </c>
      <c r="F394" s="232">
        <v>1.4540892839431763</v>
      </c>
      <c r="G394" s="232">
        <v>0.14593169093132019</v>
      </c>
      <c r="H394" s="232">
        <v>30983</v>
      </c>
      <c r="I394" s="232">
        <v>0.42537453770637512</v>
      </c>
      <c r="J394" s="232">
        <v>5.6340806622756645E-5</v>
      </c>
    </row>
    <row r="395" spans="1:10" x14ac:dyDescent="0.25">
      <c r="A395" s="288" t="str">
        <f t="shared" si="6"/>
        <v>12013edu10</v>
      </c>
      <c r="B395" s="232">
        <v>12013</v>
      </c>
      <c r="C395" s="232" t="s">
        <v>703</v>
      </c>
      <c r="D395" s="232">
        <v>0.36351561546325684</v>
      </c>
      <c r="E395" s="232">
        <v>3.7403151392936707E-2</v>
      </c>
      <c r="F395" s="232">
        <v>9.7188501358032227</v>
      </c>
      <c r="G395" s="232">
        <v>2.6968387656539602E-22</v>
      </c>
      <c r="H395" s="232">
        <v>30983</v>
      </c>
      <c r="I395" s="232">
        <v>0.42537453770637512</v>
      </c>
      <c r="J395" s="232">
        <v>2.2591434419155121E-2</v>
      </c>
    </row>
    <row r="396" spans="1:10" x14ac:dyDescent="0.25">
      <c r="A396" s="288" t="str">
        <f t="shared" si="6"/>
        <v>12013edu11</v>
      </c>
      <c r="B396" s="232">
        <v>12013</v>
      </c>
      <c r="C396" s="232" t="s">
        <v>704</v>
      </c>
      <c r="D396" s="232">
        <v>0.38985303044319153</v>
      </c>
      <c r="E396" s="232">
        <v>3.7028182297945023E-2</v>
      </c>
      <c r="F396" s="232">
        <v>10.528549194335938</v>
      </c>
      <c r="G396" s="232">
        <v>7.0575182040613296E-26</v>
      </c>
      <c r="H396" s="232">
        <v>30983</v>
      </c>
      <c r="I396" s="232">
        <v>0.42537453770637512</v>
      </c>
      <c r="J396" s="232">
        <v>2.7413256466388702E-2</v>
      </c>
    </row>
    <row r="397" spans="1:10" x14ac:dyDescent="0.25">
      <c r="A397" s="288" t="str">
        <f t="shared" si="6"/>
        <v>12013edu12</v>
      </c>
      <c r="B397" s="232">
        <v>12013</v>
      </c>
      <c r="C397" s="232" t="s">
        <v>705</v>
      </c>
      <c r="D397" s="232">
        <v>0.55680912733078003</v>
      </c>
      <c r="E397" s="232">
        <v>2.9218174517154694E-2</v>
      </c>
      <c r="F397" s="232">
        <v>19.056943893432617</v>
      </c>
      <c r="G397" s="232">
        <v>0</v>
      </c>
      <c r="H397" s="232">
        <v>30983</v>
      </c>
      <c r="I397" s="232">
        <v>0.42537453770637512</v>
      </c>
      <c r="J397" s="232">
        <v>0.36088618636131287</v>
      </c>
    </row>
    <row r="398" spans="1:10" x14ac:dyDescent="0.25">
      <c r="A398" s="288" t="str">
        <f t="shared" si="6"/>
        <v>12013edu13</v>
      </c>
      <c r="B398" s="232">
        <v>12013</v>
      </c>
      <c r="C398" s="232" t="s">
        <v>706</v>
      </c>
      <c r="D398" s="232">
        <v>0.78830611705780029</v>
      </c>
      <c r="E398" s="232">
        <v>3.9558097720146179E-2</v>
      </c>
      <c r="F398" s="232">
        <v>19.927806854248047</v>
      </c>
      <c r="G398" s="232">
        <v>0</v>
      </c>
      <c r="H398" s="232">
        <v>30983</v>
      </c>
      <c r="I398" s="232">
        <v>0.42537453770637512</v>
      </c>
      <c r="J398" s="232">
        <v>2.1662425249814987E-2</v>
      </c>
    </row>
    <row r="399" spans="1:10" x14ac:dyDescent="0.25">
      <c r="A399" s="288" t="str">
        <f t="shared" si="6"/>
        <v>12013edu14</v>
      </c>
      <c r="B399" s="232">
        <v>12013</v>
      </c>
      <c r="C399" s="232" t="s">
        <v>707</v>
      </c>
      <c r="D399" s="232">
        <v>0.92166215181350708</v>
      </c>
      <c r="E399" s="232">
        <v>4.1696242988109589E-2</v>
      </c>
      <c r="F399" s="232">
        <v>22.104202270507813</v>
      </c>
      <c r="G399" s="232">
        <v>0</v>
      </c>
      <c r="H399" s="232">
        <v>30983</v>
      </c>
      <c r="I399" s="232">
        <v>0.42537453770637512</v>
      </c>
      <c r="J399" s="232">
        <v>2.7138601988554001E-2</v>
      </c>
    </row>
    <row r="400" spans="1:10" x14ac:dyDescent="0.25">
      <c r="A400" s="288" t="str">
        <f t="shared" si="6"/>
        <v>12013edu15</v>
      </c>
      <c r="B400" s="232">
        <v>12013</v>
      </c>
      <c r="C400" s="232" t="s">
        <v>708</v>
      </c>
      <c r="D400" s="232">
        <v>0.99437212944030762</v>
      </c>
      <c r="E400" s="232">
        <v>4.0689378976821899E-2</v>
      </c>
      <c r="F400" s="232">
        <v>24.438125610351563</v>
      </c>
      <c r="G400" s="232">
        <v>0</v>
      </c>
      <c r="H400" s="232">
        <v>30983</v>
      </c>
      <c r="I400" s="232">
        <v>0.42537453770637512</v>
      </c>
      <c r="J400" s="232">
        <v>3.1532853841781616E-2</v>
      </c>
    </row>
    <row r="401" spans="1:10" x14ac:dyDescent="0.25">
      <c r="A401" s="288" t="str">
        <f t="shared" si="6"/>
        <v>12013edu16</v>
      </c>
      <c r="B401" s="232">
        <v>12013</v>
      </c>
      <c r="C401" s="232" t="s">
        <v>709</v>
      </c>
      <c r="D401" s="232">
        <v>1.4522128105163574</v>
      </c>
      <c r="E401" s="232">
        <v>3.1640294939279556E-2</v>
      </c>
      <c r="F401" s="232">
        <v>45.897575378417969</v>
      </c>
      <c r="G401" s="232">
        <v>0</v>
      </c>
      <c r="H401" s="232">
        <v>30983</v>
      </c>
      <c r="I401" s="232">
        <v>0.42537453770637512</v>
      </c>
      <c r="J401" s="232">
        <v>0.18072071671485901</v>
      </c>
    </row>
    <row r="402" spans="1:10" x14ac:dyDescent="0.25">
      <c r="A402" s="288" t="str">
        <f t="shared" si="6"/>
        <v>12013edu18</v>
      </c>
      <c r="B402" s="232">
        <v>12013</v>
      </c>
      <c r="C402" s="232" t="s">
        <v>710</v>
      </c>
      <c r="D402" s="232">
        <v>1.9554316997528076</v>
      </c>
      <c r="E402" s="232">
        <v>6.570037454366684E-2</v>
      </c>
      <c r="F402" s="232">
        <v>29.762870788574219</v>
      </c>
      <c r="G402" s="232">
        <v>0</v>
      </c>
      <c r="H402" s="232">
        <v>30983</v>
      </c>
      <c r="I402" s="232">
        <v>0.42537453770637512</v>
      </c>
      <c r="J402" s="232">
        <v>1.0117960162460804E-2</v>
      </c>
    </row>
    <row r="403" spans="1:10" x14ac:dyDescent="0.25">
      <c r="A403" s="288" t="str">
        <f t="shared" si="6"/>
        <v>12013edu2</v>
      </c>
      <c r="B403" s="232">
        <v>12013</v>
      </c>
      <c r="C403" s="232" t="s">
        <v>711</v>
      </c>
      <c r="D403" s="232">
        <v>1.7355030402541161E-2</v>
      </c>
      <c r="E403" s="232">
        <v>5.5553801357746124E-2</v>
      </c>
      <c r="F403" s="232">
        <v>0.31240040063858032</v>
      </c>
      <c r="G403" s="232">
        <v>0.75473833084106445</v>
      </c>
      <c r="H403" s="232">
        <v>30983</v>
      </c>
      <c r="I403" s="232">
        <v>0.42537453770637512</v>
      </c>
      <c r="J403" s="232">
        <v>5.4773068986833096E-3</v>
      </c>
    </row>
    <row r="404" spans="1:10" x14ac:dyDescent="0.25">
      <c r="A404" s="288" t="str">
        <f t="shared" si="6"/>
        <v>12013edu22</v>
      </c>
      <c r="B404" s="232">
        <v>12013</v>
      </c>
      <c r="C404" s="232" t="s">
        <v>712</v>
      </c>
      <c r="D404" s="232">
        <v>2.2977209091186523</v>
      </c>
      <c r="E404" s="232">
        <v>0.14741726219654083</v>
      </c>
      <c r="F404" s="232">
        <v>15.586511611938477</v>
      </c>
      <c r="G404" s="232">
        <v>0</v>
      </c>
      <c r="H404" s="232">
        <v>30983</v>
      </c>
      <c r="I404" s="232">
        <v>0.42537453770637512</v>
      </c>
      <c r="J404" s="232">
        <v>2.5110684800893068E-3</v>
      </c>
    </row>
    <row r="405" spans="1:10" x14ac:dyDescent="0.25">
      <c r="A405" s="288" t="str">
        <f t="shared" si="6"/>
        <v>12013edu3</v>
      </c>
      <c r="B405" s="232">
        <v>12013</v>
      </c>
      <c r="C405" s="232" t="s">
        <v>713</v>
      </c>
      <c r="D405" s="232">
        <v>2.5133607909083366E-2</v>
      </c>
      <c r="E405" s="232">
        <v>5.1509689539670944E-2</v>
      </c>
      <c r="F405" s="232">
        <v>0.48793941736221313</v>
      </c>
      <c r="G405" s="232">
        <v>0.62559622526168823</v>
      </c>
      <c r="H405" s="232">
        <v>30983</v>
      </c>
      <c r="I405" s="232">
        <v>0.42537453770637512</v>
      </c>
      <c r="J405" s="232">
        <v>9.0390238910913467E-3</v>
      </c>
    </row>
    <row r="406" spans="1:10" x14ac:dyDescent="0.25">
      <c r="A406" s="288" t="str">
        <f t="shared" si="6"/>
        <v>12013edu4</v>
      </c>
      <c r="B406" s="232">
        <v>12013</v>
      </c>
      <c r="C406" s="232" t="s">
        <v>714</v>
      </c>
      <c r="D406" s="232">
        <v>1.6247928142547607E-2</v>
      </c>
      <c r="E406" s="232">
        <v>4.1070777922868729E-2</v>
      </c>
      <c r="F406" s="232">
        <v>0.39560800790786743</v>
      </c>
      <c r="G406" s="232">
        <v>0.69239693880081177</v>
      </c>
      <c r="H406" s="232">
        <v>30983</v>
      </c>
      <c r="I406" s="232">
        <v>0.42537453770637512</v>
      </c>
      <c r="J406" s="232">
        <v>1.6249855980277061E-2</v>
      </c>
    </row>
    <row r="407" spans="1:10" x14ac:dyDescent="0.25">
      <c r="A407" s="288" t="str">
        <f t="shared" si="6"/>
        <v>12013edu5</v>
      </c>
      <c r="B407" s="232">
        <v>12013</v>
      </c>
      <c r="C407" s="232" t="s">
        <v>715</v>
      </c>
      <c r="D407" s="232">
        <v>0.12317856401205063</v>
      </c>
      <c r="E407" s="232">
        <v>3.2621931284666061E-2</v>
      </c>
      <c r="F407" s="232">
        <v>3.7759432792663574</v>
      </c>
      <c r="G407" s="232">
        <v>1.5970099775586277E-4</v>
      </c>
      <c r="H407" s="232">
        <v>30983</v>
      </c>
      <c r="I407" s="232">
        <v>0.42537453770637512</v>
      </c>
      <c r="J407" s="232">
        <v>6.4390331506729126E-2</v>
      </c>
    </row>
    <row r="408" spans="1:10" x14ac:dyDescent="0.25">
      <c r="A408" s="288" t="str">
        <f t="shared" si="6"/>
        <v>12013edu6</v>
      </c>
      <c r="B408" s="232">
        <v>12013</v>
      </c>
      <c r="C408" s="232" t="s">
        <v>716</v>
      </c>
      <c r="D408" s="232">
        <v>0.14096438884735107</v>
      </c>
      <c r="E408" s="232">
        <v>3.4520048648118973E-2</v>
      </c>
      <c r="F408" s="232">
        <v>4.0835514068603516</v>
      </c>
      <c r="G408" s="232">
        <v>4.4464002712629735E-5</v>
      </c>
      <c r="H408" s="232">
        <v>30983</v>
      </c>
      <c r="I408" s="232">
        <v>0.42537453770637512</v>
      </c>
      <c r="J408" s="232">
        <v>3.4852080047130585E-2</v>
      </c>
    </row>
    <row r="409" spans="1:10" x14ac:dyDescent="0.25">
      <c r="A409" s="288" t="str">
        <f t="shared" si="6"/>
        <v>12013edu7</v>
      </c>
      <c r="B409" s="232">
        <v>12013</v>
      </c>
      <c r="C409" s="232" t="s">
        <v>717</v>
      </c>
      <c r="D409" s="232">
        <v>0.23748525977134705</v>
      </c>
      <c r="E409" s="232">
        <v>3.5072959959506989E-2</v>
      </c>
      <c r="F409" s="232">
        <v>6.7711782455444336</v>
      </c>
      <c r="G409" s="232">
        <v>1.3001759391340073E-11</v>
      </c>
      <c r="H409" s="232">
        <v>30983</v>
      </c>
      <c r="I409" s="232">
        <v>0.42537453770637512</v>
      </c>
      <c r="J409" s="232">
        <v>2.1884627640247345E-2</v>
      </c>
    </row>
    <row r="410" spans="1:10" x14ac:dyDescent="0.25">
      <c r="A410" s="288" t="str">
        <f t="shared" si="6"/>
        <v>12013edu8</v>
      </c>
      <c r="B410" s="232">
        <v>12013</v>
      </c>
      <c r="C410" s="232" t="s">
        <v>718</v>
      </c>
      <c r="D410" s="232">
        <v>0.21848845481872559</v>
      </c>
      <c r="E410" s="232">
        <v>3.6823596805334091E-2</v>
      </c>
      <c r="F410" s="232">
        <v>5.9333815574645996</v>
      </c>
      <c r="G410" s="232">
        <v>2.9990900873855253E-9</v>
      </c>
      <c r="H410" s="232">
        <v>30983</v>
      </c>
      <c r="I410" s="232">
        <v>0.42537453770637512</v>
      </c>
      <c r="J410" s="232">
        <v>2.9193339869379997E-2</v>
      </c>
    </row>
    <row r="411" spans="1:10" x14ac:dyDescent="0.25">
      <c r="A411" s="288" t="str">
        <f t="shared" si="6"/>
        <v>12013edu9</v>
      </c>
      <c r="B411" s="232">
        <v>12013</v>
      </c>
      <c r="C411" s="232" t="s">
        <v>719</v>
      </c>
      <c r="D411" s="232">
        <v>0.29915377497673035</v>
      </c>
      <c r="E411" s="232">
        <v>3.0339976772665977E-2</v>
      </c>
      <c r="F411" s="232">
        <v>9.8600530624389648</v>
      </c>
      <c r="G411" s="232">
        <v>6.7028880027905196E-23</v>
      </c>
      <c r="H411" s="232">
        <v>30983</v>
      </c>
      <c r="I411" s="232">
        <v>0.42537453770637512</v>
      </c>
      <c r="J411" s="232">
        <v>0.10858722031116486</v>
      </c>
    </row>
    <row r="412" spans="1:10" x14ac:dyDescent="0.25">
      <c r="A412" s="288" t="str">
        <f t="shared" si="6"/>
        <v>12013hom</v>
      </c>
      <c r="B412" s="232">
        <v>12013</v>
      </c>
      <c r="C412" s="232" t="s">
        <v>720</v>
      </c>
      <c r="D412" s="232">
        <v>0.3922705352306366</v>
      </c>
      <c r="E412" s="232">
        <v>8.9507158845663071E-3</v>
      </c>
      <c r="F412" s="232">
        <v>43.825603485107422</v>
      </c>
      <c r="G412" s="232">
        <v>0</v>
      </c>
      <c r="H412" s="232">
        <v>30983</v>
      </c>
      <c r="I412" s="232">
        <v>0.42537453770637512</v>
      </c>
      <c r="J412" s="232">
        <v>0.55148077011108398</v>
      </c>
    </row>
    <row r="413" spans="1:10" x14ac:dyDescent="0.25">
      <c r="A413" s="288" t="str">
        <f t="shared" si="6"/>
        <v>12013idade</v>
      </c>
      <c r="B413" s="232">
        <v>12013</v>
      </c>
      <c r="C413" s="232" t="s">
        <v>721</v>
      </c>
      <c r="D413" s="232">
        <v>5.2535433322191238E-2</v>
      </c>
      <c r="E413" s="232">
        <v>2.6251119561493397E-3</v>
      </c>
      <c r="F413" s="232">
        <v>20.012645721435547</v>
      </c>
      <c r="G413" s="232">
        <v>0</v>
      </c>
      <c r="H413" s="232">
        <v>30983</v>
      </c>
      <c r="I413" s="232">
        <v>0.42537453770637512</v>
      </c>
      <c r="J413" s="232">
        <v>38.915565490722656</v>
      </c>
    </row>
    <row r="414" spans="1:10" x14ac:dyDescent="0.25">
      <c r="A414" s="288" t="str">
        <f t="shared" si="6"/>
        <v>12013idade2</v>
      </c>
      <c r="B414" s="232">
        <v>12013</v>
      </c>
      <c r="C414" s="232" t="s">
        <v>722</v>
      </c>
      <c r="D414" s="232">
        <v>-4.9432914238423109E-4</v>
      </c>
      <c r="E414" s="232">
        <v>3.3521664590807632E-5</v>
      </c>
      <c r="F414" s="232">
        <v>-14.746557235717773</v>
      </c>
      <c r="G414" s="232">
        <v>0</v>
      </c>
      <c r="H414" s="232">
        <v>30983</v>
      </c>
      <c r="I414" s="232">
        <v>0.42537453770637512</v>
      </c>
      <c r="J414" s="232">
        <v>1688.0731201171875</v>
      </c>
    </row>
    <row r="415" spans="1:10" x14ac:dyDescent="0.25">
      <c r="A415" s="288" t="str">
        <f t="shared" si="6"/>
        <v>12013lnrtrabp</v>
      </c>
      <c r="B415" s="232">
        <v>12013</v>
      </c>
      <c r="C415" s="232" t="s">
        <v>723</v>
      </c>
      <c r="J415" s="232">
        <v>7.4077997207641602</v>
      </c>
    </row>
    <row r="416" spans="1:10" x14ac:dyDescent="0.25">
      <c r="A416" s="288" t="str">
        <f t="shared" si="6"/>
        <v>42012_cons</v>
      </c>
      <c r="B416" s="232">
        <v>42012</v>
      </c>
      <c r="C416" s="232" t="s">
        <v>701</v>
      </c>
      <c r="D416" s="232">
        <v>5.2865638732910156</v>
      </c>
      <c r="E416" s="232">
        <v>5.3209196776151657E-2</v>
      </c>
      <c r="F416" s="232">
        <v>99.354324340820313</v>
      </c>
      <c r="G416" s="232">
        <v>0</v>
      </c>
      <c r="H416" s="232">
        <v>30806</v>
      </c>
      <c r="I416" s="232">
        <v>0.42798957228660583</v>
      </c>
    </row>
    <row r="417" spans="1:10" x14ac:dyDescent="0.25">
      <c r="A417" s="288" t="str">
        <f t="shared" si="6"/>
        <v>42012edu1</v>
      </c>
      <c r="B417" s="232">
        <v>42012</v>
      </c>
      <c r="C417" s="232" t="s">
        <v>702</v>
      </c>
      <c r="D417" s="232">
        <v>0.18320818245410919</v>
      </c>
      <c r="E417" s="232">
        <v>0.10379604995250702</v>
      </c>
      <c r="F417" s="232">
        <v>1.7650785446166992</v>
      </c>
      <c r="G417" s="232">
        <v>7.7560476958751678E-2</v>
      </c>
      <c r="H417" s="232">
        <v>30806</v>
      </c>
      <c r="I417" s="232">
        <v>0.42798957228660583</v>
      </c>
      <c r="J417" s="232">
        <v>1.4895325875841081E-4</v>
      </c>
    </row>
    <row r="418" spans="1:10" x14ac:dyDescent="0.25">
      <c r="A418" s="288" t="str">
        <f t="shared" si="6"/>
        <v>42012edu10</v>
      </c>
      <c r="B418" s="232">
        <v>42012</v>
      </c>
      <c r="C418" s="232" t="s">
        <v>703</v>
      </c>
      <c r="D418" s="232">
        <v>0.34149259328842163</v>
      </c>
      <c r="E418" s="232">
        <v>4.0083844214677811E-2</v>
      </c>
      <c r="F418" s="232">
        <v>8.5194568634033203</v>
      </c>
      <c r="G418" s="232">
        <v>1.6749489233718877E-17</v>
      </c>
      <c r="H418" s="232">
        <v>30806</v>
      </c>
      <c r="I418" s="232">
        <v>0.42798957228660583</v>
      </c>
      <c r="J418" s="232">
        <v>2.1891174837946892E-2</v>
      </c>
    </row>
    <row r="419" spans="1:10" x14ac:dyDescent="0.25">
      <c r="A419" s="288" t="str">
        <f t="shared" si="6"/>
        <v>42012edu11</v>
      </c>
      <c r="B419" s="232">
        <v>42012</v>
      </c>
      <c r="C419" s="232" t="s">
        <v>704</v>
      </c>
      <c r="D419" s="232">
        <v>0.35722115635871887</v>
      </c>
      <c r="E419" s="232">
        <v>4.0425494313240051E-2</v>
      </c>
      <c r="F419" s="232">
        <v>8.8365316390991211</v>
      </c>
      <c r="G419" s="232">
        <v>1.0387012417356469E-18</v>
      </c>
      <c r="H419" s="232">
        <v>30806</v>
      </c>
      <c r="I419" s="232">
        <v>0.42798957228660583</v>
      </c>
      <c r="J419" s="232">
        <v>2.831604890525341E-2</v>
      </c>
    </row>
    <row r="420" spans="1:10" x14ac:dyDescent="0.25">
      <c r="A420" s="288" t="str">
        <f t="shared" si="6"/>
        <v>42012edu12</v>
      </c>
      <c r="B420" s="232">
        <v>42012</v>
      </c>
      <c r="C420" s="232" t="s">
        <v>705</v>
      </c>
      <c r="D420" s="232">
        <v>0.55520892143249512</v>
      </c>
      <c r="E420" s="232">
        <v>3.1168710440397263E-2</v>
      </c>
      <c r="F420" s="232">
        <v>17.813022613525391</v>
      </c>
      <c r="G420" s="232">
        <v>0</v>
      </c>
      <c r="H420" s="232">
        <v>30806</v>
      </c>
      <c r="I420" s="232">
        <v>0.42798957228660583</v>
      </c>
      <c r="J420" s="232">
        <v>0.35786733031272888</v>
      </c>
    </row>
    <row r="421" spans="1:10" x14ac:dyDescent="0.25">
      <c r="A421" s="288" t="str">
        <f t="shared" si="6"/>
        <v>42012edu13</v>
      </c>
      <c r="B421" s="232">
        <v>42012</v>
      </c>
      <c r="C421" s="232" t="s">
        <v>706</v>
      </c>
      <c r="D421" s="232">
        <v>0.78971654176712036</v>
      </c>
      <c r="E421" s="232">
        <v>4.3507549911737442E-2</v>
      </c>
      <c r="F421" s="232">
        <v>18.151252746582031</v>
      </c>
      <c r="G421" s="232">
        <v>0</v>
      </c>
      <c r="H421" s="232">
        <v>30806</v>
      </c>
      <c r="I421" s="232">
        <v>0.42798957228660583</v>
      </c>
      <c r="J421" s="232">
        <v>1.9845522940158844E-2</v>
      </c>
    </row>
    <row r="422" spans="1:10" x14ac:dyDescent="0.25">
      <c r="A422" s="288" t="str">
        <f t="shared" si="6"/>
        <v>42012edu14</v>
      </c>
      <c r="B422" s="232">
        <v>42012</v>
      </c>
      <c r="C422" s="232" t="s">
        <v>707</v>
      </c>
      <c r="D422" s="232">
        <v>0.95677518844604492</v>
      </c>
      <c r="E422" s="232">
        <v>4.5835141092538834E-2</v>
      </c>
      <c r="F422" s="232">
        <v>20.874271392822266</v>
      </c>
      <c r="G422" s="232">
        <v>0</v>
      </c>
      <c r="H422" s="232">
        <v>30806</v>
      </c>
      <c r="I422" s="232">
        <v>0.42798957228660583</v>
      </c>
      <c r="J422" s="232">
        <v>2.7783820405602455E-2</v>
      </c>
    </row>
    <row r="423" spans="1:10" x14ac:dyDescent="0.25">
      <c r="A423" s="288" t="str">
        <f t="shared" si="6"/>
        <v>42012edu15</v>
      </c>
      <c r="B423" s="232">
        <v>42012</v>
      </c>
      <c r="C423" s="232" t="s">
        <v>708</v>
      </c>
      <c r="D423" s="232">
        <v>1.0321213006973267</v>
      </c>
      <c r="E423" s="232">
        <v>4.7825276851654053E-2</v>
      </c>
      <c r="F423" s="232">
        <v>21.581083297729492</v>
      </c>
      <c r="G423" s="232">
        <v>0</v>
      </c>
      <c r="H423" s="232">
        <v>30806</v>
      </c>
      <c r="I423" s="232">
        <v>0.42798957228660583</v>
      </c>
      <c r="J423" s="232">
        <v>3.1808909028768539E-2</v>
      </c>
    </row>
    <row r="424" spans="1:10" x14ac:dyDescent="0.25">
      <c r="A424" s="288" t="str">
        <f t="shared" si="6"/>
        <v>42012edu16</v>
      </c>
      <c r="B424" s="232">
        <v>42012</v>
      </c>
      <c r="C424" s="232" t="s">
        <v>709</v>
      </c>
      <c r="D424" s="232">
        <v>1.4774856567382813</v>
      </c>
      <c r="E424" s="232">
        <v>3.4104026854038239E-2</v>
      </c>
      <c r="F424" s="232">
        <v>43.322910308837891</v>
      </c>
      <c r="G424" s="232">
        <v>0</v>
      </c>
      <c r="H424" s="232">
        <v>30806</v>
      </c>
      <c r="I424" s="232">
        <v>0.42798957228660583</v>
      </c>
      <c r="J424" s="232">
        <v>0.17541968822479248</v>
      </c>
    </row>
    <row r="425" spans="1:10" x14ac:dyDescent="0.25">
      <c r="A425" s="288" t="str">
        <f t="shared" si="6"/>
        <v>42012edu18</v>
      </c>
      <c r="B425" s="232">
        <v>42012</v>
      </c>
      <c r="C425" s="232" t="s">
        <v>710</v>
      </c>
      <c r="D425" s="232">
        <v>1.9065130949020386</v>
      </c>
      <c r="E425" s="232">
        <v>7.4111416935920715E-2</v>
      </c>
      <c r="F425" s="232">
        <v>25.724958419799805</v>
      </c>
      <c r="G425" s="232">
        <v>0</v>
      </c>
      <c r="H425" s="232">
        <v>30806</v>
      </c>
      <c r="I425" s="232">
        <v>0.42798957228660583</v>
      </c>
      <c r="J425" s="232">
        <v>1.0055872611701488E-2</v>
      </c>
    </row>
    <row r="426" spans="1:10" x14ac:dyDescent="0.25">
      <c r="A426" s="288" t="str">
        <f t="shared" si="6"/>
        <v>42012edu2</v>
      </c>
      <c r="B426" s="232">
        <v>42012</v>
      </c>
      <c r="C426" s="232" t="s">
        <v>711</v>
      </c>
      <c r="D426" s="232">
        <v>1.9168054684996605E-2</v>
      </c>
      <c r="E426" s="232">
        <v>6.5549388527870178E-2</v>
      </c>
      <c r="F426" s="232">
        <v>0.29242154955863953</v>
      </c>
      <c r="G426" s="232">
        <v>0.76996630430221558</v>
      </c>
      <c r="H426" s="232">
        <v>30806</v>
      </c>
      <c r="I426" s="232">
        <v>0.42798957228660583</v>
      </c>
      <c r="J426" s="232">
        <v>5.9546828269958496E-3</v>
      </c>
    </row>
    <row r="427" spans="1:10" x14ac:dyDescent="0.25">
      <c r="A427" s="288" t="str">
        <f t="shared" si="6"/>
        <v>42012edu22</v>
      </c>
      <c r="B427" s="232">
        <v>42012</v>
      </c>
      <c r="C427" s="232" t="s">
        <v>712</v>
      </c>
      <c r="D427" s="232">
        <v>2.1937987804412842</v>
      </c>
      <c r="E427" s="232">
        <v>0.16124336421489716</v>
      </c>
      <c r="F427" s="232">
        <v>13.605513572692871</v>
      </c>
      <c r="G427" s="232">
        <v>0</v>
      </c>
      <c r="H427" s="232">
        <v>30806</v>
      </c>
      <c r="I427" s="232">
        <v>0.42798957228660583</v>
      </c>
      <c r="J427" s="232">
        <v>3.3059297129511833E-3</v>
      </c>
    </row>
    <row r="428" spans="1:10" x14ac:dyDescent="0.25">
      <c r="A428" s="288" t="str">
        <f t="shared" si="6"/>
        <v>42012edu3</v>
      </c>
      <c r="B428" s="232">
        <v>42012</v>
      </c>
      <c r="C428" s="232" t="s">
        <v>713</v>
      </c>
      <c r="D428" s="232">
        <v>9.3847392126917839E-3</v>
      </c>
      <c r="E428" s="232">
        <v>5.1261547952890396E-2</v>
      </c>
      <c r="F428" s="232">
        <v>0.18307560682296753</v>
      </c>
      <c r="G428" s="232">
        <v>0.85473990440368652</v>
      </c>
      <c r="H428" s="232">
        <v>30806</v>
      </c>
      <c r="I428" s="232">
        <v>0.42798957228660583</v>
      </c>
      <c r="J428" s="232">
        <v>1.0538199916481972E-2</v>
      </c>
    </row>
    <row r="429" spans="1:10" x14ac:dyDescent="0.25">
      <c r="A429" s="288" t="str">
        <f t="shared" si="6"/>
        <v>42012edu4</v>
      </c>
      <c r="B429" s="232">
        <v>42012</v>
      </c>
      <c r="C429" s="232" t="s">
        <v>714</v>
      </c>
      <c r="D429" s="232">
        <v>7.2043925523757935E-2</v>
      </c>
      <c r="E429" s="232">
        <v>4.3271280825138092E-2</v>
      </c>
      <c r="F429" s="232">
        <v>1.6649363040924072</v>
      </c>
      <c r="G429" s="232">
        <v>9.5935642719268799E-2</v>
      </c>
      <c r="H429" s="232">
        <v>30806</v>
      </c>
      <c r="I429" s="232">
        <v>0.42798957228660583</v>
      </c>
      <c r="J429" s="232">
        <v>1.705370657145977E-2</v>
      </c>
    </row>
    <row r="430" spans="1:10" x14ac:dyDescent="0.25">
      <c r="A430" s="288" t="str">
        <f t="shared" si="6"/>
        <v>42012edu5</v>
      </c>
      <c r="B430" s="232">
        <v>42012</v>
      </c>
      <c r="C430" s="232" t="s">
        <v>715</v>
      </c>
      <c r="D430" s="232">
        <v>8.7837629020214081E-2</v>
      </c>
      <c r="E430" s="232">
        <v>3.422253206372261E-2</v>
      </c>
      <c r="F430" s="232">
        <v>2.5666606426239014</v>
      </c>
      <c r="G430" s="232">
        <v>1.0272988118231297E-2</v>
      </c>
      <c r="H430" s="232">
        <v>30806</v>
      </c>
      <c r="I430" s="232">
        <v>0.42798957228660583</v>
      </c>
      <c r="J430" s="232">
        <v>6.5789215266704559E-2</v>
      </c>
    </row>
    <row r="431" spans="1:10" x14ac:dyDescent="0.25">
      <c r="A431" s="288" t="str">
        <f t="shared" si="6"/>
        <v>42012edu6</v>
      </c>
      <c r="B431" s="232">
        <v>42012</v>
      </c>
      <c r="C431" s="232" t="s">
        <v>716</v>
      </c>
      <c r="D431" s="232">
        <v>0.17285589873790741</v>
      </c>
      <c r="E431" s="232">
        <v>3.7187084555625916E-2</v>
      </c>
      <c r="F431" s="232">
        <v>4.648277759552002</v>
      </c>
      <c r="G431" s="232">
        <v>3.3610472200962249E-6</v>
      </c>
      <c r="H431" s="232">
        <v>30806</v>
      </c>
      <c r="I431" s="232">
        <v>0.42798957228660583</v>
      </c>
      <c r="J431" s="232">
        <v>3.7206642329692841E-2</v>
      </c>
    </row>
    <row r="432" spans="1:10" x14ac:dyDescent="0.25">
      <c r="A432" s="288" t="str">
        <f t="shared" si="6"/>
        <v>42012edu7</v>
      </c>
      <c r="B432" s="232">
        <v>42012</v>
      </c>
      <c r="C432" s="232" t="s">
        <v>717</v>
      </c>
      <c r="D432" s="232">
        <v>0.20570613443851471</v>
      </c>
      <c r="E432" s="232">
        <v>3.7899728864431381E-2</v>
      </c>
      <c r="F432" s="232">
        <v>5.4276413917541504</v>
      </c>
      <c r="G432" s="232">
        <v>5.7534393249625282E-8</v>
      </c>
      <c r="H432" s="232">
        <v>30806</v>
      </c>
      <c r="I432" s="232">
        <v>0.42798957228660583</v>
      </c>
      <c r="J432" s="232">
        <v>2.2612070664763451E-2</v>
      </c>
    </row>
    <row r="433" spans="1:10" x14ac:dyDescent="0.25">
      <c r="A433" s="288" t="str">
        <f t="shared" si="6"/>
        <v>42012edu8</v>
      </c>
      <c r="B433" s="232">
        <v>42012</v>
      </c>
      <c r="C433" s="232" t="s">
        <v>718</v>
      </c>
      <c r="D433" s="232">
        <v>0.20082424581050873</v>
      </c>
      <c r="E433" s="232">
        <v>3.7870839238166809E-2</v>
      </c>
      <c r="F433" s="232">
        <v>5.3028726577758789</v>
      </c>
      <c r="G433" s="232">
        <v>1.1478007166942916E-7</v>
      </c>
      <c r="H433" s="232">
        <v>30806</v>
      </c>
      <c r="I433" s="232">
        <v>0.42798957228660583</v>
      </c>
      <c r="J433" s="232">
        <v>2.8644710779190063E-2</v>
      </c>
    </row>
    <row r="434" spans="1:10" x14ac:dyDescent="0.25">
      <c r="A434" s="288" t="str">
        <f t="shared" si="6"/>
        <v>42012edu9</v>
      </c>
      <c r="B434" s="232">
        <v>42012</v>
      </c>
      <c r="C434" s="232" t="s">
        <v>719</v>
      </c>
      <c r="D434" s="232">
        <v>0.29943782091140747</v>
      </c>
      <c r="E434" s="232">
        <v>3.2155651599168777E-2</v>
      </c>
      <c r="F434" s="232">
        <v>9.3121366500854492</v>
      </c>
      <c r="G434" s="232">
        <v>1.3334678155760455E-20</v>
      </c>
      <c r="H434" s="232">
        <v>30806</v>
      </c>
      <c r="I434" s="232">
        <v>0.42798957228660583</v>
      </c>
      <c r="J434" s="232">
        <v>0.11096848547458649</v>
      </c>
    </row>
    <row r="435" spans="1:10" x14ac:dyDescent="0.25">
      <c r="A435" s="288" t="str">
        <f t="shared" si="6"/>
        <v>42012hom</v>
      </c>
      <c r="B435" s="232">
        <v>42012</v>
      </c>
      <c r="C435" s="232" t="s">
        <v>720</v>
      </c>
      <c r="D435" s="232">
        <v>0.38702741265296936</v>
      </c>
      <c r="E435" s="232">
        <v>9.5164058730006218E-3</v>
      </c>
      <c r="F435" s="232">
        <v>40.66949462890625</v>
      </c>
      <c r="G435" s="232">
        <v>0</v>
      </c>
      <c r="H435" s="232">
        <v>30806</v>
      </c>
      <c r="I435" s="232">
        <v>0.42798957228660583</v>
      </c>
      <c r="J435" s="232">
        <v>0.54980981349945068</v>
      </c>
    </row>
    <row r="436" spans="1:10" x14ac:dyDescent="0.25">
      <c r="A436" s="288" t="str">
        <f t="shared" si="6"/>
        <v>42012idade</v>
      </c>
      <c r="B436" s="232">
        <v>42012</v>
      </c>
      <c r="C436" s="232" t="s">
        <v>721</v>
      </c>
      <c r="D436" s="232">
        <v>5.543062835931778E-2</v>
      </c>
      <c r="E436" s="232">
        <v>2.3980524856597185E-3</v>
      </c>
      <c r="F436" s="232">
        <v>23.114852905273438</v>
      </c>
      <c r="G436" s="232">
        <v>0</v>
      </c>
      <c r="H436" s="232">
        <v>30806</v>
      </c>
      <c r="I436" s="232">
        <v>0.42798957228660583</v>
      </c>
      <c r="J436" s="232">
        <v>38.830345153808594</v>
      </c>
    </row>
    <row r="437" spans="1:10" x14ac:dyDescent="0.25">
      <c r="A437" s="288" t="str">
        <f t="shared" si="6"/>
        <v>42012idade2</v>
      </c>
      <c r="B437" s="232">
        <v>42012</v>
      </c>
      <c r="C437" s="232" t="s">
        <v>722</v>
      </c>
      <c r="D437" s="232">
        <v>-5.3336244309321046E-4</v>
      </c>
      <c r="E437" s="232">
        <v>3.0824157875031233E-5</v>
      </c>
      <c r="F437" s="232">
        <v>-17.303390502929688</v>
      </c>
      <c r="G437" s="232">
        <v>0</v>
      </c>
      <c r="H437" s="232">
        <v>30806</v>
      </c>
      <c r="I437" s="232">
        <v>0.42798957228660583</v>
      </c>
      <c r="J437" s="232">
        <v>1682.16748046875</v>
      </c>
    </row>
    <row r="438" spans="1:10" x14ac:dyDescent="0.25">
      <c r="A438" s="288" t="str">
        <f t="shared" si="6"/>
        <v>42012lnrtrabp</v>
      </c>
      <c r="B438" s="232">
        <v>42012</v>
      </c>
      <c r="C438" s="232" t="s">
        <v>723</v>
      </c>
      <c r="J438" s="232">
        <v>7.3888239860534668</v>
      </c>
    </row>
    <row r="439" spans="1:10" x14ac:dyDescent="0.25">
      <c r="A439" s="288" t="str">
        <f t="shared" si="6"/>
        <v>32012_cons</v>
      </c>
      <c r="B439" s="232">
        <v>32012</v>
      </c>
      <c r="C439" s="232" t="s">
        <v>701</v>
      </c>
      <c r="D439" s="232">
        <v>5.2770447731018066</v>
      </c>
      <c r="E439" s="232">
        <v>4.8197120428085327E-2</v>
      </c>
      <c r="F439" s="232">
        <v>109.48880004882813</v>
      </c>
      <c r="G439" s="232">
        <v>0</v>
      </c>
      <c r="H439" s="232">
        <v>30905</v>
      </c>
      <c r="I439" s="232">
        <v>0.4394862949848175</v>
      </c>
    </row>
    <row r="440" spans="1:10" x14ac:dyDescent="0.25">
      <c r="A440" s="288" t="str">
        <f t="shared" si="6"/>
        <v>32012edu1</v>
      </c>
      <c r="B440" s="232">
        <v>32012</v>
      </c>
      <c r="C440" s="232" t="s">
        <v>702</v>
      </c>
      <c r="D440" s="232">
        <v>-0.25649526715278625</v>
      </c>
      <c r="E440" s="232">
        <v>0.21072676777839661</v>
      </c>
      <c r="F440" s="232">
        <v>-1.217193603515625</v>
      </c>
      <c r="G440" s="232">
        <v>0.22353985905647278</v>
      </c>
      <c r="H440" s="232">
        <v>30905</v>
      </c>
      <c r="I440" s="232">
        <v>0.4394862949848175</v>
      </c>
      <c r="J440" s="232">
        <v>8.6450920207425952E-5</v>
      </c>
    </row>
    <row r="441" spans="1:10" x14ac:dyDescent="0.25">
      <c r="A441" s="288" t="str">
        <f t="shared" si="6"/>
        <v>32012edu10</v>
      </c>
      <c r="B441" s="232">
        <v>32012</v>
      </c>
      <c r="C441" s="232" t="s">
        <v>703</v>
      </c>
      <c r="D441" s="232">
        <v>0.34033969044685364</v>
      </c>
      <c r="E441" s="232">
        <v>3.4564867615699768E-2</v>
      </c>
      <c r="F441" s="232">
        <v>9.846405029296875</v>
      </c>
      <c r="G441" s="232">
        <v>7.6763474085430416E-23</v>
      </c>
      <c r="H441" s="232">
        <v>30905</v>
      </c>
      <c r="I441" s="232">
        <v>0.4394862949848175</v>
      </c>
      <c r="J441" s="232">
        <v>2.3640783503651619E-2</v>
      </c>
    </row>
    <row r="442" spans="1:10" x14ac:dyDescent="0.25">
      <c r="A442" s="288" t="str">
        <f t="shared" si="6"/>
        <v>32012edu11</v>
      </c>
      <c r="B442" s="232">
        <v>32012</v>
      </c>
      <c r="C442" s="232" t="s">
        <v>704</v>
      </c>
      <c r="D442" s="232">
        <v>0.39343073964118958</v>
      </c>
      <c r="E442" s="232">
        <v>3.3438693732023239E-2</v>
      </c>
      <c r="F442" s="232">
        <v>11.765732765197754</v>
      </c>
      <c r="G442" s="232">
        <v>6.8572445322802879E-32</v>
      </c>
      <c r="H442" s="232">
        <v>30905</v>
      </c>
      <c r="I442" s="232">
        <v>0.4394862949848175</v>
      </c>
      <c r="J442" s="232">
        <v>2.9633143916726112E-2</v>
      </c>
    </row>
    <row r="443" spans="1:10" x14ac:dyDescent="0.25">
      <c r="A443" s="288" t="str">
        <f t="shared" si="6"/>
        <v>32012edu12</v>
      </c>
      <c r="B443" s="232">
        <v>32012</v>
      </c>
      <c r="C443" s="232" t="s">
        <v>705</v>
      </c>
      <c r="D443" s="232">
        <v>0.55362308025360107</v>
      </c>
      <c r="E443" s="232">
        <v>2.6765594258904457E-2</v>
      </c>
      <c r="F443" s="232">
        <v>20.684131622314453</v>
      </c>
      <c r="G443" s="232">
        <v>0</v>
      </c>
      <c r="H443" s="232">
        <v>30905</v>
      </c>
      <c r="I443" s="232">
        <v>0.4394862949848175</v>
      </c>
      <c r="J443" s="232">
        <v>0.35517323017120361</v>
      </c>
    </row>
    <row r="444" spans="1:10" x14ac:dyDescent="0.25">
      <c r="A444" s="288" t="str">
        <f t="shared" si="6"/>
        <v>32012edu13</v>
      </c>
      <c r="B444" s="232">
        <v>32012</v>
      </c>
      <c r="C444" s="232" t="s">
        <v>706</v>
      </c>
      <c r="D444" s="232">
        <v>0.79160237312316895</v>
      </c>
      <c r="E444" s="232">
        <v>3.8978572934865952E-2</v>
      </c>
      <c r="F444" s="232">
        <v>20.30865478515625</v>
      </c>
      <c r="G444" s="232">
        <v>0</v>
      </c>
      <c r="H444" s="232">
        <v>30905</v>
      </c>
      <c r="I444" s="232">
        <v>0.4394862949848175</v>
      </c>
      <c r="J444" s="232">
        <v>2.2224145010113716E-2</v>
      </c>
    </row>
    <row r="445" spans="1:10" x14ac:dyDescent="0.25">
      <c r="A445" s="288" t="str">
        <f t="shared" si="6"/>
        <v>32012edu14</v>
      </c>
      <c r="B445" s="232">
        <v>32012</v>
      </c>
      <c r="C445" s="232" t="s">
        <v>707</v>
      </c>
      <c r="D445" s="232">
        <v>0.91502314805984497</v>
      </c>
      <c r="E445" s="232">
        <v>3.6876823753118515E-2</v>
      </c>
      <c r="F445" s="232">
        <v>24.812959671020508</v>
      </c>
      <c r="G445" s="232">
        <v>0</v>
      </c>
      <c r="H445" s="232">
        <v>30905</v>
      </c>
      <c r="I445" s="232">
        <v>0.4394862949848175</v>
      </c>
      <c r="J445" s="232">
        <v>2.7011558413505554E-2</v>
      </c>
    </row>
    <row r="446" spans="1:10" x14ac:dyDescent="0.25">
      <c r="A446" s="288" t="str">
        <f t="shared" si="6"/>
        <v>32012edu15</v>
      </c>
      <c r="B446" s="232">
        <v>32012</v>
      </c>
      <c r="C446" s="232" t="s">
        <v>708</v>
      </c>
      <c r="D446" s="232">
        <v>0.98581123352050781</v>
      </c>
      <c r="E446" s="232">
        <v>3.9031796157360077E-2</v>
      </c>
      <c r="F446" s="232">
        <v>25.256620407104492</v>
      </c>
      <c r="G446" s="232">
        <v>0</v>
      </c>
      <c r="H446" s="232">
        <v>30905</v>
      </c>
      <c r="I446" s="232">
        <v>0.4394862949848175</v>
      </c>
      <c r="J446" s="232">
        <v>3.0711036175489426E-2</v>
      </c>
    </row>
    <row r="447" spans="1:10" x14ac:dyDescent="0.25">
      <c r="A447" s="288" t="str">
        <f t="shared" si="6"/>
        <v>32012edu16</v>
      </c>
      <c r="B447" s="232">
        <v>32012</v>
      </c>
      <c r="C447" s="232" t="s">
        <v>709</v>
      </c>
      <c r="D447" s="232">
        <v>1.4896528720855713</v>
      </c>
      <c r="E447" s="232">
        <v>2.918124757707119E-2</v>
      </c>
      <c r="F447" s="232">
        <v>51.048294067382813</v>
      </c>
      <c r="G447" s="232">
        <v>0</v>
      </c>
      <c r="H447" s="232">
        <v>30905</v>
      </c>
      <c r="I447" s="232">
        <v>0.4394862949848175</v>
      </c>
      <c r="J447" s="232">
        <v>0.17672285437583923</v>
      </c>
    </row>
    <row r="448" spans="1:10" x14ac:dyDescent="0.25">
      <c r="A448" s="288" t="str">
        <f t="shared" si="6"/>
        <v>32012edu18</v>
      </c>
      <c r="B448" s="232">
        <v>32012</v>
      </c>
      <c r="C448" s="232" t="s">
        <v>710</v>
      </c>
      <c r="D448" s="232">
        <v>1.8914248943328857</v>
      </c>
      <c r="E448" s="232">
        <v>8.5900761187076569E-2</v>
      </c>
      <c r="F448" s="232">
        <v>22.018720626831055</v>
      </c>
      <c r="G448" s="232">
        <v>0</v>
      </c>
      <c r="H448" s="232">
        <v>30905</v>
      </c>
      <c r="I448" s="232">
        <v>0.4394862949848175</v>
      </c>
      <c r="J448" s="232">
        <v>9.8476046696305275E-3</v>
      </c>
    </row>
    <row r="449" spans="1:10" x14ac:dyDescent="0.25">
      <c r="A449" s="288" t="str">
        <f t="shared" si="6"/>
        <v>32012edu2</v>
      </c>
      <c r="B449" s="232">
        <v>32012</v>
      </c>
      <c r="C449" s="232" t="s">
        <v>711</v>
      </c>
      <c r="D449" s="232">
        <v>-0.11205293238162994</v>
      </c>
      <c r="E449" s="232">
        <v>8.085796982049942E-2</v>
      </c>
      <c r="F449" s="232">
        <v>-1.3857995271682739</v>
      </c>
      <c r="G449" s="232">
        <v>0.16581813991069794</v>
      </c>
      <c r="H449" s="232">
        <v>30905</v>
      </c>
      <c r="I449" s="232">
        <v>0.4394862949848175</v>
      </c>
      <c r="J449" s="232">
        <v>4.9962038174271584E-3</v>
      </c>
    </row>
    <row r="450" spans="1:10" x14ac:dyDescent="0.25">
      <c r="A450" s="288" t="str">
        <f t="shared" si="6"/>
        <v>32012edu22</v>
      </c>
      <c r="B450" s="232">
        <v>32012</v>
      </c>
      <c r="C450" s="232" t="s">
        <v>712</v>
      </c>
      <c r="D450" s="232">
        <v>2.2760219573974609</v>
      </c>
      <c r="E450" s="232">
        <v>0.11708877980709076</v>
      </c>
      <c r="F450" s="232">
        <v>19.43842887878418</v>
      </c>
      <c r="G450" s="232">
        <v>0</v>
      </c>
      <c r="H450" s="232">
        <v>30905</v>
      </c>
      <c r="I450" s="232">
        <v>0.4394862949848175</v>
      </c>
      <c r="J450" s="232">
        <v>3.2729425001889467E-3</v>
      </c>
    </row>
    <row r="451" spans="1:10" x14ac:dyDescent="0.25">
      <c r="A451" s="288" t="str">
        <f t="shared" ref="A451:A508" si="7">B451&amp;C451</f>
        <v>32012edu3</v>
      </c>
      <c r="B451" s="232">
        <v>32012</v>
      </c>
      <c r="C451" s="232" t="s">
        <v>713</v>
      </c>
      <c r="D451" s="232">
        <v>-2.3926908615976572E-3</v>
      </c>
      <c r="E451" s="232">
        <v>4.1613224893808365E-2</v>
      </c>
      <c r="F451" s="232">
        <v>-5.7498328387737274E-2</v>
      </c>
      <c r="G451" s="232">
        <v>0.95414859056472778</v>
      </c>
      <c r="H451" s="232">
        <v>30905</v>
      </c>
      <c r="I451" s="232">
        <v>0.4394862949848175</v>
      </c>
      <c r="J451" s="232">
        <v>9.5316153019666672E-3</v>
      </c>
    </row>
    <row r="452" spans="1:10" x14ac:dyDescent="0.25">
      <c r="A452" s="288" t="str">
        <f t="shared" si="7"/>
        <v>32012edu4</v>
      </c>
      <c r="B452" s="232">
        <v>32012</v>
      </c>
      <c r="C452" s="232" t="s">
        <v>714</v>
      </c>
      <c r="D452" s="232">
        <v>4.11677286028862E-2</v>
      </c>
      <c r="E452" s="232">
        <v>4.1422080248594284E-2</v>
      </c>
      <c r="F452" s="232">
        <v>0.99385952949523926</v>
      </c>
      <c r="G452" s="232">
        <v>0.32029905915260315</v>
      </c>
      <c r="H452" s="232">
        <v>30905</v>
      </c>
      <c r="I452" s="232">
        <v>0.4394862949848175</v>
      </c>
      <c r="J452" s="232">
        <v>1.5457747504115105E-2</v>
      </c>
    </row>
    <row r="453" spans="1:10" x14ac:dyDescent="0.25">
      <c r="A453" s="288" t="str">
        <f t="shared" si="7"/>
        <v>32012edu5</v>
      </c>
      <c r="B453" s="232">
        <v>32012</v>
      </c>
      <c r="C453" s="232" t="s">
        <v>715</v>
      </c>
      <c r="D453" s="232">
        <v>9.3360289931297302E-2</v>
      </c>
      <c r="E453" s="232">
        <v>2.9738582670688629E-2</v>
      </c>
      <c r="F453" s="232">
        <v>3.1393659114837646</v>
      </c>
      <c r="G453" s="232">
        <v>1.6947333933785558E-3</v>
      </c>
      <c r="H453" s="232">
        <v>30905</v>
      </c>
      <c r="I453" s="232">
        <v>0.4394862949848175</v>
      </c>
      <c r="J453" s="232">
        <v>6.7424699664115906E-2</v>
      </c>
    </row>
    <row r="454" spans="1:10" x14ac:dyDescent="0.25">
      <c r="A454" s="288" t="str">
        <f t="shared" si="7"/>
        <v>32012edu6</v>
      </c>
      <c r="B454" s="232">
        <v>32012</v>
      </c>
      <c r="C454" s="232" t="s">
        <v>716</v>
      </c>
      <c r="D454" s="232">
        <v>0.1589338630437851</v>
      </c>
      <c r="E454" s="232">
        <v>3.122001513838768E-2</v>
      </c>
      <c r="F454" s="232">
        <v>5.0907683372497559</v>
      </c>
      <c r="G454" s="232">
        <v>3.5870678516403132E-7</v>
      </c>
      <c r="H454" s="232">
        <v>30905</v>
      </c>
      <c r="I454" s="232">
        <v>0.4394862949848175</v>
      </c>
      <c r="J454" s="232">
        <v>3.5920929163694382E-2</v>
      </c>
    </row>
    <row r="455" spans="1:10" x14ac:dyDescent="0.25">
      <c r="A455" s="288" t="str">
        <f t="shared" si="7"/>
        <v>32012edu7</v>
      </c>
      <c r="B455" s="232">
        <v>32012</v>
      </c>
      <c r="C455" s="232" t="s">
        <v>717</v>
      </c>
      <c r="D455" s="232">
        <v>0.15876063704490662</v>
      </c>
      <c r="E455" s="232">
        <v>3.8283243775367737E-2</v>
      </c>
      <c r="F455" s="232">
        <v>4.147000789642334</v>
      </c>
      <c r="G455" s="232">
        <v>3.3775821066228673E-5</v>
      </c>
      <c r="H455" s="232">
        <v>30905</v>
      </c>
      <c r="I455" s="232">
        <v>0.4394862949848175</v>
      </c>
      <c r="J455" s="232">
        <v>2.4174243211746216E-2</v>
      </c>
    </row>
    <row r="456" spans="1:10" x14ac:dyDescent="0.25">
      <c r="A456" s="288" t="str">
        <f t="shared" si="7"/>
        <v>32012edu8</v>
      </c>
      <c r="B456" s="232">
        <v>32012</v>
      </c>
      <c r="C456" s="232" t="s">
        <v>718</v>
      </c>
      <c r="D456" s="232">
        <v>0.21572418510913849</v>
      </c>
      <c r="E456" s="232">
        <v>3.3608749508857727E-2</v>
      </c>
      <c r="F456" s="232">
        <v>6.4186911582946777</v>
      </c>
      <c r="G456" s="232">
        <v>1.3944290166989504E-10</v>
      </c>
      <c r="H456" s="232">
        <v>30905</v>
      </c>
      <c r="I456" s="232">
        <v>0.4394862949848175</v>
      </c>
      <c r="J456" s="232">
        <v>2.7389263734221458E-2</v>
      </c>
    </row>
    <row r="457" spans="1:10" x14ac:dyDescent="0.25">
      <c r="A457" s="288" t="str">
        <f t="shared" si="7"/>
        <v>32012edu9</v>
      </c>
      <c r="B457" s="232">
        <v>32012</v>
      </c>
      <c r="C457" s="232" t="s">
        <v>719</v>
      </c>
      <c r="D457" s="232">
        <v>0.2893880307674408</v>
      </c>
      <c r="E457" s="232">
        <v>2.7688108384609222E-2</v>
      </c>
      <c r="F457" s="232">
        <v>10.45170783996582</v>
      </c>
      <c r="G457" s="232">
        <v>1.5874795268015418E-25</v>
      </c>
      <c r="H457" s="232">
        <v>30905</v>
      </c>
      <c r="I457" s="232">
        <v>0.4394862949848175</v>
      </c>
      <c r="J457" s="232">
        <v>0.11018765717744827</v>
      </c>
    </row>
    <row r="458" spans="1:10" x14ac:dyDescent="0.25">
      <c r="A458" s="288" t="str">
        <f t="shared" si="7"/>
        <v>32012hom</v>
      </c>
      <c r="B458" s="232">
        <v>32012</v>
      </c>
      <c r="C458" s="232" t="s">
        <v>720</v>
      </c>
      <c r="D458" s="232">
        <v>0.39551571011543274</v>
      </c>
      <c r="E458" s="232">
        <v>8.8403979316353798E-3</v>
      </c>
      <c r="F458" s="232">
        <v>44.739582061767578</v>
      </c>
      <c r="G458" s="232">
        <v>0</v>
      </c>
      <c r="H458" s="232">
        <v>30905</v>
      </c>
      <c r="I458" s="232">
        <v>0.4394862949848175</v>
      </c>
      <c r="J458" s="232">
        <v>0.55188006162643433</v>
      </c>
    </row>
    <row r="459" spans="1:10" x14ac:dyDescent="0.25">
      <c r="A459" s="288" t="str">
        <f t="shared" si="7"/>
        <v>32012idade</v>
      </c>
      <c r="B459" s="232">
        <v>32012</v>
      </c>
      <c r="C459" s="232" t="s">
        <v>721</v>
      </c>
      <c r="D459" s="232">
        <v>5.5769946426153183E-2</v>
      </c>
      <c r="E459" s="232">
        <v>2.2476338781416416E-3</v>
      </c>
      <c r="F459" s="232">
        <v>24.812736511230469</v>
      </c>
      <c r="G459" s="232">
        <v>0</v>
      </c>
      <c r="H459" s="232">
        <v>30905</v>
      </c>
      <c r="I459" s="232">
        <v>0.4394862949848175</v>
      </c>
      <c r="J459" s="232">
        <v>38.683391571044922</v>
      </c>
    </row>
    <row r="460" spans="1:10" x14ac:dyDescent="0.25">
      <c r="A460" s="288" t="str">
        <f t="shared" si="7"/>
        <v>32012idade2</v>
      </c>
      <c r="B460" s="232">
        <v>32012</v>
      </c>
      <c r="C460" s="232" t="s">
        <v>722</v>
      </c>
      <c r="D460" s="232">
        <v>-5.3797080181539059E-4</v>
      </c>
      <c r="E460" s="232">
        <v>2.8648550141952001E-5</v>
      </c>
      <c r="F460" s="232">
        <v>-18.778289794921875</v>
      </c>
      <c r="G460" s="232">
        <v>0</v>
      </c>
      <c r="H460" s="232">
        <v>30905</v>
      </c>
      <c r="I460" s="232">
        <v>0.4394862949848175</v>
      </c>
      <c r="J460" s="232">
        <v>1668.7626953125</v>
      </c>
    </row>
    <row r="461" spans="1:10" x14ac:dyDescent="0.25">
      <c r="A461" s="288" t="str">
        <f t="shared" si="7"/>
        <v>32012lnrtrabp</v>
      </c>
      <c r="B461" s="232">
        <v>32012</v>
      </c>
      <c r="C461" s="232" t="s">
        <v>723</v>
      </c>
      <c r="J461" s="232">
        <v>7.3868675231933594</v>
      </c>
    </row>
    <row r="462" spans="1:10" x14ac:dyDescent="0.25">
      <c r="A462" s="288" t="str">
        <f t="shared" si="7"/>
        <v>22012_cons</v>
      </c>
      <c r="B462" s="232">
        <v>22012</v>
      </c>
      <c r="C462" s="232" t="s">
        <v>701</v>
      </c>
      <c r="D462" s="232">
        <v>5.3488945960998535</v>
      </c>
      <c r="E462" s="232">
        <v>4.9073804169893265E-2</v>
      </c>
      <c r="F462" s="232">
        <v>108.99694061279297</v>
      </c>
      <c r="G462" s="232">
        <v>0</v>
      </c>
      <c r="H462" s="232">
        <v>30861</v>
      </c>
      <c r="I462" s="232">
        <v>0.40350359678268433</v>
      </c>
    </row>
    <row r="463" spans="1:10" x14ac:dyDescent="0.25">
      <c r="A463" s="288" t="str">
        <f t="shared" si="7"/>
        <v>22012edu1</v>
      </c>
      <c r="B463" s="232">
        <v>22012</v>
      </c>
      <c r="C463" s="232" t="s">
        <v>702</v>
      </c>
      <c r="D463" s="232">
        <v>-1.5552487224340439E-2</v>
      </c>
      <c r="E463" s="232">
        <v>0.16126672923564911</v>
      </c>
      <c r="F463" s="232">
        <v>-9.6439525485038757E-2</v>
      </c>
      <c r="G463" s="232">
        <v>0.92317211627960205</v>
      </c>
      <c r="H463" s="232">
        <v>30861</v>
      </c>
      <c r="I463" s="232">
        <v>0.40350359678268433</v>
      </c>
      <c r="J463" s="232">
        <v>6.4144673524424434E-4</v>
      </c>
    </row>
    <row r="464" spans="1:10" x14ac:dyDescent="0.25">
      <c r="A464" s="288" t="str">
        <f t="shared" si="7"/>
        <v>22012edu10</v>
      </c>
      <c r="B464" s="232">
        <v>22012</v>
      </c>
      <c r="C464" s="232" t="s">
        <v>703</v>
      </c>
      <c r="D464" s="232">
        <v>0.32987424731254578</v>
      </c>
      <c r="E464" s="232">
        <v>3.2113611698150635E-2</v>
      </c>
      <c r="F464" s="232">
        <v>10.272100448608398</v>
      </c>
      <c r="G464" s="232">
        <v>1.0317785908550178E-24</v>
      </c>
      <c r="H464" s="232">
        <v>30861</v>
      </c>
      <c r="I464" s="232">
        <v>0.40350359678268433</v>
      </c>
      <c r="J464" s="232">
        <v>2.5807084515690804E-2</v>
      </c>
    </row>
    <row r="465" spans="1:10" x14ac:dyDescent="0.25">
      <c r="A465" s="288" t="str">
        <f t="shared" si="7"/>
        <v>22012edu11</v>
      </c>
      <c r="B465" s="232">
        <v>22012</v>
      </c>
      <c r="C465" s="232" t="s">
        <v>704</v>
      </c>
      <c r="D465" s="232">
        <v>0.37356117367744446</v>
      </c>
      <c r="E465" s="232">
        <v>3.1298860907554626E-2</v>
      </c>
      <c r="F465" s="232">
        <v>11.935296058654785</v>
      </c>
      <c r="G465" s="232">
        <v>9.1500935772067803E-33</v>
      </c>
      <c r="H465" s="232">
        <v>30861</v>
      </c>
      <c r="I465" s="232">
        <v>0.40350359678268433</v>
      </c>
      <c r="J465" s="232">
        <v>3.1715314835309982E-2</v>
      </c>
    </row>
    <row r="466" spans="1:10" x14ac:dyDescent="0.25">
      <c r="A466" s="288" t="str">
        <f t="shared" si="7"/>
        <v>22012edu12</v>
      </c>
      <c r="B466" s="232">
        <v>22012</v>
      </c>
      <c r="C466" s="232" t="s">
        <v>705</v>
      </c>
      <c r="D466" s="232">
        <v>0.5492367148399353</v>
      </c>
      <c r="E466" s="232">
        <v>2.4964343756437302E-2</v>
      </c>
      <c r="F466" s="232">
        <v>22.000846862792969</v>
      </c>
      <c r="G466" s="232">
        <v>0</v>
      </c>
      <c r="H466" s="232">
        <v>30861</v>
      </c>
      <c r="I466" s="232">
        <v>0.40350359678268433</v>
      </c>
      <c r="J466" s="232">
        <v>0.34926444292068481</v>
      </c>
    </row>
    <row r="467" spans="1:10" x14ac:dyDescent="0.25">
      <c r="A467" s="288" t="str">
        <f t="shared" si="7"/>
        <v>22012edu13</v>
      </c>
      <c r="B467" s="232">
        <v>22012</v>
      </c>
      <c r="C467" s="232" t="s">
        <v>706</v>
      </c>
      <c r="D467" s="232">
        <v>0.81524264812469482</v>
      </c>
      <c r="E467" s="232">
        <v>3.860599547624588E-2</v>
      </c>
      <c r="F467" s="232">
        <v>21.116996765136719</v>
      </c>
      <c r="G467" s="232">
        <v>0</v>
      </c>
      <c r="H467" s="232">
        <v>30861</v>
      </c>
      <c r="I467" s="232">
        <v>0.40350359678268433</v>
      </c>
      <c r="J467" s="232">
        <v>2.1329911425709724E-2</v>
      </c>
    </row>
    <row r="468" spans="1:10" x14ac:dyDescent="0.25">
      <c r="A468" s="288" t="str">
        <f t="shared" si="7"/>
        <v>22012edu14</v>
      </c>
      <c r="B468" s="232">
        <v>22012</v>
      </c>
      <c r="C468" s="232" t="s">
        <v>707</v>
      </c>
      <c r="D468" s="232">
        <v>0.86541682481765747</v>
      </c>
      <c r="E468" s="232">
        <v>3.5869713872671127E-2</v>
      </c>
      <c r="F468" s="232">
        <v>24.126672744750977</v>
      </c>
      <c r="G468" s="232">
        <v>0</v>
      </c>
      <c r="H468" s="232">
        <v>30861</v>
      </c>
      <c r="I468" s="232">
        <v>0.40350359678268433</v>
      </c>
      <c r="J468" s="232">
        <v>2.680487371981144E-2</v>
      </c>
    </row>
    <row r="469" spans="1:10" x14ac:dyDescent="0.25">
      <c r="A469" s="288" t="str">
        <f t="shared" si="7"/>
        <v>22012edu15</v>
      </c>
      <c r="B469" s="232">
        <v>22012</v>
      </c>
      <c r="C469" s="232" t="s">
        <v>708</v>
      </c>
      <c r="D469" s="232">
        <v>0.9662022590637207</v>
      </c>
      <c r="E469" s="232">
        <v>3.9415456354618073E-2</v>
      </c>
      <c r="F469" s="232">
        <v>24.513282775878906</v>
      </c>
      <c r="G469" s="232">
        <v>0</v>
      </c>
      <c r="H469" s="232">
        <v>30861</v>
      </c>
      <c r="I469" s="232">
        <v>0.40350359678268433</v>
      </c>
      <c r="J469" s="232">
        <v>2.9848463833332062E-2</v>
      </c>
    </row>
    <row r="470" spans="1:10" x14ac:dyDescent="0.25">
      <c r="A470" s="288" t="str">
        <f t="shared" si="7"/>
        <v>22012edu16</v>
      </c>
      <c r="B470" s="232">
        <v>22012</v>
      </c>
      <c r="C470" s="232" t="s">
        <v>709</v>
      </c>
      <c r="D470" s="232">
        <v>1.4756661653518677</v>
      </c>
      <c r="E470" s="232">
        <v>2.8600607067346573E-2</v>
      </c>
      <c r="F470" s="232">
        <v>51.595623016357422</v>
      </c>
      <c r="G470" s="232">
        <v>0</v>
      </c>
      <c r="H470" s="232">
        <v>30861</v>
      </c>
      <c r="I470" s="232">
        <v>0.40350359678268433</v>
      </c>
      <c r="J470" s="232">
        <v>0.17719444632530212</v>
      </c>
    </row>
    <row r="471" spans="1:10" x14ac:dyDescent="0.25">
      <c r="A471" s="288" t="str">
        <f t="shared" si="7"/>
        <v>22012edu18</v>
      </c>
      <c r="B471" s="232">
        <v>22012</v>
      </c>
      <c r="C471" s="232" t="s">
        <v>710</v>
      </c>
      <c r="D471" s="232">
        <v>1.7366292476654053</v>
      </c>
      <c r="E471" s="232">
        <v>6.6963322460651398E-2</v>
      </c>
      <c r="F471" s="232">
        <v>25.934036254882813</v>
      </c>
      <c r="G471" s="232">
        <v>0</v>
      </c>
      <c r="H471" s="232">
        <v>30861</v>
      </c>
      <c r="I471" s="232">
        <v>0.40350359678268433</v>
      </c>
      <c r="J471" s="232">
        <v>9.9760871380567551E-3</v>
      </c>
    </row>
    <row r="472" spans="1:10" x14ac:dyDescent="0.25">
      <c r="A472" s="288" t="str">
        <f t="shared" si="7"/>
        <v>22012edu2</v>
      </c>
      <c r="B472" s="232">
        <v>22012</v>
      </c>
      <c r="C472" s="232" t="s">
        <v>711</v>
      </c>
      <c r="D472" s="232">
        <v>-4.2965129017829895E-2</v>
      </c>
      <c r="E472" s="232">
        <v>5.8109041303396225E-2</v>
      </c>
      <c r="F472" s="232">
        <v>-0.73938804864883423</v>
      </c>
      <c r="G472" s="232">
        <v>0.45967701077461243</v>
      </c>
      <c r="H472" s="232">
        <v>30861</v>
      </c>
      <c r="I472" s="232">
        <v>0.40350359678268433</v>
      </c>
      <c r="J472" s="232">
        <v>4.8552653752267361E-3</v>
      </c>
    </row>
    <row r="473" spans="1:10" x14ac:dyDescent="0.25">
      <c r="A473" s="288" t="str">
        <f t="shared" si="7"/>
        <v>22012edu22</v>
      </c>
      <c r="B473" s="232">
        <v>22012</v>
      </c>
      <c r="C473" s="232" t="s">
        <v>712</v>
      </c>
      <c r="D473" s="232">
        <v>1.9485175609588623</v>
      </c>
      <c r="E473" s="232">
        <v>0.13668398559093475</v>
      </c>
      <c r="F473" s="232">
        <v>14.25563907623291</v>
      </c>
      <c r="G473" s="232">
        <v>0</v>
      </c>
      <c r="H473" s="232">
        <v>30861</v>
      </c>
      <c r="I473" s="232">
        <v>0.40350359678268433</v>
      </c>
      <c r="J473" s="232">
        <v>3.3668323885649443E-3</v>
      </c>
    </row>
    <row r="474" spans="1:10" x14ac:dyDescent="0.25">
      <c r="A474" s="288" t="str">
        <f t="shared" si="7"/>
        <v>22012edu3</v>
      </c>
      <c r="B474" s="232">
        <v>22012</v>
      </c>
      <c r="C474" s="232" t="s">
        <v>713</v>
      </c>
      <c r="D474" s="232">
        <v>-1.7825355753302574E-3</v>
      </c>
      <c r="E474" s="232">
        <v>4.7143585979938507E-2</v>
      </c>
      <c r="F474" s="232">
        <v>-3.7810776382684708E-2</v>
      </c>
      <c r="G474" s="232">
        <v>0.96983879804611206</v>
      </c>
      <c r="H474" s="232">
        <v>30861</v>
      </c>
      <c r="I474" s="232">
        <v>0.40350359678268433</v>
      </c>
      <c r="J474" s="232">
        <v>9.7770290449261665E-3</v>
      </c>
    </row>
    <row r="475" spans="1:10" x14ac:dyDescent="0.25">
      <c r="A475" s="288" t="str">
        <f t="shared" si="7"/>
        <v>22012edu4</v>
      </c>
      <c r="B475" s="232">
        <v>22012</v>
      </c>
      <c r="C475" s="232" t="s">
        <v>714</v>
      </c>
      <c r="D475" s="232">
        <v>1.4156270772218704E-2</v>
      </c>
      <c r="E475" s="232">
        <v>3.9997152984142303E-2</v>
      </c>
      <c r="F475" s="232">
        <v>0.3539319634437561</v>
      </c>
      <c r="G475" s="232">
        <v>0.7233923077583313</v>
      </c>
      <c r="H475" s="232">
        <v>30861</v>
      </c>
      <c r="I475" s="232">
        <v>0.40350359678268433</v>
      </c>
      <c r="J475" s="232">
        <v>1.7328992486000061E-2</v>
      </c>
    </row>
    <row r="476" spans="1:10" x14ac:dyDescent="0.25">
      <c r="A476" s="288" t="str">
        <f t="shared" si="7"/>
        <v>22012edu5</v>
      </c>
      <c r="B476" s="232">
        <v>22012</v>
      </c>
      <c r="C476" s="232" t="s">
        <v>715</v>
      </c>
      <c r="D476" s="232">
        <v>0.11046161502599716</v>
      </c>
      <c r="E476" s="232">
        <v>2.9031001031398773E-2</v>
      </c>
      <c r="F476" s="232">
        <v>3.8049538135528564</v>
      </c>
      <c r="G476" s="232">
        <v>1.4210438530426472E-4</v>
      </c>
      <c r="H476" s="232">
        <v>30861</v>
      </c>
      <c r="I476" s="232">
        <v>0.40350359678268433</v>
      </c>
      <c r="J476" s="232">
        <v>6.6574342548847198E-2</v>
      </c>
    </row>
    <row r="477" spans="1:10" x14ac:dyDescent="0.25">
      <c r="A477" s="288" t="str">
        <f t="shared" si="7"/>
        <v>22012edu6</v>
      </c>
      <c r="B477" s="232">
        <v>22012</v>
      </c>
      <c r="C477" s="232" t="s">
        <v>716</v>
      </c>
      <c r="D477" s="232">
        <v>0.1370951384305954</v>
      </c>
      <c r="E477" s="232">
        <v>3.1304143369197845E-2</v>
      </c>
      <c r="F477" s="232">
        <v>4.3794565200805664</v>
      </c>
      <c r="G477" s="232">
        <v>1.1936725968553219E-5</v>
      </c>
      <c r="H477" s="232">
        <v>30861</v>
      </c>
      <c r="I477" s="232">
        <v>0.40350359678268433</v>
      </c>
      <c r="J477" s="232">
        <v>3.5144831985235214E-2</v>
      </c>
    </row>
    <row r="478" spans="1:10" x14ac:dyDescent="0.25">
      <c r="A478" s="288" t="str">
        <f t="shared" si="7"/>
        <v>22012edu7</v>
      </c>
      <c r="B478" s="232">
        <v>22012</v>
      </c>
      <c r="C478" s="232" t="s">
        <v>717</v>
      </c>
      <c r="D478" s="232">
        <v>0.21350610256195068</v>
      </c>
      <c r="E478" s="232">
        <v>3.317653015255928E-2</v>
      </c>
      <c r="F478" s="232">
        <v>6.4354562759399414</v>
      </c>
      <c r="G478" s="232">
        <v>1.2490800060938057E-10</v>
      </c>
      <c r="H478" s="232">
        <v>30861</v>
      </c>
      <c r="I478" s="232">
        <v>0.40350359678268433</v>
      </c>
      <c r="J478" s="232">
        <v>2.1933760493993759E-2</v>
      </c>
    </row>
    <row r="479" spans="1:10" x14ac:dyDescent="0.25">
      <c r="A479" s="288" t="str">
        <f t="shared" si="7"/>
        <v>22012edu8</v>
      </c>
      <c r="B479" s="232">
        <v>22012</v>
      </c>
      <c r="C479" s="232" t="s">
        <v>718</v>
      </c>
      <c r="D479" s="232">
        <v>0.20748896896839142</v>
      </c>
      <c r="E479" s="232">
        <v>3.1610414385795593E-2</v>
      </c>
      <c r="F479" s="232">
        <v>6.5639433860778809</v>
      </c>
      <c r="G479" s="232">
        <v>5.3233705638033868E-11</v>
      </c>
      <c r="H479" s="232">
        <v>30861</v>
      </c>
      <c r="I479" s="232">
        <v>0.40350359678268433</v>
      </c>
      <c r="J479" s="232">
        <v>2.9843315482139587E-2</v>
      </c>
    </row>
    <row r="480" spans="1:10" x14ac:dyDescent="0.25">
      <c r="A480" s="288" t="str">
        <f t="shared" si="7"/>
        <v>22012edu9</v>
      </c>
      <c r="B480" s="232">
        <v>22012</v>
      </c>
      <c r="C480" s="232" t="s">
        <v>719</v>
      </c>
      <c r="D480" s="232">
        <v>0.2606053352355957</v>
      </c>
      <c r="E480" s="232">
        <v>2.6305027306079865E-2</v>
      </c>
      <c r="F480" s="232">
        <v>9.9070539474487305</v>
      </c>
      <c r="G480" s="232">
        <v>4.2001854446654261E-23</v>
      </c>
      <c r="H480" s="232">
        <v>30861</v>
      </c>
      <c r="I480" s="232">
        <v>0.40350359678268433</v>
      </c>
      <c r="J480" s="232">
        <v>0.11084926873445511</v>
      </c>
    </row>
    <row r="481" spans="1:10" x14ac:dyDescent="0.25">
      <c r="A481" s="288" t="str">
        <f t="shared" si="7"/>
        <v>22012hom</v>
      </c>
      <c r="B481" s="232">
        <v>22012</v>
      </c>
      <c r="C481" s="232" t="s">
        <v>720</v>
      </c>
      <c r="D481" s="232">
        <v>0.38230305910110474</v>
      </c>
      <c r="E481" s="232">
        <v>9.3528162688016891E-3</v>
      </c>
      <c r="F481" s="232">
        <v>40.875717163085938</v>
      </c>
      <c r="G481" s="232">
        <v>0</v>
      </c>
      <c r="H481" s="232">
        <v>30861</v>
      </c>
      <c r="I481" s="232">
        <v>0.40350359678268433</v>
      </c>
      <c r="J481" s="232">
        <v>0.54942995309829712</v>
      </c>
    </row>
    <row r="482" spans="1:10" x14ac:dyDescent="0.25">
      <c r="A482" s="288" t="str">
        <f t="shared" si="7"/>
        <v>22012idade</v>
      </c>
      <c r="B482" s="232">
        <v>22012</v>
      </c>
      <c r="C482" s="232" t="s">
        <v>721</v>
      </c>
      <c r="D482" s="232">
        <v>5.2368033677339554E-2</v>
      </c>
      <c r="E482" s="232">
        <v>2.361091086640954E-3</v>
      </c>
      <c r="F482" s="232">
        <v>22.179590225219727</v>
      </c>
      <c r="G482" s="232">
        <v>0</v>
      </c>
      <c r="H482" s="232">
        <v>30861</v>
      </c>
      <c r="I482" s="232">
        <v>0.40350359678268433</v>
      </c>
      <c r="J482" s="232">
        <v>38.564937591552734</v>
      </c>
    </row>
    <row r="483" spans="1:10" x14ac:dyDescent="0.25">
      <c r="A483" s="288" t="str">
        <f t="shared" si="7"/>
        <v>22012idade2</v>
      </c>
      <c r="B483" s="232">
        <v>22012</v>
      </c>
      <c r="C483" s="232" t="s">
        <v>722</v>
      </c>
      <c r="D483" s="232">
        <v>-4.9435661640018225E-4</v>
      </c>
      <c r="E483" s="232">
        <v>3.0317201890284196E-5</v>
      </c>
      <c r="F483" s="232">
        <v>-16.306142807006836</v>
      </c>
      <c r="G483" s="232">
        <v>0</v>
      </c>
      <c r="H483" s="232">
        <v>30861</v>
      </c>
      <c r="I483" s="232">
        <v>0.40350359678268433</v>
      </c>
      <c r="J483" s="232">
        <v>1658.1219482421875</v>
      </c>
    </row>
    <row r="484" spans="1:10" x14ac:dyDescent="0.25">
      <c r="A484" s="288" t="str">
        <f t="shared" si="7"/>
        <v>22012lnrtrabp</v>
      </c>
      <c r="B484" s="232">
        <v>22012</v>
      </c>
      <c r="C484" s="232" t="s">
        <v>723</v>
      </c>
      <c r="J484" s="232">
        <v>7.3777351379394531</v>
      </c>
    </row>
    <row r="485" spans="1:10" x14ac:dyDescent="0.25">
      <c r="A485" s="288" t="str">
        <f t="shared" si="7"/>
        <v>12012_cons</v>
      </c>
      <c r="B485" s="232">
        <v>12012</v>
      </c>
      <c r="C485" s="232" t="s">
        <v>701</v>
      </c>
      <c r="D485" s="232">
        <v>5.2245988845825195</v>
      </c>
      <c r="E485" s="232">
        <v>4.9821726977825165E-2</v>
      </c>
      <c r="F485" s="232">
        <v>104.86587524414063</v>
      </c>
      <c r="G485" s="232">
        <v>0</v>
      </c>
      <c r="H485" s="232">
        <v>29547</v>
      </c>
      <c r="I485" s="232">
        <v>0.43604558706283569</v>
      </c>
    </row>
    <row r="486" spans="1:10" x14ac:dyDescent="0.25">
      <c r="A486" s="288" t="str">
        <f t="shared" si="7"/>
        <v>12012edu1</v>
      </c>
      <c r="B486" s="232">
        <v>12012</v>
      </c>
      <c r="C486" s="232" t="s">
        <v>702</v>
      </c>
      <c r="D486" s="232">
        <v>0.28548714518547058</v>
      </c>
      <c r="E486" s="232">
        <v>8.5294164717197418E-2</v>
      </c>
      <c r="F486" s="232">
        <v>3.3470888137817383</v>
      </c>
      <c r="G486" s="232">
        <v>8.1766967196017504E-4</v>
      </c>
      <c r="H486" s="232">
        <v>29547</v>
      </c>
      <c r="I486" s="232">
        <v>0.43604558706283569</v>
      </c>
      <c r="J486" s="232">
        <v>3.8731575477868319E-4</v>
      </c>
    </row>
    <row r="487" spans="1:10" x14ac:dyDescent="0.25">
      <c r="A487" s="288" t="str">
        <f t="shared" si="7"/>
        <v>12012edu10</v>
      </c>
      <c r="B487" s="232">
        <v>12012</v>
      </c>
      <c r="C487" s="232" t="s">
        <v>703</v>
      </c>
      <c r="D487" s="232">
        <v>0.29750791192054749</v>
      </c>
      <c r="E487" s="232">
        <v>3.3599600195884705E-2</v>
      </c>
      <c r="F487" s="232">
        <v>8.8545074462890625</v>
      </c>
      <c r="G487" s="232">
        <v>8.8653547439465302E-19</v>
      </c>
      <c r="H487" s="232">
        <v>29547</v>
      </c>
      <c r="I487" s="232">
        <v>0.43604558706283569</v>
      </c>
      <c r="J487" s="232">
        <v>2.7838056907057762E-2</v>
      </c>
    </row>
    <row r="488" spans="1:10" x14ac:dyDescent="0.25">
      <c r="A488" s="288" t="str">
        <f t="shared" si="7"/>
        <v>12012edu11</v>
      </c>
      <c r="B488" s="232">
        <v>12012</v>
      </c>
      <c r="C488" s="232" t="s">
        <v>704</v>
      </c>
      <c r="D488" s="232">
        <v>0.3685905933380127</v>
      </c>
      <c r="E488" s="232">
        <v>3.5413116216659546E-2</v>
      </c>
      <c r="F488" s="232">
        <v>10.408307075500488</v>
      </c>
      <c r="G488" s="232">
        <v>2.5136382213098103E-25</v>
      </c>
      <c r="H488" s="232">
        <v>29547</v>
      </c>
      <c r="I488" s="232">
        <v>0.43604558706283569</v>
      </c>
      <c r="J488" s="232">
        <v>3.1107379123568535E-2</v>
      </c>
    </row>
    <row r="489" spans="1:10" x14ac:dyDescent="0.25">
      <c r="A489" s="288" t="str">
        <f t="shared" si="7"/>
        <v>12012edu12</v>
      </c>
      <c r="B489" s="232">
        <v>12012</v>
      </c>
      <c r="C489" s="232" t="s">
        <v>705</v>
      </c>
      <c r="D489" s="232">
        <v>0.54409056901931763</v>
      </c>
      <c r="E489" s="232">
        <v>2.74649728089571E-2</v>
      </c>
      <c r="F489" s="232">
        <v>19.810344696044922</v>
      </c>
      <c r="G489" s="232">
        <v>0</v>
      </c>
      <c r="H489" s="232">
        <v>29547</v>
      </c>
      <c r="I489" s="232">
        <v>0.43604558706283569</v>
      </c>
      <c r="J489" s="232">
        <v>0.34971818327903748</v>
      </c>
    </row>
    <row r="490" spans="1:10" x14ac:dyDescent="0.25">
      <c r="A490" s="288" t="str">
        <f t="shared" si="7"/>
        <v>12012edu13</v>
      </c>
      <c r="B490" s="232">
        <v>12012</v>
      </c>
      <c r="C490" s="232" t="s">
        <v>706</v>
      </c>
      <c r="D490" s="232">
        <v>0.80522823333740234</v>
      </c>
      <c r="E490" s="232">
        <v>4.0842257440090179E-2</v>
      </c>
      <c r="F490" s="232">
        <v>19.715566635131836</v>
      </c>
      <c r="G490" s="232">
        <v>0</v>
      </c>
      <c r="H490" s="232">
        <v>29547</v>
      </c>
      <c r="I490" s="232">
        <v>0.43604558706283569</v>
      </c>
      <c r="J490" s="232">
        <v>1.9616099074482918E-2</v>
      </c>
    </row>
    <row r="491" spans="1:10" x14ac:dyDescent="0.25">
      <c r="A491" s="288" t="str">
        <f t="shared" si="7"/>
        <v>12012edu14</v>
      </c>
      <c r="B491" s="232">
        <v>12012</v>
      </c>
      <c r="C491" s="232" t="s">
        <v>707</v>
      </c>
      <c r="D491" s="232">
        <v>0.93686461448669434</v>
      </c>
      <c r="E491" s="232">
        <v>3.765382245182991E-2</v>
      </c>
      <c r="F491" s="232">
        <v>24.880996704101563</v>
      </c>
      <c r="G491" s="232">
        <v>0</v>
      </c>
      <c r="H491" s="232">
        <v>29547</v>
      </c>
      <c r="I491" s="232">
        <v>0.43604558706283569</v>
      </c>
      <c r="J491" s="232">
        <v>2.9012659564614296E-2</v>
      </c>
    </row>
    <row r="492" spans="1:10" x14ac:dyDescent="0.25">
      <c r="A492" s="288" t="str">
        <f t="shared" si="7"/>
        <v>12012edu15</v>
      </c>
      <c r="B492" s="232">
        <v>12012</v>
      </c>
      <c r="C492" s="232" t="s">
        <v>708</v>
      </c>
      <c r="D492" s="232">
        <v>0.95887655019760132</v>
      </c>
      <c r="E492" s="232">
        <v>4.0749311447143555E-2</v>
      </c>
      <c r="F492" s="232">
        <v>23.531110763549805</v>
      </c>
      <c r="G492" s="232">
        <v>0</v>
      </c>
      <c r="H492" s="232">
        <v>29547</v>
      </c>
      <c r="I492" s="232">
        <v>0.43604558706283569</v>
      </c>
      <c r="J492" s="232">
        <v>3.0403690412640572E-2</v>
      </c>
    </row>
    <row r="493" spans="1:10" x14ac:dyDescent="0.25">
      <c r="A493" s="288" t="str">
        <f t="shared" si="7"/>
        <v>12012edu16</v>
      </c>
      <c r="B493" s="232">
        <v>12012</v>
      </c>
      <c r="C493" s="232" t="s">
        <v>709</v>
      </c>
      <c r="D493" s="232">
        <v>1.5030485391616821</v>
      </c>
      <c r="E493" s="232">
        <v>3.0277647078037262E-2</v>
      </c>
      <c r="F493" s="232">
        <v>49.642185211181641</v>
      </c>
      <c r="G493" s="232">
        <v>0</v>
      </c>
      <c r="H493" s="232">
        <v>29547</v>
      </c>
      <c r="I493" s="232">
        <v>0.43604558706283569</v>
      </c>
      <c r="J493" s="232">
        <v>0.17237378656864166</v>
      </c>
    </row>
    <row r="494" spans="1:10" x14ac:dyDescent="0.25">
      <c r="A494" s="288" t="str">
        <f t="shared" si="7"/>
        <v>12012edu18</v>
      </c>
      <c r="B494" s="232">
        <v>12012</v>
      </c>
      <c r="C494" s="232" t="s">
        <v>710</v>
      </c>
      <c r="D494" s="232">
        <v>1.9047316312789917</v>
      </c>
      <c r="E494" s="232">
        <v>7.2678856551647186E-2</v>
      </c>
      <c r="F494" s="232">
        <v>26.20750617980957</v>
      </c>
      <c r="G494" s="232">
        <v>0</v>
      </c>
      <c r="H494" s="232">
        <v>29547</v>
      </c>
      <c r="I494" s="232">
        <v>0.43604558706283569</v>
      </c>
      <c r="J494" s="232">
        <v>9.2577608302235603E-3</v>
      </c>
    </row>
    <row r="495" spans="1:10" x14ac:dyDescent="0.25">
      <c r="A495" s="288" t="str">
        <f t="shared" si="7"/>
        <v>12012edu2</v>
      </c>
      <c r="B495" s="232">
        <v>12012</v>
      </c>
      <c r="C495" s="232" t="s">
        <v>711</v>
      </c>
      <c r="D495" s="232">
        <v>-7.7749244868755341E-2</v>
      </c>
      <c r="E495" s="232">
        <v>5.5439308285713196E-2</v>
      </c>
      <c r="F495" s="232">
        <v>-1.4024208784103394</v>
      </c>
      <c r="G495" s="232">
        <v>0.16080011427402496</v>
      </c>
      <c r="H495" s="232">
        <v>29547</v>
      </c>
      <c r="I495" s="232">
        <v>0.43604558706283569</v>
      </c>
      <c r="J495" s="232">
        <v>5.1557510159909725E-3</v>
      </c>
    </row>
    <row r="496" spans="1:10" x14ac:dyDescent="0.25">
      <c r="A496" s="288" t="str">
        <f t="shared" si="7"/>
        <v>12012edu22</v>
      </c>
      <c r="B496" s="232">
        <v>12012</v>
      </c>
      <c r="C496" s="232" t="s">
        <v>712</v>
      </c>
      <c r="D496" s="232">
        <v>1.7921599149703979</v>
      </c>
      <c r="E496" s="232">
        <v>0.17409119009971619</v>
      </c>
      <c r="F496" s="232">
        <v>10.294374465942383</v>
      </c>
      <c r="G496" s="232">
        <v>8.228404477639214E-25</v>
      </c>
      <c r="H496" s="232">
        <v>29547</v>
      </c>
      <c r="I496" s="232">
        <v>0.43604558706283569</v>
      </c>
      <c r="J496" s="232">
        <v>2.356689190492034E-3</v>
      </c>
    </row>
    <row r="497" spans="1:10" x14ac:dyDescent="0.25">
      <c r="A497" s="288" t="str">
        <f t="shared" si="7"/>
        <v>12012edu3</v>
      </c>
      <c r="B497" s="232">
        <v>12012</v>
      </c>
      <c r="C497" s="232" t="s">
        <v>713</v>
      </c>
      <c r="D497" s="232">
        <v>-7.9825900495052338E-2</v>
      </c>
      <c r="E497" s="232">
        <v>4.7819297760725021E-2</v>
      </c>
      <c r="F497" s="232">
        <v>-1.6693239212036133</v>
      </c>
      <c r="G497" s="232">
        <v>9.506380558013916E-2</v>
      </c>
      <c r="H497" s="232">
        <v>29547</v>
      </c>
      <c r="I497" s="232">
        <v>0.43604558706283569</v>
      </c>
      <c r="J497" s="232">
        <v>8.233165368437767E-3</v>
      </c>
    </row>
    <row r="498" spans="1:10" x14ac:dyDescent="0.25">
      <c r="A498" s="288" t="str">
        <f t="shared" si="7"/>
        <v>12012edu4</v>
      </c>
      <c r="B498" s="232">
        <v>12012</v>
      </c>
      <c r="C498" s="232" t="s">
        <v>714</v>
      </c>
      <c r="D498" s="232">
        <v>-4.077240452170372E-2</v>
      </c>
      <c r="E498" s="232">
        <v>3.8367792963981628E-2</v>
      </c>
      <c r="F498" s="232">
        <v>-1.0626726150512695</v>
      </c>
      <c r="G498" s="232">
        <v>0.28793913125991821</v>
      </c>
      <c r="H498" s="232">
        <v>29547</v>
      </c>
      <c r="I498" s="232">
        <v>0.43604558706283569</v>
      </c>
      <c r="J498" s="232">
        <v>1.7167467623949051E-2</v>
      </c>
    </row>
    <row r="499" spans="1:10" x14ac:dyDescent="0.25">
      <c r="A499" s="288" t="str">
        <f t="shared" si="7"/>
        <v>12012edu5</v>
      </c>
      <c r="B499" s="232">
        <v>12012</v>
      </c>
      <c r="C499" s="232" t="s">
        <v>715</v>
      </c>
      <c r="D499" s="232">
        <v>7.5102329254150391E-2</v>
      </c>
      <c r="E499" s="232">
        <v>3.020036406815052E-2</v>
      </c>
      <c r="F499" s="232">
        <v>2.4868021011352539</v>
      </c>
      <c r="G499" s="232">
        <v>1.2895189225673676E-2</v>
      </c>
      <c r="H499" s="232">
        <v>29547</v>
      </c>
      <c r="I499" s="232">
        <v>0.43604558706283569</v>
      </c>
      <c r="J499" s="232">
        <v>6.701582670211792E-2</v>
      </c>
    </row>
    <row r="500" spans="1:10" x14ac:dyDescent="0.25">
      <c r="A500" s="288" t="str">
        <f t="shared" si="7"/>
        <v>12012edu6</v>
      </c>
      <c r="B500" s="232">
        <v>12012</v>
      </c>
      <c r="C500" s="232" t="s">
        <v>716</v>
      </c>
      <c r="D500" s="232">
        <v>0.16388997435569763</v>
      </c>
      <c r="E500" s="232">
        <v>3.1587451696395874E-2</v>
      </c>
      <c r="F500" s="232">
        <v>5.1884517669677734</v>
      </c>
      <c r="G500" s="232">
        <v>2.1344990841498657E-7</v>
      </c>
      <c r="H500" s="232">
        <v>29547</v>
      </c>
      <c r="I500" s="232">
        <v>0.43604558706283569</v>
      </c>
      <c r="J500" s="232">
        <v>3.4330073744058609E-2</v>
      </c>
    </row>
    <row r="501" spans="1:10" x14ac:dyDescent="0.25">
      <c r="A501" s="288" t="str">
        <f t="shared" si="7"/>
        <v>12012edu7</v>
      </c>
      <c r="B501" s="232">
        <v>12012</v>
      </c>
      <c r="C501" s="232" t="s">
        <v>717</v>
      </c>
      <c r="D501" s="232">
        <v>0.2182731032371521</v>
      </c>
      <c r="E501" s="232">
        <v>3.4842073917388916E-2</v>
      </c>
      <c r="F501" s="232">
        <v>6.2646417617797852</v>
      </c>
      <c r="G501" s="232">
        <v>3.7883338133148925E-10</v>
      </c>
      <c r="H501" s="232">
        <v>29547</v>
      </c>
      <c r="I501" s="232">
        <v>0.43604558706283569</v>
      </c>
      <c r="J501" s="232">
        <v>2.209128625690937E-2</v>
      </c>
    </row>
    <row r="502" spans="1:10" x14ac:dyDescent="0.25">
      <c r="A502" s="288" t="str">
        <f t="shared" si="7"/>
        <v>12012edu8</v>
      </c>
      <c r="B502" s="232">
        <v>12012</v>
      </c>
      <c r="C502" s="232" t="s">
        <v>718</v>
      </c>
      <c r="D502" s="232">
        <v>0.22090424597263336</v>
      </c>
      <c r="E502" s="232">
        <v>3.3246837556362152E-2</v>
      </c>
      <c r="F502" s="232">
        <v>6.6443686485290527</v>
      </c>
      <c r="G502" s="232">
        <v>3.0981078813496765E-11</v>
      </c>
      <c r="H502" s="232">
        <v>29547</v>
      </c>
      <c r="I502" s="232">
        <v>0.43604558706283569</v>
      </c>
      <c r="J502" s="232">
        <v>2.9804155230522156E-2</v>
      </c>
    </row>
    <row r="503" spans="1:10" x14ac:dyDescent="0.25">
      <c r="A503" s="288" t="str">
        <f t="shared" si="7"/>
        <v>12012edu9</v>
      </c>
      <c r="B503" s="232">
        <v>12012</v>
      </c>
      <c r="C503" s="232" t="s">
        <v>719</v>
      </c>
      <c r="D503" s="232">
        <v>0.26300671696662903</v>
      </c>
      <c r="E503" s="232">
        <v>2.8450917452573776E-2</v>
      </c>
      <c r="F503" s="232">
        <v>9.2442264556884766</v>
      </c>
      <c r="G503" s="232">
        <v>2.5239498690127709E-20</v>
      </c>
      <c r="H503" s="232">
        <v>29547</v>
      </c>
      <c r="I503" s="232">
        <v>0.43604558706283569</v>
      </c>
      <c r="J503" s="232">
        <v>0.11372961848974228</v>
      </c>
    </row>
    <row r="504" spans="1:10" x14ac:dyDescent="0.25">
      <c r="A504" s="288" t="str">
        <f t="shared" si="7"/>
        <v>12012hom</v>
      </c>
      <c r="B504" s="232">
        <v>12012</v>
      </c>
      <c r="C504" s="232" t="s">
        <v>720</v>
      </c>
      <c r="D504" s="232">
        <v>0.39988353848457336</v>
      </c>
      <c r="E504" s="232">
        <v>9.0296277776360512E-3</v>
      </c>
      <c r="F504" s="232">
        <v>44.285717010498047</v>
      </c>
      <c r="G504" s="232">
        <v>0</v>
      </c>
      <c r="H504" s="232">
        <v>29547</v>
      </c>
      <c r="I504" s="232">
        <v>0.43604558706283569</v>
      </c>
      <c r="J504" s="232">
        <v>0.55254381895065308</v>
      </c>
    </row>
    <row r="505" spans="1:10" x14ac:dyDescent="0.25">
      <c r="A505" s="288" t="str">
        <f t="shared" si="7"/>
        <v>12012idade</v>
      </c>
      <c r="B505" s="232">
        <v>12012</v>
      </c>
      <c r="C505" s="232" t="s">
        <v>721</v>
      </c>
      <c r="D505" s="232">
        <v>5.7567697018384933E-2</v>
      </c>
      <c r="E505" s="232">
        <v>2.4124546907842159E-3</v>
      </c>
      <c r="F505" s="232">
        <v>23.862705230712891</v>
      </c>
      <c r="G505" s="232">
        <v>0</v>
      </c>
      <c r="H505" s="232">
        <v>29547</v>
      </c>
      <c r="I505" s="232">
        <v>0.43604558706283569</v>
      </c>
      <c r="J505" s="232">
        <v>38.549629211425781</v>
      </c>
    </row>
    <row r="506" spans="1:10" x14ac:dyDescent="0.25">
      <c r="A506" s="288" t="str">
        <f t="shared" si="7"/>
        <v>12012idade2</v>
      </c>
      <c r="B506" s="232">
        <v>12012</v>
      </c>
      <c r="C506" s="232" t="s">
        <v>722</v>
      </c>
      <c r="D506" s="232">
        <v>-5.5127119412645698E-4</v>
      </c>
      <c r="E506" s="232">
        <v>3.1122232030611485E-5</v>
      </c>
      <c r="F506" s="232">
        <v>-17.713100433349609</v>
      </c>
      <c r="G506" s="232">
        <v>0</v>
      </c>
      <c r="H506" s="232">
        <v>29547</v>
      </c>
      <c r="I506" s="232">
        <v>0.43604558706283569</v>
      </c>
      <c r="J506" s="232">
        <v>1659.3984375</v>
      </c>
    </row>
    <row r="507" spans="1:10" x14ac:dyDescent="0.25">
      <c r="A507" s="288" t="str">
        <f t="shared" si="7"/>
        <v>12012lnrtrabp</v>
      </c>
      <c r="B507" s="232">
        <v>12012</v>
      </c>
      <c r="C507" s="232" t="s">
        <v>723</v>
      </c>
      <c r="J507" s="232">
        <v>7.3634157180786133</v>
      </c>
    </row>
    <row r="508" spans="1:10" x14ac:dyDescent="0.25">
      <c r="A508" s="288" t="str">
        <f t="shared" si="7"/>
        <v/>
      </c>
      <c r="C508" s="232" t="s">
        <v>608</v>
      </c>
    </row>
  </sheetData>
  <pageMargins left="0.511811024" right="0.511811024" top="0.78740157499999996" bottom="0.78740157499999996" header="0.31496062000000002" footer="0.3149606200000000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1"/>
  <sheetViews>
    <sheetView showGridLines="0" zoomScale="90" zoomScaleNormal="90" workbookViewId="0">
      <selection activeCell="B84" sqref="B84"/>
    </sheetView>
  </sheetViews>
  <sheetFormatPr defaultColWidth="9.28515625" defaultRowHeight="12.75" x14ac:dyDescent="0.25"/>
  <cols>
    <col min="1" max="1" width="4.140625" style="367" customWidth="1"/>
    <col min="2" max="2" width="2.28515625" style="297" customWidth="1"/>
    <col min="3" max="3" width="26" style="330" customWidth="1"/>
    <col min="4" max="4" width="11.42578125" style="328" customWidth="1"/>
    <col min="5" max="5" width="9.28515625" style="328" bestFit="1" customWidth="1"/>
    <col min="6" max="6" width="9.7109375" style="328" bestFit="1" customWidth="1"/>
    <col min="7" max="7" width="11.42578125" style="328" customWidth="1"/>
    <col min="8" max="8" width="9.28515625" style="328" bestFit="1" customWidth="1"/>
    <col min="9" max="9" width="9.7109375" style="328" bestFit="1" customWidth="1"/>
    <col min="10" max="10" width="11.42578125" style="328" customWidth="1"/>
    <col min="11" max="11" width="8.5703125" style="328" customWidth="1"/>
    <col min="12" max="12" width="7.7109375" style="328" customWidth="1"/>
    <col min="13" max="13" width="11.42578125" style="328" customWidth="1"/>
    <col min="14" max="14" width="8.5703125" style="328" customWidth="1"/>
    <col min="15" max="15" width="7.7109375" style="328" customWidth="1"/>
    <col min="16" max="16" width="11.42578125" style="328" customWidth="1"/>
    <col min="17" max="17" width="8.5703125" style="328" customWidth="1"/>
    <col min="18" max="18" width="7.7109375" style="328" customWidth="1"/>
    <col min="19" max="19" width="11.42578125" style="328" customWidth="1"/>
    <col min="20" max="20" width="8.5703125" style="328" customWidth="1"/>
    <col min="21" max="21" width="7.7109375" style="328" customWidth="1"/>
    <col min="22" max="22" width="11.42578125" style="328" customWidth="1"/>
    <col min="23" max="23" width="8.5703125" style="328" customWidth="1"/>
    <col min="24" max="24" width="7.7109375" style="328" customWidth="1"/>
    <col min="25" max="25" width="11.42578125" style="328" customWidth="1"/>
    <col min="26" max="26" width="8.5703125" style="328" customWidth="1"/>
    <col min="27" max="27" width="7.7109375" style="328" customWidth="1"/>
    <col min="28" max="28" width="11.42578125" style="328" customWidth="1"/>
    <col min="29" max="29" width="8.5703125" style="328" customWidth="1"/>
    <col min="30" max="30" width="7.7109375" style="328" customWidth="1"/>
    <col min="31" max="31" width="11.42578125" style="328" customWidth="1"/>
    <col min="32" max="32" width="8.5703125" style="328" customWidth="1"/>
    <col min="33" max="33" width="7.7109375" style="328" customWidth="1"/>
    <col min="34" max="34" width="11.42578125" style="328" customWidth="1"/>
    <col min="35" max="35" width="8.5703125" style="328" customWidth="1"/>
    <col min="36" max="36" width="7.7109375" style="328" customWidth="1"/>
    <col min="37" max="37" width="11.42578125" style="328" customWidth="1"/>
    <col min="38" max="38" width="8.5703125" style="328" customWidth="1"/>
    <col min="39" max="39" width="7.7109375" style="328" customWidth="1"/>
    <col min="40" max="40" width="11.42578125" style="328" customWidth="1"/>
    <col min="41" max="41" width="8.5703125" style="328" customWidth="1"/>
    <col min="42" max="42" width="7.7109375" style="328" customWidth="1"/>
    <col min="43" max="43" width="11.42578125" style="328" customWidth="1"/>
    <col min="44" max="44" width="8.5703125" style="328" customWidth="1"/>
    <col min="45" max="45" width="7.7109375" style="328" customWidth="1"/>
    <col min="46" max="46" width="11.42578125" style="328" customWidth="1"/>
    <col min="47" max="47" width="8.5703125" style="328" customWidth="1"/>
    <col min="48" max="48" width="7.7109375" style="328" customWidth="1"/>
    <col min="49" max="16384" width="9.28515625" style="297"/>
  </cols>
  <sheetData>
    <row r="1" spans="1:69" s="360" customFormat="1" ht="21.75" customHeight="1" x14ac:dyDescent="0.25">
      <c r="A1" s="289" t="s">
        <v>724</v>
      </c>
      <c r="B1" s="359"/>
      <c r="C1" s="358"/>
      <c r="D1" s="291" t="str">
        <f>D3&amp;"_"&amp;D4</f>
        <v>12012_4</v>
      </c>
      <c r="E1" s="291" t="str">
        <f>E3&amp;"_"&amp;E4</f>
        <v>12012_7</v>
      </c>
      <c r="F1" s="291" t="str">
        <f>F3&amp;"_"&amp;F4</f>
        <v>12012_10</v>
      </c>
      <c r="G1" s="291" t="str">
        <f>G3&amp;"_"&amp;G4</f>
        <v>22012_4</v>
      </c>
      <c r="H1" s="291" t="str">
        <f t="shared" ref="H1" si="0">H3&amp;"_"&amp;H4</f>
        <v>22012_7</v>
      </c>
      <c r="I1" s="291" t="str">
        <f>I3&amp;"_"&amp;I4</f>
        <v>22012_10</v>
      </c>
      <c r="J1" s="291" t="str">
        <f t="shared" ref="J1:BQ1" si="1">J3&amp;"_"&amp;J4</f>
        <v>32012_4</v>
      </c>
      <c r="K1" s="291" t="str">
        <f t="shared" si="1"/>
        <v>32012_7</v>
      </c>
      <c r="L1" s="291" t="str">
        <f t="shared" si="1"/>
        <v>32012_10</v>
      </c>
      <c r="M1" s="291" t="str">
        <f t="shared" si="1"/>
        <v>42012_4</v>
      </c>
      <c r="N1" s="291" t="str">
        <f t="shared" si="1"/>
        <v>42012_7</v>
      </c>
      <c r="O1" s="291" t="str">
        <f t="shared" si="1"/>
        <v>42012_10</v>
      </c>
      <c r="P1" s="291" t="str">
        <f t="shared" si="1"/>
        <v>12013_4</v>
      </c>
      <c r="Q1" s="291" t="str">
        <f t="shared" si="1"/>
        <v>12013_7</v>
      </c>
      <c r="R1" s="291" t="str">
        <f t="shared" si="1"/>
        <v>12013_10</v>
      </c>
      <c r="S1" s="291" t="str">
        <f t="shared" si="1"/>
        <v>22013_4</v>
      </c>
      <c r="T1" s="291" t="str">
        <f t="shared" si="1"/>
        <v>22013_7</v>
      </c>
      <c r="U1" s="291" t="str">
        <f t="shared" si="1"/>
        <v>22013_10</v>
      </c>
      <c r="V1" s="291" t="str">
        <f t="shared" si="1"/>
        <v>32013_4</v>
      </c>
      <c r="W1" s="291" t="str">
        <f t="shared" si="1"/>
        <v>32013_7</v>
      </c>
      <c r="X1" s="291" t="str">
        <f t="shared" si="1"/>
        <v>32013_10</v>
      </c>
      <c r="Y1" s="291" t="str">
        <f t="shared" si="1"/>
        <v>42013_4</v>
      </c>
      <c r="Z1" s="291" t="str">
        <f t="shared" si="1"/>
        <v>42013_7</v>
      </c>
      <c r="AA1" s="291" t="str">
        <f t="shared" si="1"/>
        <v>42013_10</v>
      </c>
      <c r="AB1" s="291" t="str">
        <f t="shared" si="1"/>
        <v>12014_4</v>
      </c>
      <c r="AC1" s="291" t="str">
        <f t="shared" si="1"/>
        <v>12014_7</v>
      </c>
      <c r="AD1" s="291" t="str">
        <f t="shared" si="1"/>
        <v>12014_10</v>
      </c>
      <c r="AE1" s="291" t="str">
        <f t="shared" si="1"/>
        <v>22014_4</v>
      </c>
      <c r="AF1" s="291" t="str">
        <f t="shared" si="1"/>
        <v>22014_7</v>
      </c>
      <c r="AG1" s="291" t="str">
        <f t="shared" si="1"/>
        <v>22014_10</v>
      </c>
      <c r="AH1" s="291" t="str">
        <f t="shared" si="1"/>
        <v>32014_4</v>
      </c>
      <c r="AI1" s="291" t="str">
        <f t="shared" si="1"/>
        <v>32014_7</v>
      </c>
      <c r="AJ1" s="291" t="str">
        <f t="shared" si="1"/>
        <v>32014_10</v>
      </c>
      <c r="AK1" s="291" t="str">
        <f t="shared" si="1"/>
        <v>42014_4</v>
      </c>
      <c r="AL1" s="291" t="str">
        <f t="shared" si="1"/>
        <v>42014_7</v>
      </c>
      <c r="AM1" s="291" t="str">
        <f t="shared" si="1"/>
        <v>42014_10</v>
      </c>
      <c r="AN1" s="291" t="str">
        <f t="shared" si="1"/>
        <v>12015_4</v>
      </c>
      <c r="AO1" s="291" t="str">
        <f t="shared" si="1"/>
        <v>12015_7</v>
      </c>
      <c r="AP1" s="291" t="str">
        <f t="shared" si="1"/>
        <v>12015_10</v>
      </c>
      <c r="AQ1" s="291" t="str">
        <f t="shared" si="1"/>
        <v>22015_4</v>
      </c>
      <c r="AR1" s="291" t="str">
        <f t="shared" si="1"/>
        <v>22015_7</v>
      </c>
      <c r="AS1" s="291" t="str">
        <f t="shared" si="1"/>
        <v>22015_10</v>
      </c>
      <c r="AT1" s="291" t="str">
        <f t="shared" si="1"/>
        <v>32015_4</v>
      </c>
      <c r="AU1" s="291" t="str">
        <f t="shared" si="1"/>
        <v>32015_7</v>
      </c>
      <c r="AV1" s="291" t="str">
        <f t="shared" si="1"/>
        <v>32015_10</v>
      </c>
      <c r="AW1" s="291" t="str">
        <f t="shared" si="1"/>
        <v>42015_4</v>
      </c>
      <c r="AX1" s="291" t="str">
        <f t="shared" si="1"/>
        <v>42015_7</v>
      </c>
      <c r="AY1" s="291" t="str">
        <f t="shared" si="1"/>
        <v>42015_10</v>
      </c>
      <c r="AZ1" s="291" t="str">
        <f t="shared" si="1"/>
        <v>12016_4</v>
      </c>
      <c r="BA1" s="291" t="str">
        <f t="shared" si="1"/>
        <v>12016_7</v>
      </c>
      <c r="BB1" s="291" t="str">
        <f t="shared" si="1"/>
        <v>12016_10</v>
      </c>
      <c r="BC1" s="291" t="str">
        <f t="shared" si="1"/>
        <v>2012_4</v>
      </c>
      <c r="BD1" s="291" t="str">
        <f t="shared" si="1"/>
        <v>2012_7</v>
      </c>
      <c r="BE1" s="291" t="str">
        <f t="shared" si="1"/>
        <v>2012_10</v>
      </c>
      <c r="BF1" s="291" t="str">
        <f t="shared" si="1"/>
        <v>2013_4</v>
      </c>
      <c r="BG1" s="291" t="str">
        <f t="shared" si="1"/>
        <v>2013_7</v>
      </c>
      <c r="BH1" s="291" t="str">
        <f t="shared" si="1"/>
        <v>2013_10</v>
      </c>
      <c r="BI1" s="291" t="str">
        <f t="shared" si="1"/>
        <v>2014_4</v>
      </c>
      <c r="BJ1" s="291" t="str">
        <f t="shared" si="1"/>
        <v>2014_7</v>
      </c>
      <c r="BK1" s="291" t="str">
        <f t="shared" si="1"/>
        <v>2014_10</v>
      </c>
      <c r="BL1" s="291" t="str">
        <f t="shared" si="1"/>
        <v>2015_4</v>
      </c>
      <c r="BM1" s="291" t="str">
        <f t="shared" si="1"/>
        <v>2015_7</v>
      </c>
      <c r="BN1" s="291" t="str">
        <f t="shared" si="1"/>
        <v>2015_10</v>
      </c>
      <c r="BO1" s="291" t="str">
        <f t="shared" si="1"/>
        <v>2016_4</v>
      </c>
      <c r="BP1" s="291" t="str">
        <f t="shared" si="1"/>
        <v>2016_7</v>
      </c>
      <c r="BQ1" s="291" t="str">
        <f t="shared" si="1"/>
        <v>2016_10</v>
      </c>
    </row>
    <row r="2" spans="1:69" s="294" customFormat="1" ht="7.5" customHeight="1" x14ac:dyDescent="0.25">
      <c r="A2" s="293">
        <v>1</v>
      </c>
      <c r="B2" s="293">
        <v>2</v>
      </c>
      <c r="C2" s="293">
        <v>3</v>
      </c>
      <c r="D2" s="293">
        <v>4</v>
      </c>
      <c r="E2" s="293">
        <v>5</v>
      </c>
      <c r="F2" s="293">
        <v>6</v>
      </c>
      <c r="G2" s="293">
        <v>7</v>
      </c>
      <c r="H2" s="293">
        <v>8</v>
      </c>
      <c r="I2" s="293">
        <v>9</v>
      </c>
      <c r="J2" s="293">
        <v>10</v>
      </c>
      <c r="K2" s="293">
        <v>11</v>
      </c>
      <c r="L2" s="293">
        <v>12</v>
      </c>
      <c r="M2" s="293">
        <v>13</v>
      </c>
      <c r="N2" s="293">
        <v>14</v>
      </c>
      <c r="O2" s="293">
        <v>15</v>
      </c>
      <c r="P2" s="293">
        <v>16</v>
      </c>
      <c r="Q2" s="293">
        <v>17</v>
      </c>
      <c r="R2" s="293">
        <v>18</v>
      </c>
      <c r="S2" s="293">
        <v>19</v>
      </c>
      <c r="T2" s="293">
        <v>20</v>
      </c>
      <c r="U2" s="293">
        <v>21</v>
      </c>
      <c r="V2" s="293">
        <v>22</v>
      </c>
      <c r="W2" s="293">
        <v>23</v>
      </c>
      <c r="X2" s="293">
        <v>24</v>
      </c>
      <c r="Y2" s="293">
        <v>25</v>
      </c>
      <c r="Z2" s="293">
        <v>26</v>
      </c>
      <c r="AA2" s="293">
        <v>27</v>
      </c>
      <c r="AB2" s="293">
        <v>28</v>
      </c>
      <c r="AC2" s="293">
        <v>29</v>
      </c>
      <c r="AD2" s="293">
        <v>30</v>
      </c>
      <c r="AE2" s="293">
        <v>31</v>
      </c>
      <c r="AF2" s="293">
        <v>32</v>
      </c>
      <c r="AG2" s="293">
        <v>33</v>
      </c>
      <c r="AH2" s="293">
        <v>34</v>
      </c>
      <c r="AI2" s="293">
        <v>35</v>
      </c>
      <c r="AJ2" s="293">
        <v>36</v>
      </c>
      <c r="AK2" s="293">
        <v>37</v>
      </c>
      <c r="AL2" s="293">
        <v>38</v>
      </c>
      <c r="AM2" s="293">
        <v>39</v>
      </c>
      <c r="AN2" s="293">
        <v>40</v>
      </c>
      <c r="AO2" s="293">
        <v>41</v>
      </c>
      <c r="AP2" s="293">
        <v>42</v>
      </c>
      <c r="AQ2" s="293">
        <v>43</v>
      </c>
      <c r="AR2" s="293">
        <v>44</v>
      </c>
      <c r="AS2" s="293">
        <v>45</v>
      </c>
      <c r="AT2" s="293">
        <v>46</v>
      </c>
      <c r="AU2" s="293">
        <v>47</v>
      </c>
      <c r="AV2" s="293">
        <v>48</v>
      </c>
      <c r="AW2" s="293">
        <v>49</v>
      </c>
      <c r="AX2" s="293">
        <v>50</v>
      </c>
      <c r="AY2" s="293">
        <v>51</v>
      </c>
      <c r="AZ2" s="293">
        <v>52</v>
      </c>
      <c r="BA2" s="293">
        <v>53</v>
      </c>
      <c r="BB2" s="293">
        <v>54</v>
      </c>
      <c r="BC2" s="293">
        <v>55</v>
      </c>
      <c r="BD2" s="293">
        <v>56</v>
      </c>
      <c r="BE2" s="293">
        <v>57</v>
      </c>
      <c r="BF2" s="293">
        <v>58</v>
      </c>
      <c r="BG2" s="293">
        <v>59</v>
      </c>
      <c r="BH2" s="293">
        <v>60</v>
      </c>
      <c r="BI2" s="293">
        <v>61</v>
      </c>
      <c r="BJ2" s="293">
        <v>62</v>
      </c>
      <c r="BK2" s="293">
        <v>63</v>
      </c>
      <c r="BL2" s="293">
        <v>64</v>
      </c>
      <c r="BM2" s="293">
        <v>65</v>
      </c>
      <c r="BN2" s="293">
        <v>66</v>
      </c>
      <c r="BO2" s="293">
        <v>67</v>
      </c>
      <c r="BP2" s="293">
        <v>68</v>
      </c>
      <c r="BQ2" s="293">
        <v>69</v>
      </c>
    </row>
    <row r="3" spans="1:69" s="366" customFormat="1" ht="8.25" customHeight="1" x14ac:dyDescent="0.25">
      <c r="A3" s="366">
        <v>6</v>
      </c>
      <c r="D3" s="366">
        <v>12012</v>
      </c>
      <c r="E3" s="366">
        <v>12012</v>
      </c>
      <c r="F3" s="366">
        <v>12012</v>
      </c>
      <c r="G3" s="366">
        <v>22012</v>
      </c>
      <c r="H3" s="366">
        <v>22012</v>
      </c>
      <c r="I3" s="366">
        <v>22012</v>
      </c>
      <c r="J3" s="366">
        <v>32012</v>
      </c>
      <c r="K3" s="366">
        <v>32012</v>
      </c>
      <c r="L3" s="366">
        <v>32012</v>
      </c>
      <c r="M3" s="366">
        <v>42012</v>
      </c>
      <c r="N3" s="366">
        <v>42012</v>
      </c>
      <c r="O3" s="366">
        <v>42012</v>
      </c>
      <c r="P3" s="366">
        <v>12013</v>
      </c>
      <c r="Q3" s="366">
        <v>12013</v>
      </c>
      <c r="R3" s="366">
        <v>12013</v>
      </c>
      <c r="S3" s="366">
        <v>22013</v>
      </c>
      <c r="T3" s="366">
        <v>22013</v>
      </c>
      <c r="U3" s="366">
        <v>22013</v>
      </c>
      <c r="V3" s="366">
        <v>32013</v>
      </c>
      <c r="W3" s="366">
        <v>32013</v>
      </c>
      <c r="X3" s="366">
        <v>32013</v>
      </c>
      <c r="Y3" s="366">
        <v>42013</v>
      </c>
      <c r="Z3" s="366">
        <v>42013</v>
      </c>
      <c r="AA3" s="366">
        <v>42013</v>
      </c>
      <c r="AB3" s="366">
        <v>12014</v>
      </c>
      <c r="AC3" s="366">
        <v>12014</v>
      </c>
      <c r="AD3" s="366">
        <v>12014</v>
      </c>
      <c r="AE3" s="366">
        <v>22014</v>
      </c>
      <c r="AF3" s="366">
        <v>22014</v>
      </c>
      <c r="AG3" s="366">
        <v>22014</v>
      </c>
      <c r="AH3" s="366">
        <v>32014</v>
      </c>
      <c r="AI3" s="366">
        <v>32014</v>
      </c>
      <c r="AJ3" s="366">
        <v>32014</v>
      </c>
      <c r="AK3" s="366">
        <v>42014</v>
      </c>
      <c r="AL3" s="366">
        <v>42014</v>
      </c>
      <c r="AM3" s="366">
        <v>42014</v>
      </c>
      <c r="AN3" s="366">
        <v>12015</v>
      </c>
      <c r="AO3" s="366">
        <v>12015</v>
      </c>
      <c r="AP3" s="366">
        <v>12015</v>
      </c>
      <c r="AQ3" s="366">
        <v>22015</v>
      </c>
      <c r="AR3" s="366">
        <v>22015</v>
      </c>
      <c r="AS3" s="366">
        <v>22015</v>
      </c>
      <c r="AT3" s="366">
        <v>32015</v>
      </c>
      <c r="AU3" s="366">
        <v>32015</v>
      </c>
      <c r="AV3" s="366">
        <v>32015</v>
      </c>
      <c r="AW3" s="366">
        <v>42015</v>
      </c>
      <c r="AX3" s="366">
        <v>42015</v>
      </c>
      <c r="AY3" s="366">
        <v>42015</v>
      </c>
      <c r="AZ3" s="366">
        <v>12016</v>
      </c>
      <c r="BA3" s="366">
        <v>12016</v>
      </c>
      <c r="BB3" s="366">
        <v>12016</v>
      </c>
      <c r="BC3" s="366">
        <v>2012</v>
      </c>
      <c r="BD3" s="366">
        <v>2012</v>
      </c>
      <c r="BE3" s="366">
        <v>2012</v>
      </c>
      <c r="BF3" s="366">
        <v>2013</v>
      </c>
      <c r="BG3" s="366">
        <v>2013</v>
      </c>
      <c r="BH3" s="366">
        <v>2013</v>
      </c>
      <c r="BI3" s="366">
        <v>2014</v>
      </c>
      <c r="BJ3" s="366">
        <v>2014</v>
      </c>
      <c r="BK3" s="366">
        <v>2014</v>
      </c>
      <c r="BL3" s="366">
        <v>2015</v>
      </c>
      <c r="BM3" s="366">
        <v>2015</v>
      </c>
      <c r="BN3" s="366">
        <v>2015</v>
      </c>
      <c r="BO3" s="366">
        <v>2016</v>
      </c>
      <c r="BP3" s="366">
        <v>2016</v>
      </c>
      <c r="BQ3" s="366">
        <v>2016</v>
      </c>
    </row>
    <row r="4" spans="1:69" s="366" customFormat="1" ht="8.25" customHeight="1" x14ac:dyDescent="0.25">
      <c r="A4" s="366">
        <v>4</v>
      </c>
      <c r="B4" s="366" t="s">
        <v>170</v>
      </c>
      <c r="C4" s="366" t="s">
        <v>7</v>
      </c>
      <c r="D4" s="366">
        <v>4</v>
      </c>
      <c r="E4" s="366">
        <v>7</v>
      </c>
      <c r="F4" s="366">
        <v>10</v>
      </c>
      <c r="G4" s="366">
        <v>4</v>
      </c>
      <c r="H4" s="366">
        <v>7</v>
      </c>
      <c r="I4" s="366">
        <v>10</v>
      </c>
      <c r="J4" s="366">
        <v>4</v>
      </c>
      <c r="K4" s="366">
        <v>7</v>
      </c>
      <c r="L4" s="366">
        <v>10</v>
      </c>
      <c r="M4" s="366">
        <v>4</v>
      </c>
      <c r="N4" s="366">
        <v>7</v>
      </c>
      <c r="O4" s="366">
        <v>10</v>
      </c>
      <c r="P4" s="366">
        <v>4</v>
      </c>
      <c r="Q4" s="366">
        <v>7</v>
      </c>
      <c r="R4" s="366">
        <v>10</v>
      </c>
      <c r="S4" s="366">
        <v>4</v>
      </c>
      <c r="T4" s="366">
        <v>7</v>
      </c>
      <c r="U4" s="366">
        <v>10</v>
      </c>
      <c r="V4" s="366">
        <v>4</v>
      </c>
      <c r="W4" s="366">
        <v>7</v>
      </c>
      <c r="X4" s="366">
        <v>10</v>
      </c>
      <c r="Y4" s="366">
        <v>4</v>
      </c>
      <c r="Z4" s="366">
        <v>7</v>
      </c>
      <c r="AA4" s="366">
        <v>10</v>
      </c>
      <c r="AB4" s="366">
        <v>4</v>
      </c>
      <c r="AC4" s="366">
        <v>7</v>
      </c>
      <c r="AD4" s="366">
        <v>10</v>
      </c>
      <c r="AE4" s="366">
        <v>4</v>
      </c>
      <c r="AF4" s="366">
        <v>7</v>
      </c>
      <c r="AG4" s="366">
        <v>10</v>
      </c>
      <c r="AH4" s="366">
        <v>4</v>
      </c>
      <c r="AI4" s="366">
        <v>7</v>
      </c>
      <c r="AJ4" s="366">
        <v>10</v>
      </c>
      <c r="AK4" s="366">
        <v>4</v>
      </c>
      <c r="AL4" s="366">
        <v>7</v>
      </c>
      <c r="AM4" s="366">
        <v>10</v>
      </c>
      <c r="AN4" s="366">
        <v>4</v>
      </c>
      <c r="AO4" s="366">
        <v>7</v>
      </c>
      <c r="AP4" s="366">
        <v>10</v>
      </c>
      <c r="AQ4" s="366">
        <v>4</v>
      </c>
      <c r="AR4" s="366">
        <v>7</v>
      </c>
      <c r="AS4" s="366">
        <v>10</v>
      </c>
      <c r="AT4" s="366">
        <v>4</v>
      </c>
      <c r="AU4" s="366">
        <v>7</v>
      </c>
      <c r="AV4" s="366">
        <v>10</v>
      </c>
      <c r="AW4" s="366">
        <v>4</v>
      </c>
      <c r="AX4" s="366">
        <v>7</v>
      </c>
      <c r="AY4" s="366">
        <v>10</v>
      </c>
      <c r="AZ4" s="366">
        <v>4</v>
      </c>
      <c r="BA4" s="366">
        <v>7</v>
      </c>
      <c r="BB4" s="366">
        <v>10</v>
      </c>
      <c r="BC4" s="366">
        <v>4</v>
      </c>
      <c r="BD4" s="366">
        <v>7</v>
      </c>
      <c r="BE4" s="366">
        <v>10</v>
      </c>
      <c r="BF4" s="366">
        <v>4</v>
      </c>
      <c r="BG4" s="366">
        <v>7</v>
      </c>
      <c r="BH4" s="366">
        <v>10</v>
      </c>
      <c r="BI4" s="366">
        <v>4</v>
      </c>
      <c r="BJ4" s="366">
        <v>7</v>
      </c>
      <c r="BK4" s="366">
        <v>10</v>
      </c>
      <c r="BL4" s="366">
        <v>4</v>
      </c>
      <c r="BM4" s="366">
        <v>7</v>
      </c>
      <c r="BN4" s="366">
        <v>10</v>
      </c>
      <c r="BO4" s="366">
        <v>4</v>
      </c>
      <c r="BP4" s="366">
        <v>7</v>
      </c>
      <c r="BQ4" s="366">
        <v>10</v>
      </c>
    </row>
    <row r="5" spans="1:69" ht="21" x14ac:dyDescent="0.25">
      <c r="B5" s="295" t="str">
        <f>"Impacto das características de idade, sexo e formação sobre o ln do salário habitual em todos os trabalhos: Brasil, 2012 a 2016"</f>
        <v>Impacto das características de idade, sexo e formação sobre o ln do salário habitual em todos os trabalhos: Brasil, 2012 a 2016</v>
      </c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</row>
    <row r="6" spans="1:69" ht="13.5" thickBot="1" x14ac:dyDescent="0.3">
      <c r="B6" s="298"/>
      <c r="C6" s="299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</row>
    <row r="7" spans="1:69" ht="13.5" thickTop="1" x14ac:dyDescent="0.25">
      <c r="B7" s="414" t="s">
        <v>725</v>
      </c>
      <c r="C7" s="414"/>
      <c r="D7" s="411" t="s">
        <v>753</v>
      </c>
      <c r="E7" s="412"/>
      <c r="F7" s="413"/>
      <c r="G7" s="411" t="s">
        <v>754</v>
      </c>
      <c r="H7" s="412"/>
      <c r="I7" s="413"/>
      <c r="J7" s="411" t="s">
        <v>755</v>
      </c>
      <c r="K7" s="412"/>
      <c r="L7" s="413"/>
      <c r="M7" s="411" t="s">
        <v>756</v>
      </c>
      <c r="N7" s="412"/>
      <c r="O7" s="413"/>
      <c r="P7" s="411" t="s">
        <v>757</v>
      </c>
      <c r="Q7" s="412"/>
      <c r="R7" s="413"/>
      <c r="S7" s="411" t="s">
        <v>758</v>
      </c>
      <c r="T7" s="412"/>
      <c r="U7" s="413"/>
      <c r="V7" s="411" t="s">
        <v>759</v>
      </c>
      <c r="W7" s="412"/>
      <c r="X7" s="413"/>
      <c r="Y7" s="411" t="s">
        <v>760</v>
      </c>
      <c r="Z7" s="412"/>
      <c r="AA7" s="413"/>
      <c r="AB7" s="411" t="s">
        <v>761</v>
      </c>
      <c r="AC7" s="412"/>
      <c r="AD7" s="413"/>
      <c r="AE7" s="411" t="s">
        <v>762</v>
      </c>
      <c r="AF7" s="412"/>
      <c r="AG7" s="413"/>
      <c r="AH7" s="411" t="s">
        <v>763</v>
      </c>
      <c r="AI7" s="412"/>
      <c r="AJ7" s="413"/>
      <c r="AK7" s="411" t="s">
        <v>764</v>
      </c>
      <c r="AL7" s="412"/>
      <c r="AM7" s="413"/>
      <c r="AN7" s="411" t="s">
        <v>765</v>
      </c>
      <c r="AO7" s="412"/>
      <c r="AP7" s="413"/>
      <c r="AQ7" s="411" t="s">
        <v>766</v>
      </c>
      <c r="AR7" s="412"/>
      <c r="AS7" s="413"/>
      <c r="AT7" s="411" t="s">
        <v>767</v>
      </c>
      <c r="AU7" s="412"/>
      <c r="AV7" s="412"/>
      <c r="AW7" s="411" t="s">
        <v>768</v>
      </c>
      <c r="AX7" s="412"/>
      <c r="AY7" s="412"/>
      <c r="AZ7" s="411" t="s">
        <v>769</v>
      </c>
      <c r="BA7" s="412"/>
      <c r="BB7" s="412"/>
      <c r="BC7" s="411">
        <v>2012</v>
      </c>
      <c r="BD7" s="412"/>
      <c r="BE7" s="412"/>
      <c r="BF7" s="411">
        <v>2013</v>
      </c>
      <c r="BG7" s="412"/>
      <c r="BH7" s="412"/>
      <c r="BI7" s="411">
        <v>2014</v>
      </c>
      <c r="BJ7" s="412"/>
      <c r="BK7" s="412"/>
      <c r="BL7" s="411">
        <v>2015</v>
      </c>
      <c r="BM7" s="412"/>
      <c r="BN7" s="412"/>
      <c r="BO7" s="411">
        <v>2016</v>
      </c>
      <c r="BP7" s="412"/>
      <c r="BQ7" s="412"/>
    </row>
    <row r="8" spans="1:69" ht="25.5" x14ac:dyDescent="0.25">
      <c r="B8" s="415"/>
      <c r="C8" s="415"/>
      <c r="D8" s="301" t="s">
        <v>726</v>
      </c>
      <c r="E8" s="302" t="s">
        <v>727</v>
      </c>
      <c r="F8" s="303" t="s">
        <v>728</v>
      </c>
      <c r="G8" s="301" t="s">
        <v>726</v>
      </c>
      <c r="H8" s="302" t="s">
        <v>727</v>
      </c>
      <c r="I8" s="303" t="s">
        <v>728</v>
      </c>
      <c r="J8" s="301" t="s">
        <v>726</v>
      </c>
      <c r="K8" s="302" t="s">
        <v>727</v>
      </c>
      <c r="L8" s="303" t="s">
        <v>728</v>
      </c>
      <c r="M8" s="301" t="s">
        <v>726</v>
      </c>
      <c r="N8" s="302" t="s">
        <v>727</v>
      </c>
      <c r="O8" s="303" t="s">
        <v>728</v>
      </c>
      <c r="P8" s="301" t="s">
        <v>726</v>
      </c>
      <c r="Q8" s="302" t="s">
        <v>727</v>
      </c>
      <c r="R8" s="303" t="s">
        <v>728</v>
      </c>
      <c r="S8" s="301" t="s">
        <v>726</v>
      </c>
      <c r="T8" s="302" t="s">
        <v>727</v>
      </c>
      <c r="U8" s="303" t="s">
        <v>728</v>
      </c>
      <c r="V8" s="301" t="s">
        <v>726</v>
      </c>
      <c r="W8" s="302" t="s">
        <v>727</v>
      </c>
      <c r="X8" s="303" t="s">
        <v>728</v>
      </c>
      <c r="Y8" s="301" t="s">
        <v>726</v>
      </c>
      <c r="Z8" s="302" t="s">
        <v>727</v>
      </c>
      <c r="AA8" s="303" t="s">
        <v>728</v>
      </c>
      <c r="AB8" s="301" t="s">
        <v>726</v>
      </c>
      <c r="AC8" s="302" t="s">
        <v>727</v>
      </c>
      <c r="AD8" s="303" t="s">
        <v>728</v>
      </c>
      <c r="AE8" s="301" t="s">
        <v>726</v>
      </c>
      <c r="AF8" s="302" t="s">
        <v>727</v>
      </c>
      <c r="AG8" s="303" t="s">
        <v>728</v>
      </c>
      <c r="AH8" s="301" t="s">
        <v>726</v>
      </c>
      <c r="AI8" s="302" t="s">
        <v>727</v>
      </c>
      <c r="AJ8" s="303" t="s">
        <v>728</v>
      </c>
      <c r="AK8" s="301" t="s">
        <v>726</v>
      </c>
      <c r="AL8" s="302" t="s">
        <v>727</v>
      </c>
      <c r="AM8" s="303" t="s">
        <v>728</v>
      </c>
      <c r="AN8" s="301" t="s">
        <v>726</v>
      </c>
      <c r="AO8" s="302" t="s">
        <v>727</v>
      </c>
      <c r="AP8" s="302" t="s">
        <v>728</v>
      </c>
      <c r="AQ8" s="301" t="s">
        <v>726</v>
      </c>
      <c r="AR8" s="302" t="s">
        <v>727</v>
      </c>
      <c r="AS8" s="303" t="s">
        <v>728</v>
      </c>
      <c r="AT8" s="301" t="s">
        <v>726</v>
      </c>
      <c r="AU8" s="302" t="s">
        <v>727</v>
      </c>
      <c r="AV8" s="302" t="s">
        <v>728</v>
      </c>
      <c r="AW8" s="332" t="s">
        <v>726</v>
      </c>
      <c r="AX8" s="333" t="s">
        <v>727</v>
      </c>
      <c r="AY8" s="333" t="s">
        <v>728</v>
      </c>
      <c r="AZ8" s="332" t="s">
        <v>726</v>
      </c>
      <c r="BA8" s="333" t="s">
        <v>727</v>
      </c>
      <c r="BB8" s="333" t="s">
        <v>728</v>
      </c>
      <c r="BC8" s="332" t="s">
        <v>726</v>
      </c>
      <c r="BD8" s="333" t="s">
        <v>727</v>
      </c>
      <c r="BE8" s="333" t="s">
        <v>728</v>
      </c>
      <c r="BF8" s="332" t="s">
        <v>726</v>
      </c>
      <c r="BG8" s="333" t="s">
        <v>727</v>
      </c>
      <c r="BH8" s="333" t="s">
        <v>728</v>
      </c>
      <c r="BI8" s="332" t="s">
        <v>726</v>
      </c>
      <c r="BJ8" s="333" t="s">
        <v>727</v>
      </c>
      <c r="BK8" s="333" t="s">
        <v>728</v>
      </c>
      <c r="BL8" s="332" t="s">
        <v>726</v>
      </c>
      <c r="BM8" s="333" t="s">
        <v>727</v>
      </c>
      <c r="BN8" s="333" t="s">
        <v>728</v>
      </c>
      <c r="BO8" s="332" t="s">
        <v>726</v>
      </c>
      <c r="BP8" s="333" t="s">
        <v>727</v>
      </c>
      <c r="BQ8" s="333" t="s">
        <v>728</v>
      </c>
    </row>
    <row r="9" spans="1:69" s="305" customFormat="1" ht="15.75" x14ac:dyDescent="0.25">
      <c r="A9" s="368" t="s">
        <v>723</v>
      </c>
      <c r="B9" s="417" t="s">
        <v>729</v>
      </c>
      <c r="C9" s="417"/>
      <c r="D9" s="304" t="s">
        <v>730</v>
      </c>
      <c r="E9" s="304" t="s">
        <v>730</v>
      </c>
      <c r="F9" s="304">
        <f>IF($A9="","",IFERROR(VLOOKUP(F$3&amp;$A9,Model1_BRA!$1:$1048576,F$4,0),"-"))</f>
        <v>7.0803523063659668</v>
      </c>
      <c r="G9" s="304" t="s">
        <v>730</v>
      </c>
      <c r="H9" s="304" t="s">
        <v>730</v>
      </c>
      <c r="I9" s="304">
        <f>IF($A9="","",IFERROR(VLOOKUP(I$3&amp;$A9,Model1_BRA!$1:$1048576,I$4,0),"-"))</f>
        <v>7.091850757598877</v>
      </c>
      <c r="J9" s="304" t="s">
        <v>730</v>
      </c>
      <c r="K9" s="304" t="s">
        <v>730</v>
      </c>
      <c r="L9" s="304">
        <f>IF($A9="","",IFERROR(VLOOKUP(L$3&amp;$A9,Model1_BRA!$1:$1048576,L$4,0),"-"))</f>
        <v>7.1060161590576172</v>
      </c>
      <c r="M9" s="304" t="s">
        <v>730</v>
      </c>
      <c r="N9" s="304" t="s">
        <v>730</v>
      </c>
      <c r="O9" s="304">
        <f>IF($A9="","",IFERROR(VLOOKUP(O$3&amp;$A9,Model1_BRA!$1:$1048576,O$4,0),"-"))</f>
        <v>7.1068973541259766</v>
      </c>
      <c r="P9" s="304" t="s">
        <v>730</v>
      </c>
      <c r="Q9" s="304" t="s">
        <v>730</v>
      </c>
      <c r="R9" s="304">
        <f>IF($A9="","",IFERROR(VLOOKUP(R$3&amp;$A9,Model1_BRA!$1:$1048576,R$4,0),"-"))</f>
        <v>7.1224198341369629</v>
      </c>
      <c r="S9" s="304" t="s">
        <v>730</v>
      </c>
      <c r="T9" s="304" t="s">
        <v>730</v>
      </c>
      <c r="U9" s="304">
        <f>IF($A9="","",IFERROR(VLOOKUP(U$3&amp;$A9,Model1_BRA!$1:$1048576,U$4,0),"-"))</f>
        <v>7.1351490020751953</v>
      </c>
      <c r="V9" s="304" t="s">
        <v>730</v>
      </c>
      <c r="W9" s="304" t="s">
        <v>730</v>
      </c>
      <c r="X9" s="304">
        <f>IF($A9="","",IFERROR(VLOOKUP(X$3&amp;$A9,Model1_BRA!$1:$1048576,X$4,0),"-"))</f>
        <v>7.1537842750549316</v>
      </c>
      <c r="Y9" s="304" t="s">
        <v>730</v>
      </c>
      <c r="Z9" s="304" t="s">
        <v>730</v>
      </c>
      <c r="AA9" s="304">
        <f>IF($A9="","",IFERROR(VLOOKUP(AA$3&amp;$A9,Model1_BRA!$1:$1048576,AA$4,0),"-"))</f>
        <v>7.1543283462524414</v>
      </c>
      <c r="AB9" s="304" t="s">
        <v>730</v>
      </c>
      <c r="AC9" s="304" t="s">
        <v>730</v>
      </c>
      <c r="AD9" s="304">
        <f>IF($A9="","",IFERROR(VLOOKUP(AD$3&amp;$A9,Model1_BRA!$1:$1048576,AD$4,0),"-"))</f>
        <v>7.1738934516906738</v>
      </c>
      <c r="AE9" s="304" t="s">
        <v>730</v>
      </c>
      <c r="AF9" s="304" t="s">
        <v>730</v>
      </c>
      <c r="AG9" s="304">
        <f>IF($A9="","",IFERROR(VLOOKUP(AG$3&amp;$A9,Model1_BRA!$1:$1048576,AG$4,0),"-"))</f>
        <v>7.1327157020568848</v>
      </c>
      <c r="AH9" s="304" t="s">
        <v>730</v>
      </c>
      <c r="AI9" s="304" t="s">
        <v>730</v>
      </c>
      <c r="AJ9" s="304">
        <f>IF($A9="","",IFERROR(VLOOKUP(AJ$3&amp;$A9,Model1_BRA!$1:$1048576,AJ$4,0),"-"))</f>
        <v>7.1195874214172363</v>
      </c>
      <c r="AK9" s="304" t="s">
        <v>730</v>
      </c>
      <c r="AL9" s="304" t="s">
        <v>730</v>
      </c>
      <c r="AM9" s="304">
        <f>IF($A9="","",IFERROR(VLOOKUP(AM$3&amp;$A9,Model1_BRA!$1:$1048576,AM$4,0),"-"))</f>
        <v>7.1569170951843262</v>
      </c>
      <c r="AN9" s="304" t="s">
        <v>730</v>
      </c>
      <c r="AO9" s="304" t="s">
        <v>730</v>
      </c>
      <c r="AP9" s="304">
        <f>IF($A9="","",IFERROR(VLOOKUP(AP$3&amp;$A9,Model1_BRA!$1:$1048576,AP$4,0),"-"))</f>
        <v>7.1747040748596191</v>
      </c>
      <c r="AQ9" s="304" t="s">
        <v>730</v>
      </c>
      <c r="AR9" s="304" t="s">
        <v>730</v>
      </c>
      <c r="AS9" s="304">
        <f>IF($A9="","",IFERROR(VLOOKUP(AS$3&amp;$A9,Model1_BRA!$1:$1048576,AS$4,0),"-"))</f>
        <v>7.1608405113220215</v>
      </c>
      <c r="AT9" s="304" t="s">
        <v>730</v>
      </c>
      <c r="AU9" s="304" t="s">
        <v>730</v>
      </c>
      <c r="AV9" s="304">
        <f>IF($A9="","",IFERROR(VLOOKUP(AV$3&amp;$A9,Model1_BRA!$1:$1048576,AV$4,0),"-"))</f>
        <v>7.1497836112976074</v>
      </c>
      <c r="AW9" s="304" t="s">
        <v>730</v>
      </c>
      <c r="AX9" s="304" t="s">
        <v>730</v>
      </c>
      <c r="AY9" s="304">
        <f>IF($A9="","",IFERROR(VLOOKUP(AY$3&amp;$A9,Model1_BRA!$1:$1048576,AY$4,0),"-"))</f>
        <v>7.1354002952575684</v>
      </c>
      <c r="AZ9" s="304" t="s">
        <v>730</v>
      </c>
      <c r="BA9" s="304" t="s">
        <v>730</v>
      </c>
      <c r="BB9" s="304">
        <f>IF($A9="","",IFERROR(VLOOKUP(BB$3&amp;$A9,Model1_BRA!$1:$1048576,BB$4,0),"-"))</f>
        <v>7.1366338729858398</v>
      </c>
      <c r="BC9" s="304" t="s">
        <v>730</v>
      </c>
      <c r="BD9" s="304" t="s">
        <v>730</v>
      </c>
      <c r="BE9" s="304">
        <f>IF($A9="","",IFERROR(VLOOKUP(BE$3&amp;$A9,Model1_BRA!$1:$1048576,BE$4,0),"-"))</f>
        <v>7.096367359161377</v>
      </c>
      <c r="BF9" s="304" t="s">
        <v>730</v>
      </c>
      <c r="BG9" s="304" t="s">
        <v>730</v>
      </c>
      <c r="BH9" s="304">
        <f>IF($A9="","",IFERROR(VLOOKUP(BH$3&amp;$A9,Model1_BRA!$1:$1048576,BH$4,0),"-"))</f>
        <v>7.1415519714355469</v>
      </c>
      <c r="BI9" s="304" t="s">
        <v>730</v>
      </c>
      <c r="BJ9" s="304" t="s">
        <v>730</v>
      </c>
      <c r="BK9" s="304">
        <f>IF($A9="","",IFERROR(VLOOKUP(BK$3&amp;$A9,Model1_BRA!$1:$1048576,BK$4,0),"-"))</f>
        <v>7.1457219123840332</v>
      </c>
      <c r="BL9" s="304" t="s">
        <v>730</v>
      </c>
      <c r="BM9" s="304" t="s">
        <v>730</v>
      </c>
      <c r="BN9" s="304">
        <f>IF($A9="","",IFERROR(VLOOKUP(BN$3&amp;$A9,Model1_BRA!$1:$1048576,BN$4,0),"-"))</f>
        <v>7.1551494598388672</v>
      </c>
      <c r="BO9" s="304" t="s">
        <v>730</v>
      </c>
      <c r="BP9" s="304" t="s">
        <v>730</v>
      </c>
      <c r="BQ9" s="304">
        <f>IF($A9="","",IFERROR(VLOOKUP(BQ$3&amp;$A9,Model1_BRA!$1:$1048576,BQ$4,0),"-"))</f>
        <v>7.1366338729858398</v>
      </c>
    </row>
    <row r="10" spans="1:69" ht="15.75" x14ac:dyDescent="0.25">
      <c r="A10" s="367" t="s">
        <v>701</v>
      </c>
      <c r="B10" s="418" t="s">
        <v>731</v>
      </c>
      <c r="C10" s="418"/>
      <c r="D10" s="306">
        <f>IF($A10="","",IFERROR(VLOOKUP(D$3&amp;$A10,Model1_BRA!$1:$1048576,D$4,0),"-"))</f>
        <v>4.3327584266662598</v>
      </c>
      <c r="E10" s="307">
        <f>IF($A10="","",IFERROR(VLOOKUP(E$3&amp;$A10,Model1_BRA!$1:$1048576,E$4,0)*100,"-"))</f>
        <v>0</v>
      </c>
      <c r="F10" s="308">
        <f>IF($A10="","",IFERROR(VLOOKUP(F$3&amp;$A10,Model1_BRA!$1:$1048576,F$4,0),"-"))</f>
        <v>0</v>
      </c>
      <c r="G10" s="306">
        <f>IF($A10="","",IFERROR(VLOOKUP(G$3&amp;$A10,Model1_BRA!$1:$1048576,G$4,0),"-"))</f>
        <v>4.3564305305480957</v>
      </c>
      <c r="H10" s="307">
        <f>IF($A10="","",IFERROR(VLOOKUP(H$3&amp;$A10,Model1_BRA!$1:$1048576,H$4,0)*100,"-"))</f>
        <v>0</v>
      </c>
      <c r="I10" s="308">
        <f>IF($A10="","",IFERROR(VLOOKUP(I$3&amp;$A10,Model1_BRA!$1:$1048576,I$4,0),"-"))</f>
        <v>0</v>
      </c>
      <c r="J10" s="306">
        <f>IF($A10="","",IFERROR(VLOOKUP(J$3&amp;$A10,Model1_BRA!$1:$1048576,J$4,0),"-"))</f>
        <v>4.3789362907409668</v>
      </c>
      <c r="K10" s="307">
        <f>IF($A10="","",IFERROR(VLOOKUP(K$3&amp;$A10,Model1_BRA!$1:$1048576,K$4,0)*100,"-"))</f>
        <v>0</v>
      </c>
      <c r="L10" s="308">
        <f>IF($A10="","",IFERROR(VLOOKUP(L$3&amp;$A10,Model1_BRA!$1:$1048576,L$4,0),"-"))</f>
        <v>0</v>
      </c>
      <c r="M10" s="306">
        <f>IF($A10="","",IFERROR(VLOOKUP(M$3&amp;$A10,Model1_BRA!$1:$1048576,M$4,0),"-"))</f>
        <v>4.3802404403686523</v>
      </c>
      <c r="N10" s="307">
        <f>IF($A10="","",IFERROR(VLOOKUP(N$3&amp;$A10,Model1_BRA!$1:$1048576,N$4,0)*100,"-"))</f>
        <v>0</v>
      </c>
      <c r="O10" s="308">
        <f>IF($A10="","",IFERROR(VLOOKUP(O$3&amp;$A10,Model1_BRA!$1:$1048576,O$4,0),"-"))</f>
        <v>0</v>
      </c>
      <c r="P10" s="306">
        <f>IF($A10="","",IFERROR(VLOOKUP(P$3&amp;$A10,Model1_BRA!$1:$1048576,P$4,0),"-"))</f>
        <v>4.3859925270080566</v>
      </c>
      <c r="Q10" s="307">
        <f>IF($A10="","",IFERROR(VLOOKUP(Q$3&amp;$A10,Model1_BRA!$1:$1048576,Q$4,0)*100,"-"))</f>
        <v>0</v>
      </c>
      <c r="R10" s="308">
        <f>IF($A10="","",IFERROR(VLOOKUP(R$3&amp;$A10,Model1_BRA!$1:$1048576,R$4,0),"-"))</f>
        <v>0</v>
      </c>
      <c r="S10" s="306">
        <f>IF($A10="","",IFERROR(VLOOKUP(S$3&amp;$A10,Model1_BRA!$1:$1048576,S$4,0),"-"))</f>
        <v>4.4088654518127441</v>
      </c>
      <c r="T10" s="307">
        <f>IF($A10="","",IFERROR(VLOOKUP(T$3&amp;$A10,Model1_BRA!$1:$1048576,T$4,0)*100,"-"))</f>
        <v>0</v>
      </c>
      <c r="U10" s="308">
        <f>IF($A10="","",IFERROR(VLOOKUP(U$3&amp;$A10,Model1_BRA!$1:$1048576,U$4,0),"-"))</f>
        <v>0</v>
      </c>
      <c r="V10" s="306">
        <f>IF($A10="","",IFERROR(VLOOKUP(V$3&amp;$A10,Model1_BRA!$1:$1048576,V$4,0),"-"))</f>
        <v>4.4828877449035645</v>
      </c>
      <c r="W10" s="307">
        <f>IF($A10="","",IFERROR(VLOOKUP(W$3&amp;$A10,Model1_BRA!$1:$1048576,W$4,0)*100,"-"))</f>
        <v>0</v>
      </c>
      <c r="X10" s="308">
        <f>IF($A10="","",IFERROR(VLOOKUP(X$3&amp;$A10,Model1_BRA!$1:$1048576,X$4,0),"-"))</f>
        <v>0</v>
      </c>
      <c r="Y10" s="306">
        <f>IF($A10="","",IFERROR(VLOOKUP(Y$3&amp;$A10,Model1_BRA!$1:$1048576,Y$4,0),"-"))</f>
        <v>4.4617710113525391</v>
      </c>
      <c r="Z10" s="307">
        <f>IF($A10="","",IFERROR(VLOOKUP(Z$3&amp;$A10,Model1_BRA!$1:$1048576,Z$4,0)*100,"-"))</f>
        <v>0</v>
      </c>
      <c r="AA10" s="308">
        <f>IF($A10="","",IFERROR(VLOOKUP(AA$3&amp;$A10,Model1_BRA!$1:$1048576,AA$4,0),"-"))</f>
        <v>0</v>
      </c>
      <c r="AB10" s="306">
        <f>IF($A10="","",IFERROR(VLOOKUP(AB$3&amp;$A10,Model1_BRA!$1:$1048576,AB$4,0),"-"))</f>
        <v>4.523292064666748</v>
      </c>
      <c r="AC10" s="307">
        <f>IF($A10="","",IFERROR(VLOOKUP(AC$3&amp;$A10,Model1_BRA!$1:$1048576,AC$4,0)*100,"-"))</f>
        <v>0</v>
      </c>
      <c r="AD10" s="308">
        <f>IF($A10="","",IFERROR(VLOOKUP(AD$3&amp;$A10,Model1_BRA!$1:$1048576,AD$4,0),"-"))</f>
        <v>0</v>
      </c>
      <c r="AE10" s="306">
        <f>IF($A10="","",IFERROR(VLOOKUP(AE$3&amp;$A10,Model1_BRA!$1:$1048576,AE$4,0),"-"))</f>
        <v>4.5220794677734375</v>
      </c>
      <c r="AF10" s="307">
        <f>IF($A10="","",IFERROR(VLOOKUP(AF$3&amp;$A10,Model1_BRA!$1:$1048576,AF$4,0)*100,"-"))</f>
        <v>0</v>
      </c>
      <c r="AG10" s="308">
        <f>IF($A10="","",IFERROR(VLOOKUP(AG$3&amp;$A10,Model1_BRA!$1:$1048576,AG$4,0),"-"))</f>
        <v>0</v>
      </c>
      <c r="AH10" s="306">
        <f>IF($A10="","",IFERROR(VLOOKUP(AH$3&amp;$A10,Model1_BRA!$1:$1048576,AH$4,0),"-"))</f>
        <v>4.5060467720031738</v>
      </c>
      <c r="AI10" s="307">
        <f>IF($A10="","",IFERROR(VLOOKUP(AI$3&amp;$A10,Model1_BRA!$1:$1048576,AI$4,0)*100,"-"))</f>
        <v>0</v>
      </c>
      <c r="AJ10" s="308">
        <f>IF($A10="","",IFERROR(VLOOKUP(AJ$3&amp;$A10,Model1_BRA!$1:$1048576,AJ$4,0),"-"))</f>
        <v>0</v>
      </c>
      <c r="AK10" s="306">
        <f>IF($A10="","",IFERROR(VLOOKUP(AK$3&amp;$A10,Model1_BRA!$1:$1048576,AK$4,0),"-"))</f>
        <v>4.4677987098693848</v>
      </c>
      <c r="AL10" s="307">
        <f>IF($A10="","",IFERROR(VLOOKUP(AL$3&amp;$A10,Model1_BRA!$1:$1048576,AL$4,0)*100,"-"))</f>
        <v>0</v>
      </c>
      <c r="AM10" s="308">
        <f>IF($A10="","",IFERROR(VLOOKUP(AM$3&amp;$A10,Model1_BRA!$1:$1048576,AM$4,0),"-"))</f>
        <v>0</v>
      </c>
      <c r="AN10" s="306">
        <f>IF($A10="","",IFERROR(VLOOKUP(AN$3&amp;$A10,Model1_BRA!$1:$1048576,AN$4,0),"-"))</f>
        <v>4.4272961616516113</v>
      </c>
      <c r="AO10" s="307">
        <f>IF($A10="","",IFERROR(VLOOKUP(AO$3&amp;$A10,Model1_BRA!$1:$1048576,AO$4,0)*100,"-"))</f>
        <v>0</v>
      </c>
      <c r="AP10" s="308">
        <f>IF($A10="","",IFERROR(VLOOKUP(AP$3&amp;$A10,Model1_BRA!$1:$1048576,AP$4,0),"-"))</f>
        <v>0</v>
      </c>
      <c r="AQ10" s="306">
        <f>IF($A10="","",IFERROR(VLOOKUP(AQ$3&amp;$A10,Model1_BRA!$1:$1048576,AQ$4,0),"-"))</f>
        <v>4.3899621963500977</v>
      </c>
      <c r="AR10" s="307">
        <f>IF($A10="","",IFERROR(VLOOKUP(AR$3&amp;$A10,Model1_BRA!$1:$1048576,AR$4,0)*100,"-"))</f>
        <v>0</v>
      </c>
      <c r="AS10" s="308">
        <f>IF($A10="","",IFERROR(VLOOKUP(AS$3&amp;$A10,Model1_BRA!$1:$1048576,AS$4,0),"-"))</f>
        <v>0</v>
      </c>
      <c r="AT10" s="306">
        <f>IF($A10="","",IFERROR(VLOOKUP(AT$3&amp;$A10,Model1_BRA!$1:$1048576,AT$4,0),"-"))</f>
        <v>4.3484315872192383</v>
      </c>
      <c r="AU10" s="307">
        <f>IF($A10="","",IFERROR(VLOOKUP(AU$3&amp;$A10,Model1_BRA!$1:$1048576,AU$4,0)*100,"-"))</f>
        <v>0</v>
      </c>
      <c r="AV10" s="308">
        <f>IF($A10="","",IFERROR(VLOOKUP(AV$3&amp;$A10,Model1_BRA!$1:$1048576,AV$4,0),"-"))</f>
        <v>0</v>
      </c>
      <c r="AW10" s="306">
        <f>IF($A10="","",IFERROR(VLOOKUP(AW$3&amp;$A10,Model1_BRA!$1:$1048576,AW$4,0),"-"))</f>
        <v>4.6653661727905273</v>
      </c>
      <c r="AX10" s="307">
        <f>IF($A10="","",IFERROR(VLOOKUP(AX$3&amp;$A10,Model1_BRA!$1:$1048576,AX$4,0)*100,"-"))</f>
        <v>0</v>
      </c>
      <c r="AY10" s="308">
        <f>IF($A10="","",IFERROR(VLOOKUP(AY$3&amp;$A10,Model1_BRA!$1:$1048576,AY$4,0),"-"))</f>
        <v>0</v>
      </c>
      <c r="AZ10" s="306">
        <f>IF($A10="","",IFERROR(VLOOKUP(AZ$3&amp;$A10,Model1_BRA!$1:$1048576,AZ$4,0),"-"))</f>
        <v>4.6032967567443848</v>
      </c>
      <c r="BA10" s="307">
        <f>IF($A10="","",IFERROR(VLOOKUP(BA$3&amp;$A10,Model1_BRA!$1:$1048576,BA$4,0)*100,"-"))</f>
        <v>0</v>
      </c>
      <c r="BB10" s="308">
        <f>IF($A10="","",IFERROR(VLOOKUP(BB$3&amp;$A10,Model1_BRA!$1:$1048576,BB$4,0),"-"))</f>
        <v>0</v>
      </c>
      <c r="BC10" s="306">
        <f>IF($A10="","",IFERROR(VLOOKUP(BC$3&amp;$A10,Model1_BRA!$1:$1048576,BC$4,0),"-"))</f>
        <v>4.3621344566345215</v>
      </c>
      <c r="BD10" s="307">
        <f>IF($A10="","",IFERROR(VLOOKUP(BD$3&amp;$A10,Model1_BRA!$1:$1048576,BD$4,0)*100,"-"))</f>
        <v>0</v>
      </c>
      <c r="BE10" s="308">
        <f>IF($A10="","",IFERROR(VLOOKUP(BE$3&amp;$A10,Model1_BRA!$1:$1048576,BE$4,0),"-"))</f>
        <v>0</v>
      </c>
      <c r="BF10" s="306">
        <f>IF($A10="","",IFERROR(VLOOKUP(BF$3&amp;$A10,Model1_BRA!$1:$1048576,BF$4,0),"-"))</f>
        <v>4.4347877502441406</v>
      </c>
      <c r="BG10" s="307">
        <f>IF($A10="","",IFERROR(VLOOKUP(BG$3&amp;$A10,Model1_BRA!$1:$1048576,BG$4,0)*100,"-"))</f>
        <v>0</v>
      </c>
      <c r="BH10" s="308">
        <f>IF($A10="","",IFERROR(VLOOKUP(BH$3&amp;$A10,Model1_BRA!$1:$1048576,BH$4,0),"-"))</f>
        <v>0</v>
      </c>
      <c r="BI10" s="306">
        <f>IF($A10="","",IFERROR(VLOOKUP(BI$3&amp;$A10,Model1_BRA!$1:$1048576,BI$4,0),"-"))</f>
        <v>4.5055761337280273</v>
      </c>
      <c r="BJ10" s="307">
        <f>IF($A10="","",IFERROR(VLOOKUP(BJ$3&amp;$A10,Model1_BRA!$1:$1048576,BJ$4,0)*100,"-"))</f>
        <v>0</v>
      </c>
      <c r="BK10" s="308">
        <f>IF($A10="","",IFERROR(VLOOKUP(BK$3&amp;$A10,Model1_BRA!$1:$1048576,BK$4,0),"-"))</f>
        <v>0</v>
      </c>
      <c r="BL10" s="306">
        <f>IF($A10="","",IFERROR(VLOOKUP(BL$3&amp;$A10,Model1_BRA!$1:$1048576,BL$4,0),"-"))</f>
        <v>4.4899215698242188</v>
      </c>
      <c r="BM10" s="307">
        <f>IF($A10="","",IFERROR(VLOOKUP(BM$3&amp;$A10,Model1_BRA!$1:$1048576,BM$4,0)*100,"-"))</f>
        <v>0</v>
      </c>
      <c r="BN10" s="308">
        <f>IF($A10="","",IFERROR(VLOOKUP(BN$3&amp;$A10,Model1_BRA!$1:$1048576,BN$4,0),"-"))</f>
        <v>0</v>
      </c>
      <c r="BO10" s="306">
        <f>IF($A10="","",IFERROR(VLOOKUP(BO$3&amp;$A10,Model1_BRA!$1:$1048576,BO$4,0),"-"))</f>
        <v>4.6032967567443848</v>
      </c>
      <c r="BP10" s="307">
        <f>IF($A10="","",IFERROR(VLOOKUP(BP$3&amp;$A10,Model1_BRA!$1:$1048576,BP$4,0)*100,"-"))</f>
        <v>0</v>
      </c>
      <c r="BQ10" s="308">
        <f>IF($A10="","",IFERROR(VLOOKUP(BQ$3&amp;$A10,Model1_BRA!$1:$1048576,BQ$4,0),"-"))</f>
        <v>0</v>
      </c>
    </row>
    <row r="11" spans="1:69" ht="15.75" x14ac:dyDescent="0.25">
      <c r="B11" s="416" t="s">
        <v>732</v>
      </c>
      <c r="C11" s="416"/>
      <c r="D11" s="309">
        <f>+D12+2*40*D13</f>
        <v>1.5297532081604004E-2</v>
      </c>
      <c r="E11" s="311">
        <f>+EXP(D11)-1</f>
        <v>1.5415138254968319E-2</v>
      </c>
      <c r="F11" s="310">
        <f>-D12/(2*D13)</f>
        <v>51.597641157730628</v>
      </c>
      <c r="G11" s="309">
        <f>+G12+2*40*G13</f>
        <v>1.5043803490698338E-2</v>
      </c>
      <c r="H11" s="311">
        <f>+EXP(G11)-1</f>
        <v>1.5157531085288722E-2</v>
      </c>
      <c r="I11" s="310">
        <f>-G12/(2*G13)</f>
        <v>51.59203761328618</v>
      </c>
      <c r="J11" s="309">
        <f>+J12+2*40*J13</f>
        <v>1.5305757522583008E-2</v>
      </c>
      <c r="K11" s="311">
        <f>+EXP(J11)-1</f>
        <v>1.5423490526607742E-2</v>
      </c>
      <c r="L11" s="310">
        <f>-J12/(2*J13)</f>
        <v>52.056597171021792</v>
      </c>
      <c r="M11" s="309">
        <f>+M12+2*40*M13</f>
        <v>1.5444894321262836E-2</v>
      </c>
      <c r="N11" s="311">
        <f>+EXP(M11)-1</f>
        <v>1.5564783129656368E-2</v>
      </c>
      <c r="O11" s="310">
        <f>-M12/(2*M13)</f>
        <v>52.422903316151221</v>
      </c>
      <c r="P11" s="309">
        <f>+P12+2*40*P13</f>
        <v>1.5451785176992416E-2</v>
      </c>
      <c r="Q11" s="311">
        <f>+EXP(P11)-1</f>
        <v>1.5571781264172468E-2</v>
      </c>
      <c r="R11" s="310">
        <f>-P12/(2*P13)</f>
        <v>52.303354993001548</v>
      </c>
      <c r="S11" s="309">
        <f>+S12+2*40*S13</f>
        <v>1.5376610681414604E-2</v>
      </c>
      <c r="T11" s="311">
        <f>+EXP(S11)-1</f>
        <v>1.5495439037322978E-2</v>
      </c>
      <c r="U11" s="310">
        <f>-S12/(2*S13)</f>
        <v>52.551357011789818</v>
      </c>
      <c r="V11" s="309">
        <f>+V12+2*40*V13</f>
        <v>1.5791116282343864E-2</v>
      </c>
      <c r="W11" s="311">
        <f>+EXP(V11)-1</f>
        <v>1.5916454835197102E-2</v>
      </c>
      <c r="X11" s="310">
        <f>-V12/(2*V13)</f>
        <v>53.271938796975853</v>
      </c>
      <c r="Y11" s="309">
        <f>+Y12+2*40*Y13</f>
        <v>1.5613589435815811E-2</v>
      </c>
      <c r="Z11" s="311">
        <f>+EXP(Y11)-1</f>
        <v>1.5736118398387289E-2</v>
      </c>
      <c r="AA11" s="310">
        <f>-Y12/(2*Y13)</f>
        <v>52.631891280359646</v>
      </c>
      <c r="AB11" s="309">
        <f>+AB12+2*40*AB13</f>
        <v>1.5164073556661606E-2</v>
      </c>
      <c r="AC11" s="311">
        <f>+EXP(AB11)-1</f>
        <v>1.5279631490880297E-2</v>
      </c>
      <c r="AD11" s="310">
        <f>-AB12/(2*AB13)</f>
        <v>52.482659565537546</v>
      </c>
      <c r="AE11" s="309">
        <f>+AE12+2*40*AE13</f>
        <v>1.4560327865183353E-2</v>
      </c>
      <c r="AF11" s="311">
        <f>+EXP(AE11)-1</f>
        <v>1.4666845789699234E-2</v>
      </c>
      <c r="AG11" s="310">
        <f>-AE12/(2*AE13)</f>
        <v>52.169665437073014</v>
      </c>
      <c r="AH11" s="309">
        <f>+AH12+2*40*AH13</f>
        <v>1.4539630152285099E-2</v>
      </c>
      <c r="AI11" s="311">
        <f>+EXP(AH11)-1</f>
        <v>1.4645844723975454E-2</v>
      </c>
      <c r="AJ11" s="310">
        <f>-AH12/(2*AH13)</f>
        <v>51.953807829583411</v>
      </c>
      <c r="AK11" s="309">
        <f>+AK12+2*40*AK13</f>
        <v>1.5099099837243557E-2</v>
      </c>
      <c r="AL11" s="311">
        <f>+EXP(AK11)-1</f>
        <v>1.5213667139970743E-2</v>
      </c>
      <c r="AM11" s="310">
        <f>-AK12/(2*AK13)</f>
        <v>52.021728787603394</v>
      </c>
      <c r="AN11" s="309">
        <f>+AN12+2*40*AN13</f>
        <v>1.5314372256398201E-2</v>
      </c>
      <c r="AO11" s="311">
        <f>+EXP(AN11)-1</f>
        <v>1.5432238167367718E-2</v>
      </c>
      <c r="AP11" s="310">
        <f>-AN12/(2*AN13)</f>
        <v>52.06766137754461</v>
      </c>
      <c r="AQ11" s="309">
        <f>+AQ12+2*40*AQ13</f>
        <v>1.563555933535099E-2</v>
      </c>
      <c r="AR11" s="311">
        <f>+EXP(AQ11)-1</f>
        <v>1.5758434264000698E-2</v>
      </c>
      <c r="AS11" s="310">
        <f>-AQ12/(2*AQ13)</f>
        <v>52.461537462337063</v>
      </c>
      <c r="AT11" s="309">
        <f>+AT12+2*40*AT13</f>
        <v>1.5738003887236118E-2</v>
      </c>
      <c r="AU11" s="311">
        <f>+EXP(AT11)-1</f>
        <v>1.5862498511938883E-2</v>
      </c>
      <c r="AV11" s="310">
        <f>-AT12/(2*AT13)</f>
        <v>52.395071730242542</v>
      </c>
      <c r="AW11" s="309">
        <f>+AW12+2*40*AW13</f>
        <v>1.5791981481015682E-2</v>
      </c>
      <c r="AX11" s="311">
        <f>+EXP(AW11)-1</f>
        <v>1.5917333805144818E-2</v>
      </c>
      <c r="AY11" s="310">
        <f>-AW12/(2*AW13)</f>
        <v>52.88082848517427</v>
      </c>
      <c r="AZ11" s="309">
        <f>+AZ12+2*40*AZ13</f>
        <v>1.5729457139968872E-2</v>
      </c>
      <c r="BA11" s="311">
        <f>+EXP(AZ11)-1</f>
        <v>1.5853816229008499E-2</v>
      </c>
      <c r="BB11" s="310">
        <f>-AZ12/(2*AZ13)</f>
        <v>52.468302838138619</v>
      </c>
      <c r="BC11" s="309">
        <f>+BC12+2*40*BC13</f>
        <v>1.5277708880603313E-2</v>
      </c>
      <c r="BD11" s="311">
        <f>+EXP(BC11)-1</f>
        <v>1.5395009676090643E-2</v>
      </c>
      <c r="BE11" s="310">
        <f>-BC12/(2*BC13)</f>
        <v>51.915859478148185</v>
      </c>
      <c r="BF11" s="309">
        <f t="shared" ref="BF11" si="2">+BF12+2*40*BF13</f>
        <v>1.5560259111225605E-2</v>
      </c>
      <c r="BG11" s="311">
        <f t="shared" ref="BG11" si="3">+EXP(BF11)-1</f>
        <v>1.5681950305909131E-2</v>
      </c>
      <c r="BH11" s="310">
        <f t="shared" ref="BH11" si="4">-BF12/(2*BF13)</f>
        <v>52.678567834217247</v>
      </c>
      <c r="BI11" s="309">
        <f t="shared" ref="BI11" si="5">+BI12+2*40*BI13</f>
        <v>1.48317851126194E-2</v>
      </c>
      <c r="BJ11" s="311">
        <f t="shared" ref="BJ11" si="6">+EXP(BI11)-1</f>
        <v>1.4942321847016382E-2</v>
      </c>
      <c r="BK11" s="310">
        <f t="shared" ref="BK11" si="7">-BI12/(2*BI13)</f>
        <v>52.15033277879737</v>
      </c>
      <c r="BL11" s="309">
        <f t="shared" ref="BL11" si="8">+BL12+2*40*BL13</f>
        <v>1.5561050735414028E-2</v>
      </c>
      <c r="BM11" s="311">
        <f t="shared" ref="BM11" si="9">+EXP(BL11)-1</f>
        <v>1.5682754344626959E-2</v>
      </c>
      <c r="BN11" s="310">
        <f t="shared" ref="BN11" si="10">-BL12/(2*BL13)</f>
        <v>52.324143115182551</v>
      </c>
      <c r="BO11" s="309">
        <f t="shared" ref="BO11" si="11">+BO12+2*40*BO13</f>
        <v>1.5729457139968872E-2</v>
      </c>
      <c r="BP11" s="311">
        <f t="shared" ref="BP11" si="12">+EXP(BO11)-1</f>
        <v>1.5853816229008499E-2</v>
      </c>
      <c r="BQ11" s="310">
        <f t="shared" ref="BQ11" si="13">-BO12/(2*BO13)</f>
        <v>52.468302838138619</v>
      </c>
    </row>
    <row r="12" spans="1:69" ht="15.75" x14ac:dyDescent="0.25">
      <c r="A12" s="367" t="s">
        <v>721</v>
      </c>
      <c r="B12" s="312"/>
      <c r="C12" s="313" t="s">
        <v>732</v>
      </c>
      <c r="D12" s="306">
        <f>IF($A12="","",IFERROR(VLOOKUP(D$3&amp;$A12,Model1_BRA!$1:$1048576,D$4,0),"-"))</f>
        <v>6.8058371543884277E-2</v>
      </c>
      <c r="E12" s="307">
        <f>IF($A12="","",IFERROR(VLOOKUP(E$3&amp;$A12,Model1_BRA!$1:$1048576,E$4,0)*100,"-"))</f>
        <v>0</v>
      </c>
      <c r="F12" s="308">
        <f>IF($A12="","",IFERROR(VLOOKUP(F$3&amp;$A12,Model1_BRA!$1:$1048576,F$4,0),"-"))</f>
        <v>37.994052886962891</v>
      </c>
      <c r="G12" s="306">
        <f>IF($A12="","",IFERROR(VLOOKUP(G$3&amp;$A12,Model1_BRA!$1:$1048576,G$4,0),"-"))</f>
        <v>6.6954620182514191E-2</v>
      </c>
      <c r="H12" s="307">
        <f>IF($A12="","",IFERROR(VLOOKUP(H$3&amp;$A12,Model1_BRA!$1:$1048576,H$4,0)*100,"-"))</f>
        <v>0</v>
      </c>
      <c r="I12" s="308">
        <f>IF($A12="","",IFERROR(VLOOKUP(I$3&amp;$A12,Model1_BRA!$1:$1048576,I$4,0),"-"))</f>
        <v>38.0181884765625</v>
      </c>
      <c r="J12" s="306">
        <f>IF($A12="","",IFERROR(VLOOKUP(J$3&amp;$A12,Model1_BRA!$1:$1048576,J$4,0),"-"))</f>
        <v>6.6085450351238251E-2</v>
      </c>
      <c r="K12" s="307">
        <f>IF($A12="","",IFERROR(VLOOKUP(K$3&amp;$A12,Model1_BRA!$1:$1048576,K$4,0)*100,"-"))</f>
        <v>0</v>
      </c>
      <c r="L12" s="308">
        <f>IF($A12="","",IFERROR(VLOOKUP(L$3&amp;$A12,Model1_BRA!$1:$1048576,L$4,0),"-"))</f>
        <v>38.033855438232422</v>
      </c>
      <c r="M12" s="306">
        <f>IF($A12="","",IFERROR(VLOOKUP(M$3&amp;$A12,Model1_BRA!$1:$1048576,M$4,0),"-"))</f>
        <v>6.5175279974937439E-2</v>
      </c>
      <c r="N12" s="307">
        <f>IF($A12="","",IFERROR(VLOOKUP(N$3&amp;$A12,Model1_BRA!$1:$1048576,N$4,0)*100,"-"))</f>
        <v>0</v>
      </c>
      <c r="O12" s="308">
        <f>IF($A12="","",IFERROR(VLOOKUP(O$3&amp;$A12,Model1_BRA!$1:$1048576,O$4,0),"-"))</f>
        <v>38.172142028808594</v>
      </c>
      <c r="P12" s="306">
        <f>IF($A12="","",IFERROR(VLOOKUP(P$3&amp;$A12,Model1_BRA!$1:$1048576,P$4,0),"-"))</f>
        <v>6.5687790513038635E-2</v>
      </c>
      <c r="Q12" s="307">
        <f>IF($A12="","",IFERROR(VLOOKUP(Q$3&amp;$A12,Model1_BRA!$1:$1048576,Q$4,0)*100,"-"))</f>
        <v>0</v>
      </c>
      <c r="R12" s="308">
        <f>IF($A12="","",IFERROR(VLOOKUP(R$3&amp;$A12,Model1_BRA!$1:$1048576,R$4,0),"-"))</f>
        <v>38.306587219238281</v>
      </c>
      <c r="S12" s="306">
        <f>IF($A12="","",IFERROR(VLOOKUP(S$3&amp;$A12,Model1_BRA!$1:$1048576,S$4,0),"-"))</f>
        <v>6.4380429685115814E-2</v>
      </c>
      <c r="T12" s="307">
        <f>IF($A12="","",IFERROR(VLOOKUP(T$3&amp;$A12,Model1_BRA!$1:$1048576,T$4,0)*100,"-"))</f>
        <v>0</v>
      </c>
      <c r="U12" s="308">
        <f>IF($A12="","",IFERROR(VLOOKUP(U$3&amp;$A12,Model1_BRA!$1:$1048576,U$4,0),"-"))</f>
        <v>38.313434600830078</v>
      </c>
      <c r="V12" s="306">
        <f>IF($A12="","",IFERROR(VLOOKUP(V$3&amp;$A12,Model1_BRA!$1:$1048576,V$4,0),"-"))</f>
        <v>6.3383609056472778E-2</v>
      </c>
      <c r="W12" s="307">
        <f>IF($A12="","",IFERROR(VLOOKUP(W$3&amp;$A12,Model1_BRA!$1:$1048576,W$4,0)*100,"-"))</f>
        <v>0</v>
      </c>
      <c r="X12" s="308">
        <f>IF($A12="","",IFERROR(VLOOKUP(X$3&amp;$A12,Model1_BRA!$1:$1048576,X$4,0),"-"))</f>
        <v>38.293632507324219</v>
      </c>
      <c r="Y12" s="306">
        <f>IF($A12="","",IFERROR(VLOOKUP(Y$3&amp;$A12,Model1_BRA!$1:$1048576,Y$4,0),"-"))</f>
        <v>6.5055400133132935E-2</v>
      </c>
      <c r="Z12" s="307">
        <f>IF($A12="","",IFERROR(VLOOKUP(Z$3&amp;$A12,Model1_BRA!$1:$1048576,Z$4,0)*100,"-"))</f>
        <v>0</v>
      </c>
      <c r="AA12" s="308">
        <f>IF($A12="","",IFERROR(VLOOKUP(AA$3&amp;$A12,Model1_BRA!$1:$1048576,AA$4,0),"-"))</f>
        <v>38.373374938964844</v>
      </c>
      <c r="AB12" s="306">
        <f>IF($A12="","",IFERROR(VLOOKUP(AB$3&amp;$A12,Model1_BRA!$1:$1048576,AB$4,0),"-"))</f>
        <v>6.3756518065929413E-2</v>
      </c>
      <c r="AC12" s="307">
        <f>IF($A12="","",IFERROR(VLOOKUP(AC$3&amp;$A12,Model1_BRA!$1:$1048576,AC$4,0)*100,"-"))</f>
        <v>0</v>
      </c>
      <c r="AD12" s="308">
        <f>IF($A12="","",IFERROR(VLOOKUP(AD$3&amp;$A12,Model1_BRA!$1:$1048576,AD$4,0),"-"))</f>
        <v>38.404056549072266</v>
      </c>
      <c r="AE12" s="306">
        <f>IF($A12="","",IFERROR(VLOOKUP(AE$3&amp;$A12,Model1_BRA!$1:$1048576,AE$4,0),"-"))</f>
        <v>6.2418103218078613E-2</v>
      </c>
      <c r="AF12" s="307">
        <f>IF($A12="","",IFERROR(VLOOKUP(AF$3&amp;$A12,Model1_BRA!$1:$1048576,AF$4,0)*100,"-"))</f>
        <v>0</v>
      </c>
      <c r="AG12" s="308">
        <f>IF($A12="","",IFERROR(VLOOKUP(AG$3&amp;$A12,Model1_BRA!$1:$1048576,AG$4,0),"-"))</f>
        <v>38.482505798339844</v>
      </c>
      <c r="AH12" s="306">
        <f>IF($A12="","",IFERROR(VLOOKUP(AH$3&amp;$A12,Model1_BRA!$1:$1048576,AH$4,0),"-"))</f>
        <v>6.3192345201969147E-2</v>
      </c>
      <c r="AI12" s="307">
        <f>IF($A12="","",IFERROR(VLOOKUP(AI$3&amp;$A12,Model1_BRA!$1:$1048576,AI$4,0)*100,"-"))</f>
        <v>0</v>
      </c>
      <c r="AJ12" s="308">
        <f>IF($A12="","",IFERROR(VLOOKUP(AJ$3&amp;$A12,Model1_BRA!$1:$1048576,AJ$4,0),"-"))</f>
        <v>38.590091705322266</v>
      </c>
      <c r="AK12" s="306">
        <f>IF($A12="","",IFERROR(VLOOKUP(AK$3&amp;$A12,Model1_BRA!$1:$1048576,AK$4,0),"-"))</f>
        <v>6.5338462591171265E-2</v>
      </c>
      <c r="AL12" s="307">
        <f>IF($A12="","",IFERROR(VLOOKUP(AL$3&amp;$A12,Model1_BRA!$1:$1048576,AL$4,0)*100,"-"))</f>
        <v>0</v>
      </c>
      <c r="AM12" s="308">
        <f>IF($A12="","",IFERROR(VLOOKUP(AM$3&amp;$A12,Model1_BRA!$1:$1048576,AM$4,0),"-"))</f>
        <v>38.704853057861328</v>
      </c>
      <c r="AN12" s="306">
        <f>IF($A12="","",IFERROR(VLOOKUP(AN$3&amp;$A12,Model1_BRA!$1:$1048576,AN$4,0),"-"))</f>
        <v>6.6076062619686127E-2</v>
      </c>
      <c r="AO12" s="307">
        <f>IF($A12="","",IFERROR(VLOOKUP(AO$3&amp;$A12,Model1_BRA!$1:$1048576,AO$4,0)*100,"-"))</f>
        <v>0</v>
      </c>
      <c r="AP12" s="308">
        <f>IF($A12="","",IFERROR(VLOOKUP(AP$3&amp;$A12,Model1_BRA!$1:$1048576,AP$4,0),"-"))</f>
        <v>38.898525238037109</v>
      </c>
      <c r="AQ12" s="306">
        <f>IF($A12="","",IFERROR(VLOOKUP(AQ$3&amp;$A12,Model1_BRA!$1:$1048576,AQ$4,0),"-"))</f>
        <v>6.5823778510093689E-2</v>
      </c>
      <c r="AR12" s="307">
        <f>IF($A12="","",IFERROR(VLOOKUP(AR$3&amp;$A12,Model1_BRA!$1:$1048576,AR$4,0)*100,"-"))</f>
        <v>0</v>
      </c>
      <c r="AS12" s="308">
        <f>IF($A12="","",IFERROR(VLOOKUP(AS$3&amp;$A12,Model1_BRA!$1:$1048576,AS$4,0),"-"))</f>
        <v>38.974063873291016</v>
      </c>
      <c r="AT12" s="306">
        <f>IF($A12="","",IFERROR(VLOOKUP(AT$3&amp;$A12,Model1_BRA!$1:$1048576,AT$4,0),"-"))</f>
        <v>6.6525943577289581E-2</v>
      </c>
      <c r="AU12" s="307">
        <f>IF($A12="","",IFERROR(VLOOKUP(AU$3&amp;$A12,Model1_BRA!$1:$1048576,AU$4,0)*100,"-"))</f>
        <v>0</v>
      </c>
      <c r="AV12" s="308">
        <f>IF($A12="","",IFERROR(VLOOKUP(AV$3&amp;$A12,Model1_BRA!$1:$1048576,AV$4,0),"-"))</f>
        <v>39.099922180175781</v>
      </c>
      <c r="AW12" s="306">
        <f>IF($A12="","",IFERROR(VLOOKUP(AW$3&amp;$A12,Model1_BRA!$1:$1048576,AW$4,0),"-"))</f>
        <v>6.4832247793674469E-2</v>
      </c>
      <c r="AX12" s="307">
        <f>IF($A12="","",IFERROR(VLOOKUP(AX$3&amp;$A12,Model1_BRA!$1:$1048576,AX$4,0)*100,"-"))</f>
        <v>0</v>
      </c>
      <c r="AY12" s="308">
        <f>IF($A12="","",IFERROR(VLOOKUP(AY$3&amp;$A12,Model1_BRA!$1:$1048576,AY$4,0),"-"))</f>
        <v>39.061801910400391</v>
      </c>
      <c r="AZ12" s="306">
        <f>IF($A12="","",IFERROR(VLOOKUP(AZ$3&amp;$A12,Model1_BRA!$1:$1048576,AZ$4,0),"-"))</f>
        <v>6.6191680729389191E-2</v>
      </c>
      <c r="BA12" s="307">
        <f>IF($A12="","",IFERROR(VLOOKUP(BA$3&amp;$A12,Model1_BRA!$1:$1048576,BA$4,0)*100,"-"))</f>
        <v>0</v>
      </c>
      <c r="BB12" s="308">
        <f>IF($A12="","",IFERROR(VLOOKUP(BB$3&amp;$A12,Model1_BRA!$1:$1048576,BB$4,0),"-"))</f>
        <v>39.283599853515625</v>
      </c>
      <c r="BC12" s="306">
        <f>IF($A12="","",IFERROR(VLOOKUP(BC$3&amp;$A12,Model1_BRA!$1:$1048576,BC$4,0),"-"))</f>
        <v>6.656300276517868E-2</v>
      </c>
      <c r="BD12" s="307">
        <f>IF($A12="","",IFERROR(VLOOKUP(BD$3&amp;$A12,Model1_BRA!$1:$1048576,BD$4,0)*100,"-"))</f>
        <v>0</v>
      </c>
      <c r="BE12" s="308">
        <f>IF($A12="","",IFERROR(VLOOKUP(BE$3&amp;$A12,Model1_BRA!$1:$1048576,BE$4,0),"-"))</f>
        <v>38.055004119873047</v>
      </c>
      <c r="BF12" s="306">
        <f>IF($A12="","",IFERROR(VLOOKUP(BF$3&amp;$A12,Model1_BRA!$1:$1048576,BF$4,0),"-"))</f>
        <v>6.4651794731616974E-2</v>
      </c>
      <c r="BG12" s="307">
        <f>IF($A12="","",IFERROR(VLOOKUP(BG$3&amp;$A12,Model1_BRA!$1:$1048576,BG$4,0)*100,"-"))</f>
        <v>0</v>
      </c>
      <c r="BH12" s="308">
        <f>IF($A12="","",IFERROR(VLOOKUP(BH$3&amp;$A12,Model1_BRA!$1:$1048576,BH$4,0),"-"))</f>
        <v>38.321941375732422</v>
      </c>
      <c r="BI12" s="306">
        <f>IF($A12="","",IFERROR(VLOOKUP(BI$3&amp;$A12,Model1_BRA!$1:$1048576,BI$4,0),"-"))</f>
        <v>6.3659369945526123E-2</v>
      </c>
      <c r="BJ12" s="307">
        <f>IF($A12="","",IFERROR(VLOOKUP(BJ$3&amp;$A12,Model1_BRA!$1:$1048576,BJ$4,0)*100,"-"))</f>
        <v>0</v>
      </c>
      <c r="BK12" s="308">
        <f>IF($A12="","",IFERROR(VLOOKUP(BK$3&amp;$A12,Model1_BRA!$1:$1048576,BK$4,0),"-"))</f>
        <v>38.546150207519531</v>
      </c>
      <c r="BL12" s="306">
        <f>IF($A12="","",IFERROR(VLOOKUP(BL$3&amp;$A12,Model1_BRA!$1:$1048576,BL$4,0),"-"))</f>
        <v>6.6066958010196686E-2</v>
      </c>
      <c r="BM12" s="307">
        <f>IF($A12="","",IFERROR(VLOOKUP(BM$3&amp;$A12,Model1_BRA!$1:$1048576,BM$4,0)*100,"-"))</f>
        <v>0</v>
      </c>
      <c r="BN12" s="308">
        <f>IF($A12="","",IFERROR(VLOOKUP(BN$3&amp;$A12,Model1_BRA!$1:$1048576,BN$4,0),"-"))</f>
        <v>39.008697509765625</v>
      </c>
      <c r="BO12" s="306">
        <f>IF($A12="","",IFERROR(VLOOKUP(BO$3&amp;$A12,Model1_BRA!$1:$1048576,BO$4,0),"-"))</f>
        <v>6.6191680729389191E-2</v>
      </c>
      <c r="BP12" s="307">
        <f>IF($A12="","",IFERROR(VLOOKUP(BP$3&amp;$A12,Model1_BRA!$1:$1048576,BP$4,0)*100,"-"))</f>
        <v>0</v>
      </c>
      <c r="BQ12" s="308">
        <f>IF($A12="","",IFERROR(VLOOKUP(BQ$3&amp;$A12,Model1_BRA!$1:$1048576,BQ$4,0),"-"))</f>
        <v>39.283599853515625</v>
      </c>
    </row>
    <row r="13" spans="1:69" ht="15.75" x14ac:dyDescent="0.25">
      <c r="A13" s="367" t="s">
        <v>722</v>
      </c>
      <c r="B13" s="312"/>
      <c r="C13" s="313" t="s">
        <v>733</v>
      </c>
      <c r="D13" s="306">
        <f>IF($A13="","",IFERROR(VLOOKUP(D$3&amp;$A13,Model1_BRA!$1:$1048576,D$4,0),"-"))</f>
        <v>-6.5951049327850342E-4</v>
      </c>
      <c r="E13" s="307">
        <f>IF($A13="","",IFERROR(VLOOKUP(E$3&amp;$A13,Model1_BRA!$1:$1048576,E$4,0)*100,"-"))</f>
        <v>0</v>
      </c>
      <c r="F13" s="307">
        <f>IF($A13="","",IFERROR(VLOOKUP(F$3&amp;$A13,Model1_BRA!$1:$1048576,F$4,0),"-"))</f>
        <v>1617.049072265625</v>
      </c>
      <c r="G13" s="306">
        <f>IF($A13="","",IFERROR(VLOOKUP(G$3&amp;$A13,Model1_BRA!$1:$1048576,G$4,0),"-"))</f>
        <v>-6.4888520864769816E-4</v>
      </c>
      <c r="H13" s="307">
        <f>IF($A13="","",IFERROR(VLOOKUP(H$3&amp;$A13,Model1_BRA!$1:$1048576,H$4,0)*100,"-"))</f>
        <v>0</v>
      </c>
      <c r="I13" s="307">
        <f>IF($A13="","",IFERROR(VLOOKUP(I$3&amp;$A13,Model1_BRA!$1:$1048576,I$4,0),"-"))</f>
        <v>1617.9801025390625</v>
      </c>
      <c r="J13" s="306">
        <f>IF($A13="","",IFERROR(VLOOKUP(J$3&amp;$A13,Model1_BRA!$1:$1048576,J$4,0),"-"))</f>
        <v>-6.3474616035819054E-4</v>
      </c>
      <c r="K13" s="307">
        <f>IF($A13="","",IFERROR(VLOOKUP(K$3&amp;$A13,Model1_BRA!$1:$1048576,K$4,0)*100,"-"))</f>
        <v>0</v>
      </c>
      <c r="L13" s="307">
        <f>IF($A13="","",IFERROR(VLOOKUP(L$3&amp;$A13,Model1_BRA!$1:$1048576,L$4,0),"-"))</f>
        <v>1619.5928955078125</v>
      </c>
      <c r="M13" s="306">
        <f>IF($A13="","",IFERROR(VLOOKUP(M$3&amp;$A13,Model1_BRA!$1:$1048576,M$4,0),"-"))</f>
        <v>-6.2162982067093253E-4</v>
      </c>
      <c r="N13" s="307">
        <f>IF($A13="","",IFERROR(VLOOKUP(N$3&amp;$A13,Model1_BRA!$1:$1048576,N$4,0)*100,"-"))</f>
        <v>0</v>
      </c>
      <c r="O13" s="307">
        <f>IF($A13="","",IFERROR(VLOOKUP(O$3&amp;$A13,Model1_BRA!$1:$1048576,O$4,0),"-"))</f>
        <v>1630.962158203125</v>
      </c>
      <c r="P13" s="306">
        <f>IF($A13="","",IFERROR(VLOOKUP(P$3&amp;$A13,Model1_BRA!$1:$1048576,P$4,0),"-"))</f>
        <v>-6.2795006670057774E-4</v>
      </c>
      <c r="Q13" s="307">
        <f>IF($A13="","",IFERROR(VLOOKUP(Q$3&amp;$A13,Model1_BRA!$1:$1048576,Q$4,0)*100,"-"))</f>
        <v>0</v>
      </c>
      <c r="R13" s="307">
        <f>IF($A13="","",IFERROR(VLOOKUP(R$3&amp;$A13,Model1_BRA!$1:$1048576,R$4,0),"-"))</f>
        <v>1640.451904296875</v>
      </c>
      <c r="S13" s="306">
        <f>IF($A13="","",IFERROR(VLOOKUP(S$3&amp;$A13,Model1_BRA!$1:$1048576,S$4,0),"-"))</f>
        <v>-6.1254773754626513E-4</v>
      </c>
      <c r="T13" s="307">
        <f>IF($A13="","",IFERROR(VLOOKUP(T$3&amp;$A13,Model1_BRA!$1:$1048576,T$4,0)*100,"-"))</f>
        <v>0</v>
      </c>
      <c r="U13" s="307">
        <f>IF($A13="","",IFERROR(VLOOKUP(U$3&amp;$A13,Model1_BRA!$1:$1048576,U$4,0),"-"))</f>
        <v>1640.339111328125</v>
      </c>
      <c r="V13" s="306">
        <f>IF($A13="","",IFERROR(VLOOKUP(V$3&amp;$A13,Model1_BRA!$1:$1048576,V$4,0),"-"))</f>
        <v>-5.9490615967661142E-4</v>
      </c>
      <c r="W13" s="307">
        <f>IF($A13="","",IFERROR(VLOOKUP(W$3&amp;$A13,Model1_BRA!$1:$1048576,W$4,0)*100,"-"))</f>
        <v>0</v>
      </c>
      <c r="X13" s="307">
        <f>IF($A13="","",IFERROR(VLOOKUP(X$3&amp;$A13,Model1_BRA!$1:$1048576,X$4,0),"-"))</f>
        <v>1638.0128173828125</v>
      </c>
      <c r="Y13" s="306">
        <f>IF($A13="","",IFERROR(VLOOKUP(Y$3&amp;$A13,Model1_BRA!$1:$1048576,Y$4,0),"-"))</f>
        <v>-6.1802263371646404E-4</v>
      </c>
      <c r="Z13" s="307">
        <f>IF($A13="","",IFERROR(VLOOKUP(Z$3&amp;$A13,Model1_BRA!$1:$1048576,Z$4,0)*100,"-"))</f>
        <v>0</v>
      </c>
      <c r="AA13" s="307">
        <f>IF($A13="","",IFERROR(VLOOKUP(AA$3&amp;$A13,Model1_BRA!$1:$1048576,AA$4,0),"-"))</f>
        <v>1645.2125244140625</v>
      </c>
      <c r="AB13" s="306">
        <f>IF($A13="","",IFERROR(VLOOKUP(AB$3&amp;$A13,Model1_BRA!$1:$1048576,AB$4,0),"-"))</f>
        <v>-6.0740555636584759E-4</v>
      </c>
      <c r="AC13" s="307">
        <f>IF($A13="","",IFERROR(VLOOKUP(AC$3&amp;$A13,Model1_BRA!$1:$1048576,AC$4,0)*100,"-"))</f>
        <v>0</v>
      </c>
      <c r="AD13" s="307">
        <f>IF($A13="","",IFERROR(VLOOKUP(AD$3&amp;$A13,Model1_BRA!$1:$1048576,AD$4,0),"-"))</f>
        <v>1645.190185546875</v>
      </c>
      <c r="AE13" s="306">
        <f>IF($A13="","",IFERROR(VLOOKUP(AE$3&amp;$A13,Model1_BRA!$1:$1048576,AE$4,0),"-"))</f>
        <v>-5.9822219191119075E-4</v>
      </c>
      <c r="AF13" s="307">
        <f>IF($A13="","",IFERROR(VLOOKUP(AF$3&amp;$A13,Model1_BRA!$1:$1048576,AF$4,0)*100,"-"))</f>
        <v>0</v>
      </c>
      <c r="AG13" s="307">
        <f>IF($A13="","",IFERROR(VLOOKUP(AG$3&amp;$A13,Model1_BRA!$1:$1048576,AG$4,0),"-"))</f>
        <v>1651.857666015625</v>
      </c>
      <c r="AH13" s="306">
        <f>IF($A13="","",IFERROR(VLOOKUP(AH$3&amp;$A13,Model1_BRA!$1:$1048576,AH$4,0),"-"))</f>
        <v>-6.081589381210506E-4</v>
      </c>
      <c r="AI13" s="307">
        <f>IF($A13="","",IFERROR(VLOOKUP(AI$3&amp;$A13,Model1_BRA!$1:$1048576,AI$4,0)*100,"-"))</f>
        <v>0</v>
      </c>
      <c r="AJ13" s="307">
        <f>IF($A13="","",IFERROR(VLOOKUP(AJ$3&amp;$A13,Model1_BRA!$1:$1048576,AJ$4,0),"-"))</f>
        <v>1660.207275390625</v>
      </c>
      <c r="AK13" s="306">
        <f>IF($A13="","",IFERROR(VLOOKUP(AK$3&amp;$A13,Model1_BRA!$1:$1048576,AK$4,0),"-"))</f>
        <v>-6.2799203442409635E-4</v>
      </c>
      <c r="AL13" s="307">
        <f>IF($A13="","",IFERROR(VLOOKUP(AL$3&amp;$A13,Model1_BRA!$1:$1048576,AL$4,0)*100,"-"))</f>
        <v>0</v>
      </c>
      <c r="AM13" s="307">
        <f>IF($A13="","",IFERROR(VLOOKUP(AM$3&amp;$A13,Model1_BRA!$1:$1048576,AM$4,0),"-"))</f>
        <v>1669.5260009765625</v>
      </c>
      <c r="AN13" s="306">
        <f>IF($A13="","",IFERROR(VLOOKUP(AN$3&amp;$A13,Model1_BRA!$1:$1048576,AN$4,0),"-"))</f>
        <v>-6.3452112954109907E-4</v>
      </c>
      <c r="AO13" s="307">
        <f>IF($A13="","",IFERROR(VLOOKUP(AO$3&amp;$A13,Model1_BRA!$1:$1048576,AO$4,0)*100,"-"))</f>
        <v>0</v>
      </c>
      <c r="AP13" s="307">
        <f>IF($A13="","",IFERROR(VLOOKUP(AP$3&amp;$A13,Model1_BRA!$1:$1048576,AP$4,0),"-"))</f>
        <v>1684.39453125</v>
      </c>
      <c r="AQ13" s="306">
        <f>IF($A13="","",IFERROR(VLOOKUP(AQ$3&amp;$A13,Model1_BRA!$1:$1048576,AQ$4,0),"-"))</f>
        <v>-6.2735273968428373E-4</v>
      </c>
      <c r="AR13" s="307">
        <f>IF($A13="","",IFERROR(VLOOKUP(AR$3&amp;$A13,Model1_BRA!$1:$1048576,AR$4,0)*100,"-"))</f>
        <v>0</v>
      </c>
      <c r="AS13" s="307">
        <f>IF($A13="","",IFERROR(VLOOKUP(AS$3&amp;$A13,Model1_BRA!$1:$1048576,AS$4,0),"-"))</f>
        <v>1690.3663330078125</v>
      </c>
      <c r="AT13" s="306">
        <f>IF($A13="","",IFERROR(VLOOKUP(AT$3&amp;$A13,Model1_BRA!$1:$1048576,AT$4,0),"-"))</f>
        <v>-6.3484924612566829E-4</v>
      </c>
      <c r="AU13" s="307">
        <f>IF($A13="","",IFERROR(VLOOKUP(AU$3&amp;$A13,Model1_BRA!$1:$1048576,AU$4,0)*100,"-"))</f>
        <v>0</v>
      </c>
      <c r="AV13" s="307">
        <f>IF($A13="","",IFERROR(VLOOKUP(AV$3&amp;$A13,Model1_BRA!$1:$1048576,AV$4,0),"-"))</f>
        <v>1700.0115966796875</v>
      </c>
      <c r="AW13" s="306">
        <f>IF($A13="","",IFERROR(VLOOKUP(AW$3&amp;$A13,Model1_BRA!$1:$1048576,AW$4,0),"-"))</f>
        <v>-6.1300332890823483E-4</v>
      </c>
      <c r="AX13" s="307">
        <f>IF($A13="","",IFERROR(VLOOKUP(AX$3&amp;$A13,Model1_BRA!$1:$1048576,AX$4,0)*100,"-"))</f>
        <v>0</v>
      </c>
      <c r="AY13" s="307">
        <f>IF($A13="","",IFERROR(VLOOKUP(AY$3&amp;$A13,Model1_BRA!$1:$1048576,AY$4,0),"-"))</f>
        <v>1696.239013671875</v>
      </c>
      <c r="AZ13" s="306">
        <f>IF($A13="","",IFERROR(VLOOKUP(AZ$3&amp;$A13,Model1_BRA!$1:$1048576,AZ$4,0),"-"))</f>
        <v>-6.3077779486775398E-4</v>
      </c>
      <c r="BA13" s="307">
        <f>IF($A13="","",IFERROR(VLOOKUP(BA$3&amp;$A13,Model1_BRA!$1:$1048576,BA$4,0)*100,"-"))</f>
        <v>0</v>
      </c>
      <c r="BB13" s="307">
        <f>IF($A13="","",IFERROR(VLOOKUP(BB$3&amp;$A13,Model1_BRA!$1:$1048576,BB$4,0),"-"))</f>
        <v>1712.644775390625</v>
      </c>
      <c r="BC13" s="306">
        <f>IF($A13="","",IFERROR(VLOOKUP(BC$3&amp;$A13,Model1_BRA!$1:$1048576,BC$4,0),"-"))</f>
        <v>-6.4106617355719209E-4</v>
      </c>
      <c r="BD13" s="307">
        <f>IF($A13="","",IFERROR(VLOOKUP(BD$3&amp;$A13,Model1_BRA!$1:$1048576,BD$4,0)*100,"-"))</f>
        <v>0</v>
      </c>
      <c r="BE13" s="307">
        <f>IF($A13="","",IFERROR(VLOOKUP(BE$3&amp;$A13,Model1_BRA!$1:$1048576,BE$4,0),"-"))</f>
        <v>1621.4305419921875</v>
      </c>
      <c r="BF13" s="306">
        <f>IF($A13="","",IFERROR(VLOOKUP(BF$3&amp;$A13,Model1_BRA!$1:$1048576,BF$4,0),"-"))</f>
        <v>-6.1364419525489211E-4</v>
      </c>
      <c r="BG13" s="307">
        <f>IF($A13="","",IFERROR(VLOOKUP(BG$3&amp;$A13,Model1_BRA!$1:$1048576,BG$4,0)*100,"-"))</f>
        <v>0</v>
      </c>
      <c r="BH13" s="307">
        <f>IF($A13="","",IFERROR(VLOOKUP(BH$3&amp;$A13,Model1_BRA!$1:$1048576,BH$4,0),"-"))</f>
        <v>1641.0155029296875</v>
      </c>
      <c r="BI13" s="306">
        <f>IF($A13="","",IFERROR(VLOOKUP(BI$3&amp;$A13,Model1_BRA!$1:$1048576,BI$4,0),"-"))</f>
        <v>-6.1034481041133404E-4</v>
      </c>
      <c r="BJ13" s="307">
        <f>IF($A13="","",IFERROR(VLOOKUP(BJ$3&amp;$A13,Model1_BRA!$1:$1048576,BJ$4,0)*100,"-"))</f>
        <v>0</v>
      </c>
      <c r="BK13" s="307">
        <f>IF($A13="","",IFERROR(VLOOKUP(BK$3&amp;$A13,Model1_BRA!$1:$1048576,BK$4,0),"-"))</f>
        <v>1656.7576904296875</v>
      </c>
      <c r="BL13" s="306">
        <f>IF($A13="","",IFERROR(VLOOKUP(BL$3&amp;$A13,Model1_BRA!$1:$1048576,BL$4,0),"-"))</f>
        <v>-6.3132384093478322E-4</v>
      </c>
      <c r="BM13" s="307">
        <f>IF($A13="","",IFERROR(VLOOKUP(BM$3&amp;$A13,Model1_BRA!$1:$1048576,BM$4,0)*100,"-"))</f>
        <v>0</v>
      </c>
      <c r="BN13" s="307">
        <f>IF($A13="","",IFERROR(VLOOKUP(BN$3&amp;$A13,Model1_BRA!$1:$1048576,BN$4,0),"-"))</f>
        <v>1692.7613525390625</v>
      </c>
      <c r="BO13" s="306">
        <f>IF($A13="","",IFERROR(VLOOKUP(BO$3&amp;$A13,Model1_BRA!$1:$1048576,BO$4,0),"-"))</f>
        <v>-6.3077779486775398E-4</v>
      </c>
      <c r="BP13" s="307">
        <f>IF($A13="","",IFERROR(VLOOKUP(BP$3&amp;$A13,Model1_BRA!$1:$1048576,BP$4,0)*100,"-"))</f>
        <v>0</v>
      </c>
      <c r="BQ13" s="307">
        <f>IF($A13="","",IFERROR(VLOOKUP(BQ$3&amp;$A13,Model1_BRA!$1:$1048576,BQ$4,0),"-"))</f>
        <v>1712.644775390625</v>
      </c>
    </row>
    <row r="14" spans="1:69" ht="15.75" x14ac:dyDescent="0.25">
      <c r="B14" s="416" t="s">
        <v>734</v>
      </c>
      <c r="C14" s="416"/>
      <c r="D14" s="309" t="str">
        <f>IF($A14="","",IFERROR(VLOOKUP(D$3&amp;$A14,Model1_BRA!$1:$1048576,D$4,0),"-"))</f>
        <v/>
      </c>
      <c r="E14" s="311" t="str">
        <f>IF($A14="","",IFERROR(VLOOKUP(E$3&amp;$A14,Model1_BRA!$1:$1048576,E$4,0)*100,"-"))</f>
        <v/>
      </c>
      <c r="F14" s="310" t="str">
        <f>IF($A14="","",IFERROR(VLOOKUP(F$3&amp;$A14,Model1_BRA!$1:$1048576,F$4,0),"-"))</f>
        <v/>
      </c>
      <c r="G14" s="309" t="str">
        <f>IF($A14="","",IFERROR(VLOOKUP(G$3&amp;$A14,Model1_BRA!$1:$1048576,G$4,0),"-"))</f>
        <v/>
      </c>
      <c r="H14" s="311" t="str">
        <f>IF($A14="","",IFERROR(VLOOKUP(H$3&amp;$A14,Model1_BRA!$1:$1048576,H$4,0)*100,"-"))</f>
        <v/>
      </c>
      <c r="I14" s="310" t="str">
        <f>IF($A14="","",IFERROR(VLOOKUP(I$3&amp;$A14,Model1_BRA!$1:$1048576,I$4,0),"-"))</f>
        <v/>
      </c>
      <c r="J14" s="309" t="str">
        <f>IF($A14="","",IFERROR(VLOOKUP(J$3&amp;$A14,Model1_BRA!$1:$1048576,J$4,0),"-"))</f>
        <v/>
      </c>
      <c r="K14" s="311" t="str">
        <f>IF($A14="","",IFERROR(VLOOKUP(K$3&amp;$A14,Model1_BRA!$1:$1048576,K$4,0)*100,"-"))</f>
        <v/>
      </c>
      <c r="L14" s="310" t="str">
        <f>IF($A14="","",IFERROR(VLOOKUP(L$3&amp;$A14,Model1_BRA!$1:$1048576,L$4,0),"-"))</f>
        <v/>
      </c>
      <c r="M14" s="309" t="str">
        <f>IF($A14="","",IFERROR(VLOOKUP(M$3&amp;$A14,Model1_BRA!$1:$1048576,M$4,0),"-"))</f>
        <v/>
      </c>
      <c r="N14" s="311" t="str">
        <f>IF($A14="","",IFERROR(VLOOKUP(N$3&amp;$A14,Model1_BRA!$1:$1048576,N$4,0)*100,"-"))</f>
        <v/>
      </c>
      <c r="O14" s="310" t="str">
        <f>IF($A14="","",IFERROR(VLOOKUP(O$3&amp;$A14,Model1_BRA!$1:$1048576,O$4,0),"-"))</f>
        <v/>
      </c>
      <c r="P14" s="309" t="str">
        <f>IF($A14="","",IFERROR(VLOOKUP(P$3&amp;$A14,Model1_BRA!$1:$1048576,P$4,0),"-"))</f>
        <v/>
      </c>
      <c r="Q14" s="311" t="str">
        <f>IF($A14="","",IFERROR(VLOOKUP(Q$3&amp;$A14,Model1_BRA!$1:$1048576,Q$4,0)*100,"-"))</f>
        <v/>
      </c>
      <c r="R14" s="310" t="str">
        <f>IF($A14="","",IFERROR(VLOOKUP(R$3&amp;$A14,Model1_BRA!$1:$1048576,R$4,0),"-"))</f>
        <v/>
      </c>
      <c r="S14" s="309" t="str">
        <f>IF($A14="","",IFERROR(VLOOKUP(S$3&amp;$A14,Model1_BRA!$1:$1048576,S$4,0),"-"))</f>
        <v/>
      </c>
      <c r="T14" s="311" t="str">
        <f>IF($A14="","",IFERROR(VLOOKUP(T$3&amp;$A14,Model1_BRA!$1:$1048576,T$4,0)*100,"-"))</f>
        <v/>
      </c>
      <c r="U14" s="310" t="str">
        <f>IF($A14="","",IFERROR(VLOOKUP(U$3&amp;$A14,Model1_BRA!$1:$1048576,U$4,0),"-"))</f>
        <v/>
      </c>
      <c r="V14" s="309" t="str">
        <f>IF($A14="","",IFERROR(VLOOKUP(V$3&amp;$A14,Model1_BRA!$1:$1048576,V$4,0),"-"))</f>
        <v/>
      </c>
      <c r="W14" s="311" t="str">
        <f>IF($A14="","",IFERROR(VLOOKUP(W$3&amp;$A14,Model1_BRA!$1:$1048576,W$4,0)*100,"-"))</f>
        <v/>
      </c>
      <c r="X14" s="310" t="str">
        <f>IF($A14="","",IFERROR(VLOOKUP(X$3&amp;$A14,Model1_BRA!$1:$1048576,X$4,0),"-"))</f>
        <v/>
      </c>
      <c r="Y14" s="309" t="str">
        <f>IF($A14="","",IFERROR(VLOOKUP(Y$3&amp;$A14,Model1_BRA!$1:$1048576,Y$4,0),"-"))</f>
        <v/>
      </c>
      <c r="Z14" s="311" t="str">
        <f>IF($A14="","",IFERROR(VLOOKUP(Z$3&amp;$A14,Model1_BRA!$1:$1048576,Z$4,0)*100,"-"))</f>
        <v/>
      </c>
      <c r="AA14" s="310" t="str">
        <f>IF($A14="","",IFERROR(VLOOKUP(AA$3&amp;$A14,Model1_BRA!$1:$1048576,AA$4,0),"-"))</f>
        <v/>
      </c>
      <c r="AB14" s="309" t="str">
        <f>IF($A14="","",IFERROR(VLOOKUP(AB$3&amp;$A14,Model1_BRA!$1:$1048576,AB$4,0),"-"))</f>
        <v/>
      </c>
      <c r="AC14" s="311" t="str">
        <f>IF($A14="","",IFERROR(VLOOKUP(AC$3&amp;$A14,Model1_BRA!$1:$1048576,AC$4,0)*100,"-"))</f>
        <v/>
      </c>
      <c r="AD14" s="310" t="str">
        <f>IF($A14="","",IFERROR(VLOOKUP(AD$3&amp;$A14,Model1_BRA!$1:$1048576,AD$4,0),"-"))</f>
        <v/>
      </c>
      <c r="AE14" s="309" t="str">
        <f>IF($A14="","",IFERROR(VLOOKUP(AE$3&amp;$A14,Model1_BRA!$1:$1048576,AE$4,0),"-"))</f>
        <v/>
      </c>
      <c r="AF14" s="311" t="str">
        <f>IF($A14="","",IFERROR(VLOOKUP(AF$3&amp;$A14,Model1_BRA!$1:$1048576,AF$4,0)*100,"-"))</f>
        <v/>
      </c>
      <c r="AG14" s="310" t="str">
        <f>IF($A14="","",IFERROR(VLOOKUP(AG$3&amp;$A14,Model1_BRA!$1:$1048576,AG$4,0),"-"))</f>
        <v/>
      </c>
      <c r="AH14" s="309" t="str">
        <f>IF($A14="","",IFERROR(VLOOKUP(AH$3&amp;$A14,Model1_BRA!$1:$1048576,AH$4,0),"-"))</f>
        <v/>
      </c>
      <c r="AI14" s="311" t="str">
        <f>IF($A14="","",IFERROR(VLOOKUP(AI$3&amp;$A14,Model1_BRA!$1:$1048576,AI$4,0)*100,"-"))</f>
        <v/>
      </c>
      <c r="AJ14" s="310" t="str">
        <f>IF($A14="","",IFERROR(VLOOKUP(AJ$3&amp;$A14,Model1_BRA!$1:$1048576,AJ$4,0),"-"))</f>
        <v/>
      </c>
      <c r="AK14" s="309" t="str">
        <f>IF($A14="","",IFERROR(VLOOKUP(AK$3&amp;$A14,Model1_BRA!$1:$1048576,AK$4,0),"-"))</f>
        <v/>
      </c>
      <c r="AL14" s="311" t="str">
        <f>IF($A14="","",IFERROR(VLOOKUP(AL$3&amp;$A14,Model1_BRA!$1:$1048576,AL$4,0)*100,"-"))</f>
        <v/>
      </c>
      <c r="AM14" s="310" t="str">
        <f>IF($A14="","",IFERROR(VLOOKUP(AM$3&amp;$A14,Model1_BRA!$1:$1048576,AM$4,0),"-"))</f>
        <v/>
      </c>
      <c r="AN14" s="309" t="str">
        <f>IF($A14="","",IFERROR(VLOOKUP(AN$3&amp;$A14,Model1_BRA!$1:$1048576,AN$4,0),"-"))</f>
        <v/>
      </c>
      <c r="AO14" s="311" t="str">
        <f>IF($A14="","",IFERROR(VLOOKUP(AO$3&amp;$A14,Model1_BRA!$1:$1048576,AO$4,0)*100,"-"))</f>
        <v/>
      </c>
      <c r="AP14" s="310" t="str">
        <f>IF($A14="","",IFERROR(VLOOKUP(AP$3&amp;$A14,Model1_BRA!$1:$1048576,AP$4,0),"-"))</f>
        <v/>
      </c>
      <c r="AQ14" s="309" t="str">
        <f>IF($A14="","",IFERROR(VLOOKUP(AQ$3&amp;$A14,Model1_BRA!$1:$1048576,AQ$4,0),"-"))</f>
        <v/>
      </c>
      <c r="AR14" s="311" t="str">
        <f>IF($A14="","",IFERROR(VLOOKUP(AR$3&amp;$A14,Model1_BRA!$1:$1048576,AR$4,0)*100,"-"))</f>
        <v/>
      </c>
      <c r="AS14" s="310" t="str">
        <f>IF($A14="","",IFERROR(VLOOKUP(AS$3&amp;$A14,Model1_BRA!$1:$1048576,AS$4,0),"-"))</f>
        <v/>
      </c>
      <c r="AT14" s="309" t="str">
        <f>IF($A14="","",IFERROR(VLOOKUP(AT$3&amp;$A14,Model1_BRA!$1:$1048576,AT$4,0),"-"))</f>
        <v/>
      </c>
      <c r="AU14" s="311" t="str">
        <f>IF($A14="","",IFERROR(VLOOKUP(AU$3&amp;$A14,Model1_BRA!$1:$1048576,AU$4,0)*100,"-"))</f>
        <v/>
      </c>
      <c r="AV14" s="310" t="str">
        <f>IF($A14="","",IFERROR(VLOOKUP(AV$3&amp;$A14,Model1_BRA!$1:$1048576,AV$4,0),"-"))</f>
        <v/>
      </c>
      <c r="AW14" s="309" t="str">
        <f>IF($A14="","",IFERROR(VLOOKUP(AW$3&amp;$A14,Model1_BRA!$1:$1048576,AW$4,0),"-"))</f>
        <v/>
      </c>
      <c r="AX14" s="311" t="str">
        <f>IF($A14="","",IFERROR(VLOOKUP(AX$3&amp;$A14,Model1_BRA!$1:$1048576,AX$4,0)*100,"-"))</f>
        <v/>
      </c>
      <c r="AY14" s="310" t="str">
        <f>IF($A14="","",IFERROR(VLOOKUP(AY$3&amp;$A14,Model1_BRA!$1:$1048576,AY$4,0),"-"))</f>
        <v/>
      </c>
      <c r="AZ14" s="309" t="str">
        <f>IF($A14="","",IFERROR(VLOOKUP(AZ$3&amp;$A14,Model1_BRA!$1:$1048576,AZ$4,0),"-"))</f>
        <v/>
      </c>
      <c r="BA14" s="311" t="str">
        <f>IF($A14="","",IFERROR(VLOOKUP(BA$3&amp;$A14,Model1_BRA!$1:$1048576,BA$4,0)*100,"-"))</f>
        <v/>
      </c>
      <c r="BB14" s="310" t="str">
        <f>IF($A14="","",IFERROR(VLOOKUP(BB$3&amp;$A14,Model1_BRA!$1:$1048576,BB$4,0),"-"))</f>
        <v/>
      </c>
      <c r="BC14" s="309" t="str">
        <f>IF($A14="","",IFERROR(VLOOKUP(BC$3&amp;$A14,Model1_BRA!$1:$1048576,BC$4,0),"-"))</f>
        <v/>
      </c>
      <c r="BD14" s="311" t="str">
        <f>IF($A14="","",IFERROR(VLOOKUP(BD$3&amp;$A14,Model1_BRA!$1:$1048576,BD$4,0)*100,"-"))</f>
        <v/>
      </c>
      <c r="BE14" s="310" t="str">
        <f>IF($A14="","",IFERROR(VLOOKUP(BE$3&amp;$A14,Model1_BRA!$1:$1048576,BE$4,0),"-"))</f>
        <v/>
      </c>
      <c r="BF14" s="309" t="str">
        <f>IF($A14="","",IFERROR(VLOOKUP(BF$3&amp;$A14,Model1_BRA!$1:$1048576,BF$4,0),"-"))</f>
        <v/>
      </c>
      <c r="BG14" s="311" t="str">
        <f>IF($A14="","",IFERROR(VLOOKUP(BG$3&amp;$A14,Model1_BRA!$1:$1048576,BG$4,0)*100,"-"))</f>
        <v/>
      </c>
      <c r="BH14" s="310" t="str">
        <f>IF($A14="","",IFERROR(VLOOKUP(BH$3&amp;$A14,Model1_BRA!$1:$1048576,BH$4,0),"-"))</f>
        <v/>
      </c>
      <c r="BI14" s="309" t="str">
        <f>IF($A14="","",IFERROR(VLOOKUP(BI$3&amp;$A14,Model1_BRA!$1:$1048576,BI$4,0),"-"))</f>
        <v/>
      </c>
      <c r="BJ14" s="311" t="str">
        <f>IF($A14="","",IFERROR(VLOOKUP(BJ$3&amp;$A14,Model1_BRA!$1:$1048576,BJ$4,0)*100,"-"))</f>
        <v/>
      </c>
      <c r="BK14" s="310" t="str">
        <f>IF($A14="","",IFERROR(VLOOKUP(BK$3&amp;$A14,Model1_BRA!$1:$1048576,BK$4,0),"-"))</f>
        <v/>
      </c>
      <c r="BL14" s="309" t="str">
        <f>IF($A14="","",IFERROR(VLOOKUP(BL$3&amp;$A14,Model1_BRA!$1:$1048576,BL$4,0),"-"))</f>
        <v/>
      </c>
      <c r="BM14" s="311" t="str">
        <f>IF($A14="","",IFERROR(VLOOKUP(BM$3&amp;$A14,Model1_BRA!$1:$1048576,BM$4,0)*100,"-"))</f>
        <v/>
      </c>
      <c r="BN14" s="310" t="str">
        <f>IF($A14="","",IFERROR(VLOOKUP(BN$3&amp;$A14,Model1_BRA!$1:$1048576,BN$4,0),"-"))</f>
        <v/>
      </c>
      <c r="BO14" s="309" t="str">
        <f>IF($A14="","",IFERROR(VLOOKUP(BO$3&amp;$A14,Model1_BRA!$1:$1048576,BO$4,0),"-"))</f>
        <v/>
      </c>
      <c r="BP14" s="311" t="str">
        <f>IF($A14="","",IFERROR(VLOOKUP(BP$3&amp;$A14,Model1_BRA!$1:$1048576,BP$4,0)*100,"-"))</f>
        <v/>
      </c>
      <c r="BQ14" s="310" t="str">
        <f>IF($A14="","",IFERROR(VLOOKUP(BQ$3&amp;$A14,Model1_BRA!$1:$1048576,BQ$4,0),"-"))</f>
        <v/>
      </c>
    </row>
    <row r="15" spans="1:69" ht="15.75" x14ac:dyDescent="0.25">
      <c r="A15" s="367" t="s">
        <v>720</v>
      </c>
      <c r="B15" s="312"/>
      <c r="C15" s="313" t="s">
        <v>735</v>
      </c>
      <c r="D15" s="337">
        <f>IF($A15="","",IFERROR(VLOOKUP(D$3&amp;$A15,Model1_BRA!$1:$1048576,D$4,0),"-"))</f>
        <v>0.47012010216712952</v>
      </c>
      <c r="E15" s="336">
        <f>IF($A15="","",IFERROR(VLOOKUP(E$3&amp;$A15,Model1_BRA!$1:$1048576,E$4,0)*100,"-"))</f>
        <v>0</v>
      </c>
      <c r="F15" s="308">
        <f>IF($A15="","",IFERROR(VLOOKUP(F$3&amp;$A15,Model1_BRA!$1:$1048576,F$4,0),"-"))</f>
        <v>0.58539515733718872</v>
      </c>
      <c r="G15" s="337">
        <f>IF($A15="","",IFERROR(VLOOKUP(G$3&amp;$A15,Model1_BRA!$1:$1048576,G$4,0),"-"))</f>
        <v>0.45774957537651062</v>
      </c>
      <c r="H15" s="336">
        <f>IF($A15="","",IFERROR(VLOOKUP(H$3&amp;$A15,Model1_BRA!$1:$1048576,H$4,0)*100,"-"))</f>
        <v>0</v>
      </c>
      <c r="I15" s="308">
        <f>IF($A15="","",IFERROR(VLOOKUP(I$3&amp;$A15,Model1_BRA!$1:$1048576,I$4,0),"-"))</f>
        <v>0.58150869607925415</v>
      </c>
      <c r="J15" s="337">
        <f>IF($A15="","",IFERROR(VLOOKUP(J$3&amp;$A15,Model1_BRA!$1:$1048576,J$4,0),"-"))</f>
        <v>0.46078315377235413</v>
      </c>
      <c r="K15" s="336">
        <f>IF($A15="","",IFERROR(VLOOKUP(K$3&amp;$A15,Model1_BRA!$1:$1048576,K$4,0)*100,"-"))</f>
        <v>0</v>
      </c>
      <c r="L15" s="308">
        <f>IF($A15="","",IFERROR(VLOOKUP(L$3&amp;$A15,Model1_BRA!$1:$1048576,L$4,0),"-"))</f>
        <v>0.57939261198043823</v>
      </c>
      <c r="M15" s="337">
        <f>IF($A15="","",IFERROR(VLOOKUP(M$3&amp;$A15,Model1_BRA!$1:$1048576,M$4,0),"-"))</f>
        <v>0.46083259582519531</v>
      </c>
      <c r="N15" s="336">
        <f>IF($A15="","",IFERROR(VLOOKUP(N$3&amp;$A15,Model1_BRA!$1:$1048576,N$4,0)*100,"-"))</f>
        <v>0</v>
      </c>
      <c r="O15" s="308">
        <f>IF($A15="","",IFERROR(VLOOKUP(O$3&amp;$A15,Model1_BRA!$1:$1048576,O$4,0),"-"))</f>
        <v>0.5795280933380127</v>
      </c>
      <c r="P15" s="337">
        <f>IF($A15="","",IFERROR(VLOOKUP(P$3&amp;$A15,Model1_BRA!$1:$1048576,P$4,0),"-"))</f>
        <v>0.45538234710693359</v>
      </c>
      <c r="Q15" s="336">
        <f>IF($A15="","",IFERROR(VLOOKUP(Q$3&amp;$A15,Model1_BRA!$1:$1048576,Q$4,0)*100,"-"))</f>
        <v>0</v>
      </c>
      <c r="R15" s="308">
        <f>IF($A15="","",IFERROR(VLOOKUP(R$3&amp;$A15,Model1_BRA!$1:$1048576,R$4,0),"-"))</f>
        <v>0.5827147364616394</v>
      </c>
      <c r="S15" s="337">
        <f>IF($A15="","",IFERROR(VLOOKUP(S$3&amp;$A15,Model1_BRA!$1:$1048576,S$4,0),"-"))</f>
        <v>0.45481157302856445</v>
      </c>
      <c r="T15" s="336">
        <f>IF($A15="","",IFERROR(VLOOKUP(T$3&amp;$A15,Model1_BRA!$1:$1048576,T$4,0)*100,"-"))</f>
        <v>0</v>
      </c>
      <c r="U15" s="308">
        <f>IF($A15="","",IFERROR(VLOOKUP(U$3&amp;$A15,Model1_BRA!$1:$1048576,U$4,0),"-"))</f>
        <v>0.58216440677642822</v>
      </c>
      <c r="V15" s="337">
        <f>IF($A15="","",IFERROR(VLOOKUP(V$3&amp;$A15,Model1_BRA!$1:$1048576,V$4,0),"-"))</f>
        <v>0.44685420393943787</v>
      </c>
      <c r="W15" s="336">
        <f>IF($A15="","",IFERROR(VLOOKUP(W$3&amp;$A15,Model1_BRA!$1:$1048576,W$4,0)*100,"-"))</f>
        <v>0</v>
      </c>
      <c r="X15" s="308">
        <f>IF($A15="","",IFERROR(VLOOKUP(X$3&amp;$A15,Model1_BRA!$1:$1048576,X$4,0),"-"))</f>
        <v>0.5799221396446228</v>
      </c>
      <c r="Y15" s="337">
        <f>IF($A15="","",IFERROR(VLOOKUP(Y$3&amp;$A15,Model1_BRA!$1:$1048576,Y$4,0),"-"))</f>
        <v>0.45044907927513123</v>
      </c>
      <c r="Z15" s="336">
        <f>IF($A15="","",IFERROR(VLOOKUP(Z$3&amp;$A15,Model1_BRA!$1:$1048576,Z$4,0)*100,"-"))</f>
        <v>0</v>
      </c>
      <c r="AA15" s="308">
        <f>IF($A15="","",IFERROR(VLOOKUP(AA$3&amp;$A15,Model1_BRA!$1:$1048576,AA$4,0),"-"))</f>
        <v>0.57981622219085693</v>
      </c>
      <c r="AB15" s="337">
        <f>IF($A15="","",IFERROR(VLOOKUP(AB$3&amp;$A15,Model1_BRA!$1:$1048576,AB$4,0),"-"))</f>
        <v>0.44400063157081604</v>
      </c>
      <c r="AC15" s="336">
        <f>IF($A15="","",IFERROR(VLOOKUP(AC$3&amp;$A15,Model1_BRA!$1:$1048576,AC$4,0)*100,"-"))</f>
        <v>0</v>
      </c>
      <c r="AD15" s="308">
        <f>IF($A15="","",IFERROR(VLOOKUP(AD$3&amp;$A15,Model1_BRA!$1:$1048576,AD$4,0),"-"))</f>
        <v>0.57846945524215698</v>
      </c>
      <c r="AE15" s="337">
        <f>IF($A15="","",IFERROR(VLOOKUP(AE$3&amp;$A15,Model1_BRA!$1:$1048576,AE$4,0),"-"))</f>
        <v>0.43337544798851013</v>
      </c>
      <c r="AF15" s="336">
        <f>IF($A15="","",IFERROR(VLOOKUP(AF$3&amp;$A15,Model1_BRA!$1:$1048576,AF$4,0)*100,"-"))</f>
        <v>0</v>
      </c>
      <c r="AG15" s="308">
        <f>IF($A15="","",IFERROR(VLOOKUP(AG$3&amp;$A15,Model1_BRA!$1:$1048576,AG$4,0),"-"))</f>
        <v>0.5792204737663269</v>
      </c>
      <c r="AH15" s="337">
        <f>IF($A15="","",IFERROR(VLOOKUP(AH$3&amp;$A15,Model1_BRA!$1:$1048576,AH$4,0),"-"))</f>
        <v>0.43449345231056213</v>
      </c>
      <c r="AI15" s="336">
        <f>IF($A15="","",IFERROR(VLOOKUP(AI$3&amp;$A15,Model1_BRA!$1:$1048576,AI$4,0)*100,"-"))</f>
        <v>0</v>
      </c>
      <c r="AJ15" s="308">
        <f>IF($A15="","",IFERROR(VLOOKUP(AJ$3&amp;$A15,Model1_BRA!$1:$1048576,AJ$4,0),"-"))</f>
        <v>0.57961195707321167</v>
      </c>
      <c r="AK15" s="337">
        <f>IF($A15="","",IFERROR(VLOOKUP(AK$3&amp;$A15,Model1_BRA!$1:$1048576,AK$4,0),"-"))</f>
        <v>0.44150212407112122</v>
      </c>
      <c r="AL15" s="336">
        <f>IF($A15="","",IFERROR(VLOOKUP(AL$3&amp;$A15,Model1_BRA!$1:$1048576,AL$4,0)*100,"-"))</f>
        <v>0</v>
      </c>
      <c r="AM15" s="308">
        <f>IF($A15="","",IFERROR(VLOOKUP(AM$3&amp;$A15,Model1_BRA!$1:$1048576,AM$4,0),"-"))</f>
        <v>0.57620465755462646</v>
      </c>
      <c r="AN15" s="337">
        <f>IF($A15="","",IFERROR(VLOOKUP(AN$3&amp;$A15,Model1_BRA!$1:$1048576,AN$4,0),"-"))</f>
        <v>0.44309812784194946</v>
      </c>
      <c r="AO15" s="336">
        <f>IF($A15="","",IFERROR(VLOOKUP(AO$3&amp;$A15,Model1_BRA!$1:$1048576,AO$4,0)*100,"-"))</f>
        <v>0</v>
      </c>
      <c r="AP15" s="308">
        <f>IF($A15="","",IFERROR(VLOOKUP(AP$3&amp;$A15,Model1_BRA!$1:$1048576,AP$4,0),"-"))</f>
        <v>0.57849574089050293</v>
      </c>
      <c r="AQ15" s="337">
        <f>IF($A15="","",IFERROR(VLOOKUP(AQ$3&amp;$A15,Model1_BRA!$1:$1048576,AQ$4,0),"-"))</f>
        <v>0.44573745131492615</v>
      </c>
      <c r="AR15" s="336">
        <f>IF($A15="","",IFERROR(VLOOKUP(AR$3&amp;$A15,Model1_BRA!$1:$1048576,AR$4,0)*100,"-"))</f>
        <v>0</v>
      </c>
      <c r="AS15" s="308">
        <f>IF($A15="","",IFERROR(VLOOKUP(AS$3&amp;$A15,Model1_BRA!$1:$1048576,AS$4,0),"-"))</f>
        <v>0.57542294263839722</v>
      </c>
      <c r="AT15" s="337">
        <f>IF($A15="","",IFERROR(VLOOKUP(AT$3&amp;$A15,Model1_BRA!$1:$1048576,AT$4,0),"-"))</f>
        <v>0.44457754492759705</v>
      </c>
      <c r="AU15" s="336">
        <f>IF($A15="","",IFERROR(VLOOKUP(AU$3&amp;$A15,Model1_BRA!$1:$1048576,AU$4,0)*100,"-"))</f>
        <v>0</v>
      </c>
      <c r="AV15" s="308">
        <f>IF($A15="","",IFERROR(VLOOKUP(AV$3&amp;$A15,Model1_BRA!$1:$1048576,AV$4,0),"-"))</f>
        <v>0.57555472850799561</v>
      </c>
      <c r="AW15" s="337">
        <f>IF($A15="","",IFERROR(VLOOKUP(AW$3&amp;$A15,Model1_BRA!$1:$1048576,AW$4,0),"-"))</f>
        <v>0.42442330718040466</v>
      </c>
      <c r="AX15" s="336">
        <f>IF($A15="","",IFERROR(VLOOKUP(AX$3&amp;$A15,Model1_BRA!$1:$1048576,AX$4,0)*100,"-"))</f>
        <v>0</v>
      </c>
      <c r="AY15" s="308">
        <f>IF($A15="","",IFERROR(VLOOKUP(AY$3&amp;$A15,Model1_BRA!$1:$1048576,AY$4,0),"-"))</f>
        <v>0.57749700546264648</v>
      </c>
      <c r="AZ15" s="337">
        <f>IF($A15="","",IFERROR(VLOOKUP(AZ$3&amp;$A15,Model1_BRA!$1:$1048576,AZ$4,0),"-"))</f>
        <v>0.41141673922538757</v>
      </c>
      <c r="BA15" s="336">
        <f>IF($A15="","",IFERROR(VLOOKUP(BA$3&amp;$A15,Model1_BRA!$1:$1048576,BA$4,0)*100,"-"))</f>
        <v>0</v>
      </c>
      <c r="BB15" s="308">
        <f>IF($A15="","",IFERROR(VLOOKUP(BB$3&amp;$A15,Model1_BRA!$1:$1048576,BB$4,0),"-"))</f>
        <v>0.57967323064804077</v>
      </c>
      <c r="BC15" s="337">
        <f>IF($A15="","",IFERROR(VLOOKUP(BC$3&amp;$A15,Model1_BRA!$1:$1048576,BC$4,0),"-"))</f>
        <v>0.46229100227355957</v>
      </c>
      <c r="BD15" s="336">
        <f>IF($A15="","",IFERROR(VLOOKUP(BD$3&amp;$A15,Model1_BRA!$1:$1048576,BD$4,0)*100,"-"))</f>
        <v>0</v>
      </c>
      <c r="BE15" s="308">
        <f>IF($A15="","",IFERROR(VLOOKUP(BE$3&amp;$A15,Model1_BRA!$1:$1048576,BE$4,0),"-"))</f>
        <v>0.58143681287765503</v>
      </c>
      <c r="BF15" s="337">
        <f>IF($A15="","",IFERROR(VLOOKUP(BF$3&amp;$A15,Model1_BRA!$1:$1048576,BF$4,0),"-"))</f>
        <v>0.45180651545524597</v>
      </c>
      <c r="BG15" s="336">
        <f>IF($A15="","",IFERROR(VLOOKUP(BG$3&amp;$A15,Model1_BRA!$1:$1048576,BG$4,0)*100,"-"))</f>
        <v>0</v>
      </c>
      <c r="BH15" s="308">
        <f>IF($A15="","",IFERROR(VLOOKUP(BH$3&amp;$A15,Model1_BRA!$1:$1048576,BH$4,0),"-"))</f>
        <v>0.58114206790924072</v>
      </c>
      <c r="BI15" s="337">
        <f>IF($A15="","",IFERROR(VLOOKUP(BI$3&amp;$A15,Model1_BRA!$1:$1048576,BI$4,0),"-"))</f>
        <v>0.43824928998947144</v>
      </c>
      <c r="BJ15" s="336">
        <f>IF($A15="","",IFERROR(VLOOKUP(BJ$3&amp;$A15,Model1_BRA!$1:$1048576,BJ$4,0)*100,"-"))</f>
        <v>0</v>
      </c>
      <c r="BK15" s="308">
        <f>IF($A15="","",IFERROR(VLOOKUP(BK$3&amp;$A15,Model1_BRA!$1:$1048576,BK$4,0),"-"))</f>
        <v>0.57837182283401489</v>
      </c>
      <c r="BL15" s="337">
        <f>IF($A15="","",IFERROR(VLOOKUP(BL$3&amp;$A15,Model1_BRA!$1:$1048576,BL$4,0),"-"))</f>
        <v>0.43922576308250427</v>
      </c>
      <c r="BM15" s="336">
        <f>IF($A15="","",IFERROR(VLOOKUP(BM$3&amp;$A15,Model1_BRA!$1:$1048576,BM$4,0)*100,"-"))</f>
        <v>0</v>
      </c>
      <c r="BN15" s="308">
        <f>IF($A15="","",IFERROR(VLOOKUP(BN$3&amp;$A15,Model1_BRA!$1:$1048576,BN$4,0),"-"))</f>
        <v>0.57674252986907959</v>
      </c>
      <c r="BO15" s="337">
        <f>IF($A15="","",IFERROR(VLOOKUP(BO$3&amp;$A15,Model1_BRA!$1:$1048576,BO$4,0),"-"))</f>
        <v>0.41141673922538757</v>
      </c>
      <c r="BP15" s="336">
        <f>IF($A15="","",IFERROR(VLOOKUP(BP$3&amp;$A15,Model1_BRA!$1:$1048576,BP$4,0)*100,"-"))</f>
        <v>0</v>
      </c>
      <c r="BQ15" s="308">
        <f>IF($A15="","",IFERROR(VLOOKUP(BQ$3&amp;$A15,Model1_BRA!$1:$1048576,BQ$4,0),"-"))</f>
        <v>0.57967323064804077</v>
      </c>
    </row>
    <row r="16" spans="1:69" ht="15.75" x14ac:dyDescent="0.25">
      <c r="B16" s="416" t="s">
        <v>736</v>
      </c>
      <c r="C16" s="416"/>
      <c r="D16" s="309" t="str">
        <f>IF($A16="","",IFERROR(VLOOKUP(D$3&amp;$A16,[1]Model1_33!$1:$1048576,D$4,0),"-"))</f>
        <v/>
      </c>
      <c r="E16" s="314" t="str">
        <f>IF($A16="","",IFERROR(VLOOKUP(E$3&amp;$A16,[1]Model1_33!$1:$1048576,E$4,0)*100,"-"))</f>
        <v/>
      </c>
      <c r="F16" s="310" t="str">
        <f>IF($A16="","",IFERROR(VLOOKUP(F$3&amp;$A16,Model1_BRA!$1:$1048576,F$4,0),"-"))</f>
        <v/>
      </c>
      <c r="G16" s="309" t="str">
        <f>IF($A16="","",IFERROR(VLOOKUP(G$3&amp;$A16,[1]Model1_33!$1:$1048576,G$4,0),"-"))</f>
        <v/>
      </c>
      <c r="H16" s="314" t="str">
        <f>IF($A16="","",IFERROR(VLOOKUP(H$3&amp;$A16,[1]Model1_33!$1:$1048576,H$4,0)*100,"-"))</f>
        <v/>
      </c>
      <c r="I16" s="310" t="str">
        <f>IF($A16="","",IFERROR(VLOOKUP(I$3&amp;$A16,Model1_BRA!$1:$1048576,I$4,0),"-"))</f>
        <v/>
      </c>
      <c r="J16" s="309" t="str">
        <f>IF($A16="","",IFERROR(VLOOKUP(J$3&amp;$A16,[1]Model1_33!$1:$1048576,J$4,0),"-"))</f>
        <v/>
      </c>
      <c r="K16" s="314" t="str">
        <f>IF($A16="","",IFERROR(VLOOKUP(K$3&amp;$A16,[1]Model1_33!$1:$1048576,K$4,0)*100,"-"))</f>
        <v/>
      </c>
      <c r="L16" s="310" t="str">
        <f>IF($A16="","",IFERROR(VLOOKUP(L$3&amp;$A16,Model1_BRA!$1:$1048576,L$4,0),"-"))</f>
        <v/>
      </c>
      <c r="M16" s="309" t="str">
        <f>IF($A16="","",IFERROR(VLOOKUP(M$3&amp;$A16,[1]Model1_33!$1:$1048576,M$4,0),"-"))</f>
        <v/>
      </c>
      <c r="N16" s="314" t="str">
        <f>IF($A16="","",IFERROR(VLOOKUP(N$3&amp;$A16,[1]Model1_33!$1:$1048576,N$4,0)*100,"-"))</f>
        <v/>
      </c>
      <c r="O16" s="310" t="str">
        <f>IF($A16="","",IFERROR(VLOOKUP(O$3&amp;$A16,Model1_BRA!$1:$1048576,O$4,0),"-"))</f>
        <v/>
      </c>
      <c r="P16" s="309" t="str">
        <f>IF($A16="","",IFERROR(VLOOKUP(P$3&amp;$A16,[1]Model1_33!$1:$1048576,P$4,0),"-"))</f>
        <v/>
      </c>
      <c r="Q16" s="314" t="str">
        <f>IF($A16="","",IFERROR(VLOOKUP(Q$3&amp;$A16,[1]Model1_33!$1:$1048576,Q$4,0)*100,"-"))</f>
        <v/>
      </c>
      <c r="R16" s="310" t="str">
        <f>IF($A16="","",IFERROR(VLOOKUP(R$3&amp;$A16,Model1_BRA!$1:$1048576,R$4,0),"-"))</f>
        <v/>
      </c>
      <c r="S16" s="309" t="str">
        <f>IF($A16="","",IFERROR(VLOOKUP(S$3&amp;$A16,[1]Model1_33!$1:$1048576,S$4,0),"-"))</f>
        <v/>
      </c>
      <c r="T16" s="314" t="str">
        <f>IF($A16="","",IFERROR(VLOOKUP(T$3&amp;$A16,[1]Model1_33!$1:$1048576,T$4,0)*100,"-"))</f>
        <v/>
      </c>
      <c r="U16" s="310" t="str">
        <f>IF($A16="","",IFERROR(VLOOKUP(U$3&amp;$A16,Model1_BRA!$1:$1048576,U$4,0),"-"))</f>
        <v/>
      </c>
      <c r="V16" s="309" t="str">
        <f>IF($A16="","",IFERROR(VLOOKUP(V$3&amp;$A16,[1]Model1_33!$1:$1048576,V$4,0),"-"))</f>
        <v/>
      </c>
      <c r="W16" s="314" t="str">
        <f>IF($A16="","",IFERROR(VLOOKUP(W$3&amp;$A16,[1]Model1_33!$1:$1048576,W$4,0)*100,"-"))</f>
        <v/>
      </c>
      <c r="X16" s="310" t="str">
        <f>IF($A16="","",IFERROR(VLOOKUP(X$3&amp;$A16,Model1_BRA!$1:$1048576,X$4,0),"-"))</f>
        <v/>
      </c>
      <c r="Y16" s="309" t="str">
        <f>IF($A16="","",IFERROR(VLOOKUP(Y$3&amp;$A16,[1]Model1_33!$1:$1048576,Y$4,0),"-"))</f>
        <v/>
      </c>
      <c r="Z16" s="314" t="str">
        <f>IF($A16="","",IFERROR(VLOOKUP(Z$3&amp;$A16,[1]Model1_33!$1:$1048576,Z$4,0)*100,"-"))</f>
        <v/>
      </c>
      <c r="AA16" s="310" t="str">
        <f>IF($A16="","",IFERROR(VLOOKUP(AA$3&amp;$A16,Model1_BRA!$1:$1048576,AA$4,0),"-"))</f>
        <v/>
      </c>
      <c r="AB16" s="309" t="str">
        <f>IF($A16="","",IFERROR(VLOOKUP(AB$3&amp;$A16,[1]Model1_33!$1:$1048576,AB$4,0),"-"))</f>
        <v/>
      </c>
      <c r="AC16" s="314" t="str">
        <f>IF($A16="","",IFERROR(VLOOKUP(AC$3&amp;$A16,[1]Model1_33!$1:$1048576,AC$4,0)*100,"-"))</f>
        <v/>
      </c>
      <c r="AD16" s="310" t="str">
        <f>IF($A16="","",IFERROR(VLOOKUP(AD$3&amp;$A16,Model1_BRA!$1:$1048576,AD$4,0),"-"))</f>
        <v/>
      </c>
      <c r="AE16" s="309" t="str">
        <f>IF($A16="","",IFERROR(VLOOKUP(AE$3&amp;$A16,[1]Model1_33!$1:$1048576,AE$4,0),"-"))</f>
        <v/>
      </c>
      <c r="AF16" s="314" t="str">
        <f>IF($A16="","",IFERROR(VLOOKUP(AF$3&amp;$A16,[1]Model1_33!$1:$1048576,AF$4,0)*100,"-"))</f>
        <v/>
      </c>
      <c r="AG16" s="310" t="str">
        <f>IF($A16="","",IFERROR(VLOOKUP(AG$3&amp;$A16,Model1_BRA!$1:$1048576,AG$4,0),"-"))</f>
        <v/>
      </c>
      <c r="AH16" s="309" t="str">
        <f>IF($A16="","",IFERROR(VLOOKUP(AH$3&amp;$A16,[1]Model1_33!$1:$1048576,AH$4,0),"-"))</f>
        <v/>
      </c>
      <c r="AI16" s="314" t="str">
        <f>IF($A16="","",IFERROR(VLOOKUP(AI$3&amp;$A16,[1]Model1_33!$1:$1048576,AI$4,0)*100,"-"))</f>
        <v/>
      </c>
      <c r="AJ16" s="310" t="str">
        <f>IF($A16="","",IFERROR(VLOOKUP(AJ$3&amp;$A16,Model1_BRA!$1:$1048576,AJ$4,0),"-"))</f>
        <v/>
      </c>
      <c r="AK16" s="309" t="str">
        <f>IF($A16="","",IFERROR(VLOOKUP(AK$3&amp;$A16,[1]Model1_33!$1:$1048576,AK$4,0),"-"))</f>
        <v/>
      </c>
      <c r="AL16" s="314" t="str">
        <f>IF($A16="","",IFERROR(VLOOKUP(AL$3&amp;$A16,[1]Model1_33!$1:$1048576,AL$4,0)*100,"-"))</f>
        <v/>
      </c>
      <c r="AM16" s="310" t="str">
        <f>IF($A16="","",IFERROR(VLOOKUP(AM$3&amp;$A16,Model1_BRA!$1:$1048576,AM$4,0),"-"))</f>
        <v/>
      </c>
      <c r="AN16" s="309" t="str">
        <f>IF($A16="","",IFERROR(VLOOKUP(AN$3&amp;$A16,[1]Model1_33!$1:$1048576,AN$4,0),"-"))</f>
        <v/>
      </c>
      <c r="AO16" s="314" t="str">
        <f>IF($A16="","",IFERROR(VLOOKUP(AO$3&amp;$A16,[1]Model1_33!$1:$1048576,AO$4,0)*100,"-"))</f>
        <v/>
      </c>
      <c r="AP16" s="310" t="str">
        <f>IF($A16="","",IFERROR(VLOOKUP(AP$3&amp;$A16,Model1_BRA!$1:$1048576,AP$4,0),"-"))</f>
        <v/>
      </c>
      <c r="AQ16" s="309" t="str">
        <f>IF($A16="","",IFERROR(VLOOKUP(AQ$3&amp;$A16,[1]Model1_33!$1:$1048576,AQ$4,0),"-"))</f>
        <v/>
      </c>
      <c r="AR16" s="314" t="str">
        <f>IF($A16="","",IFERROR(VLOOKUP(AR$3&amp;$A16,[1]Model1_33!$1:$1048576,AR$4,0)*100,"-"))</f>
        <v/>
      </c>
      <c r="AS16" s="310" t="str">
        <f>IF($A16="","",IFERROR(VLOOKUP(AS$3&amp;$A16,Model1_BRA!$1:$1048576,AS$4,0),"-"))</f>
        <v/>
      </c>
      <c r="AT16" s="309" t="str">
        <f>IF($A16="","",IFERROR(VLOOKUP(AT$3&amp;$A16,[1]Model1_33!$1:$1048576,AT$4,0),"-"))</f>
        <v/>
      </c>
      <c r="AU16" s="314" t="str">
        <f>IF($A16="","",IFERROR(VLOOKUP(AU$3&amp;$A16,[1]Model1_33!$1:$1048576,AU$4,0)*100,"-"))</f>
        <v/>
      </c>
      <c r="AV16" s="310" t="str">
        <f>IF($A16="","",IFERROR(VLOOKUP(AV$3&amp;$A16,Model1_BRA!$1:$1048576,AV$4,0),"-"))</f>
        <v/>
      </c>
      <c r="AW16" s="309" t="str">
        <f>IF($A16="","",IFERROR(VLOOKUP(AW$3&amp;$A16,[1]Model1_33!$1:$1048576,AW$4,0),"-"))</f>
        <v/>
      </c>
      <c r="AX16" s="314" t="str">
        <f>IF($A16="","",IFERROR(VLOOKUP(AX$3&amp;$A16,[1]Model1_33!$1:$1048576,AX$4,0)*100,"-"))</f>
        <v/>
      </c>
      <c r="AY16" s="310" t="str">
        <f>IF($A16="","",IFERROR(VLOOKUP(AY$3&amp;$A16,Model1_BRA!$1:$1048576,AY$4,0),"-"))</f>
        <v/>
      </c>
      <c r="AZ16" s="309" t="str">
        <f>IF($A16="","",IFERROR(VLOOKUP(AZ$3&amp;$A16,[1]Model1_33!$1:$1048576,AZ$4,0),"-"))</f>
        <v/>
      </c>
      <c r="BA16" s="314" t="str">
        <f>IF($A16="","",IFERROR(VLOOKUP(BA$3&amp;$A16,[1]Model1_33!$1:$1048576,BA$4,0)*100,"-"))</f>
        <v/>
      </c>
      <c r="BB16" s="310" t="str">
        <f>IF($A16="","",IFERROR(VLOOKUP(BB$3&amp;$A16,Model1_BRA!$1:$1048576,BB$4,0),"-"))</f>
        <v/>
      </c>
      <c r="BC16" s="309" t="str">
        <f>IF($A16="","",IFERROR(VLOOKUP(BC$3&amp;$A16,[1]Model1_33!$1:$1048576,BC$4,0),"-"))</f>
        <v/>
      </c>
      <c r="BD16" s="338" t="str">
        <f>IF($A16="","",IFERROR(VLOOKUP(BD$3&amp;$A16,[1]Model1_33!$1:$1048576,BD$4,0)*100,"-"))</f>
        <v/>
      </c>
      <c r="BE16" s="310" t="str">
        <f>IF($A16="","",IFERROR(VLOOKUP(BE$3&amp;$A16,Model1_BRA!$1:$1048576,BE$4,0),"-"))</f>
        <v/>
      </c>
      <c r="BF16" s="309" t="str">
        <f>IF($A16="","",IFERROR(VLOOKUP(BF$3&amp;$A16,[1]Model1_33!$1:$1048576,BF$4,0),"-"))</f>
        <v/>
      </c>
      <c r="BG16" s="338" t="str">
        <f>IF($A16="","",IFERROR(VLOOKUP(BG$3&amp;$A16,[1]Model1_33!$1:$1048576,BG$4,0)*100,"-"))</f>
        <v/>
      </c>
      <c r="BH16" s="310" t="str">
        <f>IF($A16="","",IFERROR(VLOOKUP(BH$3&amp;$A16,Model1_BRA!$1:$1048576,BH$4,0),"-"))</f>
        <v/>
      </c>
      <c r="BI16" s="309" t="str">
        <f>IF($A16="","",IFERROR(VLOOKUP(BI$3&amp;$A16,[1]Model1_33!$1:$1048576,BI$4,0),"-"))</f>
        <v/>
      </c>
      <c r="BJ16" s="338" t="str">
        <f>IF($A16="","",IFERROR(VLOOKUP(BJ$3&amp;$A16,[1]Model1_33!$1:$1048576,BJ$4,0)*100,"-"))</f>
        <v/>
      </c>
      <c r="BK16" s="310" t="str">
        <f>IF($A16="","",IFERROR(VLOOKUP(BK$3&amp;$A16,Model1_BRA!$1:$1048576,BK$4,0),"-"))</f>
        <v/>
      </c>
      <c r="BL16" s="309" t="str">
        <f>IF($A16="","",IFERROR(VLOOKUP(BL$3&amp;$A16,[1]Model1_33!$1:$1048576,BL$4,0),"-"))</f>
        <v/>
      </c>
      <c r="BM16" s="338" t="str">
        <f>IF($A16="","",IFERROR(VLOOKUP(BM$3&amp;$A16,[1]Model1_33!$1:$1048576,BM$4,0)*100,"-"))</f>
        <v/>
      </c>
      <c r="BN16" s="310" t="str">
        <f>IF($A16="","",IFERROR(VLOOKUP(BN$3&amp;$A16,Model1_BRA!$1:$1048576,BN$4,0),"-"))</f>
        <v/>
      </c>
      <c r="BO16" s="309" t="str">
        <f>IF($A16="","",IFERROR(VLOOKUP(BO$3&amp;$A16,[1]Model1_33!$1:$1048576,BO$4,0),"-"))</f>
        <v/>
      </c>
      <c r="BP16" s="338" t="str">
        <f>IF($A16="","",IFERROR(VLOOKUP(BP$3&amp;$A16,[1]Model1_33!$1:$1048576,BP$4,0)*100,"-"))</f>
        <v/>
      </c>
      <c r="BQ16" s="310" t="str">
        <f>IF($A16="","",IFERROR(VLOOKUP(BQ$3&amp;$A16,Model1_BRA!$1:$1048576,BQ$4,0),"-"))</f>
        <v/>
      </c>
    </row>
    <row r="17" spans="1:69" ht="25.5" x14ac:dyDescent="0.25">
      <c r="A17" s="369" t="s">
        <v>702</v>
      </c>
      <c r="B17" s="298"/>
      <c r="C17" s="315" t="s">
        <v>737</v>
      </c>
      <c r="D17" s="306">
        <f>IF($A17="","",IFERROR(VLOOKUP(D$3&amp;$A17,Model1_BRA!$1:$1048576,D$4,0),"-"))</f>
        <v>0.12991391122341156</v>
      </c>
      <c r="E17" s="307">
        <f>IF($A17="","",IFERROR(VLOOKUP(E$3&amp;$A17,Model1_BRA!$1:$1048576,E$4,0)*100,"-"))</f>
        <v>8.5896402597427368</v>
      </c>
      <c r="F17" s="308">
        <f>IF($A17="","",IFERROR(VLOOKUP(F$3&amp;$A17,Model1_BRA!$1:$1048576,F$4,0),"-"))</f>
        <v>6.4668856794014573E-4</v>
      </c>
      <c r="G17" s="306">
        <f>IF($A17="","",IFERROR(VLOOKUP(G$3&amp;$A17,Model1_BRA!$1:$1048576,G$4,0),"-"))</f>
        <v>0.25807762145996094</v>
      </c>
      <c r="H17" s="307">
        <f>IF($A17="","",IFERROR(VLOOKUP(H$3&amp;$A17,Model1_BRA!$1:$1048576,H$4,0)*100,"-"))</f>
        <v>9.0367546363268048E-3</v>
      </c>
      <c r="I17" s="308">
        <f>IF($A17="","",IFERROR(VLOOKUP(I$3&amp;$A17,Model1_BRA!$1:$1048576,I$4,0),"-"))</f>
        <v>7.9956615809351206E-4</v>
      </c>
      <c r="J17" s="306">
        <f>IF($A17="","",IFERROR(VLOOKUP(J$3&amp;$A17,Model1_BRA!$1:$1048576,J$4,0),"-"))</f>
        <v>7.845577597618103E-2</v>
      </c>
      <c r="K17" s="307">
        <f>IF($A17="","",IFERROR(VLOOKUP(K$3&amp;$A17,Model1_BRA!$1:$1048576,K$4,0)*100,"-"))</f>
        <v>30.179637670516968</v>
      </c>
      <c r="L17" s="308">
        <f>IF($A17="","",IFERROR(VLOOKUP(L$3&amp;$A17,Model1_BRA!$1:$1048576,L$4,0),"-"))</f>
        <v>5.0537049537524581E-4</v>
      </c>
      <c r="M17" s="306">
        <f>IF($A17="","",IFERROR(VLOOKUP(M$3&amp;$A17,Model1_BRA!$1:$1048576,M$4,0),"-"))</f>
        <v>0.28012722730636597</v>
      </c>
      <c r="N17" s="307">
        <f>IF($A17="","",IFERROR(VLOOKUP(N$3&amp;$A17,Model1_BRA!$1:$1048576,N$4,0)*100,"-"))</f>
        <v>7.8137806849554181E-2</v>
      </c>
      <c r="O17" s="308">
        <f>IF($A17="","",IFERROR(VLOOKUP(O$3&amp;$A17,Model1_BRA!$1:$1048576,O$4,0),"-"))</f>
        <v>5.5405189050361514E-4</v>
      </c>
      <c r="P17" s="306">
        <f>IF($A17="","",IFERROR(VLOOKUP(P$3&amp;$A17,Model1_BRA!$1:$1048576,P$4,0),"-"))</f>
        <v>5.5348344147205353E-2</v>
      </c>
      <c r="Q17" s="307">
        <f>IF($A17="","",IFERROR(VLOOKUP(Q$3&amp;$A17,Model1_BRA!$1:$1048576,Q$4,0)*100,"-"))</f>
        <v>70.064085721969604</v>
      </c>
      <c r="R17" s="308">
        <f>IF($A17="","",IFERROR(VLOOKUP(R$3&amp;$A17,Model1_BRA!$1:$1048576,R$4,0),"-"))</f>
        <v>5.8436958352103829E-4</v>
      </c>
      <c r="S17" s="306">
        <f>IF($A17="","",IFERROR(VLOOKUP(S$3&amp;$A17,Model1_BRA!$1:$1048576,S$4,0),"-"))</f>
        <v>0.21366608142852783</v>
      </c>
      <c r="T17" s="307">
        <f>IF($A17="","",IFERROR(VLOOKUP(T$3&amp;$A17,Model1_BRA!$1:$1048576,T$4,0)*100,"-"))</f>
        <v>0.24369286838918924</v>
      </c>
      <c r="U17" s="308">
        <f>IF($A17="","",IFERROR(VLOOKUP(U$3&amp;$A17,Model1_BRA!$1:$1048576,U$4,0),"-"))</f>
        <v>6.167258252389729E-4</v>
      </c>
      <c r="V17" s="306">
        <f>IF($A17="","",IFERROR(VLOOKUP(V$3&amp;$A17,Model1_BRA!$1:$1048576,V$4,0),"-"))</f>
        <v>0.13813796639442444</v>
      </c>
      <c r="W17" s="307">
        <f>IF($A17="","",IFERROR(VLOOKUP(W$3&amp;$A17,Model1_BRA!$1:$1048576,W$4,0)*100,"-"))</f>
        <v>7.8801371157169342</v>
      </c>
      <c r="X17" s="308">
        <f>IF($A17="","",IFERROR(VLOOKUP(X$3&amp;$A17,Model1_BRA!$1:$1048576,X$4,0),"-"))</f>
        <v>5.7240674505010247E-4</v>
      </c>
      <c r="Y17" s="306">
        <f>IF($A17="","",IFERROR(VLOOKUP(Y$3&amp;$A17,Model1_BRA!$1:$1048576,Y$4,0),"-"))</f>
        <v>0.10043984651565552</v>
      </c>
      <c r="Z17" s="307">
        <f>IF($A17="","",IFERROR(VLOOKUP(Z$3&amp;$A17,Model1_BRA!$1:$1048576,Z$4,0)*100,"-"))</f>
        <v>19.587394595146179</v>
      </c>
      <c r="AA17" s="308">
        <f>IF($A17="","",IFERROR(VLOOKUP(AA$3&amp;$A17,Model1_BRA!$1:$1048576,AA$4,0),"-"))</f>
        <v>6.1493145767599344E-4</v>
      </c>
      <c r="AB17" s="306">
        <f>IF($A17="","",IFERROR(VLOOKUP(AB$3&amp;$A17,Model1_BRA!$1:$1048576,AB$4,0),"-"))</f>
        <v>0.13994584977626801</v>
      </c>
      <c r="AC17" s="307">
        <f>IF($A17="","",IFERROR(VLOOKUP(AC$3&amp;$A17,Model1_BRA!$1:$1048576,AC$4,0)*100,"-"))</f>
        <v>11.065822839736938</v>
      </c>
      <c r="AD17" s="308">
        <f>IF($A17="","",IFERROR(VLOOKUP(AD$3&amp;$A17,Model1_BRA!$1:$1048576,AD$4,0),"-"))</f>
        <v>5.522441933862865E-4</v>
      </c>
      <c r="AE17" s="306">
        <f>IF($A17="","",IFERROR(VLOOKUP(AE$3&amp;$A17,Model1_BRA!$1:$1048576,AE$4,0),"-"))</f>
        <v>-8.0353662371635437E-2</v>
      </c>
      <c r="AF17" s="307">
        <f>IF($A17="","",IFERROR(VLOOKUP(AF$3&amp;$A17,Model1_BRA!$1:$1048576,AF$4,0)*100,"-"))</f>
        <v>55.40010929107666</v>
      </c>
      <c r="AG17" s="308">
        <f>IF($A17="","",IFERROR(VLOOKUP(AG$3&amp;$A17,Model1_BRA!$1:$1048576,AG$4,0),"-"))</f>
        <v>6.4554798882454634E-4</v>
      </c>
      <c r="AH17" s="306">
        <f>IF($A17="","",IFERROR(VLOOKUP(AH$3&amp;$A17,Model1_BRA!$1:$1048576,AH$4,0),"-"))</f>
        <v>0.1835591048002243</v>
      </c>
      <c r="AI17" s="307">
        <f>IF($A17="","",IFERROR(VLOOKUP(AI$3&amp;$A17,Model1_BRA!$1:$1048576,AI$4,0)*100,"-"))</f>
        <v>3.3101819455623627</v>
      </c>
      <c r="AJ17" s="308">
        <f>IF($A17="","",IFERROR(VLOOKUP(AJ$3&amp;$A17,Model1_BRA!$1:$1048576,AJ$4,0),"-"))</f>
        <v>5.698524764738977E-4</v>
      </c>
      <c r="AK17" s="306">
        <f>IF($A17="","",IFERROR(VLOOKUP(AK$3&amp;$A17,Model1_BRA!$1:$1048576,AK$4,0),"-"))</f>
        <v>8.6521126329898834E-2</v>
      </c>
      <c r="AL17" s="307">
        <f>IF($A17="","",IFERROR(VLOOKUP(AL$3&amp;$A17,Model1_BRA!$1:$1048576,AL$4,0)*100,"-"))</f>
        <v>29.640915989875793</v>
      </c>
      <c r="AM17" s="308">
        <f>IF($A17="","",IFERROR(VLOOKUP(AM$3&amp;$A17,Model1_BRA!$1:$1048576,AM$4,0),"-"))</f>
        <v>6.3124852022156119E-4</v>
      </c>
      <c r="AN17" s="306">
        <f>IF($A17="","",IFERROR(VLOOKUP(AN$3&amp;$A17,Model1_BRA!$1:$1048576,AN$4,0),"-"))</f>
        <v>0.13855160772800446</v>
      </c>
      <c r="AO17" s="307">
        <f>IF($A17="","",IFERROR(VLOOKUP(AO$3&amp;$A17,Model1_BRA!$1:$1048576,AO$4,0)*100,"-"))</f>
        <v>32.227215170860291</v>
      </c>
      <c r="AP17" s="308">
        <f>IF($A17="","",IFERROR(VLOOKUP(AP$3&amp;$A17,Model1_BRA!$1:$1048576,AP$4,0),"-"))</f>
        <v>4.858790198341012E-4</v>
      </c>
      <c r="AQ17" s="306">
        <f>IF($A17="","",IFERROR(VLOOKUP(AQ$3&amp;$A17,Model1_BRA!$1:$1048576,AQ$4,0),"-"))</f>
        <v>0.15433834493160248</v>
      </c>
      <c r="AR17" s="307">
        <f>IF($A17="","",IFERROR(VLOOKUP(AR$3&amp;$A17,Model1_BRA!$1:$1048576,AR$4,0)*100,"-"))</f>
        <v>5.5529899895191193</v>
      </c>
      <c r="AS17" s="308">
        <f>IF($A17="","",IFERROR(VLOOKUP(AS$3&amp;$A17,Model1_BRA!$1:$1048576,AS$4,0),"-"))</f>
        <v>4.9842707812786102E-4</v>
      </c>
      <c r="AT17" s="306">
        <f>IF($A17="","",IFERROR(VLOOKUP(AT$3&amp;$A17,Model1_BRA!$1:$1048576,AT$4,0),"-"))</f>
        <v>0.28287181258201599</v>
      </c>
      <c r="AU17" s="307">
        <f>IF($A17="","",IFERROR(VLOOKUP(AU$3&amp;$A17,Model1_BRA!$1:$1048576,AU$4,0)*100,"-"))</f>
        <v>3.2076157629489899</v>
      </c>
      <c r="AV17" s="308">
        <f>IF($A17="","",IFERROR(VLOOKUP(AV$3&amp;$A17,Model1_BRA!$1:$1048576,AV$4,0),"-"))</f>
        <v>4.8977357801049948E-4</v>
      </c>
      <c r="AW17" s="306">
        <f>IF($A17="","",IFERROR(VLOOKUP(AW$3&amp;$A17,Model1_BRA!$1:$1048576,AW$4,0),"-"))</f>
        <v>-0.21923790872097015</v>
      </c>
      <c r="AX17" s="307">
        <f>IF($A17="","",IFERROR(VLOOKUP(AX$3&amp;$A17,Model1_BRA!$1:$1048576,AX$4,0)*100,"-"))</f>
        <v>9.8647259175777435</v>
      </c>
      <c r="AY17" s="308">
        <f>IF($A17="","",IFERROR(VLOOKUP(AY$3&amp;$A17,Model1_BRA!$1:$1048576,AY$4,0),"-"))</f>
        <v>2.9760025790892541E-4</v>
      </c>
      <c r="AZ17" s="306">
        <f>IF($A17="","",IFERROR(VLOOKUP(AZ$3&amp;$A17,Model1_BRA!$1:$1048576,AZ$4,0),"-"))</f>
        <v>-0.24701490998268127</v>
      </c>
      <c r="BA17" s="307">
        <f>IF($A17="","",IFERROR(VLOOKUP(BA$3&amp;$A17,Model1_BRA!$1:$1048576,BA$4,0)*100,"-"))</f>
        <v>0.87677733972668648</v>
      </c>
      <c r="BB17" s="308">
        <f>IF($A17="","",IFERROR(VLOOKUP(BB$3&amp;$A17,Model1_BRA!$1:$1048576,BB$4,0),"-"))</f>
        <v>3.3638312015682459E-4</v>
      </c>
      <c r="BC17" s="306">
        <f>IF($A17="","",IFERROR(VLOOKUP(BC$3&amp;$A17,Model1_BRA!$1:$1048576,BC$4,0),"-"))</f>
        <v>0.19315588474273682</v>
      </c>
      <c r="BD17" s="307">
        <f>IF($A17="","",IFERROR(VLOOKUP(BD$3&amp;$A17,Model1_BRA!$1:$1048576,BD$4,0)*100,"-"))</f>
        <v>2.9208743512754154E-5</v>
      </c>
      <c r="BE17" s="308">
        <f>IF($A17="","",IFERROR(VLOOKUP(BE$3&amp;$A17,Model1_BRA!$1:$1048576,BE$4,0),"-"))</f>
        <v>6.2596943462267518E-4</v>
      </c>
      <c r="BF17" s="306">
        <f>IF($A17="","",IFERROR(VLOOKUP(BF$3&amp;$A17,Model1_BRA!$1:$1048576,BF$4,0),"-"))</f>
        <v>0.1278696209192276</v>
      </c>
      <c r="BG17" s="307">
        <f>IF($A17="","",IFERROR(VLOOKUP(BG$3&amp;$A17,Model1_BRA!$1:$1048576,BG$4,0)*100,"-"))</f>
        <v>0.8275655098259449</v>
      </c>
      <c r="BH17" s="308">
        <f>IF($A17="","",IFERROR(VLOOKUP(BH$3&amp;$A17,Model1_BRA!$1:$1048576,BH$4,0),"-"))</f>
        <v>5.9716275427490473E-4</v>
      </c>
      <c r="BI17" s="306">
        <f>IF($A17="","",IFERROR(VLOOKUP(BI$3&amp;$A17,Model1_BRA!$1:$1048576,BI$4,0),"-"))</f>
        <v>7.6168529689311981E-2</v>
      </c>
      <c r="BJ17" s="307">
        <f>IF($A17="","",IFERROR(VLOOKUP(BJ$3&amp;$A17,Model1_BRA!$1:$1048576,BJ$4,0)*100,"-"))</f>
        <v>15.817022323608398</v>
      </c>
      <c r="BK17" s="308">
        <f>IF($A17="","",IFERROR(VLOOKUP(BK$3&amp;$A17,Model1_BRA!$1:$1048576,BK$4,0),"-"))</f>
        <v>5.9988984139636159E-4</v>
      </c>
      <c r="BL17" s="306">
        <f>IF($A17="","",IFERROR(VLOOKUP(BL$3&amp;$A17,Model1_BRA!$1:$1048576,BL$4,0),"-"))</f>
        <v>6.7154467105865479E-2</v>
      </c>
      <c r="BM17" s="307">
        <f>IF($A17="","",IFERROR(VLOOKUP(BM$3&amp;$A17,Model1_BRA!$1:$1048576,BM$4,0)*100,"-"))</f>
        <v>28.161203861236572</v>
      </c>
      <c r="BN17" s="308">
        <f>IF($A17="","",IFERROR(VLOOKUP(BN$3&amp;$A17,Model1_BRA!$1:$1048576,BN$4,0),"-"))</f>
        <v>4.4273328967392445E-4</v>
      </c>
      <c r="BO17" s="306">
        <f>IF($A17="","",IFERROR(VLOOKUP(BO$3&amp;$A17,Model1_BRA!$1:$1048576,BO$4,0),"-"))</f>
        <v>-0.24701490998268127</v>
      </c>
      <c r="BP17" s="307">
        <f>IF($A17="","",IFERROR(VLOOKUP(BP$3&amp;$A17,Model1_BRA!$1:$1048576,BP$4,0)*100,"-"))</f>
        <v>0.87677733972668648</v>
      </c>
      <c r="BQ17" s="308">
        <f>IF($A17="","",IFERROR(VLOOKUP(BQ$3&amp;$A17,Model1_BRA!$1:$1048576,BQ$4,0),"-"))</f>
        <v>3.3638312015682459E-4</v>
      </c>
    </row>
    <row r="18" spans="1:69" ht="25.5" x14ac:dyDescent="0.25">
      <c r="A18" s="369" t="s">
        <v>711</v>
      </c>
      <c r="B18" s="298"/>
      <c r="C18" s="316" t="s">
        <v>738</v>
      </c>
      <c r="D18" s="306">
        <f>IF($A18="","",IFERROR(VLOOKUP(D$3&amp;$A18,Model1_BRA!$1:$1048576,D$4,0),"-"))</f>
        <v>6.5271593630313873E-2</v>
      </c>
      <c r="E18" s="307">
        <f>IF($A18="","",IFERROR(VLOOKUP(E$3&amp;$A18,Model1_BRA!$1:$1048576,E$4,0)*100,"-"))</f>
        <v>0.21598853636533022</v>
      </c>
      <c r="F18" s="308">
        <f>IF($A18="","",IFERROR(VLOOKUP(F$3&amp;$A18,Model1_BRA!$1:$1048576,F$4,0),"-"))</f>
        <v>1.198425330221653E-2</v>
      </c>
      <c r="G18" s="306">
        <f>IF($A18="","",IFERROR(VLOOKUP(G$3&amp;$A18,Model1_BRA!$1:$1048576,G$4,0),"-"))</f>
        <v>5.3219109773635864E-2</v>
      </c>
      <c r="H18" s="307">
        <f>IF($A18="","",IFERROR(VLOOKUP(H$3&amp;$A18,Model1_BRA!$1:$1048576,H$4,0)*100,"-"))</f>
        <v>1.2777451425790787</v>
      </c>
      <c r="I18" s="308">
        <f>IF($A18="","",IFERROR(VLOOKUP(I$3&amp;$A18,Model1_BRA!$1:$1048576,I$4,0),"-"))</f>
        <v>1.1935923248529434E-2</v>
      </c>
      <c r="J18" s="306">
        <f>IF($A18="","",IFERROR(VLOOKUP(J$3&amp;$A18,Model1_BRA!$1:$1048576,J$4,0),"-"))</f>
        <v>6.6043853759765625E-2</v>
      </c>
      <c r="K18" s="307">
        <f>IF($A18="","",IFERROR(VLOOKUP(K$3&amp;$A18,Model1_BRA!$1:$1048576,K$4,0)*100,"-"))</f>
        <v>0.19480668706819415</v>
      </c>
      <c r="L18" s="308">
        <f>IF($A18="","",IFERROR(VLOOKUP(L$3&amp;$A18,Model1_BRA!$1:$1048576,L$4,0),"-"))</f>
        <v>1.1973020620644093E-2</v>
      </c>
      <c r="M18" s="306">
        <f>IF($A18="","",IFERROR(VLOOKUP(M$3&amp;$A18,Model1_BRA!$1:$1048576,M$4,0),"-"))</f>
        <v>9.1383501887321472E-2</v>
      </c>
      <c r="N18" s="307">
        <f>IF($A18="","",IFERROR(VLOOKUP(N$3&amp;$A18,Model1_BRA!$1:$1048576,N$4,0)*100,"-"))</f>
        <v>1.6898529793252237E-3</v>
      </c>
      <c r="O18" s="308">
        <f>IF($A18="","",IFERROR(VLOOKUP(O$3&amp;$A18,Model1_BRA!$1:$1048576,O$4,0),"-"))</f>
        <v>1.241013128310442E-2</v>
      </c>
      <c r="P18" s="306">
        <f>IF($A18="","",IFERROR(VLOOKUP(P$3&amp;$A18,Model1_BRA!$1:$1048576,P$4,0),"-"))</f>
        <v>7.9793035984039307E-2</v>
      </c>
      <c r="Q18" s="307">
        <f>IF($A18="","",IFERROR(VLOOKUP(Q$3&amp;$A18,Model1_BRA!$1:$1048576,Q$4,0)*100,"-"))</f>
        <v>1.6447124653495848E-2</v>
      </c>
      <c r="R18" s="308">
        <f>IF($A18="","",IFERROR(VLOOKUP(R$3&amp;$A18,Model1_BRA!$1:$1048576,R$4,0),"-"))</f>
        <v>1.2246502563357353E-2</v>
      </c>
      <c r="S18" s="306">
        <f>IF($A18="","",IFERROR(VLOOKUP(S$3&amp;$A18,Model1_BRA!$1:$1048576,S$4,0),"-"))</f>
        <v>0.1003308966755867</v>
      </c>
      <c r="T18" s="307">
        <f>IF($A18="","",IFERROR(VLOOKUP(T$3&amp;$A18,Model1_BRA!$1:$1048576,T$4,0)*100,"-"))</f>
        <v>1.4312394114313065E-4</v>
      </c>
      <c r="U18" s="308">
        <f>IF($A18="","",IFERROR(VLOOKUP(U$3&amp;$A18,Model1_BRA!$1:$1048576,U$4,0),"-"))</f>
        <v>1.1810312978923321E-2</v>
      </c>
      <c r="V18" s="306">
        <f>IF($A18="","",IFERROR(VLOOKUP(V$3&amp;$A18,Model1_BRA!$1:$1048576,V$4,0),"-"))</f>
        <v>7.0584230124950409E-2</v>
      </c>
      <c r="W18" s="307">
        <f>IF($A18="","",IFERROR(VLOOKUP(W$3&amp;$A18,Model1_BRA!$1:$1048576,W$4,0)*100,"-"))</f>
        <v>0.10691871866583824</v>
      </c>
      <c r="X18" s="308">
        <f>IF($A18="","",IFERROR(VLOOKUP(X$3&amp;$A18,Model1_BRA!$1:$1048576,X$4,0),"-"))</f>
        <v>1.1435198597609997E-2</v>
      </c>
      <c r="Y18" s="306">
        <f>IF($A18="","",IFERROR(VLOOKUP(Y$3&amp;$A18,Model1_BRA!$1:$1048576,Y$4,0),"-"))</f>
        <v>2.212873101234436E-2</v>
      </c>
      <c r="Z18" s="307">
        <f>IF($A18="","",IFERROR(VLOOKUP(Z$3&amp;$A18,Model1_BRA!$1:$1048576,Z$4,0)*100,"-"))</f>
        <v>31.38294517993927</v>
      </c>
      <c r="AA18" s="308">
        <f>IF($A18="","",IFERROR(VLOOKUP(AA$3&amp;$A18,Model1_BRA!$1:$1048576,AA$4,0),"-"))</f>
        <v>1.1638885363936424E-2</v>
      </c>
      <c r="AB18" s="306">
        <f>IF($A18="","",IFERROR(VLOOKUP(AB$3&amp;$A18,Model1_BRA!$1:$1048576,AB$4,0),"-"))</f>
        <v>1.7472127452492714E-2</v>
      </c>
      <c r="AC18" s="307">
        <f>IF($A18="","",IFERROR(VLOOKUP(AC$3&amp;$A18,Model1_BRA!$1:$1048576,AC$4,0)*100,"-"))</f>
        <v>42.978030443191528</v>
      </c>
      <c r="AD18" s="308">
        <f>IF($A18="","",IFERROR(VLOOKUP(AD$3&amp;$A18,Model1_BRA!$1:$1048576,AD$4,0),"-"))</f>
        <v>1.1498359963297844E-2</v>
      </c>
      <c r="AE18" s="306">
        <f>IF($A18="","",IFERROR(VLOOKUP(AE$3&amp;$A18,Model1_BRA!$1:$1048576,AE$4,0),"-"))</f>
        <v>1.9681286066770554E-3</v>
      </c>
      <c r="AF18" s="307">
        <f>IF($A18="","",IFERROR(VLOOKUP(AF$3&amp;$A18,Model1_BRA!$1:$1048576,AF$4,0)*100,"-"))</f>
        <v>93.180465698242188</v>
      </c>
      <c r="AG18" s="308">
        <f>IF($A18="","",IFERROR(VLOOKUP(AG$3&amp;$A18,Model1_BRA!$1:$1048576,AG$4,0),"-"))</f>
        <v>1.1004501022398472E-2</v>
      </c>
      <c r="AH18" s="306">
        <f>IF($A18="","",IFERROR(VLOOKUP(AH$3&amp;$A18,Model1_BRA!$1:$1048576,AH$4,0),"-"))</f>
        <v>2.5696136057376862E-2</v>
      </c>
      <c r="AI18" s="307">
        <f>IF($A18="","",IFERROR(VLOOKUP(AI$3&amp;$A18,Model1_BRA!$1:$1048576,AI$4,0)*100,"-"))</f>
        <v>31.6732257604599</v>
      </c>
      <c r="AJ18" s="308">
        <f>IF($A18="","",IFERROR(VLOOKUP(AJ$3&amp;$A18,Model1_BRA!$1:$1048576,AJ$4,0),"-"))</f>
        <v>1.1561010032892227E-2</v>
      </c>
      <c r="AK18" s="306">
        <f>IF($A18="","",IFERROR(VLOOKUP(AK$3&amp;$A18,Model1_BRA!$1:$1048576,AK$4,0),"-"))</f>
        <v>5.7269096374511719E-2</v>
      </c>
      <c r="AL18" s="307">
        <f>IF($A18="","",IFERROR(VLOOKUP(AL$3&amp;$A18,Model1_BRA!$1:$1048576,AL$4,0)*100,"-"))</f>
        <v>0.84952507168054581</v>
      </c>
      <c r="AM18" s="308">
        <f>IF($A18="","",IFERROR(VLOOKUP(AM$3&amp;$A18,Model1_BRA!$1:$1048576,AM$4,0),"-"))</f>
        <v>1.1503099463880062E-2</v>
      </c>
      <c r="AN18" s="306">
        <f>IF($A18="","",IFERROR(VLOOKUP(AN$3&amp;$A18,Model1_BRA!$1:$1048576,AN$4,0),"-"))</f>
        <v>3.673841804265976E-2</v>
      </c>
      <c r="AO18" s="307">
        <f>IF($A18="","",IFERROR(VLOOKUP(AO$3&amp;$A18,Model1_BRA!$1:$1048576,AO$4,0)*100,"-"))</f>
        <v>9.9411614239215851</v>
      </c>
      <c r="AP18" s="308">
        <f>IF($A18="","",IFERROR(VLOOKUP(AP$3&amp;$A18,Model1_BRA!$1:$1048576,AP$4,0),"-"))</f>
        <v>1.1519697494804859E-2</v>
      </c>
      <c r="AQ18" s="306">
        <f>IF($A18="","",IFERROR(VLOOKUP(AQ$3&amp;$A18,Model1_BRA!$1:$1048576,AQ$4,0),"-"))</f>
        <v>7.6307348906993866E-2</v>
      </c>
      <c r="AR18" s="307">
        <f>IF($A18="","",IFERROR(VLOOKUP(AR$3&amp;$A18,Model1_BRA!$1:$1048576,AR$4,0)*100,"-"))</f>
        <v>0.18887578044086695</v>
      </c>
      <c r="AS18" s="308">
        <f>IF($A18="","",IFERROR(VLOOKUP(AS$3&amp;$A18,Model1_BRA!$1:$1048576,AS$4,0),"-"))</f>
        <v>1.1630957946181297E-2</v>
      </c>
      <c r="AT18" s="306">
        <f>IF($A18="","",IFERROR(VLOOKUP(AT$3&amp;$A18,Model1_BRA!$1:$1048576,AT$4,0),"-"))</f>
        <v>0.11721387505531311</v>
      </c>
      <c r="AU18" s="307">
        <f>IF($A18="","",IFERROR(VLOOKUP(AU$3&amp;$A18,Model1_BRA!$1:$1048576,AU$4,0)*100,"-"))</f>
        <v>5.9800512985930254E-6</v>
      </c>
      <c r="AV18" s="308">
        <f>IF($A18="","",IFERROR(VLOOKUP(AV$3&amp;$A18,Model1_BRA!$1:$1048576,AV$4,0),"-"))</f>
        <v>1.144738681614399E-2</v>
      </c>
      <c r="AW18" s="306">
        <f>IF($A18="","",IFERROR(VLOOKUP(AW$3&amp;$A18,Model1_BRA!$1:$1048576,AW$4,0),"-"))</f>
        <v>-0.19334152340888977</v>
      </c>
      <c r="AX18" s="307">
        <f>IF($A18="","",IFERROR(VLOOKUP(AX$3&amp;$A18,Model1_BRA!$1:$1048576,AX$4,0)*100,"-"))</f>
        <v>1.0994035683874119E-14</v>
      </c>
      <c r="AY18" s="308">
        <f>IF($A18="","",IFERROR(VLOOKUP(AY$3&amp;$A18,Model1_BRA!$1:$1048576,AY$4,0),"-"))</f>
        <v>9.0400315821170807E-3</v>
      </c>
      <c r="AZ18" s="306">
        <f>IF($A18="","",IFERROR(VLOOKUP(AZ$3&amp;$A18,Model1_BRA!$1:$1048576,AZ$4,0),"-"))</f>
        <v>-0.23393914103507996</v>
      </c>
      <c r="BA18" s="307">
        <f>IF($A18="","",IFERROR(VLOOKUP(BA$3&amp;$A18,Model1_BRA!$1:$1048576,BA$4,0)*100,"-"))</f>
        <v>1.329274604292871E-22</v>
      </c>
      <c r="BB18" s="308">
        <f>IF($A18="","",IFERROR(VLOOKUP(BB$3&amp;$A18,Model1_BRA!$1:$1048576,BB$4,0),"-"))</f>
        <v>9.352206252515316E-3</v>
      </c>
      <c r="BC18" s="306">
        <f>IF($A18="","",IFERROR(VLOOKUP(BC$3&amp;$A18,Model1_BRA!$1:$1048576,BC$4,0),"-"))</f>
        <v>6.9314949214458466E-2</v>
      </c>
      <c r="BD18" s="307">
        <f>IF($A18="","",IFERROR(VLOOKUP(BD$3&amp;$A18,Model1_BRA!$1:$1048576,BD$4,0)*100,"-"))</f>
        <v>7.580294031361845E-9</v>
      </c>
      <c r="BE18" s="308">
        <f>IF($A18="","",IFERROR(VLOOKUP(BE$3&amp;$A18,Model1_BRA!$1:$1048576,BE$4,0),"-"))</f>
        <v>1.2076806277036667E-2</v>
      </c>
      <c r="BF18" s="306">
        <f>IF($A18="","",IFERROR(VLOOKUP(BF$3&amp;$A18,Model1_BRA!$1:$1048576,BF$4,0),"-"))</f>
        <v>6.75048828125E-2</v>
      </c>
      <c r="BG18" s="307">
        <f>IF($A18="","",IFERROR(VLOOKUP(BG$3&amp;$A18,Model1_BRA!$1:$1048576,BG$4,0)*100,"-"))</f>
        <v>2.7653163092722366E-8</v>
      </c>
      <c r="BH18" s="308">
        <f>IF($A18="","",IFERROR(VLOOKUP(BH$3&amp;$A18,Model1_BRA!$1:$1048576,BH$4,0),"-"))</f>
        <v>1.1780076660215855E-2</v>
      </c>
      <c r="BI18" s="306">
        <f>IF($A18="","",IFERROR(VLOOKUP(BI$3&amp;$A18,Model1_BRA!$1:$1048576,BI$4,0),"-"))</f>
        <v>2.5818038731813431E-2</v>
      </c>
      <c r="BJ18" s="307">
        <f>IF($A18="","",IFERROR(VLOOKUP(BJ$3&amp;$A18,Model1_BRA!$1:$1048576,BJ$4,0)*100,"-"))</f>
        <v>2.6365524157881737</v>
      </c>
      <c r="BK18" s="308">
        <f>IF($A18="","",IFERROR(VLOOKUP(BK$3&amp;$A18,Model1_BRA!$1:$1048576,BK$4,0),"-"))</f>
        <v>1.1391921900212765E-2</v>
      </c>
      <c r="BL18" s="306">
        <f>IF($A18="","",IFERROR(VLOOKUP(BL$3&amp;$A18,Model1_BRA!$1:$1048576,BL$4,0),"-"))</f>
        <v>-2.4385709315538406E-2</v>
      </c>
      <c r="BM18" s="307">
        <f>IF($A18="","",IFERROR(VLOOKUP(BM$3&amp;$A18,Model1_BRA!$1:$1048576,BM$4,0)*100,"-"))</f>
        <v>3.2554790377616882</v>
      </c>
      <c r="BN18" s="308">
        <f>IF($A18="","",IFERROR(VLOOKUP(BN$3&amp;$A18,Model1_BRA!$1:$1048576,BN$4,0),"-"))</f>
        <v>1.0907085612416267E-2</v>
      </c>
      <c r="BO18" s="306">
        <f>IF($A18="","",IFERROR(VLOOKUP(BO$3&amp;$A18,Model1_BRA!$1:$1048576,BO$4,0),"-"))</f>
        <v>-0.23393914103507996</v>
      </c>
      <c r="BP18" s="307">
        <f>IF($A18="","",IFERROR(VLOOKUP(BP$3&amp;$A18,Model1_BRA!$1:$1048576,BP$4,0)*100,"-"))</f>
        <v>1.329274604292871E-22</v>
      </c>
      <c r="BQ18" s="308">
        <f>IF($A18="","",IFERROR(VLOOKUP(BQ$3&amp;$A18,Model1_BRA!$1:$1048576,BQ$4,0),"-"))</f>
        <v>9.352206252515316E-3</v>
      </c>
    </row>
    <row r="19" spans="1:69" ht="25.5" x14ac:dyDescent="0.25">
      <c r="A19" s="369" t="s">
        <v>713</v>
      </c>
      <c r="B19" s="298"/>
      <c r="C19" s="316" t="s">
        <v>739</v>
      </c>
      <c r="D19" s="306">
        <f>IF($A19="","",IFERROR(VLOOKUP(D$3&amp;$A19,Model1_BRA!$1:$1048576,D$4,0),"-"))</f>
        <v>0.16554613411426544</v>
      </c>
      <c r="E19" s="307">
        <f>IF($A19="","",IFERROR(VLOOKUP(E$3&amp;$A19,Model1_BRA!$1:$1048576,E$4,0)*100,"-"))</f>
        <v>1.1234699843502548E-21</v>
      </c>
      <c r="F19" s="308">
        <f>IF($A19="","",IFERROR(VLOOKUP(F$3&amp;$A19,Model1_BRA!$1:$1048576,F$4,0),"-"))</f>
        <v>2.0919928327202797E-2</v>
      </c>
      <c r="G19" s="306">
        <f>IF($A19="","",IFERROR(VLOOKUP(G$3&amp;$A19,Model1_BRA!$1:$1048576,G$4,0),"-"))</f>
        <v>0.18628697097301483</v>
      </c>
      <c r="H19" s="307">
        <f>IF($A19="","",IFERROR(VLOOKUP(H$3&amp;$A19,Model1_BRA!$1:$1048576,H$4,0)*100,"-"))</f>
        <v>1.2718492277930885E-26</v>
      </c>
      <c r="I19" s="308">
        <f>IF($A19="","",IFERROR(VLOOKUP(I$3&amp;$A19,Model1_BRA!$1:$1048576,I$4,0),"-"))</f>
        <v>2.1402405574917793E-2</v>
      </c>
      <c r="J19" s="306">
        <f>IF($A19="","",IFERROR(VLOOKUP(J$3&amp;$A19,Model1_BRA!$1:$1048576,J$4,0),"-"))</f>
        <v>0.1827671080827713</v>
      </c>
      <c r="K19" s="307">
        <f>IF($A19="","",IFERROR(VLOOKUP(K$3&amp;$A19,Model1_BRA!$1:$1048576,K$4,0)*100,"-"))</f>
        <v>7.2427868134954694E-28</v>
      </c>
      <c r="L19" s="308">
        <f>IF($A19="","",IFERROR(VLOOKUP(L$3&amp;$A19,Model1_BRA!$1:$1048576,L$4,0),"-"))</f>
        <v>2.1139135584235191E-2</v>
      </c>
      <c r="M19" s="306">
        <f>IF($A19="","",IFERROR(VLOOKUP(M$3&amp;$A19,Model1_BRA!$1:$1048576,M$4,0),"-"))</f>
        <v>0.18675385415554047</v>
      </c>
      <c r="N19" s="307">
        <f>IF($A19="","",IFERROR(VLOOKUP(N$3&amp;$A19,Model1_BRA!$1:$1048576,N$4,0)*100,"-"))</f>
        <v>3.0853347153422478E-26</v>
      </c>
      <c r="O19" s="308">
        <f>IF($A19="","",IFERROR(VLOOKUP(O$3&amp;$A19,Model1_BRA!$1:$1048576,O$4,0),"-"))</f>
        <v>2.1513419225811958E-2</v>
      </c>
      <c r="P19" s="306">
        <f>IF($A19="","",IFERROR(VLOOKUP(P$3&amp;$A19,Model1_BRA!$1:$1048576,P$4,0),"-"))</f>
        <v>0.16110771894454956</v>
      </c>
      <c r="Q19" s="307">
        <f>IF($A19="","",IFERROR(VLOOKUP(Q$3&amp;$A19,Model1_BRA!$1:$1048576,Q$4,0)*100,"-"))</f>
        <v>1.6586266982569587E-18</v>
      </c>
      <c r="R19" s="308">
        <f>IF($A19="","",IFERROR(VLOOKUP(R$3&amp;$A19,Model1_BRA!$1:$1048576,R$4,0),"-"))</f>
        <v>2.0657951012253761E-2</v>
      </c>
      <c r="S19" s="306">
        <f>IF($A19="","",IFERROR(VLOOKUP(S$3&amp;$A19,Model1_BRA!$1:$1048576,S$4,0),"-"))</f>
        <v>0.18057633936405182</v>
      </c>
      <c r="T19" s="307">
        <f>IF($A19="","",IFERROR(VLOOKUP(T$3&amp;$A19,Model1_BRA!$1:$1048576,T$4,0)*100,"-"))</f>
        <v>1.54672157983398E-24</v>
      </c>
      <c r="U19" s="308">
        <f>IF($A19="","",IFERROR(VLOOKUP(U$3&amp;$A19,Model1_BRA!$1:$1048576,U$4,0),"-"))</f>
        <v>1.9861273467540741E-2</v>
      </c>
      <c r="V19" s="306">
        <f>IF($A19="","",IFERROR(VLOOKUP(V$3&amp;$A19,Model1_BRA!$1:$1048576,V$4,0),"-"))</f>
        <v>0.14227871596813202</v>
      </c>
      <c r="W19" s="307">
        <f>IF($A19="","",IFERROR(VLOOKUP(W$3&amp;$A19,Model1_BRA!$1:$1048576,W$4,0)*100,"-"))</f>
        <v>1.6269221552625688E-15</v>
      </c>
      <c r="X19" s="308">
        <f>IF($A19="","",IFERROR(VLOOKUP(X$3&amp;$A19,Model1_BRA!$1:$1048576,X$4,0),"-"))</f>
        <v>2.0091395825147629E-2</v>
      </c>
      <c r="Y19" s="306">
        <f>IF($A19="","",IFERROR(VLOOKUP(Y$3&amp;$A19,Model1_BRA!$1:$1048576,Y$4,0),"-"))</f>
        <v>0.11997612565755844</v>
      </c>
      <c r="Z19" s="307">
        <f>IF($A19="","",IFERROR(VLOOKUP(Z$3&amp;$A19,Model1_BRA!$1:$1048576,Z$4,0)*100,"-"))</f>
        <v>1.6352094374741388E-10</v>
      </c>
      <c r="AA19" s="308">
        <f>IF($A19="","",IFERROR(VLOOKUP(AA$3&amp;$A19,Model1_BRA!$1:$1048576,AA$4,0),"-"))</f>
        <v>1.9725419580936432E-2</v>
      </c>
      <c r="AB19" s="306">
        <f>IF($A19="","",IFERROR(VLOOKUP(AB$3&amp;$A19,Model1_BRA!$1:$1048576,AB$4,0),"-"))</f>
        <v>0.10262501984834671</v>
      </c>
      <c r="AC19" s="307">
        <f>IF($A19="","",IFERROR(VLOOKUP(AC$3&amp;$A19,Model1_BRA!$1:$1048576,AC$4,0)*100,"-"))</f>
        <v>4.9479389474527125E-7</v>
      </c>
      <c r="AD19" s="308">
        <f>IF($A19="","",IFERROR(VLOOKUP(AD$3&amp;$A19,Model1_BRA!$1:$1048576,AD$4,0),"-"))</f>
        <v>1.9517978653311729E-2</v>
      </c>
      <c r="AE19" s="306">
        <f>IF($A19="","",IFERROR(VLOOKUP(AE$3&amp;$A19,Model1_BRA!$1:$1048576,AE$4,0),"-"))</f>
        <v>0.14839091897010803</v>
      </c>
      <c r="AF19" s="307">
        <f>IF($A19="","",IFERROR(VLOOKUP(AF$3&amp;$A19,Model1_BRA!$1:$1048576,AF$4,0)*100,"-"))</f>
        <v>1.3510703249936899E-15</v>
      </c>
      <c r="AG19" s="308">
        <f>IF($A19="","",IFERROR(VLOOKUP(AG$3&amp;$A19,Model1_BRA!$1:$1048576,AG$4,0),"-"))</f>
        <v>1.9014593213796616E-2</v>
      </c>
      <c r="AH19" s="306">
        <f>IF($A19="","",IFERROR(VLOOKUP(AH$3&amp;$A19,Model1_BRA!$1:$1048576,AH$4,0),"-"))</f>
        <v>0.13363194465637207</v>
      </c>
      <c r="AI19" s="307">
        <f>IF($A19="","",IFERROR(VLOOKUP(AI$3&amp;$A19,Model1_BRA!$1:$1048576,AI$4,0)*100,"-"))</f>
        <v>3.8365154559098433E-13</v>
      </c>
      <c r="AJ19" s="308">
        <f>IF($A19="","",IFERROR(VLOOKUP(AJ$3&amp;$A19,Model1_BRA!$1:$1048576,AJ$4,0),"-"))</f>
        <v>1.9200779497623444E-2</v>
      </c>
      <c r="AK19" s="306">
        <f>IF($A19="","",IFERROR(VLOOKUP(AK$3&amp;$A19,Model1_BRA!$1:$1048576,AK$4,0),"-"))</f>
        <v>0.13210229575634003</v>
      </c>
      <c r="AL19" s="307">
        <f>IF($A19="","",IFERROR(VLOOKUP(AL$3&amp;$A19,Model1_BRA!$1:$1048576,AL$4,0)*100,"-"))</f>
        <v>3.8214697790743546E-12</v>
      </c>
      <c r="AM19" s="308">
        <f>IF($A19="","",IFERROR(VLOOKUP(AM$3&amp;$A19,Model1_BRA!$1:$1048576,AM$4,0),"-"))</f>
        <v>1.8652165308594704E-2</v>
      </c>
      <c r="AN19" s="306">
        <f>IF($A19="","",IFERROR(VLOOKUP(AN$3&amp;$A19,Model1_BRA!$1:$1048576,AN$4,0),"-"))</f>
        <v>0.12835752964019775</v>
      </c>
      <c r="AO19" s="307">
        <f>IF($A19="","",IFERROR(VLOOKUP(AO$3&amp;$A19,Model1_BRA!$1:$1048576,AO$4,0)*100,"-"))</f>
        <v>8.6107327865181382E-10</v>
      </c>
      <c r="AP19" s="308">
        <f>IF($A19="","",IFERROR(VLOOKUP(AP$3&amp;$A19,Model1_BRA!$1:$1048576,AP$4,0),"-"))</f>
        <v>1.8645461648702621E-2</v>
      </c>
      <c r="AQ19" s="306">
        <f>IF($A19="","",IFERROR(VLOOKUP(AQ$3&amp;$A19,Model1_BRA!$1:$1048576,AQ$4,0),"-"))</f>
        <v>0.15965995192527771</v>
      </c>
      <c r="AR19" s="307">
        <f>IF($A19="","",IFERROR(VLOOKUP(AR$3&amp;$A19,Model1_BRA!$1:$1048576,AR$4,0)*100,"-"))</f>
        <v>1.8264091056503738E-17</v>
      </c>
      <c r="AS19" s="308">
        <f>IF($A19="","",IFERROR(VLOOKUP(AS$3&amp;$A19,Model1_BRA!$1:$1048576,AS$4,0),"-"))</f>
        <v>1.9186981022357941E-2</v>
      </c>
      <c r="AT19" s="306">
        <f>IF($A19="","",IFERROR(VLOOKUP(AT$3&amp;$A19,Model1_BRA!$1:$1048576,AT$4,0),"-"))</f>
        <v>0.16535736620426178</v>
      </c>
      <c r="AU19" s="307">
        <f>IF($A19="","",IFERROR(VLOOKUP(AU$3&amp;$A19,Model1_BRA!$1:$1048576,AU$4,0)*100,"-"))</f>
        <v>4.6101849192102463E-19</v>
      </c>
      <c r="AV19" s="308">
        <f>IF($A19="","",IFERROR(VLOOKUP(AV$3&amp;$A19,Model1_BRA!$1:$1048576,AV$4,0),"-"))</f>
        <v>1.8281405791640282E-2</v>
      </c>
      <c r="AW19" s="306">
        <f>IF($A19="","",IFERROR(VLOOKUP(AW$3&amp;$A19,Model1_BRA!$1:$1048576,AW$4,0),"-"))</f>
        <v>-0.1688193678855896</v>
      </c>
      <c r="AX19" s="307">
        <f>IF($A19="","",IFERROR(VLOOKUP(AX$3&amp;$A19,Model1_BRA!$1:$1048576,AX$4,0)*100,"-"))</f>
        <v>2.5539094379927109E-19</v>
      </c>
      <c r="AY19" s="308">
        <f>IF($A19="","",IFERROR(VLOOKUP(AY$3&amp;$A19,Model1_BRA!$1:$1048576,AY$4,0),"-"))</f>
        <v>1.6659317538142204E-2</v>
      </c>
      <c r="AZ19" s="306">
        <f>IF($A19="","",IFERROR(VLOOKUP(AZ$3&amp;$A19,Model1_BRA!$1:$1048576,AZ$4,0),"-"))</f>
        <v>-0.12955938279628754</v>
      </c>
      <c r="BA19" s="307">
        <f>IF($A19="","",IFERROR(VLOOKUP(BA$3&amp;$A19,Model1_BRA!$1:$1048576,BA$4,0)*100,"-"))</f>
        <v>4.2864122624594603E-11</v>
      </c>
      <c r="BB19" s="308">
        <f>IF($A19="","",IFERROR(VLOOKUP(BB$3&amp;$A19,Model1_BRA!$1:$1048576,BB$4,0),"-"))</f>
        <v>1.6560204327106476E-2</v>
      </c>
      <c r="BC19" s="306">
        <f>IF($A19="","",IFERROR(VLOOKUP(BC$3&amp;$A19,Model1_BRA!$1:$1048576,BC$4,0),"-"))</f>
        <v>0.18045438826084137</v>
      </c>
      <c r="BD19" s="307">
        <f>IF($A19="","",IFERROR(VLOOKUP(BD$3&amp;$A19,Model1_BRA!$1:$1048576,BD$4,0)*100,"-"))</f>
        <v>0</v>
      </c>
      <c r="BE19" s="308">
        <f>IF($A19="","",IFERROR(VLOOKUP(BE$3&amp;$A19,Model1_BRA!$1:$1048576,BE$4,0),"-"))</f>
        <v>2.1245155483484268E-2</v>
      </c>
      <c r="BF19" s="306">
        <f>IF($A19="","",IFERROR(VLOOKUP(BF$3&amp;$A19,Model1_BRA!$1:$1048576,BF$4,0),"-"))</f>
        <v>0.15061378479003906</v>
      </c>
      <c r="BG19" s="307">
        <f>IF($A19="","",IFERROR(VLOOKUP(BG$3&amp;$A19,Model1_BRA!$1:$1048576,BG$4,0)*100,"-"))</f>
        <v>0</v>
      </c>
      <c r="BH19" s="308">
        <f>IF($A19="","",IFERROR(VLOOKUP(BH$3&amp;$A19,Model1_BRA!$1:$1048576,BH$4,0),"-"))</f>
        <v>2.008095383644104E-2</v>
      </c>
      <c r="BI19" s="306">
        <f>IF($A19="","",IFERROR(VLOOKUP(BI$3&amp;$A19,Model1_BRA!$1:$1048576,BI$4,0),"-"))</f>
        <v>0.12897063791751862</v>
      </c>
      <c r="BJ19" s="307">
        <f>IF($A19="","",IFERROR(VLOOKUP(BJ$3&amp;$A19,Model1_BRA!$1:$1048576,BJ$4,0)*100,"-"))</f>
        <v>0</v>
      </c>
      <c r="BK19" s="308">
        <f>IF($A19="","",IFERROR(VLOOKUP(BK$3&amp;$A19,Model1_BRA!$1:$1048576,BK$4,0),"-"))</f>
        <v>1.9094346091151237E-2</v>
      </c>
      <c r="BL19" s="306">
        <f>IF($A19="","",IFERROR(VLOOKUP(BL$3&amp;$A19,Model1_BRA!$1:$1048576,BL$4,0),"-"))</f>
        <v>3.8027461618185043E-2</v>
      </c>
      <c r="BM19" s="307">
        <f>IF($A19="","",IFERROR(VLOOKUP(BM$3&amp;$A19,Model1_BRA!$1:$1048576,BM$4,0)*100,"-"))</f>
        <v>1.7877757272799499E-3</v>
      </c>
      <c r="BN19" s="308">
        <f>IF($A19="","",IFERROR(VLOOKUP(BN$3&amp;$A19,Model1_BRA!$1:$1048576,BN$4,0),"-"))</f>
        <v>1.8191304057836533E-2</v>
      </c>
      <c r="BO19" s="306">
        <f>IF($A19="","",IFERROR(VLOOKUP(BO$3&amp;$A19,Model1_BRA!$1:$1048576,BO$4,0),"-"))</f>
        <v>-0.12955938279628754</v>
      </c>
      <c r="BP19" s="307">
        <f>IF($A19="","",IFERROR(VLOOKUP(BP$3&amp;$A19,Model1_BRA!$1:$1048576,BP$4,0)*100,"-"))</f>
        <v>4.2864122624594603E-11</v>
      </c>
      <c r="BQ19" s="308">
        <f>IF($A19="","",IFERROR(VLOOKUP(BQ$3&amp;$A19,Model1_BRA!$1:$1048576,BQ$4,0),"-"))</f>
        <v>1.6560204327106476E-2</v>
      </c>
    </row>
    <row r="20" spans="1:69" ht="25.5" x14ac:dyDescent="0.25">
      <c r="A20" s="369" t="s">
        <v>714</v>
      </c>
      <c r="B20" s="298"/>
      <c r="C20" s="316" t="s">
        <v>740</v>
      </c>
      <c r="D20" s="306">
        <f>IF($A20="","",IFERROR(VLOOKUP(D$3&amp;$A20,Model1_BRA!$1:$1048576,D$4,0),"-"))</f>
        <v>0.28665021061897278</v>
      </c>
      <c r="E20" s="307">
        <f>IF($A20="","",IFERROR(VLOOKUP(E$3&amp;$A20,Model1_BRA!$1:$1048576,E$4,0)*100,"-"))</f>
        <v>0</v>
      </c>
      <c r="F20" s="308">
        <f>IF($A20="","",IFERROR(VLOOKUP(F$3&amp;$A20,Model1_BRA!$1:$1048576,F$4,0),"-"))</f>
        <v>2.9690152034163475E-2</v>
      </c>
      <c r="G20" s="306">
        <f>IF($A20="","",IFERROR(VLOOKUP(G$3&amp;$A20,Model1_BRA!$1:$1048576,G$4,0),"-"))</f>
        <v>0.32697978615760803</v>
      </c>
      <c r="H20" s="307">
        <f>IF($A20="","",IFERROR(VLOOKUP(H$3&amp;$A20,Model1_BRA!$1:$1048576,H$4,0)*100,"-"))</f>
        <v>0</v>
      </c>
      <c r="I20" s="308">
        <f>IF($A20="","",IFERROR(VLOOKUP(I$3&amp;$A20,Model1_BRA!$1:$1048576,I$4,0),"-"))</f>
        <v>3.0796878039836884E-2</v>
      </c>
      <c r="J20" s="306">
        <f>IF($A20="","",IFERROR(VLOOKUP(J$3&amp;$A20,Model1_BRA!$1:$1048576,J$4,0),"-"))</f>
        <v>0.3250611424446106</v>
      </c>
      <c r="K20" s="307">
        <f>IF($A20="","",IFERROR(VLOOKUP(K$3&amp;$A20,Model1_BRA!$1:$1048576,K$4,0)*100,"-"))</f>
        <v>0</v>
      </c>
      <c r="L20" s="308">
        <f>IF($A20="","",IFERROR(VLOOKUP(L$3&amp;$A20,Model1_BRA!$1:$1048576,L$4,0),"-"))</f>
        <v>2.9963100329041481E-2</v>
      </c>
      <c r="M20" s="306">
        <f>IF($A20="","",IFERROR(VLOOKUP(M$3&amp;$A20,Model1_BRA!$1:$1048576,M$4,0),"-"))</f>
        <v>0.34243288636207581</v>
      </c>
      <c r="N20" s="307">
        <f>IF($A20="","",IFERROR(VLOOKUP(N$3&amp;$A20,Model1_BRA!$1:$1048576,N$4,0)*100,"-"))</f>
        <v>0</v>
      </c>
      <c r="O20" s="308">
        <f>IF($A20="","",IFERROR(VLOOKUP(O$3&amp;$A20,Model1_BRA!$1:$1048576,O$4,0),"-"))</f>
        <v>3.0183356255292892E-2</v>
      </c>
      <c r="P20" s="306">
        <f>IF($A20="","",IFERROR(VLOOKUP(P$3&amp;$A20,Model1_BRA!$1:$1048576,P$4,0),"-"))</f>
        <v>0.30662405490875244</v>
      </c>
      <c r="Q20" s="307">
        <f>IF($A20="","",IFERROR(VLOOKUP(Q$3&amp;$A20,Model1_BRA!$1:$1048576,Q$4,0)*100,"-"))</f>
        <v>0</v>
      </c>
      <c r="R20" s="308">
        <f>IF($A20="","",IFERROR(VLOOKUP(R$3&amp;$A20,Model1_BRA!$1:$1048576,R$4,0),"-"))</f>
        <v>2.9829118400812149E-2</v>
      </c>
      <c r="S20" s="306">
        <f>IF($A20="","",IFERROR(VLOOKUP(S$3&amp;$A20,Model1_BRA!$1:$1048576,S$4,0),"-"))</f>
        <v>0.32666862010955811</v>
      </c>
      <c r="T20" s="307">
        <f>IF($A20="","",IFERROR(VLOOKUP(T$3&amp;$A20,Model1_BRA!$1:$1048576,T$4,0)*100,"-"))</f>
        <v>0</v>
      </c>
      <c r="U20" s="308">
        <f>IF($A20="","",IFERROR(VLOOKUP(U$3&amp;$A20,Model1_BRA!$1:$1048576,U$4,0),"-"))</f>
        <v>3.0120451003313065E-2</v>
      </c>
      <c r="V20" s="306">
        <f>IF($A20="","",IFERROR(VLOOKUP(V$3&amp;$A20,Model1_BRA!$1:$1048576,V$4,0),"-"))</f>
        <v>0.27352732419967651</v>
      </c>
      <c r="W20" s="307">
        <f>IF($A20="","",IFERROR(VLOOKUP(W$3&amp;$A20,Model1_BRA!$1:$1048576,W$4,0)*100,"-"))</f>
        <v>0</v>
      </c>
      <c r="X20" s="308">
        <f>IF($A20="","",IFERROR(VLOOKUP(X$3&amp;$A20,Model1_BRA!$1:$1048576,X$4,0),"-"))</f>
        <v>2.8871530666947365E-2</v>
      </c>
      <c r="Y20" s="306">
        <f>IF($A20="","",IFERROR(VLOOKUP(Y$3&amp;$A20,Model1_BRA!$1:$1048576,Y$4,0),"-"))</f>
        <v>0.26145154237747192</v>
      </c>
      <c r="Z20" s="307">
        <f>IF($A20="","",IFERROR(VLOOKUP(Z$3&amp;$A20,Model1_BRA!$1:$1048576,Z$4,0)*100,"-"))</f>
        <v>0</v>
      </c>
      <c r="AA20" s="308">
        <f>IF($A20="","",IFERROR(VLOOKUP(AA$3&amp;$A20,Model1_BRA!$1:$1048576,AA$4,0),"-"))</f>
        <v>2.8509752824902534E-2</v>
      </c>
      <c r="AB20" s="306">
        <f>IF($A20="","",IFERROR(VLOOKUP(AB$3&amp;$A20,Model1_BRA!$1:$1048576,AB$4,0),"-"))</f>
        <v>0.26334297657012939</v>
      </c>
      <c r="AC20" s="307">
        <f>IF($A20="","",IFERROR(VLOOKUP(AC$3&amp;$A20,Model1_BRA!$1:$1048576,AC$4,0)*100,"-"))</f>
        <v>0</v>
      </c>
      <c r="AD20" s="308">
        <f>IF($A20="","",IFERROR(VLOOKUP(AD$3&amp;$A20,Model1_BRA!$1:$1048576,AD$4,0),"-"))</f>
        <v>2.7035117149353027E-2</v>
      </c>
      <c r="AE20" s="306">
        <f>IF($A20="","",IFERROR(VLOOKUP(AE$3&amp;$A20,Model1_BRA!$1:$1048576,AE$4,0),"-"))</f>
        <v>0.27585434913635254</v>
      </c>
      <c r="AF20" s="307">
        <f>IF($A20="","",IFERROR(VLOOKUP(AF$3&amp;$A20,Model1_BRA!$1:$1048576,AF$4,0)*100,"-"))</f>
        <v>0</v>
      </c>
      <c r="AG20" s="308">
        <f>IF($A20="","",IFERROR(VLOOKUP(AG$3&amp;$A20,Model1_BRA!$1:$1048576,AG$4,0),"-"))</f>
        <v>2.667146734893322E-2</v>
      </c>
      <c r="AH20" s="306">
        <f>IF($A20="","",IFERROR(VLOOKUP(AH$3&amp;$A20,Model1_BRA!$1:$1048576,AH$4,0),"-"))</f>
        <v>0.2798914909362793</v>
      </c>
      <c r="AI20" s="307">
        <f>IF($A20="","",IFERROR(VLOOKUP(AI$3&amp;$A20,Model1_BRA!$1:$1048576,AI$4,0)*100,"-"))</f>
        <v>0</v>
      </c>
      <c r="AJ20" s="308">
        <f>IF($A20="","",IFERROR(VLOOKUP(AJ$3&amp;$A20,Model1_BRA!$1:$1048576,AJ$4,0),"-"))</f>
        <v>2.6709333062171936E-2</v>
      </c>
      <c r="AK20" s="306">
        <f>IF($A20="","",IFERROR(VLOOKUP(AK$3&amp;$A20,Model1_BRA!$1:$1048576,AK$4,0),"-"))</f>
        <v>0.26371937990188599</v>
      </c>
      <c r="AL20" s="307">
        <f>IF($A20="","",IFERROR(VLOOKUP(AL$3&amp;$A20,Model1_BRA!$1:$1048576,AL$4,0)*100,"-"))</f>
        <v>0</v>
      </c>
      <c r="AM20" s="308">
        <f>IF($A20="","",IFERROR(VLOOKUP(AM$3&amp;$A20,Model1_BRA!$1:$1048576,AM$4,0),"-"))</f>
        <v>2.6261985301971436E-2</v>
      </c>
      <c r="AN20" s="306">
        <f>IF($A20="","",IFERROR(VLOOKUP(AN$3&amp;$A20,Model1_BRA!$1:$1048576,AN$4,0),"-"))</f>
        <v>0.2919231653213501</v>
      </c>
      <c r="AO20" s="307">
        <f>IF($A20="","",IFERROR(VLOOKUP(AO$3&amp;$A20,Model1_BRA!$1:$1048576,AO$4,0)*100,"-"))</f>
        <v>0</v>
      </c>
      <c r="AP20" s="308">
        <f>IF($A20="","",IFERROR(VLOOKUP(AP$3&amp;$A20,Model1_BRA!$1:$1048576,AP$4,0),"-"))</f>
        <v>2.737853117287159E-2</v>
      </c>
      <c r="AQ20" s="306">
        <f>IF($A20="","",IFERROR(VLOOKUP(AQ$3&amp;$A20,Model1_BRA!$1:$1048576,AQ$4,0),"-"))</f>
        <v>0.31339225172996521</v>
      </c>
      <c r="AR20" s="307">
        <f>IF($A20="","",IFERROR(VLOOKUP(AR$3&amp;$A20,Model1_BRA!$1:$1048576,AR$4,0)*100,"-"))</f>
        <v>0</v>
      </c>
      <c r="AS20" s="308">
        <f>IF($A20="","",IFERROR(VLOOKUP(AS$3&amp;$A20,Model1_BRA!$1:$1048576,AS$4,0),"-"))</f>
        <v>2.6802048087120056E-2</v>
      </c>
      <c r="AT20" s="306">
        <f>IF($A20="","",IFERROR(VLOOKUP(AT$3&amp;$A20,Model1_BRA!$1:$1048576,AT$4,0),"-"))</f>
        <v>0.33000084757804871</v>
      </c>
      <c r="AU20" s="307">
        <f>IF($A20="","",IFERROR(VLOOKUP(AU$3&amp;$A20,Model1_BRA!$1:$1048576,AU$4,0)*100,"-"))</f>
        <v>0</v>
      </c>
      <c r="AV20" s="308">
        <f>IF($A20="","",IFERROR(VLOOKUP(AV$3&amp;$A20,Model1_BRA!$1:$1048576,AV$4,0),"-"))</f>
        <v>2.7568811550736427E-2</v>
      </c>
      <c r="AW20" s="306">
        <f>IF($A20="","",IFERROR(VLOOKUP(AW$3&amp;$A20,Model1_BRA!$1:$1048576,AW$4,0),"-"))</f>
        <v>2.3882291279733181E-3</v>
      </c>
      <c r="AX20" s="307">
        <f>IF($A20="","",IFERROR(VLOOKUP(AX$3&amp;$A20,Model1_BRA!$1:$1048576,AX$4,0)*100,"-"))</f>
        <v>87.889277935028076</v>
      </c>
      <c r="AY20" s="308">
        <f>IF($A20="","",IFERROR(VLOOKUP(AY$3&amp;$A20,Model1_BRA!$1:$1048576,AY$4,0),"-"))</f>
        <v>2.1038016304373741E-2</v>
      </c>
      <c r="AZ20" s="306">
        <f>IF($A20="","",IFERROR(VLOOKUP(AZ$3&amp;$A20,Model1_BRA!$1:$1048576,AZ$4,0),"-"))</f>
        <v>4.1545476764440536E-2</v>
      </c>
      <c r="BA20" s="307">
        <f>IF($A20="","",IFERROR(VLOOKUP(BA$3&amp;$A20,Model1_BRA!$1:$1048576,BA$4,0)*100,"-"))</f>
        <v>1.1194192804396152</v>
      </c>
      <c r="BB20" s="308">
        <f>IF($A20="","",IFERROR(VLOOKUP(BB$3&amp;$A20,Model1_BRA!$1:$1048576,BB$4,0),"-"))</f>
        <v>2.3018810898065567E-2</v>
      </c>
      <c r="BC20" s="306">
        <f>IF($A20="","",IFERROR(VLOOKUP(BC$3&amp;$A20,Model1_BRA!$1:$1048576,BC$4,0),"-"))</f>
        <v>0.32051533460617065</v>
      </c>
      <c r="BD20" s="307">
        <f>IF($A20="","",IFERROR(VLOOKUP(BD$3&amp;$A20,Model1_BRA!$1:$1048576,BD$4,0)*100,"-"))</f>
        <v>0</v>
      </c>
      <c r="BE20" s="308">
        <f>IF($A20="","",IFERROR(VLOOKUP(BE$3&amp;$A20,Model1_BRA!$1:$1048576,BE$4,0),"-"))</f>
        <v>3.0159393325448036E-2</v>
      </c>
      <c r="BF20" s="306">
        <f>IF($A20="","",IFERROR(VLOOKUP(BF$3&amp;$A20,Model1_BRA!$1:$1048576,BF$4,0),"-"))</f>
        <v>0.29166966676712036</v>
      </c>
      <c r="BG20" s="307">
        <f>IF($A20="","",IFERROR(VLOOKUP(BG$3&amp;$A20,Model1_BRA!$1:$1048576,BG$4,0)*100,"-"))</f>
        <v>0</v>
      </c>
      <c r="BH20" s="308">
        <f>IF($A20="","",IFERROR(VLOOKUP(BH$3&amp;$A20,Model1_BRA!$1:$1048576,BH$4,0),"-"))</f>
        <v>2.9327141121029854E-2</v>
      </c>
      <c r="BI20" s="306">
        <f>IF($A20="","",IFERROR(VLOOKUP(BI$3&amp;$A20,Model1_BRA!$1:$1048576,BI$4,0),"-"))</f>
        <v>0.27055779099464417</v>
      </c>
      <c r="BJ20" s="307">
        <f>IF($A20="","",IFERROR(VLOOKUP(BJ$3&amp;$A20,Model1_BRA!$1:$1048576,BJ$4,0)*100,"-"))</f>
        <v>0</v>
      </c>
      <c r="BK20" s="308">
        <f>IF($A20="","",IFERROR(VLOOKUP(BK$3&amp;$A20,Model1_BRA!$1:$1048576,BK$4,0),"-"))</f>
        <v>2.666761539876461E-2</v>
      </c>
      <c r="BL20" s="306">
        <f>IF($A20="","",IFERROR(VLOOKUP(BL$3&amp;$A20,Model1_BRA!$1:$1048576,BL$4,0),"-"))</f>
        <v>0.20251575112342834</v>
      </c>
      <c r="BM20" s="307">
        <f>IF($A20="","",IFERROR(VLOOKUP(BM$3&amp;$A20,Model1_BRA!$1:$1048576,BM$4,0)*100,"-"))</f>
        <v>0</v>
      </c>
      <c r="BN20" s="308">
        <f>IF($A20="","",IFERROR(VLOOKUP(BN$3&amp;$A20,Model1_BRA!$1:$1048576,BN$4,0),"-"))</f>
        <v>2.5690730661153793E-2</v>
      </c>
      <c r="BO20" s="306">
        <f>IF($A20="","",IFERROR(VLOOKUP(BO$3&amp;$A20,Model1_BRA!$1:$1048576,BO$4,0),"-"))</f>
        <v>4.1545476764440536E-2</v>
      </c>
      <c r="BP20" s="307">
        <f>IF($A20="","",IFERROR(VLOOKUP(BP$3&amp;$A20,Model1_BRA!$1:$1048576,BP$4,0)*100,"-"))</f>
        <v>1.1194192804396152</v>
      </c>
      <c r="BQ20" s="308">
        <f>IF($A20="","",IFERROR(VLOOKUP(BQ$3&amp;$A20,Model1_BRA!$1:$1048576,BQ$4,0),"-"))</f>
        <v>2.3018810898065567E-2</v>
      </c>
    </row>
    <row r="21" spans="1:69" ht="25.5" x14ac:dyDescent="0.25">
      <c r="A21" s="369" t="s">
        <v>715</v>
      </c>
      <c r="B21" s="298"/>
      <c r="C21" s="316" t="s">
        <v>741</v>
      </c>
      <c r="D21" s="306">
        <f>IF($A21="","",IFERROR(VLOOKUP(D$3&amp;$A21,Model1_BRA!$1:$1048576,D$4,0),"-"))</f>
        <v>0.49094131588935852</v>
      </c>
      <c r="E21" s="307">
        <f>IF($A21="","",IFERROR(VLOOKUP(E$3&amp;$A21,Model1_BRA!$1:$1048576,E$4,0)*100,"-"))</f>
        <v>0</v>
      </c>
      <c r="F21" s="308">
        <f>IF($A21="","",IFERROR(VLOOKUP(F$3&amp;$A21,Model1_BRA!$1:$1048576,F$4,0),"-"))</f>
        <v>9.1810576617717743E-2</v>
      </c>
      <c r="G21" s="306">
        <f>IF($A21="","",IFERROR(VLOOKUP(G$3&amp;$A21,Model1_BRA!$1:$1048576,G$4,0),"-"))</f>
        <v>0.50243151187896729</v>
      </c>
      <c r="H21" s="307">
        <f>IF($A21="","",IFERROR(VLOOKUP(H$3&amp;$A21,Model1_BRA!$1:$1048576,H$4,0)*100,"-"))</f>
        <v>0</v>
      </c>
      <c r="I21" s="308">
        <f>IF($A21="","",IFERROR(VLOOKUP(I$3&amp;$A21,Model1_BRA!$1:$1048576,I$4,0),"-"))</f>
        <v>9.1483049094676971E-2</v>
      </c>
      <c r="J21" s="306">
        <f>IF($A21="","",IFERROR(VLOOKUP(J$3&amp;$A21,Model1_BRA!$1:$1048576,J$4,0),"-"))</f>
        <v>0.50498193502426147</v>
      </c>
      <c r="K21" s="307">
        <f>IF($A21="","",IFERROR(VLOOKUP(K$3&amp;$A21,Model1_BRA!$1:$1048576,K$4,0)*100,"-"))</f>
        <v>0</v>
      </c>
      <c r="L21" s="308">
        <f>IF($A21="","",IFERROR(VLOOKUP(L$3&amp;$A21,Model1_BRA!$1:$1048576,L$4,0),"-"))</f>
        <v>9.1558627784252167E-2</v>
      </c>
      <c r="M21" s="306">
        <f>IF($A21="","",IFERROR(VLOOKUP(M$3&amp;$A21,Model1_BRA!$1:$1048576,M$4,0),"-"))</f>
        <v>0.5018618106842041</v>
      </c>
      <c r="N21" s="307">
        <f>IF($A21="","",IFERROR(VLOOKUP(N$3&amp;$A21,Model1_BRA!$1:$1048576,N$4,0)*100,"-"))</f>
        <v>0</v>
      </c>
      <c r="O21" s="308">
        <f>IF($A21="","",IFERROR(VLOOKUP(O$3&amp;$A21,Model1_BRA!$1:$1048576,O$4,0),"-"))</f>
        <v>9.1451659798622131E-2</v>
      </c>
      <c r="P21" s="306">
        <f>IF($A21="","",IFERROR(VLOOKUP(P$3&amp;$A21,Model1_BRA!$1:$1048576,P$4,0),"-"))</f>
        <v>0.50253486633300781</v>
      </c>
      <c r="Q21" s="307">
        <f>IF($A21="","",IFERROR(VLOOKUP(Q$3&amp;$A21,Model1_BRA!$1:$1048576,Q$4,0)*100,"-"))</f>
        <v>0</v>
      </c>
      <c r="R21" s="308">
        <f>IF($A21="","",IFERROR(VLOOKUP(R$3&amp;$A21,Model1_BRA!$1:$1048576,R$4,0),"-"))</f>
        <v>8.9375868439674377E-2</v>
      </c>
      <c r="S21" s="306">
        <f>IF($A21="","",IFERROR(VLOOKUP(S$3&amp;$A21,Model1_BRA!$1:$1048576,S$4,0),"-"))</f>
        <v>0.51274347305297852</v>
      </c>
      <c r="T21" s="307">
        <f>IF($A21="","",IFERROR(VLOOKUP(T$3&amp;$A21,Model1_BRA!$1:$1048576,T$4,0)*100,"-"))</f>
        <v>0</v>
      </c>
      <c r="U21" s="308">
        <f>IF($A21="","",IFERROR(VLOOKUP(U$3&amp;$A21,Model1_BRA!$1:$1048576,U$4,0),"-"))</f>
        <v>8.8619038462638855E-2</v>
      </c>
      <c r="V21" s="306">
        <f>IF($A21="","",IFERROR(VLOOKUP(V$3&amp;$A21,Model1_BRA!$1:$1048576,V$4,0),"-"))</f>
        <v>0.47651612758636475</v>
      </c>
      <c r="W21" s="307">
        <f>IF($A21="","",IFERROR(VLOOKUP(W$3&amp;$A21,Model1_BRA!$1:$1048576,W$4,0)*100,"-"))</f>
        <v>0</v>
      </c>
      <c r="X21" s="308">
        <f>IF($A21="","",IFERROR(VLOOKUP(X$3&amp;$A21,Model1_BRA!$1:$1048576,X$4,0),"-"))</f>
        <v>8.8856235146522522E-2</v>
      </c>
      <c r="Y21" s="306">
        <f>IF($A21="","",IFERROR(VLOOKUP(Y$3&amp;$A21,Model1_BRA!$1:$1048576,Y$4,0),"-"))</f>
        <v>0.46542108058929443</v>
      </c>
      <c r="Z21" s="307">
        <f>IF($A21="","",IFERROR(VLOOKUP(Z$3&amp;$A21,Model1_BRA!$1:$1048576,Z$4,0)*100,"-"))</f>
        <v>0</v>
      </c>
      <c r="AA21" s="308">
        <f>IF($A21="","",IFERROR(VLOOKUP(AA$3&amp;$A21,Model1_BRA!$1:$1048576,AA$4,0),"-"))</f>
        <v>8.7155744433403015E-2</v>
      </c>
      <c r="AB21" s="306">
        <f>IF($A21="","",IFERROR(VLOOKUP(AB$3&amp;$A21,Model1_BRA!$1:$1048576,AB$4,0),"-"))</f>
        <v>0.45560392737388611</v>
      </c>
      <c r="AC21" s="307">
        <f>IF($A21="","",IFERROR(VLOOKUP(AC$3&amp;$A21,Model1_BRA!$1:$1048576,AC$4,0)*100,"-"))</f>
        <v>0</v>
      </c>
      <c r="AD21" s="308">
        <f>IF($A21="","",IFERROR(VLOOKUP(AD$3&amp;$A21,Model1_BRA!$1:$1048576,AD$4,0),"-"))</f>
        <v>8.5089810192584991E-2</v>
      </c>
      <c r="AE21" s="306">
        <f>IF($A21="","",IFERROR(VLOOKUP(AE$3&amp;$A21,Model1_BRA!$1:$1048576,AE$4,0),"-"))</f>
        <v>0.48099130392074585</v>
      </c>
      <c r="AF21" s="307">
        <f>IF($A21="","",IFERROR(VLOOKUP(AF$3&amp;$A21,Model1_BRA!$1:$1048576,AF$4,0)*100,"-"))</f>
        <v>0</v>
      </c>
      <c r="AG21" s="308">
        <f>IF($A21="","",IFERROR(VLOOKUP(AG$3&amp;$A21,Model1_BRA!$1:$1048576,AG$4,0),"-"))</f>
        <v>8.3372235298156738E-2</v>
      </c>
      <c r="AH21" s="306">
        <f>IF($A21="","",IFERROR(VLOOKUP(AH$3&amp;$A21,Model1_BRA!$1:$1048576,AH$4,0),"-"))</f>
        <v>0.48911914229393005</v>
      </c>
      <c r="AI21" s="307">
        <f>IF($A21="","",IFERROR(VLOOKUP(AI$3&amp;$A21,Model1_BRA!$1:$1048576,AI$4,0)*100,"-"))</f>
        <v>0</v>
      </c>
      <c r="AJ21" s="308">
        <f>IF($A21="","",IFERROR(VLOOKUP(AJ$3&amp;$A21,Model1_BRA!$1:$1048576,AJ$4,0),"-"))</f>
        <v>8.4602989256381989E-2</v>
      </c>
      <c r="AK21" s="306">
        <f>IF($A21="","",IFERROR(VLOOKUP(AK$3&amp;$A21,Model1_BRA!$1:$1048576,AK$4,0),"-"))</f>
        <v>0.48299750685691833</v>
      </c>
      <c r="AL21" s="307">
        <f>IF($A21="","",IFERROR(VLOOKUP(AL$3&amp;$A21,Model1_BRA!$1:$1048576,AL$4,0)*100,"-"))</f>
        <v>0</v>
      </c>
      <c r="AM21" s="308">
        <f>IF($A21="","",IFERROR(VLOOKUP(AM$3&amp;$A21,Model1_BRA!$1:$1048576,AM$4,0),"-"))</f>
        <v>8.5257180035114288E-2</v>
      </c>
      <c r="AN21" s="306">
        <f>IF($A21="","",IFERROR(VLOOKUP(AN$3&amp;$A21,Model1_BRA!$1:$1048576,AN$4,0),"-"))</f>
        <v>0.50668179988861084</v>
      </c>
      <c r="AO21" s="307">
        <f>IF($A21="","",IFERROR(VLOOKUP(AO$3&amp;$A21,Model1_BRA!$1:$1048576,AO$4,0)*100,"-"))</f>
        <v>0</v>
      </c>
      <c r="AP21" s="308">
        <f>IF($A21="","",IFERROR(VLOOKUP(AP$3&amp;$A21,Model1_BRA!$1:$1048576,AP$4,0),"-"))</f>
        <v>8.3052307367324829E-2</v>
      </c>
      <c r="AQ21" s="306">
        <f>IF($A21="","",IFERROR(VLOOKUP(AQ$3&amp;$A21,Model1_BRA!$1:$1048576,AQ$4,0),"-"))</f>
        <v>0.51014268398284912</v>
      </c>
      <c r="AR21" s="307">
        <f>IF($A21="","",IFERROR(VLOOKUP(AR$3&amp;$A21,Model1_BRA!$1:$1048576,AR$4,0)*100,"-"))</f>
        <v>0</v>
      </c>
      <c r="AS21" s="308">
        <f>IF($A21="","",IFERROR(VLOOKUP(AS$3&amp;$A21,Model1_BRA!$1:$1048576,AS$4,0),"-"))</f>
        <v>8.1732429563999176E-2</v>
      </c>
      <c r="AT21" s="306">
        <f>IF($A21="","",IFERROR(VLOOKUP(AT$3&amp;$A21,Model1_BRA!$1:$1048576,AT$4,0),"-"))</f>
        <v>0.5164790153503418</v>
      </c>
      <c r="AU21" s="307">
        <f>IF($A21="","",IFERROR(VLOOKUP(AU$3&amp;$A21,Model1_BRA!$1:$1048576,AU$4,0)*100,"-"))</f>
        <v>0</v>
      </c>
      <c r="AV21" s="308">
        <f>IF($A21="","",IFERROR(VLOOKUP(AV$3&amp;$A21,Model1_BRA!$1:$1048576,AV$4,0),"-"))</f>
        <v>8.048788458108902E-2</v>
      </c>
      <c r="AW21" s="306">
        <f>IF($A21="","",IFERROR(VLOOKUP(AW$3&amp;$A21,Model1_BRA!$1:$1048576,AW$4,0),"-"))</f>
        <v>0.23718331754207611</v>
      </c>
      <c r="AX21" s="307">
        <f>IF($A21="","",IFERROR(VLOOKUP(AX$3&amp;$A21,Model1_BRA!$1:$1048576,AX$4,0)*100,"-"))</f>
        <v>0</v>
      </c>
      <c r="AY21" s="308">
        <f>IF($A21="","",IFERROR(VLOOKUP(AY$3&amp;$A21,Model1_BRA!$1:$1048576,AY$4,0),"-"))</f>
        <v>7.2465404868125916E-2</v>
      </c>
      <c r="AZ21" s="306">
        <f>IF($A21="","",IFERROR(VLOOKUP(AZ$3&amp;$A21,Model1_BRA!$1:$1048576,AZ$4,0),"-"))</f>
        <v>0.25967496633529663</v>
      </c>
      <c r="BA21" s="307">
        <f>IF($A21="","",IFERROR(VLOOKUP(BA$3&amp;$A21,Model1_BRA!$1:$1048576,BA$4,0)*100,"-"))</f>
        <v>0</v>
      </c>
      <c r="BB21" s="308">
        <f>IF($A21="","",IFERROR(VLOOKUP(BB$3&amp;$A21,Model1_BRA!$1:$1048576,BB$4,0),"-"))</f>
        <v>7.4128612875938416E-2</v>
      </c>
      <c r="BC21" s="306">
        <f>IF($A21="","",IFERROR(VLOOKUP(BC$3&amp;$A21,Model1_BRA!$1:$1048576,BC$4,0),"-"))</f>
        <v>0.50010132789611816</v>
      </c>
      <c r="BD21" s="307">
        <f>IF($A21="","",IFERROR(VLOOKUP(BD$3&amp;$A21,Model1_BRA!$1:$1048576,BD$4,0)*100,"-"))</f>
        <v>0</v>
      </c>
      <c r="BE21" s="308">
        <f>IF($A21="","",IFERROR(VLOOKUP(BE$3&amp;$A21,Model1_BRA!$1:$1048576,BE$4,0),"-"))</f>
        <v>9.1574974358081818E-2</v>
      </c>
      <c r="BF21" s="306">
        <f>IF($A21="","",IFERROR(VLOOKUP(BF$3&amp;$A21,Model1_BRA!$1:$1048576,BF$4,0),"-"))</f>
        <v>0.4889906644821167</v>
      </c>
      <c r="BG21" s="307">
        <f>IF($A21="","",IFERROR(VLOOKUP(BG$3&amp;$A21,Model1_BRA!$1:$1048576,BG$4,0)*100,"-"))</f>
        <v>0</v>
      </c>
      <c r="BH21" s="308">
        <f>IF($A21="","",IFERROR(VLOOKUP(BH$3&amp;$A21,Model1_BRA!$1:$1048576,BH$4,0),"-"))</f>
        <v>8.8494732975959778E-2</v>
      </c>
      <c r="BI21" s="306">
        <f>IF($A21="","",IFERROR(VLOOKUP(BI$3&amp;$A21,Model1_BRA!$1:$1048576,BI$4,0),"-"))</f>
        <v>0.47706285119056702</v>
      </c>
      <c r="BJ21" s="307">
        <f>IF($A21="","",IFERROR(VLOOKUP(BJ$3&amp;$A21,Model1_BRA!$1:$1048576,BJ$4,0)*100,"-"))</f>
        <v>0</v>
      </c>
      <c r="BK21" s="308">
        <f>IF($A21="","",IFERROR(VLOOKUP(BK$3&amp;$A21,Model1_BRA!$1:$1048576,BK$4,0),"-"))</f>
        <v>8.4581159055233002E-2</v>
      </c>
      <c r="BL21" s="306">
        <f>IF($A21="","",IFERROR(VLOOKUP(BL$3&amp;$A21,Model1_BRA!$1:$1048576,BL$4,0),"-"))</f>
        <v>0.40896540880203247</v>
      </c>
      <c r="BM21" s="307">
        <f>IF($A21="","",IFERROR(VLOOKUP(BM$3&amp;$A21,Model1_BRA!$1:$1048576,BM$4,0)*100,"-"))</f>
        <v>0</v>
      </c>
      <c r="BN21" s="308">
        <f>IF($A21="","",IFERROR(VLOOKUP(BN$3&amp;$A21,Model1_BRA!$1:$1048576,BN$4,0),"-"))</f>
        <v>7.9424723982810974E-2</v>
      </c>
      <c r="BO21" s="306">
        <f>IF($A21="","",IFERROR(VLOOKUP(BO$3&amp;$A21,Model1_BRA!$1:$1048576,BO$4,0),"-"))</f>
        <v>0.25967496633529663</v>
      </c>
      <c r="BP21" s="307">
        <f>IF($A21="","",IFERROR(VLOOKUP(BP$3&amp;$A21,Model1_BRA!$1:$1048576,BP$4,0)*100,"-"))</f>
        <v>0</v>
      </c>
      <c r="BQ21" s="308">
        <f>IF($A21="","",IFERROR(VLOOKUP(BQ$3&amp;$A21,Model1_BRA!$1:$1048576,BQ$4,0),"-"))</f>
        <v>7.4128612875938416E-2</v>
      </c>
    </row>
    <row r="22" spans="1:69" ht="25.5" x14ac:dyDescent="0.25">
      <c r="A22" s="369" t="s">
        <v>716</v>
      </c>
      <c r="B22" s="298"/>
      <c r="C22" s="316" t="s">
        <v>742</v>
      </c>
      <c r="D22" s="306">
        <f>IF($A22="","",IFERROR(VLOOKUP(D$3&amp;$A22,Model1_BRA!$1:$1048576,D$4,0),"-"))</f>
        <v>0.55912184715270996</v>
      </c>
      <c r="E22" s="307">
        <f>IF($A22="","",IFERROR(VLOOKUP(E$3&amp;$A22,Model1_BRA!$1:$1048576,E$4,0)*100,"-"))</f>
        <v>0</v>
      </c>
      <c r="F22" s="308">
        <f>IF($A22="","",IFERROR(VLOOKUP(F$3&amp;$A22,Model1_BRA!$1:$1048576,F$4,0),"-"))</f>
        <v>4.4790457934141159E-2</v>
      </c>
      <c r="G22" s="306">
        <f>IF($A22="","",IFERROR(VLOOKUP(G$3&amp;$A22,Model1_BRA!$1:$1048576,G$4,0),"-"))</f>
        <v>0.57427334785461426</v>
      </c>
      <c r="H22" s="307">
        <f>IF($A22="","",IFERROR(VLOOKUP(H$3&amp;$A22,Model1_BRA!$1:$1048576,H$4,0)*100,"-"))</f>
        <v>0</v>
      </c>
      <c r="I22" s="308">
        <f>IF($A22="","",IFERROR(VLOOKUP(I$3&amp;$A22,Model1_BRA!$1:$1048576,I$4,0),"-"))</f>
        <v>4.6026468276977539E-2</v>
      </c>
      <c r="J22" s="306">
        <f>IF($A22="","",IFERROR(VLOOKUP(J$3&amp;$A22,Model1_BRA!$1:$1048576,J$4,0),"-"))</f>
        <v>0.56480646133422852</v>
      </c>
      <c r="K22" s="307">
        <f>IF($A22="","",IFERROR(VLOOKUP(K$3&amp;$A22,Model1_BRA!$1:$1048576,K$4,0)*100,"-"))</f>
        <v>0</v>
      </c>
      <c r="L22" s="308">
        <f>IF($A22="","",IFERROR(VLOOKUP(L$3&amp;$A22,Model1_BRA!$1:$1048576,L$4,0),"-"))</f>
        <v>4.7883063554763794E-2</v>
      </c>
      <c r="M22" s="306">
        <f>IF($A22="","",IFERROR(VLOOKUP(M$3&amp;$A22,Model1_BRA!$1:$1048576,M$4,0),"-"))</f>
        <v>0.60358911752700806</v>
      </c>
      <c r="N22" s="307">
        <f>IF($A22="","",IFERROR(VLOOKUP(N$3&amp;$A22,Model1_BRA!$1:$1048576,N$4,0)*100,"-"))</f>
        <v>0</v>
      </c>
      <c r="O22" s="308">
        <f>IF($A22="","",IFERROR(VLOOKUP(O$3&amp;$A22,Model1_BRA!$1:$1048576,O$4,0),"-"))</f>
        <v>4.8825263977050781E-2</v>
      </c>
      <c r="P22" s="306">
        <f>IF($A22="","",IFERROR(VLOOKUP(P$3&amp;$A22,Model1_BRA!$1:$1048576,P$4,0),"-"))</f>
        <v>0.57582902908325195</v>
      </c>
      <c r="Q22" s="307">
        <f>IF($A22="","",IFERROR(VLOOKUP(Q$3&amp;$A22,Model1_BRA!$1:$1048576,Q$4,0)*100,"-"))</f>
        <v>0</v>
      </c>
      <c r="R22" s="308">
        <f>IF($A22="","",IFERROR(VLOOKUP(R$3&amp;$A22,Model1_BRA!$1:$1048576,R$4,0),"-"))</f>
        <v>4.6463649719953537E-2</v>
      </c>
      <c r="S22" s="306">
        <f>IF($A22="","",IFERROR(VLOOKUP(S$3&amp;$A22,Model1_BRA!$1:$1048576,S$4,0),"-"))</f>
        <v>0.60061848163604736</v>
      </c>
      <c r="T22" s="307">
        <f>IF($A22="","",IFERROR(VLOOKUP(T$3&amp;$A22,Model1_BRA!$1:$1048576,T$4,0)*100,"-"))</f>
        <v>0</v>
      </c>
      <c r="U22" s="308">
        <f>IF($A22="","",IFERROR(VLOOKUP(U$3&amp;$A22,Model1_BRA!$1:$1048576,U$4,0),"-"))</f>
        <v>4.7337431460618973E-2</v>
      </c>
      <c r="V22" s="306">
        <f>IF($A22="","",IFERROR(VLOOKUP(V$3&amp;$A22,Model1_BRA!$1:$1048576,V$4,0),"-"))</f>
        <v>0.5518069863319397</v>
      </c>
      <c r="W22" s="307">
        <f>IF($A22="","",IFERROR(VLOOKUP(W$3&amp;$A22,Model1_BRA!$1:$1048576,W$4,0)*100,"-"))</f>
        <v>0</v>
      </c>
      <c r="X22" s="308">
        <f>IF($A22="","",IFERROR(VLOOKUP(X$3&amp;$A22,Model1_BRA!$1:$1048576,X$4,0),"-"))</f>
        <v>4.5646794140338898E-2</v>
      </c>
      <c r="Y22" s="306">
        <f>IF($A22="","",IFERROR(VLOOKUP(Y$3&amp;$A22,Model1_BRA!$1:$1048576,Y$4,0),"-"))</f>
        <v>0.54204535484313965</v>
      </c>
      <c r="Z22" s="307">
        <f>IF($A22="","",IFERROR(VLOOKUP(Z$3&amp;$A22,Model1_BRA!$1:$1048576,Z$4,0)*100,"-"))</f>
        <v>0</v>
      </c>
      <c r="AA22" s="308">
        <f>IF($A22="","",IFERROR(VLOOKUP(AA$3&amp;$A22,Model1_BRA!$1:$1048576,AA$4,0),"-"))</f>
        <v>4.4867392629384995E-2</v>
      </c>
      <c r="AB22" s="306">
        <f>IF($A22="","",IFERROR(VLOOKUP(AB$3&amp;$A22,Model1_BRA!$1:$1048576,AB$4,0),"-"))</f>
        <v>0.52272337675094604</v>
      </c>
      <c r="AC22" s="307">
        <f>IF($A22="","",IFERROR(VLOOKUP(AC$3&amp;$A22,Model1_BRA!$1:$1048576,AC$4,0)*100,"-"))</f>
        <v>0</v>
      </c>
      <c r="AD22" s="308">
        <f>IF($A22="","",IFERROR(VLOOKUP(AD$3&amp;$A22,Model1_BRA!$1:$1048576,AD$4,0),"-"))</f>
        <v>4.398258775472641E-2</v>
      </c>
      <c r="AE22" s="306">
        <f>IF($A22="","",IFERROR(VLOOKUP(AE$3&amp;$A22,Model1_BRA!$1:$1048576,AE$4,0),"-"))</f>
        <v>0.55384278297424316</v>
      </c>
      <c r="AF22" s="307">
        <f>IF($A22="","",IFERROR(VLOOKUP(AF$3&amp;$A22,Model1_BRA!$1:$1048576,AF$4,0)*100,"-"))</f>
        <v>0</v>
      </c>
      <c r="AG22" s="308">
        <f>IF($A22="","",IFERROR(VLOOKUP(AG$3&amp;$A22,Model1_BRA!$1:$1048576,AG$4,0),"-"))</f>
        <v>4.4562377035617828E-2</v>
      </c>
      <c r="AH22" s="306">
        <f>IF($A22="","",IFERROR(VLOOKUP(AH$3&amp;$A22,Model1_BRA!$1:$1048576,AH$4,0),"-"))</f>
        <v>0.53718757629394531</v>
      </c>
      <c r="AI22" s="307">
        <f>IF($A22="","",IFERROR(VLOOKUP(AI$3&amp;$A22,Model1_BRA!$1:$1048576,AI$4,0)*100,"-"))</f>
        <v>0</v>
      </c>
      <c r="AJ22" s="308">
        <f>IF($A22="","",IFERROR(VLOOKUP(AJ$3&amp;$A22,Model1_BRA!$1:$1048576,AJ$4,0),"-"))</f>
        <v>4.4879090040922165E-2</v>
      </c>
      <c r="AK22" s="306">
        <f>IF($A22="","",IFERROR(VLOOKUP(AK$3&amp;$A22,Model1_BRA!$1:$1048576,AK$4,0),"-"))</f>
        <v>0.545815110206604</v>
      </c>
      <c r="AL22" s="307">
        <f>IF($A22="","",IFERROR(VLOOKUP(AL$3&amp;$A22,Model1_BRA!$1:$1048576,AL$4,0)*100,"-"))</f>
        <v>0</v>
      </c>
      <c r="AM22" s="308">
        <f>IF($A22="","",IFERROR(VLOOKUP(AM$3&amp;$A22,Model1_BRA!$1:$1048576,AM$4,0),"-"))</f>
        <v>4.4729758054018021E-2</v>
      </c>
      <c r="AN22" s="306">
        <f>IF($A22="","",IFERROR(VLOOKUP(AN$3&amp;$A22,Model1_BRA!$1:$1048576,AN$4,0),"-"))</f>
        <v>0.55831831693649292</v>
      </c>
      <c r="AO22" s="307">
        <f>IF($A22="","",IFERROR(VLOOKUP(AO$3&amp;$A22,Model1_BRA!$1:$1048576,AO$4,0)*100,"-"))</f>
        <v>0</v>
      </c>
      <c r="AP22" s="308">
        <f>IF($A22="","",IFERROR(VLOOKUP(AP$3&amp;$A22,Model1_BRA!$1:$1048576,AP$4,0),"-"))</f>
        <v>4.5663934201002121E-2</v>
      </c>
      <c r="AQ22" s="306">
        <f>IF($A22="","",IFERROR(VLOOKUP(AQ$3&amp;$A22,Model1_BRA!$1:$1048576,AQ$4,0),"-"))</f>
        <v>0.57529830932617188</v>
      </c>
      <c r="AR22" s="307">
        <f>IF($A22="","",IFERROR(VLOOKUP(AR$3&amp;$A22,Model1_BRA!$1:$1048576,AR$4,0)*100,"-"))</f>
        <v>0</v>
      </c>
      <c r="AS22" s="308">
        <f>IF($A22="","",IFERROR(VLOOKUP(AS$3&amp;$A22,Model1_BRA!$1:$1048576,AS$4,0),"-"))</f>
        <v>4.5145522803068161E-2</v>
      </c>
      <c r="AT22" s="306">
        <f>IF($A22="","",IFERROR(VLOOKUP(AT$3&amp;$A22,Model1_BRA!$1:$1048576,AT$4,0),"-"))</f>
        <v>0.57084518671035767</v>
      </c>
      <c r="AU22" s="307">
        <f>IF($A22="","",IFERROR(VLOOKUP(AU$3&amp;$A22,Model1_BRA!$1:$1048576,AU$4,0)*100,"-"))</f>
        <v>0</v>
      </c>
      <c r="AV22" s="308">
        <f>IF($A22="","",IFERROR(VLOOKUP(AV$3&amp;$A22,Model1_BRA!$1:$1048576,AV$4,0),"-"))</f>
        <v>4.4344846159219742E-2</v>
      </c>
      <c r="AW22" s="306">
        <f>IF($A22="","",IFERROR(VLOOKUP(AW$3&amp;$A22,Model1_BRA!$1:$1048576,AW$4,0),"-"))</f>
        <v>0.27547904849052429</v>
      </c>
      <c r="AX22" s="307">
        <f>IF($A22="","",IFERROR(VLOOKUP(AX$3&amp;$A22,Model1_BRA!$1:$1048576,AX$4,0)*100,"-"))</f>
        <v>0</v>
      </c>
      <c r="AY22" s="308">
        <f>IF($A22="","",IFERROR(VLOOKUP(AY$3&amp;$A22,Model1_BRA!$1:$1048576,AY$4,0),"-"))</f>
        <v>3.7080693989992142E-2</v>
      </c>
      <c r="AZ22" s="306">
        <f>IF($A22="","",IFERROR(VLOOKUP(AZ$3&amp;$A22,Model1_BRA!$1:$1048576,AZ$4,0),"-"))</f>
        <v>0.29366594552993774</v>
      </c>
      <c r="BA22" s="307">
        <f>IF($A22="","",IFERROR(VLOOKUP(BA$3&amp;$A22,Model1_BRA!$1:$1048576,BA$4,0)*100,"-"))</f>
        <v>0</v>
      </c>
      <c r="BB22" s="308">
        <f>IF($A22="","",IFERROR(VLOOKUP(BB$3&amp;$A22,Model1_BRA!$1:$1048576,BB$4,0),"-"))</f>
        <v>3.8247030228376389E-2</v>
      </c>
      <c r="BC22" s="306">
        <f>IF($A22="","",IFERROR(VLOOKUP(BC$3&amp;$A22,Model1_BRA!$1:$1048576,BC$4,0),"-"))</f>
        <v>0.57600235939025879</v>
      </c>
      <c r="BD22" s="307">
        <f>IF($A22="","",IFERROR(VLOOKUP(BD$3&amp;$A22,Model1_BRA!$1:$1048576,BD$4,0)*100,"-"))</f>
        <v>0</v>
      </c>
      <c r="BE22" s="308">
        <f>IF($A22="","",IFERROR(VLOOKUP(BE$3&amp;$A22,Model1_BRA!$1:$1048576,BE$4,0),"-"))</f>
        <v>4.68938909471035E-2</v>
      </c>
      <c r="BF22" s="306">
        <f>IF($A22="","",IFERROR(VLOOKUP(BF$3&amp;$A22,Model1_BRA!$1:$1048576,BF$4,0),"-"))</f>
        <v>0.56723105907440186</v>
      </c>
      <c r="BG22" s="307">
        <f>IF($A22="","",IFERROR(VLOOKUP(BG$3&amp;$A22,Model1_BRA!$1:$1048576,BG$4,0)*100,"-"))</f>
        <v>0</v>
      </c>
      <c r="BH22" s="308">
        <f>IF($A22="","",IFERROR(VLOOKUP(BH$3&amp;$A22,Model1_BRA!$1:$1048576,BH$4,0),"-"))</f>
        <v>4.6072155237197876E-2</v>
      </c>
      <c r="BI22" s="306">
        <f>IF($A22="","",IFERROR(VLOOKUP(BI$3&amp;$A22,Model1_BRA!$1:$1048576,BI$4,0),"-"))</f>
        <v>0.53957277536392212</v>
      </c>
      <c r="BJ22" s="307">
        <f>IF($A22="","",IFERROR(VLOOKUP(BJ$3&amp;$A22,Model1_BRA!$1:$1048576,BJ$4,0)*100,"-"))</f>
        <v>0</v>
      </c>
      <c r="BK22" s="308">
        <f>IF($A22="","",IFERROR(VLOOKUP(BK$3&amp;$A22,Model1_BRA!$1:$1048576,BK$4,0),"-"))</f>
        <v>4.4540494680404663E-2</v>
      </c>
      <c r="BL22" s="306">
        <f>IF($A22="","",IFERROR(VLOOKUP(BL$3&amp;$A22,Model1_BRA!$1:$1048576,BL$4,0),"-"))</f>
        <v>0.46141964197158813</v>
      </c>
      <c r="BM22" s="307">
        <f>IF($A22="","",IFERROR(VLOOKUP(BM$3&amp;$A22,Model1_BRA!$1:$1048576,BM$4,0)*100,"-"))</f>
        <v>0</v>
      </c>
      <c r="BN22" s="308">
        <f>IF($A22="","",IFERROR(VLOOKUP(BN$3&amp;$A22,Model1_BRA!$1:$1048576,BN$4,0),"-"))</f>
        <v>4.3050620704889297E-2</v>
      </c>
      <c r="BO22" s="306">
        <f>IF($A22="","",IFERROR(VLOOKUP(BO$3&amp;$A22,Model1_BRA!$1:$1048576,BO$4,0),"-"))</f>
        <v>0.29366594552993774</v>
      </c>
      <c r="BP22" s="307">
        <f>IF($A22="","",IFERROR(VLOOKUP(BP$3&amp;$A22,Model1_BRA!$1:$1048576,BP$4,0)*100,"-"))</f>
        <v>0</v>
      </c>
      <c r="BQ22" s="308">
        <f>IF($A22="","",IFERROR(VLOOKUP(BQ$3&amp;$A22,Model1_BRA!$1:$1048576,BQ$4,0),"-"))</f>
        <v>3.8247030228376389E-2</v>
      </c>
    </row>
    <row r="23" spans="1:69" ht="25.5" x14ac:dyDescent="0.25">
      <c r="A23" s="369" t="s">
        <v>717</v>
      </c>
      <c r="B23" s="298"/>
      <c r="C23" s="316" t="s">
        <v>743</v>
      </c>
      <c r="D23" s="306">
        <f>IF($A23="","",IFERROR(VLOOKUP(D$3&amp;$A23,Model1_BRA!$1:$1048576,D$4,0),"-"))</f>
        <v>0.62664490938186646</v>
      </c>
      <c r="E23" s="307">
        <f>IF($A23="","",IFERROR(VLOOKUP(E$3&amp;$A23,Model1_BRA!$1:$1048576,E$4,0)*100,"-"))</f>
        <v>0</v>
      </c>
      <c r="F23" s="308">
        <f>IF($A23="","",IFERROR(VLOOKUP(F$3&amp;$A23,Model1_BRA!$1:$1048576,F$4,0),"-"))</f>
        <v>3.0145488679409027E-2</v>
      </c>
      <c r="G23" s="306">
        <f>IF($A23="","",IFERROR(VLOOKUP(G$3&amp;$A23,Model1_BRA!$1:$1048576,G$4,0),"-"))</f>
        <v>0.65293335914611816</v>
      </c>
      <c r="H23" s="307">
        <f>IF($A23="","",IFERROR(VLOOKUP(H$3&amp;$A23,Model1_BRA!$1:$1048576,H$4,0)*100,"-"))</f>
        <v>0</v>
      </c>
      <c r="I23" s="308">
        <f>IF($A23="","",IFERROR(VLOOKUP(I$3&amp;$A23,Model1_BRA!$1:$1048576,I$4,0),"-"))</f>
        <v>3.033517487347126E-2</v>
      </c>
      <c r="J23" s="306">
        <f>IF($A23="","",IFERROR(VLOOKUP(J$3&amp;$A23,Model1_BRA!$1:$1048576,J$4,0),"-"))</f>
        <v>0.63549226522445679</v>
      </c>
      <c r="K23" s="307">
        <f>IF($A23="","",IFERROR(VLOOKUP(K$3&amp;$A23,Model1_BRA!$1:$1048576,K$4,0)*100,"-"))</f>
        <v>0</v>
      </c>
      <c r="L23" s="308">
        <f>IF($A23="","",IFERROR(VLOOKUP(L$3&amp;$A23,Model1_BRA!$1:$1048576,L$4,0),"-"))</f>
        <v>3.0501930043101311E-2</v>
      </c>
      <c r="M23" s="306">
        <f>IF($A23="","",IFERROR(VLOOKUP(M$3&amp;$A23,Model1_BRA!$1:$1048576,M$4,0),"-"))</f>
        <v>0.64911562204360962</v>
      </c>
      <c r="N23" s="307">
        <f>IF($A23="","",IFERROR(VLOOKUP(N$3&amp;$A23,Model1_BRA!$1:$1048576,N$4,0)*100,"-"))</f>
        <v>0</v>
      </c>
      <c r="O23" s="308">
        <f>IF($A23="","",IFERROR(VLOOKUP(O$3&amp;$A23,Model1_BRA!$1:$1048576,O$4,0),"-"))</f>
        <v>3.0291255563497543E-2</v>
      </c>
      <c r="P23" s="306">
        <f>IF($A23="","",IFERROR(VLOOKUP(P$3&amp;$A23,Model1_BRA!$1:$1048576,P$4,0),"-"))</f>
        <v>0.65703999996185303</v>
      </c>
      <c r="Q23" s="307">
        <f>IF($A23="","",IFERROR(VLOOKUP(Q$3&amp;$A23,Model1_BRA!$1:$1048576,Q$4,0)*100,"-"))</f>
        <v>0</v>
      </c>
      <c r="R23" s="308">
        <f>IF($A23="","",IFERROR(VLOOKUP(R$3&amp;$A23,Model1_BRA!$1:$1048576,R$4,0),"-"))</f>
        <v>2.9804006218910217E-2</v>
      </c>
      <c r="S23" s="306">
        <f>IF($A23="","",IFERROR(VLOOKUP(S$3&amp;$A23,Model1_BRA!$1:$1048576,S$4,0),"-"))</f>
        <v>0.63873767852783203</v>
      </c>
      <c r="T23" s="307">
        <f>IF($A23="","",IFERROR(VLOOKUP(T$3&amp;$A23,Model1_BRA!$1:$1048576,T$4,0)*100,"-"))</f>
        <v>0</v>
      </c>
      <c r="U23" s="308">
        <f>IF($A23="","",IFERROR(VLOOKUP(U$3&amp;$A23,Model1_BRA!$1:$1048576,U$4,0),"-"))</f>
        <v>3.0158029869198799E-2</v>
      </c>
      <c r="V23" s="306">
        <f>IF($A23="","",IFERROR(VLOOKUP(V$3&amp;$A23,Model1_BRA!$1:$1048576,V$4,0),"-"))</f>
        <v>0.61586934328079224</v>
      </c>
      <c r="W23" s="307">
        <f>IF($A23="","",IFERROR(VLOOKUP(W$3&amp;$A23,Model1_BRA!$1:$1048576,W$4,0)*100,"-"))</f>
        <v>0</v>
      </c>
      <c r="X23" s="308">
        <f>IF($A23="","",IFERROR(VLOOKUP(X$3&amp;$A23,Model1_BRA!$1:$1048576,X$4,0),"-"))</f>
        <v>2.9253493994474411E-2</v>
      </c>
      <c r="Y23" s="306">
        <f>IF($A23="","",IFERROR(VLOOKUP(Y$3&amp;$A23,Model1_BRA!$1:$1048576,Y$4,0),"-"))</f>
        <v>0.60791862010955811</v>
      </c>
      <c r="Z23" s="307">
        <f>IF($A23="","",IFERROR(VLOOKUP(Z$3&amp;$A23,Model1_BRA!$1:$1048576,Z$4,0)*100,"-"))</f>
        <v>0</v>
      </c>
      <c r="AA23" s="308">
        <f>IF($A23="","",IFERROR(VLOOKUP(AA$3&amp;$A23,Model1_BRA!$1:$1048576,AA$4,0),"-"))</f>
        <v>2.9496325179934502E-2</v>
      </c>
      <c r="AB23" s="306">
        <f>IF($A23="","",IFERROR(VLOOKUP(AB$3&amp;$A23,Model1_BRA!$1:$1048576,AB$4,0),"-"))</f>
        <v>0.6172325611114502</v>
      </c>
      <c r="AC23" s="307">
        <f>IF($A23="","",IFERROR(VLOOKUP(AC$3&amp;$A23,Model1_BRA!$1:$1048576,AC$4,0)*100,"-"))</f>
        <v>0</v>
      </c>
      <c r="AD23" s="308">
        <f>IF($A23="","",IFERROR(VLOOKUP(AD$3&amp;$A23,Model1_BRA!$1:$1048576,AD$4,0),"-"))</f>
        <v>2.9115555807948112E-2</v>
      </c>
      <c r="AE23" s="306">
        <f>IF($A23="","",IFERROR(VLOOKUP(AE$3&amp;$A23,Model1_BRA!$1:$1048576,AE$4,0),"-"))</f>
        <v>0.62163585424423218</v>
      </c>
      <c r="AF23" s="307">
        <f>IF($A23="","",IFERROR(VLOOKUP(AF$3&amp;$A23,Model1_BRA!$1:$1048576,AF$4,0)*100,"-"))</f>
        <v>0</v>
      </c>
      <c r="AG23" s="308">
        <f>IF($A23="","",IFERROR(VLOOKUP(AG$3&amp;$A23,Model1_BRA!$1:$1048576,AG$4,0),"-"))</f>
        <v>2.8993768617510796E-2</v>
      </c>
      <c r="AH23" s="306">
        <f>IF($A23="","",IFERROR(VLOOKUP(AH$3&amp;$A23,Model1_BRA!$1:$1048576,AH$4,0),"-"))</f>
        <v>0.58768713474273682</v>
      </c>
      <c r="AI23" s="307">
        <f>IF($A23="","",IFERROR(VLOOKUP(AI$3&amp;$A23,Model1_BRA!$1:$1048576,AI$4,0)*100,"-"))</f>
        <v>0</v>
      </c>
      <c r="AJ23" s="308">
        <f>IF($A23="","",IFERROR(VLOOKUP(AJ$3&amp;$A23,Model1_BRA!$1:$1048576,AJ$4,0),"-"))</f>
        <v>2.9179353266954422E-2</v>
      </c>
      <c r="AK23" s="306">
        <f>IF($A23="","",IFERROR(VLOOKUP(AK$3&amp;$A23,Model1_BRA!$1:$1048576,AK$4,0),"-"))</f>
        <v>0.58235841989517212</v>
      </c>
      <c r="AL23" s="307">
        <f>IF($A23="","",IFERROR(VLOOKUP(AL$3&amp;$A23,Model1_BRA!$1:$1048576,AL$4,0)*100,"-"))</f>
        <v>0</v>
      </c>
      <c r="AM23" s="308">
        <f>IF($A23="","",IFERROR(VLOOKUP(AM$3&amp;$A23,Model1_BRA!$1:$1048576,AM$4,0),"-"))</f>
        <v>2.9301129281520844E-2</v>
      </c>
      <c r="AN23" s="306">
        <f>IF($A23="","",IFERROR(VLOOKUP(AN$3&amp;$A23,Model1_BRA!$1:$1048576,AN$4,0),"-"))</f>
        <v>0.6263393759727478</v>
      </c>
      <c r="AO23" s="307">
        <f>IF($A23="","",IFERROR(VLOOKUP(AO$3&amp;$A23,Model1_BRA!$1:$1048576,AO$4,0)*100,"-"))</f>
        <v>0</v>
      </c>
      <c r="AP23" s="308">
        <f>IF($A23="","",IFERROR(VLOOKUP(AP$3&amp;$A23,Model1_BRA!$1:$1048576,AP$4,0),"-"))</f>
        <v>2.92684156447649E-2</v>
      </c>
      <c r="AQ23" s="306">
        <f>IF($A23="","",IFERROR(VLOOKUP(AQ$3&amp;$A23,Model1_BRA!$1:$1048576,AQ$4,0),"-"))</f>
        <v>0.63075751066207886</v>
      </c>
      <c r="AR23" s="307">
        <f>IF($A23="","",IFERROR(VLOOKUP(AR$3&amp;$A23,Model1_BRA!$1:$1048576,AR$4,0)*100,"-"))</f>
        <v>0</v>
      </c>
      <c r="AS23" s="308">
        <f>IF($A23="","",IFERROR(VLOOKUP(AS$3&amp;$A23,Model1_BRA!$1:$1048576,AS$4,0),"-"))</f>
        <v>2.8844555839896202E-2</v>
      </c>
      <c r="AT23" s="306">
        <f>IF($A23="","",IFERROR(VLOOKUP(AT$3&amp;$A23,Model1_BRA!$1:$1048576,AT$4,0),"-"))</f>
        <v>0.63566011190414429</v>
      </c>
      <c r="AU23" s="307">
        <f>IF($A23="","",IFERROR(VLOOKUP(AU$3&amp;$A23,Model1_BRA!$1:$1048576,AU$4,0)*100,"-"))</f>
        <v>0</v>
      </c>
      <c r="AV23" s="308">
        <f>IF($A23="","",IFERROR(VLOOKUP(AV$3&amp;$A23,Model1_BRA!$1:$1048576,AV$4,0),"-"))</f>
        <v>2.7920497581362724E-2</v>
      </c>
      <c r="AW23" s="306">
        <f>IF($A23="","",IFERROR(VLOOKUP(AW$3&amp;$A23,Model1_BRA!$1:$1048576,AW$4,0),"-"))</f>
        <v>0.34266147017478943</v>
      </c>
      <c r="AX23" s="307">
        <f>IF($A23="","",IFERROR(VLOOKUP(AX$3&amp;$A23,Model1_BRA!$1:$1048576,AX$4,0)*100,"-"))</f>
        <v>0</v>
      </c>
      <c r="AY23" s="308">
        <f>IF($A23="","",IFERROR(VLOOKUP(AY$3&amp;$A23,Model1_BRA!$1:$1048576,AY$4,0),"-"))</f>
        <v>2.495301328599453E-2</v>
      </c>
      <c r="AZ23" s="306">
        <f>IF($A23="","",IFERROR(VLOOKUP(AZ$3&amp;$A23,Model1_BRA!$1:$1048576,AZ$4,0),"-"))</f>
        <v>0.38170585036277771</v>
      </c>
      <c r="BA23" s="307">
        <f>IF($A23="","",IFERROR(VLOOKUP(BA$3&amp;$A23,Model1_BRA!$1:$1048576,BA$4,0)*100,"-"))</f>
        <v>0</v>
      </c>
      <c r="BB23" s="308">
        <f>IF($A23="","",IFERROR(VLOOKUP(BB$3&amp;$A23,Model1_BRA!$1:$1048576,BB$4,0),"-"))</f>
        <v>2.5634724646806717E-2</v>
      </c>
      <c r="BC23" s="306">
        <f>IF($A23="","",IFERROR(VLOOKUP(BC$3&amp;$A23,Model1_BRA!$1:$1048576,BC$4,0),"-"))</f>
        <v>0.64114171266555786</v>
      </c>
      <c r="BD23" s="307">
        <f>IF($A23="","",IFERROR(VLOOKUP(BD$3&amp;$A23,Model1_BRA!$1:$1048576,BD$4,0)*100,"-"))</f>
        <v>0</v>
      </c>
      <c r="BE23" s="308">
        <f>IF($A23="","",IFERROR(VLOOKUP(BE$3&amp;$A23,Model1_BRA!$1:$1048576,BE$4,0),"-"))</f>
        <v>3.031916543841362E-2</v>
      </c>
      <c r="BF23" s="306">
        <f>IF($A23="","",IFERROR(VLOOKUP(BF$3&amp;$A23,Model1_BRA!$1:$1048576,BF$4,0),"-"))</f>
        <v>0.62950068712234497</v>
      </c>
      <c r="BG23" s="307">
        <f>IF($A23="","",IFERROR(VLOOKUP(BG$3&amp;$A23,Model1_BRA!$1:$1048576,BG$4,0)*100,"-"))</f>
        <v>0</v>
      </c>
      <c r="BH23" s="308">
        <f>IF($A23="","",IFERROR(VLOOKUP(BH$3&amp;$A23,Model1_BRA!$1:$1048576,BH$4,0),"-"))</f>
        <v>2.9676012694835663E-2</v>
      </c>
      <c r="BI23" s="306">
        <f>IF($A23="","",IFERROR(VLOOKUP(BI$3&amp;$A23,Model1_BRA!$1:$1048576,BI$4,0),"-"))</f>
        <v>0.60172581672668457</v>
      </c>
      <c r="BJ23" s="307">
        <f>IF($A23="","",IFERROR(VLOOKUP(BJ$3&amp;$A23,Model1_BRA!$1:$1048576,BJ$4,0)*100,"-"))</f>
        <v>0</v>
      </c>
      <c r="BK23" s="308">
        <f>IF($A23="","",IFERROR(VLOOKUP(BK$3&amp;$A23,Model1_BRA!$1:$1048576,BK$4,0),"-"))</f>
        <v>2.9147947207093239E-2</v>
      </c>
      <c r="BL23" s="306">
        <f>IF($A23="","",IFERROR(VLOOKUP(BL$3&amp;$A23,Model1_BRA!$1:$1048576,BL$4,0),"-"))</f>
        <v>0.52479875087738037</v>
      </c>
      <c r="BM23" s="307">
        <f>IF($A23="","",IFERROR(VLOOKUP(BM$3&amp;$A23,Model1_BRA!$1:$1048576,BM$4,0)*100,"-"))</f>
        <v>0</v>
      </c>
      <c r="BN23" s="308">
        <f>IF($A23="","",IFERROR(VLOOKUP(BN$3&amp;$A23,Model1_BRA!$1:$1048576,BN$4,0),"-"))</f>
        <v>2.7742652222514153E-2</v>
      </c>
      <c r="BO23" s="306">
        <f>IF($A23="","",IFERROR(VLOOKUP(BO$3&amp;$A23,Model1_BRA!$1:$1048576,BO$4,0),"-"))</f>
        <v>0.38170585036277771</v>
      </c>
      <c r="BP23" s="307">
        <f>IF($A23="","",IFERROR(VLOOKUP(BP$3&amp;$A23,Model1_BRA!$1:$1048576,BP$4,0)*100,"-"))</f>
        <v>0</v>
      </c>
      <c r="BQ23" s="308">
        <f>IF($A23="","",IFERROR(VLOOKUP(BQ$3&amp;$A23,Model1_BRA!$1:$1048576,BQ$4,0),"-"))</f>
        <v>2.5634724646806717E-2</v>
      </c>
    </row>
    <row r="24" spans="1:69" ht="25.5" x14ac:dyDescent="0.25">
      <c r="A24" s="369" t="s">
        <v>718</v>
      </c>
      <c r="B24" s="298"/>
      <c r="C24" s="316" t="s">
        <v>197</v>
      </c>
      <c r="D24" s="306">
        <f>IF($A24="","",IFERROR(VLOOKUP(D$3&amp;$A24,Model1_BRA!$1:$1048576,D$4,0),"-"))</f>
        <v>0.7011985182762146</v>
      </c>
      <c r="E24" s="307">
        <f>IF($A24="","",IFERROR(VLOOKUP(E$3&amp;$A24,Model1_BRA!$1:$1048576,E$4,0)*100,"-"))</f>
        <v>0</v>
      </c>
      <c r="F24" s="308">
        <f>IF($A24="","",IFERROR(VLOOKUP(F$3&amp;$A24,Model1_BRA!$1:$1048576,F$4,0),"-"))</f>
        <v>3.7031307816505432E-2</v>
      </c>
      <c r="G24" s="306">
        <f>IF($A24="","",IFERROR(VLOOKUP(G$3&amp;$A24,Model1_BRA!$1:$1048576,G$4,0),"-"))</f>
        <v>0.71897470951080322</v>
      </c>
      <c r="H24" s="307">
        <f>IF($A24="","",IFERROR(VLOOKUP(H$3&amp;$A24,Model1_BRA!$1:$1048576,H$4,0)*100,"-"))</f>
        <v>0</v>
      </c>
      <c r="I24" s="308">
        <f>IF($A24="","",IFERROR(VLOOKUP(I$3&amp;$A24,Model1_BRA!$1:$1048576,I$4,0),"-"))</f>
        <v>3.6653671413660049E-2</v>
      </c>
      <c r="J24" s="306">
        <f>IF($A24="","",IFERROR(VLOOKUP(J$3&amp;$A24,Model1_BRA!$1:$1048576,J$4,0),"-"))</f>
        <v>0.6978420615196228</v>
      </c>
      <c r="K24" s="307">
        <f>IF($A24="","",IFERROR(VLOOKUP(K$3&amp;$A24,Model1_BRA!$1:$1048576,K$4,0)*100,"-"))</f>
        <v>0</v>
      </c>
      <c r="L24" s="308">
        <f>IF($A24="","",IFERROR(VLOOKUP(L$3&amp;$A24,Model1_BRA!$1:$1048576,L$4,0),"-"))</f>
        <v>3.6937233060598373E-2</v>
      </c>
      <c r="M24" s="306">
        <f>IF($A24="","",IFERROR(VLOOKUP(M$3&amp;$A24,Model1_BRA!$1:$1048576,M$4,0),"-"))</f>
        <v>0.68301892280578613</v>
      </c>
      <c r="N24" s="307">
        <f>IF($A24="","",IFERROR(VLOOKUP(N$3&amp;$A24,Model1_BRA!$1:$1048576,N$4,0)*100,"-"))</f>
        <v>0</v>
      </c>
      <c r="O24" s="308">
        <f>IF($A24="","",IFERROR(VLOOKUP(O$3&amp;$A24,Model1_BRA!$1:$1048576,O$4,0),"-"))</f>
        <v>3.750922903418541E-2</v>
      </c>
      <c r="P24" s="306">
        <f>IF($A24="","",IFERROR(VLOOKUP(P$3&amp;$A24,Model1_BRA!$1:$1048576,P$4,0),"-"))</f>
        <v>0.70388960838317871</v>
      </c>
      <c r="Q24" s="307">
        <f>IF($A24="","",IFERROR(VLOOKUP(Q$3&amp;$A24,Model1_BRA!$1:$1048576,Q$4,0)*100,"-"))</f>
        <v>0</v>
      </c>
      <c r="R24" s="308">
        <f>IF($A24="","",IFERROR(VLOOKUP(R$3&amp;$A24,Model1_BRA!$1:$1048576,R$4,0),"-"))</f>
        <v>3.7018425762653351E-2</v>
      </c>
      <c r="S24" s="306">
        <f>IF($A24="","",IFERROR(VLOOKUP(S$3&amp;$A24,Model1_BRA!$1:$1048576,S$4,0),"-"))</f>
        <v>0.7267308235168457</v>
      </c>
      <c r="T24" s="307">
        <f>IF($A24="","",IFERROR(VLOOKUP(T$3&amp;$A24,Model1_BRA!$1:$1048576,T$4,0)*100,"-"))</f>
        <v>0</v>
      </c>
      <c r="U24" s="308">
        <f>IF($A24="","",IFERROR(VLOOKUP(U$3&amp;$A24,Model1_BRA!$1:$1048576,U$4,0),"-"))</f>
        <v>3.6475289613008499E-2</v>
      </c>
      <c r="V24" s="306">
        <f>IF($A24="","",IFERROR(VLOOKUP(V$3&amp;$A24,Model1_BRA!$1:$1048576,V$4,0),"-"))</f>
        <v>0.67398220300674438</v>
      </c>
      <c r="W24" s="307">
        <f>IF($A24="","",IFERROR(VLOOKUP(W$3&amp;$A24,Model1_BRA!$1:$1048576,W$4,0)*100,"-"))</f>
        <v>0</v>
      </c>
      <c r="X24" s="308">
        <f>IF($A24="","",IFERROR(VLOOKUP(X$3&amp;$A24,Model1_BRA!$1:$1048576,X$4,0),"-"))</f>
        <v>3.6039926111698151E-2</v>
      </c>
      <c r="Y24" s="306">
        <f>IF($A24="","",IFERROR(VLOOKUP(Y$3&amp;$A24,Model1_BRA!$1:$1048576,Y$4,0),"-"))</f>
        <v>0.66975229978561401</v>
      </c>
      <c r="Z24" s="307">
        <f>IF($A24="","",IFERROR(VLOOKUP(Z$3&amp;$A24,Model1_BRA!$1:$1048576,Z$4,0)*100,"-"))</f>
        <v>0</v>
      </c>
      <c r="AA24" s="308">
        <f>IF($A24="","",IFERROR(VLOOKUP(AA$3&amp;$A24,Model1_BRA!$1:$1048576,AA$4,0),"-"))</f>
        <v>3.6505520343780518E-2</v>
      </c>
      <c r="AB24" s="306">
        <f>IF($A24="","",IFERROR(VLOOKUP(AB$3&amp;$A24,Model1_BRA!$1:$1048576,AB$4,0),"-"))</f>
        <v>0.68070429563522339</v>
      </c>
      <c r="AC24" s="307">
        <f>IF($A24="","",IFERROR(VLOOKUP(AC$3&amp;$A24,Model1_BRA!$1:$1048576,AC$4,0)*100,"-"))</f>
        <v>0</v>
      </c>
      <c r="AD24" s="308">
        <f>IF($A24="","",IFERROR(VLOOKUP(AD$3&amp;$A24,Model1_BRA!$1:$1048576,AD$4,0),"-"))</f>
        <v>3.4996159374713898E-2</v>
      </c>
      <c r="AE24" s="306">
        <f>IF($A24="","",IFERROR(VLOOKUP(AE$3&amp;$A24,Model1_BRA!$1:$1048576,AE$4,0),"-"))</f>
        <v>0.65899127721786499</v>
      </c>
      <c r="AF24" s="307">
        <f>IF($A24="","",IFERROR(VLOOKUP(AF$3&amp;$A24,Model1_BRA!$1:$1048576,AF$4,0)*100,"-"))</f>
        <v>0</v>
      </c>
      <c r="AG24" s="308">
        <f>IF($A24="","",IFERROR(VLOOKUP(AG$3&amp;$A24,Model1_BRA!$1:$1048576,AG$4,0),"-"))</f>
        <v>3.5080078989267349E-2</v>
      </c>
      <c r="AH24" s="306">
        <f>IF($A24="","",IFERROR(VLOOKUP(AH$3&amp;$A24,Model1_BRA!$1:$1048576,AH$4,0),"-"))</f>
        <v>0.66644781827926636</v>
      </c>
      <c r="AI24" s="307">
        <f>IF($A24="","",IFERROR(VLOOKUP(AI$3&amp;$A24,Model1_BRA!$1:$1048576,AI$4,0)*100,"-"))</f>
        <v>0</v>
      </c>
      <c r="AJ24" s="308">
        <f>IF($A24="","",IFERROR(VLOOKUP(AJ$3&amp;$A24,Model1_BRA!$1:$1048576,AJ$4,0),"-"))</f>
        <v>3.5023823380470276E-2</v>
      </c>
      <c r="AK24" s="306">
        <f>IF($A24="","",IFERROR(VLOOKUP(AK$3&amp;$A24,Model1_BRA!$1:$1048576,AK$4,0),"-"))</f>
        <v>0.65544939041137695</v>
      </c>
      <c r="AL24" s="307">
        <f>IF($A24="","",IFERROR(VLOOKUP(AL$3&amp;$A24,Model1_BRA!$1:$1048576,AL$4,0)*100,"-"))</f>
        <v>0</v>
      </c>
      <c r="AM24" s="308">
        <f>IF($A24="","",IFERROR(VLOOKUP(AM$3&amp;$A24,Model1_BRA!$1:$1048576,AM$4,0),"-"))</f>
        <v>3.5786848515272141E-2</v>
      </c>
      <c r="AN24" s="306">
        <f>IF($A24="","",IFERROR(VLOOKUP(AN$3&amp;$A24,Model1_BRA!$1:$1048576,AN$4,0),"-"))</f>
        <v>0.68882626295089722</v>
      </c>
      <c r="AO24" s="307">
        <f>IF($A24="","",IFERROR(VLOOKUP(AO$3&amp;$A24,Model1_BRA!$1:$1048576,AO$4,0)*100,"-"))</f>
        <v>0</v>
      </c>
      <c r="AP24" s="308">
        <f>IF($A24="","",IFERROR(VLOOKUP(AP$3&amp;$A24,Model1_BRA!$1:$1048576,AP$4,0),"-"))</f>
        <v>3.455076739192009E-2</v>
      </c>
      <c r="AQ24" s="306">
        <f>IF($A24="","",IFERROR(VLOOKUP(AQ$3&amp;$A24,Model1_BRA!$1:$1048576,AQ$4,0),"-"))</f>
        <v>0.69790571928024292</v>
      </c>
      <c r="AR24" s="307">
        <f>IF($A24="","",IFERROR(VLOOKUP(AR$3&amp;$A24,Model1_BRA!$1:$1048576,AR$4,0)*100,"-"))</f>
        <v>0</v>
      </c>
      <c r="AS24" s="308">
        <f>IF($A24="","",IFERROR(VLOOKUP(AS$3&amp;$A24,Model1_BRA!$1:$1048576,AS$4,0),"-"))</f>
        <v>3.4745119512081146E-2</v>
      </c>
      <c r="AT24" s="306">
        <f>IF($A24="","",IFERROR(VLOOKUP(AT$3&amp;$A24,Model1_BRA!$1:$1048576,AT$4,0),"-"))</f>
        <v>0.69879394769668579</v>
      </c>
      <c r="AU24" s="307">
        <f>IF($A24="","",IFERROR(VLOOKUP(AU$3&amp;$A24,Model1_BRA!$1:$1048576,AU$4,0)*100,"-"))</f>
        <v>0</v>
      </c>
      <c r="AV24" s="308">
        <f>IF($A24="","",IFERROR(VLOOKUP(AV$3&amp;$A24,Model1_BRA!$1:$1048576,AV$4,0),"-"))</f>
        <v>3.5538725554943085E-2</v>
      </c>
      <c r="AW24" s="306">
        <f>IF($A24="","",IFERROR(VLOOKUP(AW$3&amp;$A24,Model1_BRA!$1:$1048576,AW$4,0),"-"))</f>
        <v>0.3765227198600769</v>
      </c>
      <c r="AX24" s="307">
        <f>IF($A24="","",IFERROR(VLOOKUP(AX$3&amp;$A24,Model1_BRA!$1:$1048576,AX$4,0)*100,"-"))</f>
        <v>0</v>
      </c>
      <c r="AY24" s="308">
        <f>IF($A24="","",IFERROR(VLOOKUP(AY$3&amp;$A24,Model1_BRA!$1:$1048576,AY$4,0),"-"))</f>
        <v>2.9635339975357056E-2</v>
      </c>
      <c r="AZ24" s="306">
        <f>IF($A24="","",IFERROR(VLOOKUP(AZ$3&amp;$A24,Model1_BRA!$1:$1048576,AZ$4,0),"-"))</f>
        <v>0.43333068490028381</v>
      </c>
      <c r="BA24" s="307">
        <f>IF($A24="","",IFERROR(VLOOKUP(BA$3&amp;$A24,Model1_BRA!$1:$1048576,BA$4,0)*100,"-"))</f>
        <v>0</v>
      </c>
      <c r="BB24" s="308">
        <f>IF($A24="","",IFERROR(VLOOKUP(BB$3&amp;$A24,Model1_BRA!$1:$1048576,BB$4,0),"-"))</f>
        <v>2.824724093079567E-2</v>
      </c>
      <c r="BC24" s="306">
        <f>IF($A24="","",IFERROR(VLOOKUP(BC$3&amp;$A24,Model1_BRA!$1:$1048576,BC$4,0),"-"))</f>
        <v>0.70018482208251953</v>
      </c>
      <c r="BD24" s="307">
        <f>IF($A24="","",IFERROR(VLOOKUP(BD$3&amp;$A24,Model1_BRA!$1:$1048576,BD$4,0)*100,"-"))</f>
        <v>0</v>
      </c>
      <c r="BE24" s="308">
        <f>IF($A24="","",IFERROR(VLOOKUP(BE$3&amp;$A24,Model1_BRA!$1:$1048576,BE$4,0),"-"))</f>
        <v>3.7033982574939728E-2</v>
      </c>
      <c r="BF24" s="306">
        <f>IF($A24="","",IFERROR(VLOOKUP(BF$3&amp;$A24,Model1_BRA!$1:$1048576,BF$4,0),"-"))</f>
        <v>0.69324666261672974</v>
      </c>
      <c r="BG24" s="307">
        <f>IF($A24="","",IFERROR(VLOOKUP(BG$3&amp;$A24,Model1_BRA!$1:$1048576,BG$4,0)*100,"-"))</f>
        <v>0</v>
      </c>
      <c r="BH24" s="308">
        <f>IF($A24="","",IFERROR(VLOOKUP(BH$3&amp;$A24,Model1_BRA!$1:$1048576,BH$4,0),"-"))</f>
        <v>3.6507286131381989E-2</v>
      </c>
      <c r="BI24" s="306">
        <f>IF($A24="","",IFERROR(VLOOKUP(BI$3&amp;$A24,Model1_BRA!$1:$1048576,BI$4,0),"-"))</f>
        <v>0.66494834423065186</v>
      </c>
      <c r="BJ24" s="307">
        <f>IF($A24="","",IFERROR(VLOOKUP(BJ$3&amp;$A24,Model1_BRA!$1:$1048576,BJ$4,0)*100,"-"))</f>
        <v>0</v>
      </c>
      <c r="BK24" s="308">
        <f>IF($A24="","",IFERROR(VLOOKUP(BK$3&amp;$A24,Model1_BRA!$1:$1048576,BK$4,0),"-"))</f>
        <v>3.5223547369241714E-2</v>
      </c>
      <c r="BL24" s="306">
        <f>IF($A24="","",IFERROR(VLOOKUP(BL$3&amp;$A24,Model1_BRA!$1:$1048576,BL$4,0),"-"))</f>
        <v>0.58202898502349854</v>
      </c>
      <c r="BM24" s="307">
        <f>IF($A24="","",IFERROR(VLOOKUP(BM$3&amp;$A24,Model1_BRA!$1:$1048576,BM$4,0)*100,"-"))</f>
        <v>0</v>
      </c>
      <c r="BN24" s="308">
        <f>IF($A24="","",IFERROR(VLOOKUP(BN$3&amp;$A24,Model1_BRA!$1:$1048576,BN$4,0),"-"))</f>
        <v>3.3612523227930069E-2</v>
      </c>
      <c r="BO24" s="306">
        <f>IF($A24="","",IFERROR(VLOOKUP(BO$3&amp;$A24,Model1_BRA!$1:$1048576,BO$4,0),"-"))</f>
        <v>0.43333068490028381</v>
      </c>
      <c r="BP24" s="307">
        <f>IF($A24="","",IFERROR(VLOOKUP(BP$3&amp;$A24,Model1_BRA!$1:$1048576,BP$4,0)*100,"-"))</f>
        <v>0</v>
      </c>
      <c r="BQ24" s="308">
        <f>IF($A24="","",IFERROR(VLOOKUP(BQ$3&amp;$A24,Model1_BRA!$1:$1048576,BQ$4,0),"-"))</f>
        <v>2.824724093079567E-2</v>
      </c>
    </row>
    <row r="25" spans="1:69" ht="25.5" x14ac:dyDescent="0.25">
      <c r="A25" s="369" t="s">
        <v>719</v>
      </c>
      <c r="B25" s="298"/>
      <c r="C25" s="316" t="s">
        <v>744</v>
      </c>
      <c r="D25" s="306">
        <f>IF($A25="","",IFERROR(VLOOKUP(D$3&amp;$A25,Model1_BRA!$1:$1048576,D$4,0),"-"))</f>
        <v>0.77704942226409912</v>
      </c>
      <c r="E25" s="307">
        <f>IF($A25="","",IFERROR(VLOOKUP(E$3&amp;$A25,Model1_BRA!$1:$1048576,E$4,0)*100,"-"))</f>
        <v>0</v>
      </c>
      <c r="F25" s="308">
        <f>IF($A25="","",IFERROR(VLOOKUP(F$3&amp;$A25,Model1_BRA!$1:$1048576,F$4,0),"-"))</f>
        <v>0.10642773658037186</v>
      </c>
      <c r="G25" s="306">
        <f>IF($A25="","",IFERROR(VLOOKUP(G$3&amp;$A25,Model1_BRA!$1:$1048576,G$4,0),"-"))</f>
        <v>0.78996163606643677</v>
      </c>
      <c r="H25" s="307">
        <f>IF($A25="","",IFERROR(VLOOKUP(H$3&amp;$A25,Model1_BRA!$1:$1048576,H$4,0)*100,"-"))</f>
        <v>0</v>
      </c>
      <c r="I25" s="308">
        <f>IF($A25="","",IFERROR(VLOOKUP(I$3&amp;$A25,Model1_BRA!$1:$1048576,I$4,0),"-"))</f>
        <v>0.1055583730340004</v>
      </c>
      <c r="J25" s="306">
        <f>IF($A25="","",IFERROR(VLOOKUP(J$3&amp;$A25,Model1_BRA!$1:$1048576,J$4,0),"-"))</f>
        <v>0.79363995790481567</v>
      </c>
      <c r="K25" s="307">
        <f>IF($A25="","",IFERROR(VLOOKUP(K$3&amp;$A25,Model1_BRA!$1:$1048576,K$4,0)*100,"-"))</f>
        <v>0</v>
      </c>
      <c r="L25" s="308">
        <f>IF($A25="","",IFERROR(VLOOKUP(L$3&amp;$A25,Model1_BRA!$1:$1048576,L$4,0),"-"))</f>
        <v>0.10629294067621231</v>
      </c>
      <c r="M25" s="306">
        <f>IF($A25="","",IFERROR(VLOOKUP(M$3&amp;$A25,Model1_BRA!$1:$1048576,M$4,0),"-"))</f>
        <v>0.81215870380401611</v>
      </c>
      <c r="N25" s="307">
        <f>IF($A25="","",IFERROR(VLOOKUP(N$3&amp;$A25,Model1_BRA!$1:$1048576,N$4,0)*100,"-"))</f>
        <v>0</v>
      </c>
      <c r="O25" s="308">
        <f>IF($A25="","",IFERROR(VLOOKUP(O$3&amp;$A25,Model1_BRA!$1:$1048576,O$4,0),"-"))</f>
        <v>0.10638290643692017</v>
      </c>
      <c r="P25" s="306">
        <f>IF($A25="","",IFERROR(VLOOKUP(P$3&amp;$A25,Model1_BRA!$1:$1048576,P$4,0),"-"))</f>
        <v>0.80504816770553589</v>
      </c>
      <c r="Q25" s="307">
        <f>IF($A25="","",IFERROR(VLOOKUP(Q$3&amp;$A25,Model1_BRA!$1:$1048576,Q$4,0)*100,"-"))</f>
        <v>0</v>
      </c>
      <c r="R25" s="308">
        <f>IF($A25="","",IFERROR(VLOOKUP(R$3&amp;$A25,Model1_BRA!$1:$1048576,R$4,0),"-"))</f>
        <v>0.10559278726577759</v>
      </c>
      <c r="S25" s="306">
        <f>IF($A25="","",IFERROR(VLOOKUP(S$3&amp;$A25,Model1_BRA!$1:$1048576,S$4,0),"-"))</f>
        <v>0.81190705299377441</v>
      </c>
      <c r="T25" s="307">
        <f>IF($A25="","",IFERROR(VLOOKUP(T$3&amp;$A25,Model1_BRA!$1:$1048576,T$4,0)*100,"-"))</f>
        <v>0</v>
      </c>
      <c r="U25" s="308">
        <f>IF($A25="","",IFERROR(VLOOKUP(U$3&amp;$A25,Model1_BRA!$1:$1048576,U$4,0),"-"))</f>
        <v>0.10337529331445694</v>
      </c>
      <c r="V25" s="306">
        <f>IF($A25="","",IFERROR(VLOOKUP(V$3&amp;$A25,Model1_BRA!$1:$1048576,V$4,0),"-"))</f>
        <v>0.77310061454772949</v>
      </c>
      <c r="W25" s="307">
        <f>IF($A25="","",IFERROR(VLOOKUP(W$3&amp;$A25,Model1_BRA!$1:$1048576,W$4,0)*100,"-"))</f>
        <v>0</v>
      </c>
      <c r="X25" s="308">
        <f>IF($A25="","",IFERROR(VLOOKUP(X$3&amp;$A25,Model1_BRA!$1:$1048576,X$4,0),"-"))</f>
        <v>0.10670255869626999</v>
      </c>
      <c r="Y25" s="306">
        <f>IF($A25="","",IFERROR(VLOOKUP(Y$3&amp;$A25,Model1_BRA!$1:$1048576,Y$4,0),"-"))</f>
        <v>0.77170830965042114</v>
      </c>
      <c r="Z25" s="307">
        <f>IF($A25="","",IFERROR(VLOOKUP(Z$3&amp;$A25,Model1_BRA!$1:$1048576,Z$4,0)*100,"-"))</f>
        <v>0</v>
      </c>
      <c r="AA25" s="308">
        <f>IF($A25="","",IFERROR(VLOOKUP(AA$3&amp;$A25,Model1_BRA!$1:$1048576,AA$4,0),"-"))</f>
        <v>0.10832644253969193</v>
      </c>
      <c r="AB25" s="306">
        <f>IF($A25="","",IFERROR(VLOOKUP(AB$3&amp;$A25,Model1_BRA!$1:$1048576,AB$4,0),"-"))</f>
        <v>0.75488603115081787</v>
      </c>
      <c r="AC25" s="307">
        <f>IF($A25="","",IFERROR(VLOOKUP(AC$3&amp;$A25,Model1_BRA!$1:$1048576,AC$4,0)*100,"-"))</f>
        <v>0</v>
      </c>
      <c r="AD25" s="308">
        <f>IF($A25="","",IFERROR(VLOOKUP(AD$3&amp;$A25,Model1_BRA!$1:$1048576,AD$4,0),"-"))</f>
        <v>0.10642305016517639</v>
      </c>
      <c r="AE25" s="306">
        <f>IF($A25="","",IFERROR(VLOOKUP(AE$3&amp;$A25,Model1_BRA!$1:$1048576,AE$4,0),"-"))</f>
        <v>0.75810778141021729</v>
      </c>
      <c r="AF25" s="307">
        <f>IF($A25="","",IFERROR(VLOOKUP(AF$3&amp;$A25,Model1_BRA!$1:$1048576,AF$4,0)*100,"-"))</f>
        <v>0</v>
      </c>
      <c r="AG25" s="308">
        <f>IF($A25="","",IFERROR(VLOOKUP(AG$3&amp;$A25,Model1_BRA!$1:$1048576,AG$4,0),"-"))</f>
        <v>0.10649199783802032</v>
      </c>
      <c r="AH25" s="306">
        <f>IF($A25="","",IFERROR(VLOOKUP(AH$3&amp;$A25,Model1_BRA!$1:$1048576,AH$4,0),"-"))</f>
        <v>0.75910830497741699</v>
      </c>
      <c r="AI25" s="307">
        <f>IF($A25="","",IFERROR(VLOOKUP(AI$3&amp;$A25,Model1_BRA!$1:$1048576,AI$4,0)*100,"-"))</f>
        <v>0</v>
      </c>
      <c r="AJ25" s="308">
        <f>IF($A25="","",IFERROR(VLOOKUP(AJ$3&amp;$A25,Model1_BRA!$1:$1048576,AJ$4,0),"-"))</f>
        <v>0.10631861537694931</v>
      </c>
      <c r="AK25" s="306">
        <f>IF($A25="","",IFERROR(VLOOKUP(AK$3&amp;$A25,Model1_BRA!$1:$1048576,AK$4,0),"-"))</f>
        <v>0.76975250244140625</v>
      </c>
      <c r="AL25" s="307">
        <f>IF($A25="","",IFERROR(VLOOKUP(AL$3&amp;$A25,Model1_BRA!$1:$1048576,AL$4,0)*100,"-"))</f>
        <v>0</v>
      </c>
      <c r="AM25" s="308">
        <f>IF($A25="","",IFERROR(VLOOKUP(AM$3&amp;$A25,Model1_BRA!$1:$1048576,AM$4,0),"-"))</f>
        <v>0.10632091760635376</v>
      </c>
      <c r="AN25" s="306">
        <f>IF($A25="","",IFERROR(VLOOKUP(AN$3&amp;$A25,Model1_BRA!$1:$1048576,AN$4,0),"-"))</f>
        <v>0.78750747442245483</v>
      </c>
      <c r="AO25" s="307">
        <f>IF($A25="","",IFERROR(VLOOKUP(AO$3&amp;$A25,Model1_BRA!$1:$1048576,AO$4,0)*100,"-"))</f>
        <v>0</v>
      </c>
      <c r="AP25" s="308">
        <f>IF($A25="","",IFERROR(VLOOKUP(AP$3&amp;$A25,Model1_BRA!$1:$1048576,AP$4,0),"-"))</f>
        <v>0.10512174665927887</v>
      </c>
      <c r="AQ25" s="306">
        <f>IF($A25="","",IFERROR(VLOOKUP(AQ$3&amp;$A25,Model1_BRA!$1:$1048576,AQ$4,0),"-"))</f>
        <v>0.80071264505386353</v>
      </c>
      <c r="AR25" s="307">
        <f>IF($A25="","",IFERROR(VLOOKUP(AR$3&amp;$A25,Model1_BRA!$1:$1048576,AR$4,0)*100,"-"))</f>
        <v>0</v>
      </c>
      <c r="AS25" s="308">
        <f>IF($A25="","",IFERROR(VLOOKUP(AS$3&amp;$A25,Model1_BRA!$1:$1048576,AS$4,0),"-"))</f>
        <v>0.10389059036970139</v>
      </c>
      <c r="AT25" s="306">
        <f>IF($A25="","",IFERROR(VLOOKUP(AT$3&amp;$A25,Model1_BRA!$1:$1048576,AT$4,0),"-"))</f>
        <v>0.80785375833511353</v>
      </c>
      <c r="AU25" s="307">
        <f>IF($A25="","",IFERROR(VLOOKUP(AU$3&amp;$A25,Model1_BRA!$1:$1048576,AU$4,0)*100,"-"))</f>
        <v>0</v>
      </c>
      <c r="AV25" s="308">
        <f>IF($A25="","",IFERROR(VLOOKUP(AV$3&amp;$A25,Model1_BRA!$1:$1048576,AV$4,0),"-"))</f>
        <v>0.10257674008607864</v>
      </c>
      <c r="AW25" s="306">
        <f>IF($A25="","",IFERROR(VLOOKUP(AW$3&amp;$A25,Model1_BRA!$1:$1048576,AW$4,0),"-"))</f>
        <v>0.54341799020767212</v>
      </c>
      <c r="AX25" s="307">
        <f>IF($A25="","",IFERROR(VLOOKUP(AX$3&amp;$A25,Model1_BRA!$1:$1048576,AX$4,0)*100,"-"))</f>
        <v>0</v>
      </c>
      <c r="AY25" s="308">
        <f>IF($A25="","",IFERROR(VLOOKUP(AY$3&amp;$A25,Model1_BRA!$1:$1048576,AY$4,0),"-"))</f>
        <v>0.10124459862709045</v>
      </c>
      <c r="AZ25" s="306">
        <f>IF($A25="","",IFERROR(VLOOKUP(AZ$3&amp;$A25,Model1_BRA!$1:$1048576,AZ$4,0),"-"))</f>
        <v>0.57594287395477295</v>
      </c>
      <c r="BA25" s="307">
        <f>IF($A25="","",IFERROR(VLOOKUP(BA$3&amp;$A25,Model1_BRA!$1:$1048576,BA$4,0)*100,"-"))</f>
        <v>0</v>
      </c>
      <c r="BB25" s="308">
        <f>IF($A25="","",IFERROR(VLOOKUP(BB$3&amp;$A25,Model1_BRA!$1:$1048576,BB$4,0),"-"))</f>
        <v>0.10089800506830215</v>
      </c>
      <c r="BC25" s="306">
        <f>IF($A25="","",IFERROR(VLOOKUP(BC$3&amp;$A25,Model1_BRA!$1:$1048576,BC$4,0),"-"))</f>
        <v>0.79333561658859253</v>
      </c>
      <c r="BD25" s="307">
        <f>IF($A25="","",IFERROR(VLOOKUP(BD$3&amp;$A25,Model1_BRA!$1:$1048576,BD$4,0)*100,"-"))</f>
        <v>0</v>
      </c>
      <c r="BE25" s="308">
        <f>IF($A25="","",IFERROR(VLOOKUP(BE$3&amp;$A25,Model1_BRA!$1:$1048576,BE$4,0),"-"))</f>
        <v>0.1061655655503273</v>
      </c>
      <c r="BF25" s="306">
        <f>IF($A25="","",IFERROR(VLOOKUP(BF$3&amp;$A25,Model1_BRA!$1:$1048576,BF$4,0),"-"))</f>
        <v>0.7903820276260376</v>
      </c>
      <c r="BG25" s="307">
        <f>IF($A25="","",IFERROR(VLOOKUP(BG$3&amp;$A25,Model1_BRA!$1:$1048576,BG$4,0)*100,"-"))</f>
        <v>0</v>
      </c>
      <c r="BH25" s="308">
        <f>IF($A25="","",IFERROR(VLOOKUP(BH$3&amp;$A25,Model1_BRA!$1:$1048576,BH$4,0),"-"))</f>
        <v>0.10601081699132919</v>
      </c>
      <c r="BI25" s="306">
        <f>IF($A25="","",IFERROR(VLOOKUP(BI$3&amp;$A25,Model1_BRA!$1:$1048576,BI$4,0),"-"))</f>
        <v>0.76015955209732056</v>
      </c>
      <c r="BJ25" s="307">
        <f>IF($A25="","",IFERROR(VLOOKUP(BJ$3&amp;$A25,Model1_BRA!$1:$1048576,BJ$4,0)*100,"-"))</f>
        <v>0</v>
      </c>
      <c r="BK25" s="308">
        <f>IF($A25="","",IFERROR(VLOOKUP(BK$3&amp;$A25,Model1_BRA!$1:$1048576,BK$4,0),"-"))</f>
        <v>0.10638833791017532</v>
      </c>
      <c r="BL25" s="306">
        <f>IF($A25="","",IFERROR(VLOOKUP(BL$3&amp;$A25,Model1_BRA!$1:$1048576,BL$4,0),"-"))</f>
        <v>0.69973987340927124</v>
      </c>
      <c r="BM25" s="307">
        <f>IF($A25="","",IFERROR(VLOOKUP(BM$3&amp;$A25,Model1_BRA!$1:$1048576,BM$4,0)*100,"-"))</f>
        <v>0</v>
      </c>
      <c r="BN25" s="308">
        <f>IF($A25="","",IFERROR(VLOOKUP(BN$3&amp;$A25,Model1_BRA!$1:$1048576,BN$4,0),"-"))</f>
        <v>0.10320517420768738</v>
      </c>
      <c r="BO25" s="306">
        <f>IF($A25="","",IFERROR(VLOOKUP(BO$3&amp;$A25,Model1_BRA!$1:$1048576,BO$4,0),"-"))</f>
        <v>0.57594287395477295</v>
      </c>
      <c r="BP25" s="307">
        <f>IF($A25="","",IFERROR(VLOOKUP(BP$3&amp;$A25,Model1_BRA!$1:$1048576,BP$4,0)*100,"-"))</f>
        <v>0</v>
      </c>
      <c r="BQ25" s="308">
        <f>IF($A25="","",IFERROR(VLOOKUP(BQ$3&amp;$A25,Model1_BRA!$1:$1048576,BQ$4,0),"-"))</f>
        <v>0.10089800506830215</v>
      </c>
    </row>
    <row r="26" spans="1:69" ht="25.5" x14ac:dyDescent="0.25">
      <c r="A26" s="369" t="s">
        <v>703</v>
      </c>
      <c r="B26" s="298"/>
      <c r="C26" s="316" t="s">
        <v>745</v>
      </c>
      <c r="D26" s="306">
        <f>IF($A26="","",IFERROR(VLOOKUP(D$3&amp;$A26,Model1_BRA!$1:$1048576,D$4,0),"-"))</f>
        <v>0.79478436708450317</v>
      </c>
      <c r="E26" s="307">
        <f>IF($A26="","",IFERROR(VLOOKUP(E$3&amp;$A26,Model1_BRA!$1:$1048576,E$4,0)*100,"-"))</f>
        <v>0</v>
      </c>
      <c r="F26" s="308">
        <f>IF($A26="","",IFERROR(VLOOKUP(F$3&amp;$A26,Model1_BRA!$1:$1048576,F$4,0),"-"))</f>
        <v>2.9086064547300339E-2</v>
      </c>
      <c r="G26" s="306">
        <f>IF($A26="","",IFERROR(VLOOKUP(G$3&amp;$A26,Model1_BRA!$1:$1048576,G$4,0),"-"))</f>
        <v>0.81988179683685303</v>
      </c>
      <c r="H26" s="307">
        <f>IF($A26="","",IFERROR(VLOOKUP(H$3&amp;$A26,Model1_BRA!$1:$1048576,H$4,0)*100,"-"))</f>
        <v>0</v>
      </c>
      <c r="I26" s="308">
        <f>IF($A26="","",IFERROR(VLOOKUP(I$3&amp;$A26,Model1_BRA!$1:$1048576,I$4,0),"-"))</f>
        <v>2.9015939682722092E-2</v>
      </c>
      <c r="J26" s="306">
        <f>IF($A26="","",IFERROR(VLOOKUP(J$3&amp;$A26,Model1_BRA!$1:$1048576,J$4,0),"-"))</f>
        <v>0.80235910415649414</v>
      </c>
      <c r="K26" s="307">
        <f>IF($A26="","",IFERROR(VLOOKUP(K$3&amp;$A26,Model1_BRA!$1:$1048576,K$4,0)*100,"-"))</f>
        <v>0</v>
      </c>
      <c r="L26" s="308">
        <f>IF($A26="","",IFERROR(VLOOKUP(L$3&amp;$A26,Model1_BRA!$1:$1048576,L$4,0),"-"))</f>
        <v>2.8752200305461884E-2</v>
      </c>
      <c r="M26" s="306">
        <f>IF($A26="","",IFERROR(VLOOKUP(M$3&amp;$A26,Model1_BRA!$1:$1048576,M$4,0),"-"))</f>
        <v>0.83344119787216187</v>
      </c>
      <c r="N26" s="307">
        <f>IF($A26="","",IFERROR(VLOOKUP(N$3&amp;$A26,Model1_BRA!$1:$1048576,N$4,0)*100,"-"))</f>
        <v>0</v>
      </c>
      <c r="O26" s="308">
        <f>IF($A26="","",IFERROR(VLOOKUP(O$3&amp;$A26,Model1_BRA!$1:$1048576,O$4,0),"-"))</f>
        <v>2.832670696079731E-2</v>
      </c>
      <c r="P26" s="306">
        <f>IF($A26="","",IFERROR(VLOOKUP(P$3&amp;$A26,Model1_BRA!$1:$1048576,P$4,0),"-"))</f>
        <v>0.81836980581283569</v>
      </c>
      <c r="Q26" s="307">
        <f>IF($A26="","",IFERROR(VLOOKUP(Q$3&amp;$A26,Model1_BRA!$1:$1048576,Q$4,0)*100,"-"))</f>
        <v>0</v>
      </c>
      <c r="R26" s="308">
        <f>IF($A26="","",IFERROR(VLOOKUP(R$3&amp;$A26,Model1_BRA!$1:$1048576,R$4,0),"-"))</f>
        <v>2.7942107990384102E-2</v>
      </c>
      <c r="S26" s="306">
        <f>IF($A26="","",IFERROR(VLOOKUP(S$3&amp;$A26,Model1_BRA!$1:$1048576,S$4,0),"-"))</f>
        <v>0.84300714731216431</v>
      </c>
      <c r="T26" s="307">
        <f>IF($A26="","",IFERROR(VLOOKUP(T$3&amp;$A26,Model1_BRA!$1:$1048576,T$4,0)*100,"-"))</f>
        <v>0</v>
      </c>
      <c r="U26" s="308">
        <f>IF($A26="","",IFERROR(VLOOKUP(U$3&amp;$A26,Model1_BRA!$1:$1048576,U$4,0),"-"))</f>
        <v>2.8450068086385727E-2</v>
      </c>
      <c r="V26" s="306">
        <f>IF($A26="","",IFERROR(VLOOKUP(V$3&amp;$A26,Model1_BRA!$1:$1048576,V$4,0),"-"))</f>
        <v>0.77261894941329956</v>
      </c>
      <c r="W26" s="307">
        <f>IF($A26="","",IFERROR(VLOOKUP(W$3&amp;$A26,Model1_BRA!$1:$1048576,W$4,0)*100,"-"))</f>
        <v>0</v>
      </c>
      <c r="X26" s="308">
        <f>IF($A26="","",IFERROR(VLOOKUP(X$3&amp;$A26,Model1_BRA!$1:$1048576,X$4,0),"-"))</f>
        <v>2.9017860069870949E-2</v>
      </c>
      <c r="Y26" s="306">
        <f>IF($A26="","",IFERROR(VLOOKUP(Y$3&amp;$A26,Model1_BRA!$1:$1048576,Y$4,0),"-"))</f>
        <v>0.78203517198562622</v>
      </c>
      <c r="Z26" s="307">
        <f>IF($A26="","",IFERROR(VLOOKUP(Z$3&amp;$A26,Model1_BRA!$1:$1048576,Z$4,0)*100,"-"))</f>
        <v>0</v>
      </c>
      <c r="AA26" s="308">
        <f>IF($A26="","",IFERROR(VLOOKUP(AA$3&amp;$A26,Model1_BRA!$1:$1048576,AA$4,0),"-"))</f>
        <v>2.9544459655880928E-2</v>
      </c>
      <c r="AB26" s="306">
        <f>IF($A26="","",IFERROR(VLOOKUP(AB$3&amp;$A26,Model1_BRA!$1:$1048576,AB$4,0),"-"))</f>
        <v>0.76524990797042847</v>
      </c>
      <c r="AC26" s="307">
        <f>IF($A26="","",IFERROR(VLOOKUP(AC$3&amp;$A26,Model1_BRA!$1:$1048576,AC$4,0)*100,"-"))</f>
        <v>0</v>
      </c>
      <c r="AD26" s="308">
        <f>IF($A26="","",IFERROR(VLOOKUP(AD$3&amp;$A26,Model1_BRA!$1:$1048576,AD$4,0),"-"))</f>
        <v>2.8207456693053246E-2</v>
      </c>
      <c r="AE26" s="306">
        <f>IF($A26="","",IFERROR(VLOOKUP(AE$3&amp;$A26,Model1_BRA!$1:$1048576,AE$4,0),"-"))</f>
        <v>0.75880831480026245</v>
      </c>
      <c r="AF26" s="307">
        <f>IF($A26="","",IFERROR(VLOOKUP(AF$3&amp;$A26,Model1_BRA!$1:$1048576,AF$4,0)*100,"-"))</f>
        <v>0</v>
      </c>
      <c r="AG26" s="308">
        <f>IF($A26="","",IFERROR(VLOOKUP(AG$3&amp;$A26,Model1_BRA!$1:$1048576,AG$4,0),"-"))</f>
        <v>2.8975699096918106E-2</v>
      </c>
      <c r="AH26" s="306">
        <f>IF($A26="","",IFERROR(VLOOKUP(AH$3&amp;$A26,Model1_BRA!$1:$1048576,AH$4,0),"-"))</f>
        <v>0.76540648937225342</v>
      </c>
      <c r="AI26" s="307">
        <f>IF($A26="","",IFERROR(VLOOKUP(AI$3&amp;$A26,Model1_BRA!$1:$1048576,AI$4,0)*100,"-"))</f>
        <v>0</v>
      </c>
      <c r="AJ26" s="308">
        <f>IF($A26="","",IFERROR(VLOOKUP(AJ$3&amp;$A26,Model1_BRA!$1:$1048576,AJ$4,0),"-"))</f>
        <v>2.9068047180771828E-2</v>
      </c>
      <c r="AK26" s="306">
        <f>IF($A26="","",IFERROR(VLOOKUP(AK$3&amp;$A26,Model1_BRA!$1:$1048576,AK$4,0),"-"))</f>
        <v>0.78640198707580566</v>
      </c>
      <c r="AL26" s="307">
        <f>IF($A26="","",IFERROR(VLOOKUP(AL$3&amp;$A26,Model1_BRA!$1:$1048576,AL$4,0)*100,"-"))</f>
        <v>0</v>
      </c>
      <c r="AM26" s="308">
        <f>IF($A26="","",IFERROR(VLOOKUP(AM$3&amp;$A26,Model1_BRA!$1:$1048576,AM$4,0),"-"))</f>
        <v>2.8970343992114067E-2</v>
      </c>
      <c r="AN26" s="306">
        <f>IF($A26="","",IFERROR(VLOOKUP(AN$3&amp;$A26,Model1_BRA!$1:$1048576,AN$4,0),"-"))</f>
        <v>0.79693645238876343</v>
      </c>
      <c r="AO26" s="307">
        <f>IF($A26="","",IFERROR(VLOOKUP(AO$3&amp;$A26,Model1_BRA!$1:$1048576,AO$4,0)*100,"-"))</f>
        <v>0</v>
      </c>
      <c r="AP26" s="308">
        <f>IF($A26="","",IFERROR(VLOOKUP(AP$3&amp;$A26,Model1_BRA!$1:$1048576,AP$4,0),"-"))</f>
        <v>2.7752872556447983E-2</v>
      </c>
      <c r="AQ26" s="306">
        <f>IF($A26="","",IFERROR(VLOOKUP(AQ$3&amp;$A26,Model1_BRA!$1:$1048576,AQ$4,0),"-"))</f>
        <v>0.80598801374435425</v>
      </c>
      <c r="AR26" s="307">
        <f>IF($A26="","",IFERROR(VLOOKUP(AR$3&amp;$A26,Model1_BRA!$1:$1048576,AR$4,0)*100,"-"))</f>
        <v>0</v>
      </c>
      <c r="AS26" s="308">
        <f>IF($A26="","",IFERROR(VLOOKUP(AS$3&amp;$A26,Model1_BRA!$1:$1048576,AS$4,0),"-"))</f>
        <v>2.8891200199723244E-2</v>
      </c>
      <c r="AT26" s="306">
        <f>IF($A26="","",IFERROR(VLOOKUP(AT$3&amp;$A26,Model1_BRA!$1:$1048576,AT$4,0),"-"))</f>
        <v>0.83158612251281738</v>
      </c>
      <c r="AU26" s="307">
        <f>IF($A26="","",IFERROR(VLOOKUP(AU$3&amp;$A26,Model1_BRA!$1:$1048576,AU$4,0)*100,"-"))</f>
        <v>0</v>
      </c>
      <c r="AV26" s="308">
        <f>IF($A26="","",IFERROR(VLOOKUP(AV$3&amp;$A26,Model1_BRA!$1:$1048576,AV$4,0),"-"))</f>
        <v>2.8226505964994431E-2</v>
      </c>
      <c r="AW26" s="306">
        <f>IF($A26="","",IFERROR(VLOOKUP(AW$3&amp;$A26,Model1_BRA!$1:$1048576,AW$4,0),"-"))</f>
        <v>0.52150911092758179</v>
      </c>
      <c r="AX26" s="307">
        <f>IF($A26="","",IFERROR(VLOOKUP(AX$3&amp;$A26,Model1_BRA!$1:$1048576,AX$4,0)*100,"-"))</f>
        <v>0</v>
      </c>
      <c r="AY26" s="308">
        <f>IF($A26="","",IFERROR(VLOOKUP(AY$3&amp;$A26,Model1_BRA!$1:$1048576,AY$4,0),"-"))</f>
        <v>2.5751814246177673E-2</v>
      </c>
      <c r="AZ26" s="306">
        <f>IF($A26="","",IFERROR(VLOOKUP(AZ$3&amp;$A26,Model1_BRA!$1:$1048576,AZ$4,0),"-"))</f>
        <v>0.54680436849594116</v>
      </c>
      <c r="BA26" s="307">
        <f>IF($A26="","",IFERROR(VLOOKUP(BA$3&amp;$A26,Model1_BRA!$1:$1048576,BA$4,0)*100,"-"))</f>
        <v>0</v>
      </c>
      <c r="BB26" s="308">
        <f>IF($A26="","",IFERROR(VLOOKUP(BB$3&amp;$A26,Model1_BRA!$1:$1048576,BB$4,0),"-"))</f>
        <v>2.4467960000038147E-2</v>
      </c>
      <c r="BC26" s="306">
        <f>IF($A26="","",IFERROR(VLOOKUP(BC$3&amp;$A26,Model1_BRA!$1:$1048576,BC$4,0),"-"))</f>
        <v>0.81262427568435669</v>
      </c>
      <c r="BD26" s="307">
        <f>IF($A26="","",IFERROR(VLOOKUP(BD$3&amp;$A26,Model1_BRA!$1:$1048576,BD$4,0)*100,"-"))</f>
        <v>0</v>
      </c>
      <c r="BE26" s="308">
        <f>IF($A26="","",IFERROR(VLOOKUP(BE$3&amp;$A26,Model1_BRA!$1:$1048576,BE$4,0),"-"))</f>
        <v>2.8793107718229294E-2</v>
      </c>
      <c r="BF26" s="306">
        <f>IF($A26="","",IFERROR(VLOOKUP(BF$3&amp;$A26,Model1_BRA!$1:$1048576,BF$4,0),"-"))</f>
        <v>0.80393779277801514</v>
      </c>
      <c r="BG26" s="307">
        <f>IF($A26="","",IFERROR(VLOOKUP(BG$3&amp;$A26,Model1_BRA!$1:$1048576,BG$4,0)*100,"-"))</f>
        <v>0</v>
      </c>
      <c r="BH26" s="308">
        <f>IF($A26="","",IFERROR(VLOOKUP(BH$3&amp;$A26,Model1_BRA!$1:$1048576,BH$4,0),"-"))</f>
        <v>2.8744641691446304E-2</v>
      </c>
      <c r="BI26" s="306">
        <f>IF($A26="","",IFERROR(VLOOKUP(BI$3&amp;$A26,Model1_BRA!$1:$1048576,BI$4,0),"-"))</f>
        <v>0.76840907335281372</v>
      </c>
      <c r="BJ26" s="307">
        <f>IF($A26="","",IFERROR(VLOOKUP(BJ$3&amp;$A26,Model1_BRA!$1:$1048576,BJ$4,0)*100,"-"))</f>
        <v>0</v>
      </c>
      <c r="BK26" s="308">
        <f>IF($A26="","",IFERROR(VLOOKUP(BK$3&amp;$A26,Model1_BRA!$1:$1048576,BK$4,0),"-"))</f>
        <v>2.8807394206523895E-2</v>
      </c>
      <c r="BL26" s="306">
        <f>IF($A26="","",IFERROR(VLOOKUP(BL$3&amp;$A26,Model1_BRA!$1:$1048576,BL$4,0),"-"))</f>
        <v>0.70408940315246582</v>
      </c>
      <c r="BM26" s="307">
        <f>IF($A26="","",IFERROR(VLOOKUP(BM$3&amp;$A26,Model1_BRA!$1:$1048576,BM$4,0)*100,"-"))</f>
        <v>0</v>
      </c>
      <c r="BN26" s="308">
        <f>IF($A26="","",IFERROR(VLOOKUP(BN$3&amp;$A26,Model1_BRA!$1:$1048576,BN$4,0),"-"))</f>
        <v>2.765338309109211E-2</v>
      </c>
      <c r="BO26" s="306">
        <f>IF($A26="","",IFERROR(VLOOKUP(BO$3&amp;$A26,Model1_BRA!$1:$1048576,BO$4,0),"-"))</f>
        <v>0.54680436849594116</v>
      </c>
      <c r="BP26" s="307">
        <f>IF($A26="","",IFERROR(VLOOKUP(BP$3&amp;$A26,Model1_BRA!$1:$1048576,BP$4,0)*100,"-"))</f>
        <v>0</v>
      </c>
      <c r="BQ26" s="308">
        <f>IF($A26="","",IFERROR(VLOOKUP(BQ$3&amp;$A26,Model1_BRA!$1:$1048576,BQ$4,0),"-"))</f>
        <v>2.4467960000038147E-2</v>
      </c>
    </row>
    <row r="27" spans="1:69" ht="25.5" x14ac:dyDescent="0.25">
      <c r="A27" s="369" t="s">
        <v>704</v>
      </c>
      <c r="B27" s="298"/>
      <c r="C27" s="316" t="s">
        <v>199</v>
      </c>
      <c r="D27" s="306">
        <f>IF($A27="","",IFERROR(VLOOKUP(D$3&amp;$A27,Model1_BRA!$1:$1048576,D$4,0),"-"))</f>
        <v>0.88483530282974243</v>
      </c>
      <c r="E27" s="307">
        <f>IF($A27="","",IFERROR(VLOOKUP(E$3&amp;$A27,Model1_BRA!$1:$1048576,E$4,0)*100,"-"))</f>
        <v>0</v>
      </c>
      <c r="F27" s="308">
        <f>IF($A27="","",IFERROR(VLOOKUP(F$3&amp;$A27,Model1_BRA!$1:$1048576,F$4,0),"-"))</f>
        <v>3.2430790364742279E-2</v>
      </c>
      <c r="G27" s="306">
        <f>IF($A27="","",IFERROR(VLOOKUP(G$3&amp;$A27,Model1_BRA!$1:$1048576,G$4,0),"-"))</f>
        <v>0.90368872880935669</v>
      </c>
      <c r="H27" s="307">
        <f>IF($A27="","",IFERROR(VLOOKUP(H$3&amp;$A27,Model1_BRA!$1:$1048576,H$4,0)*100,"-"))</f>
        <v>0</v>
      </c>
      <c r="I27" s="308">
        <f>IF($A27="","",IFERROR(VLOOKUP(I$3&amp;$A27,Model1_BRA!$1:$1048576,I$4,0),"-"))</f>
        <v>3.2637450844049454E-2</v>
      </c>
      <c r="J27" s="306">
        <f>IF($A27="","",IFERROR(VLOOKUP(J$3&amp;$A27,Model1_BRA!$1:$1048576,J$4,0),"-"))</f>
        <v>0.88487893342971802</v>
      </c>
      <c r="K27" s="307">
        <f>IF($A27="","",IFERROR(VLOOKUP(K$3&amp;$A27,Model1_BRA!$1:$1048576,K$4,0)*100,"-"))</f>
        <v>0</v>
      </c>
      <c r="L27" s="308">
        <f>IF($A27="","",IFERROR(VLOOKUP(L$3&amp;$A27,Model1_BRA!$1:$1048576,L$4,0),"-"))</f>
        <v>3.2759428024291992E-2</v>
      </c>
      <c r="M27" s="306">
        <f>IF($A27="","",IFERROR(VLOOKUP(M$3&amp;$A27,Model1_BRA!$1:$1048576,M$4,0),"-"))</f>
        <v>0.89429420232772827</v>
      </c>
      <c r="N27" s="307">
        <f>IF($A27="","",IFERROR(VLOOKUP(N$3&amp;$A27,Model1_BRA!$1:$1048576,N$4,0)*100,"-"))</f>
        <v>0</v>
      </c>
      <c r="O27" s="308">
        <f>IF($A27="","",IFERROR(VLOOKUP(O$3&amp;$A27,Model1_BRA!$1:$1048576,O$4,0),"-"))</f>
        <v>3.1531967222690582E-2</v>
      </c>
      <c r="P27" s="306">
        <f>IF($A27="","",IFERROR(VLOOKUP(P$3&amp;$A27,Model1_BRA!$1:$1048576,P$4,0),"-"))</f>
        <v>0.89225006103515625</v>
      </c>
      <c r="Q27" s="307">
        <f>IF($A27="","",IFERROR(VLOOKUP(Q$3&amp;$A27,Model1_BRA!$1:$1048576,Q$4,0)*100,"-"))</f>
        <v>0</v>
      </c>
      <c r="R27" s="308">
        <f>IF($A27="","",IFERROR(VLOOKUP(R$3&amp;$A27,Model1_BRA!$1:$1048576,R$4,0),"-"))</f>
        <v>2.9843315482139587E-2</v>
      </c>
      <c r="S27" s="306">
        <f>IF($A27="","",IFERROR(VLOOKUP(S$3&amp;$A27,Model1_BRA!$1:$1048576,S$4,0),"-"))</f>
        <v>0.90800058841705322</v>
      </c>
      <c r="T27" s="307">
        <f>IF($A27="","",IFERROR(VLOOKUP(T$3&amp;$A27,Model1_BRA!$1:$1048576,T$4,0)*100,"-"))</f>
        <v>0</v>
      </c>
      <c r="U27" s="308">
        <f>IF($A27="","",IFERROR(VLOOKUP(U$3&amp;$A27,Model1_BRA!$1:$1048576,U$4,0),"-"))</f>
        <v>3.168705478310585E-2</v>
      </c>
      <c r="V27" s="306">
        <f>IF($A27="","",IFERROR(VLOOKUP(V$3&amp;$A27,Model1_BRA!$1:$1048576,V$4,0),"-"))</f>
        <v>0.86981630325317383</v>
      </c>
      <c r="W27" s="307">
        <f>IF($A27="","",IFERROR(VLOOKUP(W$3&amp;$A27,Model1_BRA!$1:$1048576,W$4,0)*100,"-"))</f>
        <v>0</v>
      </c>
      <c r="X27" s="308">
        <f>IF($A27="","",IFERROR(VLOOKUP(X$3&amp;$A27,Model1_BRA!$1:$1048576,X$4,0),"-"))</f>
        <v>3.131059929728508E-2</v>
      </c>
      <c r="Y27" s="306">
        <f>IF($A27="","",IFERROR(VLOOKUP(Y$3&amp;$A27,Model1_BRA!$1:$1048576,Y$4,0),"-"))</f>
        <v>0.8757820725440979</v>
      </c>
      <c r="Z27" s="307">
        <f>IF($A27="","",IFERROR(VLOOKUP(Z$3&amp;$A27,Model1_BRA!$1:$1048576,Z$4,0)*100,"-"))</f>
        <v>0</v>
      </c>
      <c r="AA27" s="308">
        <f>IF($A27="","",IFERROR(VLOOKUP(AA$3&amp;$A27,Model1_BRA!$1:$1048576,AA$4,0),"-"))</f>
        <v>3.0506903305649757E-2</v>
      </c>
      <c r="AB27" s="306">
        <f>IF($A27="","",IFERROR(VLOOKUP(AB$3&amp;$A27,Model1_BRA!$1:$1048576,AB$4,0),"-"))</f>
        <v>0.84789979457855225</v>
      </c>
      <c r="AC27" s="307">
        <f>IF($A27="","",IFERROR(VLOOKUP(AC$3&amp;$A27,Model1_BRA!$1:$1048576,AC$4,0)*100,"-"))</f>
        <v>0</v>
      </c>
      <c r="AD27" s="308">
        <f>IF($A27="","",IFERROR(VLOOKUP(AD$3&amp;$A27,Model1_BRA!$1:$1048576,AD$4,0),"-"))</f>
        <v>3.2103296369314194E-2</v>
      </c>
      <c r="AE27" s="306">
        <f>IF($A27="","",IFERROR(VLOOKUP(AE$3&amp;$A27,Model1_BRA!$1:$1048576,AE$4,0),"-"))</f>
        <v>0.84305781126022339</v>
      </c>
      <c r="AF27" s="307">
        <f>IF($A27="","",IFERROR(VLOOKUP(AF$3&amp;$A27,Model1_BRA!$1:$1048576,AF$4,0)*100,"-"))</f>
        <v>0</v>
      </c>
      <c r="AG27" s="308">
        <f>IF($A27="","",IFERROR(VLOOKUP(AG$3&amp;$A27,Model1_BRA!$1:$1048576,AG$4,0),"-"))</f>
        <v>3.0711201950907707E-2</v>
      </c>
      <c r="AH27" s="306">
        <f>IF($A27="","",IFERROR(VLOOKUP(AH$3&amp;$A27,Model1_BRA!$1:$1048576,AH$4,0),"-"))</f>
        <v>0.82547986507415771</v>
      </c>
      <c r="AI27" s="307">
        <f>IF($A27="","",IFERROR(VLOOKUP(AI$3&amp;$A27,Model1_BRA!$1:$1048576,AI$4,0)*100,"-"))</f>
        <v>0</v>
      </c>
      <c r="AJ27" s="308">
        <f>IF($A27="","",IFERROR(VLOOKUP(AJ$3&amp;$A27,Model1_BRA!$1:$1048576,AJ$4,0),"-"))</f>
        <v>3.1872879713773727E-2</v>
      </c>
      <c r="AK27" s="306">
        <f>IF($A27="","",IFERROR(VLOOKUP(AK$3&amp;$A27,Model1_BRA!$1:$1048576,AK$4,0),"-"))</f>
        <v>0.86063557863235474</v>
      </c>
      <c r="AL27" s="307">
        <f>IF($A27="","",IFERROR(VLOOKUP(AL$3&amp;$A27,Model1_BRA!$1:$1048576,AL$4,0)*100,"-"))</f>
        <v>0</v>
      </c>
      <c r="AM27" s="308">
        <f>IF($A27="","",IFERROR(VLOOKUP(AM$3&amp;$A27,Model1_BRA!$1:$1048576,AM$4,0),"-"))</f>
        <v>3.1148327514529228E-2</v>
      </c>
      <c r="AN27" s="306">
        <f>IF($A27="","",IFERROR(VLOOKUP(AN$3&amp;$A27,Model1_BRA!$1:$1048576,AN$4,0),"-"))</f>
        <v>0.86061614751815796</v>
      </c>
      <c r="AO27" s="307">
        <f>IF($A27="","",IFERROR(VLOOKUP(AO$3&amp;$A27,Model1_BRA!$1:$1048576,AO$4,0)*100,"-"))</f>
        <v>0</v>
      </c>
      <c r="AP27" s="308">
        <f>IF($A27="","",IFERROR(VLOOKUP(AP$3&amp;$A27,Model1_BRA!$1:$1048576,AP$4,0),"-"))</f>
        <v>3.0218074098229408E-2</v>
      </c>
      <c r="AQ27" s="306">
        <f>IF($A27="","",IFERROR(VLOOKUP(AQ$3&amp;$A27,Model1_BRA!$1:$1048576,AQ$4,0),"-"))</f>
        <v>0.88051122426986694</v>
      </c>
      <c r="AR27" s="307">
        <f>IF($A27="","",IFERROR(VLOOKUP(AR$3&amp;$A27,Model1_BRA!$1:$1048576,AR$4,0)*100,"-"))</f>
        <v>0</v>
      </c>
      <c r="AS27" s="308">
        <f>IF($A27="","",IFERROR(VLOOKUP(AS$3&amp;$A27,Model1_BRA!$1:$1048576,AS$4,0),"-"))</f>
        <v>3.1424906104803085E-2</v>
      </c>
      <c r="AT27" s="306">
        <f>IF($A27="","",IFERROR(VLOOKUP(AT$3&amp;$A27,Model1_BRA!$1:$1048576,AT$4,0),"-"))</f>
        <v>0.87824583053588867</v>
      </c>
      <c r="AU27" s="307">
        <f>IF($A27="","",IFERROR(VLOOKUP(AU$3&amp;$A27,Model1_BRA!$1:$1048576,AU$4,0)*100,"-"))</f>
        <v>0</v>
      </c>
      <c r="AV27" s="308">
        <f>IF($A27="","",IFERROR(VLOOKUP(AV$3&amp;$A27,Model1_BRA!$1:$1048576,AV$4,0),"-"))</f>
        <v>3.0724002048373222E-2</v>
      </c>
      <c r="AW27" s="306">
        <f>IF($A27="","",IFERROR(VLOOKUP(AW$3&amp;$A27,Model1_BRA!$1:$1048576,AW$4,0),"-"))</f>
        <v>0.55874526500701904</v>
      </c>
      <c r="AX27" s="307">
        <f>IF($A27="","",IFERROR(VLOOKUP(AX$3&amp;$A27,Model1_BRA!$1:$1048576,AX$4,0)*100,"-"))</f>
        <v>0</v>
      </c>
      <c r="AY27" s="308">
        <f>IF($A27="","",IFERROR(VLOOKUP(AY$3&amp;$A27,Model1_BRA!$1:$1048576,AY$4,0),"-"))</f>
        <v>2.7544757351279259E-2</v>
      </c>
      <c r="AZ27" s="306">
        <f>IF($A27="","",IFERROR(VLOOKUP(AZ$3&amp;$A27,Model1_BRA!$1:$1048576,AZ$4,0),"-"))</f>
        <v>0.56980949640274048</v>
      </c>
      <c r="BA27" s="307">
        <f>IF($A27="","",IFERROR(VLOOKUP(BA$3&amp;$A27,Model1_BRA!$1:$1048576,BA$4,0)*100,"-"))</f>
        <v>0</v>
      </c>
      <c r="BB27" s="308">
        <f>IF($A27="","",IFERROR(VLOOKUP(BB$3&amp;$A27,Model1_BRA!$1:$1048576,BB$4,0),"-"))</f>
        <v>2.8104357421398163E-2</v>
      </c>
      <c r="BC27" s="306">
        <f>IF($A27="","",IFERROR(VLOOKUP(BC$3&amp;$A27,Model1_BRA!$1:$1048576,BC$4,0),"-"))</f>
        <v>0.89201748371124268</v>
      </c>
      <c r="BD27" s="307">
        <f>IF($A27="","",IFERROR(VLOOKUP(BD$3&amp;$A27,Model1_BRA!$1:$1048576,BD$4,0)*100,"-"))</f>
        <v>0</v>
      </c>
      <c r="BE27" s="308">
        <f>IF($A27="","",IFERROR(VLOOKUP(BE$3&amp;$A27,Model1_BRA!$1:$1048576,BE$4,0),"-"))</f>
        <v>3.233819454908371E-2</v>
      </c>
      <c r="BF27" s="306">
        <f>IF($A27="","",IFERROR(VLOOKUP(BF$3&amp;$A27,Model1_BRA!$1:$1048576,BF$4,0),"-"))</f>
        <v>0.88644421100616455</v>
      </c>
      <c r="BG27" s="307">
        <f>IF($A27="","",IFERROR(VLOOKUP(BG$3&amp;$A27,Model1_BRA!$1:$1048576,BG$4,0)*100,"-"))</f>
        <v>0</v>
      </c>
      <c r="BH27" s="308">
        <f>IF($A27="","",IFERROR(VLOOKUP(BH$3&amp;$A27,Model1_BRA!$1:$1048576,BH$4,0),"-"))</f>
        <v>3.0839642509818077E-2</v>
      </c>
      <c r="BI27" s="306">
        <f>IF($A27="","",IFERROR(VLOOKUP(BI$3&amp;$A27,Model1_BRA!$1:$1048576,BI$4,0),"-"))</f>
        <v>0.84406024217605591</v>
      </c>
      <c r="BJ27" s="307">
        <f>IF($A27="","",IFERROR(VLOOKUP(BJ$3&amp;$A27,Model1_BRA!$1:$1048576,BJ$4,0)*100,"-"))</f>
        <v>0</v>
      </c>
      <c r="BK27" s="308">
        <f>IF($A27="","",IFERROR(VLOOKUP(BK$3&amp;$A27,Model1_BRA!$1:$1048576,BK$4,0),"-"))</f>
        <v>3.1456977128982544E-2</v>
      </c>
      <c r="BL27" s="306">
        <f>IF($A27="","",IFERROR(VLOOKUP(BL$3&amp;$A27,Model1_BRA!$1:$1048576,BL$4,0),"-"))</f>
        <v>0.76027172803878784</v>
      </c>
      <c r="BM27" s="307">
        <f>IF($A27="","",IFERROR(VLOOKUP(BM$3&amp;$A27,Model1_BRA!$1:$1048576,BM$4,0)*100,"-"))</f>
        <v>0</v>
      </c>
      <c r="BN27" s="308">
        <f>IF($A27="","",IFERROR(VLOOKUP(BN$3&amp;$A27,Model1_BRA!$1:$1048576,BN$4,0),"-"))</f>
        <v>2.9975047335028648E-2</v>
      </c>
      <c r="BO27" s="306">
        <f>IF($A27="","",IFERROR(VLOOKUP(BO$3&amp;$A27,Model1_BRA!$1:$1048576,BO$4,0),"-"))</f>
        <v>0.56980949640274048</v>
      </c>
      <c r="BP27" s="307">
        <f>IF($A27="","",IFERROR(VLOOKUP(BP$3&amp;$A27,Model1_BRA!$1:$1048576,BP$4,0)*100,"-"))</f>
        <v>0</v>
      </c>
      <c r="BQ27" s="308">
        <f>IF($A27="","",IFERROR(VLOOKUP(BQ$3&amp;$A27,Model1_BRA!$1:$1048576,BQ$4,0),"-"))</f>
        <v>2.8104357421398163E-2</v>
      </c>
    </row>
    <row r="28" spans="1:69" ht="25.5" x14ac:dyDescent="0.25">
      <c r="A28" s="369" t="s">
        <v>705</v>
      </c>
      <c r="B28" s="298"/>
      <c r="C28" s="316" t="s">
        <v>746</v>
      </c>
      <c r="D28" s="306">
        <f>IF($A28="","",IFERROR(VLOOKUP(D$3&amp;$A28,Model1_BRA!$1:$1048576,D$4,0),"-"))</f>
        <v>1.0829638242721558</v>
      </c>
      <c r="E28" s="307">
        <f>IF($A28="","",IFERROR(VLOOKUP(E$3&amp;$A28,Model1_BRA!$1:$1048576,E$4,0)*100,"-"))</f>
        <v>0</v>
      </c>
      <c r="F28" s="308">
        <f>IF($A28="","",IFERROR(VLOOKUP(F$3&amp;$A28,Model1_BRA!$1:$1048576,F$4,0),"-"))</f>
        <v>0.30247136950492859</v>
      </c>
      <c r="G28" s="306">
        <f>IF($A28="","",IFERROR(VLOOKUP(G$3&amp;$A28,Model1_BRA!$1:$1048576,G$4,0),"-"))</f>
        <v>1.0992193222045898</v>
      </c>
      <c r="H28" s="307">
        <f>IF($A28="","",IFERROR(VLOOKUP(H$3&amp;$A28,Model1_BRA!$1:$1048576,H$4,0)*100,"-"))</f>
        <v>0</v>
      </c>
      <c r="I28" s="308">
        <f>IF($A28="","",IFERROR(VLOOKUP(I$3&amp;$A28,Model1_BRA!$1:$1048576,I$4,0),"-"))</f>
        <v>0.3048398494720459</v>
      </c>
      <c r="J28" s="306">
        <f>IF($A28="","",IFERROR(VLOOKUP(J$3&amp;$A28,Model1_BRA!$1:$1048576,J$4,0),"-"))</f>
        <v>1.0952974557876587</v>
      </c>
      <c r="K28" s="307">
        <f>IF($A28="","",IFERROR(VLOOKUP(K$3&amp;$A28,Model1_BRA!$1:$1048576,K$4,0)*100,"-"))</f>
        <v>0</v>
      </c>
      <c r="L28" s="308">
        <f>IF($A28="","",IFERROR(VLOOKUP(L$3&amp;$A28,Model1_BRA!$1:$1048576,L$4,0),"-"))</f>
        <v>0.30550786852836609</v>
      </c>
      <c r="M28" s="306">
        <f>IF($A28="","",IFERROR(VLOOKUP(M$3&amp;$A28,Model1_BRA!$1:$1048576,M$4,0),"-"))</f>
        <v>1.1024925708770752</v>
      </c>
      <c r="N28" s="307">
        <f>IF($A28="","",IFERROR(VLOOKUP(N$3&amp;$A28,Model1_BRA!$1:$1048576,N$4,0)*100,"-"))</f>
        <v>0</v>
      </c>
      <c r="O28" s="308">
        <f>IF($A28="","",IFERROR(VLOOKUP(O$3&amp;$A28,Model1_BRA!$1:$1048576,O$4,0),"-"))</f>
        <v>0.3080916702747345</v>
      </c>
      <c r="P28" s="306">
        <f>IF($A28="","",IFERROR(VLOOKUP(P$3&amp;$A28,Model1_BRA!$1:$1048576,P$4,0),"-"))</f>
        <v>1.0939387083053589</v>
      </c>
      <c r="Q28" s="307">
        <f>IF($A28="","",IFERROR(VLOOKUP(Q$3&amp;$A28,Model1_BRA!$1:$1048576,Q$4,0)*100,"-"))</f>
        <v>0</v>
      </c>
      <c r="R28" s="308">
        <f>IF($A28="","",IFERROR(VLOOKUP(R$3&amp;$A28,Model1_BRA!$1:$1048576,R$4,0),"-"))</f>
        <v>0.31296193599700928</v>
      </c>
      <c r="S28" s="306">
        <f>IF($A28="","",IFERROR(VLOOKUP(S$3&amp;$A28,Model1_BRA!$1:$1048576,S$4,0),"-"))</f>
        <v>1.1099727153778076</v>
      </c>
      <c r="T28" s="307">
        <f>IF($A28="","",IFERROR(VLOOKUP(T$3&amp;$A28,Model1_BRA!$1:$1048576,T$4,0)*100,"-"))</f>
        <v>0</v>
      </c>
      <c r="U28" s="308">
        <f>IF($A28="","",IFERROR(VLOOKUP(U$3&amp;$A28,Model1_BRA!$1:$1048576,U$4,0),"-"))</f>
        <v>0.31433847546577454</v>
      </c>
      <c r="V28" s="306">
        <f>IF($A28="","",IFERROR(VLOOKUP(V$3&amp;$A28,Model1_BRA!$1:$1048576,V$4,0),"-"))</f>
        <v>1.0696842670440674</v>
      </c>
      <c r="W28" s="307">
        <f>IF($A28="","",IFERROR(VLOOKUP(W$3&amp;$A28,Model1_BRA!$1:$1048576,W$4,0)*100,"-"))</f>
        <v>0</v>
      </c>
      <c r="X28" s="308">
        <f>IF($A28="","",IFERROR(VLOOKUP(X$3&amp;$A28,Model1_BRA!$1:$1048576,X$4,0),"-"))</f>
        <v>0.31449973583221436</v>
      </c>
      <c r="Y28" s="306">
        <f>IF($A28="","",IFERROR(VLOOKUP(Y$3&amp;$A28,Model1_BRA!$1:$1048576,Y$4,0),"-"))</f>
        <v>1.0598337650299072</v>
      </c>
      <c r="Z28" s="307">
        <f>IF($A28="","",IFERROR(VLOOKUP(Z$3&amp;$A28,Model1_BRA!$1:$1048576,Z$4,0)*100,"-"))</f>
        <v>0</v>
      </c>
      <c r="AA28" s="308">
        <f>IF($A28="","",IFERROR(VLOOKUP(AA$3&amp;$A28,Model1_BRA!$1:$1048576,AA$4,0),"-"))</f>
        <v>0.31597784161567688</v>
      </c>
      <c r="AB28" s="306">
        <f>IF($A28="","",IFERROR(VLOOKUP(AB$3&amp;$A28,Model1_BRA!$1:$1048576,AB$4,0),"-"))</f>
        <v>1.0309293270111084</v>
      </c>
      <c r="AC28" s="307">
        <f>IF($A28="","",IFERROR(VLOOKUP(AC$3&amp;$A28,Model1_BRA!$1:$1048576,AC$4,0)*100,"-"))</f>
        <v>0</v>
      </c>
      <c r="AD28" s="308">
        <f>IF($A28="","",IFERROR(VLOOKUP(AD$3&amp;$A28,Model1_BRA!$1:$1048576,AD$4,0),"-"))</f>
        <v>0.32039245963096619</v>
      </c>
      <c r="AE28" s="306">
        <f>IF($A28="","",IFERROR(VLOOKUP(AE$3&amp;$A28,Model1_BRA!$1:$1048576,AE$4,0),"-"))</f>
        <v>1.0261384248733521</v>
      </c>
      <c r="AF28" s="307">
        <f>IF($A28="","",IFERROR(VLOOKUP(AF$3&amp;$A28,Model1_BRA!$1:$1048576,AF$4,0)*100,"-"))</f>
        <v>0</v>
      </c>
      <c r="AG28" s="308">
        <f>IF($A28="","",IFERROR(VLOOKUP(AG$3&amp;$A28,Model1_BRA!$1:$1048576,AG$4,0),"-"))</f>
        <v>0.32274281978607178</v>
      </c>
      <c r="AH28" s="306">
        <f>IF($A28="","",IFERROR(VLOOKUP(AH$3&amp;$A28,Model1_BRA!$1:$1048576,AH$4,0),"-"))</f>
        <v>1.0059431791305542</v>
      </c>
      <c r="AI28" s="307">
        <f>IF($A28="","",IFERROR(VLOOKUP(AI$3&amp;$A28,Model1_BRA!$1:$1048576,AI$4,0)*100,"-"))</f>
        <v>0</v>
      </c>
      <c r="AJ28" s="308">
        <f>IF($A28="","",IFERROR(VLOOKUP(AJ$3&amp;$A28,Model1_BRA!$1:$1048576,AJ$4,0),"-"))</f>
        <v>0.3189530074596405</v>
      </c>
      <c r="AK28" s="306">
        <f>IF($A28="","",IFERROR(VLOOKUP(AK$3&amp;$A28,Model1_BRA!$1:$1048576,AK$4,0),"-"))</f>
        <v>1.0306555032730103</v>
      </c>
      <c r="AL28" s="307">
        <f>IF($A28="","",IFERROR(VLOOKUP(AL$3&amp;$A28,Model1_BRA!$1:$1048576,AL$4,0)*100,"-"))</f>
        <v>0</v>
      </c>
      <c r="AM28" s="308">
        <f>IF($A28="","",IFERROR(VLOOKUP(AM$3&amp;$A28,Model1_BRA!$1:$1048576,AM$4,0),"-"))</f>
        <v>0.31763288378715515</v>
      </c>
      <c r="AN28" s="306">
        <f>IF($A28="","",IFERROR(VLOOKUP(AN$3&amp;$A28,Model1_BRA!$1:$1048576,AN$4,0),"-"))</f>
        <v>1.0638730525970459</v>
      </c>
      <c r="AO28" s="307">
        <f>IF($A28="","",IFERROR(VLOOKUP(AO$3&amp;$A28,Model1_BRA!$1:$1048576,AO$4,0)*100,"-"))</f>
        <v>0</v>
      </c>
      <c r="AP28" s="308">
        <f>IF($A28="","",IFERROR(VLOOKUP(AP$3&amp;$A28,Model1_BRA!$1:$1048576,AP$4,0),"-"))</f>
        <v>0.31654655933380127</v>
      </c>
      <c r="AQ28" s="306">
        <f>IF($A28="","",IFERROR(VLOOKUP(AQ$3&amp;$A28,Model1_BRA!$1:$1048576,AQ$4,0),"-"))</f>
        <v>1.0741362571716309</v>
      </c>
      <c r="AR28" s="307">
        <f>IF($A28="","",IFERROR(VLOOKUP(AR$3&amp;$A28,Model1_BRA!$1:$1048576,AR$4,0)*100,"-"))</f>
        <v>0</v>
      </c>
      <c r="AS28" s="308">
        <f>IF($A28="","",IFERROR(VLOOKUP(AS$3&amp;$A28,Model1_BRA!$1:$1048576,AS$4,0),"-"))</f>
        <v>0.31578913331031799</v>
      </c>
      <c r="AT28" s="306">
        <f>IF($A28="","",IFERROR(VLOOKUP(AT$3&amp;$A28,Model1_BRA!$1:$1048576,AT$4,0),"-"))</f>
        <v>1.0881146192550659</v>
      </c>
      <c r="AU28" s="307">
        <f>IF($A28="","",IFERROR(VLOOKUP(AU$3&amp;$A28,Model1_BRA!$1:$1048576,AU$4,0)*100,"-"))</f>
        <v>0</v>
      </c>
      <c r="AV28" s="308">
        <f>IF($A28="","",IFERROR(VLOOKUP(AV$3&amp;$A28,Model1_BRA!$1:$1048576,AV$4,0),"-"))</f>
        <v>0.31661561131477356</v>
      </c>
      <c r="AW28" s="306">
        <f>IF($A28="","",IFERROR(VLOOKUP(AW$3&amp;$A28,Model1_BRA!$1:$1048576,AW$4,0),"-"))</f>
        <v>0.80159026384353638</v>
      </c>
      <c r="AX28" s="307">
        <f>IF($A28="","",IFERROR(VLOOKUP(AX$3&amp;$A28,Model1_BRA!$1:$1048576,AX$4,0)*100,"-"))</f>
        <v>0</v>
      </c>
      <c r="AY28" s="308">
        <f>IF($A28="","",IFERROR(VLOOKUP(AY$3&amp;$A28,Model1_BRA!$1:$1048576,AY$4,0),"-"))</f>
        <v>0.32304245233535767</v>
      </c>
      <c r="AZ28" s="306">
        <f>IF($A28="","",IFERROR(VLOOKUP(AZ$3&amp;$A28,Model1_BRA!$1:$1048576,AZ$4,0),"-"))</f>
        <v>0.83124703168869019</v>
      </c>
      <c r="BA28" s="307">
        <f>IF($A28="","",IFERROR(VLOOKUP(BA$3&amp;$A28,Model1_BRA!$1:$1048576,BA$4,0)*100,"-"))</f>
        <v>0</v>
      </c>
      <c r="BB28" s="308">
        <f>IF($A28="","",IFERROR(VLOOKUP(BB$3&amp;$A28,Model1_BRA!$1:$1048576,BB$4,0),"-"))</f>
        <v>0.32312256097793579</v>
      </c>
      <c r="BC28" s="306">
        <f>IF($A28="","",IFERROR(VLOOKUP(BC$3&amp;$A28,Model1_BRA!$1:$1048576,BC$4,0),"-"))</f>
        <v>1.0950920581817627</v>
      </c>
      <c r="BD28" s="307">
        <f>IF($A28="","",IFERROR(VLOOKUP(BD$3&amp;$A28,Model1_BRA!$1:$1048576,BD$4,0)*100,"-"))</f>
        <v>0</v>
      </c>
      <c r="BE28" s="308">
        <f>IF($A28="","",IFERROR(VLOOKUP(BE$3&amp;$A28,Model1_BRA!$1:$1048576,BE$4,0),"-"))</f>
        <v>0.30524334311485291</v>
      </c>
      <c r="BF28" s="306">
        <f>IF($A28="","",IFERROR(VLOOKUP(BF$3&amp;$A28,Model1_BRA!$1:$1048576,BF$4,0),"-"))</f>
        <v>1.0831810235977173</v>
      </c>
      <c r="BG28" s="307">
        <f>IF($A28="","",IFERROR(VLOOKUP(BG$3&amp;$A28,Model1_BRA!$1:$1048576,BG$4,0)*100,"-"))</f>
        <v>0</v>
      </c>
      <c r="BH28" s="308">
        <f>IF($A28="","",IFERROR(VLOOKUP(BH$3&amp;$A28,Model1_BRA!$1:$1048576,BH$4,0),"-"))</f>
        <v>0.31445485353469849</v>
      </c>
      <c r="BI28" s="306">
        <f>IF($A28="","",IFERROR(VLOOKUP(BI$3&amp;$A28,Model1_BRA!$1:$1048576,BI$4,0),"-"))</f>
        <v>1.0230844020843506</v>
      </c>
      <c r="BJ28" s="307">
        <f>IF($A28="","",IFERROR(VLOOKUP(BJ$3&amp;$A28,Model1_BRA!$1:$1048576,BJ$4,0)*100,"-"))</f>
        <v>0</v>
      </c>
      <c r="BK28" s="308">
        <f>IF($A28="","",IFERROR(VLOOKUP(BK$3&amp;$A28,Model1_BRA!$1:$1048576,BK$4,0),"-"))</f>
        <v>0.31992250680923462</v>
      </c>
      <c r="BL28" s="306">
        <f>IF($A28="","",IFERROR(VLOOKUP(BL$3&amp;$A28,Model1_BRA!$1:$1048576,BL$4,0),"-"))</f>
        <v>0.97126764059066772</v>
      </c>
      <c r="BM28" s="307">
        <f>IF($A28="","",IFERROR(VLOOKUP(BM$3&amp;$A28,Model1_BRA!$1:$1048576,BM$4,0)*100,"-"))</f>
        <v>0</v>
      </c>
      <c r="BN28" s="308">
        <f>IF($A28="","",IFERROR(VLOOKUP(BN$3&amp;$A28,Model1_BRA!$1:$1048576,BN$4,0),"-"))</f>
        <v>0.31800490617752075</v>
      </c>
      <c r="BO28" s="306">
        <f>IF($A28="","",IFERROR(VLOOKUP(BO$3&amp;$A28,Model1_BRA!$1:$1048576,BO$4,0),"-"))</f>
        <v>0.83124703168869019</v>
      </c>
      <c r="BP28" s="307">
        <f>IF($A28="","",IFERROR(VLOOKUP(BP$3&amp;$A28,Model1_BRA!$1:$1048576,BP$4,0)*100,"-"))</f>
        <v>0</v>
      </c>
      <c r="BQ28" s="308">
        <f>IF($A28="","",IFERROR(VLOOKUP(BQ$3&amp;$A28,Model1_BRA!$1:$1048576,BQ$4,0),"-"))</f>
        <v>0.32312256097793579</v>
      </c>
    </row>
    <row r="29" spans="1:69" ht="25.5" x14ac:dyDescent="0.25">
      <c r="A29" s="369" t="s">
        <v>706</v>
      </c>
      <c r="B29" s="298"/>
      <c r="C29" s="316" t="s">
        <v>747</v>
      </c>
      <c r="D29" s="306">
        <f>IF($A29="","",IFERROR(VLOOKUP(D$3&amp;$A29,Model1_BRA!$1:$1048576,D$4,0),"-"))</f>
        <v>1.3470003604888916</v>
      </c>
      <c r="E29" s="307">
        <f>IF($A29="","",IFERROR(VLOOKUP(E$3&amp;$A29,Model1_BRA!$1:$1048576,E$4,0)*100,"-"))</f>
        <v>0</v>
      </c>
      <c r="F29" s="308">
        <f>IF($A29="","",IFERROR(VLOOKUP(F$3&amp;$A29,Model1_BRA!$1:$1048576,F$4,0),"-"))</f>
        <v>1.7607146874070168E-2</v>
      </c>
      <c r="G29" s="306">
        <f>IF($A29="","",IFERROR(VLOOKUP(G$3&amp;$A29,Model1_BRA!$1:$1048576,G$4,0),"-"))</f>
        <v>1.3544363975524902</v>
      </c>
      <c r="H29" s="307">
        <f>IF($A29="","",IFERROR(VLOOKUP(H$3&amp;$A29,Model1_BRA!$1:$1048576,H$4,0)*100,"-"))</f>
        <v>0</v>
      </c>
      <c r="I29" s="308">
        <f>IF($A29="","",IFERROR(VLOOKUP(I$3&amp;$A29,Model1_BRA!$1:$1048576,I$4,0),"-"))</f>
        <v>1.81009192019701E-2</v>
      </c>
      <c r="J29" s="306">
        <f>IF($A29="","",IFERROR(VLOOKUP(J$3&amp;$A29,Model1_BRA!$1:$1048576,J$4,0),"-"))</f>
        <v>1.3281952142715454</v>
      </c>
      <c r="K29" s="307">
        <f>IF($A29="","",IFERROR(VLOOKUP(K$3&amp;$A29,Model1_BRA!$1:$1048576,K$4,0)*100,"-"))</f>
        <v>0</v>
      </c>
      <c r="L29" s="308">
        <f>IF($A29="","",IFERROR(VLOOKUP(L$3&amp;$A29,Model1_BRA!$1:$1048576,L$4,0),"-"))</f>
        <v>1.8524119630455971E-2</v>
      </c>
      <c r="M29" s="306">
        <f>IF($A29="","",IFERROR(VLOOKUP(M$3&amp;$A29,Model1_BRA!$1:$1048576,M$4,0),"-"))</f>
        <v>1.3292334079742432</v>
      </c>
      <c r="N29" s="307">
        <f>IF($A29="","",IFERROR(VLOOKUP(N$3&amp;$A29,Model1_BRA!$1:$1048576,N$4,0)*100,"-"))</f>
        <v>0</v>
      </c>
      <c r="O29" s="308">
        <f>IF($A29="","",IFERROR(VLOOKUP(O$3&amp;$A29,Model1_BRA!$1:$1048576,O$4,0),"-"))</f>
        <v>1.7999244853854179E-2</v>
      </c>
      <c r="P29" s="306">
        <f>IF($A29="","",IFERROR(VLOOKUP(P$3&amp;$A29,Model1_BRA!$1:$1048576,P$4,0),"-"))</f>
        <v>1.3261616230010986</v>
      </c>
      <c r="Q29" s="307">
        <f>IF($A29="","",IFERROR(VLOOKUP(Q$3&amp;$A29,Model1_BRA!$1:$1048576,Q$4,0)*100,"-"))</f>
        <v>0</v>
      </c>
      <c r="R29" s="308">
        <f>IF($A29="","",IFERROR(VLOOKUP(R$3&amp;$A29,Model1_BRA!$1:$1048576,R$4,0),"-"))</f>
        <v>1.8652854487299919E-2</v>
      </c>
      <c r="S29" s="306">
        <f>IF($A29="","",IFERROR(VLOOKUP(S$3&amp;$A29,Model1_BRA!$1:$1048576,S$4,0),"-"))</f>
        <v>1.3340972661972046</v>
      </c>
      <c r="T29" s="307">
        <f>IF($A29="","",IFERROR(VLOOKUP(T$3&amp;$A29,Model1_BRA!$1:$1048576,T$4,0)*100,"-"))</f>
        <v>0</v>
      </c>
      <c r="U29" s="308">
        <f>IF($A29="","",IFERROR(VLOOKUP(U$3&amp;$A29,Model1_BRA!$1:$1048576,U$4,0),"-"))</f>
        <v>1.7744977027177811E-2</v>
      </c>
      <c r="V29" s="306">
        <f>IF($A29="","",IFERROR(VLOOKUP(V$3&amp;$A29,Model1_BRA!$1:$1048576,V$4,0),"-"))</f>
        <v>1.3045146465301514</v>
      </c>
      <c r="W29" s="307">
        <f>IF($A29="","",IFERROR(VLOOKUP(W$3&amp;$A29,Model1_BRA!$1:$1048576,W$4,0)*100,"-"))</f>
        <v>0</v>
      </c>
      <c r="X29" s="308">
        <f>IF($A29="","",IFERROR(VLOOKUP(X$3&amp;$A29,Model1_BRA!$1:$1048576,X$4,0),"-"))</f>
        <v>1.8248382955789566E-2</v>
      </c>
      <c r="Y29" s="306">
        <f>IF($A29="","",IFERROR(VLOOKUP(Y$3&amp;$A29,Model1_BRA!$1:$1048576,Y$4,0),"-"))</f>
        <v>1.2716362476348877</v>
      </c>
      <c r="Z29" s="307">
        <f>IF($A29="","",IFERROR(VLOOKUP(Z$3&amp;$A29,Model1_BRA!$1:$1048576,Z$4,0)*100,"-"))</f>
        <v>0</v>
      </c>
      <c r="AA29" s="308">
        <f>IF($A29="","",IFERROR(VLOOKUP(AA$3&amp;$A29,Model1_BRA!$1:$1048576,AA$4,0),"-"))</f>
        <v>1.7906516790390015E-2</v>
      </c>
      <c r="AB29" s="306">
        <f>IF($A29="","",IFERROR(VLOOKUP(AB$3&amp;$A29,Model1_BRA!$1:$1048576,AB$4,0),"-"))</f>
        <v>1.2428094148635864</v>
      </c>
      <c r="AC29" s="307">
        <f>IF($A29="","",IFERROR(VLOOKUP(AC$3&amp;$A29,Model1_BRA!$1:$1048576,AC$4,0)*100,"-"))</f>
        <v>0</v>
      </c>
      <c r="AD29" s="308">
        <f>IF($A29="","",IFERROR(VLOOKUP(AD$3&amp;$A29,Model1_BRA!$1:$1048576,AD$4,0),"-"))</f>
        <v>1.8559044227004051E-2</v>
      </c>
      <c r="AE29" s="306">
        <f>IF($A29="","",IFERROR(VLOOKUP(AE$3&amp;$A29,Model1_BRA!$1:$1048576,AE$4,0),"-"))</f>
        <v>1.2398395538330078</v>
      </c>
      <c r="AF29" s="307">
        <f>IF($A29="","",IFERROR(VLOOKUP(AF$3&amp;$A29,Model1_BRA!$1:$1048576,AF$4,0)*100,"-"))</f>
        <v>0</v>
      </c>
      <c r="AG29" s="308">
        <f>IF($A29="","",IFERROR(VLOOKUP(AG$3&amp;$A29,Model1_BRA!$1:$1048576,AG$4,0),"-"))</f>
        <v>1.7907852306962013E-2</v>
      </c>
      <c r="AH29" s="306">
        <f>IF($A29="","",IFERROR(VLOOKUP(AH$3&amp;$A29,Model1_BRA!$1:$1048576,AH$4,0),"-"))</f>
        <v>1.2228939533233643</v>
      </c>
      <c r="AI29" s="307">
        <f>IF($A29="","",IFERROR(VLOOKUP(AI$3&amp;$A29,Model1_BRA!$1:$1048576,AI$4,0)*100,"-"))</f>
        <v>0</v>
      </c>
      <c r="AJ29" s="308">
        <f>IF($A29="","",IFERROR(VLOOKUP(AJ$3&amp;$A29,Model1_BRA!$1:$1048576,AJ$4,0),"-"))</f>
        <v>1.8349552527070045E-2</v>
      </c>
      <c r="AK29" s="306">
        <f>IF($A29="","",IFERROR(VLOOKUP(AK$3&amp;$A29,Model1_BRA!$1:$1048576,AK$4,0),"-"))</f>
        <v>1.2293574810028076</v>
      </c>
      <c r="AL29" s="307">
        <f>IF($A29="","",IFERROR(VLOOKUP(AL$3&amp;$A29,Model1_BRA!$1:$1048576,AL$4,0)*100,"-"))</f>
        <v>0</v>
      </c>
      <c r="AM29" s="308">
        <f>IF($A29="","",IFERROR(VLOOKUP(AM$3&amp;$A29,Model1_BRA!$1:$1048576,AM$4,0),"-"))</f>
        <v>1.9073303788900375E-2</v>
      </c>
      <c r="AN29" s="306">
        <f>IF($A29="","",IFERROR(VLOOKUP(AN$3&amp;$A29,Model1_BRA!$1:$1048576,AN$4,0),"-"))</f>
        <v>1.2633041143417358</v>
      </c>
      <c r="AO29" s="307">
        <f>IF($A29="","",IFERROR(VLOOKUP(AO$3&amp;$A29,Model1_BRA!$1:$1048576,AO$4,0)*100,"-"))</f>
        <v>0</v>
      </c>
      <c r="AP29" s="308">
        <f>IF($A29="","",IFERROR(VLOOKUP(AP$3&amp;$A29,Model1_BRA!$1:$1048576,AP$4,0),"-"))</f>
        <v>1.8905064091086388E-2</v>
      </c>
      <c r="AQ29" s="306">
        <f>IF($A29="","",IFERROR(VLOOKUP(AQ$3&amp;$A29,Model1_BRA!$1:$1048576,AQ$4,0),"-"))</f>
        <v>1.2743961811065674</v>
      </c>
      <c r="AR29" s="307">
        <f>IF($A29="","",IFERROR(VLOOKUP(AR$3&amp;$A29,Model1_BRA!$1:$1048576,AR$4,0)*100,"-"))</f>
        <v>0</v>
      </c>
      <c r="AS29" s="308">
        <f>IF($A29="","",IFERROR(VLOOKUP(AS$3&amp;$A29,Model1_BRA!$1:$1048576,AS$4,0),"-"))</f>
        <v>1.9560325890779495E-2</v>
      </c>
      <c r="AT29" s="306">
        <f>IF($A29="","",IFERROR(VLOOKUP(AT$3&amp;$A29,Model1_BRA!$1:$1048576,AT$4,0),"-"))</f>
        <v>1.2949459552764893</v>
      </c>
      <c r="AU29" s="307">
        <f>IF($A29="","",IFERROR(VLOOKUP(AU$3&amp;$A29,Model1_BRA!$1:$1048576,AU$4,0)*100,"-"))</f>
        <v>0</v>
      </c>
      <c r="AV29" s="308">
        <f>IF($A29="","",IFERROR(VLOOKUP(AV$3&amp;$A29,Model1_BRA!$1:$1048576,AV$4,0),"-"))</f>
        <v>1.9323458895087242E-2</v>
      </c>
      <c r="AW29" s="306">
        <f>IF($A29="","",IFERROR(VLOOKUP(AW$3&amp;$A29,Model1_BRA!$1:$1048576,AW$4,0),"-"))</f>
        <v>1.0114127397537231</v>
      </c>
      <c r="AX29" s="307">
        <f>IF($A29="","",IFERROR(VLOOKUP(AX$3&amp;$A29,Model1_BRA!$1:$1048576,AX$4,0)*100,"-"))</f>
        <v>0</v>
      </c>
      <c r="AY29" s="308">
        <f>IF($A29="","",IFERROR(VLOOKUP(AY$3&amp;$A29,Model1_BRA!$1:$1048576,AY$4,0),"-"))</f>
        <v>1.9050205126404762E-2</v>
      </c>
      <c r="AZ29" s="306">
        <f>IF($A29="","",IFERROR(VLOOKUP(AZ$3&amp;$A29,Model1_BRA!$1:$1048576,AZ$4,0),"-"))</f>
        <v>1.0340496301651001</v>
      </c>
      <c r="BA29" s="307">
        <f>IF($A29="","",IFERROR(VLOOKUP(BA$3&amp;$A29,Model1_BRA!$1:$1048576,BA$4,0)*100,"-"))</f>
        <v>0</v>
      </c>
      <c r="BB29" s="308">
        <f>IF($A29="","",IFERROR(VLOOKUP(BB$3&amp;$A29,Model1_BRA!$1:$1048576,BB$4,0),"-"))</f>
        <v>1.9208500161767006E-2</v>
      </c>
      <c r="BC29" s="306">
        <f>IF($A29="","",IFERROR(VLOOKUP(BC$3&amp;$A29,Model1_BRA!$1:$1048576,BC$4,0),"-"))</f>
        <v>1.3396141529083252</v>
      </c>
      <c r="BD29" s="307">
        <f>IF($A29="","",IFERROR(VLOOKUP(BD$3&amp;$A29,Model1_BRA!$1:$1048576,BD$4,0)*100,"-"))</f>
        <v>0</v>
      </c>
      <c r="BE29" s="308">
        <f>IF($A29="","",IFERROR(VLOOKUP(BE$3&amp;$A29,Model1_BRA!$1:$1048576,BE$4,0),"-"))</f>
        <v>1.8059704452753067E-2</v>
      </c>
      <c r="BF29" s="306">
        <f>IF($A29="","",IFERROR(VLOOKUP(BF$3&amp;$A29,Model1_BRA!$1:$1048576,BF$4,0),"-"))</f>
        <v>1.3088587522506714</v>
      </c>
      <c r="BG29" s="307">
        <f>IF($A29="","",IFERROR(VLOOKUP(BG$3&amp;$A29,Model1_BRA!$1:$1048576,BG$4,0)*100,"-"))</f>
        <v>0</v>
      </c>
      <c r="BH29" s="308">
        <f>IF($A29="","",IFERROR(VLOOKUP(BH$3&amp;$A29,Model1_BRA!$1:$1048576,BH$4,0),"-"))</f>
        <v>1.8136002123355865E-2</v>
      </c>
      <c r="BI29" s="306">
        <f>IF($A29="","",IFERROR(VLOOKUP(BI$3&amp;$A29,Model1_BRA!$1:$1048576,BI$4,0),"-"))</f>
        <v>1.2333465814590454</v>
      </c>
      <c r="BJ29" s="307">
        <f>IF($A29="","",IFERROR(VLOOKUP(BJ$3&amp;$A29,Model1_BRA!$1:$1048576,BJ$4,0)*100,"-"))</f>
        <v>0</v>
      </c>
      <c r="BK29" s="308">
        <f>IF($A29="","",IFERROR(VLOOKUP(BK$3&amp;$A29,Model1_BRA!$1:$1048576,BK$4,0),"-"))</f>
        <v>1.847369596362114E-2</v>
      </c>
      <c r="BL29" s="306">
        <f>IF($A29="","",IFERROR(VLOOKUP(BL$3&amp;$A29,Model1_BRA!$1:$1048576,BL$4,0),"-"))</f>
        <v>1.1751692295074463</v>
      </c>
      <c r="BM29" s="307">
        <f>IF($A29="","",IFERROR(VLOOKUP(BM$3&amp;$A29,Model1_BRA!$1:$1048576,BM$4,0)*100,"-"))</f>
        <v>0</v>
      </c>
      <c r="BN29" s="308">
        <f>IF($A29="","",IFERROR(VLOOKUP(BN$3&amp;$A29,Model1_BRA!$1:$1048576,BN$4,0),"-"))</f>
        <v>1.9209736958146095E-2</v>
      </c>
      <c r="BO29" s="306">
        <f>IF($A29="","",IFERROR(VLOOKUP(BO$3&amp;$A29,Model1_BRA!$1:$1048576,BO$4,0),"-"))</f>
        <v>1.0340496301651001</v>
      </c>
      <c r="BP29" s="307">
        <f>IF($A29="","",IFERROR(VLOOKUP(BP$3&amp;$A29,Model1_BRA!$1:$1048576,BP$4,0)*100,"-"))</f>
        <v>0</v>
      </c>
      <c r="BQ29" s="308">
        <f>IF($A29="","",IFERROR(VLOOKUP(BQ$3&amp;$A29,Model1_BRA!$1:$1048576,BQ$4,0),"-"))</f>
        <v>1.9208500161767006E-2</v>
      </c>
    </row>
    <row r="30" spans="1:69" ht="25.5" x14ac:dyDescent="0.25">
      <c r="A30" s="369" t="s">
        <v>707</v>
      </c>
      <c r="B30" s="298"/>
      <c r="C30" s="316" t="s">
        <v>748</v>
      </c>
      <c r="D30" s="306">
        <f>IF($A30="","",IFERROR(VLOOKUP(D$3&amp;$A30,Model1_BRA!$1:$1048576,D$4,0),"-"))</f>
        <v>1.4568706750869751</v>
      </c>
      <c r="E30" s="307">
        <f>IF($A30="","",IFERROR(VLOOKUP(E$3&amp;$A30,Model1_BRA!$1:$1048576,E$4,0)*100,"-"))</f>
        <v>0</v>
      </c>
      <c r="F30" s="308">
        <f>IF($A30="","",IFERROR(VLOOKUP(F$3&amp;$A30,Model1_BRA!$1:$1048576,F$4,0),"-"))</f>
        <v>2.1160535514354706E-2</v>
      </c>
      <c r="G30" s="306">
        <f>IF($A30="","",IFERROR(VLOOKUP(G$3&amp;$A30,Model1_BRA!$1:$1048576,G$4,0),"-"))</f>
        <v>1.4514820575714111</v>
      </c>
      <c r="H30" s="307">
        <f>IF($A30="","",IFERROR(VLOOKUP(H$3&amp;$A30,Model1_BRA!$1:$1048576,H$4,0)*100,"-"))</f>
        <v>0</v>
      </c>
      <c r="I30" s="308">
        <f>IF($A30="","",IFERROR(VLOOKUP(I$3&amp;$A30,Model1_BRA!$1:$1048576,I$4,0),"-"))</f>
        <v>2.0266041159629822E-2</v>
      </c>
      <c r="J30" s="306">
        <f>IF($A30="","",IFERROR(VLOOKUP(J$3&amp;$A30,Model1_BRA!$1:$1048576,J$4,0),"-"))</f>
        <v>1.4501074552536011</v>
      </c>
      <c r="K30" s="307">
        <f>IF($A30="","",IFERROR(VLOOKUP(K$3&amp;$A30,Model1_BRA!$1:$1048576,K$4,0)*100,"-"))</f>
        <v>0</v>
      </c>
      <c r="L30" s="308">
        <f>IF($A30="","",IFERROR(VLOOKUP(L$3&amp;$A30,Model1_BRA!$1:$1048576,L$4,0),"-"))</f>
        <v>2.0994117483496666E-2</v>
      </c>
      <c r="M30" s="306">
        <f>IF($A30="","",IFERROR(VLOOKUP(M$3&amp;$A30,Model1_BRA!$1:$1048576,M$4,0),"-"))</f>
        <v>1.4742422103881836</v>
      </c>
      <c r="N30" s="307">
        <f>IF($A30="","",IFERROR(VLOOKUP(N$3&amp;$A30,Model1_BRA!$1:$1048576,N$4,0)*100,"-"))</f>
        <v>0</v>
      </c>
      <c r="O30" s="308">
        <f>IF($A30="","",IFERROR(VLOOKUP(O$3&amp;$A30,Model1_BRA!$1:$1048576,O$4,0),"-"))</f>
        <v>2.0877299830317497E-2</v>
      </c>
      <c r="P30" s="306">
        <f>IF($A30="","",IFERROR(VLOOKUP(P$3&amp;$A30,Model1_BRA!$1:$1048576,P$4,0),"-"))</f>
        <v>1.4540481567382813</v>
      </c>
      <c r="Q30" s="307">
        <f>IF($A30="","",IFERROR(VLOOKUP(Q$3&amp;$A30,Model1_BRA!$1:$1048576,Q$4,0)*100,"-"))</f>
        <v>0</v>
      </c>
      <c r="R30" s="308">
        <f>IF($A30="","",IFERROR(VLOOKUP(R$3&amp;$A30,Model1_BRA!$1:$1048576,R$4,0),"-"))</f>
        <v>2.1605798974633217E-2</v>
      </c>
      <c r="S30" s="306">
        <f>IF($A30="","",IFERROR(VLOOKUP(S$3&amp;$A30,Model1_BRA!$1:$1048576,S$4,0),"-"))</f>
        <v>1.4841736555099487</v>
      </c>
      <c r="T30" s="307">
        <f>IF($A30="","",IFERROR(VLOOKUP(T$3&amp;$A30,Model1_BRA!$1:$1048576,T$4,0)*100,"-"))</f>
        <v>0</v>
      </c>
      <c r="U30" s="308">
        <f>IF($A30="","",IFERROR(VLOOKUP(U$3&amp;$A30,Model1_BRA!$1:$1048576,U$4,0),"-"))</f>
        <v>2.2531291469931602E-2</v>
      </c>
      <c r="V30" s="306">
        <f>IF($A30="","",IFERROR(VLOOKUP(V$3&amp;$A30,Model1_BRA!$1:$1048576,V$4,0),"-"))</f>
        <v>1.4168392419815063</v>
      </c>
      <c r="W30" s="307">
        <f>IF($A30="","",IFERROR(VLOOKUP(W$3&amp;$A30,Model1_BRA!$1:$1048576,W$4,0)*100,"-"))</f>
        <v>0</v>
      </c>
      <c r="X30" s="308">
        <f>IF($A30="","",IFERROR(VLOOKUP(X$3&amp;$A30,Model1_BRA!$1:$1048576,X$4,0),"-"))</f>
        <v>2.1362263709306717E-2</v>
      </c>
      <c r="Y30" s="306">
        <f>IF($A30="","",IFERROR(VLOOKUP(Y$3&amp;$A30,Model1_BRA!$1:$1048576,Y$4,0),"-"))</f>
        <v>1.4031671285629272</v>
      </c>
      <c r="Z30" s="307">
        <f>IF($A30="","",IFERROR(VLOOKUP(Z$3&amp;$A30,Model1_BRA!$1:$1048576,Z$4,0)*100,"-"))</f>
        <v>0</v>
      </c>
      <c r="AA30" s="308">
        <f>IF($A30="","",IFERROR(VLOOKUP(AA$3&amp;$A30,Model1_BRA!$1:$1048576,AA$4,0),"-"))</f>
        <v>2.1289493888616562E-2</v>
      </c>
      <c r="AB30" s="306">
        <f>IF($A30="","",IFERROR(VLOOKUP(AB$3&amp;$A30,Model1_BRA!$1:$1048576,AB$4,0),"-"))</f>
        <v>1.3511413335800171</v>
      </c>
      <c r="AC30" s="307">
        <f>IF($A30="","",IFERROR(VLOOKUP(AC$3&amp;$A30,Model1_BRA!$1:$1048576,AC$4,0)*100,"-"))</f>
        <v>0</v>
      </c>
      <c r="AD30" s="308">
        <f>IF($A30="","",IFERROR(VLOOKUP(AD$3&amp;$A30,Model1_BRA!$1:$1048576,AD$4,0),"-"))</f>
        <v>2.1375330165028572E-2</v>
      </c>
      <c r="AE30" s="306">
        <f>IF($A30="","",IFERROR(VLOOKUP(AE$3&amp;$A30,Model1_BRA!$1:$1048576,AE$4,0),"-"))</f>
        <v>1.3538311719894409</v>
      </c>
      <c r="AF30" s="307">
        <f>IF($A30="","",IFERROR(VLOOKUP(AF$3&amp;$A30,Model1_BRA!$1:$1048576,AF$4,0)*100,"-"))</f>
        <v>0</v>
      </c>
      <c r="AG30" s="308">
        <f>IF($A30="","",IFERROR(VLOOKUP(AG$3&amp;$A30,Model1_BRA!$1:$1048576,AG$4,0),"-"))</f>
        <v>2.1652907133102417E-2</v>
      </c>
      <c r="AH30" s="306">
        <f>IF($A30="","",IFERROR(VLOOKUP(AH$3&amp;$A30,Model1_BRA!$1:$1048576,AH$4,0),"-"))</f>
        <v>1.3332018852233887</v>
      </c>
      <c r="AI30" s="307">
        <f>IF($A30="","",IFERROR(VLOOKUP(AI$3&amp;$A30,Model1_BRA!$1:$1048576,AI$4,0)*100,"-"))</f>
        <v>0</v>
      </c>
      <c r="AJ30" s="308">
        <f>IF($A30="","",IFERROR(VLOOKUP(AJ$3&amp;$A30,Model1_BRA!$1:$1048576,AJ$4,0),"-"))</f>
        <v>2.2689875215291977E-2</v>
      </c>
      <c r="AK30" s="306">
        <f>IF($A30="","",IFERROR(VLOOKUP(AK$3&amp;$A30,Model1_BRA!$1:$1048576,AK$4,0),"-"))</f>
        <v>1.3637564182281494</v>
      </c>
      <c r="AL30" s="307">
        <f>IF($A30="","",IFERROR(VLOOKUP(AL$3&amp;$A30,Model1_BRA!$1:$1048576,AL$4,0)*100,"-"))</f>
        <v>0</v>
      </c>
      <c r="AM30" s="308">
        <f>IF($A30="","",IFERROR(VLOOKUP(AM$3&amp;$A30,Model1_BRA!$1:$1048576,AM$4,0),"-"))</f>
        <v>2.2414203733205795E-2</v>
      </c>
      <c r="AN30" s="306">
        <f>IF($A30="","",IFERROR(VLOOKUP(AN$3&amp;$A30,Model1_BRA!$1:$1048576,AN$4,0),"-"))</f>
        <v>1.3744965791702271</v>
      </c>
      <c r="AO30" s="307">
        <f>IF($A30="","",IFERROR(VLOOKUP(AO$3&amp;$A30,Model1_BRA!$1:$1048576,AO$4,0)*100,"-"))</f>
        <v>0</v>
      </c>
      <c r="AP30" s="308">
        <f>IF($A30="","",IFERROR(VLOOKUP(AP$3&amp;$A30,Model1_BRA!$1:$1048576,AP$4,0),"-"))</f>
        <v>2.3623222485184669E-2</v>
      </c>
      <c r="AQ30" s="306">
        <f>IF($A30="","",IFERROR(VLOOKUP(AQ$3&amp;$A30,Model1_BRA!$1:$1048576,AQ$4,0),"-"))</f>
        <v>1.4098082780838013</v>
      </c>
      <c r="AR30" s="307">
        <f>IF($A30="","",IFERROR(VLOOKUP(AR$3&amp;$A30,Model1_BRA!$1:$1048576,AR$4,0)*100,"-"))</f>
        <v>0</v>
      </c>
      <c r="AS30" s="308">
        <f>IF($A30="","",IFERROR(VLOOKUP(AS$3&amp;$A30,Model1_BRA!$1:$1048576,AS$4,0),"-"))</f>
        <v>2.3441644385457039E-2</v>
      </c>
      <c r="AT30" s="306">
        <f>IF($A30="","",IFERROR(VLOOKUP(AT$3&amp;$A30,Model1_BRA!$1:$1048576,AT$4,0),"-"))</f>
        <v>1.4153170585632324</v>
      </c>
      <c r="AU30" s="307">
        <f>IF($A30="","",IFERROR(VLOOKUP(AU$3&amp;$A30,Model1_BRA!$1:$1048576,AU$4,0)*100,"-"))</f>
        <v>0</v>
      </c>
      <c r="AV30" s="308">
        <f>IF($A30="","",IFERROR(VLOOKUP(AV$3&amp;$A30,Model1_BRA!$1:$1048576,AV$4,0),"-"))</f>
        <v>2.3830084130167961E-2</v>
      </c>
      <c r="AW30" s="306">
        <f>IF($A30="","",IFERROR(VLOOKUP(AW$3&amp;$A30,Model1_BRA!$1:$1048576,AW$4,0),"-"))</f>
        <v>1.1776468753814697</v>
      </c>
      <c r="AX30" s="307">
        <f>IF($A30="","",IFERROR(VLOOKUP(AX$3&amp;$A30,Model1_BRA!$1:$1048576,AX$4,0)*100,"-"))</f>
        <v>0</v>
      </c>
      <c r="AY30" s="308">
        <f>IF($A30="","",IFERROR(VLOOKUP(AY$3&amp;$A30,Model1_BRA!$1:$1048576,AY$4,0),"-"))</f>
        <v>2.6188530027866364E-2</v>
      </c>
      <c r="AZ30" s="306">
        <f>IF($A30="","",IFERROR(VLOOKUP(AZ$3&amp;$A30,Model1_BRA!$1:$1048576,AZ$4,0),"-"))</f>
        <v>1.1606044769287109</v>
      </c>
      <c r="BA30" s="307">
        <f>IF($A30="","",IFERROR(VLOOKUP(BA$3&amp;$A30,Model1_BRA!$1:$1048576,BA$4,0)*100,"-"))</f>
        <v>0</v>
      </c>
      <c r="BB30" s="308">
        <f>IF($A30="","",IFERROR(VLOOKUP(BB$3&amp;$A30,Model1_BRA!$1:$1048576,BB$4,0),"-"))</f>
        <v>2.418951690196991E-2</v>
      </c>
      <c r="BC30" s="306">
        <f>IF($A30="","",IFERROR(VLOOKUP(BC$3&amp;$A30,Model1_BRA!$1:$1048576,BC$4,0),"-"))</f>
        <v>1.458341121673584</v>
      </c>
      <c r="BD30" s="307">
        <f>IF($A30="","",IFERROR(VLOOKUP(BD$3&amp;$A30,Model1_BRA!$1:$1048576,BD$4,0)*100,"-"))</f>
        <v>0</v>
      </c>
      <c r="BE30" s="308">
        <f>IF($A30="","",IFERROR(VLOOKUP(BE$3&amp;$A30,Model1_BRA!$1:$1048576,BE$4,0),"-"))</f>
        <v>2.0824002102017403E-2</v>
      </c>
      <c r="BF30" s="306">
        <f>IF($A30="","",IFERROR(VLOOKUP(BF$3&amp;$A30,Model1_BRA!$1:$1048576,BF$4,0),"-"))</f>
        <v>1.4393843412399292</v>
      </c>
      <c r="BG30" s="307">
        <f>IF($A30="","",IFERROR(VLOOKUP(BG$3&amp;$A30,Model1_BRA!$1:$1048576,BG$4,0)*100,"-"))</f>
        <v>0</v>
      </c>
      <c r="BH30" s="308">
        <f>IF($A30="","",IFERROR(VLOOKUP(BH$3&amp;$A30,Model1_BRA!$1:$1048576,BH$4,0),"-"))</f>
        <v>2.1695230156183243E-2</v>
      </c>
      <c r="BI30" s="306">
        <f>IF($A30="","",IFERROR(VLOOKUP(BI$3&amp;$A30,Model1_BRA!$1:$1048576,BI$4,0),"-"))</f>
        <v>1.3498175144195557</v>
      </c>
      <c r="BJ30" s="307">
        <f>IF($A30="","",IFERROR(VLOOKUP(BJ$3&amp;$A30,Model1_BRA!$1:$1048576,BJ$4,0)*100,"-"))</f>
        <v>0</v>
      </c>
      <c r="BK30" s="308">
        <f>IF($A30="","",IFERROR(VLOOKUP(BK$3&amp;$A30,Model1_BRA!$1:$1048576,BK$4,0),"-"))</f>
        <v>2.2036097943782806E-2</v>
      </c>
      <c r="BL30" s="306">
        <f>IF($A30="","",IFERROR(VLOOKUP(BL$3&amp;$A30,Model1_BRA!$1:$1048576,BL$4,0),"-"))</f>
        <v>1.3092436790466309</v>
      </c>
      <c r="BM30" s="307">
        <f>IF($A30="","",IFERROR(VLOOKUP(BM$3&amp;$A30,Model1_BRA!$1:$1048576,BM$4,0)*100,"-"))</f>
        <v>0</v>
      </c>
      <c r="BN30" s="308">
        <f>IF($A30="","",IFERROR(VLOOKUP(BN$3&amp;$A30,Model1_BRA!$1:$1048576,BN$4,0),"-"))</f>
        <v>2.4273382499814034E-2</v>
      </c>
      <c r="BO30" s="306">
        <f>IF($A30="","",IFERROR(VLOOKUP(BO$3&amp;$A30,Model1_BRA!$1:$1048576,BO$4,0),"-"))</f>
        <v>1.1606044769287109</v>
      </c>
      <c r="BP30" s="307">
        <f>IF($A30="","",IFERROR(VLOOKUP(BP$3&amp;$A30,Model1_BRA!$1:$1048576,BP$4,0)*100,"-"))</f>
        <v>0</v>
      </c>
      <c r="BQ30" s="308">
        <f>IF($A30="","",IFERROR(VLOOKUP(BQ$3&amp;$A30,Model1_BRA!$1:$1048576,BQ$4,0),"-"))</f>
        <v>2.418951690196991E-2</v>
      </c>
    </row>
    <row r="31" spans="1:69" ht="25.5" x14ac:dyDescent="0.25">
      <c r="A31" s="369" t="s">
        <v>708</v>
      </c>
      <c r="B31" s="298"/>
      <c r="C31" s="316" t="s">
        <v>749</v>
      </c>
      <c r="D31" s="306">
        <f>IF($A31="","",IFERROR(VLOOKUP(D$3&amp;$A31,Model1_BRA!$1:$1048576,D$4,0),"-"))</f>
        <v>1.5123988389968872</v>
      </c>
      <c r="E31" s="307">
        <f>IF($A31="","",IFERROR(VLOOKUP(E$3&amp;$A31,Model1_BRA!$1:$1048576,E$4,0)*100,"-"))</f>
        <v>0</v>
      </c>
      <c r="F31" s="308">
        <f>IF($A31="","",IFERROR(VLOOKUP(F$3&amp;$A31,Model1_BRA!$1:$1048576,F$4,0),"-"))</f>
        <v>2.6016013696789742E-2</v>
      </c>
      <c r="G31" s="306">
        <f>IF($A31="","",IFERROR(VLOOKUP(G$3&amp;$A31,Model1_BRA!$1:$1048576,G$4,0),"-"))</f>
        <v>1.5129740238189697</v>
      </c>
      <c r="H31" s="307">
        <f>IF($A31="","",IFERROR(VLOOKUP(H$3&amp;$A31,Model1_BRA!$1:$1048576,H$4,0)*100,"-"))</f>
        <v>0</v>
      </c>
      <c r="I31" s="308">
        <f>IF($A31="","",IFERROR(VLOOKUP(I$3&amp;$A31,Model1_BRA!$1:$1048576,I$4,0),"-"))</f>
        <v>2.598852850496769E-2</v>
      </c>
      <c r="J31" s="306">
        <f>IF($A31="","",IFERROR(VLOOKUP(J$3&amp;$A31,Model1_BRA!$1:$1048576,J$4,0),"-"))</f>
        <v>1.5176502466201782</v>
      </c>
      <c r="K31" s="307">
        <f>IF($A31="","",IFERROR(VLOOKUP(K$3&amp;$A31,Model1_BRA!$1:$1048576,K$4,0)*100,"-"))</f>
        <v>0</v>
      </c>
      <c r="L31" s="308">
        <f>IF($A31="","",IFERROR(VLOOKUP(L$3&amp;$A31,Model1_BRA!$1:$1048576,L$4,0),"-"))</f>
        <v>2.6217993348836899E-2</v>
      </c>
      <c r="M31" s="306">
        <f>IF($A31="","",IFERROR(VLOOKUP(M$3&amp;$A31,Model1_BRA!$1:$1048576,M$4,0),"-"))</f>
        <v>1.5500680208206177</v>
      </c>
      <c r="N31" s="307">
        <f>IF($A31="","",IFERROR(VLOOKUP(N$3&amp;$A31,Model1_BRA!$1:$1048576,N$4,0)*100,"-"))</f>
        <v>0</v>
      </c>
      <c r="O31" s="308">
        <f>IF($A31="","",IFERROR(VLOOKUP(O$3&amp;$A31,Model1_BRA!$1:$1048576,O$4,0),"-"))</f>
        <v>2.6301542297005653E-2</v>
      </c>
      <c r="P31" s="306">
        <f>IF($A31="","",IFERROR(VLOOKUP(P$3&amp;$A31,Model1_BRA!$1:$1048576,P$4,0),"-"))</f>
        <v>1.5322134494781494</v>
      </c>
      <c r="Q31" s="307">
        <f>IF($A31="","",IFERROR(VLOOKUP(Q$3&amp;$A31,Model1_BRA!$1:$1048576,Q$4,0)*100,"-"))</f>
        <v>0</v>
      </c>
      <c r="R31" s="308">
        <f>IF($A31="","",IFERROR(VLOOKUP(R$3&amp;$A31,Model1_BRA!$1:$1048576,R$4,0),"-"))</f>
        <v>2.6458196341991425E-2</v>
      </c>
      <c r="S31" s="306">
        <f>IF($A31="","",IFERROR(VLOOKUP(S$3&amp;$A31,Model1_BRA!$1:$1048576,S$4,0),"-"))</f>
        <v>1.5339419841766357</v>
      </c>
      <c r="T31" s="307">
        <f>IF($A31="","",IFERROR(VLOOKUP(T$3&amp;$A31,Model1_BRA!$1:$1048576,T$4,0)*100,"-"))</f>
        <v>0</v>
      </c>
      <c r="U31" s="308">
        <f>IF($A31="","",IFERROR(VLOOKUP(U$3&amp;$A31,Model1_BRA!$1:$1048576,U$4,0),"-"))</f>
        <v>2.6846839115023613E-2</v>
      </c>
      <c r="V31" s="306">
        <f>IF($A31="","",IFERROR(VLOOKUP(V$3&amp;$A31,Model1_BRA!$1:$1048576,V$4,0),"-"))</f>
        <v>1.4871165752410889</v>
      </c>
      <c r="W31" s="307">
        <f>IF($A31="","",IFERROR(VLOOKUP(W$3&amp;$A31,Model1_BRA!$1:$1048576,W$4,0)*100,"-"))</f>
        <v>0</v>
      </c>
      <c r="X31" s="308">
        <f>IF($A31="","",IFERROR(VLOOKUP(X$3&amp;$A31,Model1_BRA!$1:$1048576,X$4,0),"-"))</f>
        <v>2.7206316590309143E-2</v>
      </c>
      <c r="Y31" s="306">
        <f>IF($A31="","",IFERROR(VLOOKUP(Y$3&amp;$A31,Model1_BRA!$1:$1048576,Y$4,0),"-"))</f>
        <v>1.4717127084732056</v>
      </c>
      <c r="Z31" s="307">
        <f>IF($A31="","",IFERROR(VLOOKUP(Z$3&amp;$A31,Model1_BRA!$1:$1048576,Z$4,0)*100,"-"))</f>
        <v>0</v>
      </c>
      <c r="AA31" s="308">
        <f>IF($A31="","",IFERROR(VLOOKUP(AA$3&amp;$A31,Model1_BRA!$1:$1048576,AA$4,0),"-"))</f>
        <v>2.6946950703859329E-2</v>
      </c>
      <c r="AB31" s="306">
        <f>IF($A31="","",IFERROR(VLOOKUP(AB$3&amp;$A31,Model1_BRA!$1:$1048576,AB$4,0),"-"))</f>
        <v>1.4321681261062622</v>
      </c>
      <c r="AC31" s="307">
        <f>IF($A31="","",IFERROR(VLOOKUP(AC$3&amp;$A31,Model1_BRA!$1:$1048576,AC$4,0)*100,"-"))</f>
        <v>0</v>
      </c>
      <c r="AD31" s="308">
        <f>IF($A31="","",IFERROR(VLOOKUP(AD$3&amp;$A31,Model1_BRA!$1:$1048576,AD$4,0),"-"))</f>
        <v>2.7221806347370148E-2</v>
      </c>
      <c r="AE31" s="306">
        <f>IF($A31="","",IFERROR(VLOOKUP(AE$3&amp;$A31,Model1_BRA!$1:$1048576,AE$4,0),"-"))</f>
        <v>1.4275932312011719</v>
      </c>
      <c r="AF31" s="307">
        <f>IF($A31="","",IFERROR(VLOOKUP(AF$3&amp;$A31,Model1_BRA!$1:$1048576,AF$4,0)*100,"-"))</f>
        <v>0</v>
      </c>
      <c r="AG31" s="308">
        <f>IF($A31="","",IFERROR(VLOOKUP(AG$3&amp;$A31,Model1_BRA!$1:$1048576,AG$4,0),"-"))</f>
        <v>2.7258161455392838E-2</v>
      </c>
      <c r="AH31" s="306">
        <f>IF($A31="","",IFERROR(VLOOKUP(AH$3&amp;$A31,Model1_BRA!$1:$1048576,AH$4,0),"-"))</f>
        <v>1.3974361419677734</v>
      </c>
      <c r="AI31" s="307">
        <f>IF($A31="","",IFERROR(VLOOKUP(AI$3&amp;$A31,Model1_BRA!$1:$1048576,AI$4,0)*100,"-"))</f>
        <v>0</v>
      </c>
      <c r="AJ31" s="308">
        <f>IF($A31="","",IFERROR(VLOOKUP(AJ$3&amp;$A31,Model1_BRA!$1:$1048576,AJ$4,0),"-"))</f>
        <v>2.7939772233366966E-2</v>
      </c>
      <c r="AK31" s="306">
        <f>IF($A31="","",IFERROR(VLOOKUP(AK$3&amp;$A31,Model1_BRA!$1:$1048576,AK$4,0),"-"))</f>
        <v>1.4253692626953125</v>
      </c>
      <c r="AL31" s="307">
        <f>IF($A31="","",IFERROR(VLOOKUP(AL$3&amp;$A31,Model1_BRA!$1:$1048576,AL$4,0)*100,"-"))</f>
        <v>0</v>
      </c>
      <c r="AM31" s="308">
        <f>IF($A31="","",IFERROR(VLOOKUP(AM$3&amp;$A31,Model1_BRA!$1:$1048576,AM$4,0),"-"))</f>
        <v>2.7887040749192238E-2</v>
      </c>
      <c r="AN31" s="306">
        <f>IF($A31="","",IFERROR(VLOOKUP(AN$3&amp;$A31,Model1_BRA!$1:$1048576,AN$4,0),"-"))</f>
        <v>1.4606374502182007</v>
      </c>
      <c r="AO31" s="307">
        <f>IF($A31="","",IFERROR(VLOOKUP(AO$3&amp;$A31,Model1_BRA!$1:$1048576,AO$4,0)*100,"-"))</f>
        <v>0</v>
      </c>
      <c r="AP31" s="308">
        <f>IF($A31="","",IFERROR(VLOOKUP(AP$3&amp;$A31,Model1_BRA!$1:$1048576,AP$4,0),"-"))</f>
        <v>2.8639379888772964E-2</v>
      </c>
      <c r="AQ31" s="306">
        <f>IF($A31="","",IFERROR(VLOOKUP(AQ$3&amp;$A31,Model1_BRA!$1:$1048576,AQ$4,0),"-"))</f>
        <v>1.488778829574585</v>
      </c>
      <c r="AR31" s="307">
        <f>IF($A31="","",IFERROR(VLOOKUP(AR$3&amp;$A31,Model1_BRA!$1:$1048576,AR$4,0)*100,"-"))</f>
        <v>0</v>
      </c>
      <c r="AS31" s="308">
        <f>IF($A31="","",IFERROR(VLOOKUP(AS$3&amp;$A31,Model1_BRA!$1:$1048576,AS$4,0),"-"))</f>
        <v>2.8779825195670128E-2</v>
      </c>
      <c r="AT31" s="306">
        <f>IF($A31="","",IFERROR(VLOOKUP(AT$3&amp;$A31,Model1_BRA!$1:$1048576,AT$4,0),"-"))</f>
        <v>1.4930226802825928</v>
      </c>
      <c r="AU31" s="307">
        <f>IF($A31="","",IFERROR(VLOOKUP(AU$3&amp;$A31,Model1_BRA!$1:$1048576,AU$4,0)*100,"-"))</f>
        <v>0</v>
      </c>
      <c r="AV31" s="308">
        <f>IF($A31="","",IFERROR(VLOOKUP(AV$3&amp;$A31,Model1_BRA!$1:$1048576,AV$4,0),"-"))</f>
        <v>2.9310142621397972E-2</v>
      </c>
      <c r="AW31" s="306">
        <f>IF($A31="","",IFERROR(VLOOKUP(AW$3&amp;$A31,Model1_BRA!$1:$1048576,AW$4,0),"-"))</f>
        <v>1.2807304859161377</v>
      </c>
      <c r="AX31" s="307">
        <f>IF($A31="","",IFERROR(VLOOKUP(AX$3&amp;$A31,Model1_BRA!$1:$1048576,AX$4,0)*100,"-"))</f>
        <v>0</v>
      </c>
      <c r="AY31" s="308">
        <f>IF($A31="","",IFERROR(VLOOKUP(AY$3&amp;$A31,Model1_BRA!$1:$1048576,AY$4,0),"-"))</f>
        <v>3.3852238208055496E-2</v>
      </c>
      <c r="AZ31" s="306">
        <f>IF($A31="","",IFERROR(VLOOKUP(AZ$3&amp;$A31,Model1_BRA!$1:$1048576,AZ$4,0),"-"))</f>
        <v>1.3095319271087646</v>
      </c>
      <c r="BA31" s="307">
        <f>IF($A31="","",IFERROR(VLOOKUP(BA$3&amp;$A31,Model1_BRA!$1:$1048576,BA$4,0)*100,"-"))</f>
        <v>0</v>
      </c>
      <c r="BB31" s="308">
        <f>IF($A31="","",IFERROR(VLOOKUP(BB$3&amp;$A31,Model1_BRA!$1:$1048576,BB$4,0),"-"))</f>
        <v>3.3753011375665665E-2</v>
      </c>
      <c r="BC31" s="306">
        <f>IF($A31="","",IFERROR(VLOOKUP(BC$3&amp;$A31,Model1_BRA!$1:$1048576,BC$4,0),"-"))</f>
        <v>1.523478627204895</v>
      </c>
      <c r="BD31" s="307">
        <f>IF($A31="","",IFERROR(VLOOKUP(BD$3&amp;$A31,Model1_BRA!$1:$1048576,BD$4,0)*100,"-"))</f>
        <v>0</v>
      </c>
      <c r="BE31" s="308">
        <f>IF($A31="","",IFERROR(VLOOKUP(BE$3&amp;$A31,Model1_BRA!$1:$1048576,BE$4,0),"-"))</f>
        <v>2.613193541765213E-2</v>
      </c>
      <c r="BF31" s="306">
        <f>IF($A31="","",IFERROR(VLOOKUP(BF$3&amp;$A31,Model1_BRA!$1:$1048576,BF$4,0),"-"))</f>
        <v>1.5059307813644409</v>
      </c>
      <c r="BG31" s="307">
        <f>IF($A31="","",IFERROR(VLOOKUP(BG$3&amp;$A31,Model1_BRA!$1:$1048576,BG$4,0)*100,"-"))</f>
        <v>0</v>
      </c>
      <c r="BH31" s="308">
        <f>IF($A31="","",IFERROR(VLOOKUP(BH$3&amp;$A31,Model1_BRA!$1:$1048576,BH$4,0),"-"))</f>
        <v>2.6866806671023369E-2</v>
      </c>
      <c r="BI31" s="306">
        <f>IF($A31="","",IFERROR(VLOOKUP(BI$3&amp;$A31,Model1_BRA!$1:$1048576,BI$4,0),"-"))</f>
        <v>1.4200069904327393</v>
      </c>
      <c r="BJ31" s="307">
        <f>IF($A31="","",IFERROR(VLOOKUP(BJ$3&amp;$A31,Model1_BRA!$1:$1048576,BJ$4,0)*100,"-"))</f>
        <v>0</v>
      </c>
      <c r="BK31" s="308">
        <f>IF($A31="","",IFERROR(VLOOKUP(BK$3&amp;$A31,Model1_BRA!$1:$1048576,BK$4,0),"-"))</f>
        <v>2.7578601613640785E-2</v>
      </c>
      <c r="BL31" s="306">
        <f>IF($A31="","",IFERROR(VLOOKUP(BL$3&amp;$A31,Model1_BRA!$1:$1048576,BL$4,0),"-"))</f>
        <v>1.3966153860092163</v>
      </c>
      <c r="BM31" s="307">
        <f>IF($A31="","",IFERROR(VLOOKUP(BM$3&amp;$A31,Model1_BRA!$1:$1048576,BM$4,0)*100,"-"))</f>
        <v>0</v>
      </c>
      <c r="BN31" s="308">
        <f>IF($A31="","",IFERROR(VLOOKUP(BN$3&amp;$A31,Model1_BRA!$1:$1048576,BN$4,0),"-"))</f>
        <v>3.0150379985570908E-2</v>
      </c>
      <c r="BO31" s="306">
        <f>IF($A31="","",IFERROR(VLOOKUP(BO$3&amp;$A31,Model1_BRA!$1:$1048576,BO$4,0),"-"))</f>
        <v>1.3095319271087646</v>
      </c>
      <c r="BP31" s="307">
        <f>IF($A31="","",IFERROR(VLOOKUP(BP$3&amp;$A31,Model1_BRA!$1:$1048576,BP$4,0)*100,"-"))</f>
        <v>0</v>
      </c>
      <c r="BQ31" s="308">
        <f>IF($A31="","",IFERROR(VLOOKUP(BQ$3&amp;$A31,Model1_BRA!$1:$1048576,BQ$4,0),"-"))</f>
        <v>3.3753011375665665E-2</v>
      </c>
    </row>
    <row r="32" spans="1:69" ht="25.5" x14ac:dyDescent="0.25">
      <c r="A32" s="369" t="s">
        <v>709</v>
      </c>
      <c r="B32" s="298"/>
      <c r="C32" s="316" t="s">
        <v>750</v>
      </c>
      <c r="D32" s="306">
        <f>IF($A32="","",IFERROR(VLOOKUP(D$3&amp;$A32,Model1_BRA!$1:$1048576,D$4,0),"-"))</f>
        <v>1.9825812578201294</v>
      </c>
      <c r="E32" s="307">
        <f>IF($A32="","",IFERROR(VLOOKUP(E$3&amp;$A32,Model1_BRA!$1:$1048576,E$4,0)*100,"-"))</f>
        <v>0</v>
      </c>
      <c r="F32" s="308">
        <f>IF($A32="","",IFERROR(VLOOKUP(F$3&amp;$A32,Model1_BRA!$1:$1048576,F$4,0),"-"))</f>
        <v>0.1264992356300354</v>
      </c>
      <c r="G32" s="306">
        <f>IF($A32="","",IFERROR(VLOOKUP(G$3&amp;$A32,Model1_BRA!$1:$1048576,G$4,0),"-"))</f>
        <v>1.9956769943237305</v>
      </c>
      <c r="H32" s="307">
        <f>IF($A32="","",IFERROR(VLOOKUP(H$3&amp;$A32,Model1_BRA!$1:$1048576,H$4,0)*100,"-"))</f>
        <v>0</v>
      </c>
      <c r="I32" s="308">
        <f>IF($A32="","",IFERROR(VLOOKUP(I$3&amp;$A32,Model1_BRA!$1:$1048576,I$4,0),"-"))</f>
        <v>0.12801474332809448</v>
      </c>
      <c r="J32" s="306">
        <f>IF($A32="","",IFERROR(VLOOKUP(J$3&amp;$A32,Model1_BRA!$1:$1048576,J$4,0),"-"))</f>
        <v>1.986070990562439</v>
      </c>
      <c r="K32" s="307">
        <f>IF($A32="","",IFERROR(VLOOKUP(K$3&amp;$A32,Model1_BRA!$1:$1048576,K$4,0)*100,"-"))</f>
        <v>0</v>
      </c>
      <c r="L32" s="308">
        <f>IF($A32="","",IFERROR(VLOOKUP(L$3&amp;$A32,Model1_BRA!$1:$1048576,L$4,0),"-"))</f>
        <v>0.12896835803985596</v>
      </c>
      <c r="M32" s="306">
        <f>IF($A32="","",IFERROR(VLOOKUP(M$3&amp;$A32,Model1_BRA!$1:$1048576,M$4,0),"-"))</f>
        <v>1.9828841686248779</v>
      </c>
      <c r="N32" s="307">
        <f>IF($A32="","",IFERROR(VLOOKUP(N$3&amp;$A32,Model1_BRA!$1:$1048576,N$4,0)*100,"-"))</f>
        <v>0</v>
      </c>
      <c r="O32" s="308">
        <f>IF($A32="","",IFERROR(VLOOKUP(O$3&amp;$A32,Model1_BRA!$1:$1048576,O$4,0),"-"))</f>
        <v>0.128924161195755</v>
      </c>
      <c r="P32" s="306">
        <f>IF($A32="","",IFERROR(VLOOKUP(P$3&amp;$A32,Model1_BRA!$1:$1048576,P$4,0),"-"))</f>
        <v>1.9735597372055054</v>
      </c>
      <c r="Q32" s="307">
        <f>IF($A32="","",IFERROR(VLOOKUP(Q$3&amp;$A32,Model1_BRA!$1:$1048576,Q$4,0)*100,"-"))</f>
        <v>0</v>
      </c>
      <c r="R32" s="308">
        <f>IF($A32="","",IFERROR(VLOOKUP(R$3&amp;$A32,Model1_BRA!$1:$1048576,R$4,0),"-"))</f>
        <v>0.13212157785892487</v>
      </c>
      <c r="S32" s="306">
        <f>IF($A32="","",IFERROR(VLOOKUP(S$3&amp;$A32,Model1_BRA!$1:$1048576,S$4,0),"-"))</f>
        <v>1.9861258268356323</v>
      </c>
      <c r="T32" s="307">
        <f>IF($A32="","",IFERROR(VLOOKUP(T$3&amp;$A32,Model1_BRA!$1:$1048576,T$4,0)*100,"-"))</f>
        <v>0</v>
      </c>
      <c r="U32" s="308">
        <f>IF($A32="","",IFERROR(VLOOKUP(U$3&amp;$A32,Model1_BRA!$1:$1048576,U$4,0),"-"))</f>
        <v>0.13167709112167358</v>
      </c>
      <c r="V32" s="306">
        <f>IF($A32="","",IFERROR(VLOOKUP(V$3&amp;$A32,Model1_BRA!$1:$1048576,V$4,0),"-"))</f>
        <v>1.9309127330780029</v>
      </c>
      <c r="W32" s="307">
        <f>IF($A32="","",IFERROR(VLOOKUP(W$3&amp;$A32,Model1_BRA!$1:$1048576,W$4,0)*100,"-"))</f>
        <v>0</v>
      </c>
      <c r="X32" s="308">
        <f>IF($A32="","",IFERROR(VLOOKUP(X$3&amp;$A32,Model1_BRA!$1:$1048576,X$4,0),"-"))</f>
        <v>0.13122372329235077</v>
      </c>
      <c r="Y32" s="306">
        <f>IF($A32="","",IFERROR(VLOOKUP(Y$3&amp;$A32,Model1_BRA!$1:$1048576,Y$4,0),"-"))</f>
        <v>1.9204562902450562</v>
      </c>
      <c r="Z32" s="307">
        <f>IF($A32="","",IFERROR(VLOOKUP(Z$3&amp;$A32,Model1_BRA!$1:$1048576,Z$4,0)*100,"-"))</f>
        <v>0</v>
      </c>
      <c r="AA32" s="308">
        <f>IF($A32="","",IFERROR(VLOOKUP(AA$3&amp;$A32,Model1_BRA!$1:$1048576,AA$4,0),"-"))</f>
        <v>0.13204221427440643</v>
      </c>
      <c r="AB32" s="306">
        <f>IF($A32="","",IFERROR(VLOOKUP(AB$3&amp;$A32,Model1_BRA!$1:$1048576,AB$4,0),"-"))</f>
        <v>1.9076054096221924</v>
      </c>
      <c r="AC32" s="307">
        <f>IF($A32="","",IFERROR(VLOOKUP(AC$3&amp;$A32,Model1_BRA!$1:$1048576,AC$4,0)*100,"-"))</f>
        <v>0</v>
      </c>
      <c r="AD32" s="308">
        <f>IF($A32="","",IFERROR(VLOOKUP(AD$3&amp;$A32,Model1_BRA!$1:$1048576,AD$4,0),"-"))</f>
        <v>0.13713614642620087</v>
      </c>
      <c r="AE32" s="306">
        <f>IF($A32="","",IFERROR(VLOOKUP(AE$3&amp;$A32,Model1_BRA!$1:$1048576,AE$4,0),"-"))</f>
        <v>1.8705270290374756</v>
      </c>
      <c r="AF32" s="307">
        <f>IF($A32="","",IFERROR(VLOOKUP(AF$3&amp;$A32,Model1_BRA!$1:$1048576,AF$4,0)*100,"-"))</f>
        <v>0</v>
      </c>
      <c r="AG32" s="308">
        <f>IF($A32="","",IFERROR(VLOOKUP(AG$3&amp;$A32,Model1_BRA!$1:$1048576,AG$4,0),"-"))</f>
        <v>0.13883037865161896</v>
      </c>
      <c r="AH32" s="306">
        <f>IF($A32="","",IFERROR(VLOOKUP(AH$3&amp;$A32,Model1_BRA!$1:$1048576,AH$4,0),"-"))</f>
        <v>1.8437234163284302</v>
      </c>
      <c r="AI32" s="307">
        <f>IF($A32="","",IFERROR(VLOOKUP(AI$3&amp;$A32,Model1_BRA!$1:$1048576,AI$4,0)*100,"-"))</f>
        <v>0</v>
      </c>
      <c r="AJ32" s="308">
        <f>IF($A32="","",IFERROR(VLOOKUP(AJ$3&amp;$A32,Model1_BRA!$1:$1048576,AJ$4,0),"-"))</f>
        <v>0.13803449273109436</v>
      </c>
      <c r="AK32" s="306">
        <f>IF($A32="","",IFERROR(VLOOKUP(AK$3&amp;$A32,Model1_BRA!$1:$1048576,AK$4,0),"-"))</f>
        <v>1.8852345943450928</v>
      </c>
      <c r="AL32" s="307">
        <f>IF($A32="","",IFERROR(VLOOKUP(AL$3&amp;$A32,Model1_BRA!$1:$1048576,AL$4,0)*100,"-"))</f>
        <v>0</v>
      </c>
      <c r="AM32" s="308">
        <f>IF($A32="","",IFERROR(VLOOKUP(AM$3&amp;$A32,Model1_BRA!$1:$1048576,AM$4,0),"-"))</f>
        <v>0.14071278274059296</v>
      </c>
      <c r="AN32" s="306">
        <f>IF($A32="","",IFERROR(VLOOKUP(AN$3&amp;$A32,Model1_BRA!$1:$1048576,AN$4,0),"-"))</f>
        <v>1.9303750991821289</v>
      </c>
      <c r="AO32" s="307">
        <f>IF($A32="","",IFERROR(VLOOKUP(AO$3&amp;$A32,Model1_BRA!$1:$1048576,AO$4,0)*100,"-"))</f>
        <v>0</v>
      </c>
      <c r="AP32" s="308">
        <f>IF($A32="","",IFERROR(VLOOKUP(AP$3&amp;$A32,Model1_BRA!$1:$1048576,AP$4,0),"-"))</f>
        <v>0.14590358734130859</v>
      </c>
      <c r="AQ32" s="306">
        <f>IF($A32="","",IFERROR(VLOOKUP(AQ$3&amp;$A32,Model1_BRA!$1:$1048576,AQ$4,0),"-"))</f>
        <v>1.9584729671478271</v>
      </c>
      <c r="AR32" s="307">
        <f>IF($A32="","",IFERROR(VLOOKUP(AR$3&amp;$A32,Model1_BRA!$1:$1048576,AR$4,0)*100,"-"))</f>
        <v>0</v>
      </c>
      <c r="AS32" s="308">
        <f>IF($A32="","",IFERROR(VLOOKUP(AS$3&amp;$A32,Model1_BRA!$1:$1048576,AS$4,0),"-"))</f>
        <v>0.1478351354598999</v>
      </c>
      <c r="AT32" s="306">
        <f>IF($A32="","",IFERROR(VLOOKUP(AT$3&amp;$A32,Model1_BRA!$1:$1048576,AT$4,0),"-"))</f>
        <v>1.9737086296081543</v>
      </c>
      <c r="AU32" s="307">
        <f>IF($A32="","",IFERROR(VLOOKUP(AU$3&amp;$A32,Model1_BRA!$1:$1048576,AU$4,0)*100,"-"))</f>
        <v>0</v>
      </c>
      <c r="AV32" s="308">
        <f>IF($A32="","",IFERROR(VLOOKUP(AV$3&amp;$A32,Model1_BRA!$1:$1048576,AV$4,0),"-"))</f>
        <v>0.15057875216007233</v>
      </c>
      <c r="AW32" s="306">
        <f>IF($A32="","",IFERROR(VLOOKUP(AW$3&amp;$A32,Model1_BRA!$1:$1048576,AW$4,0),"-"))</f>
        <v>1.6639178991317749</v>
      </c>
      <c r="AX32" s="307">
        <f>IF($A32="","",IFERROR(VLOOKUP(AX$3&amp;$A32,Model1_BRA!$1:$1048576,AX$4,0)*100,"-"))</f>
        <v>0</v>
      </c>
      <c r="AY32" s="308">
        <f>IF($A32="","",IFERROR(VLOOKUP(AY$3&amp;$A32,Model1_BRA!$1:$1048576,AY$4,0),"-"))</f>
        <v>0.1400829404592514</v>
      </c>
      <c r="AZ32" s="306">
        <f>IF($A32="","",IFERROR(VLOOKUP(AZ$3&amp;$A32,Model1_BRA!$1:$1048576,AZ$4,0),"-"))</f>
        <v>1.7014110088348389</v>
      </c>
      <c r="BA32" s="307">
        <f>IF($A32="","",IFERROR(VLOOKUP(BA$3&amp;$A32,Model1_BRA!$1:$1048576,BA$4,0)*100,"-"))</f>
        <v>0</v>
      </c>
      <c r="BB32" s="308">
        <f>IF($A32="","",IFERROR(VLOOKUP(BB$3&amp;$A32,Model1_BRA!$1:$1048576,BB$4,0),"-"))</f>
        <v>0.15120838582515717</v>
      </c>
      <c r="BC32" s="306">
        <f>IF($A32="","",IFERROR(VLOOKUP(BC$3&amp;$A32,Model1_BRA!$1:$1048576,BC$4,0),"-"))</f>
        <v>1.9868079423904419</v>
      </c>
      <c r="BD32" s="307">
        <f>IF($A32="","",IFERROR(VLOOKUP(BD$3&amp;$A32,Model1_BRA!$1:$1048576,BD$4,0)*100,"-"))</f>
        <v>0</v>
      </c>
      <c r="BE32" s="308">
        <f>IF($A32="","",IFERROR(VLOOKUP(BE$3&amp;$A32,Model1_BRA!$1:$1048576,BE$4,0),"-"))</f>
        <v>0.1281096488237381</v>
      </c>
      <c r="BF32" s="306">
        <f>IF($A32="","",IFERROR(VLOOKUP(BF$3&amp;$A32,Model1_BRA!$1:$1048576,BF$4,0),"-"))</f>
        <v>1.952426552772522</v>
      </c>
      <c r="BG32" s="307">
        <f>IF($A32="","",IFERROR(VLOOKUP(BG$3&amp;$A32,Model1_BRA!$1:$1048576,BG$4,0)*100,"-"))</f>
        <v>0</v>
      </c>
      <c r="BH32" s="308">
        <f>IF($A32="","",IFERROR(VLOOKUP(BH$3&amp;$A32,Model1_BRA!$1:$1048576,BH$4,0),"-"))</f>
        <v>0.13176502287387848</v>
      </c>
      <c r="BI32" s="306">
        <f>IF($A32="","",IFERROR(VLOOKUP(BI$3&amp;$A32,Model1_BRA!$1:$1048576,BI$4,0),"-"))</f>
        <v>1.8763130903244019</v>
      </c>
      <c r="BJ32" s="307">
        <f>IF($A32="","",IFERROR(VLOOKUP(BJ$3&amp;$A32,Model1_BRA!$1:$1048576,BJ$4,0)*100,"-"))</f>
        <v>0</v>
      </c>
      <c r="BK32" s="308">
        <f>IF($A32="","",IFERROR(VLOOKUP(BK$3&amp;$A32,Model1_BRA!$1:$1048576,BK$4,0),"-"))</f>
        <v>0.13868673145771027</v>
      </c>
      <c r="BL32" s="306">
        <f>IF($A32="","",IFERROR(VLOOKUP(BL$3&amp;$A32,Model1_BRA!$1:$1048576,BL$4,0),"-"))</f>
        <v>1.8465703725814819</v>
      </c>
      <c r="BM32" s="307">
        <f>IF($A32="","",IFERROR(VLOOKUP(BM$3&amp;$A32,Model1_BRA!$1:$1048576,BM$4,0)*100,"-"))</f>
        <v>0</v>
      </c>
      <c r="BN32" s="308">
        <f>IF($A32="","",IFERROR(VLOOKUP(BN$3&amp;$A32,Model1_BRA!$1:$1048576,BN$4,0),"-"))</f>
        <v>0.14609347283840179</v>
      </c>
      <c r="BO32" s="306">
        <f>IF($A32="","",IFERROR(VLOOKUP(BO$3&amp;$A32,Model1_BRA!$1:$1048576,BO$4,0),"-"))</f>
        <v>1.7014110088348389</v>
      </c>
      <c r="BP32" s="307">
        <f>IF($A32="","",IFERROR(VLOOKUP(BP$3&amp;$A32,Model1_BRA!$1:$1048576,BP$4,0)*100,"-"))</f>
        <v>0</v>
      </c>
      <c r="BQ32" s="308">
        <f>IF($A32="","",IFERROR(VLOOKUP(BQ$3&amp;$A32,Model1_BRA!$1:$1048576,BQ$4,0),"-"))</f>
        <v>0.15120838582515717</v>
      </c>
    </row>
    <row r="33" spans="1:69" ht="25.5" x14ac:dyDescent="0.25">
      <c r="A33" s="369" t="s">
        <v>710</v>
      </c>
      <c r="B33" s="334"/>
      <c r="C33" s="335" t="s">
        <v>770</v>
      </c>
      <c r="D33" s="306">
        <f>IF($A33="","",IFERROR(VLOOKUP(D$3&amp;$A33,Model1_BRA!$1:$1048576,D$4,0),"-"))</f>
        <v>2.4308805465698242</v>
      </c>
      <c r="E33" s="307">
        <f>IF($A33="","",IFERROR(VLOOKUP(E$3&amp;$A33,Model1_BRA!$1:$1048576,E$4,0)*100,"-"))</f>
        <v>0</v>
      </c>
      <c r="F33" s="308">
        <f>IF($A33="","",IFERROR(VLOOKUP(F$3&amp;$A33,Model1_BRA!$1:$1048576,F$4,0),"-"))</f>
        <v>5.5462205782532692E-3</v>
      </c>
      <c r="G33" s="306">
        <f>IF($A33="","",IFERROR(VLOOKUP(G$3&amp;$A33,Model1_BRA!$1:$1048576,G$4,0),"-"))</f>
        <v>2.3558428287506104</v>
      </c>
      <c r="H33" s="307">
        <f>IF($A33="","",IFERROR(VLOOKUP(H$3&amp;$A33,Model1_BRA!$1:$1048576,H$4,0)*100,"-"))</f>
        <v>0</v>
      </c>
      <c r="I33" s="308">
        <f>IF($A33="","",IFERROR(VLOOKUP(I$3&amp;$A33,Model1_BRA!$1:$1048576,I$4,0),"-"))</f>
        <v>5.8978567831218243E-3</v>
      </c>
      <c r="J33" s="306">
        <f>IF($A33="","",IFERROR(VLOOKUP(J$3&amp;$A33,Model1_BRA!$1:$1048576,J$4,0),"-"))</f>
        <v>2.4089071750640869</v>
      </c>
      <c r="K33" s="307">
        <f>IF($A33="","",IFERROR(VLOOKUP(K$3&amp;$A33,Model1_BRA!$1:$1048576,K$4,0)*100,"-"))</f>
        <v>0</v>
      </c>
      <c r="L33" s="308">
        <f>IF($A33="","",IFERROR(VLOOKUP(L$3&amp;$A33,Model1_BRA!$1:$1048576,L$4,0),"-"))</f>
        <v>5.7181022129952908E-3</v>
      </c>
      <c r="M33" s="306">
        <f>IF($A33="","",IFERROR(VLOOKUP(M$3&amp;$A33,Model1_BRA!$1:$1048576,M$4,0),"-"))</f>
        <v>2.4451212882995605</v>
      </c>
      <c r="N33" s="307">
        <f>IF($A33="","",IFERROR(VLOOKUP(N$3&amp;$A33,Model1_BRA!$1:$1048576,N$4,0)*100,"-"))</f>
        <v>0</v>
      </c>
      <c r="O33" s="308">
        <f>IF($A33="","",IFERROR(VLOOKUP(O$3&amp;$A33,Model1_BRA!$1:$1048576,O$4,0),"-"))</f>
        <v>5.9716226533055305E-3</v>
      </c>
      <c r="P33" s="306">
        <f>IF($A33="","",IFERROR(VLOOKUP(P$3&amp;$A33,Model1_BRA!$1:$1048576,P$4,0),"-"))</f>
        <v>2.4446938037872314</v>
      </c>
      <c r="Q33" s="307">
        <f>IF($A33="","",IFERROR(VLOOKUP(Q$3&amp;$A33,Model1_BRA!$1:$1048576,Q$4,0)*100,"-"))</f>
        <v>0</v>
      </c>
      <c r="R33" s="308">
        <f>IF($A33="","",IFERROR(VLOOKUP(R$3&amp;$A33,Model1_BRA!$1:$1048576,R$4,0),"-"))</f>
        <v>6.0550183989107609E-3</v>
      </c>
      <c r="S33" s="306">
        <f>IF($A33="","",IFERROR(VLOOKUP(S$3&amp;$A33,Model1_BRA!$1:$1048576,S$4,0),"-"))</f>
        <v>2.5005292892456055</v>
      </c>
      <c r="T33" s="307">
        <f>IF($A33="","",IFERROR(VLOOKUP(T$3&amp;$A33,Model1_BRA!$1:$1048576,T$4,0)*100,"-"))</f>
        <v>0</v>
      </c>
      <c r="U33" s="308">
        <f>IF($A33="","",IFERROR(VLOOKUP(U$3&amp;$A33,Model1_BRA!$1:$1048576,U$4,0),"-"))</f>
        <v>5.7583879679441452E-3</v>
      </c>
      <c r="V33" s="306">
        <f>IF($A33="","",IFERROR(VLOOKUP(V$3&amp;$A33,Model1_BRA!$1:$1048576,V$4,0),"-"))</f>
        <v>2.4852616786956787</v>
      </c>
      <c r="W33" s="307">
        <f>IF($A33="","",IFERROR(VLOOKUP(W$3&amp;$A33,Model1_BRA!$1:$1048576,W$4,0)*100,"-"))</f>
        <v>0</v>
      </c>
      <c r="X33" s="308">
        <f>IF($A33="","",IFERROR(VLOOKUP(X$3&amp;$A33,Model1_BRA!$1:$1048576,X$4,0),"-"))</f>
        <v>6.2138233333826065E-3</v>
      </c>
      <c r="Y33" s="306">
        <f>IF($A33="","",IFERROR(VLOOKUP(Y$3&amp;$A33,Model1_BRA!$1:$1048576,Y$4,0),"-"))</f>
        <v>2.4675908088684082</v>
      </c>
      <c r="Z33" s="307">
        <f>IF($A33="","",IFERROR(VLOOKUP(Z$3&amp;$A33,Model1_BRA!$1:$1048576,Z$4,0)*100,"-"))</f>
        <v>0</v>
      </c>
      <c r="AA33" s="308">
        <f>IF($A33="","",IFERROR(VLOOKUP(AA$3&amp;$A33,Model1_BRA!$1:$1048576,AA$4,0),"-"))</f>
        <v>5.6456644088029861E-3</v>
      </c>
      <c r="AB33" s="306">
        <f>IF($A33="","",IFERROR(VLOOKUP(AB$3&amp;$A33,Model1_BRA!$1:$1048576,AB$4,0),"-"))</f>
        <v>2.400637149810791</v>
      </c>
      <c r="AC33" s="307">
        <f>IF($A33="","",IFERROR(VLOOKUP(AC$3&amp;$A33,Model1_BRA!$1:$1048576,AC$4,0)*100,"-"))</f>
        <v>0</v>
      </c>
      <c r="AD33" s="308">
        <f>IF($A33="","",IFERROR(VLOOKUP(AD$3&amp;$A33,Model1_BRA!$1:$1048576,AD$4,0),"-"))</f>
        <v>5.5831861682236195E-3</v>
      </c>
      <c r="AE33" s="306">
        <f>IF($A33="","",IFERROR(VLOOKUP(AE$3&amp;$A33,Model1_BRA!$1:$1048576,AE$4,0),"-"))</f>
        <v>2.4045124053955078</v>
      </c>
      <c r="AF33" s="307">
        <f>IF($A33="","",IFERROR(VLOOKUP(AF$3&amp;$A33,Model1_BRA!$1:$1048576,AF$4,0)*100,"-"))</f>
        <v>0</v>
      </c>
      <c r="AG33" s="308">
        <f>IF($A33="","",IFERROR(VLOOKUP(AG$3&amp;$A33,Model1_BRA!$1:$1048576,AG$4,0),"-"))</f>
        <v>5.8476985432207584E-3</v>
      </c>
      <c r="AH33" s="306">
        <f>IF($A33="","",IFERROR(VLOOKUP(AH$3&amp;$A33,Model1_BRA!$1:$1048576,AH$4,0),"-"))</f>
        <v>2.3645994663238525</v>
      </c>
      <c r="AI33" s="307">
        <f>IF($A33="","",IFERROR(VLOOKUP(AI$3&amp;$A33,Model1_BRA!$1:$1048576,AI$4,0)*100,"-"))</f>
        <v>0</v>
      </c>
      <c r="AJ33" s="308">
        <f>IF($A33="","",IFERROR(VLOOKUP(AJ$3&amp;$A33,Model1_BRA!$1:$1048576,AJ$4,0),"-"))</f>
        <v>5.894223228096962E-3</v>
      </c>
      <c r="AK33" s="306">
        <f>IF($A33="","",IFERROR(VLOOKUP(AK$3&amp;$A33,Model1_BRA!$1:$1048576,AK$4,0),"-"))</f>
        <v>2.4491481781005859</v>
      </c>
      <c r="AL33" s="307">
        <f>IF($A33="","",IFERROR(VLOOKUP(AL$3&amp;$A33,Model1_BRA!$1:$1048576,AL$4,0)*100,"-"))</f>
        <v>0</v>
      </c>
      <c r="AM33" s="308">
        <f>IF($A33="","",IFERROR(VLOOKUP(AM$3&amp;$A33,Model1_BRA!$1:$1048576,AM$4,0),"-"))</f>
        <v>5.7978308759629726E-3</v>
      </c>
      <c r="AN33" s="306">
        <f>IF($A33="","",IFERROR(VLOOKUP(AN$3&amp;$A33,Model1_BRA!$1:$1048576,AN$4,0),"-"))</f>
        <v>2.4653916358947754</v>
      </c>
      <c r="AO33" s="307">
        <f>IF($A33="","",IFERROR(VLOOKUP(AO$3&amp;$A33,Model1_BRA!$1:$1048576,AO$4,0)*100,"-"))</f>
        <v>0</v>
      </c>
      <c r="AP33" s="308">
        <f>IF($A33="","",IFERROR(VLOOKUP(AP$3&amp;$A33,Model1_BRA!$1:$1048576,AP$4,0),"-"))</f>
        <v>6.0856533236801624E-3</v>
      </c>
      <c r="AQ33" s="306">
        <f>IF($A33="","",IFERROR(VLOOKUP(AQ$3&amp;$A33,Model1_BRA!$1:$1048576,AQ$4,0),"-"))</f>
        <v>2.4959404468536377</v>
      </c>
      <c r="AR33" s="307">
        <f>IF($A33="","",IFERROR(VLOOKUP(AR$3&amp;$A33,Model1_BRA!$1:$1048576,AR$4,0)*100,"-"))</f>
        <v>0</v>
      </c>
      <c r="AS33" s="308">
        <f>IF($A33="","",IFERROR(VLOOKUP(AS$3&amp;$A33,Model1_BRA!$1:$1048576,AS$4,0),"-"))</f>
        <v>6.7298654466867447E-3</v>
      </c>
      <c r="AT33" s="306">
        <f>IF($A33="","",IFERROR(VLOOKUP(AT$3&amp;$A33,Model1_BRA!$1:$1048576,AT$4,0),"-"))</f>
        <v>2.4784584045410156</v>
      </c>
      <c r="AU33" s="307">
        <f>IF($A33="","",IFERROR(VLOOKUP(AU$3&amp;$A33,Model1_BRA!$1:$1048576,AU$4,0)*100,"-"))</f>
        <v>0</v>
      </c>
      <c r="AV33" s="308">
        <f>IF($A33="","",IFERROR(VLOOKUP(AV$3&amp;$A33,Model1_BRA!$1:$1048576,AV$4,0),"-"))</f>
        <v>6.5631158649921417E-3</v>
      </c>
      <c r="AW33" s="306">
        <f>IF($A33="","",IFERROR(VLOOKUP(AW$3&amp;$A33,Model1_BRA!$1:$1048576,AW$4,0),"-"))</f>
        <v>2.2694556713104248</v>
      </c>
      <c r="AX33" s="307">
        <f>IF($A33="","",IFERROR(VLOOKUP(AX$3&amp;$A33,Model1_BRA!$1:$1048576,AX$4,0)*100,"-"))</f>
        <v>0</v>
      </c>
      <c r="AY33" s="308">
        <f>IF($A33="","",IFERROR(VLOOKUP(AY$3&amp;$A33,Model1_BRA!$1:$1048576,AY$4,0),"-"))</f>
        <v>6.3460147939622402E-3</v>
      </c>
      <c r="AZ33" s="306">
        <f>IF($A33="","",IFERROR(VLOOKUP(AZ$3&amp;$A33,Model1_BRA!$1:$1048576,AZ$4,0),"-"))</f>
        <v>2.2780165672302246</v>
      </c>
      <c r="BA33" s="307">
        <f>IF($A33="","",IFERROR(VLOOKUP(BA$3&amp;$A33,Model1_BRA!$1:$1048576,BA$4,0)*100,"-"))</f>
        <v>0</v>
      </c>
      <c r="BB33" s="308">
        <f>IF($A33="","",IFERROR(VLOOKUP(BB$3&amp;$A33,Model1_BRA!$1:$1048576,BB$4,0),"-"))</f>
        <v>6.3307397067546844E-3</v>
      </c>
      <c r="BC33" s="306">
        <f>IF($A33="","",IFERROR(VLOOKUP(BC$3&amp;$A33,Model1_BRA!$1:$1048576,BC$4,0),"-"))</f>
        <v>2.4099559783935547</v>
      </c>
      <c r="BD33" s="307">
        <f>IF($A33="","",IFERROR(VLOOKUP(BD$3&amp;$A33,Model1_BRA!$1:$1048576,BD$4,0)*100,"-"))</f>
        <v>0</v>
      </c>
      <c r="BE33" s="308">
        <f>IF($A33="","",IFERROR(VLOOKUP(BE$3&amp;$A33,Model1_BRA!$1:$1048576,BE$4,0),"-"))</f>
        <v>5.784494336694479E-3</v>
      </c>
      <c r="BF33" s="306">
        <f>IF($A33="","",IFERROR(VLOOKUP(BF$3&amp;$A33,Model1_BRA!$1:$1048576,BF$4,0),"-"))</f>
        <v>2.4742913246154785</v>
      </c>
      <c r="BG33" s="307">
        <f>IF($A33="","",IFERROR(VLOOKUP(BG$3&amp;$A33,Model1_BRA!$1:$1048576,BG$4,0)*100,"-"))</f>
        <v>0</v>
      </c>
      <c r="BH33" s="308">
        <f>IF($A33="","",IFERROR(VLOOKUP(BH$3&amp;$A33,Model1_BRA!$1:$1048576,BH$4,0),"-"))</f>
        <v>5.9173931367695332E-3</v>
      </c>
      <c r="BI33" s="306">
        <f>IF($A33="","",IFERROR(VLOOKUP(BI$3&amp;$A33,Model1_BRA!$1:$1048576,BI$4,0),"-"))</f>
        <v>2.4039793014526367</v>
      </c>
      <c r="BJ33" s="307">
        <f>IF($A33="","",IFERROR(VLOOKUP(BJ$3&amp;$A33,Model1_BRA!$1:$1048576,BJ$4,0)*100,"-"))</f>
        <v>0</v>
      </c>
      <c r="BK33" s="308">
        <f>IF($A33="","",IFERROR(VLOOKUP(BK$3&amp;$A33,Model1_BRA!$1:$1048576,BK$4,0),"-"))</f>
        <v>5.7813222520053387E-3</v>
      </c>
      <c r="BL33" s="306">
        <f>IF($A33="","",IFERROR(VLOOKUP(BL$3&amp;$A33,Model1_BRA!$1:$1048576,BL$4,0),"-"))</f>
        <v>2.3919239044189453</v>
      </c>
      <c r="BM33" s="307">
        <f>IF($A33="","",IFERROR(VLOOKUP(BM$3&amp;$A33,Model1_BRA!$1:$1048576,BM$4,0)*100,"-"))</f>
        <v>0</v>
      </c>
      <c r="BN33" s="308">
        <f>IF($A33="","",IFERROR(VLOOKUP(BN$3&amp;$A33,Model1_BRA!$1:$1048576,BN$4,0),"-"))</f>
        <v>6.4312429167330265E-3</v>
      </c>
      <c r="BO33" s="306">
        <f>IF($A33="","",IFERROR(VLOOKUP(BO$3&amp;$A33,Model1_BRA!$1:$1048576,BO$4,0),"-"))</f>
        <v>2.2780165672302246</v>
      </c>
      <c r="BP33" s="307">
        <f>IF($A33="","",IFERROR(VLOOKUP(BP$3&amp;$A33,Model1_BRA!$1:$1048576,BP$4,0)*100,"-"))</f>
        <v>0</v>
      </c>
      <c r="BQ33" s="308">
        <f>IF($A33="","",IFERROR(VLOOKUP(BQ$3&amp;$A33,Model1_BRA!$1:$1048576,BQ$4,0),"-"))</f>
        <v>6.3307397067546844E-3</v>
      </c>
    </row>
    <row r="34" spans="1:69" ht="25.5" x14ac:dyDescent="0.25">
      <c r="A34" s="369" t="s">
        <v>712</v>
      </c>
      <c r="B34" s="334"/>
      <c r="C34" s="335" t="s">
        <v>771</v>
      </c>
      <c r="D34" s="306">
        <f>IF($A34="","",IFERROR(VLOOKUP(D$3&amp;$A34,Model1_BRA!$1:$1048576,D$4,0),"-"))</f>
        <v>2.762845516204834</v>
      </c>
      <c r="E34" s="307">
        <f>IF($A34="","",IFERROR(VLOOKUP(E$3&amp;$A34,Model1_BRA!$1:$1048576,E$4,0)*100,"-"))</f>
        <v>0</v>
      </c>
      <c r="F34" s="308">
        <f>IF($A34="","",IFERROR(VLOOKUP(F$3&amp;$A34,Model1_BRA!$1:$1048576,F$4,0),"-"))</f>
        <v>1.8004992743954062E-3</v>
      </c>
      <c r="G34" s="306">
        <f>IF($A34="","",IFERROR(VLOOKUP(G$3&amp;$A34,Model1_BRA!$1:$1048576,G$4,0),"-"))</f>
        <v>2.6758906841278076</v>
      </c>
      <c r="H34" s="307">
        <f>IF($A34="","",IFERROR(VLOOKUP(H$3&amp;$A34,Model1_BRA!$1:$1048576,H$4,0)*100,"-"))</f>
        <v>0</v>
      </c>
      <c r="I34" s="308">
        <f>IF($A34="","",IFERROR(VLOOKUP(I$3&amp;$A34,Model1_BRA!$1:$1048576,I$4,0),"-"))</f>
        <v>2.164207398891449E-3</v>
      </c>
      <c r="J34" s="306">
        <f>IF($A34="","",IFERROR(VLOOKUP(J$3&amp;$A34,Model1_BRA!$1:$1048576,J$4,0),"-"))</f>
        <v>2.7740309238433838</v>
      </c>
      <c r="K34" s="307">
        <f>IF($A34="","",IFERROR(VLOOKUP(K$3&amp;$A34,Model1_BRA!$1:$1048576,K$4,0)*100,"-"))</f>
        <v>0</v>
      </c>
      <c r="L34" s="308">
        <f>IF($A34="","",IFERROR(VLOOKUP(L$3&amp;$A34,Model1_BRA!$1:$1048576,L$4,0),"-"))</f>
        <v>2.1585491485893726E-3</v>
      </c>
      <c r="M34" s="306">
        <f>IF($A34="","",IFERROR(VLOOKUP(M$3&amp;$A34,Model1_BRA!$1:$1048576,M$4,0),"-"))</f>
        <v>2.8405065536499023</v>
      </c>
      <c r="N34" s="307">
        <f>IF($A34="","",IFERROR(VLOOKUP(N$3&amp;$A34,Model1_BRA!$1:$1048576,N$4,0)*100,"-"))</f>
        <v>0</v>
      </c>
      <c r="O34" s="308">
        <f>IF($A34="","",IFERROR(VLOOKUP(O$3&amp;$A34,Model1_BRA!$1:$1048576,O$4,0),"-"))</f>
        <v>2.0006946288049221E-3</v>
      </c>
      <c r="P34" s="306">
        <f>IF($A34="","",IFERROR(VLOOKUP(P$3&amp;$A34,Model1_BRA!$1:$1048576,P$4,0),"-"))</f>
        <v>2.8506879806518555</v>
      </c>
      <c r="Q34" s="307">
        <f>IF($A34="","",IFERROR(VLOOKUP(Q$3&amp;$A34,Model1_BRA!$1:$1048576,Q$4,0)*100,"-"))</f>
        <v>0</v>
      </c>
      <c r="R34" s="308">
        <f>IF($A34="","",IFERROR(VLOOKUP(R$3&amp;$A34,Model1_BRA!$1:$1048576,R$4,0),"-"))</f>
        <v>1.7593941884115338E-3</v>
      </c>
      <c r="S34" s="306">
        <f>IF($A34="","",IFERROR(VLOOKUP(S$3&amp;$A34,Model1_BRA!$1:$1048576,S$4,0),"-"))</f>
        <v>2.7962954044342041</v>
      </c>
      <c r="T34" s="307">
        <f>IF($A34="","",IFERROR(VLOOKUP(T$3&amp;$A34,Model1_BRA!$1:$1048576,T$4,0)*100,"-"))</f>
        <v>0</v>
      </c>
      <c r="U34" s="308">
        <f>IF($A34="","",IFERROR(VLOOKUP(U$3&amp;$A34,Model1_BRA!$1:$1048576,U$4,0),"-"))</f>
        <v>1.9523479277268052E-3</v>
      </c>
      <c r="V34" s="306">
        <f>IF($A34="","",IFERROR(VLOOKUP(V$3&amp;$A34,Model1_BRA!$1:$1048576,V$4,0),"-"))</f>
        <v>2.7594714164733887</v>
      </c>
      <c r="W34" s="307">
        <f>IF($A34="","",IFERROR(VLOOKUP(W$3&amp;$A34,Model1_BRA!$1:$1048576,W$4,0)*100,"-"))</f>
        <v>0</v>
      </c>
      <c r="X34" s="308">
        <f>IF($A34="","",IFERROR(VLOOKUP(X$3&amp;$A34,Model1_BRA!$1:$1048576,X$4,0),"-"))</f>
        <v>2.0424022804945707E-3</v>
      </c>
      <c r="Y34" s="306">
        <f>IF($A34="","",IFERROR(VLOOKUP(Y$3&amp;$A34,Model1_BRA!$1:$1048576,Y$4,0),"-"))</f>
        <v>2.8327121734619141</v>
      </c>
      <c r="Z34" s="307">
        <f>IF($A34="","",IFERROR(VLOOKUP(Z$3&amp;$A34,Model1_BRA!$1:$1048576,Z$4,0)*100,"-"))</f>
        <v>0</v>
      </c>
      <c r="AA34" s="308">
        <f>IF($A34="","",IFERROR(VLOOKUP(AA$3&amp;$A34,Model1_BRA!$1:$1048576,AA$4,0),"-"))</f>
        <v>2.2033804561942816E-3</v>
      </c>
      <c r="AB34" s="306">
        <f>IF($A34="","",IFERROR(VLOOKUP(AB$3&amp;$A34,Model1_BRA!$1:$1048576,AB$4,0),"-"))</f>
        <v>2.7646894454956055</v>
      </c>
      <c r="AC34" s="307">
        <f>IF($A34="","",IFERROR(VLOOKUP(AC$3&amp;$A34,Model1_BRA!$1:$1048576,AC$4,0)*100,"-"))</f>
        <v>0</v>
      </c>
      <c r="AD34" s="308">
        <f>IF($A34="","",IFERROR(VLOOKUP(AD$3&amp;$A34,Model1_BRA!$1:$1048576,AD$4,0),"-"))</f>
        <v>2.2479239851236343E-3</v>
      </c>
      <c r="AE34" s="306">
        <f>IF($A34="","",IFERROR(VLOOKUP(AE$3&amp;$A34,Model1_BRA!$1:$1048576,AE$4,0),"-"))</f>
        <v>2.5866563320159912</v>
      </c>
      <c r="AF34" s="307">
        <f>IF($A34="","",IFERROR(VLOOKUP(AF$3&amp;$A34,Model1_BRA!$1:$1048576,AF$4,0)*100,"-"))</f>
        <v>0</v>
      </c>
      <c r="AG34" s="308">
        <f>IF($A34="","",IFERROR(VLOOKUP(AG$3&amp;$A34,Model1_BRA!$1:$1048576,AG$4,0),"-"))</f>
        <v>2.2229889873415232E-3</v>
      </c>
      <c r="AH34" s="306">
        <f>IF($A34="","",IFERROR(VLOOKUP(AH$3&amp;$A34,Model1_BRA!$1:$1048576,AH$4,0),"-"))</f>
        <v>2.6109211444854736</v>
      </c>
      <c r="AI34" s="307">
        <f>IF($A34="","",IFERROR(VLOOKUP(AI$3&amp;$A34,Model1_BRA!$1:$1048576,AI$4,0)*100,"-"))</f>
        <v>0</v>
      </c>
      <c r="AJ34" s="308">
        <f>IF($A34="","",IFERROR(VLOOKUP(AJ$3&amp;$A34,Model1_BRA!$1:$1048576,AJ$4,0),"-"))</f>
        <v>2.324120607227087E-3</v>
      </c>
      <c r="AK34" s="306">
        <f>IF($A34="","",IFERROR(VLOOKUP(AK$3&amp;$A34,Model1_BRA!$1:$1048576,AK$4,0),"-"))</f>
        <v>2.7464597225189209</v>
      </c>
      <c r="AL34" s="307">
        <f>IF($A34="","",IFERROR(VLOOKUP(AL$3&amp;$A34,Model1_BRA!$1:$1048576,AL$4,0)*100,"-"))</f>
        <v>0</v>
      </c>
      <c r="AM34" s="308">
        <f>IF($A34="","",IFERROR(VLOOKUP(AM$3&amp;$A34,Model1_BRA!$1:$1048576,AM$4,0),"-"))</f>
        <v>2.1839507389813662E-3</v>
      </c>
      <c r="AN34" s="306">
        <f>IF($A34="","",IFERROR(VLOOKUP(AN$3&amp;$A34,Model1_BRA!$1:$1048576,AN$4,0),"-"))</f>
        <v>2.7462491989135742</v>
      </c>
      <c r="AO34" s="307">
        <f>IF($A34="","",IFERROR(VLOOKUP(AO$3&amp;$A34,Model1_BRA!$1:$1048576,AO$4,0)*100,"-"))</f>
        <v>0</v>
      </c>
      <c r="AP34" s="308">
        <f>IF($A34="","",IFERROR(VLOOKUP(AP$3&amp;$A34,Model1_BRA!$1:$1048576,AP$4,0),"-"))</f>
        <v>2.3692063987255096E-3</v>
      </c>
      <c r="AQ34" s="306">
        <f>IF($A34="","",IFERROR(VLOOKUP(AQ$3&amp;$A34,Model1_BRA!$1:$1048576,AQ$4,0),"-"))</f>
        <v>2.8590555191040039</v>
      </c>
      <c r="AR34" s="307">
        <f>IF($A34="","",IFERROR(VLOOKUP(AR$3&amp;$A34,Model1_BRA!$1:$1048576,AR$4,0)*100,"-"))</f>
        <v>0</v>
      </c>
      <c r="AS34" s="308">
        <f>IF($A34="","",IFERROR(VLOOKUP(AS$3&amp;$A34,Model1_BRA!$1:$1048576,AS$4,0),"-"))</f>
        <v>2.2366978228092194E-3</v>
      </c>
      <c r="AT34" s="306">
        <f>IF($A34="","",IFERROR(VLOOKUP(AT$3&amp;$A34,Model1_BRA!$1:$1048576,AT$4,0),"-"))</f>
        <v>2.8697571754455566</v>
      </c>
      <c r="AU34" s="307">
        <f>IF($A34="","",IFERROR(VLOOKUP(AU$3&amp;$A34,Model1_BRA!$1:$1048576,AU$4,0)*100,"-"))</f>
        <v>0</v>
      </c>
      <c r="AV34" s="308">
        <f>IF($A34="","",IFERROR(VLOOKUP(AV$3&amp;$A34,Model1_BRA!$1:$1048576,AV$4,0),"-"))</f>
        <v>2.329355338588357E-3</v>
      </c>
      <c r="AW34" s="306">
        <f>IF($A34="","",IFERROR(VLOOKUP(AW$3&amp;$A34,Model1_BRA!$1:$1048576,AW$4,0),"-"))</f>
        <v>2.645327091217041</v>
      </c>
      <c r="AX34" s="307">
        <f>IF($A34="","",IFERROR(VLOOKUP(AX$3&amp;$A34,Model1_BRA!$1:$1048576,AX$4,0)*100,"-"))</f>
        <v>0</v>
      </c>
      <c r="AY34" s="308">
        <f>IF($A34="","",IFERROR(VLOOKUP(AY$3&amp;$A34,Model1_BRA!$1:$1048576,AY$4,0),"-"))</f>
        <v>2.2651879116892815E-3</v>
      </c>
      <c r="AZ34" s="306">
        <f>IF($A34="","",IFERROR(VLOOKUP(AZ$3&amp;$A34,Model1_BRA!$1:$1048576,AZ$4,0),"-"))</f>
        <v>2.6148412227630615</v>
      </c>
      <c r="BA34" s="307">
        <f>IF($A34="","",IFERROR(VLOOKUP(BA$3&amp;$A34,Model1_BRA!$1:$1048576,BA$4,0)*100,"-"))</f>
        <v>0</v>
      </c>
      <c r="BB34" s="308">
        <f>IF($A34="","",IFERROR(VLOOKUP(BB$3&amp;$A34,Model1_BRA!$1:$1048576,BB$4,0),"-"))</f>
        <v>2.267106669023633E-3</v>
      </c>
      <c r="BC34" s="306">
        <f>IF($A34="","",IFERROR(VLOOKUP(BC$3&amp;$A34,Model1_BRA!$1:$1048576,BC$4,0),"-"))</f>
        <v>2.7620205879211426</v>
      </c>
      <c r="BD34" s="307">
        <f>IF($A34="","",IFERROR(VLOOKUP(BD$3&amp;$A34,Model1_BRA!$1:$1048576,BD$4,0)*100,"-"))</f>
        <v>0</v>
      </c>
      <c r="BE34" s="308">
        <f>IF($A34="","",IFERROR(VLOOKUP(BE$3&amp;$A34,Model1_BRA!$1:$1048576,BE$4,0),"-"))</f>
        <v>2.0317479502409697E-3</v>
      </c>
      <c r="BF34" s="306">
        <f>IF($A34="","",IFERROR(VLOOKUP(BF$3&amp;$A34,Model1_BRA!$1:$1048576,BF$4,0),"-"))</f>
        <v>2.8109884262084961</v>
      </c>
      <c r="BG34" s="307">
        <f>IF($A34="","",IFERROR(VLOOKUP(BG$3&amp;$A34,Model1_BRA!$1:$1048576,BG$4,0)*100,"-"))</f>
        <v>0</v>
      </c>
      <c r="BH34" s="308">
        <f>IF($A34="","",IFERROR(VLOOKUP(BH$3&amp;$A34,Model1_BRA!$1:$1048576,BH$4,0),"-"))</f>
        <v>1.9909902475774288E-3</v>
      </c>
      <c r="BI34" s="306">
        <f>IF($A34="","",IFERROR(VLOOKUP(BI$3&amp;$A34,Model1_BRA!$1:$1048576,BI$4,0),"-"))</f>
        <v>2.6760232448577881</v>
      </c>
      <c r="BJ34" s="307">
        <f>IF($A34="","",IFERROR(VLOOKUP(BJ$3&amp;$A34,Model1_BRA!$1:$1048576,BJ$4,0)*100,"-"))</f>
        <v>0</v>
      </c>
      <c r="BK34" s="308">
        <f>IF($A34="","",IFERROR(VLOOKUP(BK$3&amp;$A34,Model1_BRA!$1:$1048576,BK$4,0),"-"))</f>
        <v>2.2446447983384132E-3</v>
      </c>
      <c r="BL34" s="306">
        <f>IF($A34="","",IFERROR(VLOOKUP(BL$3&amp;$A34,Model1_BRA!$1:$1048576,BL$4,0),"-"))</f>
        <v>2.7445700168609619</v>
      </c>
      <c r="BM34" s="307">
        <f>IF($A34="","",IFERROR(VLOOKUP(BM$3&amp;$A34,Model1_BRA!$1:$1048576,BM$4,0)*100,"-"))</f>
        <v>0</v>
      </c>
      <c r="BN34" s="308">
        <f>IF($A34="","",IFERROR(VLOOKUP(BN$3&amp;$A34,Model1_BRA!$1:$1048576,BN$4,0),"-"))</f>
        <v>2.3000382352620363E-3</v>
      </c>
      <c r="BO34" s="306">
        <f>IF($A34="","",IFERROR(VLOOKUP(BO$3&amp;$A34,Model1_BRA!$1:$1048576,BO$4,0),"-"))</f>
        <v>2.6148412227630615</v>
      </c>
      <c r="BP34" s="307">
        <f>IF($A34="","",IFERROR(VLOOKUP(BP$3&amp;$A34,Model1_BRA!$1:$1048576,BP$4,0)*100,"-"))</f>
        <v>0</v>
      </c>
      <c r="BQ34" s="308">
        <f>IF($A34="","",IFERROR(VLOOKUP(BQ$3&amp;$A34,Model1_BRA!$1:$1048576,BQ$4,0),"-"))</f>
        <v>2.267106669023633E-3</v>
      </c>
    </row>
    <row r="35" spans="1:69" ht="15.75" x14ac:dyDescent="0.25">
      <c r="A35" s="367" t="s">
        <v>701</v>
      </c>
      <c r="B35" s="317" t="s">
        <v>751</v>
      </c>
      <c r="C35" s="318"/>
      <c r="D35" s="419">
        <f>IF($A35="","",IFERROR(VLOOKUP(D$3&amp;$A35,Model1_BRA!$1:$1048576,8,0),"-"))</f>
        <v>231637</v>
      </c>
      <c r="E35" s="420"/>
      <c r="F35" s="421"/>
      <c r="G35" s="419">
        <f>IF($A35="","",IFERROR(VLOOKUP(G$3&amp;$A35,Model1_BRA!$1:$1048576,8,0),"-"))</f>
        <v>233265</v>
      </c>
      <c r="H35" s="420"/>
      <c r="I35" s="421"/>
      <c r="J35" s="419">
        <f>IF($A35="","",IFERROR(VLOOKUP(J$3&amp;$A35,Model1_BRA!$1:$1048576,8,0),"-"))</f>
        <v>232110</v>
      </c>
      <c r="K35" s="420"/>
      <c r="L35" s="421"/>
      <c r="M35" s="419">
        <f>IF($A35="","",IFERROR(VLOOKUP(M$3&amp;$A35,Model1_BRA!$1:$1048576,8,0),"-"))</f>
        <v>229904</v>
      </c>
      <c r="N35" s="420"/>
      <c r="O35" s="421"/>
      <c r="P35" s="419">
        <f>IF($A35="","",IFERROR(VLOOKUP(P$3&amp;$A35,Model1_BRA!$1:$1048576,8,0),"-"))</f>
        <v>230940</v>
      </c>
      <c r="Q35" s="420"/>
      <c r="R35" s="421"/>
      <c r="S35" s="419">
        <f>IF($A35="","",IFERROR(VLOOKUP(S$3&amp;$A35,Model1_BRA!$1:$1048576,8,0),"-"))</f>
        <v>235757</v>
      </c>
      <c r="T35" s="420"/>
      <c r="U35" s="421"/>
      <c r="V35" s="419">
        <f>IF($A35="","",IFERROR(VLOOKUP(V$3&amp;$A35,Model1_BRA!$1:$1048576,8,0),"-"))</f>
        <v>236778</v>
      </c>
      <c r="W35" s="420"/>
      <c r="X35" s="421"/>
      <c r="Y35" s="419">
        <f>IF($A35="","",IFERROR(VLOOKUP(Y$3&amp;$A35,Model1_BRA!$1:$1048576,8,0),"-"))</f>
        <v>237320</v>
      </c>
      <c r="Z35" s="420"/>
      <c r="AA35" s="421"/>
      <c r="AB35" s="419">
        <f>IF($A35="","",IFERROR(VLOOKUP(AB$3&amp;$A35,Model1_BRA!$1:$1048576,8,0),"-"))</f>
        <v>237295</v>
      </c>
      <c r="AC35" s="420"/>
      <c r="AD35" s="421"/>
      <c r="AE35" s="419">
        <f>IF($A35="","",IFERROR(VLOOKUP(AE$3&amp;$A35,Model1_BRA!$1:$1048576,8,0),"-"))</f>
        <v>238305</v>
      </c>
      <c r="AF35" s="420"/>
      <c r="AG35" s="421"/>
      <c r="AH35" s="419">
        <f>IF($A35="","",IFERROR(VLOOKUP(AH$3&amp;$A35,Model1_BRA!$1:$1048576,8,0),"-"))</f>
        <v>240816</v>
      </c>
      <c r="AI35" s="420"/>
      <c r="AJ35" s="421"/>
      <c r="AK35" s="419">
        <f>IF($A35="","",IFERROR(VLOOKUP(AK$3&amp;$A35,Model1_BRA!$1:$1048576,8,0),"-"))</f>
        <v>241014</v>
      </c>
      <c r="AL35" s="420"/>
      <c r="AM35" s="421"/>
      <c r="AN35" s="419">
        <f>IF($A35="","",IFERROR(VLOOKUP(AN$3&amp;$A35,Model1_BRA!$1:$1048576,8,0),"-"))</f>
        <v>237221</v>
      </c>
      <c r="AO35" s="420"/>
      <c r="AP35" s="421"/>
      <c r="AQ35" s="419">
        <f>IF($A35="","",IFERROR(VLOOKUP(AQ$3&amp;$A35,Model1_BRA!$1:$1048576,8,0),"-"))</f>
        <v>237943</v>
      </c>
      <c r="AR35" s="420"/>
      <c r="AS35" s="421"/>
      <c r="AT35" s="419">
        <f>IF($A35="","",IFERROR(VLOOKUP(AT$3&amp;$A35,Model1_BRA!$1:$1048576,8,0),"-"))</f>
        <v>237415</v>
      </c>
      <c r="AU35" s="420"/>
      <c r="AV35" s="421"/>
      <c r="AW35" s="419">
        <f>IF($A35="","",IFERROR(VLOOKUP(AW$3&amp;$A35,Model1_BRA!$1:$1048576,8,0),"-"))</f>
        <v>233729</v>
      </c>
      <c r="AX35" s="420"/>
      <c r="AY35" s="421"/>
      <c r="AZ35" s="419">
        <f>IF($A35="","",IFERROR(VLOOKUP(AZ$3&amp;$A35,Model1_BRA!$1:$1048576,8,0),"-"))</f>
        <v>231407</v>
      </c>
      <c r="BA35" s="420"/>
      <c r="BB35" s="421"/>
      <c r="BC35" s="419">
        <f>IF($A35="","",IFERROR(VLOOKUP(BC$3&amp;$A35,Model1_BRA!$1:$1048576,8,0),"-"))</f>
        <v>926916</v>
      </c>
      <c r="BD35" s="420"/>
      <c r="BE35" s="421"/>
      <c r="BF35" s="419">
        <f>IF($A35="","",IFERROR(VLOOKUP(BF$3&amp;$A35,Model1_BRA!$1:$1048576,8,0),"-"))</f>
        <v>940795</v>
      </c>
      <c r="BG35" s="420"/>
      <c r="BH35" s="421"/>
      <c r="BI35" s="419">
        <f>IF($A35="","",IFERROR(VLOOKUP(BI$3&amp;$A35,Model1_BRA!$1:$1048576,8,0),"-"))</f>
        <v>957430</v>
      </c>
      <c r="BJ35" s="420"/>
      <c r="BK35" s="421"/>
      <c r="BL35" s="419">
        <f>IF($A35="","",IFERROR(VLOOKUP(BL$3&amp;$A35,Model1_BRA!$1:$1048576,8,0),"-"))</f>
        <v>946308</v>
      </c>
      <c r="BM35" s="420"/>
      <c r="BN35" s="421"/>
      <c r="BO35" s="419">
        <f>IF($A35="","",IFERROR(VLOOKUP(BO$3&amp;$A35,Model1_BRA!$1:$1048576,8,0),"-"))</f>
        <v>231407</v>
      </c>
      <c r="BP35" s="420"/>
      <c r="BQ35" s="421"/>
    </row>
    <row r="36" spans="1:69" ht="16.5" thickBot="1" x14ac:dyDescent="0.3">
      <c r="A36" s="367" t="s">
        <v>701</v>
      </c>
      <c r="B36" s="319" t="s">
        <v>752</v>
      </c>
      <c r="C36" s="318"/>
      <c r="D36" s="422">
        <f>IF($A36="","",IFERROR(VLOOKUP(D$3&amp;$A36,Model1_BRA!$1:$1048576,9,0),"-"))</f>
        <v>0.39335080981254578</v>
      </c>
      <c r="E36" s="423"/>
      <c r="F36" s="424"/>
      <c r="G36" s="422">
        <f>IF($A36="","",IFERROR(VLOOKUP(G$3&amp;$A36,Model1_BRA!$1:$1048576,9,0),"-"))</f>
        <v>0.38886421918869019</v>
      </c>
      <c r="H36" s="423"/>
      <c r="I36" s="424"/>
      <c r="J36" s="422">
        <f>IF($A36="","",IFERROR(VLOOKUP(J$3&amp;$A36,Model1_BRA!$1:$1048576,9,0),"-"))</f>
        <v>0.39912521839141846</v>
      </c>
      <c r="K36" s="423"/>
      <c r="L36" s="424"/>
      <c r="M36" s="422">
        <f>IF($A36="","",IFERROR(VLOOKUP(M$3&amp;$A36,Model1_BRA!$1:$1048576,9,0),"-"))</f>
        <v>0.39771899580955505</v>
      </c>
      <c r="N36" s="423"/>
      <c r="O36" s="424"/>
      <c r="P36" s="422">
        <f>IF($A36="","",IFERROR(VLOOKUP(P$3&amp;$A36,Model1_BRA!$1:$1048576,9,0),"-"))</f>
        <v>0.39370599389076233</v>
      </c>
      <c r="Q36" s="423"/>
      <c r="R36" s="424"/>
      <c r="S36" s="422">
        <f>IF($A36="","",IFERROR(VLOOKUP(S$3&amp;$A36,Model1_BRA!$1:$1048576,9,0),"-"))</f>
        <v>0.39423215389251709</v>
      </c>
      <c r="T36" s="423"/>
      <c r="U36" s="424"/>
      <c r="V36" s="422">
        <f>IF($A36="","",IFERROR(VLOOKUP(V$3&amp;$A36,Model1_BRA!$1:$1048576,9,0),"-"))</f>
        <v>0.39234051108360291</v>
      </c>
      <c r="W36" s="423"/>
      <c r="X36" s="424"/>
      <c r="Y36" s="422">
        <f>IF($A36="","",IFERROR(VLOOKUP(Y$3&amp;$A36,Model1_BRA!$1:$1048576,9,0),"-"))</f>
        <v>0.39613237977027893</v>
      </c>
      <c r="Z36" s="423"/>
      <c r="AA36" s="424"/>
      <c r="AB36" s="422">
        <f>IF($A36="","",IFERROR(VLOOKUP(AB$3&amp;$A36,Model1_BRA!$1:$1048576,9,0),"-"))</f>
        <v>0.39391925930976868</v>
      </c>
      <c r="AC36" s="423"/>
      <c r="AD36" s="424"/>
      <c r="AE36" s="422">
        <f>IF($A36="","",IFERROR(VLOOKUP(AE$3&amp;$A36,Model1_BRA!$1:$1048576,9,0),"-"))</f>
        <v>0.34093475341796875</v>
      </c>
      <c r="AF36" s="423"/>
      <c r="AG36" s="424"/>
      <c r="AH36" s="422">
        <f>IF($A36="","",IFERROR(VLOOKUP(AH$3&amp;$A36,Model1_BRA!$1:$1048576,9,0),"-"))</f>
        <v>0.31669551134109497</v>
      </c>
      <c r="AI36" s="423"/>
      <c r="AJ36" s="424"/>
      <c r="AK36" s="422">
        <f>IF($A36="","",IFERROR(VLOOKUP(AK$3&amp;$A36,Model1_BRA!$1:$1048576,9,0),"-"))</f>
        <v>0.36573043465614319</v>
      </c>
      <c r="AL36" s="423"/>
      <c r="AM36" s="424"/>
      <c r="AN36" s="422">
        <f>IF($A36="","",IFERROR(VLOOKUP(AN$3&amp;$A36,Model1_BRA!$1:$1048576,9,0),"-"))</f>
        <v>0.39857962727546692</v>
      </c>
      <c r="AO36" s="423"/>
      <c r="AP36" s="424"/>
      <c r="AQ36" s="422">
        <f>IF($A36="","",IFERROR(VLOOKUP(AQ$3&amp;$A36,Model1_BRA!$1:$1048576,9,0),"-"))</f>
        <v>0.40227982401847839</v>
      </c>
      <c r="AR36" s="423"/>
      <c r="AS36" s="424"/>
      <c r="AT36" s="422">
        <f>IF($A36="","",IFERROR(VLOOKUP(AT$3&amp;$A36,Model1_BRA!$1:$1048576,9,0),"-"))</f>
        <v>0.40580007433891296</v>
      </c>
      <c r="AU36" s="423"/>
      <c r="AV36" s="424"/>
      <c r="AW36" s="422">
        <f>IF($A36="","",IFERROR(VLOOKUP(AW$3&amp;$A36,Model1_BRA!$1:$1048576,9,0),"-"))</f>
        <v>0.38529464602470398</v>
      </c>
      <c r="AX36" s="423"/>
      <c r="AY36" s="424"/>
      <c r="AZ36" s="422">
        <f>IF($A36="","",IFERROR(VLOOKUP(AZ$3&amp;$A36,Model1_BRA!$1:$1048576,9,0),"-"))</f>
        <v>0.38910400867462158</v>
      </c>
      <c r="BA36" s="423"/>
      <c r="BB36" s="424"/>
      <c r="BC36" s="422">
        <f>IF($A36="","",IFERROR(VLOOKUP(BC$3&amp;$A36,Model1_BRA!$1:$1048576,9,0),"-"))</f>
        <v>0.3946664035320282</v>
      </c>
      <c r="BD36" s="423"/>
      <c r="BE36" s="424"/>
      <c r="BF36" s="422">
        <f>IF($A36="","",IFERROR(VLOOKUP(BF$3&amp;$A36,Model1_BRA!$1:$1048576,9,0),"-"))</f>
        <v>0.39395973086357117</v>
      </c>
      <c r="BG36" s="423"/>
      <c r="BH36" s="424"/>
      <c r="BI36" s="422">
        <f>IF($A36="","",IFERROR(VLOOKUP(BI$3&amp;$A36,Model1_BRA!$1:$1048576,9,0),"-"))</f>
        <v>0.35233503580093384</v>
      </c>
      <c r="BJ36" s="423"/>
      <c r="BK36" s="424"/>
      <c r="BL36" s="422">
        <f>IF($A36="","",IFERROR(VLOOKUP(BL$3&amp;$A36,Model1_BRA!$1:$1048576,9,0),"-"))</f>
        <v>0.39663639664649963</v>
      </c>
      <c r="BM36" s="423"/>
      <c r="BN36" s="424"/>
      <c r="BO36" s="422">
        <f>IF($A36="","",IFERROR(VLOOKUP(BO$3&amp;$A36,Model1_BRA!$1:$1048576,9,0),"-"))</f>
        <v>0.38910400867462158</v>
      </c>
      <c r="BP36" s="423"/>
      <c r="BQ36" s="424"/>
    </row>
    <row r="37" spans="1:69" ht="13.5" thickTop="1" x14ac:dyDescent="0.25">
      <c r="A37" s="369"/>
      <c r="B37" s="320" t="s">
        <v>772</v>
      </c>
      <c r="C37" s="321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</row>
    <row r="38" spans="1:69" x14ac:dyDescent="0.25">
      <c r="B38" s="248" t="s">
        <v>2</v>
      </c>
      <c r="C38" s="323"/>
      <c r="D38" s="324"/>
      <c r="E38" s="324"/>
      <c r="F38" s="324"/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324"/>
    </row>
    <row r="39" spans="1:69" x14ac:dyDescent="0.25">
      <c r="B39" s="259" t="s">
        <v>773</v>
      </c>
      <c r="C39" s="325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</row>
    <row r="40" spans="1:69" x14ac:dyDescent="0.25">
      <c r="B40" s="327"/>
      <c r="C40" s="325"/>
    </row>
    <row r="41" spans="1:69" s="329" customFormat="1" x14ac:dyDescent="0.25">
      <c r="A41" s="367"/>
      <c r="B41" s="297"/>
      <c r="C41" s="325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  <c r="AO41" s="328"/>
      <c r="AP41" s="328"/>
      <c r="AQ41" s="328"/>
      <c r="AR41" s="328"/>
      <c r="AS41" s="328"/>
      <c r="AT41" s="328"/>
      <c r="AU41" s="328"/>
      <c r="AV41" s="328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</row>
    <row r="42" spans="1:69" x14ac:dyDescent="0.25">
      <c r="C42" s="325"/>
    </row>
    <row r="43" spans="1:69" x14ac:dyDescent="0.25">
      <c r="C43" s="325"/>
    </row>
    <row r="44" spans="1:69" x14ac:dyDescent="0.25">
      <c r="C44" s="325"/>
    </row>
    <row r="45" spans="1:69" x14ac:dyDescent="0.25">
      <c r="C45" s="325"/>
    </row>
    <row r="46" spans="1:69" x14ac:dyDescent="0.25">
      <c r="C46" s="325"/>
    </row>
    <row r="47" spans="1:69" x14ac:dyDescent="0.25">
      <c r="C47" s="325"/>
    </row>
    <row r="48" spans="1:69" x14ac:dyDescent="0.25">
      <c r="C48" s="325"/>
    </row>
    <row r="49" spans="1:69" x14ac:dyDescent="0.25">
      <c r="C49" s="325"/>
    </row>
    <row r="50" spans="1:69" s="328" customFormat="1" x14ac:dyDescent="0.25">
      <c r="A50" s="367"/>
      <c r="B50" s="297"/>
      <c r="C50" s="325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</row>
    <row r="51" spans="1:69" s="328" customFormat="1" x14ac:dyDescent="0.25">
      <c r="A51" s="367"/>
      <c r="B51" s="297"/>
      <c r="C51" s="325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</row>
  </sheetData>
  <mergeCells count="72">
    <mergeCell ref="BO7:BQ7"/>
    <mergeCell ref="BO35:BQ35"/>
    <mergeCell ref="BO36:BQ36"/>
    <mergeCell ref="D35:F35"/>
    <mergeCell ref="D36:F36"/>
    <mergeCell ref="BI7:BK7"/>
    <mergeCell ref="BI35:BK35"/>
    <mergeCell ref="BI36:BK36"/>
    <mergeCell ref="BL7:BN7"/>
    <mergeCell ref="BL35:BN35"/>
    <mergeCell ref="BL36:BN36"/>
    <mergeCell ref="BC7:BE7"/>
    <mergeCell ref="BC35:BE35"/>
    <mergeCell ref="BC36:BE36"/>
    <mergeCell ref="BF7:BH7"/>
    <mergeCell ref="BF35:BH35"/>
    <mergeCell ref="BF36:BH36"/>
    <mergeCell ref="AW7:AY7"/>
    <mergeCell ref="AZ7:BB7"/>
    <mergeCell ref="AW35:AY35"/>
    <mergeCell ref="AW36:AY36"/>
    <mergeCell ref="AZ36:BB36"/>
    <mergeCell ref="AZ35:BB35"/>
    <mergeCell ref="AQ36:AS36"/>
    <mergeCell ref="AT36:AV36"/>
    <mergeCell ref="V36:X36"/>
    <mergeCell ref="S36:U36"/>
    <mergeCell ref="P36:R36"/>
    <mergeCell ref="Y36:AA36"/>
    <mergeCell ref="AB36:AD36"/>
    <mergeCell ref="AE36:AG36"/>
    <mergeCell ref="AH36:AJ36"/>
    <mergeCell ref="AK36:AM36"/>
    <mergeCell ref="AN36:AP36"/>
    <mergeCell ref="M36:O36"/>
    <mergeCell ref="J36:L36"/>
    <mergeCell ref="G36:I36"/>
    <mergeCell ref="AK35:AM35"/>
    <mergeCell ref="AN35:AP35"/>
    <mergeCell ref="P35:R35"/>
    <mergeCell ref="M35:O35"/>
    <mergeCell ref="J35:L35"/>
    <mergeCell ref="G35:I35"/>
    <mergeCell ref="AQ35:AS35"/>
    <mergeCell ref="AT35:AV35"/>
    <mergeCell ref="S35:U35"/>
    <mergeCell ref="V35:X35"/>
    <mergeCell ref="Y35:AA35"/>
    <mergeCell ref="AB35:AD35"/>
    <mergeCell ref="AE35:AG35"/>
    <mergeCell ref="AH35:AJ35"/>
    <mergeCell ref="B14:C14"/>
    <mergeCell ref="B16:C16"/>
    <mergeCell ref="AN7:AP7"/>
    <mergeCell ref="AQ7:AS7"/>
    <mergeCell ref="AT7:AV7"/>
    <mergeCell ref="B9:C9"/>
    <mergeCell ref="B10:C10"/>
    <mergeCell ref="B11:C11"/>
    <mergeCell ref="S7:U7"/>
    <mergeCell ref="P7:R7"/>
    <mergeCell ref="M7:O7"/>
    <mergeCell ref="J7:L7"/>
    <mergeCell ref="V7:X7"/>
    <mergeCell ref="Y7:AA7"/>
    <mergeCell ref="AB7:AD7"/>
    <mergeCell ref="AE7:AG7"/>
    <mergeCell ref="AH7:AJ7"/>
    <mergeCell ref="AK7:AM7"/>
    <mergeCell ref="G7:I7"/>
    <mergeCell ref="D7:F7"/>
    <mergeCell ref="B7:C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1"/>
  <sheetViews>
    <sheetView showGridLines="0" zoomScale="90" zoomScaleNormal="90" workbookViewId="0">
      <pane ySplit="8" topLeftCell="A9" activePane="bottomLeft" state="frozen"/>
      <selection activeCell="B84" sqref="B84"/>
      <selection pane="bottomLeft" activeCell="B84" sqref="B84"/>
    </sheetView>
  </sheetViews>
  <sheetFormatPr defaultColWidth="9.28515625" defaultRowHeight="12.75" x14ac:dyDescent="0.25"/>
  <cols>
    <col min="1" max="1" width="4.140625" style="367" customWidth="1"/>
    <col min="2" max="2" width="2.28515625" style="297" customWidth="1"/>
    <col min="3" max="3" width="26" style="330" customWidth="1"/>
    <col min="4" max="4" width="11.42578125" style="328" customWidth="1"/>
    <col min="5" max="5" width="9.28515625" style="328" bestFit="1" customWidth="1"/>
    <col min="6" max="6" width="9.7109375" style="328" bestFit="1" customWidth="1"/>
    <col min="7" max="7" width="11.42578125" style="328" customWidth="1"/>
    <col min="8" max="8" width="9.28515625" style="328" bestFit="1" customWidth="1"/>
    <col min="9" max="9" width="9.7109375" style="328" bestFit="1" customWidth="1"/>
    <col min="10" max="10" width="11.42578125" style="328" customWidth="1"/>
    <col min="11" max="11" width="8.5703125" style="328" customWidth="1"/>
    <col min="12" max="12" width="7.7109375" style="328" customWidth="1"/>
    <col min="13" max="13" width="11.42578125" style="328" customWidth="1"/>
    <col min="14" max="14" width="8.5703125" style="328" customWidth="1"/>
    <col min="15" max="15" width="7.7109375" style="328" customWidth="1"/>
    <col min="16" max="16" width="11.42578125" style="328" customWidth="1"/>
    <col min="17" max="17" width="8.5703125" style="328" customWidth="1"/>
    <col min="18" max="18" width="7.7109375" style="328" customWidth="1"/>
    <col min="19" max="19" width="11.42578125" style="328" customWidth="1"/>
    <col min="20" max="20" width="8.5703125" style="328" customWidth="1"/>
    <col min="21" max="21" width="7.7109375" style="328" customWidth="1"/>
    <col min="22" max="22" width="11.42578125" style="328" customWidth="1"/>
    <col min="23" max="23" width="8.5703125" style="328" customWidth="1"/>
    <col min="24" max="24" width="7.7109375" style="328" customWidth="1"/>
    <col min="25" max="25" width="11.42578125" style="328" customWidth="1"/>
    <col min="26" max="26" width="8.5703125" style="328" customWidth="1"/>
    <col min="27" max="27" width="7.7109375" style="328" customWidth="1"/>
    <col min="28" max="28" width="11.42578125" style="328" customWidth="1"/>
    <col min="29" max="29" width="8.5703125" style="328" customWidth="1"/>
    <col min="30" max="30" width="7.7109375" style="328" customWidth="1"/>
    <col min="31" max="31" width="11.42578125" style="328" customWidth="1"/>
    <col min="32" max="32" width="8.5703125" style="328" customWidth="1"/>
    <col min="33" max="33" width="7.7109375" style="328" customWidth="1"/>
    <col min="34" max="34" width="11.42578125" style="328" customWidth="1"/>
    <col min="35" max="35" width="8.5703125" style="328" customWidth="1"/>
    <col min="36" max="36" width="7.7109375" style="328" customWidth="1"/>
    <col min="37" max="37" width="11.42578125" style="328" customWidth="1"/>
    <col min="38" max="38" width="8.5703125" style="328" customWidth="1"/>
    <col min="39" max="39" width="7.7109375" style="328" customWidth="1"/>
    <col min="40" max="40" width="11.42578125" style="328" customWidth="1"/>
    <col min="41" max="41" width="8.5703125" style="328" customWidth="1"/>
    <col min="42" max="42" width="7.7109375" style="328" customWidth="1"/>
    <col min="43" max="43" width="11.42578125" style="328" customWidth="1"/>
    <col min="44" max="44" width="8.5703125" style="328" customWidth="1"/>
    <col min="45" max="45" width="7.7109375" style="328" customWidth="1"/>
    <col min="46" max="46" width="11.42578125" style="328" customWidth="1"/>
    <col min="47" max="47" width="8.5703125" style="328" customWidth="1"/>
    <col min="48" max="48" width="7.7109375" style="328" customWidth="1"/>
    <col min="49" max="16384" width="9.28515625" style="297"/>
  </cols>
  <sheetData>
    <row r="1" spans="1:69" s="292" customFormat="1" ht="21.75" customHeight="1" x14ac:dyDescent="0.25">
      <c r="A1" s="289" t="s">
        <v>724</v>
      </c>
      <c r="B1" s="290"/>
      <c r="C1" s="289"/>
      <c r="D1" s="291" t="str">
        <f>D3&amp;"_"&amp;D4</f>
        <v>12012_4</v>
      </c>
      <c r="E1" s="291" t="str">
        <f>E3&amp;"_"&amp;E4</f>
        <v>12012_7</v>
      </c>
      <c r="F1" s="291" t="str">
        <f>F3&amp;"_"&amp;F4</f>
        <v>12012_10</v>
      </c>
      <c r="G1" s="291" t="str">
        <f>G3&amp;"_"&amp;G4</f>
        <v>22012_4</v>
      </c>
      <c r="H1" s="291" t="str">
        <f t="shared" ref="H1" si="0">H3&amp;"_"&amp;H4</f>
        <v>22012_7</v>
      </c>
      <c r="I1" s="291" t="str">
        <f>I3&amp;"_"&amp;I4</f>
        <v>22012_10</v>
      </c>
      <c r="J1" s="291" t="str">
        <f t="shared" ref="J1:BQ1" si="1">J3&amp;"_"&amp;J4</f>
        <v>32012_4</v>
      </c>
      <c r="K1" s="291" t="str">
        <f t="shared" si="1"/>
        <v>32012_7</v>
      </c>
      <c r="L1" s="291" t="str">
        <f t="shared" si="1"/>
        <v>32012_10</v>
      </c>
      <c r="M1" s="291" t="str">
        <f t="shared" si="1"/>
        <v>42012_4</v>
      </c>
      <c r="N1" s="291" t="str">
        <f t="shared" si="1"/>
        <v>42012_7</v>
      </c>
      <c r="O1" s="291" t="str">
        <f t="shared" si="1"/>
        <v>42012_10</v>
      </c>
      <c r="P1" s="291" t="str">
        <f t="shared" si="1"/>
        <v>12013_4</v>
      </c>
      <c r="Q1" s="291" t="str">
        <f t="shared" si="1"/>
        <v>12013_7</v>
      </c>
      <c r="R1" s="291" t="str">
        <f t="shared" si="1"/>
        <v>12013_10</v>
      </c>
      <c r="S1" s="291" t="str">
        <f t="shared" si="1"/>
        <v>22013_4</v>
      </c>
      <c r="T1" s="291" t="str">
        <f t="shared" si="1"/>
        <v>22013_7</v>
      </c>
      <c r="U1" s="291" t="str">
        <f t="shared" si="1"/>
        <v>22013_10</v>
      </c>
      <c r="V1" s="291" t="str">
        <f t="shared" si="1"/>
        <v>32013_4</v>
      </c>
      <c r="W1" s="291" t="str">
        <f t="shared" si="1"/>
        <v>32013_7</v>
      </c>
      <c r="X1" s="291" t="str">
        <f t="shared" si="1"/>
        <v>32013_10</v>
      </c>
      <c r="Y1" s="291" t="str">
        <f t="shared" si="1"/>
        <v>42013_4</v>
      </c>
      <c r="Z1" s="291" t="str">
        <f t="shared" si="1"/>
        <v>42013_7</v>
      </c>
      <c r="AA1" s="291" t="str">
        <f t="shared" si="1"/>
        <v>42013_10</v>
      </c>
      <c r="AB1" s="291" t="str">
        <f t="shared" si="1"/>
        <v>12014_4</v>
      </c>
      <c r="AC1" s="291" t="str">
        <f t="shared" si="1"/>
        <v>12014_7</v>
      </c>
      <c r="AD1" s="291" t="str">
        <f t="shared" si="1"/>
        <v>12014_10</v>
      </c>
      <c r="AE1" s="291" t="str">
        <f t="shared" si="1"/>
        <v>22014_4</v>
      </c>
      <c r="AF1" s="291" t="str">
        <f t="shared" si="1"/>
        <v>22014_7</v>
      </c>
      <c r="AG1" s="291" t="str">
        <f t="shared" si="1"/>
        <v>22014_10</v>
      </c>
      <c r="AH1" s="291" t="str">
        <f t="shared" si="1"/>
        <v>32014_4</v>
      </c>
      <c r="AI1" s="291" t="str">
        <f t="shared" si="1"/>
        <v>32014_7</v>
      </c>
      <c r="AJ1" s="291" t="str">
        <f t="shared" si="1"/>
        <v>32014_10</v>
      </c>
      <c r="AK1" s="291" t="str">
        <f t="shared" si="1"/>
        <v>42014_4</v>
      </c>
      <c r="AL1" s="291" t="str">
        <f t="shared" si="1"/>
        <v>42014_7</v>
      </c>
      <c r="AM1" s="291" t="str">
        <f t="shared" si="1"/>
        <v>42014_10</v>
      </c>
      <c r="AN1" s="291" t="str">
        <f t="shared" si="1"/>
        <v>12015_4</v>
      </c>
      <c r="AO1" s="291" t="str">
        <f t="shared" si="1"/>
        <v>12015_7</v>
      </c>
      <c r="AP1" s="291" t="str">
        <f t="shared" si="1"/>
        <v>12015_10</v>
      </c>
      <c r="AQ1" s="291" t="str">
        <f t="shared" si="1"/>
        <v>22015_4</v>
      </c>
      <c r="AR1" s="291" t="str">
        <f t="shared" si="1"/>
        <v>22015_7</v>
      </c>
      <c r="AS1" s="291" t="str">
        <f t="shared" si="1"/>
        <v>22015_10</v>
      </c>
      <c r="AT1" s="291" t="str">
        <f t="shared" si="1"/>
        <v>32015_4</v>
      </c>
      <c r="AU1" s="291" t="str">
        <f t="shared" si="1"/>
        <v>32015_7</v>
      </c>
      <c r="AV1" s="291" t="str">
        <f t="shared" si="1"/>
        <v>32015_10</v>
      </c>
      <c r="AW1" s="291" t="str">
        <f t="shared" si="1"/>
        <v>42015_4</v>
      </c>
      <c r="AX1" s="291" t="str">
        <f t="shared" si="1"/>
        <v>42015_7</v>
      </c>
      <c r="AY1" s="291" t="str">
        <f t="shared" si="1"/>
        <v>42015_10</v>
      </c>
      <c r="AZ1" s="291" t="str">
        <f t="shared" si="1"/>
        <v>12016_4</v>
      </c>
      <c r="BA1" s="291" t="str">
        <f t="shared" si="1"/>
        <v>12016_7</v>
      </c>
      <c r="BB1" s="291" t="str">
        <f t="shared" si="1"/>
        <v>12016_10</v>
      </c>
      <c r="BC1" s="291" t="str">
        <f t="shared" si="1"/>
        <v>2012_4</v>
      </c>
      <c r="BD1" s="291" t="str">
        <f t="shared" si="1"/>
        <v>2012_7</v>
      </c>
      <c r="BE1" s="291" t="str">
        <f t="shared" si="1"/>
        <v>2012_10</v>
      </c>
      <c r="BF1" s="291" t="str">
        <f t="shared" si="1"/>
        <v>2013_4</v>
      </c>
      <c r="BG1" s="291" t="str">
        <f t="shared" si="1"/>
        <v>2013_7</v>
      </c>
      <c r="BH1" s="291" t="str">
        <f t="shared" si="1"/>
        <v>2013_10</v>
      </c>
      <c r="BI1" s="291" t="str">
        <f t="shared" si="1"/>
        <v>2014_4</v>
      </c>
      <c r="BJ1" s="291" t="str">
        <f t="shared" si="1"/>
        <v>2014_7</v>
      </c>
      <c r="BK1" s="291" t="str">
        <f t="shared" si="1"/>
        <v>2014_10</v>
      </c>
      <c r="BL1" s="291" t="str">
        <f t="shared" si="1"/>
        <v>2015_4</v>
      </c>
      <c r="BM1" s="291" t="str">
        <f t="shared" si="1"/>
        <v>2015_7</v>
      </c>
      <c r="BN1" s="291" t="str">
        <f t="shared" si="1"/>
        <v>2015_10</v>
      </c>
      <c r="BO1" s="291" t="str">
        <f t="shared" si="1"/>
        <v>2016_4</v>
      </c>
      <c r="BP1" s="291" t="str">
        <f t="shared" si="1"/>
        <v>2016_7</v>
      </c>
      <c r="BQ1" s="291" t="str">
        <f t="shared" si="1"/>
        <v>2016_10</v>
      </c>
    </row>
    <row r="2" spans="1:69" s="294" customFormat="1" ht="7.5" customHeight="1" x14ac:dyDescent="0.25">
      <c r="A2" s="293">
        <v>1</v>
      </c>
      <c r="B2" s="293">
        <v>2</v>
      </c>
      <c r="C2" s="293">
        <v>3</v>
      </c>
      <c r="D2" s="293">
        <v>4</v>
      </c>
      <c r="E2" s="293">
        <v>5</v>
      </c>
      <c r="F2" s="293">
        <v>6</v>
      </c>
      <c r="G2" s="293">
        <v>7</v>
      </c>
      <c r="H2" s="293">
        <v>8</v>
      </c>
      <c r="I2" s="293">
        <v>9</v>
      </c>
      <c r="J2" s="293">
        <v>10</v>
      </c>
      <c r="K2" s="293">
        <v>11</v>
      </c>
      <c r="L2" s="293">
        <v>12</v>
      </c>
      <c r="M2" s="293">
        <v>13</v>
      </c>
      <c r="N2" s="293">
        <v>14</v>
      </c>
      <c r="O2" s="293">
        <v>15</v>
      </c>
      <c r="P2" s="293">
        <v>16</v>
      </c>
      <c r="Q2" s="293">
        <v>17</v>
      </c>
      <c r="R2" s="293">
        <v>18</v>
      </c>
      <c r="S2" s="293">
        <v>19</v>
      </c>
      <c r="T2" s="293">
        <v>20</v>
      </c>
      <c r="U2" s="293">
        <v>21</v>
      </c>
      <c r="V2" s="293">
        <v>22</v>
      </c>
      <c r="W2" s="293">
        <v>23</v>
      </c>
      <c r="X2" s="293">
        <v>24</v>
      </c>
      <c r="Y2" s="293">
        <v>25</v>
      </c>
      <c r="Z2" s="293">
        <v>26</v>
      </c>
      <c r="AA2" s="293">
        <v>27</v>
      </c>
      <c r="AB2" s="293">
        <v>28</v>
      </c>
      <c r="AC2" s="293">
        <v>29</v>
      </c>
      <c r="AD2" s="293">
        <v>30</v>
      </c>
      <c r="AE2" s="293">
        <v>31</v>
      </c>
      <c r="AF2" s="293">
        <v>32</v>
      </c>
      <c r="AG2" s="293">
        <v>33</v>
      </c>
      <c r="AH2" s="293">
        <v>34</v>
      </c>
      <c r="AI2" s="293">
        <v>35</v>
      </c>
      <c r="AJ2" s="293">
        <v>36</v>
      </c>
      <c r="AK2" s="293">
        <v>37</v>
      </c>
      <c r="AL2" s="293">
        <v>38</v>
      </c>
      <c r="AM2" s="293">
        <v>39</v>
      </c>
      <c r="AN2" s="293">
        <v>40</v>
      </c>
      <c r="AO2" s="293">
        <v>41</v>
      </c>
      <c r="AP2" s="293">
        <v>42</v>
      </c>
      <c r="AQ2" s="293">
        <v>43</v>
      </c>
      <c r="AR2" s="293">
        <v>44</v>
      </c>
      <c r="AS2" s="293">
        <v>45</v>
      </c>
      <c r="AT2" s="293">
        <v>46</v>
      </c>
      <c r="AU2" s="293">
        <v>47</v>
      </c>
      <c r="AV2" s="293">
        <v>48</v>
      </c>
      <c r="AW2" s="293">
        <v>49</v>
      </c>
      <c r="AX2" s="293">
        <v>50</v>
      </c>
      <c r="AY2" s="293">
        <v>51</v>
      </c>
      <c r="AZ2" s="293">
        <v>52</v>
      </c>
      <c r="BA2" s="293">
        <v>53</v>
      </c>
      <c r="BB2" s="293">
        <v>54</v>
      </c>
      <c r="BC2" s="293">
        <v>55</v>
      </c>
      <c r="BD2" s="293">
        <v>56</v>
      </c>
      <c r="BE2" s="293">
        <v>57</v>
      </c>
      <c r="BF2" s="293">
        <v>58</v>
      </c>
      <c r="BG2" s="293">
        <v>59</v>
      </c>
      <c r="BH2" s="293">
        <v>60</v>
      </c>
      <c r="BI2" s="293">
        <v>61</v>
      </c>
      <c r="BJ2" s="293">
        <v>62</v>
      </c>
      <c r="BK2" s="293">
        <v>63</v>
      </c>
      <c r="BL2" s="293">
        <v>64</v>
      </c>
      <c r="BM2" s="293">
        <v>65</v>
      </c>
      <c r="BN2" s="293">
        <v>66</v>
      </c>
      <c r="BO2" s="293">
        <v>67</v>
      </c>
      <c r="BP2" s="293">
        <v>68</v>
      </c>
      <c r="BQ2" s="293">
        <v>69</v>
      </c>
    </row>
    <row r="3" spans="1:69" s="366" customFormat="1" ht="8.25" customHeight="1" x14ac:dyDescent="0.25">
      <c r="A3" s="366">
        <v>6</v>
      </c>
      <c r="D3" s="366">
        <v>12012</v>
      </c>
      <c r="E3" s="366">
        <v>12012</v>
      </c>
      <c r="F3" s="366">
        <v>12012</v>
      </c>
      <c r="G3" s="366">
        <v>22012</v>
      </c>
      <c r="H3" s="366">
        <v>22012</v>
      </c>
      <c r="I3" s="366">
        <v>22012</v>
      </c>
      <c r="J3" s="366">
        <v>32012</v>
      </c>
      <c r="K3" s="366">
        <v>32012</v>
      </c>
      <c r="L3" s="366">
        <v>32012</v>
      </c>
      <c r="M3" s="366">
        <v>42012</v>
      </c>
      <c r="N3" s="366">
        <v>42012</v>
      </c>
      <c r="O3" s="366">
        <v>42012</v>
      </c>
      <c r="P3" s="366">
        <v>12013</v>
      </c>
      <c r="Q3" s="366">
        <v>12013</v>
      </c>
      <c r="R3" s="366">
        <v>12013</v>
      </c>
      <c r="S3" s="366">
        <v>22013</v>
      </c>
      <c r="T3" s="366">
        <v>22013</v>
      </c>
      <c r="U3" s="366">
        <v>22013</v>
      </c>
      <c r="V3" s="366">
        <v>32013</v>
      </c>
      <c r="W3" s="366">
        <v>32013</v>
      </c>
      <c r="X3" s="366">
        <v>32013</v>
      </c>
      <c r="Y3" s="366">
        <v>42013</v>
      </c>
      <c r="Z3" s="366">
        <v>42013</v>
      </c>
      <c r="AA3" s="366">
        <v>42013</v>
      </c>
      <c r="AB3" s="366">
        <v>12014</v>
      </c>
      <c r="AC3" s="366">
        <v>12014</v>
      </c>
      <c r="AD3" s="366">
        <v>12014</v>
      </c>
      <c r="AE3" s="366">
        <v>22014</v>
      </c>
      <c r="AF3" s="366">
        <v>22014</v>
      </c>
      <c r="AG3" s="366">
        <v>22014</v>
      </c>
      <c r="AH3" s="366">
        <v>32014</v>
      </c>
      <c r="AI3" s="366">
        <v>32014</v>
      </c>
      <c r="AJ3" s="366">
        <v>32014</v>
      </c>
      <c r="AK3" s="366">
        <v>42014</v>
      </c>
      <c r="AL3" s="366">
        <v>42014</v>
      </c>
      <c r="AM3" s="366">
        <v>42014</v>
      </c>
      <c r="AN3" s="366">
        <v>12015</v>
      </c>
      <c r="AO3" s="366">
        <v>12015</v>
      </c>
      <c r="AP3" s="366">
        <v>12015</v>
      </c>
      <c r="AQ3" s="366">
        <v>22015</v>
      </c>
      <c r="AR3" s="366">
        <v>22015</v>
      </c>
      <c r="AS3" s="366">
        <v>22015</v>
      </c>
      <c r="AT3" s="366">
        <v>32015</v>
      </c>
      <c r="AU3" s="366">
        <v>32015</v>
      </c>
      <c r="AV3" s="366">
        <v>32015</v>
      </c>
      <c r="AW3" s="366">
        <v>42015</v>
      </c>
      <c r="AX3" s="366">
        <v>42015</v>
      </c>
      <c r="AY3" s="366">
        <v>42015</v>
      </c>
      <c r="AZ3" s="366">
        <v>12016</v>
      </c>
      <c r="BA3" s="366">
        <v>12016</v>
      </c>
      <c r="BB3" s="366">
        <v>12016</v>
      </c>
      <c r="BC3" s="366">
        <v>2012</v>
      </c>
      <c r="BD3" s="366">
        <v>2012</v>
      </c>
      <c r="BE3" s="366">
        <v>2012</v>
      </c>
      <c r="BF3" s="366">
        <v>2013</v>
      </c>
      <c r="BG3" s="366">
        <v>2013</v>
      </c>
      <c r="BH3" s="366">
        <v>2013</v>
      </c>
      <c r="BI3" s="366">
        <v>2014</v>
      </c>
      <c r="BJ3" s="366">
        <v>2014</v>
      </c>
      <c r="BK3" s="366">
        <v>2014</v>
      </c>
      <c r="BL3" s="366">
        <v>2015</v>
      </c>
      <c r="BM3" s="366">
        <v>2015</v>
      </c>
      <c r="BN3" s="366">
        <v>2015</v>
      </c>
      <c r="BO3" s="366">
        <v>2016</v>
      </c>
      <c r="BP3" s="366">
        <v>2016</v>
      </c>
      <c r="BQ3" s="366">
        <v>2016</v>
      </c>
    </row>
    <row r="4" spans="1:69" s="366" customFormat="1" ht="8.25" customHeight="1" x14ac:dyDescent="0.25">
      <c r="A4" s="366">
        <v>4</v>
      </c>
      <c r="B4" s="366" t="s">
        <v>9</v>
      </c>
      <c r="C4" s="366" t="s">
        <v>169</v>
      </c>
      <c r="D4" s="366">
        <v>4</v>
      </c>
      <c r="E4" s="366">
        <v>7</v>
      </c>
      <c r="F4" s="366">
        <v>10</v>
      </c>
      <c r="G4" s="366">
        <v>4</v>
      </c>
      <c r="H4" s="366">
        <v>7</v>
      </c>
      <c r="I4" s="366">
        <v>10</v>
      </c>
      <c r="J4" s="366">
        <v>4</v>
      </c>
      <c r="K4" s="366">
        <v>7</v>
      </c>
      <c r="L4" s="366">
        <v>10</v>
      </c>
      <c r="M4" s="366">
        <v>4</v>
      </c>
      <c r="N4" s="366">
        <v>7</v>
      </c>
      <c r="O4" s="366">
        <v>10</v>
      </c>
      <c r="P4" s="366">
        <v>4</v>
      </c>
      <c r="Q4" s="366">
        <v>7</v>
      </c>
      <c r="R4" s="366">
        <v>10</v>
      </c>
      <c r="S4" s="366">
        <v>4</v>
      </c>
      <c r="T4" s="366">
        <v>7</v>
      </c>
      <c r="U4" s="366">
        <v>10</v>
      </c>
      <c r="V4" s="366">
        <v>4</v>
      </c>
      <c r="W4" s="366">
        <v>7</v>
      </c>
      <c r="X4" s="366">
        <v>10</v>
      </c>
      <c r="Y4" s="366">
        <v>4</v>
      </c>
      <c r="Z4" s="366">
        <v>7</v>
      </c>
      <c r="AA4" s="366">
        <v>10</v>
      </c>
      <c r="AB4" s="366">
        <v>4</v>
      </c>
      <c r="AC4" s="366">
        <v>7</v>
      </c>
      <c r="AD4" s="366">
        <v>10</v>
      </c>
      <c r="AE4" s="366">
        <v>4</v>
      </c>
      <c r="AF4" s="366">
        <v>7</v>
      </c>
      <c r="AG4" s="366">
        <v>10</v>
      </c>
      <c r="AH4" s="366">
        <v>4</v>
      </c>
      <c r="AI4" s="366">
        <v>7</v>
      </c>
      <c r="AJ4" s="366">
        <v>10</v>
      </c>
      <c r="AK4" s="366">
        <v>4</v>
      </c>
      <c r="AL4" s="366">
        <v>7</v>
      </c>
      <c r="AM4" s="366">
        <v>10</v>
      </c>
      <c r="AN4" s="366">
        <v>4</v>
      </c>
      <c r="AO4" s="366">
        <v>7</v>
      </c>
      <c r="AP4" s="366">
        <v>10</v>
      </c>
      <c r="AQ4" s="366">
        <v>4</v>
      </c>
      <c r="AR4" s="366">
        <v>7</v>
      </c>
      <c r="AS4" s="366">
        <v>10</v>
      </c>
      <c r="AT4" s="366">
        <v>4</v>
      </c>
      <c r="AU4" s="366">
        <v>7</v>
      </c>
      <c r="AV4" s="366">
        <v>10</v>
      </c>
      <c r="AW4" s="366">
        <v>4</v>
      </c>
      <c r="AX4" s="366">
        <v>7</v>
      </c>
      <c r="AY4" s="366">
        <v>10</v>
      </c>
      <c r="AZ4" s="366">
        <v>4</v>
      </c>
      <c r="BA4" s="366">
        <v>7</v>
      </c>
      <c r="BB4" s="366">
        <v>10</v>
      </c>
      <c r="BC4" s="366">
        <v>4</v>
      </c>
      <c r="BD4" s="366">
        <v>7</v>
      </c>
      <c r="BE4" s="366">
        <v>10</v>
      </c>
      <c r="BF4" s="366">
        <v>4</v>
      </c>
      <c r="BG4" s="366">
        <v>7</v>
      </c>
      <c r="BH4" s="366">
        <v>10</v>
      </c>
      <c r="BI4" s="366">
        <v>4</v>
      </c>
      <c r="BJ4" s="366">
        <v>7</v>
      </c>
      <c r="BK4" s="366">
        <v>10</v>
      </c>
      <c r="BL4" s="366">
        <v>4</v>
      </c>
      <c r="BM4" s="366">
        <v>7</v>
      </c>
      <c r="BN4" s="366">
        <v>10</v>
      </c>
      <c r="BO4" s="366">
        <v>4</v>
      </c>
      <c r="BP4" s="366">
        <v>7</v>
      </c>
      <c r="BQ4" s="366">
        <v>10</v>
      </c>
    </row>
    <row r="5" spans="1:69" ht="21" x14ac:dyDescent="0.25">
      <c r="B5" s="295" t="str">
        <f>"Impacto das características de idade, sexo e formação sobre o ln do salário habitual em todos os trabalhos: RMRJ, 2012 a 2016"</f>
        <v>Impacto das características de idade, sexo e formação sobre o ln do salário habitual em todos os trabalhos: RMRJ, 2012 a 2016</v>
      </c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</row>
    <row r="6" spans="1:69" ht="13.5" thickBot="1" x14ac:dyDescent="0.3">
      <c r="B6" s="298"/>
      <c r="C6" s="299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</row>
    <row r="7" spans="1:69" ht="13.5" thickTop="1" x14ac:dyDescent="0.25">
      <c r="B7" s="414" t="s">
        <v>725</v>
      </c>
      <c r="C7" s="414"/>
      <c r="D7" s="411" t="s">
        <v>753</v>
      </c>
      <c r="E7" s="412"/>
      <c r="F7" s="413"/>
      <c r="G7" s="411" t="s">
        <v>754</v>
      </c>
      <c r="H7" s="412"/>
      <c r="I7" s="413"/>
      <c r="J7" s="411" t="s">
        <v>755</v>
      </c>
      <c r="K7" s="412"/>
      <c r="L7" s="413"/>
      <c r="M7" s="411" t="s">
        <v>756</v>
      </c>
      <c r="N7" s="412"/>
      <c r="O7" s="413"/>
      <c r="P7" s="411" t="s">
        <v>757</v>
      </c>
      <c r="Q7" s="412"/>
      <c r="R7" s="413"/>
      <c r="S7" s="411" t="s">
        <v>758</v>
      </c>
      <c r="T7" s="412"/>
      <c r="U7" s="413"/>
      <c r="V7" s="411" t="s">
        <v>759</v>
      </c>
      <c r="W7" s="412"/>
      <c r="X7" s="413"/>
      <c r="Y7" s="411" t="s">
        <v>760</v>
      </c>
      <c r="Z7" s="412"/>
      <c r="AA7" s="413"/>
      <c r="AB7" s="411" t="s">
        <v>761</v>
      </c>
      <c r="AC7" s="412"/>
      <c r="AD7" s="413"/>
      <c r="AE7" s="411" t="s">
        <v>762</v>
      </c>
      <c r="AF7" s="412"/>
      <c r="AG7" s="413"/>
      <c r="AH7" s="411" t="s">
        <v>763</v>
      </c>
      <c r="AI7" s="412"/>
      <c r="AJ7" s="413"/>
      <c r="AK7" s="411" t="s">
        <v>764</v>
      </c>
      <c r="AL7" s="412"/>
      <c r="AM7" s="413"/>
      <c r="AN7" s="411" t="s">
        <v>765</v>
      </c>
      <c r="AO7" s="412"/>
      <c r="AP7" s="413"/>
      <c r="AQ7" s="411" t="s">
        <v>766</v>
      </c>
      <c r="AR7" s="412"/>
      <c r="AS7" s="413"/>
      <c r="AT7" s="411" t="s">
        <v>767</v>
      </c>
      <c r="AU7" s="412"/>
      <c r="AV7" s="412"/>
      <c r="AW7" s="411" t="s">
        <v>768</v>
      </c>
      <c r="AX7" s="412"/>
      <c r="AY7" s="412"/>
      <c r="AZ7" s="411" t="s">
        <v>769</v>
      </c>
      <c r="BA7" s="412"/>
      <c r="BB7" s="412"/>
      <c r="BC7" s="411">
        <v>2012</v>
      </c>
      <c r="BD7" s="412"/>
      <c r="BE7" s="412"/>
      <c r="BF7" s="411">
        <v>2013</v>
      </c>
      <c r="BG7" s="412"/>
      <c r="BH7" s="412"/>
      <c r="BI7" s="411">
        <v>2014</v>
      </c>
      <c r="BJ7" s="412"/>
      <c r="BK7" s="412"/>
      <c r="BL7" s="411">
        <v>2015</v>
      </c>
      <c r="BM7" s="412"/>
      <c r="BN7" s="412"/>
      <c r="BO7" s="411">
        <v>2016</v>
      </c>
      <c r="BP7" s="412"/>
      <c r="BQ7" s="412"/>
    </row>
    <row r="8" spans="1:69" ht="25.5" x14ac:dyDescent="0.25">
      <c r="B8" s="415"/>
      <c r="C8" s="415"/>
      <c r="D8" s="301" t="s">
        <v>726</v>
      </c>
      <c r="E8" s="302" t="s">
        <v>727</v>
      </c>
      <c r="F8" s="303" t="s">
        <v>728</v>
      </c>
      <c r="G8" s="301" t="s">
        <v>726</v>
      </c>
      <c r="H8" s="302" t="s">
        <v>727</v>
      </c>
      <c r="I8" s="303" t="s">
        <v>728</v>
      </c>
      <c r="J8" s="301" t="s">
        <v>726</v>
      </c>
      <c r="K8" s="302" t="s">
        <v>727</v>
      </c>
      <c r="L8" s="303" t="s">
        <v>728</v>
      </c>
      <c r="M8" s="301" t="s">
        <v>726</v>
      </c>
      <c r="N8" s="302" t="s">
        <v>727</v>
      </c>
      <c r="O8" s="303" t="s">
        <v>728</v>
      </c>
      <c r="P8" s="301" t="s">
        <v>726</v>
      </c>
      <c r="Q8" s="302" t="s">
        <v>727</v>
      </c>
      <c r="R8" s="303" t="s">
        <v>728</v>
      </c>
      <c r="S8" s="301" t="s">
        <v>726</v>
      </c>
      <c r="T8" s="302" t="s">
        <v>727</v>
      </c>
      <c r="U8" s="303" t="s">
        <v>728</v>
      </c>
      <c r="V8" s="301" t="s">
        <v>726</v>
      </c>
      <c r="W8" s="302" t="s">
        <v>727</v>
      </c>
      <c r="X8" s="303" t="s">
        <v>728</v>
      </c>
      <c r="Y8" s="301" t="s">
        <v>726</v>
      </c>
      <c r="Z8" s="302" t="s">
        <v>727</v>
      </c>
      <c r="AA8" s="303" t="s">
        <v>728</v>
      </c>
      <c r="AB8" s="301" t="s">
        <v>726</v>
      </c>
      <c r="AC8" s="302" t="s">
        <v>727</v>
      </c>
      <c r="AD8" s="303" t="s">
        <v>728</v>
      </c>
      <c r="AE8" s="301" t="s">
        <v>726</v>
      </c>
      <c r="AF8" s="302" t="s">
        <v>727</v>
      </c>
      <c r="AG8" s="303" t="s">
        <v>728</v>
      </c>
      <c r="AH8" s="301" t="s">
        <v>726</v>
      </c>
      <c r="AI8" s="302" t="s">
        <v>727</v>
      </c>
      <c r="AJ8" s="303" t="s">
        <v>728</v>
      </c>
      <c r="AK8" s="301" t="s">
        <v>726</v>
      </c>
      <c r="AL8" s="302" t="s">
        <v>727</v>
      </c>
      <c r="AM8" s="303" t="s">
        <v>728</v>
      </c>
      <c r="AN8" s="301" t="s">
        <v>726</v>
      </c>
      <c r="AO8" s="302" t="s">
        <v>727</v>
      </c>
      <c r="AP8" s="302" t="s">
        <v>728</v>
      </c>
      <c r="AQ8" s="301" t="s">
        <v>726</v>
      </c>
      <c r="AR8" s="302" t="s">
        <v>727</v>
      </c>
      <c r="AS8" s="303" t="s">
        <v>728</v>
      </c>
      <c r="AT8" s="301" t="s">
        <v>726</v>
      </c>
      <c r="AU8" s="302" t="s">
        <v>727</v>
      </c>
      <c r="AV8" s="302" t="s">
        <v>728</v>
      </c>
      <c r="AW8" s="332" t="s">
        <v>726</v>
      </c>
      <c r="AX8" s="333" t="s">
        <v>727</v>
      </c>
      <c r="AY8" s="333" t="s">
        <v>728</v>
      </c>
      <c r="AZ8" s="332" t="s">
        <v>726</v>
      </c>
      <c r="BA8" s="333" t="s">
        <v>727</v>
      </c>
      <c r="BB8" s="333" t="s">
        <v>728</v>
      </c>
      <c r="BC8" s="332" t="s">
        <v>726</v>
      </c>
      <c r="BD8" s="333" t="s">
        <v>727</v>
      </c>
      <c r="BE8" s="333" t="s">
        <v>728</v>
      </c>
      <c r="BF8" s="332" t="s">
        <v>726</v>
      </c>
      <c r="BG8" s="333" t="s">
        <v>727</v>
      </c>
      <c r="BH8" s="333" t="s">
        <v>728</v>
      </c>
      <c r="BI8" s="332" t="s">
        <v>726</v>
      </c>
      <c r="BJ8" s="333" t="s">
        <v>727</v>
      </c>
      <c r="BK8" s="333" t="s">
        <v>728</v>
      </c>
      <c r="BL8" s="332" t="s">
        <v>726</v>
      </c>
      <c r="BM8" s="333" t="s">
        <v>727</v>
      </c>
      <c r="BN8" s="333" t="s">
        <v>728</v>
      </c>
      <c r="BO8" s="332" t="s">
        <v>726</v>
      </c>
      <c r="BP8" s="333" t="s">
        <v>727</v>
      </c>
      <c r="BQ8" s="333" t="s">
        <v>728</v>
      </c>
    </row>
    <row r="9" spans="1:69" s="305" customFormat="1" ht="15.75" x14ac:dyDescent="0.25">
      <c r="A9" s="368" t="s">
        <v>723</v>
      </c>
      <c r="B9" s="417" t="s">
        <v>729</v>
      </c>
      <c r="C9" s="417"/>
      <c r="D9" s="304" t="s">
        <v>730</v>
      </c>
      <c r="E9" s="304" t="s">
        <v>730</v>
      </c>
      <c r="F9" s="304">
        <f>IF($A9="","",IFERROR(VLOOKUP(F$3&amp;$A9,Model1_RMRJ!$1:$1048576,F$4,0),"-"))</f>
        <v>7.2892551422119141</v>
      </c>
      <c r="G9" s="304" t="s">
        <v>730</v>
      </c>
      <c r="H9" s="304" t="s">
        <v>730</v>
      </c>
      <c r="I9" s="304">
        <f>IF($A9="","",IFERROR(VLOOKUP(I$3&amp;$A9,Model1_RMRJ!$1:$1048576,I$4,0),"-"))</f>
        <v>7.3086042404174805</v>
      </c>
      <c r="J9" s="304" t="s">
        <v>730</v>
      </c>
      <c r="K9" s="304" t="s">
        <v>730</v>
      </c>
      <c r="L9" s="304">
        <f>IF($A9="","",IFERROR(VLOOKUP(L$3&amp;$A9,Model1_RMRJ!$1:$1048576,L$4,0),"-"))</f>
        <v>7.2894735336303711</v>
      </c>
      <c r="M9" s="304" t="s">
        <v>730</v>
      </c>
      <c r="N9" s="304" t="s">
        <v>730</v>
      </c>
      <c r="O9" s="304">
        <f>IF($A9="","",IFERROR(VLOOKUP(O$3&amp;$A9,Model1_RMRJ!$1:$1048576,O$4,0),"-"))</f>
        <v>7.2873802185058594</v>
      </c>
      <c r="P9" s="304" t="s">
        <v>730</v>
      </c>
      <c r="Q9" s="304" t="s">
        <v>730</v>
      </c>
      <c r="R9" s="304">
        <f>IF($A9="","",IFERROR(VLOOKUP(R$3&amp;$A9,Model1_RMRJ!$1:$1048576,R$4,0),"-"))</f>
        <v>7.3249831199645996</v>
      </c>
      <c r="S9" s="304" t="s">
        <v>730</v>
      </c>
      <c r="T9" s="304" t="s">
        <v>730</v>
      </c>
      <c r="U9" s="304">
        <f>IF($A9="","",IFERROR(VLOOKUP(U$3&amp;$A9,Model1_RMRJ!$1:$1048576,U$4,0),"-"))</f>
        <v>7.3191561698913574</v>
      </c>
      <c r="V9" s="304" t="s">
        <v>730</v>
      </c>
      <c r="W9" s="304" t="s">
        <v>730</v>
      </c>
      <c r="X9" s="304">
        <f>IF($A9="","",IFERROR(VLOOKUP(X$3&amp;$A9,Model1_RMRJ!$1:$1048576,X$4,0),"-"))</f>
        <v>7.3614811897277832</v>
      </c>
      <c r="Y9" s="304" t="s">
        <v>730</v>
      </c>
      <c r="Z9" s="304" t="s">
        <v>730</v>
      </c>
      <c r="AA9" s="304">
        <f>IF($A9="","",IFERROR(VLOOKUP(AA$3&amp;$A9,Model1_RMRJ!$1:$1048576,AA$4,0),"-"))</f>
        <v>7.3875565528869629</v>
      </c>
      <c r="AB9" s="304" t="s">
        <v>730</v>
      </c>
      <c r="AC9" s="304" t="s">
        <v>730</v>
      </c>
      <c r="AD9" s="304">
        <f>IF($A9="","",IFERROR(VLOOKUP(AD$3&amp;$A9,Model1_RMRJ!$1:$1048576,AD$4,0),"-"))</f>
        <v>7.3978276252746582</v>
      </c>
      <c r="AE9" s="304" t="s">
        <v>730</v>
      </c>
      <c r="AF9" s="304" t="s">
        <v>730</v>
      </c>
      <c r="AG9" s="304">
        <f>IF($A9="","",IFERROR(VLOOKUP(AG$3&amp;$A9,Model1_RMRJ!$1:$1048576,AG$4,0),"-"))</f>
        <v>7.2498788833618164</v>
      </c>
      <c r="AH9" s="304" t="s">
        <v>730</v>
      </c>
      <c r="AI9" s="304" t="s">
        <v>730</v>
      </c>
      <c r="AJ9" s="304">
        <f>IF($A9="","",IFERROR(VLOOKUP(AJ$3&amp;$A9,Model1_RMRJ!$1:$1048576,AJ$4,0),"-"))</f>
        <v>7.1064558029174805</v>
      </c>
      <c r="AK9" s="304" t="s">
        <v>730</v>
      </c>
      <c r="AL9" s="304" t="s">
        <v>730</v>
      </c>
      <c r="AM9" s="304">
        <f>IF($A9="","",IFERROR(VLOOKUP(AM$3&amp;$A9,Model1_RMRJ!$1:$1048576,AM$4,0),"-"))</f>
        <v>7.2671380043029785</v>
      </c>
      <c r="AN9" s="304" t="s">
        <v>730</v>
      </c>
      <c r="AO9" s="304" t="s">
        <v>730</v>
      </c>
      <c r="AP9" s="304">
        <f>IF($A9="","",IFERROR(VLOOKUP(AP$3&amp;$A9,Model1_RMRJ!$1:$1048576,AP$4,0),"-"))</f>
        <v>7.389793872833252</v>
      </c>
      <c r="AQ9" s="304" t="s">
        <v>730</v>
      </c>
      <c r="AR9" s="304" t="s">
        <v>730</v>
      </c>
      <c r="AS9" s="304">
        <f>IF($A9="","",IFERROR(VLOOKUP(AS$3&amp;$A9,Model1_RMRJ!$1:$1048576,AS$4,0),"-"))</f>
        <v>7.3910384178161621</v>
      </c>
      <c r="AT9" s="304" t="s">
        <v>730</v>
      </c>
      <c r="AU9" s="304" t="s">
        <v>730</v>
      </c>
      <c r="AV9" s="304">
        <f>IF($A9="","",IFERROR(VLOOKUP(AV$3&amp;$A9,Model1_RMRJ!$1:$1048576,AV$4,0),"-"))</f>
        <v>7.3995676040649414</v>
      </c>
      <c r="AW9" s="304" t="s">
        <v>730</v>
      </c>
      <c r="AX9" s="304" t="s">
        <v>730</v>
      </c>
      <c r="AY9" s="304">
        <f>IF($A9="","",IFERROR(VLOOKUP(AY$3&amp;$A9,Model1_RMRJ!$1:$1048576,AY$4,0),"-"))</f>
        <v>7.384528636932373</v>
      </c>
      <c r="AZ9" s="304" t="s">
        <v>730</v>
      </c>
      <c r="BA9" s="304" t="s">
        <v>730</v>
      </c>
      <c r="BB9" s="304">
        <f>IF($A9="","",IFERROR(VLOOKUP(BB$3&amp;$A9,Model1_RMRJ!$1:$1048576,BB$4,0),"-"))</f>
        <v>7.4032855033874512</v>
      </c>
      <c r="BC9" s="304" t="s">
        <v>730</v>
      </c>
      <c r="BD9" s="304" t="s">
        <v>730</v>
      </c>
      <c r="BE9" s="304">
        <f>IF($A9="","",IFERROR(VLOOKUP(BE$3&amp;$A9,Model1_RMRJ!$1:$1048576,BE$4,0),"-"))</f>
        <v>7.2937140464782715</v>
      </c>
      <c r="BF9" s="304" t="s">
        <v>730</v>
      </c>
      <c r="BG9" s="304" t="s">
        <v>730</v>
      </c>
      <c r="BH9" s="304">
        <f>IF($A9="","",IFERROR(VLOOKUP(BH$3&amp;$A9,Model1_RMRJ!$1:$1048576,BH$4,0),"-"))</f>
        <v>7.3482027053833008</v>
      </c>
      <c r="BI9" s="304" t="s">
        <v>730</v>
      </c>
      <c r="BJ9" s="304" t="s">
        <v>730</v>
      </c>
      <c r="BK9" s="304">
        <f>IF($A9="","",IFERROR(VLOOKUP(BK$3&amp;$A9,Model1_RMRJ!$1:$1048576,BK$4,0),"-"))</f>
        <v>7.2552709579467773</v>
      </c>
      <c r="BL9" s="304" t="s">
        <v>730</v>
      </c>
      <c r="BM9" s="304" t="s">
        <v>730</v>
      </c>
      <c r="BN9" s="304">
        <f>IF($A9="","",IFERROR(VLOOKUP(BN$3&amp;$A9,Model1_RMRJ!$1:$1048576,BN$4,0),"-"))</f>
        <v>7.3912343978881836</v>
      </c>
      <c r="BO9" s="304" t="s">
        <v>730</v>
      </c>
      <c r="BP9" s="304" t="s">
        <v>730</v>
      </c>
      <c r="BQ9" s="304">
        <f>IF($A9="","",IFERROR(VLOOKUP(BQ$3&amp;$A9,Model1_RMRJ!$1:$1048576,BQ$4,0),"-"))</f>
        <v>7.4032855033874512</v>
      </c>
    </row>
    <row r="10" spans="1:69" ht="15.75" x14ac:dyDescent="0.25">
      <c r="A10" s="367" t="s">
        <v>701</v>
      </c>
      <c r="B10" s="418" t="s">
        <v>731</v>
      </c>
      <c r="C10" s="418"/>
      <c r="D10" s="306">
        <f>IF($A10="","",IFERROR(VLOOKUP(D$3&amp;$A10,Model1_RMRJ!$1:$1048576,D$4,0),"-"))</f>
        <v>5.2193293571472168</v>
      </c>
      <c r="E10" s="307">
        <f>IF($A10="","",IFERROR(VLOOKUP(E$3&amp;$A10,Model1_RMRJ!$1:$1048576,E$4,0)*100,"-"))</f>
        <v>0</v>
      </c>
      <c r="F10" s="308">
        <f>IF($A10="","",IFERROR(VLOOKUP(F$3&amp;$A10,Model1_RMRJ!$1:$1048576,F$4,0),"-"))</f>
        <v>0</v>
      </c>
      <c r="G10" s="306">
        <f>IF($A10="","",IFERROR(VLOOKUP(G$3&amp;$A10,Model1_RMRJ!$1:$1048576,G$4,0),"-"))</f>
        <v>5.6226973533630371</v>
      </c>
      <c r="H10" s="307">
        <f>IF($A10="","",IFERROR(VLOOKUP(H$3&amp;$A10,Model1_RMRJ!$1:$1048576,H$4,0)*100,"-"))</f>
        <v>0</v>
      </c>
      <c r="I10" s="308">
        <f>IF($A10="","",IFERROR(VLOOKUP(I$3&amp;$A10,Model1_RMRJ!$1:$1048576,I$4,0),"-"))</f>
        <v>0</v>
      </c>
      <c r="J10" s="306">
        <f>IF($A10="","",IFERROR(VLOOKUP(J$3&amp;$A10,Model1_RMRJ!$1:$1048576,J$4,0),"-"))</f>
        <v>5.3738203048706055</v>
      </c>
      <c r="K10" s="307">
        <f>IF($A10="","",IFERROR(VLOOKUP(K$3&amp;$A10,Model1_RMRJ!$1:$1048576,K$4,0)*100,"-"))</f>
        <v>0</v>
      </c>
      <c r="L10" s="308">
        <f>IF($A10="","",IFERROR(VLOOKUP(L$3&amp;$A10,Model1_RMRJ!$1:$1048576,L$4,0),"-"))</f>
        <v>0</v>
      </c>
      <c r="M10" s="306">
        <f>IF($A10="","",IFERROR(VLOOKUP(M$3&amp;$A10,Model1_RMRJ!$1:$1048576,M$4,0),"-"))</f>
        <v>5.489112377166748</v>
      </c>
      <c r="N10" s="307">
        <f>IF($A10="","",IFERROR(VLOOKUP(N$3&amp;$A10,Model1_RMRJ!$1:$1048576,N$4,0)*100,"-"))</f>
        <v>0</v>
      </c>
      <c r="O10" s="308">
        <f>IF($A10="","",IFERROR(VLOOKUP(O$3&amp;$A10,Model1_RMRJ!$1:$1048576,O$4,0),"-"))</f>
        <v>0</v>
      </c>
      <c r="P10" s="306">
        <f>IF($A10="","",IFERROR(VLOOKUP(P$3&amp;$A10,Model1_RMRJ!$1:$1048576,P$4,0),"-"))</f>
        <v>5.6270380020141602</v>
      </c>
      <c r="Q10" s="307">
        <f>IF($A10="","",IFERROR(VLOOKUP(Q$3&amp;$A10,Model1_RMRJ!$1:$1048576,Q$4,0)*100,"-"))</f>
        <v>0</v>
      </c>
      <c r="R10" s="308">
        <f>IF($A10="","",IFERROR(VLOOKUP(R$3&amp;$A10,Model1_RMRJ!$1:$1048576,R$4,0),"-"))</f>
        <v>0</v>
      </c>
      <c r="S10" s="306">
        <f>IF($A10="","",IFERROR(VLOOKUP(S$3&amp;$A10,Model1_RMRJ!$1:$1048576,S$4,0),"-"))</f>
        <v>5.5292282104492188</v>
      </c>
      <c r="T10" s="307">
        <f>IF($A10="","",IFERROR(VLOOKUP(T$3&amp;$A10,Model1_RMRJ!$1:$1048576,T$4,0)*100,"-"))</f>
        <v>0</v>
      </c>
      <c r="U10" s="308">
        <f>IF($A10="","",IFERROR(VLOOKUP(U$3&amp;$A10,Model1_RMRJ!$1:$1048576,U$4,0),"-"))</f>
        <v>0</v>
      </c>
      <c r="V10" s="306">
        <f>IF($A10="","",IFERROR(VLOOKUP(V$3&amp;$A10,Model1_RMRJ!$1:$1048576,V$4,0),"-"))</f>
        <v>5.5902748107910156</v>
      </c>
      <c r="W10" s="307">
        <f>IF($A10="","",IFERROR(VLOOKUP(W$3&amp;$A10,Model1_RMRJ!$1:$1048576,W$4,0)*100,"-"))</f>
        <v>0</v>
      </c>
      <c r="X10" s="308">
        <f>IF($A10="","",IFERROR(VLOOKUP(X$3&amp;$A10,Model1_RMRJ!$1:$1048576,X$4,0),"-"))</f>
        <v>0</v>
      </c>
      <c r="Y10" s="306">
        <f>IF($A10="","",IFERROR(VLOOKUP(Y$3&amp;$A10,Model1_RMRJ!$1:$1048576,Y$4,0),"-"))</f>
        <v>5.6242055892944336</v>
      </c>
      <c r="Z10" s="307">
        <f>IF($A10="","",IFERROR(VLOOKUP(Z$3&amp;$A10,Model1_RMRJ!$1:$1048576,Z$4,0)*100,"-"))</f>
        <v>0</v>
      </c>
      <c r="AA10" s="308">
        <f>IF($A10="","",IFERROR(VLOOKUP(AA$3&amp;$A10,Model1_RMRJ!$1:$1048576,AA$4,0),"-"))</f>
        <v>0</v>
      </c>
      <c r="AB10" s="306">
        <f>IF($A10="","",IFERROR(VLOOKUP(AB$3&amp;$A10,Model1_RMRJ!$1:$1048576,AB$4,0),"-"))</f>
        <v>5.6899971961975098</v>
      </c>
      <c r="AC10" s="307">
        <f>IF($A10="","",IFERROR(VLOOKUP(AC$3&amp;$A10,Model1_RMRJ!$1:$1048576,AC$4,0)*100,"-"))</f>
        <v>0</v>
      </c>
      <c r="AD10" s="308">
        <f>IF($A10="","",IFERROR(VLOOKUP(AD$3&amp;$A10,Model1_RMRJ!$1:$1048576,AD$4,0),"-"))</f>
        <v>0</v>
      </c>
      <c r="AE10" s="306">
        <f>IF($A10="","",IFERROR(VLOOKUP(AE$3&amp;$A10,Model1_RMRJ!$1:$1048576,AE$4,0),"-"))</f>
        <v>5.6551351547241211</v>
      </c>
      <c r="AF10" s="307">
        <f>IF($A10="","",IFERROR(VLOOKUP(AF$3&amp;$A10,Model1_RMRJ!$1:$1048576,AF$4,0)*100,"-"))</f>
        <v>0</v>
      </c>
      <c r="AG10" s="308">
        <f>IF($A10="","",IFERROR(VLOOKUP(AG$3&amp;$A10,Model1_RMRJ!$1:$1048576,AG$4,0),"-"))</f>
        <v>0</v>
      </c>
      <c r="AH10" s="306">
        <f>IF($A10="","",IFERROR(VLOOKUP(AH$3&amp;$A10,Model1_RMRJ!$1:$1048576,AH$4,0),"-"))</f>
        <v>5.8815159797668457</v>
      </c>
      <c r="AI10" s="307">
        <f>IF($A10="","",IFERROR(VLOOKUP(AI$3&amp;$A10,Model1_RMRJ!$1:$1048576,AI$4,0)*100,"-"))</f>
        <v>0</v>
      </c>
      <c r="AJ10" s="308">
        <f>IF($A10="","",IFERROR(VLOOKUP(AJ$3&amp;$A10,Model1_RMRJ!$1:$1048576,AJ$4,0),"-"))</f>
        <v>0</v>
      </c>
      <c r="AK10" s="306">
        <f>IF($A10="","",IFERROR(VLOOKUP(AK$3&amp;$A10,Model1_RMRJ!$1:$1048576,AK$4,0),"-"))</f>
        <v>5.7182073593139648</v>
      </c>
      <c r="AL10" s="307">
        <f>IF($A10="","",IFERROR(VLOOKUP(AL$3&amp;$A10,Model1_RMRJ!$1:$1048576,AL$4,0)*100,"-"))</f>
        <v>0</v>
      </c>
      <c r="AM10" s="308">
        <f>IF($A10="","",IFERROR(VLOOKUP(AM$3&amp;$A10,Model1_RMRJ!$1:$1048576,AM$4,0),"-"))</f>
        <v>0</v>
      </c>
      <c r="AN10" s="306">
        <f>IF($A10="","",IFERROR(VLOOKUP(AN$3&amp;$A10,Model1_RMRJ!$1:$1048576,AN$4,0),"-"))</f>
        <v>5.7566432952880859</v>
      </c>
      <c r="AO10" s="307">
        <f>IF($A10="","",IFERROR(VLOOKUP(AO$3&amp;$A10,Model1_RMRJ!$1:$1048576,AO$4,0)*100,"-"))</f>
        <v>0</v>
      </c>
      <c r="AP10" s="308">
        <f>IF($A10="","",IFERROR(VLOOKUP(AP$3&amp;$A10,Model1_RMRJ!$1:$1048576,AP$4,0),"-"))</f>
        <v>0</v>
      </c>
      <c r="AQ10" s="306">
        <f>IF($A10="","",IFERROR(VLOOKUP(AQ$3&amp;$A10,Model1_RMRJ!$1:$1048576,AQ$4,0),"-"))</f>
        <v>5.6157598495483398</v>
      </c>
      <c r="AR10" s="307">
        <f>IF($A10="","",IFERROR(VLOOKUP(AR$3&amp;$A10,Model1_RMRJ!$1:$1048576,AR$4,0)*100,"-"))</f>
        <v>0</v>
      </c>
      <c r="AS10" s="308">
        <f>IF($A10="","",IFERROR(VLOOKUP(AS$3&amp;$A10,Model1_RMRJ!$1:$1048576,AS$4,0),"-"))</f>
        <v>0</v>
      </c>
      <c r="AT10" s="306">
        <f>IF($A10="","",IFERROR(VLOOKUP(AT$3&amp;$A10,Model1_RMRJ!$1:$1048576,AT$4,0),"-"))</f>
        <v>5.5781364440917969</v>
      </c>
      <c r="AU10" s="307">
        <f>IF($A10="","",IFERROR(VLOOKUP(AU$3&amp;$A10,Model1_RMRJ!$1:$1048576,AU$4,0)*100,"-"))</f>
        <v>0</v>
      </c>
      <c r="AV10" s="308">
        <f>IF($A10="","",IFERROR(VLOOKUP(AV$3&amp;$A10,Model1_RMRJ!$1:$1048576,AV$4,0),"-"))</f>
        <v>0</v>
      </c>
      <c r="AW10" s="306">
        <f>IF($A10="","",IFERROR(VLOOKUP(AW$3&amp;$A10,Model1_RMRJ!$1:$1048576,AW$4,0),"-"))</f>
        <v>5.5662236213684082</v>
      </c>
      <c r="AX10" s="307">
        <f>IF($A10="","",IFERROR(VLOOKUP(AX$3&amp;$A10,Model1_RMRJ!$1:$1048576,AX$4,0)*100,"-"))</f>
        <v>0</v>
      </c>
      <c r="AY10" s="308">
        <f>IF($A10="","",IFERROR(VLOOKUP(AY$3&amp;$A10,Model1_RMRJ!$1:$1048576,AY$4,0),"-"))</f>
        <v>0</v>
      </c>
      <c r="AZ10" s="306">
        <f>IF($A10="","",IFERROR(VLOOKUP(AZ$3&amp;$A10,Model1_RMRJ!$1:$1048576,AZ$4,0),"-"))</f>
        <v>5.5525898933410645</v>
      </c>
      <c r="BA10" s="307">
        <f>IF($A10="","",IFERROR(VLOOKUP(BA$3&amp;$A10,Model1_RMRJ!$1:$1048576,BA$4,0)*100,"-"))</f>
        <v>0</v>
      </c>
      <c r="BB10" s="308">
        <f>IF($A10="","",IFERROR(VLOOKUP(BB$3&amp;$A10,Model1_RMRJ!$1:$1048576,BB$4,0),"-"))</f>
        <v>0</v>
      </c>
      <c r="BC10" s="306">
        <f>IF($A10="","",IFERROR(VLOOKUP(BC$3&amp;$A10,Model1_RMRJ!$1:$1048576,BC$4,0),"-"))</f>
        <v>5.4229421615600586</v>
      </c>
      <c r="BD10" s="307">
        <f>IF($A10="","",IFERROR(VLOOKUP(BD$3&amp;$A10,Model1_RMRJ!$1:$1048576,BD$4,0)*100,"-"))</f>
        <v>0</v>
      </c>
      <c r="BE10" s="308">
        <f>IF($A10="","",IFERROR(VLOOKUP(BE$3&amp;$A10,Model1_RMRJ!$1:$1048576,BE$4,0),"-"))</f>
        <v>0</v>
      </c>
      <c r="BF10" s="306">
        <f>IF($A10="","",IFERROR(VLOOKUP(BF$3&amp;$A10,Model1_RMRJ!$1:$1048576,BF$4,0),"-"))</f>
        <v>5.5899004936218262</v>
      </c>
      <c r="BG10" s="307">
        <f>IF($A10="","",IFERROR(VLOOKUP(BG$3&amp;$A10,Model1_RMRJ!$1:$1048576,BG$4,0)*100,"-"))</f>
        <v>0</v>
      </c>
      <c r="BH10" s="308">
        <f>IF($A10="","",IFERROR(VLOOKUP(BH$3&amp;$A10,Model1_RMRJ!$1:$1048576,BH$4,0),"-"))</f>
        <v>0</v>
      </c>
      <c r="BI10" s="306">
        <f>IF($A10="","",IFERROR(VLOOKUP(BI$3&amp;$A10,Model1_RMRJ!$1:$1048576,BI$4,0),"-"))</f>
        <v>5.7403707504272461</v>
      </c>
      <c r="BJ10" s="307">
        <f>IF($A10="","",IFERROR(VLOOKUP(BJ$3&amp;$A10,Model1_RMRJ!$1:$1048576,BJ$4,0)*100,"-"))</f>
        <v>0</v>
      </c>
      <c r="BK10" s="308">
        <f>IF($A10="","",IFERROR(VLOOKUP(BK$3&amp;$A10,Model1_RMRJ!$1:$1048576,BK$4,0),"-"))</f>
        <v>0</v>
      </c>
      <c r="BL10" s="306">
        <f>IF($A10="","",IFERROR(VLOOKUP(BL$3&amp;$A10,Model1_RMRJ!$1:$1048576,BL$4,0),"-"))</f>
        <v>5.627326488494873</v>
      </c>
      <c r="BM10" s="307">
        <f>IF($A10="","",IFERROR(VLOOKUP(BM$3&amp;$A10,Model1_RMRJ!$1:$1048576,BM$4,0)*100,"-"))</f>
        <v>0</v>
      </c>
      <c r="BN10" s="308">
        <f>IF($A10="","",IFERROR(VLOOKUP(BN$3&amp;$A10,Model1_RMRJ!$1:$1048576,BN$4,0),"-"))</f>
        <v>0</v>
      </c>
      <c r="BO10" s="306">
        <f>IF($A10="","",IFERROR(VLOOKUP(BO$3&amp;$A10,Model1_RMRJ!$1:$1048576,BO$4,0),"-"))</f>
        <v>5.5525898933410645</v>
      </c>
      <c r="BP10" s="307">
        <f>IF($A10="","",IFERROR(VLOOKUP(BP$3&amp;$A10,Model1_RMRJ!$1:$1048576,BP$4,0)*100,"-"))</f>
        <v>0</v>
      </c>
      <c r="BQ10" s="308">
        <f>IF($A10="","",IFERROR(VLOOKUP(BQ$3&amp;$A10,Model1_RMRJ!$1:$1048576,BQ$4,0),"-"))</f>
        <v>0</v>
      </c>
    </row>
    <row r="11" spans="1:69" ht="15.75" x14ac:dyDescent="0.25">
      <c r="B11" s="416" t="s">
        <v>732</v>
      </c>
      <c r="C11" s="416"/>
      <c r="D11" s="309">
        <f>+D12+2*40*D13</f>
        <v>1.2524559162557125E-2</v>
      </c>
      <c r="E11" s="311">
        <f>+EXP(D11)-1</f>
        <v>1.2603319924799683E-2</v>
      </c>
      <c r="F11" s="310">
        <f>-D12/(2*D13)</f>
        <v>51.749699036205975</v>
      </c>
      <c r="G11" s="309">
        <f>+G12+2*40*G13</f>
        <v>1.1419746559113264E-2</v>
      </c>
      <c r="H11" s="311">
        <f>+EXP(G11)-1</f>
        <v>1.1485200784449257E-2</v>
      </c>
      <c r="I11" s="310">
        <f>-G12/(2*G13)</f>
        <v>54.262175005155953</v>
      </c>
      <c r="J11" s="309">
        <f>+J12+2*40*J13</f>
        <v>1.169206527993083E-2</v>
      </c>
      <c r="K11" s="311">
        <f>+EXP(J11)-1</f>
        <v>1.1760684648457032E-2</v>
      </c>
      <c r="L11" s="310">
        <f>-J12/(2*J13)</f>
        <v>52.083175021049655</v>
      </c>
      <c r="M11" s="309">
        <f>+M12+2*40*M13</f>
        <v>1.1014113202691078E-2</v>
      </c>
      <c r="N11" s="311">
        <f>+EXP(M11)-1</f>
        <v>1.107499185032168E-2</v>
      </c>
      <c r="O11" s="310">
        <f>-M12/(2*M13)</f>
        <v>51.829812667096292</v>
      </c>
      <c r="P11" s="309">
        <f>+P12+2*40*P13</f>
        <v>1.0677995160222054E-2</v>
      </c>
      <c r="Q11" s="311">
        <f>+EXP(P11)-1</f>
        <v>1.073520841014286E-2</v>
      </c>
      <c r="R11" s="310">
        <f>-P12/(2*P13)</f>
        <v>54.02234628330914</v>
      </c>
      <c r="S11" s="309">
        <f>+S12+2*40*S13</f>
        <v>1.1218753177672625E-2</v>
      </c>
      <c r="T11" s="311">
        <f>+EXP(S11)-1</f>
        <v>1.1281919383458794E-2</v>
      </c>
      <c r="U11" s="310">
        <f>-S12/(2*S13)</f>
        <v>53.411276394115667</v>
      </c>
      <c r="V11" s="309">
        <f>+V12+2*40*V13</f>
        <v>1.1033746879547834E-2</v>
      </c>
      <c r="W11" s="311">
        <f>+EXP(V11)-1</f>
        <v>1.1094843164866086E-2</v>
      </c>
      <c r="X11" s="310">
        <f>-V12/(2*V13)</f>
        <v>52.790623221798555</v>
      </c>
      <c r="Y11" s="309">
        <f>+Y12+2*40*Y13</f>
        <v>1.0858312249183655E-2</v>
      </c>
      <c r="Z11" s="311">
        <f>+EXP(Y11)-1</f>
        <v>1.0917477673271891E-2</v>
      </c>
      <c r="AA11" s="310">
        <f>-Y12/(2*Y13)</f>
        <v>53.53211971241258</v>
      </c>
      <c r="AB11" s="309">
        <f>+AB12+2*40*AB13</f>
        <v>1.107990276068449E-2</v>
      </c>
      <c r="AC11" s="311">
        <f>+EXP(AB11)-1</f>
        <v>1.1141512215282479E-2</v>
      </c>
      <c r="AD11" s="310">
        <f>-AB12/(2*AB13)</f>
        <v>54.163992256027896</v>
      </c>
      <c r="AE11" s="309">
        <f>+AE12+2*40*AE13</f>
        <v>1.0822014417499304E-2</v>
      </c>
      <c r="AF11" s="311">
        <f>+EXP(AE11)-1</f>
        <v>1.0880784226770857E-2</v>
      </c>
      <c r="AG11" s="310">
        <f>-AE12/(2*AE13)</f>
        <v>56.004088462497592</v>
      </c>
      <c r="AH11" s="309">
        <f>+AH12+2*40*AH13</f>
        <v>8.5135051049292088E-3</v>
      </c>
      <c r="AI11" s="311">
        <f>+EXP(AH11)-1</f>
        <v>8.5498480515906472E-3</v>
      </c>
      <c r="AJ11" s="310">
        <f>-AH12/(2*AH13)</f>
        <v>54.952670174003387</v>
      </c>
      <c r="AK11" s="309">
        <f>+AK12+2*40*AK13</f>
        <v>1.073288032785058E-2</v>
      </c>
      <c r="AL11" s="311">
        <f>+EXP(AK11)-1</f>
        <v>1.0790684303872533E-2</v>
      </c>
      <c r="AM11" s="310">
        <f>-AK12/(2*AK13)</f>
        <v>54.75397345813581</v>
      </c>
      <c r="AN11" s="309">
        <f>+AN12+2*40*AN13</f>
        <v>1.0658780112862587E-2</v>
      </c>
      <c r="AO11" s="311">
        <f>+EXP(AN11)-1</f>
        <v>1.0715787271835087E-2</v>
      </c>
      <c r="AP11" s="310">
        <f>-AN12/(2*AN13)</f>
        <v>53.918917842434674</v>
      </c>
      <c r="AQ11" s="309">
        <f>+AQ12+2*40*AQ13</f>
        <v>1.1628298088908195E-2</v>
      </c>
      <c r="AR11" s="311">
        <f>+EXP(AQ11)-1</f>
        <v>1.169616956860442E-2</v>
      </c>
      <c r="AS11" s="310">
        <f>-AQ12/(2*AQ13)</f>
        <v>54.872574165346713</v>
      </c>
      <c r="AT11" s="309">
        <f>+AT12+2*40*AT13</f>
        <v>1.1766962241381407E-2</v>
      </c>
      <c r="AU11" s="311">
        <f>+EXP(AT11)-1</f>
        <v>1.1836465287286657E-2</v>
      </c>
      <c r="AV11" s="310">
        <f>-AT12/(2*AT13)</f>
        <v>53.469063575845922</v>
      </c>
      <c r="AW11" s="309">
        <f>+AW12+2*40*AW13</f>
        <v>1.183311128988862E-2</v>
      </c>
      <c r="AX11" s="311">
        <f>+EXP(AW11)-1</f>
        <v>1.190339952050401E-2</v>
      </c>
      <c r="AY11" s="310">
        <f>-AW12/(2*AW13)</f>
        <v>53.19655997119353</v>
      </c>
      <c r="AZ11" s="309">
        <f>+AZ12+2*40*AZ13</f>
        <v>1.1543460190296173E-2</v>
      </c>
      <c r="BA11" s="311">
        <f>+EXP(AZ11)-1</f>
        <v>1.1610343032267378E-2</v>
      </c>
      <c r="BB11" s="310">
        <f>-AZ12/(2*AZ13)</f>
        <v>52.282404120329886</v>
      </c>
      <c r="BC11" s="309">
        <f>+BC12+2*40*BC13</f>
        <v>1.1659590993076563E-2</v>
      </c>
      <c r="BD11" s="311">
        <f>+EXP(BC11)-1</f>
        <v>1.1727828975241161E-2</v>
      </c>
      <c r="BE11" s="310">
        <f>-BC12/(2*BC13)</f>
        <v>52.323666794203632</v>
      </c>
      <c r="BF11" s="309">
        <f t="shared" ref="BF11" si="2">+BF12+2*40*BF13</f>
        <v>1.0965601075440645E-2</v>
      </c>
      <c r="BG11" s="311">
        <f t="shared" ref="BG11" si="3">+EXP(BF11)-1</f>
        <v>1.1025943641383318E-2</v>
      </c>
      <c r="BH11" s="310">
        <f t="shared" ref="BH11" si="4">-BF12/(2*BF13)</f>
        <v>53.421036894680455</v>
      </c>
      <c r="BI11" s="309">
        <f t="shared" ref="BI11" si="5">+BI12+2*40*BI13</f>
        <v>1.015330059453845E-2</v>
      </c>
      <c r="BJ11" s="311">
        <f t="shared" ref="BJ11" si="6">+EXP(BI11)-1</f>
        <v>1.0205020244533181E-2</v>
      </c>
      <c r="BK11" s="310">
        <f t="shared" ref="BK11" si="7">-BI12/(2*BI13)</f>
        <v>54.748960852074667</v>
      </c>
      <c r="BL11" s="309">
        <f t="shared" ref="BL11" si="8">+BL12+2*40*BL13</f>
        <v>1.1501439847052097E-2</v>
      </c>
      <c r="BM11" s="311">
        <f t="shared" ref="BM11" si="9">+EXP(BL11)-1</f>
        <v>1.1567835711516317E-2</v>
      </c>
      <c r="BN11" s="310">
        <f t="shared" ref="BN11" si="10">-BL12/(2*BL13)</f>
        <v>53.846130861910524</v>
      </c>
      <c r="BO11" s="309">
        <f t="shared" ref="BO11" si="11">+BO12+2*40*BO13</f>
        <v>1.1543460190296173E-2</v>
      </c>
      <c r="BP11" s="311">
        <f t="shared" ref="BP11" si="12">+EXP(BO11)-1</f>
        <v>1.1610343032267378E-2</v>
      </c>
      <c r="BQ11" s="310">
        <f t="shared" ref="BQ11" si="13">-BO12/(2*BO13)</f>
        <v>52.282404120329886</v>
      </c>
    </row>
    <row r="12" spans="1:69" ht="15.75" x14ac:dyDescent="0.25">
      <c r="A12" s="367" t="s">
        <v>721</v>
      </c>
      <c r="B12" s="312"/>
      <c r="C12" s="313" t="s">
        <v>732</v>
      </c>
      <c r="D12" s="306">
        <f>IF($A12="","",IFERROR(VLOOKUP(D$3&amp;$A12,Model1_RMRJ!$1:$1048576,D$4,0),"-"))</f>
        <v>5.5162448436021805E-2</v>
      </c>
      <c r="E12" s="307">
        <f>IF($A12="","",IFERROR(VLOOKUP(E$3&amp;$A12,Model1_RMRJ!$1:$1048576,E$4,0)*100,"-"))</f>
        <v>0</v>
      </c>
      <c r="F12" s="308">
        <f>IF($A12="","",IFERROR(VLOOKUP(F$3&amp;$A12,Model1_RMRJ!$1:$1048576,F$4,0),"-"))</f>
        <v>39.518470764160156</v>
      </c>
      <c r="G12" s="306">
        <f>IF($A12="","",IFERROR(VLOOKUP(G$3&amp;$A12,Model1_RMRJ!$1:$1048576,G$4,0),"-"))</f>
        <v>4.3447811156511307E-2</v>
      </c>
      <c r="H12" s="307">
        <f>IF($A12="","",IFERROR(VLOOKUP(H$3&amp;$A12,Model1_RMRJ!$1:$1048576,H$4,0)*100,"-"))</f>
        <v>0</v>
      </c>
      <c r="I12" s="308">
        <f>IF($A12="","",IFERROR(VLOOKUP(I$3&amp;$A12,Model1_RMRJ!$1:$1048576,I$4,0),"-"))</f>
        <v>39.627571105957031</v>
      </c>
      <c r="J12" s="306">
        <f>IF($A12="","",IFERROR(VLOOKUP(J$3&amp;$A12,Model1_RMRJ!$1:$1048576,J$4,0),"-"))</f>
        <v>5.0397340208292007E-2</v>
      </c>
      <c r="K12" s="307">
        <f>IF($A12="","",IFERROR(VLOOKUP(K$3&amp;$A12,Model1_RMRJ!$1:$1048576,K$4,0)*100,"-"))</f>
        <v>0</v>
      </c>
      <c r="L12" s="308">
        <f>IF($A12="","",IFERROR(VLOOKUP(L$3&amp;$A12,Model1_RMRJ!$1:$1048576,L$4,0),"-"))</f>
        <v>39.671802520751953</v>
      </c>
      <c r="M12" s="306">
        <f>IF($A12="","",IFERROR(VLOOKUP(M$3&amp;$A12,Model1_RMRJ!$1:$1048576,M$4,0),"-"))</f>
        <v>4.8255998641252518E-2</v>
      </c>
      <c r="N12" s="307">
        <f>IF($A12="","",IFERROR(VLOOKUP(N$3&amp;$A12,Model1_RMRJ!$1:$1048576,N$4,0)*100,"-"))</f>
        <v>0</v>
      </c>
      <c r="O12" s="308">
        <f>IF($A12="","",IFERROR(VLOOKUP(O$3&amp;$A12,Model1_RMRJ!$1:$1048576,O$4,0),"-"))</f>
        <v>39.785877227783203</v>
      </c>
      <c r="P12" s="306">
        <f>IF($A12="","",IFERROR(VLOOKUP(P$3&amp;$A12,Model1_RMRJ!$1:$1048576,P$4,0),"-"))</f>
        <v>4.1137933731079102E-2</v>
      </c>
      <c r="Q12" s="307">
        <f>IF($A12="","",IFERROR(VLOOKUP(Q$3&amp;$A12,Model1_RMRJ!$1:$1048576,Q$4,0)*100,"-"))</f>
        <v>6.1396587345115045E-20</v>
      </c>
      <c r="R12" s="308">
        <f>IF($A12="","",IFERROR(VLOOKUP(R$3&amp;$A12,Model1_RMRJ!$1:$1048576,R$4,0),"-"))</f>
        <v>39.783443450927734</v>
      </c>
      <c r="S12" s="306">
        <f>IF($A12="","",IFERROR(VLOOKUP(S$3&amp;$A12,Model1_RMRJ!$1:$1048576,S$4,0),"-"))</f>
        <v>4.4679410755634308E-2</v>
      </c>
      <c r="T12" s="307">
        <f>IF($A12="","",IFERROR(VLOOKUP(T$3&amp;$A12,Model1_RMRJ!$1:$1048576,T$4,0)*100,"-"))</f>
        <v>0</v>
      </c>
      <c r="U12" s="308">
        <f>IF($A12="","",IFERROR(VLOOKUP(U$3&amp;$A12,Model1_RMRJ!$1:$1048576,U$4,0),"-"))</f>
        <v>39.753402709960938</v>
      </c>
      <c r="V12" s="306">
        <f>IF($A12="","",IFERROR(VLOOKUP(V$3&amp;$A12,Model1_RMRJ!$1:$1048576,V$4,0),"-"))</f>
        <v>4.5539483428001404E-2</v>
      </c>
      <c r="W12" s="307">
        <f>IF($A12="","",IFERROR(VLOOKUP(W$3&amp;$A12,Model1_RMRJ!$1:$1048576,W$4,0)*100,"-"))</f>
        <v>0</v>
      </c>
      <c r="X12" s="308">
        <f>IF($A12="","",IFERROR(VLOOKUP(X$3&amp;$A12,Model1_RMRJ!$1:$1048576,X$4,0),"-"))</f>
        <v>39.955528259277344</v>
      </c>
      <c r="Y12" s="306">
        <f>IF($A12="","",IFERROR(VLOOKUP(Y$3&amp;$A12,Model1_RMRJ!$1:$1048576,Y$4,0),"-"))</f>
        <v>4.2954724282026291E-2</v>
      </c>
      <c r="Z12" s="307">
        <f>IF($A12="","",IFERROR(VLOOKUP(Z$3&amp;$A12,Model1_RMRJ!$1:$1048576,Z$4,0)*100,"-"))</f>
        <v>0</v>
      </c>
      <c r="AA12" s="308">
        <f>IF($A12="","",IFERROR(VLOOKUP(AA$3&amp;$A12,Model1_RMRJ!$1:$1048576,AA$4,0),"-"))</f>
        <v>40.013008117675781</v>
      </c>
      <c r="AB12" s="306">
        <f>IF($A12="","",IFERROR(VLOOKUP(AB$3&amp;$A12,Model1_RMRJ!$1:$1048576,AB$4,0),"-"))</f>
        <v>4.237024113535881E-2</v>
      </c>
      <c r="AC12" s="307">
        <f>IF($A12="","",IFERROR(VLOOKUP(AC$3&amp;$A12,Model1_RMRJ!$1:$1048576,AC$4,0)*100,"-"))</f>
        <v>0</v>
      </c>
      <c r="AD12" s="308">
        <f>IF($A12="","",IFERROR(VLOOKUP(AD$3&amp;$A12,Model1_RMRJ!$1:$1048576,AD$4,0),"-"))</f>
        <v>39.830039978027344</v>
      </c>
      <c r="AE12" s="306">
        <f>IF($A12="","",IFERROR(VLOOKUP(AE$3&amp;$A12,Model1_RMRJ!$1:$1048576,AE$4,0),"-"))</f>
        <v>3.7870138883590698E-2</v>
      </c>
      <c r="AF12" s="307">
        <f>IF($A12="","",IFERROR(VLOOKUP(AF$3&amp;$A12,Model1_RMRJ!$1:$1048576,AF$4,0)*100,"-"))</f>
        <v>1.9038458449753318E-24</v>
      </c>
      <c r="AG12" s="308">
        <f>IF($A12="","",IFERROR(VLOOKUP(AG$3&amp;$A12,Model1_RMRJ!$1:$1048576,AG$4,0),"-"))</f>
        <v>40.105499267578125</v>
      </c>
      <c r="AH12" s="306">
        <f>IF($A12="","",IFERROR(VLOOKUP(AH$3&amp;$A12,Model1_RMRJ!$1:$1048576,AH$4,0),"-"))</f>
        <v>3.1288046389818192E-2</v>
      </c>
      <c r="AI12" s="307">
        <f>IF($A12="","",IFERROR(VLOOKUP(AI$3&amp;$A12,Model1_RMRJ!$1:$1048576,AI$4,0)*100,"-"))</f>
        <v>1.7073856434582368E-10</v>
      </c>
      <c r="AJ12" s="308">
        <f>IF($A12="","",IFERROR(VLOOKUP(AJ$3&amp;$A12,Model1_RMRJ!$1:$1048576,AJ$4,0),"-"))</f>
        <v>40.274467468261719</v>
      </c>
      <c r="AK12" s="306">
        <f>IF($A12="","",IFERROR(VLOOKUP(AK$3&amp;$A12,Model1_RMRJ!$1:$1048576,AK$4,0),"-"))</f>
        <v>3.9831157773733139E-2</v>
      </c>
      <c r="AL12" s="307">
        <f>IF($A12="","",IFERROR(VLOOKUP(AL$3&amp;$A12,Model1_RMRJ!$1:$1048576,AL$4,0)*100,"-"))</f>
        <v>1.9864470928787549E-25</v>
      </c>
      <c r="AM12" s="308">
        <f>IF($A12="","",IFERROR(VLOOKUP(AM$3&amp;$A12,Model1_RMRJ!$1:$1048576,AM$4,0),"-"))</f>
        <v>40.468364715576172</v>
      </c>
      <c r="AN12" s="306">
        <f>IF($A12="","",IFERROR(VLOOKUP(AN$3&amp;$A12,Model1_RMRJ!$1:$1048576,AN$4,0),"-"))</f>
        <v>4.1289839893579483E-2</v>
      </c>
      <c r="AO12" s="307">
        <f>IF($A12="","",IFERROR(VLOOKUP(AO$3&amp;$A12,Model1_RMRJ!$1:$1048576,AO$4,0)*100,"-"))</f>
        <v>0</v>
      </c>
      <c r="AP12" s="308">
        <f>IF($A12="","",IFERROR(VLOOKUP(AP$3&amp;$A12,Model1_RMRJ!$1:$1048576,AP$4,0),"-"))</f>
        <v>40.553115844726563</v>
      </c>
      <c r="AQ12" s="306">
        <f>IF($A12="","",IFERROR(VLOOKUP(AQ$3&amp;$A12,Model1_RMRJ!$1:$1048576,AQ$4,0),"-"))</f>
        <v>4.2902771383523941E-2</v>
      </c>
      <c r="AR12" s="307">
        <f>IF($A12="","",IFERROR(VLOOKUP(AR$3&amp;$A12,Model1_RMRJ!$1:$1048576,AR$4,0)*100,"-"))</f>
        <v>0</v>
      </c>
      <c r="AS12" s="308">
        <f>IF($A12="","",IFERROR(VLOOKUP(AS$3&amp;$A12,Model1_RMRJ!$1:$1048576,AS$4,0),"-"))</f>
        <v>40.736274719238281</v>
      </c>
      <c r="AT12" s="306">
        <f>IF($A12="","",IFERROR(VLOOKUP(AT$3&amp;$A12,Model1_RMRJ!$1:$1048576,AT$4,0),"-"))</f>
        <v>4.6712115406990051E-2</v>
      </c>
      <c r="AU12" s="307">
        <f>IF($A12="","",IFERROR(VLOOKUP(AU$3&amp;$A12,Model1_RMRJ!$1:$1048576,AU$4,0)*100,"-"))</f>
        <v>0</v>
      </c>
      <c r="AV12" s="308">
        <f>IF($A12="","",IFERROR(VLOOKUP(AV$3&amp;$A12,Model1_RMRJ!$1:$1048576,AV$4,0),"-"))</f>
        <v>40.758701324462891</v>
      </c>
      <c r="AW12" s="306">
        <f>IF($A12="","",IFERROR(VLOOKUP(AW$3&amp;$A12,Model1_RMRJ!$1:$1048576,AW$4,0),"-"))</f>
        <v>4.7700371593236923E-2</v>
      </c>
      <c r="AX12" s="307">
        <f>IF($A12="","",IFERROR(VLOOKUP(AX$3&amp;$A12,Model1_RMRJ!$1:$1048576,AX$4,0)*100,"-"))</f>
        <v>0</v>
      </c>
      <c r="AY12" s="308">
        <f>IF($A12="","",IFERROR(VLOOKUP(AY$3&amp;$A12,Model1_RMRJ!$1:$1048576,AY$4,0),"-"))</f>
        <v>40.510787963867188</v>
      </c>
      <c r="AZ12" s="306">
        <f>IF($A12="","",IFERROR(VLOOKUP(AZ$3&amp;$A12,Model1_RMRJ!$1:$1048576,AZ$4,0),"-"))</f>
        <v>4.9136947840452194E-2</v>
      </c>
      <c r="BA12" s="307">
        <f>IF($A12="","",IFERROR(VLOOKUP(BA$3&amp;$A12,Model1_RMRJ!$1:$1048576,BA$4,0)*100,"-"))</f>
        <v>0</v>
      </c>
      <c r="BB12" s="308">
        <f>IF($A12="","",IFERROR(VLOOKUP(BB$3&amp;$A12,Model1_RMRJ!$1:$1048576,BB$4,0),"-"))</f>
        <v>40.906997680664063</v>
      </c>
      <c r="BC12" s="306">
        <f>IF($A12="","",IFERROR(VLOOKUP(BC$3&amp;$A12,Model1_RMRJ!$1:$1048576,BC$4,0),"-"))</f>
        <v>4.9504142254590988E-2</v>
      </c>
      <c r="BD12" s="307">
        <f>IF($A12="","",IFERROR(VLOOKUP(BD$3&amp;$A12,Model1_RMRJ!$1:$1048576,BD$4,0)*100,"-"))</f>
        <v>0</v>
      </c>
      <c r="BE12" s="308">
        <f>IF($A12="","",IFERROR(VLOOKUP(BE$3&amp;$A12,Model1_RMRJ!$1:$1048576,BE$4,0),"-"))</f>
        <v>39.651374816894531</v>
      </c>
      <c r="BF12" s="306">
        <f>IF($A12="","",IFERROR(VLOOKUP(BF$3&amp;$A12,Model1_RMRJ!$1:$1048576,BF$4,0),"-"))</f>
        <v>4.3647430837154388E-2</v>
      </c>
      <c r="BG12" s="307">
        <f>IF($A12="","",IFERROR(VLOOKUP(BG$3&amp;$A12,Model1_RMRJ!$1:$1048576,BG$4,0)*100,"-"))</f>
        <v>0</v>
      </c>
      <c r="BH12" s="308">
        <f>IF($A12="","",IFERROR(VLOOKUP(BH$3&amp;$A12,Model1_RMRJ!$1:$1048576,BH$4,0),"-"))</f>
        <v>39.876068115234375</v>
      </c>
      <c r="BI12" s="306">
        <f>IF($A12="","",IFERROR(VLOOKUP(BI$3&amp;$A12,Model1_RMRJ!$1:$1048576,BI$4,0),"-"))</f>
        <v>3.7689615041017532E-2</v>
      </c>
      <c r="BJ12" s="307">
        <f>IF($A12="","",IFERROR(VLOOKUP(BJ$3&amp;$A12,Model1_RMRJ!$1:$1048576,BJ$4,0)*100,"-"))</f>
        <v>0</v>
      </c>
      <c r="BK12" s="308">
        <f>IF($A12="","",IFERROR(VLOOKUP(BK$3&amp;$A12,Model1_RMRJ!$1:$1048576,BK$4,0),"-"))</f>
        <v>40.169448852539063</v>
      </c>
      <c r="BL12" s="306">
        <f>IF($A12="","",IFERROR(VLOOKUP(BL$3&amp;$A12,Model1_RMRJ!$1:$1048576,BL$4,0),"-"))</f>
        <v>4.4727876782417297E-2</v>
      </c>
      <c r="BM12" s="307">
        <f>IF($A12="","",IFERROR(VLOOKUP(BM$3&amp;$A12,Model1_RMRJ!$1:$1048576,BM$4,0)*100,"-"))</f>
        <v>0</v>
      </c>
      <c r="BN12" s="308">
        <f>IF($A12="","",IFERROR(VLOOKUP(BN$3&amp;$A12,Model1_RMRJ!$1:$1048576,BN$4,0),"-"))</f>
        <v>40.640110015869141</v>
      </c>
      <c r="BO12" s="306">
        <f>IF($A12="","",IFERROR(VLOOKUP(BO$3&amp;$A12,Model1_RMRJ!$1:$1048576,BO$4,0),"-"))</f>
        <v>4.9136947840452194E-2</v>
      </c>
      <c r="BP12" s="307">
        <f>IF($A12="","",IFERROR(VLOOKUP(BP$3&amp;$A12,Model1_RMRJ!$1:$1048576,BP$4,0)*100,"-"))</f>
        <v>0</v>
      </c>
      <c r="BQ12" s="308">
        <f>IF($A12="","",IFERROR(VLOOKUP(BQ$3&amp;$A12,Model1_RMRJ!$1:$1048576,BQ$4,0),"-"))</f>
        <v>40.906997680664063</v>
      </c>
    </row>
    <row r="13" spans="1:69" ht="15.75" x14ac:dyDescent="0.25">
      <c r="A13" s="367" t="s">
        <v>722</v>
      </c>
      <c r="B13" s="312"/>
      <c r="C13" s="313" t="s">
        <v>733</v>
      </c>
      <c r="D13" s="306">
        <f>IF($A13="","",IFERROR(VLOOKUP(D$3&amp;$A13,Model1_RMRJ!$1:$1048576,D$4,0),"-"))</f>
        <v>-5.329736159183085E-4</v>
      </c>
      <c r="E13" s="307">
        <f>IF($A13="","",IFERROR(VLOOKUP(E$3&amp;$A13,Model1_RMRJ!$1:$1048576,E$4,0)*100,"-"))</f>
        <v>0</v>
      </c>
      <c r="F13" s="307">
        <f>IF($A13="","",IFERROR(VLOOKUP(F$3&amp;$A13,Model1_RMRJ!$1:$1048576,F$4,0),"-"))</f>
        <v>1732.59033203125</v>
      </c>
      <c r="G13" s="306">
        <f>IF($A13="","",IFERROR(VLOOKUP(G$3&amp;$A13,Model1_RMRJ!$1:$1048576,G$4,0),"-"))</f>
        <v>-4.0035080746747553E-4</v>
      </c>
      <c r="H13" s="307">
        <f>IF($A13="","",IFERROR(VLOOKUP(H$3&amp;$A13,Model1_RMRJ!$1:$1048576,H$4,0)*100,"-"))</f>
        <v>3.2450585278659453E-24</v>
      </c>
      <c r="I13" s="307">
        <f>IF($A13="","",IFERROR(VLOOKUP(I$3&amp;$A13,Model1_RMRJ!$1:$1048576,I$4,0),"-"))</f>
        <v>1739.3511962890625</v>
      </c>
      <c r="J13" s="306">
        <f>IF($A13="","",IFERROR(VLOOKUP(J$3&amp;$A13,Model1_RMRJ!$1:$1048576,J$4,0),"-"))</f>
        <v>-4.8381593660451472E-4</v>
      </c>
      <c r="K13" s="307">
        <f>IF($A13="","",IFERROR(VLOOKUP(K$3&amp;$A13,Model1_RMRJ!$1:$1048576,K$4,0)*100,"-"))</f>
        <v>0</v>
      </c>
      <c r="L13" s="307">
        <f>IF($A13="","",IFERROR(VLOOKUP(L$3&amp;$A13,Model1_RMRJ!$1:$1048576,L$4,0),"-"))</f>
        <v>1744.0751953125</v>
      </c>
      <c r="M13" s="306">
        <f>IF($A13="","",IFERROR(VLOOKUP(M$3&amp;$A13,Model1_RMRJ!$1:$1048576,M$4,0),"-"))</f>
        <v>-4.6552356798201799E-4</v>
      </c>
      <c r="N13" s="307">
        <f>IF($A13="","",IFERROR(VLOOKUP(N$3&amp;$A13,Model1_RMRJ!$1:$1048576,N$4,0)*100,"-"))</f>
        <v>2.0328446245368973E-35</v>
      </c>
      <c r="O13" s="307">
        <f>IF($A13="","",IFERROR(VLOOKUP(O$3&amp;$A13,Model1_RMRJ!$1:$1048576,O$4,0),"-"))</f>
        <v>1754.2646484375</v>
      </c>
      <c r="P13" s="306">
        <f>IF($A13="","",IFERROR(VLOOKUP(P$3&amp;$A13,Model1_RMRJ!$1:$1048576,P$4,0),"-"))</f>
        <v>-3.807492321357131E-4</v>
      </c>
      <c r="Q13" s="307">
        <f>IF($A13="","",IFERROR(VLOOKUP(Q$3&amp;$A13,Model1_RMRJ!$1:$1048576,Q$4,0)*100,"-"))</f>
        <v>8.969843097450525E-11</v>
      </c>
      <c r="R13" s="307">
        <f>IF($A13="","",IFERROR(VLOOKUP(R$3&amp;$A13,Model1_RMRJ!$1:$1048576,R$4,0),"-"))</f>
        <v>1752.050048828125</v>
      </c>
      <c r="S13" s="306">
        <f>IF($A13="","",IFERROR(VLOOKUP(S$3&amp;$A13,Model1_RMRJ!$1:$1048576,S$4,0),"-"))</f>
        <v>-4.1825821972452104E-4</v>
      </c>
      <c r="T13" s="307">
        <f>IF($A13="","",IFERROR(VLOOKUP(T$3&amp;$A13,Model1_RMRJ!$1:$1048576,T$4,0)*100,"-"))</f>
        <v>6.4122651847751004E-27</v>
      </c>
      <c r="U13" s="307">
        <f>IF($A13="","",IFERROR(VLOOKUP(U$3&amp;$A13,Model1_RMRJ!$1:$1048576,U$4,0),"-"))</f>
        <v>1750.2242431640625</v>
      </c>
      <c r="V13" s="306">
        <f>IF($A13="","",IFERROR(VLOOKUP(V$3&amp;$A13,Model1_RMRJ!$1:$1048576,V$4,0),"-"))</f>
        <v>-4.3132170685566962E-4</v>
      </c>
      <c r="W13" s="307">
        <f>IF($A13="","",IFERROR(VLOOKUP(W$3&amp;$A13,Model1_RMRJ!$1:$1048576,W$4,0)*100,"-"))</f>
        <v>8.9600523238643027E-32</v>
      </c>
      <c r="X13" s="307">
        <f>IF($A13="","",IFERROR(VLOOKUP(X$3&amp;$A13,Model1_RMRJ!$1:$1048576,X$4,0),"-"))</f>
        <v>1764.35791015625</v>
      </c>
      <c r="Y13" s="306">
        <f>IF($A13="","",IFERROR(VLOOKUP(Y$3&amp;$A13,Model1_RMRJ!$1:$1048576,Y$4,0),"-"))</f>
        <v>-4.0120515041053295E-4</v>
      </c>
      <c r="Z13" s="307">
        <f>IF($A13="","",IFERROR(VLOOKUP(Z$3&amp;$A13,Model1_RMRJ!$1:$1048576,Z$4,0)*100,"-"))</f>
        <v>7.268508422520346E-31</v>
      </c>
      <c r="AA13" s="307">
        <f>IF($A13="","",IFERROR(VLOOKUP(AA$3&amp;$A13,Model1_RMRJ!$1:$1048576,AA$4,0),"-"))</f>
        <v>1765.6220703125</v>
      </c>
      <c r="AB13" s="306">
        <f>IF($A13="","",IFERROR(VLOOKUP(AB$3&amp;$A13,Model1_RMRJ!$1:$1048576,AB$4,0),"-"))</f>
        <v>-3.91129229683429E-4</v>
      </c>
      <c r="AC13" s="307">
        <f>IF($A13="","",IFERROR(VLOOKUP(AC$3&amp;$A13,Model1_RMRJ!$1:$1048576,AC$4,0)*100,"-"))</f>
        <v>8.5459088177661956E-29</v>
      </c>
      <c r="AD13" s="307">
        <f>IF($A13="","",IFERROR(VLOOKUP(AD$3&amp;$A13,Model1_RMRJ!$1:$1048576,AD$4,0),"-"))</f>
        <v>1748.779296875</v>
      </c>
      <c r="AE13" s="306">
        <f>IF($A13="","",IFERROR(VLOOKUP(AE$3&amp;$A13,Model1_RMRJ!$1:$1048576,AE$4,0),"-"))</f>
        <v>-3.3810155582614243E-4</v>
      </c>
      <c r="AF13" s="307">
        <f>IF($A13="","",IFERROR(VLOOKUP(AF$3&amp;$A13,Model1_RMRJ!$1:$1048576,AF$4,0)*100,"-"))</f>
        <v>4.6106023492630769E-13</v>
      </c>
      <c r="AG13" s="307">
        <f>IF($A13="","",IFERROR(VLOOKUP(AG$3&amp;$A13,Model1_RMRJ!$1:$1048576,AG$4,0),"-"))</f>
        <v>1770.6199951171875</v>
      </c>
      <c r="AH13" s="306">
        <f>IF($A13="","",IFERROR(VLOOKUP(AH$3&amp;$A13,Model1_RMRJ!$1:$1048576,AH$4,0),"-"))</f>
        <v>-2.8468176606111228E-4</v>
      </c>
      <c r="AI13" s="307">
        <f>IF($A13="","",IFERROR(VLOOKUP(AI$3&amp;$A13,Model1_RMRJ!$1:$1048576,AI$4,0)*100,"-"))</f>
        <v>1.4658124314337329E-5</v>
      </c>
      <c r="AJ13" s="307">
        <f>IF($A13="","",IFERROR(VLOOKUP(AJ$3&amp;$A13,Model1_RMRJ!$1:$1048576,AJ$4,0),"-"))</f>
        <v>1784.2110595703125</v>
      </c>
      <c r="AK13" s="306">
        <f>IF($A13="","",IFERROR(VLOOKUP(AK$3&amp;$A13,Model1_RMRJ!$1:$1048576,AK$4,0),"-"))</f>
        <v>-3.6372846807353199E-4</v>
      </c>
      <c r="AL13" s="307">
        <f>IF($A13="","",IFERROR(VLOOKUP(AL$3&amp;$A13,Model1_RMRJ!$1:$1048576,AL$4,0)*100,"-"))</f>
        <v>2.9046895872563816E-14</v>
      </c>
      <c r="AM13" s="307">
        <f>IF($A13="","",IFERROR(VLOOKUP(AM$3&amp;$A13,Model1_RMRJ!$1:$1048576,AM$4,0),"-"))</f>
        <v>1802.615234375</v>
      </c>
      <c r="AN13" s="306">
        <f>IF($A13="","",IFERROR(VLOOKUP(AN$3&amp;$A13,Model1_RMRJ!$1:$1048576,AN$4,0),"-"))</f>
        <v>-3.828882472589612E-4</v>
      </c>
      <c r="AO13" s="307">
        <f>IF($A13="","",IFERROR(VLOOKUP(AO$3&amp;$A13,Model1_RMRJ!$1:$1048576,AO$4,0)*100,"-"))</f>
        <v>7.9428051722350056E-28</v>
      </c>
      <c r="AP13" s="307">
        <f>IF($A13="","",IFERROR(VLOOKUP(AP$3&amp;$A13,Model1_RMRJ!$1:$1048576,AP$4,0),"-"))</f>
        <v>1808.44091796875</v>
      </c>
      <c r="AQ13" s="306">
        <f>IF($A13="","",IFERROR(VLOOKUP(AQ$3&amp;$A13,Model1_RMRJ!$1:$1048576,AQ$4,0),"-"))</f>
        <v>-3.9093091618269682E-4</v>
      </c>
      <c r="AR13" s="307">
        <f>IF($A13="","",IFERROR(VLOOKUP(AR$3&amp;$A13,Model1_RMRJ!$1:$1048576,AR$4,0)*100,"-"))</f>
        <v>1.2357931108951752E-27</v>
      </c>
      <c r="AS13" s="307">
        <f>IF($A13="","",IFERROR(VLOOKUP(AS$3&amp;$A13,Model1_RMRJ!$1:$1048576,AS$4,0),"-"))</f>
        <v>1824.822509765625</v>
      </c>
      <c r="AT13" s="306">
        <f>IF($A13="","",IFERROR(VLOOKUP(AT$3&amp;$A13,Model1_RMRJ!$1:$1048576,AT$4,0),"-"))</f>
        <v>-4.3681441457010806E-4</v>
      </c>
      <c r="AU13" s="307">
        <f>IF($A13="","",IFERROR(VLOOKUP(AU$3&amp;$A13,Model1_RMRJ!$1:$1048576,AU$4,0)*100,"-"))</f>
        <v>0</v>
      </c>
      <c r="AV13" s="307">
        <f>IF($A13="","",IFERROR(VLOOKUP(AV$3&amp;$A13,Model1_RMRJ!$1:$1048576,AV$4,0),"-"))</f>
        <v>1828.052734375</v>
      </c>
      <c r="AW13" s="306">
        <f>IF($A13="","",IFERROR(VLOOKUP(AW$3&amp;$A13,Model1_RMRJ!$1:$1048576,AW$4,0),"-"))</f>
        <v>-4.4834075379185379E-4</v>
      </c>
      <c r="AX13" s="307">
        <f>IF($A13="","",IFERROR(VLOOKUP(AX$3&amp;$A13,Model1_RMRJ!$1:$1048576,AX$4,0)*100,"-"))</f>
        <v>4.7893262332344538E-34</v>
      </c>
      <c r="AY13" s="307">
        <f>IF($A13="","",IFERROR(VLOOKUP(AY$3&amp;$A13,Model1_RMRJ!$1:$1048576,AY$4,0),"-"))</f>
        <v>1807.6817626953125</v>
      </c>
      <c r="AZ13" s="306">
        <f>IF($A13="","",IFERROR(VLOOKUP(AZ$3&amp;$A13,Model1_RMRJ!$1:$1048576,AZ$4,0),"-"))</f>
        <v>-4.6991859562695026E-4</v>
      </c>
      <c r="BA13" s="307">
        <f>IF($A13="","",IFERROR(VLOOKUP(BA$3&amp;$A13,Model1_RMRJ!$1:$1048576,BA$4,0)*100,"-"))</f>
        <v>1.8030794606652608E-36</v>
      </c>
      <c r="BB13" s="307">
        <f>IF($A13="","",IFERROR(VLOOKUP(BB$3&amp;$A13,Model1_RMRJ!$1:$1048576,BB$4,0),"-"))</f>
        <v>1836.2376708984375</v>
      </c>
      <c r="BC13" s="306">
        <f>IF($A13="","",IFERROR(VLOOKUP(BC$3&amp;$A13,Model1_RMRJ!$1:$1048576,BC$4,0),"-"))</f>
        <v>-4.7305689076893032E-4</v>
      </c>
      <c r="BD13" s="307">
        <f>IF($A13="","",IFERROR(VLOOKUP(BD$3&amp;$A13,Model1_RMRJ!$1:$1048576,BD$4,0)*100,"-"))</f>
        <v>0</v>
      </c>
      <c r="BE13" s="307">
        <f>IF($A13="","",IFERROR(VLOOKUP(BE$3&amp;$A13,Model1_RMRJ!$1:$1048576,BE$4,0),"-"))</f>
        <v>1742.6026611328125</v>
      </c>
      <c r="BF13" s="306">
        <f>IF($A13="","",IFERROR(VLOOKUP(BF$3&amp;$A13,Model1_RMRJ!$1:$1048576,BF$4,0),"-"))</f>
        <v>-4.0852287202142179E-4</v>
      </c>
      <c r="BG13" s="307">
        <f>IF($A13="","",IFERROR(VLOOKUP(BG$3&amp;$A13,Model1_RMRJ!$1:$1048576,BG$4,0)*100,"-"))</f>
        <v>0</v>
      </c>
      <c r="BH13" s="307">
        <f>IF($A13="","",IFERROR(VLOOKUP(BH$3&amp;$A13,Model1_RMRJ!$1:$1048576,BH$4,0),"-"))</f>
        <v>1758.05029296875</v>
      </c>
      <c r="BI13" s="306">
        <f>IF($A13="","",IFERROR(VLOOKUP(BI$3&amp;$A13,Model1_RMRJ!$1:$1048576,BI$4,0),"-"))</f>
        <v>-3.4420393058098853E-4</v>
      </c>
      <c r="BJ13" s="307">
        <f>IF($A13="","",IFERROR(VLOOKUP(BJ$3&amp;$A13,Model1_RMRJ!$1:$1048576,BJ$4,0)*100,"-"))</f>
        <v>0</v>
      </c>
      <c r="BK13" s="307">
        <f>IF($A13="","",IFERROR(VLOOKUP(BK$3&amp;$A13,Model1_RMRJ!$1:$1048576,BK$4,0),"-"))</f>
        <v>1776.5433349609375</v>
      </c>
      <c r="BL13" s="306">
        <f>IF($A13="","",IFERROR(VLOOKUP(BL$3&amp;$A13,Model1_RMRJ!$1:$1048576,BL$4,0),"-"))</f>
        <v>-4.15330461692065E-4</v>
      </c>
      <c r="BM13" s="307">
        <f>IF($A13="","",IFERROR(VLOOKUP(BM$3&amp;$A13,Model1_RMRJ!$1:$1048576,BM$4,0)*100,"-"))</f>
        <v>0</v>
      </c>
      <c r="BN13" s="307">
        <f>IF($A13="","",IFERROR(VLOOKUP(BN$3&amp;$A13,Model1_RMRJ!$1:$1048576,BN$4,0),"-"))</f>
        <v>1817.2845458984375</v>
      </c>
      <c r="BO13" s="306">
        <f>IF($A13="","",IFERROR(VLOOKUP(BO$3&amp;$A13,Model1_RMRJ!$1:$1048576,BO$4,0),"-"))</f>
        <v>-4.6991859562695026E-4</v>
      </c>
      <c r="BP13" s="307">
        <f>IF($A13="","",IFERROR(VLOOKUP(BP$3&amp;$A13,Model1_RMRJ!$1:$1048576,BP$4,0)*100,"-"))</f>
        <v>1.8030794606652608E-36</v>
      </c>
      <c r="BQ13" s="307">
        <f>IF($A13="","",IFERROR(VLOOKUP(BQ$3&amp;$A13,Model1_RMRJ!$1:$1048576,BQ$4,0),"-"))</f>
        <v>1836.2376708984375</v>
      </c>
    </row>
    <row r="14" spans="1:69" ht="15.75" x14ac:dyDescent="0.25">
      <c r="B14" s="416" t="s">
        <v>734</v>
      </c>
      <c r="C14" s="416"/>
      <c r="D14" s="309"/>
      <c r="E14" s="311"/>
      <c r="F14" s="310"/>
      <c r="G14" s="309"/>
      <c r="H14" s="311"/>
      <c r="I14" s="310"/>
      <c r="J14" s="309"/>
      <c r="K14" s="311"/>
      <c r="L14" s="310"/>
      <c r="M14" s="309"/>
      <c r="N14" s="311"/>
      <c r="O14" s="310"/>
      <c r="P14" s="309"/>
      <c r="Q14" s="311"/>
      <c r="R14" s="310"/>
      <c r="S14" s="309"/>
      <c r="T14" s="311"/>
      <c r="U14" s="310"/>
      <c r="V14" s="309"/>
      <c r="W14" s="311"/>
      <c r="X14" s="310"/>
      <c r="Y14" s="309"/>
      <c r="Z14" s="311"/>
      <c r="AA14" s="310"/>
      <c r="AB14" s="309"/>
      <c r="AC14" s="311"/>
      <c r="AD14" s="310"/>
      <c r="AE14" s="309"/>
      <c r="AF14" s="311"/>
      <c r="AG14" s="310"/>
      <c r="AH14" s="309"/>
      <c r="AI14" s="311"/>
      <c r="AJ14" s="310"/>
      <c r="AK14" s="309"/>
      <c r="AL14" s="311"/>
      <c r="AM14" s="310"/>
      <c r="AN14" s="309"/>
      <c r="AO14" s="311"/>
      <c r="AP14" s="310"/>
      <c r="AQ14" s="309"/>
      <c r="AR14" s="311"/>
      <c r="AS14" s="310"/>
      <c r="AT14" s="309"/>
      <c r="AU14" s="311"/>
      <c r="AV14" s="310"/>
      <c r="AW14" s="309"/>
      <c r="AX14" s="311"/>
      <c r="AY14" s="310"/>
      <c r="AZ14" s="309"/>
      <c r="BA14" s="311"/>
      <c r="BB14" s="310"/>
      <c r="BC14" s="309"/>
      <c r="BD14" s="311"/>
      <c r="BE14" s="310"/>
      <c r="BF14" s="309"/>
      <c r="BG14" s="311"/>
      <c r="BH14" s="310"/>
      <c r="BI14" s="309"/>
      <c r="BJ14" s="311"/>
      <c r="BK14" s="310"/>
      <c r="BL14" s="309"/>
      <c r="BM14" s="311"/>
      <c r="BN14" s="310"/>
      <c r="BO14" s="309"/>
      <c r="BP14" s="311"/>
      <c r="BQ14" s="310"/>
    </row>
    <row r="15" spans="1:69" ht="15.75" x14ac:dyDescent="0.25">
      <c r="A15" s="367" t="s">
        <v>720</v>
      </c>
      <c r="B15" s="312"/>
      <c r="C15" s="313" t="s">
        <v>735</v>
      </c>
      <c r="D15" s="337">
        <f>IF($A15="","",IFERROR(VLOOKUP(D$3&amp;$A15,Model1_RMRJ!$1:$1048576,D$4,0),"-"))</f>
        <v>0.39046657085418701</v>
      </c>
      <c r="E15" s="336">
        <f>IF($A15="","",IFERROR(VLOOKUP(E$3&amp;$A15,Model1_RMRJ!$1:$1048576,E$4,0)*100,"-"))</f>
        <v>0</v>
      </c>
      <c r="F15" s="308">
        <f>IF($A15="","",IFERROR(VLOOKUP(F$3&amp;$A15,Model1_RMRJ!$1:$1048576,F$4,0),"-"))</f>
        <v>0.5570521354675293</v>
      </c>
      <c r="G15" s="337">
        <f>IF($A15="","",IFERROR(VLOOKUP(G$3&amp;$A15,Model1_RMRJ!$1:$1048576,G$4,0),"-"))</f>
        <v>0.35988461971282959</v>
      </c>
      <c r="H15" s="336">
        <f>IF($A15="","",IFERROR(VLOOKUP(H$3&amp;$A15,Model1_RMRJ!$1:$1048576,H$4,0)*100,"-"))</f>
        <v>0</v>
      </c>
      <c r="I15" s="308">
        <f>IF($A15="","",IFERROR(VLOOKUP(I$3&amp;$A15,Model1_RMRJ!$1:$1048576,I$4,0),"-"))</f>
        <v>0.55094766616821289</v>
      </c>
      <c r="J15" s="337">
        <f>IF($A15="","",IFERROR(VLOOKUP(J$3&amp;$A15,Model1_RMRJ!$1:$1048576,J$4,0),"-"))</f>
        <v>0.36049574613571167</v>
      </c>
      <c r="K15" s="336">
        <f>IF($A15="","",IFERROR(VLOOKUP(K$3&amp;$A15,Model1_RMRJ!$1:$1048576,K$4,0)*100,"-"))</f>
        <v>0</v>
      </c>
      <c r="L15" s="308">
        <f>IF($A15="","",IFERROR(VLOOKUP(L$3&amp;$A15,Model1_RMRJ!$1:$1048576,L$4,0),"-"))</f>
        <v>0.55390584468841553</v>
      </c>
      <c r="M15" s="337">
        <f>IF($A15="","",IFERROR(VLOOKUP(M$3&amp;$A15,Model1_RMRJ!$1:$1048576,M$4,0),"-"))</f>
        <v>0.37020778656005859</v>
      </c>
      <c r="N15" s="336">
        <f>IF($A15="","",IFERROR(VLOOKUP(N$3&amp;$A15,Model1_RMRJ!$1:$1048576,N$4,0)*100,"-"))</f>
        <v>0</v>
      </c>
      <c r="O15" s="308">
        <f>IF($A15="","",IFERROR(VLOOKUP(O$3&amp;$A15,Model1_RMRJ!$1:$1048576,O$4,0),"-"))</f>
        <v>0.55438941717147827</v>
      </c>
      <c r="P15" s="337">
        <f>IF($A15="","",IFERROR(VLOOKUP(P$3&amp;$A15,Model1_RMRJ!$1:$1048576,P$4,0),"-"))</f>
        <v>0.36971345543861389</v>
      </c>
      <c r="Q15" s="336">
        <f>IF($A15="","",IFERROR(VLOOKUP(Q$3&amp;$A15,Model1_RMRJ!$1:$1048576,Q$4,0)*100,"-"))</f>
        <v>0</v>
      </c>
      <c r="R15" s="308">
        <f>IF($A15="","",IFERROR(VLOOKUP(R$3&amp;$A15,Model1_RMRJ!$1:$1048576,R$4,0),"-"))</f>
        <v>0.55978536605834961</v>
      </c>
      <c r="S15" s="337">
        <f>IF($A15="","",IFERROR(VLOOKUP(S$3&amp;$A15,Model1_RMRJ!$1:$1048576,S$4,0),"-"))</f>
        <v>0.38837906718254089</v>
      </c>
      <c r="T15" s="336">
        <f>IF($A15="","",IFERROR(VLOOKUP(T$3&amp;$A15,Model1_RMRJ!$1:$1048576,T$4,0)*100,"-"))</f>
        <v>0</v>
      </c>
      <c r="U15" s="308">
        <f>IF($A15="","",IFERROR(VLOOKUP(U$3&amp;$A15,Model1_RMRJ!$1:$1048576,U$4,0),"-"))</f>
        <v>0.55653369426727295</v>
      </c>
      <c r="V15" s="337">
        <f>IF($A15="","",IFERROR(VLOOKUP(V$3&amp;$A15,Model1_RMRJ!$1:$1048576,V$4,0),"-"))</f>
        <v>0.38296455144882202</v>
      </c>
      <c r="W15" s="336">
        <f>IF($A15="","",IFERROR(VLOOKUP(W$3&amp;$A15,Model1_RMRJ!$1:$1048576,W$4,0)*100,"-"))</f>
        <v>0</v>
      </c>
      <c r="X15" s="308">
        <f>IF($A15="","",IFERROR(VLOOKUP(X$3&amp;$A15,Model1_RMRJ!$1:$1048576,X$4,0),"-"))</f>
        <v>0.55515033006668091</v>
      </c>
      <c r="Y15" s="337">
        <f>IF($A15="","",IFERROR(VLOOKUP(Y$3&amp;$A15,Model1_RMRJ!$1:$1048576,Y$4,0),"-"))</f>
        <v>0.38520419597625732</v>
      </c>
      <c r="Z15" s="336">
        <f>IF($A15="","",IFERROR(VLOOKUP(Z$3&amp;$A15,Model1_RMRJ!$1:$1048576,Z$4,0)*100,"-"))</f>
        <v>0</v>
      </c>
      <c r="AA15" s="308">
        <f>IF($A15="","",IFERROR(VLOOKUP(AA$3&amp;$A15,Model1_RMRJ!$1:$1048576,AA$4,0),"-"))</f>
        <v>0.5565040111541748</v>
      </c>
      <c r="AB15" s="337">
        <f>IF($A15="","",IFERROR(VLOOKUP(AB$3&amp;$A15,Model1_RMRJ!$1:$1048576,AB$4,0),"-"))</f>
        <v>0.37339568138122559</v>
      </c>
      <c r="AC15" s="336">
        <f>IF($A15="","",IFERROR(VLOOKUP(AC$3&amp;$A15,Model1_RMRJ!$1:$1048576,AC$4,0)*100,"-"))</f>
        <v>0</v>
      </c>
      <c r="AD15" s="308">
        <f>IF($A15="","",IFERROR(VLOOKUP(AD$3&amp;$A15,Model1_RMRJ!$1:$1048576,AD$4,0),"-"))</f>
        <v>0.55564820766448975</v>
      </c>
      <c r="AE15" s="337">
        <f>IF($A15="","",IFERROR(VLOOKUP(AE$3&amp;$A15,Model1_RMRJ!$1:$1048576,AE$4,0),"-"))</f>
        <v>0.34436431527137756</v>
      </c>
      <c r="AF15" s="336">
        <f>IF($A15="","",IFERROR(VLOOKUP(AF$3&amp;$A15,Model1_RMRJ!$1:$1048576,AF$4,0)*100,"-"))</f>
        <v>0</v>
      </c>
      <c r="AG15" s="308">
        <f>IF($A15="","",IFERROR(VLOOKUP(AG$3&amp;$A15,Model1_RMRJ!$1:$1048576,AG$4,0),"-"))</f>
        <v>0.56093508005142212</v>
      </c>
      <c r="AH15" s="337">
        <f>IF($A15="","",IFERROR(VLOOKUP(AH$3&amp;$A15,Model1_RMRJ!$1:$1048576,AH$4,0),"-"))</f>
        <v>0.28644895553588867</v>
      </c>
      <c r="AI15" s="336">
        <f>IF($A15="","",IFERROR(VLOOKUP(AI$3&amp;$A15,Model1_RMRJ!$1:$1048576,AI$4,0)*100,"-"))</f>
        <v>0</v>
      </c>
      <c r="AJ15" s="308">
        <f>IF($A15="","",IFERROR(VLOOKUP(AJ$3&amp;$A15,Model1_RMRJ!$1:$1048576,AJ$4,0),"-"))</f>
        <v>0.55836814641952515</v>
      </c>
      <c r="AK15" s="337">
        <f>IF($A15="","",IFERROR(VLOOKUP(AK$3&amp;$A15,Model1_RMRJ!$1:$1048576,AK$4,0),"-"))</f>
        <v>0.31962135434150696</v>
      </c>
      <c r="AL15" s="336">
        <f>IF($A15="","",IFERROR(VLOOKUP(AL$3&amp;$A15,Model1_RMRJ!$1:$1048576,AL$4,0)*100,"-"))</f>
        <v>0</v>
      </c>
      <c r="AM15" s="308">
        <f>IF($A15="","",IFERROR(VLOOKUP(AM$3&amp;$A15,Model1_RMRJ!$1:$1048576,AM$4,0),"-"))</f>
        <v>0.55661767721176147</v>
      </c>
      <c r="AN15" s="337">
        <f>IF($A15="","",IFERROR(VLOOKUP(AN$3&amp;$A15,Model1_RMRJ!$1:$1048576,AN$4,0),"-"))</f>
        <v>0.35539910197257996</v>
      </c>
      <c r="AO15" s="336">
        <f>IF($A15="","",IFERROR(VLOOKUP(AO$3&amp;$A15,Model1_RMRJ!$1:$1048576,AO$4,0)*100,"-"))</f>
        <v>0</v>
      </c>
      <c r="AP15" s="308">
        <f>IF($A15="","",IFERROR(VLOOKUP(AP$3&amp;$A15,Model1_RMRJ!$1:$1048576,AP$4,0),"-"))</f>
        <v>0.55758249759674072</v>
      </c>
      <c r="AQ15" s="337">
        <f>IF($A15="","",IFERROR(VLOOKUP(AQ$3&amp;$A15,Model1_RMRJ!$1:$1048576,AQ$4,0),"-"))</f>
        <v>0.38147005438804626</v>
      </c>
      <c r="AR15" s="336">
        <f>IF($A15="","",IFERROR(VLOOKUP(AR$3&amp;$A15,Model1_RMRJ!$1:$1048576,AR$4,0)*100,"-"))</f>
        <v>0</v>
      </c>
      <c r="AS15" s="308">
        <f>IF($A15="","",IFERROR(VLOOKUP(AS$3&amp;$A15,Model1_RMRJ!$1:$1048576,AS$4,0),"-"))</f>
        <v>0.55768346786499023</v>
      </c>
      <c r="AT15" s="337">
        <f>IF($A15="","",IFERROR(VLOOKUP(AT$3&amp;$A15,Model1_RMRJ!$1:$1048576,AT$4,0),"-"))</f>
        <v>0.37871295213699341</v>
      </c>
      <c r="AU15" s="336">
        <f>IF($A15="","",IFERROR(VLOOKUP(AU$3&amp;$A15,Model1_RMRJ!$1:$1048576,AU$4,0)*100,"-"))</f>
        <v>0</v>
      </c>
      <c r="AV15" s="308">
        <f>IF($A15="","",IFERROR(VLOOKUP(AV$3&amp;$A15,Model1_RMRJ!$1:$1048576,AV$4,0),"-"))</f>
        <v>0.55500221252441406</v>
      </c>
      <c r="AW15" s="337">
        <f>IF($A15="","",IFERROR(VLOOKUP(AW$3&amp;$A15,Model1_RMRJ!$1:$1048576,AW$4,0),"-"))</f>
        <v>0.36621350049972534</v>
      </c>
      <c r="AX15" s="336">
        <f>IF($A15="","",IFERROR(VLOOKUP(AX$3&amp;$A15,Model1_RMRJ!$1:$1048576,AX$4,0)*100,"-"))</f>
        <v>0</v>
      </c>
      <c r="AY15" s="308">
        <f>IF($A15="","",IFERROR(VLOOKUP(AY$3&amp;$A15,Model1_RMRJ!$1:$1048576,AY$4,0),"-"))</f>
        <v>0.55884033441543579</v>
      </c>
      <c r="AZ15" s="337">
        <f>IF($A15="","",IFERROR(VLOOKUP(AZ$3&amp;$A15,Model1_RMRJ!$1:$1048576,AZ$4,0),"-"))</f>
        <v>0.36735886335372925</v>
      </c>
      <c r="BA15" s="336">
        <f>IF($A15="","",IFERROR(VLOOKUP(BA$3&amp;$A15,Model1_RMRJ!$1:$1048576,BA$4,0)*100,"-"))</f>
        <v>0</v>
      </c>
      <c r="BB15" s="308">
        <f>IF($A15="","",IFERROR(VLOOKUP(BB$3&amp;$A15,Model1_RMRJ!$1:$1048576,BB$4,0),"-"))</f>
        <v>0.56085264682769775</v>
      </c>
      <c r="BC15" s="337">
        <f>IF($A15="","",IFERROR(VLOOKUP(BC$3&amp;$A15,Model1_RMRJ!$1:$1048576,BC$4,0),"-"))</f>
        <v>0.37019702792167664</v>
      </c>
      <c r="BD15" s="336">
        <f>IF($A15="","",IFERROR(VLOOKUP(BD$3&amp;$A15,Model1_RMRJ!$1:$1048576,BD$4,0)*100,"-"))</f>
        <v>0</v>
      </c>
      <c r="BE15" s="308">
        <f>IF($A15="","",IFERROR(VLOOKUP(BE$3&amp;$A15,Model1_RMRJ!$1:$1048576,BE$4,0),"-"))</f>
        <v>0.55406045913696289</v>
      </c>
      <c r="BF15" s="337">
        <f>IF($A15="","",IFERROR(VLOOKUP(BF$3&amp;$A15,Model1_RMRJ!$1:$1048576,BF$4,0),"-"))</f>
        <v>0.38138002157211304</v>
      </c>
      <c r="BG15" s="336">
        <f>IF($A15="","",IFERROR(VLOOKUP(BG$3&amp;$A15,Model1_RMRJ!$1:$1048576,BG$4,0)*100,"-"))</f>
        <v>0</v>
      </c>
      <c r="BH15" s="308">
        <f>IF($A15="","",IFERROR(VLOOKUP(BH$3&amp;$A15,Model1_RMRJ!$1:$1048576,BH$4,0),"-"))</f>
        <v>0.55699294805526733</v>
      </c>
      <c r="BI15" s="337">
        <f>IF($A15="","",IFERROR(VLOOKUP(BI$3&amp;$A15,Model1_RMRJ!$1:$1048576,BI$4,0),"-"))</f>
        <v>0.33113622665405273</v>
      </c>
      <c r="BJ15" s="336">
        <f>IF($A15="","",IFERROR(VLOOKUP(BJ$3&amp;$A15,Model1_RMRJ!$1:$1048576,BJ$4,0)*100,"-"))</f>
        <v>0</v>
      </c>
      <c r="BK15" s="308">
        <f>IF($A15="","",IFERROR(VLOOKUP(BK$3&amp;$A15,Model1_RMRJ!$1:$1048576,BK$4,0),"-"))</f>
        <v>0.55789172649383545</v>
      </c>
      <c r="BL15" s="337">
        <f>IF($A15="","",IFERROR(VLOOKUP(BL$3&amp;$A15,Model1_RMRJ!$1:$1048576,BL$4,0),"-"))</f>
        <v>0.37070086598396301</v>
      </c>
      <c r="BM15" s="336">
        <f>IF($A15="","",IFERROR(VLOOKUP(BM$3&amp;$A15,Model1_RMRJ!$1:$1048576,BM$4,0)*100,"-"))</f>
        <v>0</v>
      </c>
      <c r="BN15" s="308">
        <f>IF($A15="","",IFERROR(VLOOKUP(BN$3&amp;$A15,Model1_RMRJ!$1:$1048576,BN$4,0),"-"))</f>
        <v>0.55727744102478027</v>
      </c>
      <c r="BO15" s="337">
        <f>IF($A15="","",IFERROR(VLOOKUP(BO$3&amp;$A15,Model1_RMRJ!$1:$1048576,BO$4,0),"-"))</f>
        <v>0.36735886335372925</v>
      </c>
      <c r="BP15" s="336">
        <f>IF($A15="","",IFERROR(VLOOKUP(BP$3&amp;$A15,Model1_RMRJ!$1:$1048576,BP$4,0)*100,"-"))</f>
        <v>0</v>
      </c>
      <c r="BQ15" s="308">
        <f>IF($A15="","",IFERROR(VLOOKUP(BQ$3&amp;$A15,Model1_RMRJ!$1:$1048576,BQ$4,0),"-"))</f>
        <v>0.56085264682769775</v>
      </c>
    </row>
    <row r="16" spans="1:69" ht="15.75" x14ac:dyDescent="0.25">
      <c r="B16" s="416" t="s">
        <v>736</v>
      </c>
      <c r="C16" s="416"/>
      <c r="D16" s="309"/>
      <c r="E16" s="314"/>
      <c r="F16" s="310"/>
      <c r="G16" s="309"/>
      <c r="H16" s="314"/>
      <c r="I16" s="310"/>
      <c r="J16" s="309"/>
      <c r="K16" s="314"/>
      <c r="L16" s="310"/>
      <c r="M16" s="309"/>
      <c r="N16" s="314"/>
      <c r="O16" s="310"/>
      <c r="P16" s="309"/>
      <c r="Q16" s="314"/>
      <c r="R16" s="310"/>
      <c r="S16" s="309"/>
      <c r="T16" s="314"/>
      <c r="U16" s="310"/>
      <c r="V16" s="309"/>
      <c r="W16" s="314"/>
      <c r="X16" s="310"/>
      <c r="Y16" s="309"/>
      <c r="Z16" s="314"/>
      <c r="AA16" s="310"/>
      <c r="AB16" s="309"/>
      <c r="AC16" s="314"/>
      <c r="AD16" s="310"/>
      <c r="AE16" s="309"/>
      <c r="AF16" s="314"/>
      <c r="AG16" s="310"/>
      <c r="AH16" s="309"/>
      <c r="AI16" s="314"/>
      <c r="AJ16" s="310"/>
      <c r="AK16" s="309"/>
      <c r="AL16" s="314"/>
      <c r="AM16" s="310"/>
      <c r="AN16" s="309"/>
      <c r="AO16" s="314"/>
      <c r="AP16" s="310"/>
      <c r="AQ16" s="309"/>
      <c r="AR16" s="314"/>
      <c r="AS16" s="310"/>
      <c r="AT16" s="309"/>
      <c r="AU16" s="314"/>
      <c r="AV16" s="310"/>
      <c r="AW16" s="309"/>
      <c r="AX16" s="314"/>
      <c r="AY16" s="310"/>
      <c r="AZ16" s="309"/>
      <c r="BA16" s="314"/>
      <c r="BB16" s="310"/>
      <c r="BC16" s="309"/>
      <c r="BD16" s="338"/>
      <c r="BE16" s="310"/>
      <c r="BF16" s="309"/>
      <c r="BG16" s="338"/>
      <c r="BH16" s="310"/>
      <c r="BI16" s="309"/>
      <c r="BJ16" s="338"/>
      <c r="BK16" s="310"/>
      <c r="BL16" s="309"/>
      <c r="BM16" s="338"/>
      <c r="BN16" s="310"/>
      <c r="BO16" s="309"/>
      <c r="BP16" s="338"/>
      <c r="BQ16" s="310"/>
    </row>
    <row r="17" spans="1:69" ht="25.5" x14ac:dyDescent="0.25">
      <c r="A17" s="369" t="s">
        <v>702</v>
      </c>
      <c r="B17" s="298"/>
      <c r="C17" s="315" t="s">
        <v>737</v>
      </c>
      <c r="D17" s="306">
        <f>IF($A17="","",IFERROR(VLOOKUP(D$3&amp;$A17,Model1_RMRJ!$1:$1048576,D$4,0),"-"))</f>
        <v>0.22910305857658386</v>
      </c>
      <c r="E17" s="307">
        <f>IF($A17="","",IFERROR(VLOOKUP(E$3&amp;$A17,Model1_RMRJ!$1:$1048576,E$4,0)*100,"-"))</f>
        <v>5.7371031492948532</v>
      </c>
      <c r="F17" s="308">
        <f>IF($A17="","",IFERROR(VLOOKUP(F$3&amp;$A17,Model1_RMRJ!$1:$1048576,F$4,0),"-"))</f>
        <v>3.8987695006653666E-4</v>
      </c>
      <c r="G17" s="306">
        <f>IF($A17="","",IFERROR(VLOOKUP(G$3&amp;$A17,Model1_RMRJ!$1:$1048576,G$4,0),"-"))</f>
        <v>2.5309257209300995E-2</v>
      </c>
      <c r="H17" s="307">
        <f>IF($A17="","",IFERROR(VLOOKUP(H$3&amp;$A17,Model1_RMRJ!$1:$1048576,H$4,0)*100,"-"))</f>
        <v>80.453389883041382</v>
      </c>
      <c r="I17" s="308">
        <f>IF($A17="","",IFERROR(VLOOKUP(I$3&amp;$A17,Model1_RMRJ!$1:$1048576,I$4,0),"-"))</f>
        <v>5.1302759675309062E-4</v>
      </c>
      <c r="J17" s="306">
        <f>IF($A17="","",IFERROR(VLOOKUP(J$3&amp;$A17,Model1_RMRJ!$1:$1048576,J$4,0),"-"))</f>
        <v>0.17199364304542542</v>
      </c>
      <c r="K17" s="307">
        <f>IF($A17="","",IFERROR(VLOOKUP(K$3&amp;$A17,Model1_RMRJ!$1:$1048576,K$4,0)*100,"-"))</f>
        <v>2.674861389095895E-3</v>
      </c>
      <c r="L17" s="308">
        <f>IF($A17="","",IFERROR(VLOOKUP(L$3&amp;$A17,Model1_RMRJ!$1:$1048576,L$4,0),"-"))</f>
        <v>5.937958849244751E-5</v>
      </c>
      <c r="M17" s="306">
        <f>IF($A17="","",IFERROR(VLOOKUP(M$3&amp;$A17,Model1_RMRJ!$1:$1048576,M$4,0),"-"))</f>
        <v>9.3565352261066437E-2</v>
      </c>
      <c r="N17" s="307">
        <f>IF($A17="","",IFERROR(VLOOKUP(N$3&amp;$A17,Model1_RMRJ!$1:$1048576,N$4,0)*100,"-"))</f>
        <v>18.426342308521271</v>
      </c>
      <c r="O17" s="308">
        <f>IF($A17="","",IFERROR(VLOOKUP(O$3&amp;$A17,Model1_RMRJ!$1:$1048576,O$4,0),"-"))</f>
        <v>2.4010871129576117E-4</v>
      </c>
      <c r="P17" s="306">
        <f>IF($A17="","",IFERROR(VLOOKUP(P$3&amp;$A17,Model1_RMRJ!$1:$1048576,P$4,0),"-"))</f>
        <v>0.46317055821418762</v>
      </c>
      <c r="Q17" s="307">
        <f>IF($A17="","",IFERROR(VLOOKUP(Q$3&amp;$A17,Model1_RMRJ!$1:$1048576,Q$4,0)*100,"-"))</f>
        <v>3.1959693058461599E-29</v>
      </c>
      <c r="R17" s="308">
        <f>IF($A17="","",IFERROR(VLOOKUP(R$3&amp;$A17,Model1_RMRJ!$1:$1048576,R$4,0),"-"))</f>
        <v>1.0521387594053522E-4</v>
      </c>
      <c r="S17" s="306">
        <f>IF($A17="","",IFERROR(VLOOKUP(S$3&amp;$A17,Model1_RMRJ!$1:$1048576,S$4,0),"-"))</f>
        <v>0.97230523824691772</v>
      </c>
      <c r="T17" s="307">
        <f>IF($A17="","",IFERROR(VLOOKUP(T$3&amp;$A17,Model1_RMRJ!$1:$1048576,T$4,0)*100,"-"))</f>
        <v>14.246967434883118</v>
      </c>
      <c r="U17" s="308">
        <f>IF($A17="","",IFERROR(VLOOKUP(U$3&amp;$A17,Model1_RMRJ!$1:$1048576,U$4,0),"-"))</f>
        <v>1.051661602105014E-4</v>
      </c>
      <c r="V17" s="306">
        <f>IF($A17="","",IFERROR(VLOOKUP(V$3&amp;$A17,Model1_RMRJ!$1:$1048576,V$4,0),"-"))</f>
        <v>-0.20324571430683136</v>
      </c>
      <c r="W17" s="307">
        <f>IF($A17="","",IFERROR(VLOOKUP(W$3&amp;$A17,Model1_RMRJ!$1:$1048576,W$4,0)*100,"-"))</f>
        <v>20.801272988319397</v>
      </c>
      <c r="X17" s="308">
        <f>IF($A17="","",IFERROR(VLOOKUP(X$3&amp;$A17,Model1_RMRJ!$1:$1048576,X$4,0),"-"))</f>
        <v>5.1616330165416002E-4</v>
      </c>
      <c r="Y17" s="306">
        <f>IF($A17="","",IFERROR(VLOOKUP(Y$3&amp;$A17,Model1_RMRJ!$1:$1048576,Y$4,0),"-"))</f>
        <v>-0.3261125385761261</v>
      </c>
      <c r="Z17" s="307">
        <f>IF($A17="","",IFERROR(VLOOKUP(Z$3&amp;$A17,Model1_RMRJ!$1:$1048576,Z$4,0)*100,"-"))</f>
        <v>3.6909185349941254</v>
      </c>
      <c r="AA17" s="308">
        <f>IF($A17="","",IFERROR(VLOOKUP(AA$3&amp;$A17,Model1_RMRJ!$1:$1048576,AA$4,0),"-"))</f>
        <v>4.1730346856638789E-4</v>
      </c>
      <c r="AB17" s="306">
        <f>IF($A17="","",IFERROR(VLOOKUP(AB$3&amp;$A17,Model1_RMRJ!$1:$1048576,AB$4,0),"-"))</f>
        <v>-0.18822997808456421</v>
      </c>
      <c r="AC17" s="307">
        <f>IF($A17="","",IFERROR(VLOOKUP(AC$3&amp;$A17,Model1_RMRJ!$1:$1048576,AC$4,0)*100,"-"))</f>
        <v>46.21489942073822</v>
      </c>
      <c r="AD17" s="308">
        <f>IF($A17="","",IFERROR(VLOOKUP(AD$3&amp;$A17,Model1_RMRJ!$1:$1048576,AD$4,0),"-"))</f>
        <v>1.7677228606771678E-4</v>
      </c>
      <c r="AE17" s="306">
        <f>IF($A17="","",IFERROR(VLOOKUP(AE$3&amp;$A17,Model1_RMRJ!$1:$1048576,AE$4,0),"-"))</f>
        <v>-0.1259227842092514</v>
      </c>
      <c r="AF17" s="307">
        <f>IF($A17="","",IFERROR(VLOOKUP(AF$3&amp;$A17,Model1_RMRJ!$1:$1048576,AF$4,0)*100,"-"))</f>
        <v>27.731341123580933</v>
      </c>
      <c r="AG17" s="308">
        <f>IF($A17="","",IFERROR(VLOOKUP(AG$3&amp;$A17,Model1_RMRJ!$1:$1048576,AG$4,0),"-"))</f>
        <v>1.8058328714687377E-4</v>
      </c>
      <c r="AH17" s="306">
        <f>IF($A17="","",IFERROR(VLOOKUP(AH$3&amp;$A17,Model1_RMRJ!$1:$1048576,AH$4,0),"-"))</f>
        <v>-0.72803890705108643</v>
      </c>
      <c r="AI17" s="307">
        <f>IF($A17="","",IFERROR(VLOOKUP(AI$3&amp;$A17,Model1_RMRJ!$1:$1048576,AI$4,0)*100,"-"))</f>
        <v>31.380635499954224</v>
      </c>
      <c r="AJ17" s="308">
        <f>IF($A17="","",IFERROR(VLOOKUP(AJ$3&amp;$A17,Model1_RMRJ!$1:$1048576,AJ$4,0),"-"))</f>
        <v>2.1467324404511601E-4</v>
      </c>
      <c r="AK17" s="306">
        <f>IF($A17="","",IFERROR(VLOOKUP(AK$3&amp;$A17,Model1_RMRJ!$1:$1048576,AK$4,0),"-"))</f>
        <v>-0.21490910649299622</v>
      </c>
      <c r="AL17" s="307">
        <f>IF($A17="","",IFERROR(VLOOKUP(AL$3&amp;$A17,Model1_RMRJ!$1:$1048576,AL$4,0)*100,"-"))</f>
        <v>0.71848430670797825</v>
      </c>
      <c r="AM17" s="308">
        <f>IF($A17="","",IFERROR(VLOOKUP(AM$3&amp;$A17,Model1_RMRJ!$1:$1048576,AM$4,0),"-"))</f>
        <v>3.7157491897232831E-4</v>
      </c>
      <c r="AN17" s="306">
        <f>IF($A17="","",IFERROR(VLOOKUP(AN$3&amp;$A17,Model1_RMRJ!$1:$1048576,AN$4,0),"-"))</f>
        <v>-0.14345273375511169</v>
      </c>
      <c r="AO17" s="307">
        <f>IF($A17="","",IFERROR(VLOOKUP(AO$3&amp;$A17,Model1_RMRJ!$1:$1048576,AO$4,0)*100,"-"))</f>
        <v>26.81020200252533</v>
      </c>
      <c r="AP17" s="308">
        <f>IF($A17="","",IFERROR(VLOOKUP(AP$3&amp;$A17,Model1_RMRJ!$1:$1048576,AP$4,0),"-"))</f>
        <v>2.1158363961149007E-4</v>
      </c>
      <c r="AQ17" s="306">
        <f>IF($A17="","",IFERROR(VLOOKUP(AQ$3&amp;$A17,Model1_RMRJ!$1:$1048576,AQ$4,0),"-"))</f>
        <v>-0.18177711963653564</v>
      </c>
      <c r="AR17" s="307">
        <f>IF($A17="","",IFERROR(VLOOKUP(AR$3&amp;$A17,Model1_RMRJ!$1:$1048576,AR$4,0)*100,"-"))</f>
        <v>36.027288436889648</v>
      </c>
      <c r="AS17" s="308">
        <f>IF($A17="","",IFERROR(VLOOKUP(AS$3&amp;$A17,Model1_RMRJ!$1:$1048576,AS$4,0),"-"))</f>
        <v>4.646207089535892E-4</v>
      </c>
      <c r="AT17" s="306">
        <f>IF($A17="","",IFERROR(VLOOKUP(AT$3&amp;$A17,Model1_RMRJ!$1:$1048576,AT$4,0),"-"))</f>
        <v>-0.35587763786315918</v>
      </c>
      <c r="AU17" s="307">
        <f>IF($A17="","",IFERROR(VLOOKUP(AU$3&amp;$A17,Model1_RMRJ!$1:$1048576,AU$4,0)*100,"-"))</f>
        <v>1.5538416802883148</v>
      </c>
      <c r="AV17" s="308">
        <f>IF($A17="","",IFERROR(VLOOKUP(AV$3&amp;$A17,Model1_RMRJ!$1:$1048576,AV$4,0),"-"))</f>
        <v>1.4562161231879145E-4</v>
      </c>
      <c r="AW17" s="306">
        <f>IF($A17="","",IFERROR(VLOOKUP(AW$3&amp;$A17,Model1_RMRJ!$1:$1048576,AW$4,0),"-"))</f>
        <v>-0.10719297081232071</v>
      </c>
      <c r="AX17" s="307">
        <f>IF($A17="","",IFERROR(VLOOKUP(AX$3&amp;$A17,Model1_RMRJ!$1:$1048576,AX$4,0)*100,"-"))</f>
        <v>1.6290407627820969</v>
      </c>
      <c r="AY17" s="308">
        <f>IF($A17="","",IFERROR(VLOOKUP(AY$3&amp;$A17,Model1_RMRJ!$1:$1048576,AY$4,0),"-"))</f>
        <v>1.4081409608479589E-4</v>
      </c>
      <c r="AZ17" s="306">
        <f>IF($A17="","",IFERROR(VLOOKUP(AZ$3&amp;$A17,Model1_RMRJ!$1:$1048576,AZ$4,0),"-"))</f>
        <v>-0.1936362236738205</v>
      </c>
      <c r="BA17" s="307">
        <f>IF($A17="","",IFERROR(VLOOKUP(BA$3&amp;$A17,Model1_RMRJ!$1:$1048576,BA$4,0)*100,"-"))</f>
        <v>65.364551544189453</v>
      </c>
      <c r="BB17" s="308">
        <f>IF($A17="","",IFERROR(VLOOKUP(BB$3&amp;$A17,Model1_RMRJ!$1:$1048576,BB$4,0),"-"))</f>
        <v>2.97749531455338E-4</v>
      </c>
      <c r="BC17" s="306">
        <f>IF($A17="","",IFERROR(VLOOKUP(BC$3&amp;$A17,Model1_RMRJ!$1:$1048576,BC$4,0),"-"))</f>
        <v>0.13119404017925262</v>
      </c>
      <c r="BD17" s="307">
        <f>IF($A17="","",IFERROR(VLOOKUP(BD$3&amp;$A17,Model1_RMRJ!$1:$1048576,BD$4,0)*100,"-"))</f>
        <v>2.4862825870513916</v>
      </c>
      <c r="BE17" s="308">
        <f>IF($A17="","",IFERROR(VLOOKUP(BE$3&amp;$A17,Model1_RMRJ!$1:$1048576,BE$4,0),"-"))</f>
        <v>3.0086876358836889E-4</v>
      </c>
      <c r="BF17" s="306">
        <f>IF($A17="","",IFERROR(VLOOKUP(BF$3&amp;$A17,Model1_RMRJ!$1:$1048576,BF$4,0),"-"))</f>
        <v>-5.9015169739723206E-2</v>
      </c>
      <c r="BG17" s="307">
        <f>IF($A17="","",IFERROR(VLOOKUP(BG$3&amp;$A17,Model1_RMRJ!$1:$1048576,BG$4,0)*100,"-"))</f>
        <v>69.669467210769653</v>
      </c>
      <c r="BH17" s="308">
        <f>IF($A17="","",IFERROR(VLOOKUP(BH$3&amp;$A17,Model1_RMRJ!$1:$1048576,BH$4,0),"-"))</f>
        <v>2.8586245025508106E-4</v>
      </c>
      <c r="BI17" s="306">
        <f>IF($A17="","",IFERROR(VLOOKUP(BI$3&amp;$A17,Model1_RMRJ!$1:$1048576,BI$4,0),"-"))</f>
        <v>-0.29539406299591064</v>
      </c>
      <c r="BJ17" s="307">
        <f>IF($A17="","",IFERROR(VLOOKUP(BJ$3&amp;$A17,Model1_RMRJ!$1:$1048576,BJ$4,0)*100,"-"))</f>
        <v>10.356373339891434</v>
      </c>
      <c r="BK17" s="308">
        <f>IF($A17="","",IFERROR(VLOOKUP(BK$3&amp;$A17,Model1_RMRJ!$1:$1048576,BK$4,0),"-"))</f>
        <v>2.3582630092278123E-4</v>
      </c>
      <c r="BL17" s="306">
        <f>IF($A17="","",IFERROR(VLOOKUP(BL$3&amp;$A17,Model1_RMRJ!$1:$1048576,BL$4,0),"-"))</f>
        <v>-0.19823265075683594</v>
      </c>
      <c r="BM17" s="307">
        <f>IF($A17="","",IFERROR(VLOOKUP(BM$3&amp;$A17,Model1_RMRJ!$1:$1048576,BM$4,0)*100,"-"))</f>
        <v>5.597955733537674</v>
      </c>
      <c r="BN17" s="308">
        <f>IF($A17="","",IFERROR(VLOOKUP(BN$3&amp;$A17,Model1_RMRJ!$1:$1048576,BN$4,0),"-"))</f>
        <v>2.4118895817082375E-4</v>
      </c>
      <c r="BO17" s="306">
        <f>IF($A17="","",IFERROR(VLOOKUP(BO$3&amp;$A17,Model1_RMRJ!$1:$1048576,BO$4,0),"-"))</f>
        <v>-0.1936362236738205</v>
      </c>
      <c r="BP17" s="307">
        <f>IF($A17="","",IFERROR(VLOOKUP(BP$3&amp;$A17,Model1_RMRJ!$1:$1048576,BP$4,0)*100,"-"))</f>
        <v>65.364551544189453</v>
      </c>
      <c r="BQ17" s="308">
        <f>IF($A17="","",IFERROR(VLOOKUP(BQ$3&amp;$A17,Model1_RMRJ!$1:$1048576,BQ$4,0),"-"))</f>
        <v>2.97749531455338E-4</v>
      </c>
    </row>
    <row r="18" spans="1:69" ht="25.5" x14ac:dyDescent="0.25">
      <c r="A18" s="369" t="s">
        <v>711</v>
      </c>
      <c r="B18" s="298"/>
      <c r="C18" s="316" t="s">
        <v>738</v>
      </c>
      <c r="D18" s="306">
        <f>IF($A18="","",IFERROR(VLOOKUP(D$3&amp;$A18,Model1_RMRJ!$1:$1048576,D$4,0),"-"))</f>
        <v>-1.0934394784271717E-2</v>
      </c>
      <c r="E18" s="307">
        <f>IF($A18="","",IFERROR(VLOOKUP(E$3&amp;$A18,Model1_RMRJ!$1:$1048576,E$4,0)*100,"-"))</f>
        <v>88.300293684005737</v>
      </c>
      <c r="F18" s="308">
        <f>IF($A18="","",IFERROR(VLOOKUP(F$3&amp;$A18,Model1_RMRJ!$1:$1048576,F$4,0),"-"))</f>
        <v>6.6729625687003136E-3</v>
      </c>
      <c r="G18" s="306">
        <f>IF($A18="","",IFERROR(VLOOKUP(G$3&amp;$A18,Model1_RMRJ!$1:$1048576,G$4,0),"-"))</f>
        <v>-0.13907220959663391</v>
      </c>
      <c r="H18" s="307">
        <f>IF($A18="","",IFERROR(VLOOKUP(H$3&amp;$A18,Model1_RMRJ!$1:$1048576,H$4,0)*100,"-"))</f>
        <v>7.1468144655227661</v>
      </c>
      <c r="I18" s="308">
        <f>IF($A18="","",IFERROR(VLOOKUP(I$3&amp;$A18,Model1_RMRJ!$1:$1048576,I$4,0),"-"))</f>
        <v>5.5218213237822056E-3</v>
      </c>
      <c r="J18" s="306">
        <f>IF($A18="","",IFERROR(VLOOKUP(J$3&amp;$A18,Model1_RMRJ!$1:$1048576,J$4,0),"-"))</f>
        <v>-9.9493199959397316E-3</v>
      </c>
      <c r="K18" s="307">
        <f>IF($A18="","",IFERROR(VLOOKUP(K$3&amp;$A18,Model1_RMRJ!$1:$1048576,K$4,0)*100,"-"))</f>
        <v>91.676235198974609</v>
      </c>
      <c r="L18" s="308">
        <f>IF($A18="","",IFERROR(VLOOKUP(L$3&amp;$A18,Model1_RMRJ!$1:$1048576,L$4,0),"-"))</f>
        <v>5.6652124039828777E-3</v>
      </c>
      <c r="M18" s="306">
        <f>IF($A18="","",IFERROR(VLOOKUP(M$3&amp;$A18,Model1_RMRJ!$1:$1048576,M$4,0),"-"))</f>
        <v>-1.8592545762658119E-2</v>
      </c>
      <c r="N18" s="307">
        <f>IF($A18="","",IFERROR(VLOOKUP(N$3&amp;$A18,Model1_RMRJ!$1:$1048576,N$4,0)*100,"-"))</f>
        <v>80.572563409805298</v>
      </c>
      <c r="O18" s="308">
        <f>IF($A18="","",IFERROR(VLOOKUP(O$3&amp;$A18,Model1_RMRJ!$1:$1048576,O$4,0),"-"))</f>
        <v>6.7164716310799122E-3</v>
      </c>
      <c r="P18" s="306">
        <f>IF($A18="","",IFERROR(VLOOKUP(P$3&amp;$A18,Model1_RMRJ!$1:$1048576,P$4,0),"-"))</f>
        <v>7.3906439356505871E-3</v>
      </c>
      <c r="Q18" s="307">
        <f>IF($A18="","",IFERROR(VLOOKUP(Q$3&amp;$A18,Model1_RMRJ!$1:$1048576,Q$4,0)*100,"-"))</f>
        <v>90.948855876922607</v>
      </c>
      <c r="R18" s="308">
        <f>IF($A18="","",IFERROR(VLOOKUP(R$3&amp;$A18,Model1_RMRJ!$1:$1048576,R$4,0),"-"))</f>
        <v>5.5778841488063335E-3</v>
      </c>
      <c r="S18" s="306">
        <f>IF($A18="","",IFERROR(VLOOKUP(S$3&amp;$A18,Model1_RMRJ!$1:$1048576,S$4,0),"-"))</f>
        <v>-1.7286075279116631E-2</v>
      </c>
      <c r="T18" s="307">
        <f>IF($A18="","",IFERROR(VLOOKUP(T$3&amp;$A18,Model1_RMRJ!$1:$1048576,T$4,0)*100,"-"))</f>
        <v>83.513349294662476</v>
      </c>
      <c r="U18" s="308">
        <f>IF($A18="","",IFERROR(VLOOKUP(U$3&amp;$A18,Model1_RMRJ!$1:$1048576,U$4,0),"-"))</f>
        <v>6.4577055163681507E-3</v>
      </c>
      <c r="V18" s="306">
        <f>IF($A18="","",IFERROR(VLOOKUP(V$3&amp;$A18,Model1_RMRJ!$1:$1048576,V$4,0),"-"))</f>
        <v>3.9691496640443802E-2</v>
      </c>
      <c r="W18" s="307">
        <f>IF($A18="","",IFERROR(VLOOKUP(W$3&amp;$A18,Model1_RMRJ!$1:$1048576,W$4,0)*100,"-"))</f>
        <v>61.422789096832275</v>
      </c>
      <c r="X18" s="308">
        <f>IF($A18="","",IFERROR(VLOOKUP(X$3&amp;$A18,Model1_RMRJ!$1:$1048576,X$4,0),"-"))</f>
        <v>4.9971183761954308E-3</v>
      </c>
      <c r="Y18" s="306">
        <f>IF($A18="","",IFERROR(VLOOKUP(Y$3&amp;$A18,Model1_RMRJ!$1:$1048576,Y$4,0),"-"))</f>
        <v>-7.3875166475772858E-2</v>
      </c>
      <c r="Z18" s="307">
        <f>IF($A18="","",IFERROR(VLOOKUP(Z$3&amp;$A18,Model1_RMRJ!$1:$1048576,Z$4,0)*100,"-"))</f>
        <v>31.036391854286194</v>
      </c>
      <c r="AA18" s="308">
        <f>IF($A18="","",IFERROR(VLOOKUP(AA$3&amp;$A18,Model1_RMRJ!$1:$1048576,AA$4,0),"-"))</f>
        <v>5.4345079697668552E-3</v>
      </c>
      <c r="AB18" s="306">
        <f>IF($A18="","",IFERROR(VLOOKUP(AB$3&amp;$A18,Model1_RMRJ!$1:$1048576,AB$4,0),"-"))</f>
        <v>-8.5104739991948009E-4</v>
      </c>
      <c r="AC18" s="307">
        <f>IF($A18="","",IFERROR(VLOOKUP(AC$3&amp;$A18,Model1_RMRJ!$1:$1048576,AC$4,0)*100,"-"))</f>
        <v>98.971039056777954</v>
      </c>
      <c r="AD18" s="308">
        <f>IF($A18="","",IFERROR(VLOOKUP(AD$3&amp;$A18,Model1_RMRJ!$1:$1048576,AD$4,0),"-"))</f>
        <v>6.3474304042756557E-3</v>
      </c>
      <c r="AE18" s="306">
        <f>IF($A18="","",IFERROR(VLOOKUP(AE$3&amp;$A18,Model1_RMRJ!$1:$1048576,AE$4,0),"-"))</f>
        <v>-0.13106796145439148</v>
      </c>
      <c r="AF18" s="307">
        <f>IF($A18="","",IFERROR(VLOOKUP(AF$3&amp;$A18,Model1_RMRJ!$1:$1048576,AF$4,0)*100,"-"))</f>
        <v>18.796764314174652</v>
      </c>
      <c r="AG18" s="308">
        <f>IF($A18="","",IFERROR(VLOOKUP(AG$3&amp;$A18,Model1_RMRJ!$1:$1048576,AG$4,0),"-"))</f>
        <v>5.8312476612627506E-3</v>
      </c>
      <c r="AH18" s="306">
        <f>IF($A18="","",IFERROR(VLOOKUP(AH$3&amp;$A18,Model1_RMRJ!$1:$1048576,AH$4,0),"-"))</f>
        <v>-0.30843356251716614</v>
      </c>
      <c r="AI18" s="307">
        <f>IF($A18="","",IFERROR(VLOOKUP(AI$3&amp;$A18,Model1_RMRJ!$1:$1048576,AI$4,0)*100,"-"))</f>
        <v>2.4234890937805176</v>
      </c>
      <c r="AJ18" s="308">
        <f>IF($A18="","",IFERROR(VLOOKUP(AJ$3&amp;$A18,Model1_RMRJ!$1:$1048576,AJ$4,0),"-"))</f>
        <v>4.1596069931983948E-3</v>
      </c>
      <c r="AK18" s="306">
        <f>IF($A18="","",IFERROR(VLOOKUP(AK$3&amp;$A18,Model1_RMRJ!$1:$1048576,AK$4,0),"-"))</f>
        <v>-0.16659240424633026</v>
      </c>
      <c r="AL18" s="307">
        <f>IF($A18="","",IFERROR(VLOOKUP(AL$3&amp;$A18,Model1_RMRJ!$1:$1048576,AL$4,0)*100,"-"))</f>
        <v>17.935805022716522</v>
      </c>
      <c r="AM18" s="308">
        <f>IF($A18="","",IFERROR(VLOOKUP(AM$3&amp;$A18,Model1_RMRJ!$1:$1048576,AM$4,0),"-"))</f>
        <v>4.3523167259991169E-3</v>
      </c>
      <c r="AN18" s="306">
        <f>IF($A18="","",IFERROR(VLOOKUP(AN$3&amp;$A18,Model1_RMRJ!$1:$1048576,AN$4,0),"-"))</f>
        <v>-6.449320912361145E-2</v>
      </c>
      <c r="AO18" s="307">
        <f>IF($A18="","",IFERROR(VLOOKUP(AO$3&amp;$A18,Model1_RMRJ!$1:$1048576,AO$4,0)*100,"-"))</f>
        <v>42.294508218765259</v>
      </c>
      <c r="AP18" s="308">
        <f>IF($A18="","",IFERROR(VLOOKUP(AP$3&amp;$A18,Model1_RMRJ!$1:$1048576,AP$4,0),"-"))</f>
        <v>4.3539670296013355E-3</v>
      </c>
      <c r="AQ18" s="306">
        <f>IF($A18="","",IFERROR(VLOOKUP(AQ$3&amp;$A18,Model1_RMRJ!$1:$1048576,AQ$4,0),"-"))</f>
        <v>-0.14114996790885925</v>
      </c>
      <c r="AR18" s="307">
        <f>IF($A18="","",IFERROR(VLOOKUP(AR$3&amp;$A18,Model1_RMRJ!$1:$1048576,AR$4,0)*100,"-"))</f>
        <v>14.797641336917877</v>
      </c>
      <c r="AS18" s="308">
        <f>IF($A18="","",IFERROR(VLOOKUP(AS$3&amp;$A18,Model1_RMRJ!$1:$1048576,AS$4,0),"-"))</f>
        <v>4.5692981220781803E-3</v>
      </c>
      <c r="AT18" s="306">
        <f>IF($A18="","",IFERROR(VLOOKUP(AT$3&amp;$A18,Model1_RMRJ!$1:$1048576,AT$4,0),"-"))</f>
        <v>-4.2501006275415421E-2</v>
      </c>
      <c r="AU18" s="307">
        <f>IF($A18="","",IFERROR(VLOOKUP(AU$3&amp;$A18,Model1_RMRJ!$1:$1048576,AU$4,0)*100,"-"))</f>
        <v>52.56921648979187</v>
      </c>
      <c r="AV18" s="308">
        <f>IF($A18="","",IFERROR(VLOOKUP(AV$3&amp;$A18,Model1_RMRJ!$1:$1048576,AV$4,0),"-"))</f>
        <v>4.6206191182136536E-3</v>
      </c>
      <c r="AW18" s="306">
        <f>IF($A18="","",IFERROR(VLOOKUP(AW$3&amp;$A18,Model1_RMRJ!$1:$1048576,AW$4,0),"-"))</f>
        <v>-0.17389415204524994</v>
      </c>
      <c r="AX18" s="307">
        <f>IF($A18="","",IFERROR(VLOOKUP(AX$3&amp;$A18,Model1_RMRJ!$1:$1048576,AX$4,0)*100,"-"))</f>
        <v>7.4576899409294128</v>
      </c>
      <c r="AY18" s="308">
        <f>IF($A18="","",IFERROR(VLOOKUP(AY$3&amp;$A18,Model1_RMRJ!$1:$1048576,AY$4,0),"-"))</f>
        <v>3.7297492381185293E-3</v>
      </c>
      <c r="AZ18" s="306">
        <f>IF($A18="","",IFERROR(VLOOKUP(AZ$3&amp;$A18,Model1_RMRJ!$1:$1048576,AZ$4,0),"-"))</f>
        <v>-0.1981697678565979</v>
      </c>
      <c r="BA18" s="307">
        <f>IF($A18="","",IFERROR(VLOOKUP(BA$3&amp;$A18,Model1_RMRJ!$1:$1048576,BA$4,0)*100,"-"))</f>
        <v>4.7925092279911041</v>
      </c>
      <c r="BB18" s="308">
        <f>IF($A18="","",IFERROR(VLOOKUP(BB$3&amp;$A18,Model1_RMRJ!$1:$1048576,BB$4,0),"-"))</f>
        <v>4.3468968942761421E-3</v>
      </c>
      <c r="BC18" s="306">
        <f>IF($A18="","",IFERROR(VLOOKUP(BC$3&amp;$A18,Model1_RMRJ!$1:$1048576,BC$4,0),"-"))</f>
        <v>-4.3835848569869995E-2</v>
      </c>
      <c r="BD18" s="307">
        <f>IF($A18="","",IFERROR(VLOOKUP(BD$3&amp;$A18,Model1_RMRJ!$1:$1048576,BD$4,0)*100,"-"))</f>
        <v>27.500101923942566</v>
      </c>
      <c r="BE18" s="308">
        <f>IF($A18="","",IFERROR(VLOOKUP(BE$3&amp;$A18,Model1_RMRJ!$1:$1048576,BE$4,0),"-"))</f>
        <v>6.1425254680216312E-3</v>
      </c>
      <c r="BF18" s="306">
        <f>IF($A18="","",IFERROR(VLOOKUP(BF$3&amp;$A18,Model1_RMRJ!$1:$1048576,BF$4,0),"-"))</f>
        <v>-1.3155575841665268E-2</v>
      </c>
      <c r="BG18" s="307">
        <f>IF($A18="","",IFERROR(VLOOKUP(BG$3&amp;$A18,Model1_RMRJ!$1:$1048576,BG$4,0)*100,"-"))</f>
        <v>72.931486368179321</v>
      </c>
      <c r="BH18" s="308">
        <f>IF($A18="","",IFERROR(VLOOKUP(BH$3&amp;$A18,Model1_RMRJ!$1:$1048576,BH$4,0),"-"))</f>
        <v>5.6165033020079136E-3</v>
      </c>
      <c r="BI18" s="306">
        <f>IF($A18="","",IFERROR(VLOOKUP(BI$3&amp;$A18,Model1_RMRJ!$1:$1048576,BI$4,0),"-"))</f>
        <v>-0.12506039440631866</v>
      </c>
      <c r="BJ18" s="307">
        <f>IF($A18="","",IFERROR(VLOOKUP(BJ$3&amp;$A18,Model1_RMRJ!$1:$1048576,BJ$4,0)*100,"-"))</f>
        <v>1.7268888652324677</v>
      </c>
      <c r="BK18" s="308">
        <f>IF($A18="","",IFERROR(VLOOKUP(BK$3&amp;$A18,Model1_RMRJ!$1:$1048576,BK$4,0),"-"))</f>
        <v>5.17255999147892E-3</v>
      </c>
      <c r="BL18" s="306">
        <f>IF($A18="","",IFERROR(VLOOKUP(BL$3&amp;$A18,Model1_RMRJ!$1:$1048576,BL$4,0),"-"))</f>
        <v>-0.1043030172586441</v>
      </c>
      <c r="BM18" s="307">
        <f>IF($A18="","",IFERROR(VLOOKUP(BM$3&amp;$A18,Model1_RMRJ!$1:$1048576,BM$4,0)*100,"-"))</f>
        <v>1.5330790542066097</v>
      </c>
      <c r="BN18" s="308">
        <f>IF($A18="","",IFERROR(VLOOKUP(BN$3&amp;$A18,Model1_RMRJ!$1:$1048576,BN$4,0),"-"))</f>
        <v>4.3188012205064297E-3</v>
      </c>
      <c r="BO18" s="306">
        <f>IF($A18="","",IFERROR(VLOOKUP(BO$3&amp;$A18,Model1_RMRJ!$1:$1048576,BO$4,0),"-"))</f>
        <v>-0.1981697678565979</v>
      </c>
      <c r="BP18" s="307">
        <f>IF($A18="","",IFERROR(VLOOKUP(BP$3&amp;$A18,Model1_RMRJ!$1:$1048576,BP$4,0)*100,"-"))</f>
        <v>4.7925092279911041</v>
      </c>
      <c r="BQ18" s="308">
        <f>IF($A18="","",IFERROR(VLOOKUP(BQ$3&amp;$A18,Model1_RMRJ!$1:$1048576,BQ$4,0),"-"))</f>
        <v>4.3468968942761421E-3</v>
      </c>
    </row>
    <row r="19" spans="1:69" ht="25.5" x14ac:dyDescent="0.25">
      <c r="A19" s="369" t="s">
        <v>713</v>
      </c>
      <c r="B19" s="298"/>
      <c r="C19" s="316" t="s">
        <v>739</v>
      </c>
      <c r="D19" s="306">
        <f>IF($A19="","",IFERROR(VLOOKUP(D$3&amp;$A19,Model1_RMRJ!$1:$1048576,D$4,0),"-"))</f>
        <v>8.2382030785083771E-2</v>
      </c>
      <c r="E19" s="307">
        <f>IF($A19="","",IFERROR(VLOOKUP(E$3&amp;$A19,Model1_RMRJ!$1:$1048576,E$4,0)*100,"-"))</f>
        <v>18.356597423553467</v>
      </c>
      <c r="F19" s="308">
        <f>IF($A19="","",IFERROR(VLOOKUP(F$3&amp;$A19,Model1_RMRJ!$1:$1048576,F$4,0),"-"))</f>
        <v>9.42960474640131E-3</v>
      </c>
      <c r="G19" s="306">
        <f>IF($A19="","",IFERROR(VLOOKUP(G$3&amp;$A19,Model1_RMRJ!$1:$1048576,G$4,0),"-"))</f>
        <v>-7.4283689260482788E-2</v>
      </c>
      <c r="H19" s="307">
        <f>IF($A19="","",IFERROR(VLOOKUP(H$3&amp;$A19,Model1_RMRJ!$1:$1048576,H$4,0)*100,"-"))</f>
        <v>29.411447048187256</v>
      </c>
      <c r="I19" s="308">
        <f>IF($A19="","",IFERROR(VLOOKUP(I$3&amp;$A19,Model1_RMRJ!$1:$1048576,I$4,0),"-"))</f>
        <v>1.0507585480809212E-2</v>
      </c>
      <c r="J19" s="306">
        <f>IF($A19="","",IFERROR(VLOOKUP(J$3&amp;$A19,Model1_RMRJ!$1:$1048576,J$4,0),"-"))</f>
        <v>5.0191104412078857E-2</v>
      </c>
      <c r="K19" s="307">
        <f>IF($A19="","",IFERROR(VLOOKUP(K$3&amp;$A19,Model1_RMRJ!$1:$1048576,K$4,0)*100,"-"))</f>
        <v>37.776419520378113</v>
      </c>
      <c r="L19" s="308">
        <f>IF($A19="","",IFERROR(VLOOKUP(L$3&amp;$A19,Model1_RMRJ!$1:$1048576,L$4,0),"-"))</f>
        <v>1.1209305375814438E-2</v>
      </c>
      <c r="M19" s="306">
        <f>IF($A19="","",IFERROR(VLOOKUP(M$3&amp;$A19,Model1_RMRJ!$1:$1048576,M$4,0),"-"))</f>
        <v>3.2961899705696851E-5</v>
      </c>
      <c r="N19" s="307">
        <f>IF($A19="","",IFERROR(VLOOKUP(N$3&amp;$A19,Model1_RMRJ!$1:$1048576,N$4,0)*100,"-"))</f>
        <v>99.963343143463135</v>
      </c>
      <c r="O19" s="308">
        <f>IF($A19="","",IFERROR(VLOOKUP(O$3&amp;$A19,Model1_RMRJ!$1:$1048576,O$4,0),"-"))</f>
        <v>1.1018176563084126E-2</v>
      </c>
      <c r="P19" s="306">
        <f>IF($A19="","",IFERROR(VLOOKUP(P$3&amp;$A19,Model1_RMRJ!$1:$1048576,P$4,0),"-"))</f>
        <v>-0.14303828775882721</v>
      </c>
      <c r="Q19" s="307">
        <f>IF($A19="","",IFERROR(VLOOKUP(Q$3&amp;$A19,Model1_RMRJ!$1:$1048576,Q$4,0)*100,"-"))</f>
        <v>2.7263389900326729</v>
      </c>
      <c r="R19" s="308">
        <f>IF($A19="","",IFERROR(VLOOKUP(R$3&amp;$A19,Model1_RMRJ!$1:$1048576,R$4,0),"-"))</f>
        <v>1.0237274691462517E-2</v>
      </c>
      <c r="S19" s="306">
        <f>IF($A19="","",IFERROR(VLOOKUP(S$3&amp;$A19,Model1_RMRJ!$1:$1048576,S$4,0),"-"))</f>
        <v>-4.1432797908782959E-2</v>
      </c>
      <c r="T19" s="307">
        <f>IF($A19="","",IFERROR(VLOOKUP(T$3&amp;$A19,Model1_RMRJ!$1:$1048576,T$4,0)*100,"-"))</f>
        <v>53.127759695053101</v>
      </c>
      <c r="U19" s="308">
        <f>IF($A19="","",IFERROR(VLOOKUP(U$3&amp;$A19,Model1_RMRJ!$1:$1048576,U$4,0),"-"))</f>
        <v>9.6952589228749275E-3</v>
      </c>
      <c r="V19" s="306">
        <f>IF($A19="","",IFERROR(VLOOKUP(V$3&amp;$A19,Model1_RMRJ!$1:$1048576,V$4,0),"-"))</f>
        <v>-2.0917241927236319E-3</v>
      </c>
      <c r="W19" s="307">
        <f>IF($A19="","",IFERROR(VLOOKUP(W$3&amp;$A19,Model1_RMRJ!$1:$1048576,W$4,0)*100,"-"))</f>
        <v>97.52388596534729</v>
      </c>
      <c r="X19" s="308">
        <f>IF($A19="","",IFERROR(VLOOKUP(X$3&amp;$A19,Model1_RMRJ!$1:$1048576,X$4,0),"-"))</f>
        <v>8.9751230552792549E-3</v>
      </c>
      <c r="Y19" s="306">
        <f>IF($A19="","",IFERROR(VLOOKUP(Y$3&amp;$A19,Model1_RMRJ!$1:$1048576,Y$4,0),"-"))</f>
        <v>-5.2994295954704285E-2</v>
      </c>
      <c r="Z19" s="307">
        <f>IF($A19="","",IFERROR(VLOOKUP(Z$3&amp;$A19,Model1_RMRJ!$1:$1048576,Z$4,0)*100,"-"))</f>
        <v>37.69327700138092</v>
      </c>
      <c r="AA19" s="308">
        <f>IF($A19="","",IFERROR(VLOOKUP(AA$3&amp;$A19,Model1_RMRJ!$1:$1048576,AA$4,0),"-"))</f>
        <v>9.9369240924715996E-3</v>
      </c>
      <c r="AB19" s="306">
        <f>IF($A19="","",IFERROR(VLOOKUP(AB$3&amp;$A19,Model1_RMRJ!$1:$1048576,AB$4,0),"-"))</f>
        <v>-2.1969268564134836E-3</v>
      </c>
      <c r="AC19" s="307">
        <f>IF($A19="","",IFERROR(VLOOKUP(AC$3&amp;$A19,Model1_RMRJ!$1:$1048576,AC$4,0)*100,"-"))</f>
        <v>96.935951709747314</v>
      </c>
      <c r="AD19" s="308">
        <f>IF($A19="","",IFERROR(VLOOKUP(AD$3&amp;$A19,Model1_RMRJ!$1:$1048576,AD$4,0),"-"))</f>
        <v>9.1702956706285477E-3</v>
      </c>
      <c r="AE19" s="306">
        <f>IF($A19="","",IFERROR(VLOOKUP(AE$3&amp;$A19,Model1_RMRJ!$1:$1048576,AE$4,0),"-"))</f>
        <v>4.0642846375703812E-2</v>
      </c>
      <c r="AF19" s="307">
        <f>IF($A19="","",IFERROR(VLOOKUP(AF$3&amp;$A19,Model1_RMRJ!$1:$1048576,AF$4,0)*100,"-"))</f>
        <v>56.393003463745117</v>
      </c>
      <c r="AG19" s="308">
        <f>IF($A19="","",IFERROR(VLOOKUP(AG$3&amp;$A19,Model1_RMRJ!$1:$1048576,AG$4,0),"-"))</f>
        <v>8.8396342471241951E-3</v>
      </c>
      <c r="AH19" s="306">
        <f>IF($A19="","",IFERROR(VLOOKUP(AH$3&amp;$A19,Model1_RMRJ!$1:$1048576,AH$4,0),"-"))</f>
        <v>-0.22970414161682129</v>
      </c>
      <c r="AI19" s="307">
        <f>IF($A19="","",IFERROR(VLOOKUP(AI$3&amp;$A19,Model1_RMRJ!$1:$1048576,AI$4,0)*100,"-"))</f>
        <v>1.3153151609003544</v>
      </c>
      <c r="AJ19" s="308">
        <f>IF($A19="","",IFERROR(VLOOKUP(AJ$3&amp;$A19,Model1_RMRJ!$1:$1048576,AJ$4,0),"-"))</f>
        <v>8.9315278455615044E-3</v>
      </c>
      <c r="AK19" s="306">
        <f>IF($A19="","",IFERROR(VLOOKUP(AK$3&amp;$A19,Model1_RMRJ!$1:$1048576,AK$4,0),"-"))</f>
        <v>1.8003623932600021E-2</v>
      </c>
      <c r="AL19" s="307">
        <f>IF($A19="","",IFERROR(VLOOKUP(AL$3&amp;$A19,Model1_RMRJ!$1:$1048576,AL$4,0)*100,"-"))</f>
        <v>80.168473720550537</v>
      </c>
      <c r="AM19" s="308">
        <f>IF($A19="","",IFERROR(VLOOKUP(AM$3&amp;$A19,Model1_RMRJ!$1:$1048576,AM$4,0),"-"))</f>
        <v>8.6228000000119209E-3</v>
      </c>
      <c r="AN19" s="306">
        <f>IF($A19="","",IFERROR(VLOOKUP(AN$3&amp;$A19,Model1_RMRJ!$1:$1048576,AN$4,0),"-"))</f>
        <v>-0.10151728987693787</v>
      </c>
      <c r="AO19" s="307">
        <f>IF($A19="","",IFERROR(VLOOKUP(AO$3&amp;$A19,Model1_RMRJ!$1:$1048576,AO$4,0)*100,"-"))</f>
        <v>7.8939527273178101</v>
      </c>
      <c r="AP19" s="308">
        <f>IF($A19="","",IFERROR(VLOOKUP(AP$3&amp;$A19,Model1_RMRJ!$1:$1048576,AP$4,0),"-"))</f>
        <v>7.766419555991888E-3</v>
      </c>
      <c r="AQ19" s="306">
        <f>IF($A19="","",IFERROR(VLOOKUP(AQ$3&amp;$A19,Model1_RMRJ!$1:$1048576,AQ$4,0),"-"))</f>
        <v>-8.0033980309963226E-2</v>
      </c>
      <c r="AR19" s="307">
        <f>IF($A19="","",IFERROR(VLOOKUP(AR$3&amp;$A19,Model1_RMRJ!$1:$1048576,AR$4,0)*100,"-"))</f>
        <v>24.577099084854126</v>
      </c>
      <c r="AS19" s="308">
        <f>IF($A19="","",IFERROR(VLOOKUP(AS$3&amp;$A19,Model1_RMRJ!$1:$1048576,AS$4,0),"-"))</f>
        <v>7.983851246535778E-3</v>
      </c>
      <c r="AT19" s="306">
        <f>IF($A19="","",IFERROR(VLOOKUP(AT$3&amp;$A19,Model1_RMRJ!$1:$1048576,AT$4,0),"-"))</f>
        <v>-0.1411978006362915</v>
      </c>
      <c r="AU19" s="307">
        <f>IF($A19="","",IFERROR(VLOOKUP(AU$3&amp;$A19,Model1_RMRJ!$1:$1048576,AU$4,0)*100,"-"))</f>
        <v>2.1714420989155769</v>
      </c>
      <c r="AV19" s="308">
        <f>IF($A19="","",IFERROR(VLOOKUP(AV$3&amp;$A19,Model1_RMRJ!$1:$1048576,AV$4,0),"-"))</f>
        <v>7.4525931850075722E-3</v>
      </c>
      <c r="AW19" s="306">
        <f>IF($A19="","",IFERROR(VLOOKUP(AW$3&amp;$A19,Model1_RMRJ!$1:$1048576,AW$4,0),"-"))</f>
        <v>-5.9686120599508286E-2</v>
      </c>
      <c r="AX19" s="307">
        <f>IF($A19="","",IFERROR(VLOOKUP(AX$3&amp;$A19,Model1_RMRJ!$1:$1048576,AX$4,0)*100,"-"))</f>
        <v>45.61515748500824</v>
      </c>
      <c r="AY19" s="308">
        <f>IF($A19="","",IFERROR(VLOOKUP(AY$3&amp;$A19,Model1_RMRJ!$1:$1048576,AY$4,0),"-"))</f>
        <v>6.0986331664025784E-3</v>
      </c>
      <c r="AZ19" s="306">
        <f>IF($A19="","",IFERROR(VLOOKUP(AZ$3&amp;$A19,Model1_RMRJ!$1:$1048576,AZ$4,0),"-"))</f>
        <v>-0.20383025705814362</v>
      </c>
      <c r="BA19" s="307">
        <f>IF($A19="","",IFERROR(VLOOKUP(BA$3&amp;$A19,Model1_RMRJ!$1:$1048576,BA$4,0)*100,"-"))</f>
        <v>0.37819352000951767</v>
      </c>
      <c r="BB19" s="308">
        <f>IF($A19="","",IFERROR(VLOOKUP(BB$3&amp;$A19,Model1_RMRJ!$1:$1048576,BB$4,0),"-"))</f>
        <v>5.9842499904334545E-3</v>
      </c>
      <c r="BC19" s="306">
        <f>IF($A19="","",IFERROR(VLOOKUP(BC$3&amp;$A19,Model1_RMRJ!$1:$1048576,BC$4,0),"-"))</f>
        <v>1.5057672746479511E-2</v>
      </c>
      <c r="BD19" s="307">
        <f>IF($A19="","",IFERROR(VLOOKUP(BD$3&amp;$A19,Model1_RMRJ!$1:$1048576,BD$4,0)*100,"-"))</f>
        <v>64.781457185745239</v>
      </c>
      <c r="BE19" s="308">
        <f>IF($A19="","",IFERROR(VLOOKUP(BE$3&amp;$A19,Model1_RMRJ!$1:$1048576,BE$4,0),"-"))</f>
        <v>1.0544104501605034E-2</v>
      </c>
      <c r="BF19" s="306">
        <f>IF($A19="","",IFERROR(VLOOKUP(BF$3&amp;$A19,Model1_RMRJ!$1:$1048576,BF$4,0),"-"))</f>
        <v>-6.1550289392471313E-2</v>
      </c>
      <c r="BG19" s="307">
        <f>IF($A19="","",IFERROR(VLOOKUP(BG$3&amp;$A19,Model1_RMRJ!$1:$1048576,BG$4,0)*100,"-"))</f>
        <v>5.8003034442663193</v>
      </c>
      <c r="BH19" s="308">
        <f>IF($A19="","",IFERROR(VLOOKUP(BH$3&amp;$A19,Model1_RMRJ!$1:$1048576,BH$4,0),"-"))</f>
        <v>9.7097689285874367E-3</v>
      </c>
      <c r="BI19" s="306">
        <f>IF($A19="","",IFERROR(VLOOKUP(BI$3&amp;$A19,Model1_RMRJ!$1:$1048576,BI$4,0),"-"))</f>
        <v>-4.1498731821775436E-2</v>
      </c>
      <c r="BJ19" s="307">
        <f>IF($A19="","",IFERROR(VLOOKUP(BJ$3&amp;$A19,Model1_RMRJ!$1:$1048576,BJ$4,0)*100,"-"))</f>
        <v>27.551040053367615</v>
      </c>
      <c r="BK19" s="308">
        <f>IF($A19="","",IFERROR(VLOOKUP(BK$3&amp;$A19,Model1_RMRJ!$1:$1048576,BK$4,0),"-"))</f>
        <v>8.8912965729832649E-3</v>
      </c>
      <c r="BL19" s="306">
        <f>IF($A19="","",IFERROR(VLOOKUP(BL$3&amp;$A19,Model1_RMRJ!$1:$1048576,BL$4,0),"-"))</f>
        <v>-9.7797289490699768E-2</v>
      </c>
      <c r="BM19" s="307">
        <f>IF($A19="","",IFERROR(VLOOKUP(BM$3&amp;$A19,Model1_RMRJ!$1:$1048576,BM$4,0)*100,"-"))</f>
        <v>0.29152182396501303</v>
      </c>
      <c r="BN19" s="308">
        <f>IF($A19="","",IFERROR(VLOOKUP(BN$3&amp;$A19,Model1_RMRJ!$1:$1048576,BN$4,0),"-"))</f>
        <v>7.3256464675068855E-3</v>
      </c>
      <c r="BO19" s="306">
        <f>IF($A19="","",IFERROR(VLOOKUP(BO$3&amp;$A19,Model1_RMRJ!$1:$1048576,BO$4,0),"-"))</f>
        <v>-0.20383025705814362</v>
      </c>
      <c r="BP19" s="307">
        <f>IF($A19="","",IFERROR(VLOOKUP(BP$3&amp;$A19,Model1_RMRJ!$1:$1048576,BP$4,0)*100,"-"))</f>
        <v>0.37819352000951767</v>
      </c>
      <c r="BQ19" s="308">
        <f>IF($A19="","",IFERROR(VLOOKUP(BQ$3&amp;$A19,Model1_RMRJ!$1:$1048576,BQ$4,0),"-"))</f>
        <v>5.9842499904334545E-3</v>
      </c>
    </row>
    <row r="20" spans="1:69" ht="25.5" x14ac:dyDescent="0.25">
      <c r="A20" s="369" t="s">
        <v>714</v>
      </c>
      <c r="B20" s="298"/>
      <c r="C20" s="316" t="s">
        <v>740</v>
      </c>
      <c r="D20" s="306">
        <f>IF($A20="","",IFERROR(VLOOKUP(D$3&amp;$A20,Model1_RMRJ!$1:$1048576,D$4,0),"-"))</f>
        <v>1.4627983793616295E-2</v>
      </c>
      <c r="E20" s="307">
        <f>IF($A20="","",IFERROR(VLOOKUP(E$3&amp;$A20,Model1_RMRJ!$1:$1048576,E$4,0)*100,"-"))</f>
        <v>80.012339353561401</v>
      </c>
      <c r="F20" s="308">
        <f>IF($A20="","",IFERROR(VLOOKUP(F$3&amp;$A20,Model1_RMRJ!$1:$1048576,F$4,0),"-"))</f>
        <v>1.9258275628089905E-2</v>
      </c>
      <c r="G20" s="306">
        <f>IF($A20="","",IFERROR(VLOOKUP(G$3&amp;$A20,Model1_RMRJ!$1:$1048576,G$4,0),"-"))</f>
        <v>-0.11025218665599823</v>
      </c>
      <c r="H20" s="307">
        <f>IF($A20="","",IFERROR(VLOOKUP(H$3&amp;$A20,Model1_RMRJ!$1:$1048576,H$4,0)*100,"-"))</f>
        <v>3.1454287469387054</v>
      </c>
      <c r="I20" s="308">
        <f>IF($A20="","",IFERROR(VLOOKUP(I$3&amp;$A20,Model1_RMRJ!$1:$1048576,I$4,0),"-"))</f>
        <v>1.8431078642606735E-2</v>
      </c>
      <c r="J20" s="306">
        <f>IF($A20="","",IFERROR(VLOOKUP(J$3&amp;$A20,Model1_RMRJ!$1:$1048576,J$4,0),"-"))</f>
        <v>1.5405447222292423E-2</v>
      </c>
      <c r="K20" s="307">
        <f>IF($A20="","",IFERROR(VLOOKUP(K$3&amp;$A20,Model1_RMRJ!$1:$1048576,K$4,0)*100,"-"))</f>
        <v>77.095043659210205</v>
      </c>
      <c r="L20" s="308">
        <f>IF($A20="","",IFERROR(VLOOKUP(L$3&amp;$A20,Model1_RMRJ!$1:$1048576,L$4,0),"-"))</f>
        <v>1.9808821380138397E-2</v>
      </c>
      <c r="M20" s="306">
        <f>IF($A20="","",IFERROR(VLOOKUP(M$3&amp;$A20,Model1_RMRJ!$1:$1048576,M$4,0),"-"))</f>
        <v>9.7550899954512715E-4</v>
      </c>
      <c r="N20" s="307">
        <f>IF($A20="","",IFERROR(VLOOKUP(N$3&amp;$A20,Model1_RMRJ!$1:$1048576,N$4,0)*100,"-"))</f>
        <v>98.518657684326172</v>
      </c>
      <c r="O20" s="308">
        <f>IF($A20="","",IFERROR(VLOOKUP(O$3&amp;$A20,Model1_RMRJ!$1:$1048576,O$4,0),"-"))</f>
        <v>2.0110948011279106E-2</v>
      </c>
      <c r="P20" s="306">
        <f>IF($A20="","",IFERROR(VLOOKUP(P$3&amp;$A20,Model1_RMRJ!$1:$1048576,P$4,0),"-"))</f>
        <v>-1.5860173851251602E-2</v>
      </c>
      <c r="Q20" s="307">
        <f>IF($A20="","",IFERROR(VLOOKUP(Q$3&amp;$A20,Model1_RMRJ!$1:$1048576,Q$4,0)*100,"-"))</f>
        <v>75.804680585861206</v>
      </c>
      <c r="R20" s="308">
        <f>IF($A20="","",IFERROR(VLOOKUP(R$3&amp;$A20,Model1_RMRJ!$1:$1048576,R$4,0),"-"))</f>
        <v>1.9306022673845291E-2</v>
      </c>
      <c r="S20" s="306">
        <f>IF($A20="","",IFERROR(VLOOKUP(S$3&amp;$A20,Model1_RMRJ!$1:$1048576,S$4,0),"-"))</f>
        <v>5.5598396807909012E-2</v>
      </c>
      <c r="T20" s="307">
        <f>IF($A20="","",IFERROR(VLOOKUP(T$3&amp;$A20,Model1_RMRJ!$1:$1048576,T$4,0)*100,"-"))</f>
        <v>27.890214323997498</v>
      </c>
      <c r="U20" s="308">
        <f>IF($A20="","",IFERROR(VLOOKUP(U$3&amp;$A20,Model1_RMRJ!$1:$1048576,U$4,0),"-"))</f>
        <v>1.8778519704937935E-2</v>
      </c>
      <c r="V20" s="306">
        <f>IF($A20="","",IFERROR(VLOOKUP(V$3&amp;$A20,Model1_RMRJ!$1:$1048576,V$4,0),"-"))</f>
        <v>-6.0180950909852982E-2</v>
      </c>
      <c r="W20" s="307">
        <f>IF($A20="","",IFERROR(VLOOKUP(W$3&amp;$A20,Model1_RMRJ!$1:$1048576,W$4,0)*100,"-"))</f>
        <v>28.475189208984375</v>
      </c>
      <c r="X20" s="308">
        <f>IF($A20="","",IFERROR(VLOOKUP(X$3&amp;$A20,Model1_RMRJ!$1:$1048576,X$4,0),"-"))</f>
        <v>1.8801851198077202E-2</v>
      </c>
      <c r="Y20" s="306">
        <f>IF($A20="","",IFERROR(VLOOKUP(Y$3&amp;$A20,Model1_RMRJ!$1:$1048576,Y$4,0),"-"))</f>
        <v>-1.1867456138134003E-2</v>
      </c>
      <c r="Z20" s="307">
        <f>IF($A20="","",IFERROR(VLOOKUP(Z$3&amp;$A20,Model1_RMRJ!$1:$1048576,Z$4,0)*100,"-"))</f>
        <v>84.23691987991333</v>
      </c>
      <c r="AA20" s="308">
        <f>IF($A20="","",IFERROR(VLOOKUP(AA$3&amp;$A20,Model1_RMRJ!$1:$1048576,AA$4,0),"-"))</f>
        <v>1.5320233069360256E-2</v>
      </c>
      <c r="AB20" s="306">
        <f>IF($A20="","",IFERROR(VLOOKUP(AB$3&amp;$A20,Model1_RMRJ!$1:$1048576,AB$4,0),"-"))</f>
        <v>-9.8557233810424805E-2</v>
      </c>
      <c r="AC20" s="307">
        <f>IF($A20="","",IFERROR(VLOOKUP(AC$3&amp;$A20,Model1_RMRJ!$1:$1048576,AC$4,0)*100,"-"))</f>
        <v>7.624547928571701</v>
      </c>
      <c r="AD20" s="308">
        <f>IF($A20="","",IFERROR(VLOOKUP(AD$3&amp;$A20,Model1_RMRJ!$1:$1048576,AD$4,0),"-"))</f>
        <v>1.6141878440976143E-2</v>
      </c>
      <c r="AE20" s="306">
        <f>IF($A20="","",IFERROR(VLOOKUP(AE$3&amp;$A20,Model1_RMRJ!$1:$1048576,AE$4,0),"-"))</f>
        <v>-2.9572870582342148E-2</v>
      </c>
      <c r="AF20" s="307">
        <f>IF($A20="","",IFERROR(VLOOKUP(AF$3&amp;$A20,Model1_RMRJ!$1:$1048576,AF$4,0)*100,"-"))</f>
        <v>67.093741893768311</v>
      </c>
      <c r="AG20" s="308">
        <f>IF($A20="","",IFERROR(VLOOKUP(AG$3&amp;$A20,Model1_RMRJ!$1:$1048576,AG$4,0),"-"))</f>
        <v>1.2737346813082695E-2</v>
      </c>
      <c r="AH20" s="306">
        <f>IF($A20="","",IFERROR(VLOOKUP(AH$3&amp;$A20,Model1_RMRJ!$1:$1048576,AH$4,0),"-"))</f>
        <v>-7.2581388056278229E-2</v>
      </c>
      <c r="AI20" s="307">
        <f>IF($A20="","",IFERROR(VLOOKUP(AI$3&amp;$A20,Model1_RMRJ!$1:$1048576,AI$4,0)*100,"-"))</f>
        <v>31.154331564903259</v>
      </c>
      <c r="AJ20" s="308">
        <f>IF($A20="","",IFERROR(VLOOKUP(AJ$3&amp;$A20,Model1_RMRJ!$1:$1048576,AJ$4,0),"-"))</f>
        <v>1.4999361708760262E-2</v>
      </c>
      <c r="AK20" s="306">
        <f>IF($A20="","",IFERROR(VLOOKUP(AK$3&amp;$A20,Model1_RMRJ!$1:$1048576,AK$4,0),"-"))</f>
        <v>7.5898319482803345E-3</v>
      </c>
      <c r="AL20" s="307">
        <f>IF($A20="","",IFERROR(VLOOKUP(AL$3&amp;$A20,Model1_RMRJ!$1:$1048576,AL$4,0)*100,"-"))</f>
        <v>90.216773748397827</v>
      </c>
      <c r="AM20" s="308">
        <f>IF($A20="","",IFERROR(VLOOKUP(AM$3&amp;$A20,Model1_RMRJ!$1:$1048576,AM$4,0),"-"))</f>
        <v>1.3436261564493179E-2</v>
      </c>
      <c r="AN20" s="306">
        <f>IF($A20="","",IFERROR(VLOOKUP(AN$3&amp;$A20,Model1_RMRJ!$1:$1048576,AN$4,0),"-"))</f>
        <v>-4.3239209800958633E-2</v>
      </c>
      <c r="AO20" s="307">
        <f>IF($A20="","",IFERROR(VLOOKUP(AO$3&amp;$A20,Model1_RMRJ!$1:$1048576,AO$4,0)*100,"-"))</f>
        <v>36.063024401664734</v>
      </c>
      <c r="AP20" s="308">
        <f>IF($A20="","",IFERROR(VLOOKUP(AP$3&amp;$A20,Model1_RMRJ!$1:$1048576,AP$4,0),"-"))</f>
        <v>1.2868731282651424E-2</v>
      </c>
      <c r="AQ20" s="306">
        <f>IF($A20="","",IFERROR(VLOOKUP(AQ$3&amp;$A20,Model1_RMRJ!$1:$1048576,AQ$4,0),"-"))</f>
        <v>-6.1829648911952972E-2</v>
      </c>
      <c r="AR20" s="307">
        <f>IF($A20="","",IFERROR(VLOOKUP(AR$3&amp;$A20,Model1_RMRJ!$1:$1048576,AR$4,0)*100,"-"))</f>
        <v>31.639972329139709</v>
      </c>
      <c r="AS20" s="308">
        <f>IF($A20="","",IFERROR(VLOOKUP(AS$3&amp;$A20,Model1_RMRJ!$1:$1048576,AS$4,0),"-"))</f>
        <v>1.3929115608334541E-2</v>
      </c>
      <c r="AT20" s="306">
        <f>IF($A20="","",IFERROR(VLOOKUP(AT$3&amp;$A20,Model1_RMRJ!$1:$1048576,AT$4,0),"-"))</f>
        <v>-0.14380566775798798</v>
      </c>
      <c r="AU20" s="307">
        <f>IF($A20="","",IFERROR(VLOOKUP(AU$3&amp;$A20,Model1_RMRJ!$1:$1048576,AU$4,0)*100,"-"))</f>
        <v>2.0639386028051376</v>
      </c>
      <c r="AV20" s="308">
        <f>IF($A20="","",IFERROR(VLOOKUP(AV$3&amp;$A20,Model1_RMRJ!$1:$1048576,AV$4,0),"-"))</f>
        <v>1.322830468416214E-2</v>
      </c>
      <c r="AW20" s="306">
        <f>IF($A20="","",IFERROR(VLOOKUP(AW$3&amp;$A20,Model1_RMRJ!$1:$1048576,AW$4,0),"-"))</f>
        <v>-0.21569611132144928</v>
      </c>
      <c r="AX20" s="307">
        <f>IF($A20="","",IFERROR(VLOOKUP(AX$3&amp;$A20,Model1_RMRJ!$1:$1048576,AX$4,0)*100,"-"))</f>
        <v>0.14209302607923746</v>
      </c>
      <c r="AY20" s="308">
        <f>IF($A20="","",IFERROR(VLOOKUP(AY$3&amp;$A20,Model1_RMRJ!$1:$1048576,AY$4,0),"-"))</f>
        <v>1.0893645696341991E-2</v>
      </c>
      <c r="AZ20" s="306">
        <f>IF($A20="","",IFERROR(VLOOKUP(AZ$3&amp;$A20,Model1_RMRJ!$1:$1048576,AZ$4,0),"-"))</f>
        <v>-0.15828222036361694</v>
      </c>
      <c r="BA20" s="307">
        <f>IF($A20="","",IFERROR(VLOOKUP(BA$3&amp;$A20,Model1_RMRJ!$1:$1048576,BA$4,0)*100,"-"))</f>
        <v>1.9545996561646461</v>
      </c>
      <c r="BB20" s="308">
        <f>IF($A20="","",IFERROR(VLOOKUP(BB$3&amp;$A20,Model1_RMRJ!$1:$1048576,BB$4,0),"-"))</f>
        <v>1.1037240736186504E-2</v>
      </c>
      <c r="BC20" s="306">
        <f>IF($A20="","",IFERROR(VLOOKUP(BC$3&amp;$A20,Model1_RMRJ!$1:$1048576,BC$4,0),"-"))</f>
        <v>-1.9080730155110359E-2</v>
      </c>
      <c r="BD20" s="307">
        <f>IF($A20="","",IFERROR(VLOOKUP(BD$3&amp;$A20,Model1_RMRJ!$1:$1048576,BD$4,0)*100,"-"))</f>
        <v>47.797709703445435</v>
      </c>
      <c r="BE20" s="308">
        <f>IF($A20="","",IFERROR(VLOOKUP(BE$3&amp;$A20,Model1_RMRJ!$1:$1048576,BE$4,0),"-"))</f>
        <v>1.9401328638195992E-2</v>
      </c>
      <c r="BF20" s="306">
        <f>IF($A20="","",IFERROR(VLOOKUP(BF$3&amp;$A20,Model1_RMRJ!$1:$1048576,BF$4,0),"-"))</f>
        <v>-8.1362053751945496E-3</v>
      </c>
      <c r="BG20" s="307">
        <f>IF($A20="","",IFERROR(VLOOKUP(BG$3&amp;$A20,Model1_RMRJ!$1:$1048576,BG$4,0)*100,"-"))</f>
        <v>76.459962129592896</v>
      </c>
      <c r="BH20" s="308">
        <f>IF($A20="","",IFERROR(VLOOKUP(BH$3&amp;$A20,Model1_RMRJ!$1:$1048576,BH$4,0),"-"))</f>
        <v>1.8059989437460899E-2</v>
      </c>
      <c r="BI20" s="306">
        <f>IF($A20="","",IFERROR(VLOOKUP(BI$3&amp;$A20,Model1_RMRJ!$1:$1048576,BI$4,0),"-"))</f>
        <v>-4.6829629689455032E-2</v>
      </c>
      <c r="BJ20" s="307">
        <f>IF($A20="","",IFERROR(VLOOKUP(BJ$3&amp;$A20,Model1_RMRJ!$1:$1048576,BJ$4,0)*100,"-"))</f>
        <v>14.661766588687897</v>
      </c>
      <c r="BK20" s="308">
        <f>IF($A20="","",IFERROR(VLOOKUP(BK$3&amp;$A20,Model1_RMRJ!$1:$1048576,BK$4,0),"-"))</f>
        <v>1.4330406673252583E-2</v>
      </c>
      <c r="BL20" s="306">
        <f>IF($A20="","",IFERROR(VLOOKUP(BL$3&amp;$A20,Model1_RMRJ!$1:$1048576,BL$4,0),"-"))</f>
        <v>-0.11254548281431198</v>
      </c>
      <c r="BM20" s="307">
        <f>IF($A20="","",IFERROR(VLOOKUP(BM$3&amp;$A20,Model1_RMRJ!$1:$1048576,BM$4,0)*100,"-"))</f>
        <v>1.5108728257473558E-2</v>
      </c>
      <c r="BN20" s="308">
        <f>IF($A20="","",IFERROR(VLOOKUP(BN$3&amp;$A20,Model1_RMRJ!$1:$1048576,BN$4,0),"-"))</f>
        <v>1.2731990776956081E-2</v>
      </c>
      <c r="BO20" s="306">
        <f>IF($A20="","",IFERROR(VLOOKUP(BO$3&amp;$A20,Model1_RMRJ!$1:$1048576,BO$4,0),"-"))</f>
        <v>-0.15828222036361694</v>
      </c>
      <c r="BP20" s="307">
        <f>IF($A20="","",IFERROR(VLOOKUP(BP$3&amp;$A20,Model1_RMRJ!$1:$1048576,BP$4,0)*100,"-"))</f>
        <v>1.9545996561646461</v>
      </c>
      <c r="BQ20" s="308">
        <f>IF($A20="","",IFERROR(VLOOKUP(BQ$3&amp;$A20,Model1_RMRJ!$1:$1048576,BQ$4,0),"-"))</f>
        <v>1.1037240736186504E-2</v>
      </c>
    </row>
    <row r="21" spans="1:69" ht="25.5" x14ac:dyDescent="0.25">
      <c r="A21" s="369" t="s">
        <v>715</v>
      </c>
      <c r="B21" s="298"/>
      <c r="C21" s="316" t="s">
        <v>741</v>
      </c>
      <c r="D21" s="306">
        <f>IF($A21="","",IFERROR(VLOOKUP(D$3&amp;$A21,Model1_RMRJ!$1:$1048576,D$4,0),"-"))</f>
        <v>0.10892954468727112</v>
      </c>
      <c r="E21" s="307">
        <f>IF($A21="","",IFERROR(VLOOKUP(E$3&amp;$A21,Model1_RMRJ!$1:$1048576,E$4,0)*100,"-"))</f>
        <v>1.4732466079294682</v>
      </c>
      <c r="F21" s="308">
        <f>IF($A21="","",IFERROR(VLOOKUP(F$3&amp;$A21,Model1_RMRJ!$1:$1048576,F$4,0),"-"))</f>
        <v>6.3567079603672028E-2</v>
      </c>
      <c r="G21" s="306">
        <f>IF($A21="","",IFERROR(VLOOKUP(G$3&amp;$A21,Model1_RMRJ!$1:$1048576,G$4,0),"-"))</f>
        <v>-6.2857102602720261E-3</v>
      </c>
      <c r="H21" s="307">
        <f>IF($A21="","",IFERROR(VLOOKUP(H$3&amp;$A21,Model1_RMRJ!$1:$1048576,H$4,0)*100,"-"))</f>
        <v>88.612693548202515</v>
      </c>
      <c r="I21" s="308">
        <f>IF($A21="","",IFERROR(VLOOKUP(I$3&amp;$A21,Model1_RMRJ!$1:$1048576,I$4,0),"-"))</f>
        <v>6.1723992228507996E-2</v>
      </c>
      <c r="J21" s="306">
        <f>IF($A21="","",IFERROR(VLOOKUP(J$3&amp;$A21,Model1_RMRJ!$1:$1048576,J$4,0),"-"))</f>
        <v>0.10236989706754684</v>
      </c>
      <c r="K21" s="307">
        <f>IF($A21="","",IFERROR(VLOOKUP(K$3&amp;$A21,Model1_RMRJ!$1:$1048576,K$4,0)*100,"-"))</f>
        <v>1.7592644318938255</v>
      </c>
      <c r="L21" s="308">
        <f>IF($A21="","",IFERROR(VLOOKUP(L$3&amp;$A21,Model1_RMRJ!$1:$1048576,L$4,0),"-"))</f>
        <v>6.3555948436260223E-2</v>
      </c>
      <c r="M21" s="306">
        <f>IF($A21="","",IFERROR(VLOOKUP(M$3&amp;$A21,Model1_RMRJ!$1:$1048576,M$4,0),"-"))</f>
        <v>4.8468835651874542E-2</v>
      </c>
      <c r="N21" s="307">
        <f>IF($A21="","",IFERROR(VLOOKUP(N$3&amp;$A21,Model1_RMRJ!$1:$1048576,N$4,0)*100,"-"))</f>
        <v>29.076084494590759</v>
      </c>
      <c r="O21" s="308">
        <f>IF($A21="","",IFERROR(VLOOKUP(O$3&amp;$A21,Model1_RMRJ!$1:$1048576,O$4,0),"-"))</f>
        <v>6.1337459832429886E-2</v>
      </c>
      <c r="P21" s="306">
        <f>IF($A21="","",IFERROR(VLOOKUP(P$3&amp;$A21,Model1_RMRJ!$1:$1048576,P$4,0),"-"))</f>
        <v>7.4206069111824036E-2</v>
      </c>
      <c r="Q21" s="307">
        <f>IF($A21="","",IFERROR(VLOOKUP(Q$3&amp;$A21,Model1_RMRJ!$1:$1048576,Q$4,0)*100,"-"))</f>
        <v>8.4677547216415405</v>
      </c>
      <c r="R21" s="308">
        <f>IF($A21="","",IFERROR(VLOOKUP(R$3&amp;$A21,Model1_RMRJ!$1:$1048576,R$4,0),"-"))</f>
        <v>6.1103105545043945E-2</v>
      </c>
      <c r="S21" s="306">
        <f>IF($A21="","",IFERROR(VLOOKUP(S$3&amp;$A21,Model1_RMRJ!$1:$1048576,S$4,0),"-"))</f>
        <v>5.3388375788927078E-2</v>
      </c>
      <c r="T21" s="307">
        <f>IF($A21="","",IFERROR(VLOOKUP(T$3&amp;$A21,Model1_RMRJ!$1:$1048576,T$4,0)*100,"-"))</f>
        <v>26.484191417694092</v>
      </c>
      <c r="U21" s="308">
        <f>IF($A21="","",IFERROR(VLOOKUP(U$3&amp;$A21,Model1_RMRJ!$1:$1048576,U$4,0),"-"))</f>
        <v>6.2007144093513489E-2</v>
      </c>
      <c r="V21" s="306">
        <f>IF($A21="","",IFERROR(VLOOKUP(V$3&amp;$A21,Model1_RMRJ!$1:$1048576,V$4,0),"-"))</f>
        <v>-9.2003503814339638E-3</v>
      </c>
      <c r="W21" s="307">
        <f>IF($A21="","",IFERROR(VLOOKUP(W$3&amp;$A21,Model1_RMRJ!$1:$1048576,W$4,0)*100,"-"))</f>
        <v>84.517467021942139</v>
      </c>
      <c r="X21" s="308">
        <f>IF($A21="","",IFERROR(VLOOKUP(X$3&amp;$A21,Model1_RMRJ!$1:$1048576,X$4,0),"-"))</f>
        <v>6.4801998436450958E-2</v>
      </c>
      <c r="Y21" s="306">
        <f>IF($A21="","",IFERROR(VLOOKUP(Y$3&amp;$A21,Model1_RMRJ!$1:$1048576,Y$4,0),"-"))</f>
        <v>6.772865355014801E-2</v>
      </c>
      <c r="Z21" s="307">
        <f>IF($A21="","",IFERROR(VLOOKUP(Z$3&amp;$A21,Model1_RMRJ!$1:$1048576,Z$4,0)*100,"-"))</f>
        <v>12.277976423501968</v>
      </c>
      <c r="AA21" s="308">
        <f>IF($A21="","",IFERROR(VLOOKUP(AA$3&amp;$A21,Model1_RMRJ!$1:$1048576,AA$4,0),"-"))</f>
        <v>6.4325138926506042E-2</v>
      </c>
      <c r="AB21" s="306">
        <f>IF($A21="","",IFERROR(VLOOKUP(AB$3&amp;$A21,Model1_RMRJ!$1:$1048576,AB$4,0),"-"))</f>
        <v>2.7695933356881142E-2</v>
      </c>
      <c r="AC21" s="307">
        <f>IF($A21="","",IFERROR(VLOOKUP(AC$3&amp;$A21,Model1_RMRJ!$1:$1048576,AC$4,0)*100,"-"))</f>
        <v>54.483538866043091</v>
      </c>
      <c r="AD21" s="308">
        <f>IF($A21="","",IFERROR(VLOOKUP(AD$3&amp;$A21,Model1_RMRJ!$1:$1048576,AD$4,0),"-"))</f>
        <v>5.7054992765188217E-2</v>
      </c>
      <c r="AE21" s="306">
        <f>IF($A21="","",IFERROR(VLOOKUP(AE$3&amp;$A21,Model1_RMRJ!$1:$1048576,AE$4,0),"-"))</f>
        <v>2.1410483866930008E-2</v>
      </c>
      <c r="AF21" s="307">
        <f>IF($A21="","",IFERROR(VLOOKUP(AF$3&amp;$A21,Model1_RMRJ!$1:$1048576,AF$4,0)*100,"-"))</f>
        <v>67.214351892471313</v>
      </c>
      <c r="AG21" s="308">
        <f>IF($A21="","",IFERROR(VLOOKUP(AG$3&amp;$A21,Model1_RMRJ!$1:$1048576,AG$4,0),"-"))</f>
        <v>5.9668559581041336E-2</v>
      </c>
      <c r="AH21" s="306">
        <f>IF($A21="","",IFERROR(VLOOKUP(AH$3&amp;$A21,Model1_RMRJ!$1:$1048576,AH$4,0),"-"))</f>
        <v>-5.5262155830860138E-2</v>
      </c>
      <c r="AI21" s="307">
        <f>IF($A21="","",IFERROR(VLOOKUP(AI$3&amp;$A21,Model1_RMRJ!$1:$1048576,AI$4,0)*100,"-"))</f>
        <v>36.660733819007874</v>
      </c>
      <c r="AJ21" s="308">
        <f>IF($A21="","",IFERROR(VLOOKUP(AJ$3&amp;$A21,Model1_RMRJ!$1:$1048576,AJ$4,0),"-"))</f>
        <v>5.8555625379085541E-2</v>
      </c>
      <c r="AK21" s="306">
        <f>IF($A21="","",IFERROR(VLOOKUP(AK$3&amp;$A21,Model1_RMRJ!$1:$1048576,AK$4,0),"-"))</f>
        <v>-1.0207172483205795E-2</v>
      </c>
      <c r="AL21" s="307">
        <f>IF($A21="","",IFERROR(VLOOKUP(AL$3&amp;$A21,Model1_RMRJ!$1:$1048576,AL$4,0)*100,"-"))</f>
        <v>83.686923980712891</v>
      </c>
      <c r="AM21" s="308">
        <f>IF($A21="","",IFERROR(VLOOKUP(AM$3&amp;$A21,Model1_RMRJ!$1:$1048576,AM$4,0),"-"))</f>
        <v>5.6785602122545242E-2</v>
      </c>
      <c r="AN21" s="306">
        <f>IF($A21="","",IFERROR(VLOOKUP(AN$3&amp;$A21,Model1_RMRJ!$1:$1048576,AN$4,0),"-"))</f>
        <v>-3.0875738710165024E-2</v>
      </c>
      <c r="AO21" s="307">
        <f>IF($A21="","",IFERROR(VLOOKUP(AO$3&amp;$A21,Model1_RMRJ!$1:$1048576,AO$4,0)*100,"-"))</f>
        <v>42.455962300300598</v>
      </c>
      <c r="AP21" s="308">
        <f>IF($A21="","",IFERROR(VLOOKUP(AP$3&amp;$A21,Model1_RMRJ!$1:$1048576,AP$4,0),"-"))</f>
        <v>5.5253013968467712E-2</v>
      </c>
      <c r="AQ21" s="306">
        <f>IF($A21="","",IFERROR(VLOOKUP(AQ$3&amp;$A21,Model1_RMRJ!$1:$1048576,AQ$4,0),"-"))</f>
        <v>1.7372677102684975E-2</v>
      </c>
      <c r="AR21" s="307">
        <f>IF($A21="","",IFERROR(VLOOKUP(AR$3&amp;$A21,Model1_RMRJ!$1:$1048576,AR$4,0)*100,"-"))</f>
        <v>69.703525304794312</v>
      </c>
      <c r="AS21" s="308">
        <f>IF($A21="","",IFERROR(VLOOKUP(AS$3&amp;$A21,Model1_RMRJ!$1:$1048576,AS$4,0),"-"))</f>
        <v>5.4391369223594666E-2</v>
      </c>
      <c r="AT21" s="306">
        <f>IF($A21="","",IFERROR(VLOOKUP(AT$3&amp;$A21,Model1_RMRJ!$1:$1048576,AT$4,0),"-"))</f>
        <v>-6.3313663005828857E-2</v>
      </c>
      <c r="AU21" s="307">
        <f>IF($A21="","",IFERROR(VLOOKUP(AU$3&amp;$A21,Model1_RMRJ!$1:$1048576,AU$4,0)*100,"-"))</f>
        <v>11.826428025960922</v>
      </c>
      <c r="AV21" s="308">
        <f>IF($A21="","",IFERROR(VLOOKUP(AV$3&amp;$A21,Model1_RMRJ!$1:$1048576,AV$4,0),"-"))</f>
        <v>5.2438467741012573E-2</v>
      </c>
      <c r="AW21" s="306">
        <f>IF($A21="","",IFERROR(VLOOKUP(AW$3&amp;$A21,Model1_RMRJ!$1:$1048576,AW$4,0),"-"))</f>
        <v>-4.0541272610425949E-2</v>
      </c>
      <c r="AX21" s="307">
        <f>IF($A21="","",IFERROR(VLOOKUP(AX$3&amp;$A21,Model1_RMRJ!$1:$1048576,AX$4,0)*100,"-"))</f>
        <v>23.900549113750458</v>
      </c>
      <c r="AY21" s="308">
        <f>IF($A21="","",IFERROR(VLOOKUP(AY$3&amp;$A21,Model1_RMRJ!$1:$1048576,AY$4,0),"-"))</f>
        <v>4.7965306788682938E-2</v>
      </c>
      <c r="AZ21" s="306">
        <f>IF($A21="","",IFERROR(VLOOKUP(AZ$3&amp;$A21,Model1_RMRJ!$1:$1048576,AZ$4,0),"-"))</f>
        <v>-3.220178559422493E-2</v>
      </c>
      <c r="BA21" s="307">
        <f>IF($A21="","",IFERROR(VLOOKUP(BA$3&amp;$A21,Model1_RMRJ!$1:$1048576,BA$4,0)*100,"-"))</f>
        <v>32.165095210075378</v>
      </c>
      <c r="BB21" s="308">
        <f>IF($A21="","",IFERROR(VLOOKUP(BB$3&amp;$A21,Model1_RMRJ!$1:$1048576,BB$4,0),"-"))</f>
        <v>4.684736579656601E-2</v>
      </c>
      <c r="BC21" s="306">
        <f>IF($A21="","",IFERROR(VLOOKUP(BC$3&amp;$A21,Model1_RMRJ!$1:$1048576,BC$4,0),"-"))</f>
        <v>6.3422545790672302E-2</v>
      </c>
      <c r="BD21" s="307">
        <f>IF($A21="","",IFERROR(VLOOKUP(BD$3&amp;$A21,Model1_RMRJ!$1:$1048576,BD$4,0)*100,"-"))</f>
        <v>0.44286963529884815</v>
      </c>
      <c r="BE21" s="308">
        <f>IF($A21="","",IFERROR(VLOOKUP(BE$3&amp;$A21,Model1_RMRJ!$1:$1048576,BE$4,0),"-"))</f>
        <v>6.2539778649806976E-2</v>
      </c>
      <c r="BF21" s="306">
        <f>IF($A21="","",IFERROR(VLOOKUP(BF$3&amp;$A21,Model1_RMRJ!$1:$1048576,BF$4,0),"-"))</f>
        <v>4.7743476927280426E-2</v>
      </c>
      <c r="BG21" s="307">
        <f>IF($A21="","",IFERROR(VLOOKUP(BG$3&amp;$A21,Model1_RMRJ!$1:$1048576,BG$4,0)*100,"-"))</f>
        <v>3.5311859101057053</v>
      </c>
      <c r="BH21" s="308">
        <f>IF($A21="","",IFERROR(VLOOKUP(BH$3&amp;$A21,Model1_RMRJ!$1:$1048576,BH$4,0),"-"))</f>
        <v>6.3057750463485718E-2</v>
      </c>
      <c r="BI21" s="306">
        <f>IF($A21="","",IFERROR(VLOOKUP(BI$3&amp;$A21,Model1_RMRJ!$1:$1048576,BI$4,0),"-"))</f>
        <v>-2.4522116873413324E-3</v>
      </c>
      <c r="BJ21" s="307">
        <f>IF($A21="","",IFERROR(VLOOKUP(BJ$3&amp;$A21,Model1_RMRJ!$1:$1048576,BJ$4,0)*100,"-"))</f>
        <v>92.506760358810425</v>
      </c>
      <c r="BK21" s="308">
        <f>IF($A21="","",IFERROR(VLOOKUP(BK$3&amp;$A21,Model1_RMRJ!$1:$1048576,BK$4,0),"-"))</f>
        <v>5.8016378432512283E-2</v>
      </c>
      <c r="BL21" s="306">
        <f>IF($A21="","",IFERROR(VLOOKUP(BL$3&amp;$A21,Model1_RMRJ!$1:$1048576,BL$4,0),"-"))</f>
        <v>-2.8918901458382607E-2</v>
      </c>
      <c r="BM21" s="307">
        <f>IF($A21="","",IFERROR(VLOOKUP(BM$3&amp;$A21,Model1_RMRJ!$1:$1048576,BM$4,0)*100,"-"))</f>
        <v>13.691210746765137</v>
      </c>
      <c r="BN21" s="308">
        <f>IF($A21="","",IFERROR(VLOOKUP(BN$3&amp;$A21,Model1_RMRJ!$1:$1048576,BN$4,0),"-"))</f>
        <v>5.2509352564811707E-2</v>
      </c>
      <c r="BO21" s="306">
        <f>IF($A21="","",IFERROR(VLOOKUP(BO$3&amp;$A21,Model1_RMRJ!$1:$1048576,BO$4,0),"-"))</f>
        <v>-3.220178559422493E-2</v>
      </c>
      <c r="BP21" s="307">
        <f>IF($A21="","",IFERROR(VLOOKUP(BP$3&amp;$A21,Model1_RMRJ!$1:$1048576,BP$4,0)*100,"-"))</f>
        <v>32.165095210075378</v>
      </c>
      <c r="BQ21" s="308">
        <f>IF($A21="","",IFERROR(VLOOKUP(BQ$3&amp;$A21,Model1_RMRJ!$1:$1048576,BQ$4,0),"-"))</f>
        <v>4.684736579656601E-2</v>
      </c>
    </row>
    <row r="22" spans="1:69" ht="25.5" x14ac:dyDescent="0.25">
      <c r="A22" s="369" t="s">
        <v>716</v>
      </c>
      <c r="B22" s="298"/>
      <c r="C22" s="316" t="s">
        <v>742</v>
      </c>
      <c r="D22" s="306">
        <f>IF($A22="","",IFERROR(VLOOKUP(D$3&amp;$A22,Model1_RMRJ!$1:$1048576,D$4,0),"-"))</f>
        <v>0.15809880197048187</v>
      </c>
      <c r="E22" s="307">
        <f>IF($A22="","",IFERROR(VLOOKUP(E$3&amp;$A22,Model1_RMRJ!$1:$1048576,E$4,0)*100,"-"))</f>
        <v>7.7543646330013871E-2</v>
      </c>
      <c r="F22" s="308">
        <f>IF($A22="","",IFERROR(VLOOKUP(F$3&amp;$A22,Model1_RMRJ!$1:$1048576,F$4,0),"-"))</f>
        <v>4.016442596912384E-2</v>
      </c>
      <c r="G22" s="306">
        <f>IF($A22="","",IFERROR(VLOOKUP(G$3&amp;$A22,Model1_RMRJ!$1:$1048576,G$4,0),"-"))</f>
        <v>4.9350862391293049E-3</v>
      </c>
      <c r="H22" s="307">
        <f>IF($A22="","",IFERROR(VLOOKUP(H$3&amp;$A22,Model1_RMRJ!$1:$1048576,H$4,0)*100,"-"))</f>
        <v>91.063666343688965</v>
      </c>
      <c r="I22" s="308">
        <f>IF($A22="","",IFERROR(VLOOKUP(I$3&amp;$A22,Model1_RMRJ!$1:$1048576,I$4,0),"-"))</f>
        <v>3.9612516760826111E-2</v>
      </c>
      <c r="J22" s="306">
        <f>IF($A22="","",IFERROR(VLOOKUP(J$3&amp;$A22,Model1_RMRJ!$1:$1048576,J$4,0),"-"))</f>
        <v>0.12123318761587143</v>
      </c>
      <c r="K22" s="307">
        <f>IF($A22="","",IFERROR(VLOOKUP(K$3&amp;$A22,Model1_RMRJ!$1:$1048576,K$4,0)*100,"-"))</f>
        <v>0.63443174585700035</v>
      </c>
      <c r="L22" s="308">
        <f>IF($A22="","",IFERROR(VLOOKUP(L$3&amp;$A22,Model1_RMRJ!$1:$1048576,L$4,0),"-"))</f>
        <v>4.2206894606351852E-2</v>
      </c>
      <c r="M22" s="306">
        <f>IF($A22="","",IFERROR(VLOOKUP(M$3&amp;$A22,Model1_RMRJ!$1:$1048576,M$4,0),"-"))</f>
        <v>4.8048745840787888E-2</v>
      </c>
      <c r="N22" s="307">
        <f>IF($A22="","",IFERROR(VLOOKUP(N$3&amp;$A22,Model1_RMRJ!$1:$1048576,N$4,0)*100,"-"))</f>
        <v>30.509620904922485</v>
      </c>
      <c r="O22" s="308">
        <f>IF($A22="","",IFERROR(VLOOKUP(O$3&amp;$A22,Model1_RMRJ!$1:$1048576,O$4,0),"-"))</f>
        <v>4.0318947285413742E-2</v>
      </c>
      <c r="P22" s="306">
        <f>IF($A22="","",IFERROR(VLOOKUP(P$3&amp;$A22,Model1_RMRJ!$1:$1048576,P$4,0),"-"))</f>
        <v>8.9598886668682098E-2</v>
      </c>
      <c r="Q22" s="307">
        <f>IF($A22="","",IFERROR(VLOOKUP(Q$3&amp;$A22,Model1_RMRJ!$1:$1048576,Q$4,0)*100,"-"))</f>
        <v>5.0790455192327499</v>
      </c>
      <c r="R22" s="308">
        <f>IF($A22="","",IFERROR(VLOOKUP(R$3&amp;$A22,Model1_RMRJ!$1:$1048576,R$4,0),"-"))</f>
        <v>3.8238242268562317E-2</v>
      </c>
      <c r="S22" s="306">
        <f>IF($A22="","",IFERROR(VLOOKUP(S$3&amp;$A22,Model1_RMRJ!$1:$1048576,S$4,0),"-"))</f>
        <v>0.13002943992614746</v>
      </c>
      <c r="T22" s="307">
        <f>IF($A22="","",IFERROR(VLOOKUP(T$3&amp;$A22,Model1_RMRJ!$1:$1048576,T$4,0)*100,"-"))</f>
        <v>0.70584877394139767</v>
      </c>
      <c r="U22" s="308">
        <f>IF($A22="","",IFERROR(VLOOKUP(U$3&amp;$A22,Model1_RMRJ!$1:$1048576,U$4,0),"-"))</f>
        <v>3.7418577820062637E-2</v>
      </c>
      <c r="V22" s="306">
        <f>IF($A22="","",IFERROR(VLOOKUP(V$3&amp;$A22,Model1_RMRJ!$1:$1048576,V$4,0),"-"))</f>
        <v>0.12012354284524918</v>
      </c>
      <c r="W22" s="307">
        <f>IF($A22="","",IFERROR(VLOOKUP(W$3&amp;$A22,Model1_RMRJ!$1:$1048576,W$4,0)*100,"-"))</f>
        <v>1.696794293820858</v>
      </c>
      <c r="X22" s="308">
        <f>IF($A22="","",IFERROR(VLOOKUP(X$3&amp;$A22,Model1_RMRJ!$1:$1048576,X$4,0),"-"))</f>
        <v>3.5852611064910889E-2</v>
      </c>
      <c r="Y22" s="306">
        <f>IF($A22="","",IFERROR(VLOOKUP(Y$3&amp;$A22,Model1_RMRJ!$1:$1048576,Y$4,0),"-"))</f>
        <v>0.13775435090065002</v>
      </c>
      <c r="Z22" s="307">
        <f>IF($A22="","",IFERROR(VLOOKUP(Z$3&amp;$A22,Model1_RMRJ!$1:$1048576,Z$4,0)*100,"-"))</f>
        <v>0.29809665866196156</v>
      </c>
      <c r="AA22" s="308">
        <f>IF($A22="","",IFERROR(VLOOKUP(AA$3&amp;$A22,Model1_RMRJ!$1:$1048576,AA$4,0),"-"))</f>
        <v>3.5772994160652161E-2</v>
      </c>
      <c r="AB22" s="306">
        <f>IF($A22="","",IFERROR(VLOOKUP(AB$3&amp;$A22,Model1_RMRJ!$1:$1048576,AB$4,0),"-"))</f>
        <v>5.4459597915410995E-2</v>
      </c>
      <c r="AC22" s="307">
        <f>IF($A22="","",IFERROR(VLOOKUP(AC$3&amp;$A22,Model1_RMRJ!$1:$1048576,AC$4,0)*100,"-"))</f>
        <v>24.151024222373962</v>
      </c>
      <c r="AD22" s="308">
        <f>IF($A22="","",IFERROR(VLOOKUP(AD$3&amp;$A22,Model1_RMRJ!$1:$1048576,AD$4,0),"-"))</f>
        <v>3.3333662897348404E-2</v>
      </c>
      <c r="AE22" s="306">
        <f>IF($A22="","",IFERROR(VLOOKUP(AE$3&amp;$A22,Model1_RMRJ!$1:$1048576,AE$4,0),"-"))</f>
        <v>4.2371537536382675E-2</v>
      </c>
      <c r="AF22" s="307">
        <f>IF($A22="","",IFERROR(VLOOKUP(AF$3&amp;$A22,Model1_RMRJ!$1:$1048576,AF$4,0)*100,"-"))</f>
        <v>44.507074356079102</v>
      </c>
      <c r="AG22" s="308">
        <f>IF($A22="","",IFERROR(VLOOKUP(AG$3&amp;$A22,Model1_RMRJ!$1:$1048576,AG$4,0),"-"))</f>
        <v>3.3729907125234604E-2</v>
      </c>
      <c r="AH22" s="306">
        <f>IF($A22="","",IFERROR(VLOOKUP(AH$3&amp;$A22,Model1_RMRJ!$1:$1048576,AH$4,0),"-"))</f>
        <v>3.6539021879434586E-2</v>
      </c>
      <c r="AI22" s="307">
        <f>IF($A22="","",IFERROR(VLOOKUP(AI$3&amp;$A22,Model1_RMRJ!$1:$1048576,AI$4,0)*100,"-"))</f>
        <v>57.960867881774902</v>
      </c>
      <c r="AJ22" s="308">
        <f>IF($A22="","",IFERROR(VLOOKUP(AJ$3&amp;$A22,Model1_RMRJ!$1:$1048576,AJ$4,0),"-"))</f>
        <v>3.1707823276519775E-2</v>
      </c>
      <c r="AK22" s="306">
        <f>IF($A22="","",IFERROR(VLOOKUP(AK$3&amp;$A22,Model1_RMRJ!$1:$1048576,AK$4,0),"-"))</f>
        <v>8.2365106791257858E-3</v>
      </c>
      <c r="AL22" s="307">
        <f>IF($A22="","",IFERROR(VLOOKUP(AL$3&amp;$A22,Model1_RMRJ!$1:$1048576,AL$4,0)*100,"-"))</f>
        <v>88.198602199554443</v>
      </c>
      <c r="AM22" s="308">
        <f>IF($A22="","",IFERROR(VLOOKUP(AM$3&amp;$A22,Model1_RMRJ!$1:$1048576,AM$4,0),"-"))</f>
        <v>3.0472258105874062E-2</v>
      </c>
      <c r="AN22" s="306">
        <f>IF($A22="","",IFERROR(VLOOKUP(AN$3&amp;$A22,Model1_RMRJ!$1:$1048576,AN$4,0),"-"))</f>
        <v>-1.1375465430319309E-2</v>
      </c>
      <c r="AO22" s="307">
        <f>IF($A22="","",IFERROR(VLOOKUP(AO$3&amp;$A22,Model1_RMRJ!$1:$1048576,AO$4,0)*100,"-"))</f>
        <v>78.538411855697632</v>
      </c>
      <c r="AP22" s="308">
        <f>IF($A22="","",IFERROR(VLOOKUP(AP$3&amp;$A22,Model1_RMRJ!$1:$1048576,AP$4,0),"-"))</f>
        <v>2.9864493757486343E-2</v>
      </c>
      <c r="AQ22" s="306">
        <f>IF($A22="","",IFERROR(VLOOKUP(AQ$3&amp;$A22,Model1_RMRJ!$1:$1048576,AQ$4,0),"-"))</f>
        <v>5.5097594857215881E-2</v>
      </c>
      <c r="AR22" s="307">
        <f>IF($A22="","",IFERROR(VLOOKUP(AR$3&amp;$A22,Model1_RMRJ!$1:$1048576,AR$4,0)*100,"-"))</f>
        <v>23.238693177700043</v>
      </c>
      <c r="AS22" s="308">
        <f>IF($A22="","",IFERROR(VLOOKUP(AS$3&amp;$A22,Model1_RMRJ!$1:$1048576,AS$4,0),"-"))</f>
        <v>3.2175026834011078E-2</v>
      </c>
      <c r="AT22" s="306">
        <f>IF($A22="","",IFERROR(VLOOKUP(AT$3&amp;$A22,Model1_RMRJ!$1:$1048576,AT$4,0),"-"))</f>
        <v>4.5411314815282822E-2</v>
      </c>
      <c r="AU22" s="307">
        <f>IF($A22="","",IFERROR(VLOOKUP(AU$3&amp;$A22,Model1_RMRJ!$1:$1048576,AU$4,0)*100,"-"))</f>
        <v>29.036206007003784</v>
      </c>
      <c r="AV22" s="308">
        <f>IF($A22="","",IFERROR(VLOOKUP(AV$3&amp;$A22,Model1_RMRJ!$1:$1048576,AV$4,0),"-"))</f>
        <v>3.1941987574100494E-2</v>
      </c>
      <c r="AW22" s="306">
        <f>IF($A22="","",IFERROR(VLOOKUP(AW$3&amp;$A22,Model1_RMRJ!$1:$1048576,AW$4,0),"-"))</f>
        <v>4.9005631357431412E-2</v>
      </c>
      <c r="AX22" s="307">
        <f>IF($A22="","",IFERROR(VLOOKUP(AX$3&amp;$A22,Model1_RMRJ!$1:$1048576,AX$4,0)*100,"-"))</f>
        <v>20.376069843769073</v>
      </c>
      <c r="AY22" s="308">
        <f>IF($A22="","",IFERROR(VLOOKUP(AY$3&amp;$A22,Model1_RMRJ!$1:$1048576,AY$4,0),"-"))</f>
        <v>2.4735806509852409E-2</v>
      </c>
      <c r="AZ22" s="306">
        <f>IF($A22="","",IFERROR(VLOOKUP(AZ$3&amp;$A22,Model1_RMRJ!$1:$1048576,AZ$4,0),"-"))</f>
        <v>1.1224398389458656E-2</v>
      </c>
      <c r="BA22" s="307">
        <f>IF($A22="","",IFERROR(VLOOKUP(BA$3&amp;$A22,Model1_RMRJ!$1:$1048576,BA$4,0)*100,"-"))</f>
        <v>76.17790699005127</v>
      </c>
      <c r="BB22" s="308">
        <f>IF($A22="","",IFERROR(VLOOKUP(BB$3&amp;$A22,Model1_RMRJ!$1:$1048576,BB$4,0),"-"))</f>
        <v>2.5990474969148636E-2</v>
      </c>
      <c r="BC22" s="306">
        <f>IF($A22="","",IFERROR(VLOOKUP(BC$3&amp;$A22,Model1_RMRJ!$1:$1048576,BC$4,0),"-"))</f>
        <v>8.3179444074630737E-2</v>
      </c>
      <c r="BD22" s="307">
        <f>IF($A22="","",IFERROR(VLOOKUP(BD$3&amp;$A22,Model1_RMRJ!$1:$1048576,BD$4,0)*100,"-"))</f>
        <v>2.7316372143104672E-2</v>
      </c>
      <c r="BE22" s="308">
        <f>IF($A22="","",IFERROR(VLOOKUP(BE$3&amp;$A22,Model1_RMRJ!$1:$1048576,BE$4,0),"-"))</f>
        <v>4.0573503822088242E-2</v>
      </c>
      <c r="BF22" s="306">
        <f>IF($A22="","",IFERROR(VLOOKUP(BF$3&amp;$A22,Model1_RMRJ!$1:$1048576,BF$4,0),"-"))</f>
        <v>0.11940844357013702</v>
      </c>
      <c r="BG22" s="307">
        <f>IF($A22="","",IFERROR(VLOOKUP(BG$3&amp;$A22,Model1_RMRJ!$1:$1048576,BG$4,0)*100,"-"))</f>
        <v>5.4287772854877403E-5</v>
      </c>
      <c r="BH22" s="308">
        <f>IF($A22="","",IFERROR(VLOOKUP(BH$3&amp;$A22,Model1_RMRJ!$1:$1048576,BH$4,0),"-"))</f>
        <v>3.6822468042373657E-2</v>
      </c>
      <c r="BI22" s="306">
        <f>IF($A22="","",IFERROR(VLOOKUP(BI$3&amp;$A22,Model1_RMRJ!$1:$1048576,BI$4,0),"-"))</f>
        <v>3.7618290632963181E-2</v>
      </c>
      <c r="BJ22" s="307">
        <f>IF($A22="","",IFERROR(VLOOKUP(BJ$3&amp;$A22,Model1_RMRJ!$1:$1048576,BJ$4,0)*100,"-"))</f>
        <v>18.09699535369873</v>
      </c>
      <c r="BK22" s="308">
        <f>IF($A22="","",IFERROR(VLOOKUP(BK$3&amp;$A22,Model1_RMRJ!$1:$1048576,BK$4,0),"-"))</f>
        <v>3.2311283051967621E-2</v>
      </c>
      <c r="BL22" s="306">
        <f>IF($A22="","",IFERROR(VLOOKUP(BL$3&amp;$A22,Model1_RMRJ!$1:$1048576,BL$4,0),"-"))</f>
        <v>3.2976992428302765E-2</v>
      </c>
      <c r="BM22" s="307">
        <f>IF($A22="","",IFERROR(VLOOKUP(BM$3&amp;$A22,Model1_RMRJ!$1:$1048576,BM$4,0)*100,"-"))</f>
        <v>11.152090132236481</v>
      </c>
      <c r="BN22" s="308">
        <f>IF($A22="","",IFERROR(VLOOKUP(BN$3&amp;$A22,Model1_RMRJ!$1:$1048576,BN$4,0),"-"))</f>
        <v>2.9683707281947136E-2</v>
      </c>
      <c r="BO22" s="306">
        <f>IF($A22="","",IFERROR(VLOOKUP(BO$3&amp;$A22,Model1_RMRJ!$1:$1048576,BO$4,0),"-"))</f>
        <v>1.1224398389458656E-2</v>
      </c>
      <c r="BP22" s="307">
        <f>IF($A22="","",IFERROR(VLOOKUP(BP$3&amp;$A22,Model1_RMRJ!$1:$1048576,BP$4,0)*100,"-"))</f>
        <v>76.17790699005127</v>
      </c>
      <c r="BQ22" s="308">
        <f>IF($A22="","",IFERROR(VLOOKUP(BQ$3&amp;$A22,Model1_RMRJ!$1:$1048576,BQ$4,0),"-"))</f>
        <v>2.5990474969148636E-2</v>
      </c>
    </row>
    <row r="23" spans="1:69" ht="25.5" x14ac:dyDescent="0.25">
      <c r="A23" s="369" t="s">
        <v>717</v>
      </c>
      <c r="B23" s="298"/>
      <c r="C23" s="316" t="s">
        <v>743</v>
      </c>
      <c r="D23" s="306">
        <f>IF($A23="","",IFERROR(VLOOKUP(D$3&amp;$A23,Model1_RMRJ!$1:$1048576,D$4,0),"-"))</f>
        <v>0.2512267529964447</v>
      </c>
      <c r="E23" s="307">
        <f>IF($A23="","",IFERROR(VLOOKUP(E$3&amp;$A23,Model1_RMRJ!$1:$1048576,E$4,0)*100,"-"))</f>
        <v>6.2573093373430311E-5</v>
      </c>
      <c r="F23" s="308">
        <f>IF($A23="","",IFERROR(VLOOKUP(F$3&amp;$A23,Model1_RMRJ!$1:$1048576,F$4,0),"-"))</f>
        <v>2.5804681703448296E-2</v>
      </c>
      <c r="G23" s="306">
        <f>IF($A23="","",IFERROR(VLOOKUP(G$3&amp;$A23,Model1_RMRJ!$1:$1048576,G$4,0),"-"))</f>
        <v>8.7877042591571808E-2</v>
      </c>
      <c r="H23" s="307">
        <f>IF($A23="","",IFERROR(VLOOKUP(H$3&amp;$A23,Model1_RMRJ!$1:$1048576,H$4,0)*100,"-"))</f>
        <v>5.3912077099084854</v>
      </c>
      <c r="I23" s="308">
        <f>IF($A23="","",IFERROR(VLOOKUP(I$3&amp;$A23,Model1_RMRJ!$1:$1048576,I$4,0),"-"))</f>
        <v>2.866673469543457E-2</v>
      </c>
      <c r="J23" s="306">
        <f>IF($A23="","",IFERROR(VLOOKUP(J$3&amp;$A23,Model1_RMRJ!$1:$1048576,J$4,0),"-"))</f>
        <v>0.21574614942073822</v>
      </c>
      <c r="K23" s="307">
        <f>IF($A23="","",IFERROR(VLOOKUP(K$3&amp;$A23,Model1_RMRJ!$1:$1048576,K$4,0)*100,"-"))</f>
        <v>5.4484735301230103E-4</v>
      </c>
      <c r="L23" s="308">
        <f>IF($A23="","",IFERROR(VLOOKUP(L$3&amp;$A23,Model1_RMRJ!$1:$1048576,L$4,0),"-"))</f>
        <v>2.8600972145795822E-2</v>
      </c>
      <c r="M23" s="306">
        <f>IF($A23="","",IFERROR(VLOOKUP(M$3&amp;$A23,Model1_RMRJ!$1:$1048576,M$4,0),"-"))</f>
        <v>0.10276534408330917</v>
      </c>
      <c r="N23" s="307">
        <f>IF($A23="","",IFERROR(VLOOKUP(N$3&amp;$A23,Model1_RMRJ!$1:$1048576,N$4,0)*100,"-"))</f>
        <v>4.2449858039617538</v>
      </c>
      <c r="O23" s="308">
        <f>IF($A23="","",IFERROR(VLOOKUP(O$3&amp;$A23,Model1_RMRJ!$1:$1048576,O$4,0),"-"))</f>
        <v>2.7392711490392685E-2</v>
      </c>
      <c r="P23" s="306">
        <f>IF($A23="","",IFERROR(VLOOKUP(P$3&amp;$A23,Model1_RMRJ!$1:$1048576,P$4,0),"-"))</f>
        <v>0.13019552826881409</v>
      </c>
      <c r="Q23" s="307">
        <f>IF($A23="","",IFERROR(VLOOKUP(Q$3&amp;$A23,Model1_RMRJ!$1:$1048576,Q$4,0)*100,"-"))</f>
        <v>0.46786456368863583</v>
      </c>
      <c r="R23" s="308">
        <f>IF($A23="","",IFERROR(VLOOKUP(R$3&amp;$A23,Model1_RMRJ!$1:$1048576,R$4,0),"-"))</f>
        <v>2.4561615660786629E-2</v>
      </c>
      <c r="S23" s="306">
        <f>IF($A23="","",IFERROR(VLOOKUP(S$3&amp;$A23,Model1_RMRJ!$1:$1048576,S$4,0),"-"))</f>
        <v>0.1439836323261261</v>
      </c>
      <c r="T23" s="307">
        <f>IF($A23="","",IFERROR(VLOOKUP(T$3&amp;$A23,Model1_RMRJ!$1:$1048576,T$4,0)*100,"-"))</f>
        <v>0.66339233890175819</v>
      </c>
      <c r="U23" s="308">
        <f>IF($A23="","",IFERROR(VLOOKUP(U$3&amp;$A23,Model1_RMRJ!$1:$1048576,U$4,0),"-"))</f>
        <v>2.6880022138357162E-2</v>
      </c>
      <c r="V23" s="306">
        <f>IF($A23="","",IFERROR(VLOOKUP(V$3&amp;$A23,Model1_RMRJ!$1:$1048576,V$4,0),"-"))</f>
        <v>0.10691824555397034</v>
      </c>
      <c r="W23" s="307">
        <f>IF($A23="","",IFERROR(VLOOKUP(W$3&amp;$A23,Model1_RMRJ!$1:$1048576,W$4,0)*100,"-"))</f>
        <v>4.7079015523195267</v>
      </c>
      <c r="X23" s="308">
        <f>IF($A23="","",IFERROR(VLOOKUP(X$3&amp;$A23,Model1_RMRJ!$1:$1048576,X$4,0),"-"))</f>
        <v>2.5447234511375427E-2</v>
      </c>
      <c r="Y23" s="306">
        <f>IF($A23="","",IFERROR(VLOOKUP(Y$3&amp;$A23,Model1_RMRJ!$1:$1048576,Y$4,0),"-"))</f>
        <v>0.14789675176143646</v>
      </c>
      <c r="Z23" s="307">
        <f>IF($A23="","",IFERROR(VLOOKUP(Z$3&amp;$A23,Model1_RMRJ!$1:$1048576,Z$4,0)*100,"-"))</f>
        <v>0.34431922249495983</v>
      </c>
      <c r="AA23" s="308">
        <f>IF($A23="","",IFERROR(VLOOKUP(AA$3&amp;$A23,Model1_RMRJ!$1:$1048576,AA$4,0),"-"))</f>
        <v>2.3026596754789352E-2</v>
      </c>
      <c r="AB23" s="306">
        <f>IF($A23="","",IFERROR(VLOOKUP(AB$3&amp;$A23,Model1_RMRJ!$1:$1048576,AB$4,0),"-"))</f>
        <v>0.10951868444681168</v>
      </c>
      <c r="AC23" s="307">
        <f>IF($A23="","",IFERROR(VLOOKUP(AC$3&amp;$A23,Model1_RMRJ!$1:$1048576,AC$4,0)*100,"-"))</f>
        <v>2.3844476789236069</v>
      </c>
      <c r="AD23" s="308">
        <f>IF($A23="","",IFERROR(VLOOKUP(AD$3&amp;$A23,Model1_RMRJ!$1:$1048576,AD$4,0),"-"))</f>
        <v>2.5927618145942688E-2</v>
      </c>
      <c r="AE23" s="306">
        <f>IF($A23="","",IFERROR(VLOOKUP(AE$3&amp;$A23,Model1_RMRJ!$1:$1048576,AE$4,0),"-"))</f>
        <v>0.12341267615556717</v>
      </c>
      <c r="AF23" s="307">
        <f>IF($A23="","",IFERROR(VLOOKUP(AF$3&amp;$A23,Model1_RMRJ!$1:$1048576,AF$4,0)*100,"-"))</f>
        <v>4.4486135244369507</v>
      </c>
      <c r="AG23" s="308">
        <f>IF($A23="","",IFERROR(VLOOKUP(AG$3&amp;$A23,Model1_RMRJ!$1:$1048576,AG$4,0),"-"))</f>
        <v>2.3702234029769897E-2</v>
      </c>
      <c r="AH23" s="306">
        <f>IF($A23="","",IFERROR(VLOOKUP(AH$3&amp;$A23,Model1_RMRJ!$1:$1048576,AH$4,0),"-"))</f>
        <v>-2.8047611936926842E-2</v>
      </c>
      <c r="AI23" s="307">
        <f>IF($A23="","",IFERROR(VLOOKUP(AI$3&amp;$A23,Model1_RMRJ!$1:$1048576,AI$4,0)*100,"-"))</f>
        <v>70.151281356811523</v>
      </c>
      <c r="AJ23" s="308">
        <f>IF($A23="","",IFERROR(VLOOKUP(AJ$3&amp;$A23,Model1_RMRJ!$1:$1048576,AJ$4,0),"-"))</f>
        <v>2.5083499029278755E-2</v>
      </c>
      <c r="AK23" s="306">
        <f>IF($A23="","",IFERROR(VLOOKUP(AK$3&amp;$A23,Model1_RMRJ!$1:$1048576,AK$4,0),"-"))</f>
        <v>2.684582956135273E-2</v>
      </c>
      <c r="AL23" s="307">
        <f>IF($A23="","",IFERROR(VLOOKUP(AL$3&amp;$A23,Model1_RMRJ!$1:$1048576,AL$4,0)*100,"-"))</f>
        <v>64.189696311950684</v>
      </c>
      <c r="AM23" s="308">
        <f>IF($A23="","",IFERROR(VLOOKUP(AM$3&amp;$A23,Model1_RMRJ!$1:$1048576,AM$4,0),"-"))</f>
        <v>2.1828286349773407E-2</v>
      </c>
      <c r="AN23" s="306">
        <f>IF($A23="","",IFERROR(VLOOKUP(AN$3&amp;$A23,Model1_RMRJ!$1:$1048576,AN$4,0),"-"))</f>
        <v>7.7236681245267391E-3</v>
      </c>
      <c r="AO23" s="307">
        <f>IF($A23="","",IFERROR(VLOOKUP(AO$3&amp;$A23,Model1_RMRJ!$1:$1048576,AO$4,0)*100,"-"))</f>
        <v>85.786610841751099</v>
      </c>
      <c r="AP23" s="308">
        <f>IF($A23="","",IFERROR(VLOOKUP(AP$3&amp;$A23,Model1_RMRJ!$1:$1048576,AP$4,0),"-"))</f>
        <v>2.1261159330606461E-2</v>
      </c>
      <c r="AQ23" s="306">
        <f>IF($A23="","",IFERROR(VLOOKUP(AQ$3&amp;$A23,Model1_RMRJ!$1:$1048576,AQ$4,0),"-"))</f>
        <v>0.10810676962137222</v>
      </c>
      <c r="AR23" s="307">
        <f>IF($A23="","",IFERROR(VLOOKUP(AR$3&amp;$A23,Model1_RMRJ!$1:$1048576,AR$4,0)*100,"-"))</f>
        <v>3.6652866750955582</v>
      </c>
      <c r="AS23" s="308">
        <f>IF($A23="","",IFERROR(VLOOKUP(AS$3&amp;$A23,Model1_RMRJ!$1:$1048576,AS$4,0),"-"))</f>
        <v>1.9746415317058563E-2</v>
      </c>
      <c r="AT23" s="306">
        <f>IF($A23="","",IFERROR(VLOOKUP(AT$3&amp;$A23,Model1_RMRJ!$1:$1048576,AT$4,0),"-"))</f>
        <v>4.5235048979520798E-2</v>
      </c>
      <c r="AU23" s="307">
        <f>IF($A23="","",IFERROR(VLOOKUP(AU$3&amp;$A23,Model1_RMRJ!$1:$1048576,AU$4,0)*100,"-"))</f>
        <v>33.525145053863525</v>
      </c>
      <c r="AV23" s="308">
        <f>IF($A23="","",IFERROR(VLOOKUP(AV$3&amp;$A23,Model1_RMRJ!$1:$1048576,AV$4,0),"-"))</f>
        <v>1.9455242902040482E-2</v>
      </c>
      <c r="AW23" s="306">
        <f>IF($A23="","",IFERROR(VLOOKUP(AW$3&amp;$A23,Model1_RMRJ!$1:$1048576,AW$4,0),"-"))</f>
        <v>2.8676619753241539E-2</v>
      </c>
      <c r="AX23" s="307">
        <f>IF($A23="","",IFERROR(VLOOKUP(AX$3&amp;$A23,Model1_RMRJ!$1:$1048576,AX$4,0)*100,"-"))</f>
        <v>47.410675883293152</v>
      </c>
      <c r="AY23" s="308">
        <f>IF($A23="","",IFERROR(VLOOKUP(AY$3&amp;$A23,Model1_RMRJ!$1:$1048576,AY$4,0),"-"))</f>
        <v>1.9587742164731026E-2</v>
      </c>
      <c r="AZ23" s="306">
        <f>IF($A23="","",IFERROR(VLOOKUP(AZ$3&amp;$A23,Model1_RMRJ!$1:$1048576,AZ$4,0),"-"))</f>
        <v>1.0399866849184036E-2</v>
      </c>
      <c r="BA23" s="307">
        <f>IF($A23="","",IFERROR(VLOOKUP(BA$3&amp;$A23,Model1_RMRJ!$1:$1048576,BA$4,0)*100,"-"))</f>
        <v>79.262089729309082</v>
      </c>
      <c r="BB23" s="308">
        <f>IF($A23="","",IFERROR(VLOOKUP(BB$3&amp;$A23,Model1_RMRJ!$1:$1048576,BB$4,0),"-"))</f>
        <v>2.009093388915062E-2</v>
      </c>
      <c r="BC23" s="306">
        <f>IF($A23="","",IFERROR(VLOOKUP(BC$3&amp;$A23,Model1_RMRJ!$1:$1048576,BC$4,0),"-"))</f>
        <v>0.1643877774477005</v>
      </c>
      <c r="BD23" s="307">
        <f>IF($A23="","",IFERROR(VLOOKUP(BD$3&amp;$A23,Model1_RMRJ!$1:$1048576,BD$4,0)*100,"-"))</f>
        <v>1.3803939762080386E-9</v>
      </c>
      <c r="BE23" s="308">
        <f>IF($A23="","",IFERROR(VLOOKUP(BE$3&amp;$A23,Model1_RMRJ!$1:$1048576,BE$4,0),"-"))</f>
        <v>2.7622101828455925E-2</v>
      </c>
      <c r="BF23" s="306">
        <f>IF($A23="","",IFERROR(VLOOKUP(BF$3&amp;$A23,Model1_RMRJ!$1:$1048576,BF$4,0),"-"))</f>
        <v>0.1322905421257019</v>
      </c>
      <c r="BG23" s="307">
        <f>IF($A23="","",IFERROR(VLOOKUP(BG$3&amp;$A23,Model1_RMRJ!$1:$1048576,BG$4,0)*100,"-"))</f>
        <v>2.0400160849476379E-5</v>
      </c>
      <c r="BH23" s="308">
        <f>IF($A23="","",IFERROR(VLOOKUP(BH$3&amp;$A23,Model1_RMRJ!$1:$1048576,BH$4,0),"-"))</f>
        <v>2.4984434247016907E-2</v>
      </c>
      <c r="BI23" s="306">
        <f>IF($A23="","",IFERROR(VLOOKUP(BI$3&amp;$A23,Model1_RMRJ!$1:$1048576,BI$4,0),"-"))</f>
        <v>6.0556154698133469E-2</v>
      </c>
      <c r="BJ23" s="307">
        <f>IF($A23="","",IFERROR(VLOOKUP(BJ$3&amp;$A23,Model1_RMRJ!$1:$1048576,BJ$4,0)*100,"-"))</f>
        <v>4.8142164945602417</v>
      </c>
      <c r="BK23" s="308">
        <f>IF($A23="","",IFERROR(VLOOKUP(BK$3&amp;$A23,Model1_RMRJ!$1:$1048576,BK$4,0),"-"))</f>
        <v>2.4137593805789948E-2</v>
      </c>
      <c r="BL23" s="306">
        <f>IF($A23="","",IFERROR(VLOOKUP(BL$3&amp;$A23,Model1_RMRJ!$1:$1048576,BL$4,0),"-"))</f>
        <v>4.7591853886842728E-2</v>
      </c>
      <c r="BM23" s="307">
        <f>IF($A23="","",IFERROR(VLOOKUP(BM$3&amp;$A23,Model1_RMRJ!$1:$1048576,BM$4,0)*100,"-"))</f>
        <v>3.337496891617775</v>
      </c>
      <c r="BN23" s="308">
        <f>IF($A23="","",IFERROR(VLOOKUP(BN$3&amp;$A23,Model1_RMRJ!$1:$1048576,BN$4,0),"-"))</f>
        <v>2.0009204745292664E-2</v>
      </c>
      <c r="BO23" s="306">
        <f>IF($A23="","",IFERROR(VLOOKUP(BO$3&amp;$A23,Model1_RMRJ!$1:$1048576,BO$4,0),"-"))</f>
        <v>1.0399866849184036E-2</v>
      </c>
      <c r="BP23" s="307">
        <f>IF($A23="","",IFERROR(VLOOKUP(BP$3&amp;$A23,Model1_RMRJ!$1:$1048576,BP$4,0)*100,"-"))</f>
        <v>79.262089729309082</v>
      </c>
      <c r="BQ23" s="308">
        <f>IF($A23="","",IFERROR(VLOOKUP(BQ$3&amp;$A23,Model1_RMRJ!$1:$1048576,BQ$4,0),"-"))</f>
        <v>2.009093388915062E-2</v>
      </c>
    </row>
    <row r="24" spans="1:69" ht="25.5" x14ac:dyDescent="0.25">
      <c r="A24" s="369" t="s">
        <v>718</v>
      </c>
      <c r="B24" s="298"/>
      <c r="C24" s="316" t="s">
        <v>197</v>
      </c>
      <c r="D24" s="306">
        <f>IF($A24="","",IFERROR(VLOOKUP(D$3&amp;$A24,Model1_RMRJ!$1:$1048576,D$4,0),"-"))</f>
        <v>0.21045179665088654</v>
      </c>
      <c r="E24" s="307">
        <f>IF($A24="","",IFERROR(VLOOKUP(E$3&amp;$A24,Model1_RMRJ!$1:$1048576,E$4,0)*100,"-"))</f>
        <v>1.0534398825257085E-3</v>
      </c>
      <c r="F24" s="308">
        <f>IF($A24="","",IFERROR(VLOOKUP(F$3&amp;$A24,Model1_RMRJ!$1:$1048576,F$4,0),"-"))</f>
        <v>3.4201957285404205E-2</v>
      </c>
      <c r="G24" s="306">
        <f>IF($A24="","",IFERROR(VLOOKUP(G$3&amp;$A24,Model1_RMRJ!$1:$1048576,G$4,0),"-"))</f>
        <v>9.3950271606445313E-2</v>
      </c>
      <c r="H24" s="307">
        <f>IF($A24="","",IFERROR(VLOOKUP(H$3&amp;$A24,Model1_RMRJ!$1:$1048576,H$4,0)*100,"-"))</f>
        <v>4.8150632530450821</v>
      </c>
      <c r="I24" s="308">
        <f>IF($A24="","",IFERROR(VLOOKUP(I$3&amp;$A24,Model1_RMRJ!$1:$1048576,I$4,0),"-"))</f>
        <v>3.2695580273866653E-2</v>
      </c>
      <c r="J24" s="306">
        <f>IF($A24="","",IFERROR(VLOOKUP(J$3&amp;$A24,Model1_RMRJ!$1:$1048576,J$4,0),"-"))</f>
        <v>0.24669913947582245</v>
      </c>
      <c r="K24" s="307">
        <f>IF($A24="","",IFERROR(VLOOKUP(K$3&amp;$A24,Model1_RMRJ!$1:$1048576,K$4,0)*100,"-"))</f>
        <v>9.7713950708566699E-6</v>
      </c>
      <c r="L24" s="308">
        <f>IF($A24="","",IFERROR(VLOOKUP(L$3&amp;$A24,Model1_RMRJ!$1:$1048576,L$4,0),"-"))</f>
        <v>3.0244208872318268E-2</v>
      </c>
      <c r="M24" s="306">
        <f>IF($A24="","",IFERROR(VLOOKUP(M$3&amp;$A24,Model1_RMRJ!$1:$1048576,M$4,0),"-"))</f>
        <v>0.16431520879268646</v>
      </c>
      <c r="N24" s="307">
        <f>IF($A24="","",IFERROR(VLOOKUP(N$3&amp;$A24,Model1_RMRJ!$1:$1048576,N$4,0)*100,"-"))</f>
        <v>8.1104162381961942E-2</v>
      </c>
      <c r="O24" s="308">
        <f>IF($A24="","",IFERROR(VLOOKUP(O$3&amp;$A24,Model1_RMRJ!$1:$1048576,O$4,0),"-"))</f>
        <v>3.035472147166729E-2</v>
      </c>
      <c r="P24" s="306">
        <f>IF($A24="","",IFERROR(VLOOKUP(P$3&amp;$A24,Model1_RMRJ!$1:$1048576,P$4,0),"-"))</f>
        <v>0.1786043792963028</v>
      </c>
      <c r="Q24" s="307">
        <f>IF($A24="","",IFERROR(VLOOKUP(Q$3&amp;$A24,Model1_RMRJ!$1:$1048576,Q$4,0)*100,"-"))</f>
        <v>1.1716927110683173E-2</v>
      </c>
      <c r="R24" s="308">
        <f>IF($A24="","",IFERROR(VLOOKUP(R$3&amp;$A24,Model1_RMRJ!$1:$1048576,R$4,0),"-"))</f>
        <v>3.2142780721187592E-2</v>
      </c>
      <c r="S24" s="306">
        <f>IF($A24="","",IFERROR(VLOOKUP(S$3&amp;$A24,Model1_RMRJ!$1:$1048576,S$4,0),"-"))</f>
        <v>0.20268836617469788</v>
      </c>
      <c r="T24" s="307">
        <f>IF($A24="","",IFERROR(VLOOKUP(T$3&amp;$A24,Model1_RMRJ!$1:$1048576,T$4,0)*100,"-"))</f>
        <v>4.9734560889191926E-3</v>
      </c>
      <c r="U24" s="308">
        <f>IF($A24="","",IFERROR(VLOOKUP(U$3&amp;$A24,Model1_RMRJ!$1:$1048576,U$4,0),"-"))</f>
        <v>3.2710198312997818E-2</v>
      </c>
      <c r="V24" s="306">
        <f>IF($A24="","",IFERROR(VLOOKUP(V$3&amp;$A24,Model1_RMRJ!$1:$1048576,V$4,0),"-"))</f>
        <v>0.12219642102718353</v>
      </c>
      <c r="W24" s="307">
        <f>IF($A24="","",IFERROR(VLOOKUP(W$3&amp;$A24,Model1_RMRJ!$1:$1048576,W$4,0)*100,"-"))</f>
        <v>1.5565990470349789</v>
      </c>
      <c r="X24" s="308">
        <f>IF($A24="","",IFERROR(VLOOKUP(X$3&amp;$A24,Model1_RMRJ!$1:$1048576,X$4,0),"-"))</f>
        <v>3.1640682369470596E-2</v>
      </c>
      <c r="Y24" s="306">
        <f>IF($A24="","",IFERROR(VLOOKUP(Y$3&amp;$A24,Model1_RMRJ!$1:$1048576,Y$4,0),"-"))</f>
        <v>0.25007039308547974</v>
      </c>
      <c r="Z24" s="307">
        <f>IF($A24="","",IFERROR(VLOOKUP(Z$3&amp;$A24,Model1_RMRJ!$1:$1048576,Z$4,0)*100,"-"))</f>
        <v>9.4636881442511367E-6</v>
      </c>
      <c r="AA24" s="308">
        <f>IF($A24="","",IFERROR(VLOOKUP(AA$3&amp;$A24,Model1_RMRJ!$1:$1048576,AA$4,0),"-"))</f>
        <v>3.2259207218885422E-2</v>
      </c>
      <c r="AB24" s="306">
        <f>IF($A24="","",IFERROR(VLOOKUP(AB$3&amp;$A24,Model1_RMRJ!$1:$1048576,AB$4,0),"-"))</f>
        <v>0.10394806414842606</v>
      </c>
      <c r="AC24" s="307">
        <f>IF($A24="","",IFERROR(VLOOKUP(AC$3&amp;$A24,Model1_RMRJ!$1:$1048576,AC$4,0)*100,"-"))</f>
        <v>2.9601285234093666</v>
      </c>
      <c r="AD24" s="308">
        <f>IF($A24="","",IFERROR(VLOOKUP(AD$3&amp;$A24,Model1_RMRJ!$1:$1048576,AD$4,0),"-"))</f>
        <v>2.9427759349346161E-2</v>
      </c>
      <c r="AE24" s="306">
        <f>IF($A24="","",IFERROR(VLOOKUP(AE$3&amp;$A24,Model1_RMRJ!$1:$1048576,AE$4,0),"-"))</f>
        <v>0.12383600324392319</v>
      </c>
      <c r="AF24" s="307">
        <f>IF($A24="","",IFERROR(VLOOKUP(AF$3&amp;$A24,Model1_RMRJ!$1:$1048576,AF$4,0)*100,"-"))</f>
        <v>3.5189196467399597</v>
      </c>
      <c r="AG24" s="308">
        <f>IF($A24="","",IFERROR(VLOOKUP(AG$3&amp;$A24,Model1_RMRJ!$1:$1048576,AG$4,0),"-"))</f>
        <v>2.8602093458175659E-2</v>
      </c>
      <c r="AH24" s="306">
        <f>IF($A24="","",IFERROR(VLOOKUP(AH$3&amp;$A24,Model1_RMRJ!$1:$1048576,AH$4,0),"-"))</f>
        <v>1.3292111456394196E-2</v>
      </c>
      <c r="AI24" s="307">
        <f>IF($A24="","",IFERROR(VLOOKUP(AI$3&amp;$A24,Model1_RMRJ!$1:$1048576,AI$4,0)*100,"-"))</f>
        <v>84.342777729034424</v>
      </c>
      <c r="AJ24" s="308">
        <f>IF($A24="","",IFERROR(VLOOKUP(AJ$3&amp;$A24,Model1_RMRJ!$1:$1048576,AJ$4,0),"-"))</f>
        <v>2.8091082349419594E-2</v>
      </c>
      <c r="AK24" s="306">
        <f>IF($A24="","",IFERROR(VLOOKUP(AK$3&amp;$A24,Model1_RMRJ!$1:$1048576,AK$4,0),"-"))</f>
        <v>0.12595106661319733</v>
      </c>
      <c r="AL24" s="307">
        <f>IF($A24="","",IFERROR(VLOOKUP(AL$3&amp;$A24,Model1_RMRJ!$1:$1048576,AL$4,0)*100,"-"))</f>
        <v>2.42473054677248</v>
      </c>
      <c r="AM24" s="308">
        <f>IF($A24="","",IFERROR(VLOOKUP(AM$3&amp;$A24,Model1_RMRJ!$1:$1048576,AM$4,0),"-"))</f>
        <v>2.6036802679300308E-2</v>
      </c>
      <c r="AN24" s="306">
        <f>IF($A24="","",IFERROR(VLOOKUP(AN$3&amp;$A24,Model1_RMRJ!$1:$1048576,AN$4,0),"-"))</f>
        <v>8.7085433304309845E-2</v>
      </c>
      <c r="AO24" s="307">
        <f>IF($A24="","",IFERROR(VLOOKUP(AO$3&amp;$A24,Model1_RMRJ!$1:$1048576,AO$4,0)*100,"-"))</f>
        <v>5.3433176130056381</v>
      </c>
      <c r="AP24" s="308">
        <f>IF($A24="","",IFERROR(VLOOKUP(AP$3&amp;$A24,Model1_RMRJ!$1:$1048576,AP$4,0),"-"))</f>
        <v>2.4315387010574341E-2</v>
      </c>
      <c r="AQ24" s="306">
        <f>IF($A24="","",IFERROR(VLOOKUP(AQ$3&amp;$A24,Model1_RMRJ!$1:$1048576,AQ$4,0),"-"))</f>
        <v>0.15389552712440491</v>
      </c>
      <c r="AR24" s="307">
        <f>IF($A24="","",IFERROR(VLOOKUP(AR$3&amp;$A24,Model1_RMRJ!$1:$1048576,AR$4,0)*100,"-"))</f>
        <v>0.13364262413233519</v>
      </c>
      <c r="AS24" s="308">
        <f>IF($A24="","",IFERROR(VLOOKUP(AS$3&amp;$A24,Model1_RMRJ!$1:$1048576,AS$4,0),"-"))</f>
        <v>2.630387619137764E-2</v>
      </c>
      <c r="AT24" s="306">
        <f>IF($A24="","",IFERROR(VLOOKUP(AT$3&amp;$A24,Model1_RMRJ!$1:$1048576,AT$4,0),"-"))</f>
        <v>0.12521597743034363</v>
      </c>
      <c r="AU24" s="307">
        <f>IF($A24="","",IFERROR(VLOOKUP(AU$3&amp;$A24,Model1_RMRJ!$1:$1048576,AU$4,0)*100,"-"))</f>
        <v>0.52284053526818752</v>
      </c>
      <c r="AV24" s="308">
        <f>IF($A24="","",IFERROR(VLOOKUP(AV$3&amp;$A24,Model1_RMRJ!$1:$1048576,AV$4,0),"-"))</f>
        <v>2.4967886507511139E-2</v>
      </c>
      <c r="AW24" s="306">
        <f>IF($A24="","",IFERROR(VLOOKUP(AW$3&amp;$A24,Model1_RMRJ!$1:$1048576,AW$4,0),"-"))</f>
        <v>8.5795655846595764E-2</v>
      </c>
      <c r="AX24" s="307">
        <f>IF($A24="","",IFERROR(VLOOKUP(AX$3&amp;$A24,Model1_RMRJ!$1:$1048576,AX$4,0)*100,"-"))</f>
        <v>1.6013056039810181</v>
      </c>
      <c r="AY24" s="308">
        <f>IF($A24="","",IFERROR(VLOOKUP(AY$3&amp;$A24,Model1_RMRJ!$1:$1048576,AY$4,0),"-"))</f>
        <v>2.1137522533535957E-2</v>
      </c>
      <c r="AZ24" s="306">
        <f>IF($A24="","",IFERROR(VLOOKUP(AZ$3&amp;$A24,Model1_RMRJ!$1:$1048576,AZ$4,0),"-"))</f>
        <v>8.1417746841907501E-2</v>
      </c>
      <c r="BA24" s="307">
        <f>IF($A24="","",IFERROR(VLOOKUP(BA$3&amp;$A24,Model1_RMRJ!$1:$1048576,BA$4,0)*100,"-"))</f>
        <v>4.2249288409948349</v>
      </c>
      <c r="BB24" s="308">
        <f>IF($A24="","",IFERROR(VLOOKUP(BB$3&amp;$A24,Model1_RMRJ!$1:$1048576,BB$4,0),"-"))</f>
        <v>2.1630674600601196E-2</v>
      </c>
      <c r="BC24" s="306">
        <f>IF($A24="","",IFERROR(VLOOKUP(BC$3&amp;$A24,Model1_RMRJ!$1:$1048576,BC$4,0),"-"))</f>
        <v>0.17775799334049225</v>
      </c>
      <c r="BD24" s="307">
        <f>IF($A24="","",IFERROR(VLOOKUP(BD$3&amp;$A24,Model1_RMRJ!$1:$1048576,BD$4,0)*100,"-"))</f>
        <v>1.1427482766480923E-11</v>
      </c>
      <c r="BE24" s="308">
        <f>IF($A24="","",IFERROR(VLOOKUP(BE$3&amp;$A24,Model1_RMRJ!$1:$1048576,BE$4,0),"-"))</f>
        <v>3.1868971884250641E-2</v>
      </c>
      <c r="BF24" s="306">
        <f>IF($A24="","",IFERROR(VLOOKUP(BF$3&amp;$A24,Model1_RMRJ!$1:$1048576,BF$4,0),"-"))</f>
        <v>0.1896013468503952</v>
      </c>
      <c r="BG24" s="307">
        <f>IF($A24="","",IFERROR(VLOOKUP(BG$3&amp;$A24,Model1_RMRJ!$1:$1048576,BG$4,0)*100,"-"))</f>
        <v>4.7251478852696968E-13</v>
      </c>
      <c r="BH24" s="308">
        <f>IF($A24="","",IFERROR(VLOOKUP(BH$3&amp;$A24,Model1_RMRJ!$1:$1048576,BH$4,0),"-"))</f>
        <v>3.2187346369028091E-2</v>
      </c>
      <c r="BI24" s="306">
        <f>IF($A24="","",IFERROR(VLOOKUP(BI$3&amp;$A24,Model1_RMRJ!$1:$1048576,BI$4,0),"-"))</f>
        <v>9.2608712613582611E-2</v>
      </c>
      <c r="BJ24" s="307">
        <f>IF($A24="","",IFERROR(VLOOKUP(BJ$3&amp;$A24,Model1_RMRJ!$1:$1048576,BJ$4,0)*100,"-"))</f>
        <v>0.13818753650411963</v>
      </c>
      <c r="BK24" s="308">
        <f>IF($A24="","",IFERROR(VLOOKUP(BK$3&amp;$A24,Model1_RMRJ!$1:$1048576,BK$4,0),"-"))</f>
        <v>2.8040584176778793E-2</v>
      </c>
      <c r="BL24" s="306">
        <f>IF($A24="","",IFERROR(VLOOKUP(BL$3&amp;$A24,Model1_RMRJ!$1:$1048576,BL$4,0),"-"))</f>
        <v>0.11405744403600693</v>
      </c>
      <c r="BM24" s="307">
        <f>IF($A24="","",IFERROR(VLOOKUP(BM$3&amp;$A24,Model1_RMRJ!$1:$1048576,BM$4,0)*100,"-"))</f>
        <v>1.0779570658314697E-5</v>
      </c>
      <c r="BN24" s="308">
        <f>IF($A24="","",IFERROR(VLOOKUP(BN$3&amp;$A24,Model1_RMRJ!$1:$1048576,BN$4,0),"-"))</f>
        <v>2.4185054004192352E-2</v>
      </c>
      <c r="BO24" s="306">
        <f>IF($A24="","",IFERROR(VLOOKUP(BO$3&amp;$A24,Model1_RMRJ!$1:$1048576,BO$4,0),"-"))</f>
        <v>8.1417746841907501E-2</v>
      </c>
      <c r="BP24" s="307">
        <f>IF($A24="","",IFERROR(VLOOKUP(BP$3&amp;$A24,Model1_RMRJ!$1:$1048576,BP$4,0)*100,"-"))</f>
        <v>4.2249288409948349</v>
      </c>
      <c r="BQ24" s="308">
        <f>IF($A24="","",IFERROR(VLOOKUP(BQ$3&amp;$A24,Model1_RMRJ!$1:$1048576,BQ$4,0),"-"))</f>
        <v>2.1630674600601196E-2</v>
      </c>
    </row>
    <row r="25" spans="1:69" ht="25.5" x14ac:dyDescent="0.25">
      <c r="A25" s="369" t="s">
        <v>719</v>
      </c>
      <c r="B25" s="298"/>
      <c r="C25" s="316" t="s">
        <v>744</v>
      </c>
      <c r="D25" s="306">
        <f>IF($A25="","",IFERROR(VLOOKUP(D$3&amp;$A25,Model1_RMRJ!$1:$1048576,D$4,0),"-"))</f>
        <v>0.26991286873817444</v>
      </c>
      <c r="E25" s="307">
        <f>IF($A25="","",IFERROR(VLOOKUP(E$3&amp;$A25,Model1_RMRJ!$1:$1048576,E$4,0)*100,"-"))</f>
        <v>1.242438651960498E-8</v>
      </c>
      <c r="F25" s="308">
        <f>IF($A25="","",IFERROR(VLOOKUP(F$3&amp;$A25,Model1_RMRJ!$1:$1048576,F$4,0),"-"))</f>
        <v>0.12473241239786148</v>
      </c>
      <c r="G25" s="306">
        <f>IF($A25="","",IFERROR(VLOOKUP(G$3&amp;$A25,Model1_RMRJ!$1:$1048576,G$4,0),"-"))</f>
        <v>0.12078928202390671</v>
      </c>
      <c r="H25" s="307">
        <f>IF($A25="","",IFERROR(VLOOKUP(H$3&amp;$A25,Model1_RMRJ!$1:$1048576,H$4,0)*100,"-"))</f>
        <v>0.21457613911479712</v>
      </c>
      <c r="I25" s="308">
        <f>IF($A25="","",IFERROR(VLOOKUP(I$3&amp;$A25,Model1_RMRJ!$1:$1048576,I$4,0),"-"))</f>
        <v>0.12909440696239471</v>
      </c>
      <c r="J25" s="306">
        <f>IF($A25="","",IFERROR(VLOOKUP(J$3&amp;$A25,Model1_RMRJ!$1:$1048576,J$4,0),"-"))</f>
        <v>0.23651896417140961</v>
      </c>
      <c r="K25" s="307">
        <f>IF($A25="","",IFERROR(VLOOKUP(K$3&amp;$A25,Model1_RMRJ!$1:$1048576,K$4,0)*100,"-"))</f>
        <v>4.1362686609147659E-7</v>
      </c>
      <c r="L25" s="308">
        <f>IF($A25="","",IFERROR(VLOOKUP(L$3&amp;$A25,Model1_RMRJ!$1:$1048576,L$4,0),"-"))</f>
        <v>0.13637237250804901</v>
      </c>
      <c r="M25" s="306">
        <f>IF($A25="","",IFERROR(VLOOKUP(M$3&amp;$A25,Model1_RMRJ!$1:$1048576,M$4,0),"-"))</f>
        <v>0.19366049766540527</v>
      </c>
      <c r="N25" s="307">
        <f>IF($A25="","",IFERROR(VLOOKUP(N$3&amp;$A25,Model1_RMRJ!$1:$1048576,N$4,0)*100,"-"))</f>
        <v>6.195065907377284E-4</v>
      </c>
      <c r="O25" s="308">
        <f>IF($A25="","",IFERROR(VLOOKUP(O$3&amp;$A25,Model1_RMRJ!$1:$1048576,O$4,0),"-"))</f>
        <v>0.13928687572479248</v>
      </c>
      <c r="P25" s="306">
        <f>IF($A25="","",IFERROR(VLOOKUP(P$3&amp;$A25,Model1_RMRJ!$1:$1048576,P$4,0),"-"))</f>
        <v>0.21399387717247009</v>
      </c>
      <c r="Q25" s="307">
        <f>IF($A25="","",IFERROR(VLOOKUP(Q$3&amp;$A25,Model1_RMRJ!$1:$1048576,Q$4,0)*100,"-"))</f>
        <v>5.8947591696778545E-6</v>
      </c>
      <c r="R25" s="308">
        <f>IF($A25="","",IFERROR(VLOOKUP(R$3&amp;$A25,Model1_RMRJ!$1:$1048576,R$4,0),"-"))</f>
        <v>0.13373713195323944</v>
      </c>
      <c r="S25" s="306">
        <f>IF($A25="","",IFERROR(VLOOKUP(S$3&amp;$A25,Model1_RMRJ!$1:$1048576,S$4,0),"-"))</f>
        <v>0.23344451189041138</v>
      </c>
      <c r="T25" s="307">
        <f>IF($A25="","",IFERROR(VLOOKUP(T$3&amp;$A25,Model1_RMRJ!$1:$1048576,T$4,0)*100,"-"))</f>
        <v>1.01234789440241E-5</v>
      </c>
      <c r="U25" s="308">
        <f>IF($A25="","",IFERROR(VLOOKUP(U$3&amp;$A25,Model1_RMRJ!$1:$1048576,U$4,0),"-"))</f>
        <v>0.13269431889057159</v>
      </c>
      <c r="V25" s="306">
        <f>IF($A25="","",IFERROR(VLOOKUP(V$3&amp;$A25,Model1_RMRJ!$1:$1048576,V$4,0),"-"))</f>
        <v>0.17905044555664063</v>
      </c>
      <c r="W25" s="307">
        <f>IF($A25="","",IFERROR(VLOOKUP(W$3&amp;$A25,Model1_RMRJ!$1:$1048576,W$4,0)*100,"-"))</f>
        <v>6.421708530979231E-3</v>
      </c>
      <c r="X25" s="308">
        <f>IF($A25="","",IFERROR(VLOOKUP(X$3&amp;$A25,Model1_RMRJ!$1:$1048576,X$4,0),"-"))</f>
        <v>0.12820518016815186</v>
      </c>
      <c r="Y25" s="306">
        <f>IF($A25="","",IFERROR(VLOOKUP(Y$3&amp;$A25,Model1_RMRJ!$1:$1048576,Y$4,0),"-"))</f>
        <v>0.22475965321063995</v>
      </c>
      <c r="Z25" s="307">
        <f>IF($A25="","",IFERROR(VLOOKUP(Z$3&amp;$A25,Model1_RMRJ!$1:$1048576,Z$4,0)*100,"-"))</f>
        <v>5.4073851174507581E-6</v>
      </c>
      <c r="AA25" s="308">
        <f>IF($A25="","",IFERROR(VLOOKUP(AA$3&amp;$A25,Model1_RMRJ!$1:$1048576,AA$4,0),"-"))</f>
        <v>0.12947553396224976</v>
      </c>
      <c r="AB25" s="306">
        <f>IF($A25="","",IFERROR(VLOOKUP(AB$3&amp;$A25,Model1_RMRJ!$1:$1048576,AB$4,0),"-"))</f>
        <v>0.16579073667526245</v>
      </c>
      <c r="AC25" s="307">
        <f>IF($A25="","",IFERROR(VLOOKUP(AC$3&amp;$A25,Model1_RMRJ!$1:$1048576,AC$4,0)*100,"-"))</f>
        <v>9.386403689859435E-3</v>
      </c>
      <c r="AD25" s="308">
        <f>IF($A25="","",IFERROR(VLOOKUP(AD$3&amp;$A25,Model1_RMRJ!$1:$1048576,AD$4,0),"-"))</f>
        <v>0.13060027360916138</v>
      </c>
      <c r="AE25" s="306">
        <f>IF($A25="","",IFERROR(VLOOKUP(AE$3&amp;$A25,Model1_RMRJ!$1:$1048576,AE$4,0),"-"))</f>
        <v>0.19582578539848328</v>
      </c>
      <c r="AF25" s="307">
        <f>IF($A25="","",IFERROR(VLOOKUP(AF$3&amp;$A25,Model1_RMRJ!$1:$1048576,AF$4,0)*100,"-"))</f>
        <v>2.9199743948993273E-3</v>
      </c>
      <c r="AG25" s="308">
        <f>IF($A25="","",IFERROR(VLOOKUP(AG$3&amp;$A25,Model1_RMRJ!$1:$1048576,AG$4,0),"-"))</f>
        <v>0.13622508943080902</v>
      </c>
      <c r="AH25" s="306">
        <f>IF($A25="","",IFERROR(VLOOKUP(AH$3&amp;$A25,Model1_RMRJ!$1:$1048576,AH$4,0),"-"))</f>
        <v>0.10845449566841125</v>
      </c>
      <c r="AI25" s="307">
        <f>IF($A25="","",IFERROR(VLOOKUP(AI$3&amp;$A25,Model1_RMRJ!$1:$1048576,AI$4,0)*100,"-"))</f>
        <v>5.8538395911455154</v>
      </c>
      <c r="AJ25" s="308">
        <f>IF($A25="","",IFERROR(VLOOKUP(AJ$3&amp;$A25,Model1_RMRJ!$1:$1048576,AJ$4,0),"-"))</f>
        <v>0.13540869951248169</v>
      </c>
      <c r="AK25" s="306">
        <f>IF($A25="","",IFERROR(VLOOKUP(AK$3&amp;$A25,Model1_RMRJ!$1:$1048576,AK$4,0),"-"))</f>
        <v>0.17540644109249115</v>
      </c>
      <c r="AL25" s="307">
        <f>IF($A25="","",IFERROR(VLOOKUP(AL$3&amp;$A25,Model1_RMRJ!$1:$1048576,AL$4,0)*100,"-"))</f>
        <v>1.444644876755774E-2</v>
      </c>
      <c r="AM25" s="308">
        <f>IF($A25="","",IFERROR(VLOOKUP(AM$3&amp;$A25,Model1_RMRJ!$1:$1048576,AM$4,0),"-"))</f>
        <v>0.13398005068302155</v>
      </c>
      <c r="AN25" s="306">
        <f>IF($A25="","",IFERROR(VLOOKUP(AN$3&amp;$A25,Model1_RMRJ!$1:$1048576,AN$4,0),"-"))</f>
        <v>0.14171834290027618</v>
      </c>
      <c r="AO25" s="307">
        <f>IF($A25="","",IFERROR(VLOOKUP(AO$3&amp;$A25,Model1_RMRJ!$1:$1048576,AO$4,0)*100,"-"))</f>
        <v>5.7483703130856156E-3</v>
      </c>
      <c r="AP25" s="308">
        <f>IF($A25="","",IFERROR(VLOOKUP(AP$3&amp;$A25,Model1_RMRJ!$1:$1048576,AP$4,0),"-"))</f>
        <v>0.14015661180019379</v>
      </c>
      <c r="AQ25" s="306">
        <f>IF($A25="","",IFERROR(VLOOKUP(AQ$3&amp;$A25,Model1_RMRJ!$1:$1048576,AQ$4,0),"-"))</f>
        <v>0.18430200219154358</v>
      </c>
      <c r="AR25" s="307">
        <f>IF($A25="","",IFERROR(VLOOKUP(AR$3&amp;$A25,Model1_RMRJ!$1:$1048576,AR$4,0)*100,"-"))</f>
        <v>5.9073313423141371E-4</v>
      </c>
      <c r="AS25" s="308">
        <f>IF($A25="","",IFERROR(VLOOKUP(AS$3&amp;$A25,Model1_RMRJ!$1:$1048576,AS$4,0),"-"))</f>
        <v>0.12946061789989471</v>
      </c>
      <c r="AT25" s="306">
        <f>IF($A25="","",IFERROR(VLOOKUP(AT$3&amp;$A25,Model1_RMRJ!$1:$1048576,AT$4,0),"-"))</f>
        <v>0.14387744665145874</v>
      </c>
      <c r="AU25" s="307">
        <f>IF($A25="","",IFERROR(VLOOKUP(AU$3&amp;$A25,Model1_RMRJ!$1:$1048576,AU$4,0)*100,"-"))</f>
        <v>8.0930010881274939E-3</v>
      </c>
      <c r="AV25" s="308">
        <f>IF($A25="","",IFERROR(VLOOKUP(AV$3&amp;$A25,Model1_RMRJ!$1:$1048576,AV$4,0),"-"))</f>
        <v>0.12594097852706909</v>
      </c>
      <c r="AW25" s="306">
        <f>IF($A25="","",IFERROR(VLOOKUP(AW$3&amp;$A25,Model1_RMRJ!$1:$1048576,AW$4,0),"-"))</f>
        <v>0.16054670512676239</v>
      </c>
      <c r="AX25" s="307">
        <f>IF($A25="","",IFERROR(VLOOKUP(AX$3&amp;$A25,Model1_RMRJ!$1:$1048576,AX$4,0)*100,"-"))</f>
        <v>1.282351558273831E-6</v>
      </c>
      <c r="AY25" s="308">
        <f>IF($A25="","",IFERROR(VLOOKUP(AY$3&amp;$A25,Model1_RMRJ!$1:$1048576,AY$4,0),"-"))</f>
        <v>0.11384928226470947</v>
      </c>
      <c r="AZ25" s="306">
        <f>IF($A25="","",IFERROR(VLOOKUP(AZ$3&amp;$A25,Model1_RMRJ!$1:$1048576,AZ$4,0),"-"))</f>
        <v>0.13369303941726685</v>
      </c>
      <c r="BA25" s="307">
        <f>IF($A25="","",IFERROR(VLOOKUP(BA$3&amp;$A25,Model1_RMRJ!$1:$1048576,BA$4,0)*100,"-"))</f>
        <v>8.2166911852254998E-5</v>
      </c>
      <c r="BB25" s="308">
        <f>IF($A25="","",IFERROR(VLOOKUP(BB$3&amp;$A25,Model1_RMRJ!$1:$1048576,BB$4,0),"-"))</f>
        <v>0.11562540382146835</v>
      </c>
      <c r="BC25" s="306">
        <f>IF($A25="","",IFERROR(VLOOKUP(BC$3&amp;$A25,Model1_RMRJ!$1:$1048576,BC$4,0),"-"))</f>
        <v>0.20563910901546478</v>
      </c>
      <c r="BD25" s="307">
        <f>IF($A25="","",IFERROR(VLOOKUP(BD$3&amp;$A25,Model1_RMRJ!$1:$1048576,BD$4,0)*100,"-"))</f>
        <v>2.1743939532736697E-21</v>
      </c>
      <c r="BE25" s="308">
        <f>IF($A25="","",IFERROR(VLOOKUP(BE$3&amp;$A25,Model1_RMRJ!$1:$1048576,BE$4,0),"-"))</f>
        <v>0.13239043951034546</v>
      </c>
      <c r="BF25" s="306">
        <f>IF($A25="","",IFERROR(VLOOKUP(BF$3&amp;$A25,Model1_RMRJ!$1:$1048576,BF$4,0),"-"))</f>
        <v>0.21357379853725433</v>
      </c>
      <c r="BG25" s="307">
        <f>IF($A25="","",IFERROR(VLOOKUP(BG$3&amp;$A25,Model1_RMRJ!$1:$1048576,BG$4,0)*100,"-"))</f>
        <v>5.0994556377255328E-22</v>
      </c>
      <c r="BH25" s="308">
        <f>IF($A25="","",IFERROR(VLOOKUP(BH$3&amp;$A25,Model1_RMRJ!$1:$1048576,BH$4,0),"-"))</f>
        <v>0.13102921843528748</v>
      </c>
      <c r="BI25" s="306">
        <f>IF($A25="","",IFERROR(VLOOKUP(BI$3&amp;$A25,Model1_RMRJ!$1:$1048576,BI$4,0),"-"))</f>
        <v>0.16201400756835938</v>
      </c>
      <c r="BJ25" s="307">
        <f>IF($A25="","",IFERROR(VLOOKUP(BJ$3&amp;$A25,Model1_RMRJ!$1:$1048576,BJ$4,0)*100,"-"))</f>
        <v>2.4055878816708898E-9</v>
      </c>
      <c r="BK25" s="308">
        <f>IF($A25="","",IFERROR(VLOOKUP(BK$3&amp;$A25,Model1_RMRJ!$1:$1048576,BK$4,0),"-"))</f>
        <v>0.13405287265777588</v>
      </c>
      <c r="BL25" s="306">
        <f>IF($A25="","",IFERROR(VLOOKUP(BL$3&amp;$A25,Model1_RMRJ!$1:$1048576,BL$4,0),"-"))</f>
        <v>0.15743729472160339</v>
      </c>
      <c r="BM25" s="307">
        <f>IF($A25="","",IFERROR(VLOOKUP(BM$3&amp;$A25,Model1_RMRJ!$1:$1048576,BM$4,0)*100,"-"))</f>
        <v>5.1311315559894224E-18</v>
      </c>
      <c r="BN25" s="308">
        <f>IF($A25="","",IFERROR(VLOOKUP(BN$3&amp;$A25,Model1_RMRJ!$1:$1048576,BN$4,0),"-"))</f>
        <v>0.12732599675655365</v>
      </c>
      <c r="BO25" s="306">
        <f>IF($A25="","",IFERROR(VLOOKUP(BO$3&amp;$A25,Model1_RMRJ!$1:$1048576,BO$4,0),"-"))</f>
        <v>0.13369303941726685</v>
      </c>
      <c r="BP25" s="307">
        <f>IF($A25="","",IFERROR(VLOOKUP(BP$3&amp;$A25,Model1_RMRJ!$1:$1048576,BP$4,0)*100,"-"))</f>
        <v>8.2166911852254998E-5</v>
      </c>
      <c r="BQ25" s="308">
        <f>IF($A25="","",IFERROR(VLOOKUP(BQ$3&amp;$A25,Model1_RMRJ!$1:$1048576,BQ$4,0),"-"))</f>
        <v>0.11562540382146835</v>
      </c>
    </row>
    <row r="26" spans="1:69" ht="25.5" x14ac:dyDescent="0.25">
      <c r="A26" s="369" t="s">
        <v>703</v>
      </c>
      <c r="B26" s="298"/>
      <c r="C26" s="316" t="s">
        <v>745</v>
      </c>
      <c r="D26" s="306">
        <f>IF($A26="","",IFERROR(VLOOKUP(D$3&amp;$A26,Model1_RMRJ!$1:$1048576,D$4,0),"-"))</f>
        <v>0.30588123202323914</v>
      </c>
      <c r="E26" s="307">
        <f>IF($A26="","",IFERROR(VLOOKUP(E$3&amp;$A26,Model1_RMRJ!$1:$1048576,E$4,0)*100,"-"))</f>
        <v>2.170992136063532E-8</v>
      </c>
      <c r="F26" s="308">
        <f>IF($A26="","",IFERROR(VLOOKUP(F$3&amp;$A26,Model1_RMRJ!$1:$1048576,F$4,0),"-"))</f>
        <v>2.6578670367598534E-2</v>
      </c>
      <c r="G26" s="306">
        <f>IF($A26="","",IFERROR(VLOOKUP(G$3&amp;$A26,Model1_RMRJ!$1:$1048576,G$4,0),"-"))</f>
        <v>0.17135050892829895</v>
      </c>
      <c r="H26" s="307">
        <f>IF($A26="","",IFERROR(VLOOKUP(H$3&amp;$A26,Model1_RMRJ!$1:$1048576,H$4,0)*100,"-"))</f>
        <v>3.4577041515149176E-2</v>
      </c>
      <c r="I26" s="308">
        <f>IF($A26="","",IFERROR(VLOOKUP(I$3&amp;$A26,Model1_RMRJ!$1:$1048576,I$4,0),"-"))</f>
        <v>2.7380064129829407E-2</v>
      </c>
      <c r="J26" s="306">
        <f>IF($A26="","",IFERROR(VLOOKUP(J$3&amp;$A26,Model1_RMRJ!$1:$1048576,J$4,0),"-"))</f>
        <v>0.31707727909088135</v>
      </c>
      <c r="K26" s="307">
        <f>IF($A26="","",IFERROR(VLOOKUP(K$3&amp;$A26,Model1_RMRJ!$1:$1048576,K$4,0)*100,"-"))</f>
        <v>9.3835286762988801E-9</v>
      </c>
      <c r="L26" s="308">
        <f>IF($A26="","",IFERROR(VLOOKUP(L$3&amp;$A26,Model1_RMRJ!$1:$1048576,L$4,0),"-"))</f>
        <v>2.2646771743893623E-2</v>
      </c>
      <c r="M26" s="306">
        <f>IF($A26="","",IFERROR(VLOOKUP(M$3&amp;$A26,Model1_RMRJ!$1:$1048576,M$4,0),"-"))</f>
        <v>0.21192128956317902</v>
      </c>
      <c r="N26" s="307">
        <f>IF($A26="","",IFERROR(VLOOKUP(N$3&amp;$A26,Model1_RMRJ!$1:$1048576,N$4,0)*100,"-"))</f>
        <v>5.9391066315583885E-3</v>
      </c>
      <c r="O26" s="308">
        <f>IF($A26="","",IFERROR(VLOOKUP(O$3&amp;$A26,Model1_RMRJ!$1:$1048576,O$4,0),"-"))</f>
        <v>2.2878851741552353E-2</v>
      </c>
      <c r="P26" s="306">
        <f>IF($A26="","",IFERROR(VLOOKUP(P$3&amp;$A26,Model1_RMRJ!$1:$1048576,P$4,0),"-"))</f>
        <v>0.26073217391967773</v>
      </c>
      <c r="Q26" s="307">
        <f>IF($A26="","",IFERROR(VLOOKUP(Q$3&amp;$A26,Model1_RMRJ!$1:$1048576,Q$4,0)*100,"-"))</f>
        <v>3.3323775028293312E-5</v>
      </c>
      <c r="R26" s="308">
        <f>IF($A26="","",IFERROR(VLOOKUP(R$3&amp;$A26,Model1_RMRJ!$1:$1048576,R$4,0),"-"))</f>
        <v>2.3802755400538445E-2</v>
      </c>
      <c r="S26" s="306">
        <f>IF($A26="","",IFERROR(VLOOKUP(S$3&amp;$A26,Model1_RMRJ!$1:$1048576,S$4,0),"-"))</f>
        <v>0.23427613079547882</v>
      </c>
      <c r="T26" s="307">
        <f>IF($A26="","",IFERROR(VLOOKUP(T$3&amp;$A26,Model1_RMRJ!$1:$1048576,T$4,0)*100,"-"))</f>
        <v>9.2979025794193149E-4</v>
      </c>
      <c r="U26" s="308">
        <f>IF($A26="","",IFERROR(VLOOKUP(U$3&amp;$A26,Model1_RMRJ!$1:$1048576,U$4,0),"-"))</f>
        <v>2.4265153333544731E-2</v>
      </c>
      <c r="V26" s="306">
        <f>IF($A26="","",IFERROR(VLOOKUP(V$3&amp;$A26,Model1_RMRJ!$1:$1048576,V$4,0),"-"))</f>
        <v>0.15516279637813568</v>
      </c>
      <c r="W26" s="307">
        <f>IF($A26="","",IFERROR(VLOOKUP(W$3&amp;$A26,Model1_RMRJ!$1:$1048576,W$4,0)*100,"-"))</f>
        <v>0.50942967645823956</v>
      </c>
      <c r="X26" s="308">
        <f>IF($A26="","",IFERROR(VLOOKUP(X$3&amp;$A26,Model1_RMRJ!$1:$1048576,X$4,0),"-"))</f>
        <v>2.4772191420197487E-2</v>
      </c>
      <c r="Y26" s="306">
        <f>IF($A26="","",IFERROR(VLOOKUP(Y$3&amp;$A26,Model1_RMRJ!$1:$1048576,Y$4,0),"-"))</f>
        <v>0.24481441080570221</v>
      </c>
      <c r="Z26" s="307">
        <f>IF($A26="","",IFERROR(VLOOKUP(Z$3&amp;$A26,Model1_RMRJ!$1:$1048576,Z$4,0)*100,"-"))</f>
        <v>2.1764549273939338E-4</v>
      </c>
      <c r="AA26" s="308">
        <f>IF($A26="","",IFERROR(VLOOKUP(AA$3&amp;$A26,Model1_RMRJ!$1:$1048576,AA$4,0),"-"))</f>
        <v>2.3843174800276756E-2</v>
      </c>
      <c r="AB26" s="306">
        <f>IF($A26="","",IFERROR(VLOOKUP(AB$3&amp;$A26,Model1_RMRJ!$1:$1048576,AB$4,0),"-"))</f>
        <v>0.17331616580486298</v>
      </c>
      <c r="AC26" s="307">
        <f>IF($A26="","",IFERROR(VLOOKUP(AC$3&amp;$A26,Model1_RMRJ!$1:$1048576,AC$4,0)*100,"-"))</f>
        <v>7.7058648457750678E-2</v>
      </c>
      <c r="AD26" s="308">
        <f>IF($A26="","",IFERROR(VLOOKUP(AD$3&amp;$A26,Model1_RMRJ!$1:$1048576,AD$4,0),"-"))</f>
        <v>2.3505499586462975E-2</v>
      </c>
      <c r="AE26" s="306">
        <f>IF($A26="","",IFERROR(VLOOKUP(AE$3&amp;$A26,Model1_RMRJ!$1:$1048576,AE$4,0),"-"))</f>
        <v>0.20434278249740601</v>
      </c>
      <c r="AF26" s="307">
        <f>IF($A26="","",IFERROR(VLOOKUP(AF$3&amp;$A26,Model1_RMRJ!$1:$1048576,AF$4,0)*100,"-"))</f>
        <v>0.12931018136441708</v>
      </c>
      <c r="AG26" s="308">
        <f>IF($A26="","",IFERROR(VLOOKUP(AG$3&amp;$A26,Model1_RMRJ!$1:$1048576,AG$4,0),"-"))</f>
        <v>2.1235361695289612E-2</v>
      </c>
      <c r="AH26" s="306">
        <f>IF($A26="","",IFERROR(VLOOKUP(AH$3&amp;$A26,Model1_RMRJ!$1:$1048576,AH$4,0),"-"))</f>
        <v>0.12622201442718506</v>
      </c>
      <c r="AI26" s="307">
        <f>IF($A26="","",IFERROR(VLOOKUP(AI$3&amp;$A26,Model1_RMRJ!$1:$1048576,AI$4,0)*100,"-"))</f>
        <v>8.0034002661705017</v>
      </c>
      <c r="AJ26" s="308">
        <f>IF($A26="","",IFERROR(VLOOKUP(AJ$3&amp;$A26,Model1_RMRJ!$1:$1048576,AJ$4,0),"-"))</f>
        <v>2.1981921046972275E-2</v>
      </c>
      <c r="AK26" s="306">
        <f>IF($A26="","",IFERROR(VLOOKUP(AK$3&amp;$A26,Model1_RMRJ!$1:$1048576,AK$4,0),"-"))</f>
        <v>0.10647875070571899</v>
      </c>
      <c r="AL26" s="307">
        <f>IF($A26="","",IFERROR(VLOOKUP(AL$3&amp;$A26,Model1_RMRJ!$1:$1048576,AL$4,0)*100,"-"))</f>
        <v>6.6890008747577667</v>
      </c>
      <c r="AM26" s="308">
        <f>IF($A26="","",IFERROR(VLOOKUP(AM$3&amp;$A26,Model1_RMRJ!$1:$1048576,AM$4,0),"-"))</f>
        <v>2.3458704352378845E-2</v>
      </c>
      <c r="AN26" s="306">
        <f>IF($A26="","",IFERROR(VLOOKUP(AN$3&amp;$A26,Model1_RMRJ!$1:$1048576,AN$4,0),"-"))</f>
        <v>9.9208161234855652E-2</v>
      </c>
      <c r="AO26" s="307">
        <f>IF($A26="","",IFERROR(VLOOKUP(AO$3&amp;$A26,Model1_RMRJ!$1:$1048576,AO$4,0)*100,"-"))</f>
        <v>4.9996308982372284</v>
      </c>
      <c r="AP26" s="308">
        <f>IF($A26="","",IFERROR(VLOOKUP(AP$3&amp;$A26,Model1_RMRJ!$1:$1048576,AP$4,0),"-"))</f>
        <v>2.0574973896145821E-2</v>
      </c>
      <c r="AQ26" s="306">
        <f>IF($A26="","",IFERROR(VLOOKUP(AQ$3&amp;$A26,Model1_RMRJ!$1:$1048576,AQ$4,0),"-"))</f>
        <v>0.16016972064971924</v>
      </c>
      <c r="AR26" s="307">
        <f>IF($A26="","",IFERROR(VLOOKUP(AR$3&amp;$A26,Model1_RMRJ!$1:$1048576,AR$4,0)*100,"-"))</f>
        <v>0.17397772753611207</v>
      </c>
      <c r="AS26" s="308">
        <f>IF($A26="","",IFERROR(VLOOKUP(AS$3&amp;$A26,Model1_RMRJ!$1:$1048576,AS$4,0),"-"))</f>
        <v>2.1616145968437195E-2</v>
      </c>
      <c r="AT26" s="306">
        <f>IF($A26="","",IFERROR(VLOOKUP(AT$3&amp;$A26,Model1_RMRJ!$1:$1048576,AT$4,0),"-"))</f>
        <v>0.10123231261968613</v>
      </c>
      <c r="AU26" s="307">
        <f>IF($A26="","",IFERROR(VLOOKUP(AU$3&amp;$A26,Model1_RMRJ!$1:$1048576,AU$4,0)*100,"-"))</f>
        <v>2.9876120388507843</v>
      </c>
      <c r="AV26" s="308">
        <f>IF($A26="","",IFERROR(VLOOKUP(AV$3&amp;$A26,Model1_RMRJ!$1:$1048576,AV$4,0),"-"))</f>
        <v>2.158753015100956E-2</v>
      </c>
      <c r="AW26" s="306">
        <f>IF($A26="","",IFERROR(VLOOKUP(AW$3&amp;$A26,Model1_RMRJ!$1:$1048576,AW$4,0),"-"))</f>
        <v>9.1408669948577881E-2</v>
      </c>
      <c r="AX26" s="307">
        <f>IF($A26="","",IFERROR(VLOOKUP(AX$3&amp;$A26,Model1_RMRJ!$1:$1048576,AX$4,0)*100,"-"))</f>
        <v>4.7839384526014328</v>
      </c>
      <c r="AY26" s="308">
        <f>IF($A26="","",IFERROR(VLOOKUP(AY$3&amp;$A26,Model1_RMRJ!$1:$1048576,AY$4,0),"-"))</f>
        <v>1.7541296780109406E-2</v>
      </c>
      <c r="AZ26" s="306">
        <f>IF($A26="","",IFERROR(VLOOKUP(AZ$3&amp;$A26,Model1_RMRJ!$1:$1048576,AZ$4,0),"-"))</f>
        <v>8.3109252154827118E-2</v>
      </c>
      <c r="BA26" s="307">
        <f>IF($A26="","",IFERROR(VLOOKUP(BA$3&amp;$A26,Model1_RMRJ!$1:$1048576,BA$4,0)*100,"-"))</f>
        <v>5.2257493138313293</v>
      </c>
      <c r="BB26" s="308">
        <f>IF($A26="","",IFERROR(VLOOKUP(BB$3&amp;$A26,Model1_RMRJ!$1:$1048576,BB$4,0),"-"))</f>
        <v>1.7416514456272125E-2</v>
      </c>
      <c r="BC26" s="306">
        <f>IF($A26="","",IFERROR(VLOOKUP(BC$3&amp;$A26,Model1_RMRJ!$1:$1048576,BC$4,0),"-"))</f>
        <v>0.25090491771697998</v>
      </c>
      <c r="BD26" s="307">
        <f>IF($A26="","",IFERROR(VLOOKUP(BD$3&amp;$A26,Model1_RMRJ!$1:$1048576,BD$4,0)*100,"-"))</f>
        <v>4.7561926755799248E-22</v>
      </c>
      <c r="BE26" s="308">
        <f>IF($A26="","",IFERROR(VLOOKUP(BE$3&amp;$A26,Model1_RMRJ!$1:$1048576,BE$4,0),"-"))</f>
        <v>2.4870673194527626E-2</v>
      </c>
      <c r="BF26" s="306">
        <f>IF($A26="","",IFERROR(VLOOKUP(BF$3&amp;$A26,Model1_RMRJ!$1:$1048576,BF$4,0),"-"))</f>
        <v>0.22443899512290955</v>
      </c>
      <c r="BG26" s="307">
        <f>IF($A26="","",IFERROR(VLOOKUP(BG$3&amp;$A26,Model1_RMRJ!$1:$1048576,BG$4,0)*100,"-"))</f>
        <v>1.5926356843083683E-15</v>
      </c>
      <c r="BH26" s="308">
        <f>IF($A26="","",IFERROR(VLOOKUP(BH$3&amp;$A26,Model1_RMRJ!$1:$1048576,BH$4,0),"-"))</f>
        <v>2.4172330275177956E-2</v>
      </c>
      <c r="BI26" s="306">
        <f>IF($A26="","",IFERROR(VLOOKUP(BI$3&amp;$A26,Model1_RMRJ!$1:$1048576,BI$4,0),"-"))</f>
        <v>0.15400102734565735</v>
      </c>
      <c r="BJ26" s="307">
        <f>IF($A26="","",IFERROR(VLOOKUP(BJ$3&amp;$A26,Model1_RMRJ!$1:$1048576,BJ$4,0)*100,"-"))</f>
        <v>5.5040857205312932E-5</v>
      </c>
      <c r="BK26" s="308">
        <f>IF($A26="","",IFERROR(VLOOKUP(BK$3&amp;$A26,Model1_RMRJ!$1:$1048576,BK$4,0),"-"))</f>
        <v>2.2545227780938148E-2</v>
      </c>
      <c r="BL26" s="306">
        <f>IF($A26="","",IFERROR(VLOOKUP(BL$3&amp;$A26,Model1_RMRJ!$1:$1048576,BL$4,0),"-"))</f>
        <v>0.11371227353811264</v>
      </c>
      <c r="BM26" s="307">
        <f>IF($A26="","",IFERROR(VLOOKUP(BM$3&amp;$A26,Model1_RMRJ!$1:$1048576,BM$4,0)*100,"-"))</f>
        <v>1.8467258087184746E-4</v>
      </c>
      <c r="BN26" s="308">
        <f>IF($A26="","",IFERROR(VLOOKUP(BN$3&amp;$A26,Model1_RMRJ!$1:$1048576,BN$4,0),"-"))</f>
        <v>2.0331880077719688E-2</v>
      </c>
      <c r="BO26" s="306">
        <f>IF($A26="","",IFERROR(VLOOKUP(BO$3&amp;$A26,Model1_RMRJ!$1:$1048576,BO$4,0),"-"))</f>
        <v>8.3109252154827118E-2</v>
      </c>
      <c r="BP26" s="307">
        <f>IF($A26="","",IFERROR(VLOOKUP(BP$3&amp;$A26,Model1_RMRJ!$1:$1048576,BP$4,0)*100,"-"))</f>
        <v>5.2257493138313293</v>
      </c>
      <c r="BQ26" s="308">
        <f>IF($A26="","",IFERROR(VLOOKUP(BQ$3&amp;$A26,Model1_RMRJ!$1:$1048576,BQ$4,0),"-"))</f>
        <v>1.7416514456272125E-2</v>
      </c>
    </row>
    <row r="27" spans="1:69" ht="25.5" x14ac:dyDescent="0.25">
      <c r="A27" s="369" t="s">
        <v>704</v>
      </c>
      <c r="B27" s="298"/>
      <c r="C27" s="316" t="s">
        <v>199</v>
      </c>
      <c r="D27" s="306">
        <f>IF($A27="","",IFERROR(VLOOKUP(D$3&amp;$A27,Model1_RMRJ!$1:$1048576,D$4,0),"-"))</f>
        <v>0.35574543476104736</v>
      </c>
      <c r="E27" s="307">
        <f>IF($A27="","",IFERROR(VLOOKUP(E$3&amp;$A27,Model1_RMRJ!$1:$1048576,E$4,0)*100,"-"))</f>
        <v>6.5649823901767212E-11</v>
      </c>
      <c r="F27" s="308">
        <f>IF($A27="","",IFERROR(VLOOKUP(F$3&amp;$A27,Model1_RMRJ!$1:$1048576,F$4,0),"-"))</f>
        <v>3.3003982156515121E-2</v>
      </c>
      <c r="G27" s="306">
        <f>IF($A27="","",IFERROR(VLOOKUP(G$3&amp;$A27,Model1_RMRJ!$1:$1048576,G$4,0),"-"))</f>
        <v>0.22300224006175995</v>
      </c>
      <c r="H27" s="307">
        <f>IF($A27="","",IFERROR(VLOOKUP(H$3&amp;$A27,Model1_RMRJ!$1:$1048576,H$4,0)*100,"-"))</f>
        <v>1.9121646346320631E-4</v>
      </c>
      <c r="I27" s="308">
        <f>IF($A27="","",IFERROR(VLOOKUP(I$3&amp;$A27,Model1_RMRJ!$1:$1048576,I$4,0),"-"))</f>
        <v>3.1093379482626915E-2</v>
      </c>
      <c r="J27" s="306">
        <f>IF($A27="","",IFERROR(VLOOKUP(J$3&amp;$A27,Model1_RMRJ!$1:$1048576,J$4,0),"-"))</f>
        <v>0.31001728773117065</v>
      </c>
      <c r="K27" s="307">
        <f>IF($A27="","",IFERROR(VLOOKUP(K$3&amp;$A27,Model1_RMRJ!$1:$1048576,K$4,0)*100,"-"))</f>
        <v>2.1176427278390975E-8</v>
      </c>
      <c r="L27" s="308">
        <f>IF($A27="","",IFERROR(VLOOKUP(L$3&amp;$A27,Model1_RMRJ!$1:$1048576,L$4,0),"-"))</f>
        <v>2.9100332409143448E-2</v>
      </c>
      <c r="M27" s="306">
        <f>IF($A27="","",IFERROR(VLOOKUP(M$3&amp;$A27,Model1_RMRJ!$1:$1048576,M$4,0),"-"))</f>
        <v>0.23871439695358276</v>
      </c>
      <c r="N27" s="307">
        <f>IF($A27="","",IFERROR(VLOOKUP(N$3&amp;$A27,Model1_RMRJ!$1:$1048576,N$4,0)*100,"-"))</f>
        <v>3.8941316233831458E-4</v>
      </c>
      <c r="O27" s="308">
        <f>IF($A27="","",IFERROR(VLOOKUP(O$3&amp;$A27,Model1_RMRJ!$1:$1048576,O$4,0),"-"))</f>
        <v>2.7407951653003693E-2</v>
      </c>
      <c r="P27" s="306">
        <f>IF($A27="","",IFERROR(VLOOKUP(P$3&amp;$A27,Model1_RMRJ!$1:$1048576,P$4,0),"-"))</f>
        <v>0.27910453081130981</v>
      </c>
      <c r="Q27" s="307">
        <f>IF($A27="","",IFERROR(VLOOKUP(Q$3&amp;$A27,Model1_RMRJ!$1:$1048576,Q$4,0)*100,"-"))</f>
        <v>9.9735064651440553E-7</v>
      </c>
      <c r="R27" s="308">
        <f>IF($A27="","",IFERROR(VLOOKUP(R$3&amp;$A27,Model1_RMRJ!$1:$1048576,R$4,0),"-"))</f>
        <v>2.5547139346599579E-2</v>
      </c>
      <c r="S27" s="306">
        <f>IF($A27="","",IFERROR(VLOOKUP(S$3&amp;$A27,Model1_RMRJ!$1:$1048576,S$4,0),"-"))</f>
        <v>0.30514213442802429</v>
      </c>
      <c r="T27" s="307">
        <f>IF($A27="","",IFERROR(VLOOKUP(T$3&amp;$A27,Model1_RMRJ!$1:$1048576,T$4,0)*100,"-"))</f>
        <v>1.1426396495650692E-7</v>
      </c>
      <c r="U27" s="308">
        <f>IF($A27="","",IFERROR(VLOOKUP(U$3&amp;$A27,Model1_RMRJ!$1:$1048576,U$4,0),"-"))</f>
        <v>2.791348472237587E-2</v>
      </c>
      <c r="V27" s="306">
        <f>IF($A27="","",IFERROR(VLOOKUP(V$3&amp;$A27,Model1_RMRJ!$1:$1048576,V$4,0),"-"))</f>
        <v>0.23952224850654602</v>
      </c>
      <c r="W27" s="307">
        <f>IF($A27="","",IFERROR(VLOOKUP(W$3&amp;$A27,Model1_RMRJ!$1:$1048576,W$4,0)*100,"-"))</f>
        <v>8.4658177001983859E-4</v>
      </c>
      <c r="X27" s="308">
        <f>IF($A27="","",IFERROR(VLOOKUP(X$3&amp;$A27,Model1_RMRJ!$1:$1048576,X$4,0),"-"))</f>
        <v>2.7720218524336815E-2</v>
      </c>
      <c r="Y27" s="306">
        <f>IF($A27="","",IFERROR(VLOOKUP(Y$3&amp;$A27,Model1_RMRJ!$1:$1048576,Y$4,0),"-"))</f>
        <v>0.27818652987480164</v>
      </c>
      <c r="Z27" s="307">
        <f>IF($A27="","",IFERROR(VLOOKUP(Z$3&amp;$A27,Model1_RMRJ!$1:$1048576,Z$4,0)*100,"-"))</f>
        <v>8.1671771567926044E-7</v>
      </c>
      <c r="AA27" s="308">
        <f>IF($A27="","",IFERROR(VLOOKUP(AA$3&amp;$A27,Model1_RMRJ!$1:$1048576,AA$4,0),"-"))</f>
        <v>2.5689564645290375E-2</v>
      </c>
      <c r="AB27" s="306">
        <f>IF($A27="","",IFERROR(VLOOKUP(AB$3&amp;$A27,Model1_RMRJ!$1:$1048576,AB$4,0),"-"))</f>
        <v>0.23550248146057129</v>
      </c>
      <c r="AC27" s="307">
        <f>IF($A27="","",IFERROR(VLOOKUP(AC$3&amp;$A27,Model1_RMRJ!$1:$1048576,AC$4,0)*100,"-"))</f>
        <v>2.3603338377142791E-4</v>
      </c>
      <c r="AD27" s="308">
        <f>IF($A27="","",IFERROR(VLOOKUP(AD$3&amp;$A27,Model1_RMRJ!$1:$1048576,AD$4,0),"-"))</f>
        <v>2.9634861275553703E-2</v>
      </c>
      <c r="AE27" s="306">
        <f>IF($A27="","",IFERROR(VLOOKUP(AE$3&amp;$A27,Model1_RMRJ!$1:$1048576,AE$4,0),"-"))</f>
        <v>0.29131269454956055</v>
      </c>
      <c r="AF27" s="307">
        <f>IF($A27="","",IFERROR(VLOOKUP(AF$3&amp;$A27,Model1_RMRJ!$1:$1048576,AF$4,0)*100,"-"))</f>
        <v>3.0509954740409739E-5</v>
      </c>
      <c r="AG27" s="308">
        <f>IF($A27="","",IFERROR(VLOOKUP(AG$3&amp;$A27,Model1_RMRJ!$1:$1048576,AG$4,0),"-"))</f>
        <v>2.8436711058020592E-2</v>
      </c>
      <c r="AH27" s="306">
        <f>IF($A27="","",IFERROR(VLOOKUP(AH$3&amp;$A27,Model1_RMRJ!$1:$1048576,AH$4,0),"-"))</f>
        <v>0.12306163460016251</v>
      </c>
      <c r="AI27" s="307">
        <f>IF($A27="","",IFERROR(VLOOKUP(AI$3&amp;$A27,Model1_RMRJ!$1:$1048576,AI$4,0)*100,"-"))</f>
        <v>8.7849035859107971</v>
      </c>
      <c r="AJ27" s="308">
        <f>IF($A27="","",IFERROR(VLOOKUP(AJ$3&amp;$A27,Model1_RMRJ!$1:$1048576,AJ$4,0),"-"))</f>
        <v>2.7002302929759026E-2</v>
      </c>
      <c r="AK27" s="306">
        <f>IF($A27="","",IFERROR(VLOOKUP(AK$3&amp;$A27,Model1_RMRJ!$1:$1048576,AK$4,0),"-"))</f>
        <v>0.20903831720352173</v>
      </c>
      <c r="AL27" s="307">
        <f>IF($A27="","",IFERROR(VLOOKUP(AL$3&amp;$A27,Model1_RMRJ!$1:$1048576,AL$4,0)*100,"-"))</f>
        <v>4.1909510036930442E-2</v>
      </c>
      <c r="AM27" s="308">
        <f>IF($A27="","",IFERROR(VLOOKUP(AM$3&amp;$A27,Model1_RMRJ!$1:$1048576,AM$4,0),"-"))</f>
        <v>2.6317734271287918E-2</v>
      </c>
      <c r="AN27" s="306">
        <f>IF($A27="","",IFERROR(VLOOKUP(AN$3&amp;$A27,Model1_RMRJ!$1:$1048576,AN$4,0),"-"))</f>
        <v>0.17475111782550812</v>
      </c>
      <c r="AO27" s="307">
        <f>IF($A27="","",IFERROR(VLOOKUP(AO$3&amp;$A27,Model1_RMRJ!$1:$1048576,AO$4,0)*100,"-"))</f>
        <v>3.2499406370334327E-2</v>
      </c>
      <c r="AP27" s="308">
        <f>IF($A27="","",IFERROR(VLOOKUP(AP$3&amp;$A27,Model1_RMRJ!$1:$1048576,AP$4,0),"-"))</f>
        <v>2.6619119569659233E-2</v>
      </c>
      <c r="AQ27" s="306">
        <f>IF($A27="","",IFERROR(VLOOKUP(AQ$3&amp;$A27,Model1_RMRJ!$1:$1048576,AQ$4,0),"-"))</f>
        <v>0.2085731029510498</v>
      </c>
      <c r="AR27" s="307">
        <f>IF($A27="","",IFERROR(VLOOKUP(AR$3&amp;$A27,Model1_RMRJ!$1:$1048576,AR$4,0)*100,"-"))</f>
        <v>1.9981011064373888E-3</v>
      </c>
      <c r="AS27" s="308">
        <f>IF($A27="","",IFERROR(VLOOKUP(AS$3&amp;$A27,Model1_RMRJ!$1:$1048576,AS$4,0),"-"))</f>
        <v>2.5444507598876953E-2</v>
      </c>
      <c r="AT27" s="306">
        <f>IF($A27="","",IFERROR(VLOOKUP(AT$3&amp;$A27,Model1_RMRJ!$1:$1048576,AT$4,0),"-"))</f>
        <v>0.24620069563388824</v>
      </c>
      <c r="AU27" s="307">
        <f>IF($A27="","",IFERROR(VLOOKUP(AU$3&amp;$A27,Model1_RMRJ!$1:$1048576,AU$4,0)*100,"-"))</f>
        <v>2.9396494127809092E-6</v>
      </c>
      <c r="AV27" s="308">
        <f>IF($A27="","",IFERROR(VLOOKUP(AV$3&amp;$A27,Model1_RMRJ!$1:$1048576,AV$4,0),"-"))</f>
        <v>2.509448304772377E-2</v>
      </c>
      <c r="AW27" s="306">
        <f>IF($A27="","",IFERROR(VLOOKUP(AW$3&amp;$A27,Model1_RMRJ!$1:$1048576,AW$4,0),"-"))</f>
        <v>0.17352050542831421</v>
      </c>
      <c r="AX27" s="307">
        <f>IF($A27="","",IFERROR(VLOOKUP(AX$3&amp;$A27,Model1_RMRJ!$1:$1048576,AX$4,0)*100,"-"))</f>
        <v>2.2243402781896293E-4</v>
      </c>
      <c r="AY27" s="308">
        <f>IF($A27="","",IFERROR(VLOOKUP(AY$3&amp;$A27,Model1_RMRJ!$1:$1048576,AY$4,0),"-"))</f>
        <v>2.2017965093255043E-2</v>
      </c>
      <c r="AZ27" s="306">
        <f>IF($A27="","",IFERROR(VLOOKUP(AZ$3&amp;$A27,Model1_RMRJ!$1:$1048576,AZ$4,0),"-"))</f>
        <v>0.14612893760204315</v>
      </c>
      <c r="BA27" s="307">
        <f>IF($A27="","",IFERROR(VLOOKUP(BA$3&amp;$A27,Model1_RMRJ!$1:$1048576,BA$4,0)*100,"-"))</f>
        <v>4.2633986595319584E-3</v>
      </c>
      <c r="BB27" s="308">
        <f>IF($A27="","",IFERROR(VLOOKUP(BB$3&amp;$A27,Model1_RMRJ!$1:$1048576,BB$4,0),"-"))</f>
        <v>1.9770903512835503E-2</v>
      </c>
      <c r="BC27" s="306">
        <f>IF($A27="","",IFERROR(VLOOKUP(BC$3&amp;$A27,Model1_RMRJ!$1:$1048576,BC$4,0),"-"))</f>
        <v>0.28225436806678772</v>
      </c>
      <c r="BD27" s="307">
        <f>IF($A27="","",IFERROR(VLOOKUP(BD$3&amp;$A27,Model1_RMRJ!$1:$1048576,BD$4,0)*100,"-"))</f>
        <v>2.7629520756755616E-28</v>
      </c>
      <c r="BE27" s="308">
        <f>IF($A27="","",IFERROR(VLOOKUP(BE$3&amp;$A27,Model1_RMRJ!$1:$1048576,BE$4,0),"-"))</f>
        <v>3.0143313109874725E-2</v>
      </c>
      <c r="BF27" s="306">
        <f>IF($A27="","",IFERROR(VLOOKUP(BF$3&amp;$A27,Model1_RMRJ!$1:$1048576,BF$4,0),"-"))</f>
        <v>0.27657663822174072</v>
      </c>
      <c r="BG27" s="307">
        <f>IF($A27="","",IFERROR(VLOOKUP(BG$3&amp;$A27,Model1_RMRJ!$1:$1048576,BG$4,0)*100,"-"))</f>
        <v>2.7140284220915134E-26</v>
      </c>
      <c r="BH27" s="308">
        <f>IF($A27="","",IFERROR(VLOOKUP(BH$3&amp;$A27,Model1_RMRJ!$1:$1048576,BH$4,0),"-"))</f>
        <v>2.6721248403191566E-2</v>
      </c>
      <c r="BI27" s="306">
        <f>IF($A27="","",IFERROR(VLOOKUP(BI$3&amp;$A27,Model1_RMRJ!$1:$1048576,BI$4,0),"-"))</f>
        <v>0.21740080416202545</v>
      </c>
      <c r="BJ27" s="307">
        <f>IF($A27="","",IFERROR(VLOOKUP(BJ$3&amp;$A27,Model1_RMRJ!$1:$1048576,BJ$4,0)*100,"-"))</f>
        <v>3.9240488571186394E-11</v>
      </c>
      <c r="BK27" s="308">
        <f>IF($A27="","",IFERROR(VLOOKUP(BK$3&amp;$A27,Model1_RMRJ!$1:$1048576,BK$4,0),"-"))</f>
        <v>2.7848409488797188E-2</v>
      </c>
      <c r="BL27" s="306">
        <f>IF($A27="","",IFERROR(VLOOKUP(BL$3&amp;$A27,Model1_RMRJ!$1:$1048576,BL$4,0),"-"))</f>
        <v>0.20143432915210724</v>
      </c>
      <c r="BM27" s="307">
        <f>IF($A27="","",IFERROR(VLOOKUP(BM$3&amp;$A27,Model1_RMRJ!$1:$1048576,BM$4,0)*100,"-"))</f>
        <v>1.0219778986471151E-17</v>
      </c>
      <c r="BN27" s="308">
        <f>IF($A27="","",IFERROR(VLOOKUP(BN$3&amp;$A27,Model1_RMRJ!$1:$1048576,BN$4,0),"-"))</f>
        <v>2.4790987372398376E-2</v>
      </c>
      <c r="BO27" s="306">
        <f>IF($A27="","",IFERROR(VLOOKUP(BO$3&amp;$A27,Model1_RMRJ!$1:$1048576,BO$4,0),"-"))</f>
        <v>0.14612893760204315</v>
      </c>
      <c r="BP27" s="307">
        <f>IF($A27="","",IFERROR(VLOOKUP(BP$3&amp;$A27,Model1_RMRJ!$1:$1048576,BP$4,0)*100,"-"))</f>
        <v>4.2633986595319584E-3</v>
      </c>
      <c r="BQ27" s="308">
        <f>IF($A27="","",IFERROR(VLOOKUP(BQ$3&amp;$A27,Model1_RMRJ!$1:$1048576,BQ$4,0),"-"))</f>
        <v>1.9770903512835503E-2</v>
      </c>
    </row>
    <row r="28" spans="1:69" ht="25.5" x14ac:dyDescent="0.25">
      <c r="A28" s="369" t="s">
        <v>705</v>
      </c>
      <c r="B28" s="298"/>
      <c r="C28" s="316" t="s">
        <v>746</v>
      </c>
      <c r="D28" s="306">
        <f>IF($A28="","",IFERROR(VLOOKUP(D$3&amp;$A28,Model1_RMRJ!$1:$1048576,D$4,0),"-"))</f>
        <v>0.55096060037612915</v>
      </c>
      <c r="E28" s="307">
        <f>IF($A28="","",IFERROR(VLOOKUP(E$3&amp;$A28,Model1_RMRJ!$1:$1048576,E$4,0)*100,"-"))</f>
        <v>0</v>
      </c>
      <c r="F28" s="308">
        <f>IF($A28="","",IFERROR(VLOOKUP(F$3&amp;$A28,Model1_RMRJ!$1:$1048576,F$4,0),"-"))</f>
        <v>0.34453451633453369</v>
      </c>
      <c r="G28" s="306">
        <f>IF($A28="","",IFERROR(VLOOKUP(G$3&amp;$A28,Model1_RMRJ!$1:$1048576,G$4,0),"-"))</f>
        <v>0.43278071284294128</v>
      </c>
      <c r="H28" s="307">
        <f>IF($A28="","",IFERROR(VLOOKUP(H$3&amp;$A28,Model1_RMRJ!$1:$1048576,H$4,0)*100,"-"))</f>
        <v>9.9507639336090626E-28</v>
      </c>
      <c r="I28" s="308">
        <f>IF($A28="","",IFERROR(VLOOKUP(I$3&amp;$A28,Model1_RMRJ!$1:$1048576,I$4,0),"-"))</f>
        <v>0.3488488495349884</v>
      </c>
      <c r="J28" s="306">
        <f>IF($A28="","",IFERROR(VLOOKUP(J$3&amp;$A28,Model1_RMRJ!$1:$1048576,J$4,0),"-"))</f>
        <v>0.53942281007766724</v>
      </c>
      <c r="K28" s="307">
        <f>IF($A28="","",IFERROR(VLOOKUP(K$3&amp;$A28,Model1_RMRJ!$1:$1048576,K$4,0)*100,"-"))</f>
        <v>0</v>
      </c>
      <c r="L28" s="308">
        <f>IF($A28="","",IFERROR(VLOOKUP(L$3&amp;$A28,Model1_RMRJ!$1:$1048576,L$4,0),"-"))</f>
        <v>0.34513893723487854</v>
      </c>
      <c r="M28" s="306">
        <f>IF($A28="","",IFERROR(VLOOKUP(M$3&amp;$A28,Model1_RMRJ!$1:$1048576,M$4,0),"-"))</f>
        <v>0.46919742226600647</v>
      </c>
      <c r="N28" s="307">
        <f>IF($A28="","",IFERROR(VLOOKUP(N$3&amp;$A28,Model1_RMRJ!$1:$1048576,N$4,0)*100,"-"))</f>
        <v>1.2810064228255422E-26</v>
      </c>
      <c r="O28" s="308">
        <f>IF($A28="","",IFERROR(VLOOKUP(O$3&amp;$A28,Model1_RMRJ!$1:$1048576,O$4,0),"-"))</f>
        <v>0.35235249996185303</v>
      </c>
      <c r="P28" s="306">
        <f>IF($A28="","",IFERROR(VLOOKUP(P$3&amp;$A28,Model1_RMRJ!$1:$1048576,P$4,0),"-"))</f>
        <v>0.47458076477050781</v>
      </c>
      <c r="Q28" s="307">
        <f>IF($A28="","",IFERROR(VLOOKUP(Q$3&amp;$A28,Model1_RMRJ!$1:$1048576,Q$4,0)*100,"-"))</f>
        <v>3.9399631903686022E-32</v>
      </c>
      <c r="R28" s="308">
        <f>IF($A28="","",IFERROR(VLOOKUP(R$3&amp;$A28,Model1_RMRJ!$1:$1048576,R$4,0),"-"))</f>
        <v>0.36004254221916199</v>
      </c>
      <c r="S28" s="306">
        <f>IF($A28="","",IFERROR(VLOOKUP(S$3&amp;$A28,Model1_RMRJ!$1:$1048576,S$4,0),"-"))</f>
        <v>0.500232994556427</v>
      </c>
      <c r="T28" s="307">
        <f>IF($A28="","",IFERROR(VLOOKUP(T$3&amp;$A28,Model1_RMRJ!$1:$1048576,T$4,0)*100,"-"))</f>
        <v>1.1126200732227934E-28</v>
      </c>
      <c r="U28" s="308">
        <f>IF($A28="","",IFERROR(VLOOKUP(U$3&amp;$A28,Model1_RMRJ!$1:$1048576,U$4,0),"-"))</f>
        <v>0.366850346326828</v>
      </c>
      <c r="V28" s="306">
        <f>IF($A28="","",IFERROR(VLOOKUP(V$3&amp;$A28,Model1_RMRJ!$1:$1048576,V$4,0),"-"))</f>
        <v>0.44702094793319702</v>
      </c>
      <c r="W28" s="307">
        <f>IF($A28="","",IFERROR(VLOOKUP(W$3&amp;$A28,Model1_RMRJ!$1:$1048576,W$4,0)*100,"-"))</f>
        <v>2.7878612603218332E-22</v>
      </c>
      <c r="X28" s="308">
        <f>IF($A28="","",IFERROR(VLOOKUP(X$3&amp;$A28,Model1_RMRJ!$1:$1048576,X$4,0),"-"))</f>
        <v>0.3682975172996521</v>
      </c>
      <c r="Y28" s="306">
        <f>IF($A28="","",IFERROR(VLOOKUP(Y$3&amp;$A28,Model1_RMRJ!$1:$1048576,Y$4,0),"-"))</f>
        <v>0.46544790267944336</v>
      </c>
      <c r="Z28" s="307">
        <f>IF($A28="","",IFERROR(VLOOKUP(Z$3&amp;$A28,Model1_RMRJ!$1:$1048576,Z$4,0)*100,"-"))</f>
        <v>1.3213673693073533E-28</v>
      </c>
      <c r="AA28" s="308">
        <f>IF($A28="","",IFERROR(VLOOKUP(AA$3&amp;$A28,Model1_RMRJ!$1:$1048576,AA$4,0),"-"))</f>
        <v>0.363228440284729</v>
      </c>
      <c r="AB28" s="306">
        <f>IF($A28="","",IFERROR(VLOOKUP(AB$3&amp;$A28,Model1_RMRJ!$1:$1048576,AB$4,0),"-"))</f>
        <v>0.41747802495956421</v>
      </c>
      <c r="AC28" s="307">
        <f>IF($A28="","",IFERROR(VLOOKUP(AC$3&amp;$A28,Model1_RMRJ!$1:$1048576,AC$4,0)*100,"-"))</f>
        <v>7.1073898425779822E-22</v>
      </c>
      <c r="AD28" s="308">
        <f>IF($A28="","",IFERROR(VLOOKUP(AD$3&amp;$A28,Model1_RMRJ!$1:$1048576,AD$4,0),"-"))</f>
        <v>0.3735833466053009</v>
      </c>
      <c r="AE28" s="306">
        <f>IF($A28="","",IFERROR(VLOOKUP(AE$3&amp;$A28,Model1_RMRJ!$1:$1048576,AE$4,0),"-"))</f>
        <v>0.43132385611534119</v>
      </c>
      <c r="AF28" s="307">
        <f>IF($A28="","",IFERROR(VLOOKUP(AF$3&amp;$A28,Model1_RMRJ!$1:$1048576,AF$4,0)*100,"-"))</f>
        <v>2.4645141551130299E-19</v>
      </c>
      <c r="AG28" s="308">
        <f>IF($A28="","",IFERROR(VLOOKUP(AG$3&amp;$A28,Model1_RMRJ!$1:$1048576,AG$4,0),"-"))</f>
        <v>0.37781083583831787</v>
      </c>
      <c r="AH28" s="306">
        <f>IF($A28="","",IFERROR(VLOOKUP(AH$3&amp;$A28,Model1_RMRJ!$1:$1048576,AH$4,0),"-"))</f>
        <v>0.26073437929153442</v>
      </c>
      <c r="AI28" s="307">
        <f>IF($A28="","",IFERROR(VLOOKUP(AI$3&amp;$A28,Model1_RMRJ!$1:$1048576,AI$4,0)*100,"-"))</f>
        <v>3.8541206777154002E-4</v>
      </c>
      <c r="AJ28" s="308">
        <f>IF($A28="","",IFERROR(VLOOKUP(AJ$3&amp;$A28,Model1_RMRJ!$1:$1048576,AJ$4,0),"-"))</f>
        <v>0.3753724992275238</v>
      </c>
      <c r="AK28" s="306">
        <f>IF($A28="","",IFERROR(VLOOKUP(AK$3&amp;$A28,Model1_RMRJ!$1:$1048576,AK$4,0),"-"))</f>
        <v>0.35639536380767822</v>
      </c>
      <c r="AL28" s="307">
        <f>IF($A28="","",IFERROR(VLOOKUP(AL$3&amp;$A28,Model1_RMRJ!$1:$1048576,AL$4,0)*100,"-"))</f>
        <v>7.6740134700385015E-13</v>
      </c>
      <c r="AM28" s="308">
        <f>IF($A28="","",IFERROR(VLOOKUP(AM$3&amp;$A28,Model1_RMRJ!$1:$1048576,AM$4,0),"-"))</f>
        <v>0.3778662383556366</v>
      </c>
      <c r="AN28" s="306">
        <f>IF($A28="","",IFERROR(VLOOKUP(AN$3&amp;$A28,Model1_RMRJ!$1:$1048576,AN$4,0),"-"))</f>
        <v>0.35963669419288635</v>
      </c>
      <c r="AO28" s="307">
        <f>IF($A28="","",IFERROR(VLOOKUP(AO$3&amp;$A28,Model1_RMRJ!$1:$1048576,AO$4,0)*100,"-"))</f>
        <v>5.526367536716127E-23</v>
      </c>
      <c r="AP28" s="308">
        <f>IF($A28="","",IFERROR(VLOOKUP(AP$3&amp;$A28,Model1_RMRJ!$1:$1048576,AP$4,0),"-"))</f>
        <v>0.37555572390556335</v>
      </c>
      <c r="AQ28" s="306">
        <f>IF($A28="","",IFERROR(VLOOKUP(AQ$3&amp;$A28,Model1_RMRJ!$1:$1048576,AQ$4,0),"-"))</f>
        <v>0.43402737379074097</v>
      </c>
      <c r="AR28" s="307">
        <f>IF($A28="","",IFERROR(VLOOKUP(AR$3&amp;$A28,Model1_RMRJ!$1:$1048576,AR$4,0)*100,"-"))</f>
        <v>1.2035410667492912E-25</v>
      </c>
      <c r="AS28" s="308">
        <f>IF($A28="","",IFERROR(VLOOKUP(AS$3&amp;$A28,Model1_RMRJ!$1:$1048576,AS$4,0),"-"))</f>
        <v>0.38077002763748169</v>
      </c>
      <c r="AT28" s="306">
        <f>IF($A28="","",IFERROR(VLOOKUP(AT$3&amp;$A28,Model1_RMRJ!$1:$1048576,AT$4,0),"-"))</f>
        <v>0.39279839396476746</v>
      </c>
      <c r="AU28" s="307">
        <f>IF($A28="","",IFERROR(VLOOKUP(AU$3&amp;$A28,Model1_RMRJ!$1:$1048576,AU$4,0)*100,"-"))</f>
        <v>6.5811785094357184E-26</v>
      </c>
      <c r="AV28" s="308">
        <f>IF($A28="","",IFERROR(VLOOKUP(AV$3&amp;$A28,Model1_RMRJ!$1:$1048576,AV$4,0),"-"))</f>
        <v>0.38041922450065613</v>
      </c>
      <c r="AW28" s="306">
        <f>IF($A28="","",IFERROR(VLOOKUP(AW$3&amp;$A28,Model1_RMRJ!$1:$1048576,AW$4,0),"-"))</f>
        <v>0.39191874861717224</v>
      </c>
      <c r="AX28" s="307">
        <f>IF($A28="","",IFERROR(VLOOKUP(AX$3&amp;$A28,Model1_RMRJ!$1:$1048576,AX$4,0)*100,"-"))</f>
        <v>0</v>
      </c>
      <c r="AY28" s="308">
        <f>IF($A28="","",IFERROR(VLOOKUP(AY$3&amp;$A28,Model1_RMRJ!$1:$1048576,AY$4,0),"-"))</f>
        <v>0.39403927326202393</v>
      </c>
      <c r="AZ28" s="306">
        <f>IF($A28="","",IFERROR(VLOOKUP(AZ$3&amp;$A28,Model1_RMRJ!$1:$1048576,AZ$4,0),"-"))</f>
        <v>0.37665218114852905</v>
      </c>
      <c r="BA28" s="307">
        <f>IF($A28="","",IFERROR(VLOOKUP(BA$3&amp;$A28,Model1_RMRJ!$1:$1048576,BA$4,0)*100,"-"))</f>
        <v>0</v>
      </c>
      <c r="BB28" s="308">
        <f>IF($A28="","",IFERROR(VLOOKUP(BB$3&amp;$A28,Model1_RMRJ!$1:$1048576,BB$4,0),"-"))</f>
        <v>0.38344833254814148</v>
      </c>
      <c r="BC28" s="306">
        <f>IF($A28="","",IFERROR(VLOOKUP(BC$3&amp;$A28,Model1_RMRJ!$1:$1048576,BC$4,0),"-"))</f>
        <v>0.49819785356521606</v>
      </c>
      <c r="BD28" s="307">
        <f>IF($A28="","",IFERROR(VLOOKUP(BD$3&amp;$A28,Model1_RMRJ!$1:$1048576,BD$4,0)*100,"-"))</f>
        <v>0</v>
      </c>
      <c r="BE28" s="308">
        <f>IF($A28="","",IFERROR(VLOOKUP(BE$3&amp;$A28,Model1_RMRJ!$1:$1048576,BE$4,0),"-"))</f>
        <v>0.34773632884025574</v>
      </c>
      <c r="BF28" s="306">
        <f>IF($A28="","",IFERROR(VLOOKUP(BF$3&amp;$A28,Model1_RMRJ!$1:$1048576,BF$4,0),"-"))</f>
        <v>0.473152756690979</v>
      </c>
      <c r="BG28" s="307">
        <f>IF($A28="","",IFERROR(VLOOKUP(BG$3&amp;$A28,Model1_RMRJ!$1:$1048576,BG$4,0)*100,"-"))</f>
        <v>0</v>
      </c>
      <c r="BH28" s="308">
        <f>IF($A28="","",IFERROR(VLOOKUP(BH$3&amp;$A28,Model1_RMRJ!$1:$1048576,BH$4,0),"-"))</f>
        <v>0.36461180448532104</v>
      </c>
      <c r="BI28" s="306">
        <f>IF($A28="","",IFERROR(VLOOKUP(BI$3&amp;$A28,Model1_RMRJ!$1:$1048576,BI$4,0),"-"))</f>
        <v>0.36732140183448792</v>
      </c>
      <c r="BJ28" s="307">
        <f>IF($A28="","",IFERROR(VLOOKUP(BJ$3&amp;$A28,Model1_RMRJ!$1:$1048576,BJ$4,0)*100,"-"))</f>
        <v>0</v>
      </c>
      <c r="BK28" s="308">
        <f>IF($A28="","",IFERROR(VLOOKUP(BK$3&amp;$A28,Model1_RMRJ!$1:$1048576,BK$4,0),"-"))</f>
        <v>0.37615588307380676</v>
      </c>
      <c r="BL28" s="306">
        <f>IF($A28="","",IFERROR(VLOOKUP(BL$3&amp;$A28,Model1_RMRJ!$1:$1048576,BL$4,0),"-"))</f>
        <v>0.39425116777420044</v>
      </c>
      <c r="BM28" s="307">
        <f>IF($A28="","",IFERROR(VLOOKUP(BM$3&amp;$A28,Model1_RMRJ!$1:$1048576,BM$4,0)*100,"-"))</f>
        <v>0</v>
      </c>
      <c r="BN28" s="308">
        <f>IF($A28="","",IFERROR(VLOOKUP(BN$3&amp;$A28,Model1_RMRJ!$1:$1048576,BN$4,0),"-"))</f>
        <v>0.38270926475524902</v>
      </c>
      <c r="BO28" s="306">
        <f>IF($A28="","",IFERROR(VLOOKUP(BO$3&amp;$A28,Model1_RMRJ!$1:$1048576,BO$4,0),"-"))</f>
        <v>0.37665218114852905</v>
      </c>
      <c r="BP28" s="307">
        <f>IF($A28="","",IFERROR(VLOOKUP(BP$3&amp;$A28,Model1_RMRJ!$1:$1048576,BP$4,0)*100,"-"))</f>
        <v>0</v>
      </c>
      <c r="BQ28" s="308">
        <f>IF($A28="","",IFERROR(VLOOKUP(BQ$3&amp;$A28,Model1_RMRJ!$1:$1048576,BQ$4,0),"-"))</f>
        <v>0.38344833254814148</v>
      </c>
    </row>
    <row r="29" spans="1:69" ht="25.5" x14ac:dyDescent="0.25">
      <c r="A29" s="369" t="s">
        <v>706</v>
      </c>
      <c r="B29" s="298"/>
      <c r="C29" s="316" t="s">
        <v>747</v>
      </c>
      <c r="D29" s="306">
        <f>IF($A29="","",IFERROR(VLOOKUP(D$3&amp;$A29,Model1_RMRJ!$1:$1048576,D$4,0),"-"))</f>
        <v>0.76689094305038452</v>
      </c>
      <c r="E29" s="307">
        <f>IF($A29="","",IFERROR(VLOOKUP(E$3&amp;$A29,Model1_RMRJ!$1:$1048576,E$4,0)*100,"-"))</f>
        <v>1.7486262074582777E-35</v>
      </c>
      <c r="F29" s="308">
        <f>IF($A29="","",IFERROR(VLOOKUP(F$3&amp;$A29,Model1_RMRJ!$1:$1048576,F$4,0),"-"))</f>
        <v>1.7169160768389702E-2</v>
      </c>
      <c r="G29" s="306">
        <f>IF($A29="","",IFERROR(VLOOKUP(G$3&amp;$A29,Model1_RMRJ!$1:$1048576,G$4,0),"-"))</f>
        <v>0.72597473859786987</v>
      </c>
      <c r="H29" s="307">
        <f>IF($A29="","",IFERROR(VLOOKUP(H$3&amp;$A29,Model1_RMRJ!$1:$1048576,H$4,0)*100,"-"))</f>
        <v>0</v>
      </c>
      <c r="I29" s="308">
        <f>IF($A29="","",IFERROR(VLOOKUP(I$3&amp;$A29,Model1_RMRJ!$1:$1048576,I$4,0),"-"))</f>
        <v>1.7128013074398041E-2</v>
      </c>
      <c r="J29" s="306">
        <f>IF($A29="","",IFERROR(VLOOKUP(J$3&amp;$A29,Model1_RMRJ!$1:$1048576,J$4,0),"-"))</f>
        <v>0.83595311641693115</v>
      </c>
      <c r="K29" s="307">
        <f>IF($A29="","",IFERROR(VLOOKUP(K$3&amp;$A29,Model1_RMRJ!$1:$1048576,K$4,0)*100,"-"))</f>
        <v>0</v>
      </c>
      <c r="L29" s="308">
        <f>IF($A29="","",IFERROR(VLOOKUP(L$3&amp;$A29,Model1_RMRJ!$1:$1048576,L$4,0),"-"))</f>
        <v>1.8615499138832092E-2</v>
      </c>
      <c r="M29" s="306">
        <f>IF($A29="","",IFERROR(VLOOKUP(M$3&amp;$A29,Model1_RMRJ!$1:$1048576,M$4,0),"-"))</f>
        <v>0.68432402610778809</v>
      </c>
      <c r="N29" s="307">
        <f>IF($A29="","",IFERROR(VLOOKUP(N$3&amp;$A29,Model1_RMRJ!$1:$1048576,N$4,0)*100,"-"))</f>
        <v>2.6413759843272492E-32</v>
      </c>
      <c r="O29" s="308">
        <f>IF($A29="","",IFERROR(VLOOKUP(O$3&amp;$A29,Model1_RMRJ!$1:$1048576,O$4,0),"-"))</f>
        <v>1.8488189205527306E-2</v>
      </c>
      <c r="P29" s="306">
        <f>IF($A29="","",IFERROR(VLOOKUP(P$3&amp;$A29,Model1_RMRJ!$1:$1048576,P$4,0),"-"))</f>
        <v>0.66390186548233032</v>
      </c>
      <c r="Q29" s="307">
        <f>IF($A29="","",IFERROR(VLOOKUP(Q$3&amp;$A29,Model1_RMRJ!$1:$1048576,Q$4,0)*100,"-"))</f>
        <v>3.224204209955171E-28</v>
      </c>
      <c r="R29" s="308">
        <f>IF($A29="","",IFERROR(VLOOKUP(R$3&amp;$A29,Model1_RMRJ!$1:$1048576,R$4,0),"-"))</f>
        <v>1.5880471095442772E-2</v>
      </c>
      <c r="S29" s="306">
        <f>IF($A29="","",IFERROR(VLOOKUP(S$3&amp;$A29,Model1_RMRJ!$1:$1048576,S$4,0),"-"))</f>
        <v>0.60152006149291992</v>
      </c>
      <c r="T29" s="307">
        <f>IF($A29="","",IFERROR(VLOOKUP(T$3&amp;$A29,Model1_RMRJ!$1:$1048576,T$4,0)*100,"-"))</f>
        <v>3.1472704302602786E-22</v>
      </c>
      <c r="U29" s="308">
        <f>IF($A29="","",IFERROR(VLOOKUP(U$3&amp;$A29,Model1_RMRJ!$1:$1048576,U$4,0),"-"))</f>
        <v>1.6554025933146477E-2</v>
      </c>
      <c r="V29" s="306">
        <f>IF($A29="","",IFERROR(VLOOKUP(V$3&amp;$A29,Model1_RMRJ!$1:$1048576,V$4,0),"-"))</f>
        <v>0.6616586446762085</v>
      </c>
      <c r="W29" s="307">
        <f>IF($A29="","",IFERROR(VLOOKUP(W$3&amp;$A29,Model1_RMRJ!$1:$1048576,W$4,0)*100,"-"))</f>
        <v>3.0054170678529837E-23</v>
      </c>
      <c r="X29" s="308">
        <f>IF($A29="","",IFERROR(VLOOKUP(X$3&amp;$A29,Model1_RMRJ!$1:$1048576,X$4,0),"-"))</f>
        <v>1.5858739614486694E-2</v>
      </c>
      <c r="Y29" s="306">
        <f>IF($A29="","",IFERROR(VLOOKUP(Y$3&amp;$A29,Model1_RMRJ!$1:$1048576,Y$4,0),"-"))</f>
        <v>0.60355895757675171</v>
      </c>
      <c r="Z29" s="307">
        <f>IF($A29="","",IFERROR(VLOOKUP(Z$3&amp;$A29,Model1_RMRJ!$1:$1048576,Z$4,0)*100,"-"))</f>
        <v>6.0224046028107609E-26</v>
      </c>
      <c r="AA29" s="308">
        <f>IF($A29="","",IFERROR(VLOOKUP(AA$3&amp;$A29,Model1_RMRJ!$1:$1048576,AA$4,0),"-"))</f>
        <v>1.8328296020627022E-2</v>
      </c>
      <c r="AB29" s="306">
        <f>IF($A29="","",IFERROR(VLOOKUP(AB$3&amp;$A29,Model1_RMRJ!$1:$1048576,AB$4,0),"-"))</f>
        <v>0.61145174503326416</v>
      </c>
      <c r="AC29" s="307">
        <f>IF($A29="","",IFERROR(VLOOKUP(AC$3&amp;$A29,Model1_RMRJ!$1:$1048576,AC$4,0)*100,"-"))</f>
        <v>7.0123389074241578E-23</v>
      </c>
      <c r="AD29" s="308">
        <f>IF($A29="","",IFERROR(VLOOKUP(AD$3&amp;$A29,Model1_RMRJ!$1:$1048576,AD$4,0),"-"))</f>
        <v>1.5620943158864975E-2</v>
      </c>
      <c r="AE29" s="306">
        <f>IF($A29="","",IFERROR(VLOOKUP(AE$3&amp;$A29,Model1_RMRJ!$1:$1048576,AE$4,0),"-"))</f>
        <v>0.54573971033096313</v>
      </c>
      <c r="AF29" s="307">
        <f>IF($A29="","",IFERROR(VLOOKUP(AF$3&amp;$A29,Model1_RMRJ!$1:$1048576,AF$4,0)*100,"-"))</f>
        <v>1.0738881572186498E-11</v>
      </c>
      <c r="AG29" s="308">
        <f>IF($A29="","",IFERROR(VLOOKUP(AG$3&amp;$A29,Model1_RMRJ!$1:$1048576,AG$4,0),"-"))</f>
        <v>1.4485184103250504E-2</v>
      </c>
      <c r="AH29" s="306">
        <f>IF($A29="","",IFERROR(VLOOKUP(AH$3&amp;$A29,Model1_RMRJ!$1:$1048576,AH$4,0),"-"))</f>
        <v>0.26316127181053162</v>
      </c>
      <c r="AI29" s="307">
        <f>IF($A29="","",IFERROR(VLOOKUP(AI$3&amp;$A29,Model1_RMRJ!$1:$1048576,AI$4,0)*100,"-"))</f>
        <v>0.37834118120372295</v>
      </c>
      <c r="AJ29" s="308">
        <f>IF($A29="","",IFERROR(VLOOKUP(AJ$3&amp;$A29,Model1_RMRJ!$1:$1048576,AJ$4,0),"-"))</f>
        <v>1.505831815302372E-2</v>
      </c>
      <c r="AK29" s="306">
        <f>IF($A29="","",IFERROR(VLOOKUP(AK$3&amp;$A29,Model1_RMRJ!$1:$1048576,AK$4,0),"-"))</f>
        <v>0.44207248091697693</v>
      </c>
      <c r="AL29" s="307">
        <f>IF($A29="","",IFERROR(VLOOKUP(AL$3&amp;$A29,Model1_RMRJ!$1:$1048576,AL$4,0)*100,"-"))</f>
        <v>8.7822522587543972E-7</v>
      </c>
      <c r="AM29" s="308">
        <f>IF($A29="","",IFERROR(VLOOKUP(AM$3&amp;$A29,Model1_RMRJ!$1:$1048576,AM$4,0),"-"))</f>
        <v>1.4838984236121178E-2</v>
      </c>
      <c r="AN29" s="306">
        <f>IF($A29="","",IFERROR(VLOOKUP(AN$3&amp;$A29,Model1_RMRJ!$1:$1048576,AN$4,0),"-"))</f>
        <v>0.55268561840057373</v>
      </c>
      <c r="AO29" s="307">
        <f>IF($A29="","",IFERROR(VLOOKUP(AO$3&amp;$A29,Model1_RMRJ!$1:$1048576,AO$4,0)*100,"-"))</f>
        <v>9.951728379139901E-25</v>
      </c>
      <c r="AP29" s="308">
        <f>IF($A29="","",IFERROR(VLOOKUP(AP$3&amp;$A29,Model1_RMRJ!$1:$1048576,AP$4,0),"-"))</f>
        <v>1.3407689519226551E-2</v>
      </c>
      <c r="AQ29" s="306">
        <f>IF($A29="","",IFERROR(VLOOKUP(AQ$3&amp;$A29,Model1_RMRJ!$1:$1048576,AQ$4,0),"-"))</f>
        <v>0.59150546789169312</v>
      </c>
      <c r="AR29" s="307">
        <f>IF($A29="","",IFERROR(VLOOKUP(AR$3&amp;$A29,Model1_RMRJ!$1:$1048576,AR$4,0)*100,"-"))</f>
        <v>1.1191045858729428E-20</v>
      </c>
      <c r="AS29" s="308">
        <f>IF($A29="","",IFERROR(VLOOKUP(AS$3&amp;$A29,Model1_RMRJ!$1:$1048576,AS$4,0),"-"))</f>
        <v>1.5027224086225033E-2</v>
      </c>
      <c r="AT29" s="306">
        <f>IF($A29="","",IFERROR(VLOOKUP(AT$3&amp;$A29,Model1_RMRJ!$1:$1048576,AT$4,0),"-"))</f>
        <v>0.50321811437606812</v>
      </c>
      <c r="AU29" s="307">
        <f>IF($A29="","",IFERROR(VLOOKUP(AU$3&amp;$A29,Model1_RMRJ!$1:$1048576,AU$4,0)*100,"-"))</f>
        <v>1.0495680556144238E-17</v>
      </c>
      <c r="AV29" s="308">
        <f>IF($A29="","",IFERROR(VLOOKUP(AV$3&amp;$A29,Model1_RMRJ!$1:$1048576,AV$4,0),"-"))</f>
        <v>1.73008032143116E-2</v>
      </c>
      <c r="AW29" s="306">
        <f>IF($A29="","",IFERROR(VLOOKUP(AW$3&amp;$A29,Model1_RMRJ!$1:$1048576,AW$4,0),"-"))</f>
        <v>0.58941805362701416</v>
      </c>
      <c r="AX29" s="307">
        <f>IF($A29="","",IFERROR(VLOOKUP(AX$3&amp;$A29,Model1_RMRJ!$1:$1048576,AX$4,0)*100,"-"))</f>
        <v>0</v>
      </c>
      <c r="AY29" s="308">
        <f>IF($A29="","",IFERROR(VLOOKUP(AY$3&amp;$A29,Model1_RMRJ!$1:$1048576,AY$4,0),"-"))</f>
        <v>1.9595135003328323E-2</v>
      </c>
      <c r="AZ29" s="306">
        <f>IF($A29="","",IFERROR(VLOOKUP(AZ$3&amp;$A29,Model1_RMRJ!$1:$1048576,AZ$4,0),"-"))</f>
        <v>0.58395135402679443</v>
      </c>
      <c r="BA29" s="307">
        <f>IF($A29="","",IFERROR(VLOOKUP(BA$3&amp;$A29,Model1_RMRJ!$1:$1048576,BA$4,0)*100,"-"))</f>
        <v>0</v>
      </c>
      <c r="BB29" s="308">
        <f>IF($A29="","",IFERROR(VLOOKUP(BB$3&amp;$A29,Model1_RMRJ!$1:$1048576,BB$4,0),"-"))</f>
        <v>1.9162630662322044E-2</v>
      </c>
      <c r="BC29" s="306">
        <f>IF($A29="","",IFERROR(VLOOKUP(BC$3&amp;$A29,Model1_RMRJ!$1:$1048576,BC$4,0),"-"))</f>
        <v>0.75326663255691528</v>
      </c>
      <c r="BD29" s="307">
        <f>IF($A29="","",IFERROR(VLOOKUP(BD$3&amp;$A29,Model1_RMRJ!$1:$1048576,BD$4,0)*100,"-"))</f>
        <v>0</v>
      </c>
      <c r="BE29" s="308">
        <f>IF($A29="","",IFERROR(VLOOKUP(BE$3&amp;$A29,Model1_RMRJ!$1:$1048576,BE$4,0),"-"))</f>
        <v>1.7850819975137711E-2</v>
      </c>
      <c r="BF29" s="306">
        <f>IF($A29="","",IFERROR(VLOOKUP(BF$3&amp;$A29,Model1_RMRJ!$1:$1048576,BF$4,0),"-"))</f>
        <v>0.63309675455093384</v>
      </c>
      <c r="BG29" s="307">
        <f>IF($A29="","",IFERROR(VLOOKUP(BG$3&amp;$A29,Model1_RMRJ!$1:$1048576,BG$4,0)*100,"-"))</f>
        <v>0</v>
      </c>
      <c r="BH29" s="308">
        <f>IF($A29="","",IFERROR(VLOOKUP(BH$3&amp;$A29,Model1_RMRJ!$1:$1048576,BH$4,0),"-"))</f>
        <v>1.6649860888719559E-2</v>
      </c>
      <c r="BI29" s="306">
        <f>IF($A29="","",IFERROR(VLOOKUP(BI$3&amp;$A29,Model1_RMRJ!$1:$1048576,BI$4,0),"-"))</f>
        <v>0.46876004338264465</v>
      </c>
      <c r="BJ29" s="307">
        <f>IF($A29="","",IFERROR(VLOOKUP(BJ$3&amp;$A29,Model1_RMRJ!$1:$1048576,BJ$4,0)*100,"-"))</f>
        <v>1.7485850402240967E-32</v>
      </c>
      <c r="BK29" s="308">
        <f>IF($A29="","",IFERROR(VLOOKUP(BK$3&amp;$A29,Model1_RMRJ!$1:$1048576,BK$4,0),"-"))</f>
        <v>1.5001263469457626E-2</v>
      </c>
      <c r="BL29" s="306">
        <f>IF($A29="","",IFERROR(VLOOKUP(BL$3&amp;$A29,Model1_RMRJ!$1:$1048576,BL$4,0),"-"))</f>
        <v>0.55772829055786133</v>
      </c>
      <c r="BM29" s="307">
        <f>IF($A29="","",IFERROR(VLOOKUP(BM$3&amp;$A29,Model1_RMRJ!$1:$1048576,BM$4,0)*100,"-"))</f>
        <v>0</v>
      </c>
      <c r="BN29" s="308">
        <f>IF($A29="","",IFERROR(VLOOKUP(BN$3&amp;$A29,Model1_RMRJ!$1:$1048576,BN$4,0),"-"))</f>
        <v>1.6336904838681221E-2</v>
      </c>
      <c r="BO29" s="306">
        <f>IF($A29="","",IFERROR(VLOOKUP(BO$3&amp;$A29,Model1_RMRJ!$1:$1048576,BO$4,0),"-"))</f>
        <v>0.58395135402679443</v>
      </c>
      <c r="BP29" s="307">
        <f>IF($A29="","",IFERROR(VLOOKUP(BP$3&amp;$A29,Model1_RMRJ!$1:$1048576,BP$4,0)*100,"-"))</f>
        <v>0</v>
      </c>
      <c r="BQ29" s="308">
        <f>IF($A29="","",IFERROR(VLOOKUP(BQ$3&amp;$A29,Model1_RMRJ!$1:$1048576,BQ$4,0),"-"))</f>
        <v>1.9162630662322044E-2</v>
      </c>
    </row>
    <row r="30" spans="1:69" ht="25.5" x14ac:dyDescent="0.25">
      <c r="A30" s="369" t="s">
        <v>707</v>
      </c>
      <c r="B30" s="298"/>
      <c r="C30" s="316" t="s">
        <v>748</v>
      </c>
      <c r="D30" s="306">
        <f>IF($A30="","",IFERROR(VLOOKUP(D$3&amp;$A30,Model1_RMRJ!$1:$1048576,D$4,0),"-"))</f>
        <v>0.94670027494430542</v>
      </c>
      <c r="E30" s="307">
        <f>IF($A30="","",IFERROR(VLOOKUP(E$3&amp;$A30,Model1_RMRJ!$1:$1048576,E$4,0)*100,"-"))</f>
        <v>0</v>
      </c>
      <c r="F30" s="308">
        <f>IF($A30="","",IFERROR(VLOOKUP(F$3&amp;$A30,Model1_RMRJ!$1:$1048576,F$4,0),"-"))</f>
        <v>2.4802869185805321E-2</v>
      </c>
      <c r="G30" s="306">
        <f>IF($A30="","",IFERROR(VLOOKUP(G$3&amp;$A30,Model1_RMRJ!$1:$1048576,G$4,0),"-"))</f>
        <v>0.79931992292404175</v>
      </c>
      <c r="H30" s="307">
        <f>IF($A30="","",IFERROR(VLOOKUP(H$3&amp;$A30,Model1_RMRJ!$1:$1048576,H$4,0)*100,"-"))</f>
        <v>0</v>
      </c>
      <c r="I30" s="308">
        <f>IF($A30="","",IFERROR(VLOOKUP(I$3&amp;$A30,Model1_RMRJ!$1:$1048576,I$4,0),"-"))</f>
        <v>2.5324732065200806E-2</v>
      </c>
      <c r="J30" s="306">
        <f>IF($A30="","",IFERROR(VLOOKUP(J$3&amp;$A30,Model1_RMRJ!$1:$1048576,J$4,0),"-"))</f>
        <v>0.81315284967422485</v>
      </c>
      <c r="K30" s="307">
        <f>IF($A30="","",IFERROR(VLOOKUP(K$3&amp;$A30,Model1_RMRJ!$1:$1048576,K$4,0)*100,"-"))</f>
        <v>0</v>
      </c>
      <c r="L30" s="308">
        <f>IF($A30="","",IFERROR(VLOOKUP(L$3&amp;$A30,Model1_RMRJ!$1:$1048576,L$4,0),"-"))</f>
        <v>2.4496976286172867E-2</v>
      </c>
      <c r="M30" s="306">
        <f>IF($A30="","",IFERROR(VLOOKUP(M$3&amp;$A30,Model1_RMRJ!$1:$1048576,M$4,0),"-"))</f>
        <v>0.74057495594024658</v>
      </c>
      <c r="N30" s="307">
        <f>IF($A30="","",IFERROR(VLOOKUP(N$3&amp;$A30,Model1_RMRJ!$1:$1048576,N$4,0)*100,"-"))</f>
        <v>8.465437361816901E-32</v>
      </c>
      <c r="O30" s="308">
        <f>IF($A30="","",IFERROR(VLOOKUP(O$3&amp;$A30,Model1_RMRJ!$1:$1048576,O$4,0),"-"))</f>
        <v>2.3469783365726471E-2</v>
      </c>
      <c r="P30" s="306">
        <f>IF($A30="","",IFERROR(VLOOKUP(P$3&amp;$A30,Model1_RMRJ!$1:$1048576,P$4,0),"-"))</f>
        <v>0.78723698854446411</v>
      </c>
      <c r="Q30" s="307">
        <f>IF($A30="","",IFERROR(VLOOKUP(Q$3&amp;$A30,Model1_RMRJ!$1:$1048576,Q$4,0)*100,"-"))</f>
        <v>0</v>
      </c>
      <c r="R30" s="308">
        <f>IF($A30="","",IFERROR(VLOOKUP(R$3&amp;$A30,Model1_RMRJ!$1:$1048576,R$4,0),"-"))</f>
        <v>2.3054486140608788E-2</v>
      </c>
      <c r="S30" s="306">
        <f>IF($A30="","",IFERROR(VLOOKUP(S$3&amp;$A30,Model1_RMRJ!$1:$1048576,S$4,0),"-"))</f>
        <v>0.81312531232833862</v>
      </c>
      <c r="T30" s="307">
        <f>IF($A30="","",IFERROR(VLOOKUP(T$3&amp;$A30,Model1_RMRJ!$1:$1048576,T$4,0)*100,"-"))</f>
        <v>0</v>
      </c>
      <c r="U30" s="308">
        <f>IF($A30="","",IFERROR(VLOOKUP(U$3&amp;$A30,Model1_RMRJ!$1:$1048576,U$4,0),"-"))</f>
        <v>2.2298982366919518E-2</v>
      </c>
      <c r="V30" s="306">
        <f>IF($A30="","",IFERROR(VLOOKUP(V$3&amp;$A30,Model1_RMRJ!$1:$1048576,V$4,0),"-"))</f>
        <v>0.71871531009674072</v>
      </c>
      <c r="W30" s="307">
        <f>IF($A30="","",IFERROR(VLOOKUP(W$3&amp;$A30,Model1_RMRJ!$1:$1048576,W$4,0)*100,"-"))</f>
        <v>7.4043794064280786E-31</v>
      </c>
      <c r="X30" s="308">
        <f>IF($A30="","",IFERROR(VLOOKUP(X$3&amp;$A30,Model1_RMRJ!$1:$1048576,X$4,0),"-"))</f>
        <v>1.9407119601964951E-2</v>
      </c>
      <c r="Y30" s="306">
        <f>IF($A30="","",IFERROR(VLOOKUP(Y$3&amp;$A30,Model1_RMRJ!$1:$1048576,Y$4,0),"-"))</f>
        <v>0.68636053800582886</v>
      </c>
      <c r="Z30" s="307">
        <f>IF($A30="","",IFERROR(VLOOKUP(Z$3&amp;$A30,Model1_RMRJ!$1:$1048576,Z$4,0)*100,"-"))</f>
        <v>6.3257901466581919E-32</v>
      </c>
      <c r="AA30" s="308">
        <f>IF($A30="","",IFERROR(VLOOKUP(AA$3&amp;$A30,Model1_RMRJ!$1:$1048576,AA$4,0),"-"))</f>
        <v>2.0789796486496925E-2</v>
      </c>
      <c r="AB30" s="306">
        <f>IF($A30="","",IFERROR(VLOOKUP(AB$3&amp;$A30,Model1_RMRJ!$1:$1048576,AB$4,0),"-"))</f>
        <v>0.6939195990562439</v>
      </c>
      <c r="AC30" s="307">
        <f>IF($A30="","",IFERROR(VLOOKUP(AC$3&amp;$A30,Model1_RMRJ!$1:$1048576,AC$4,0)*100,"-"))</f>
        <v>4.8515889059675375E-34</v>
      </c>
      <c r="AD30" s="308">
        <f>IF($A30="","",IFERROR(VLOOKUP(AD$3&amp;$A30,Model1_RMRJ!$1:$1048576,AD$4,0),"-"))</f>
        <v>2.0258083939552307E-2</v>
      </c>
      <c r="AE30" s="306">
        <f>IF($A30="","",IFERROR(VLOOKUP(AE$3&amp;$A30,Model1_RMRJ!$1:$1048576,AE$4,0),"-"))</f>
        <v>0.65359514951705933</v>
      </c>
      <c r="AF30" s="307">
        <f>IF($A30="","",IFERROR(VLOOKUP(AF$3&amp;$A30,Model1_RMRJ!$1:$1048576,AF$4,0)*100,"-"))</f>
        <v>5.2348170560352047E-16</v>
      </c>
      <c r="AG30" s="308">
        <f>IF($A30="","",IFERROR(VLOOKUP(AG$3&amp;$A30,Model1_RMRJ!$1:$1048576,AG$4,0),"-"))</f>
        <v>1.8889792263507843E-2</v>
      </c>
      <c r="AH30" s="306">
        <f>IF($A30="","",IFERROR(VLOOKUP(AH$3&amp;$A30,Model1_RMRJ!$1:$1048576,AH$4,0),"-"))</f>
        <v>0.44094890356063843</v>
      </c>
      <c r="AI30" s="307">
        <f>IF($A30="","",IFERROR(VLOOKUP(AI$3&amp;$A30,Model1_RMRJ!$1:$1048576,AI$4,0)*100,"-"))</f>
        <v>4.1556927499186713E-4</v>
      </c>
      <c r="AJ30" s="308">
        <f>IF($A30="","",IFERROR(VLOOKUP(AJ$3&amp;$A30,Model1_RMRJ!$1:$1048576,AJ$4,0),"-"))</f>
        <v>1.9172687083482742E-2</v>
      </c>
      <c r="AK30" s="306">
        <f>IF($A30="","",IFERROR(VLOOKUP(AK$3&amp;$A30,Model1_RMRJ!$1:$1048576,AK$4,0),"-"))</f>
        <v>0.63165926933288574</v>
      </c>
      <c r="AL30" s="307">
        <f>IF($A30="","",IFERROR(VLOOKUP(AL$3&amp;$A30,Model1_RMRJ!$1:$1048576,AL$4,0)*100,"-"))</f>
        <v>2.6962527619082386E-19</v>
      </c>
      <c r="AM30" s="308">
        <f>IF($A30="","",IFERROR(VLOOKUP(AM$3&amp;$A30,Model1_RMRJ!$1:$1048576,AM$4,0),"-"))</f>
        <v>2.3647332563996315E-2</v>
      </c>
      <c r="AN30" s="306">
        <f>IF($A30="","",IFERROR(VLOOKUP(AN$3&amp;$A30,Model1_RMRJ!$1:$1048576,AN$4,0),"-"))</f>
        <v>0.61783373355865479</v>
      </c>
      <c r="AO30" s="307">
        <f>IF($A30="","",IFERROR(VLOOKUP(AO$3&amp;$A30,Model1_RMRJ!$1:$1048576,AO$4,0)*100,"-"))</f>
        <v>7.4714753841938167E-33</v>
      </c>
      <c r="AP30" s="308">
        <f>IF($A30="","",IFERROR(VLOOKUP(AP$3&amp;$A30,Model1_RMRJ!$1:$1048576,AP$4,0),"-"))</f>
        <v>2.3223912343382835E-2</v>
      </c>
      <c r="AQ30" s="306">
        <f>IF($A30="","",IFERROR(VLOOKUP(AQ$3&amp;$A30,Model1_RMRJ!$1:$1048576,AQ$4,0),"-"))</f>
        <v>0.6963079571723938</v>
      </c>
      <c r="AR30" s="307">
        <f>IF($A30="","",IFERROR(VLOOKUP(AR$3&amp;$A30,Model1_RMRJ!$1:$1048576,AR$4,0)*100,"-"))</f>
        <v>4.4439779746252551E-32</v>
      </c>
      <c r="AS30" s="308">
        <f>IF($A30="","",IFERROR(VLOOKUP(AS$3&amp;$A30,Model1_RMRJ!$1:$1048576,AS$4,0),"-"))</f>
        <v>2.3155892267823219E-2</v>
      </c>
      <c r="AT30" s="306">
        <f>IF($A30="","",IFERROR(VLOOKUP(AT$3&amp;$A30,Model1_RMRJ!$1:$1048576,AT$4,0),"-"))</f>
        <v>0.69780176877975464</v>
      </c>
      <c r="AU30" s="307">
        <f>IF($A30="","",IFERROR(VLOOKUP(AU$3&amp;$A30,Model1_RMRJ!$1:$1048576,AU$4,0)*100,"-"))</f>
        <v>0</v>
      </c>
      <c r="AV30" s="308">
        <f>IF($A30="","",IFERROR(VLOOKUP(AV$3&amp;$A30,Model1_RMRJ!$1:$1048576,AV$4,0),"-"))</f>
        <v>2.233348973095417E-2</v>
      </c>
      <c r="AW30" s="306">
        <f>IF($A30="","",IFERROR(VLOOKUP(AW$3&amp;$A30,Model1_RMRJ!$1:$1048576,AW$4,0),"-"))</f>
        <v>0.78617745637893677</v>
      </c>
      <c r="AX30" s="307">
        <f>IF($A30="","",IFERROR(VLOOKUP(AX$3&amp;$A30,Model1_RMRJ!$1:$1048576,AX$4,0)*100,"-"))</f>
        <v>0</v>
      </c>
      <c r="AY30" s="308">
        <f>IF($A30="","",IFERROR(VLOOKUP(AY$3&amp;$A30,Model1_RMRJ!$1:$1048576,AY$4,0),"-"))</f>
        <v>2.5755777955055237E-2</v>
      </c>
      <c r="AZ30" s="306">
        <f>IF($A30="","",IFERROR(VLOOKUP(AZ$3&amp;$A30,Model1_RMRJ!$1:$1048576,AZ$4,0),"-"))</f>
        <v>0.69775396585464478</v>
      </c>
      <c r="BA30" s="307">
        <f>IF($A30="","",IFERROR(VLOOKUP(BA$3&amp;$A30,Model1_RMRJ!$1:$1048576,BA$4,0)*100,"-"))</f>
        <v>0</v>
      </c>
      <c r="BB30" s="308">
        <f>IF($A30="","",IFERROR(VLOOKUP(BB$3&amp;$A30,Model1_RMRJ!$1:$1048576,BB$4,0),"-"))</f>
        <v>2.4014318361878395E-2</v>
      </c>
      <c r="BC30" s="306">
        <f>IF($A30="","",IFERROR(VLOOKUP(BC$3&amp;$A30,Model1_RMRJ!$1:$1048576,BC$4,0),"-"))</f>
        <v>0.82601064443588257</v>
      </c>
      <c r="BD30" s="307">
        <f>IF($A30="","",IFERROR(VLOOKUP(BD$3&amp;$A30,Model1_RMRJ!$1:$1048576,BD$4,0)*100,"-"))</f>
        <v>0</v>
      </c>
      <c r="BE30" s="308">
        <f>IF($A30="","",IFERROR(VLOOKUP(BE$3&amp;$A30,Model1_RMRJ!$1:$1048576,BE$4,0),"-"))</f>
        <v>2.4523202329874039E-2</v>
      </c>
      <c r="BF30" s="306">
        <f>IF($A30="","",IFERROR(VLOOKUP(BF$3&amp;$A30,Model1_RMRJ!$1:$1048576,BF$4,0),"-"))</f>
        <v>0.75366300344467163</v>
      </c>
      <c r="BG30" s="307">
        <f>IF($A30="","",IFERROR(VLOOKUP(BG$3&amp;$A30,Model1_RMRJ!$1:$1048576,BG$4,0)*100,"-"))</f>
        <v>0</v>
      </c>
      <c r="BH30" s="308">
        <f>IF($A30="","",IFERROR(VLOOKUP(BH$3&amp;$A30,Model1_RMRJ!$1:$1048576,BH$4,0),"-"))</f>
        <v>2.1387090906500816E-2</v>
      </c>
      <c r="BI30" s="306">
        <f>IF($A30="","",IFERROR(VLOOKUP(BI$3&amp;$A30,Model1_RMRJ!$1:$1048576,BI$4,0),"-"))</f>
        <v>0.60905557870864868</v>
      </c>
      <c r="BJ30" s="307">
        <f>IF($A30="","",IFERROR(VLOOKUP(BJ$3&amp;$A30,Model1_RMRJ!$1:$1048576,BJ$4,0)*100,"-"))</f>
        <v>0</v>
      </c>
      <c r="BK30" s="308">
        <f>IF($A30="","",IFERROR(VLOOKUP(BK$3&amp;$A30,Model1_RMRJ!$1:$1048576,BK$4,0),"-"))</f>
        <v>2.0490135997533798E-2</v>
      </c>
      <c r="BL30" s="306">
        <f>IF($A30="","",IFERROR(VLOOKUP(BL$3&amp;$A30,Model1_RMRJ!$1:$1048576,BL$4,0),"-"))</f>
        <v>0.70219206809997559</v>
      </c>
      <c r="BM30" s="307">
        <f>IF($A30="","",IFERROR(VLOOKUP(BM$3&amp;$A30,Model1_RMRJ!$1:$1048576,BM$4,0)*100,"-"))</f>
        <v>0</v>
      </c>
      <c r="BN30" s="308">
        <f>IF($A30="","",IFERROR(VLOOKUP(BN$3&amp;$A30,Model1_RMRJ!$1:$1048576,BN$4,0),"-"))</f>
        <v>2.3617388680577278E-2</v>
      </c>
      <c r="BO30" s="306">
        <f>IF($A30="","",IFERROR(VLOOKUP(BO$3&amp;$A30,Model1_RMRJ!$1:$1048576,BO$4,0),"-"))</f>
        <v>0.69775396585464478</v>
      </c>
      <c r="BP30" s="307">
        <f>IF($A30="","",IFERROR(VLOOKUP(BP$3&amp;$A30,Model1_RMRJ!$1:$1048576,BP$4,0)*100,"-"))</f>
        <v>0</v>
      </c>
      <c r="BQ30" s="308">
        <f>IF($A30="","",IFERROR(VLOOKUP(BQ$3&amp;$A30,Model1_RMRJ!$1:$1048576,BQ$4,0),"-"))</f>
        <v>2.4014318361878395E-2</v>
      </c>
    </row>
    <row r="31" spans="1:69" ht="25.5" x14ac:dyDescent="0.25">
      <c r="A31" s="369" t="s">
        <v>708</v>
      </c>
      <c r="B31" s="298"/>
      <c r="C31" s="316" t="s">
        <v>749</v>
      </c>
      <c r="D31" s="306">
        <f>IF($A31="","",IFERROR(VLOOKUP(D$3&amp;$A31,Model1_RMRJ!$1:$1048576,D$4,0),"-"))</f>
        <v>0.87749391794204712</v>
      </c>
      <c r="E31" s="307">
        <f>IF($A31="","",IFERROR(VLOOKUP(E$3&amp;$A31,Model1_RMRJ!$1:$1048576,E$4,0)*100,"-"))</f>
        <v>0</v>
      </c>
      <c r="F31" s="308">
        <f>IF($A31="","",IFERROR(VLOOKUP(F$3&amp;$A31,Model1_RMRJ!$1:$1048576,F$4,0),"-"))</f>
        <v>3.099963441491127E-2</v>
      </c>
      <c r="G31" s="306">
        <f>IF($A31="","",IFERROR(VLOOKUP(G$3&amp;$A31,Model1_RMRJ!$1:$1048576,G$4,0),"-"))</f>
        <v>0.67441487312316895</v>
      </c>
      <c r="H31" s="307">
        <f>IF($A31="","",IFERROR(VLOOKUP(H$3&amp;$A31,Model1_RMRJ!$1:$1048576,H$4,0)*100,"-"))</f>
        <v>3.9610124600598647E-33</v>
      </c>
      <c r="I31" s="308">
        <f>IF($A31="","",IFERROR(VLOOKUP(I$3&amp;$A31,Model1_RMRJ!$1:$1048576,I$4,0),"-"))</f>
        <v>2.7414361014962196E-2</v>
      </c>
      <c r="J31" s="306">
        <f>IF($A31="","",IFERROR(VLOOKUP(J$3&amp;$A31,Model1_RMRJ!$1:$1048576,J$4,0),"-"))</f>
        <v>0.86305922269821167</v>
      </c>
      <c r="K31" s="307">
        <f>IF($A31="","",IFERROR(VLOOKUP(K$3&amp;$A31,Model1_RMRJ!$1:$1048576,K$4,0)*100,"-"))</f>
        <v>0</v>
      </c>
      <c r="L31" s="308">
        <f>IF($A31="","",IFERROR(VLOOKUP(L$3&amp;$A31,Model1_RMRJ!$1:$1048576,L$4,0),"-"))</f>
        <v>2.8161931782960892E-2</v>
      </c>
      <c r="M31" s="306">
        <f>IF($A31="","",IFERROR(VLOOKUP(M$3&amp;$A31,Model1_RMRJ!$1:$1048576,M$4,0),"-"))</f>
        <v>0.83432102203369141</v>
      </c>
      <c r="N31" s="307">
        <f>IF($A31="","",IFERROR(VLOOKUP(N$3&amp;$A31,Model1_RMRJ!$1:$1048576,N$4,0)*100,"-"))</f>
        <v>0</v>
      </c>
      <c r="O31" s="308">
        <f>IF($A31="","",IFERROR(VLOOKUP(O$3&amp;$A31,Model1_RMRJ!$1:$1048576,O$4,0),"-"))</f>
        <v>2.6065189391374588E-2</v>
      </c>
      <c r="P31" s="306">
        <f>IF($A31="","",IFERROR(VLOOKUP(P$3&amp;$A31,Model1_RMRJ!$1:$1048576,P$4,0),"-"))</f>
        <v>0.86555367708206177</v>
      </c>
      <c r="Q31" s="307">
        <f>IF($A31="","",IFERROR(VLOOKUP(Q$3&amp;$A31,Model1_RMRJ!$1:$1048576,Q$4,0)*100,"-"))</f>
        <v>0</v>
      </c>
      <c r="R31" s="308">
        <f>IF($A31="","",IFERROR(VLOOKUP(R$3&amp;$A31,Model1_RMRJ!$1:$1048576,R$4,0),"-"))</f>
        <v>2.57423035800457E-2</v>
      </c>
      <c r="S31" s="306">
        <f>IF($A31="","",IFERROR(VLOOKUP(S$3&amp;$A31,Model1_RMRJ!$1:$1048576,S$4,0),"-"))</f>
        <v>0.82038259506225586</v>
      </c>
      <c r="T31" s="307">
        <f>IF($A31="","",IFERROR(VLOOKUP(T$3&amp;$A31,Model1_RMRJ!$1:$1048576,T$4,0)*100,"-"))</f>
        <v>0</v>
      </c>
      <c r="U31" s="308">
        <f>IF($A31="","",IFERROR(VLOOKUP(U$3&amp;$A31,Model1_RMRJ!$1:$1048576,U$4,0),"-"))</f>
        <v>2.5541698560118675E-2</v>
      </c>
      <c r="V31" s="306">
        <f>IF($A31="","",IFERROR(VLOOKUP(V$3&amp;$A31,Model1_RMRJ!$1:$1048576,V$4,0),"-"))</f>
        <v>0.8981587290763855</v>
      </c>
      <c r="W31" s="307">
        <f>IF($A31="","",IFERROR(VLOOKUP(W$3&amp;$A31,Model1_RMRJ!$1:$1048576,W$4,0)*100,"-"))</f>
        <v>0</v>
      </c>
      <c r="X31" s="308">
        <f>IF($A31="","",IFERROR(VLOOKUP(X$3&amp;$A31,Model1_RMRJ!$1:$1048576,X$4,0),"-"))</f>
        <v>2.4676045402884483E-2</v>
      </c>
      <c r="Y31" s="306">
        <f>IF($A31="","",IFERROR(VLOOKUP(Y$3&amp;$A31,Model1_RMRJ!$1:$1048576,Y$4,0),"-"))</f>
        <v>0.84705829620361328</v>
      </c>
      <c r="Z31" s="307">
        <f>IF($A31="","",IFERROR(VLOOKUP(Z$3&amp;$A31,Model1_RMRJ!$1:$1048576,Z$4,0)*100,"-"))</f>
        <v>0</v>
      </c>
      <c r="AA31" s="308">
        <f>IF($A31="","",IFERROR(VLOOKUP(AA$3&amp;$A31,Model1_RMRJ!$1:$1048576,AA$4,0),"-"))</f>
        <v>2.2385228425264359E-2</v>
      </c>
      <c r="AB31" s="306">
        <f>IF($A31="","",IFERROR(VLOOKUP(AB$3&amp;$A31,Model1_RMRJ!$1:$1048576,AB$4,0),"-"))</f>
        <v>0.81006532907485962</v>
      </c>
      <c r="AC31" s="307">
        <f>IF($A31="","",IFERROR(VLOOKUP(AC$3&amp;$A31,Model1_RMRJ!$1:$1048576,AC$4,0)*100,"-"))</f>
        <v>0</v>
      </c>
      <c r="AD31" s="308">
        <f>IF($A31="","",IFERROR(VLOOKUP(AD$3&amp;$A31,Model1_RMRJ!$1:$1048576,AD$4,0),"-"))</f>
        <v>2.5085490196943283E-2</v>
      </c>
      <c r="AE31" s="306">
        <f>IF($A31="","",IFERROR(VLOOKUP(AE$3&amp;$A31,Model1_RMRJ!$1:$1048576,AE$4,0),"-"))</f>
        <v>0.80497616529464722</v>
      </c>
      <c r="AF31" s="307">
        <f>IF($A31="","",IFERROR(VLOOKUP(AF$3&amp;$A31,Model1_RMRJ!$1:$1048576,AF$4,0)*100,"-"))</f>
        <v>2.3205684124780633E-28</v>
      </c>
      <c r="AG31" s="308">
        <f>IF($A31="","",IFERROR(VLOOKUP(AG$3&amp;$A31,Model1_RMRJ!$1:$1048576,AG$4,0),"-"))</f>
        <v>2.1841229870915413E-2</v>
      </c>
      <c r="AH31" s="306">
        <f>IF($A31="","",IFERROR(VLOOKUP(AH$3&amp;$A31,Model1_RMRJ!$1:$1048576,AH$4,0),"-"))</f>
        <v>0.52520084381103516</v>
      </c>
      <c r="AI31" s="307">
        <f>IF($A31="","",IFERROR(VLOOKUP(AI$3&amp;$A31,Model1_RMRJ!$1:$1048576,AI$4,0)*100,"-"))</f>
        <v>2.9224018760487525E-7</v>
      </c>
      <c r="AJ31" s="308">
        <f>IF($A31="","",IFERROR(VLOOKUP(AJ$3&amp;$A31,Model1_RMRJ!$1:$1048576,AJ$4,0),"-"))</f>
        <v>2.4346388876438141E-2</v>
      </c>
      <c r="AK31" s="306">
        <f>IF($A31="","",IFERROR(VLOOKUP(AK$3&amp;$A31,Model1_RMRJ!$1:$1048576,AK$4,0),"-"))</f>
        <v>0.57080793380737305</v>
      </c>
      <c r="AL31" s="307">
        <f>IF($A31="","",IFERROR(VLOOKUP(AL$3&amp;$A31,Model1_RMRJ!$1:$1048576,AL$4,0)*100,"-"))</f>
        <v>6.8295168782414595E-12</v>
      </c>
      <c r="AM31" s="308">
        <f>IF($A31="","",IFERROR(VLOOKUP(AM$3&amp;$A31,Model1_RMRJ!$1:$1048576,AM$4,0),"-"))</f>
        <v>2.442065067589283E-2</v>
      </c>
      <c r="AN31" s="306">
        <f>IF($A31="","",IFERROR(VLOOKUP(AN$3&amp;$A31,Model1_RMRJ!$1:$1048576,AN$4,0),"-"))</f>
        <v>0.69417566061019897</v>
      </c>
      <c r="AO31" s="307">
        <f>IF($A31="","",IFERROR(VLOOKUP(AO$3&amp;$A31,Model1_RMRJ!$1:$1048576,AO$4,0)*100,"-"))</f>
        <v>0</v>
      </c>
      <c r="AP31" s="308">
        <f>IF($A31="","",IFERROR(VLOOKUP(AP$3&amp;$A31,Model1_RMRJ!$1:$1048576,AP$4,0),"-"))</f>
        <v>2.50202976167202E-2</v>
      </c>
      <c r="AQ31" s="306">
        <f>IF($A31="","",IFERROR(VLOOKUP(AQ$3&amp;$A31,Model1_RMRJ!$1:$1048576,AQ$4,0),"-"))</f>
        <v>0.7818719744682312</v>
      </c>
      <c r="AR31" s="307">
        <f>IF($A31="","",IFERROR(VLOOKUP(AR$3&amp;$A31,Model1_RMRJ!$1:$1048576,AR$4,0)*100,"-"))</f>
        <v>0</v>
      </c>
      <c r="AS31" s="308">
        <f>IF($A31="","",IFERROR(VLOOKUP(AS$3&amp;$A31,Model1_RMRJ!$1:$1048576,AS$4,0),"-"))</f>
        <v>2.4642439559102058E-2</v>
      </c>
      <c r="AT31" s="306">
        <f>IF($A31="","",IFERROR(VLOOKUP(AT$3&amp;$A31,Model1_RMRJ!$1:$1048576,AT$4,0),"-"))</f>
        <v>0.72094541788101196</v>
      </c>
      <c r="AU31" s="307">
        <f>IF($A31="","",IFERROR(VLOOKUP(AU$3&amp;$A31,Model1_RMRJ!$1:$1048576,AU$4,0)*100,"-"))</f>
        <v>3.0801069806638497E-32</v>
      </c>
      <c r="AV31" s="308">
        <f>IF($A31="","",IFERROR(VLOOKUP(AV$3&amp;$A31,Model1_RMRJ!$1:$1048576,AV$4,0),"-"))</f>
        <v>2.6246381923556328E-2</v>
      </c>
      <c r="AW31" s="306">
        <f>IF($A31="","",IFERROR(VLOOKUP(AW$3&amp;$A31,Model1_RMRJ!$1:$1048576,AW$4,0),"-"))</f>
        <v>1.0070114135742188</v>
      </c>
      <c r="AX31" s="307">
        <f>IF($A31="","",IFERROR(VLOOKUP(AX$3&amp;$A31,Model1_RMRJ!$1:$1048576,AX$4,0)*100,"-"))</f>
        <v>0</v>
      </c>
      <c r="AY31" s="308">
        <f>IF($A31="","",IFERROR(VLOOKUP(AY$3&amp;$A31,Model1_RMRJ!$1:$1048576,AY$4,0),"-"))</f>
        <v>2.683093398809433E-2</v>
      </c>
      <c r="AZ31" s="306">
        <f>IF($A31="","",IFERROR(VLOOKUP(AZ$3&amp;$A31,Model1_RMRJ!$1:$1048576,AZ$4,0),"-"))</f>
        <v>0.83008509874343872</v>
      </c>
      <c r="BA31" s="307">
        <f>IF($A31="","",IFERROR(VLOOKUP(BA$3&amp;$A31,Model1_RMRJ!$1:$1048576,BA$4,0)*100,"-"))</f>
        <v>0</v>
      </c>
      <c r="BB31" s="308">
        <f>IF($A31="","",IFERROR(VLOOKUP(BB$3&amp;$A31,Model1_RMRJ!$1:$1048576,BB$4,0),"-"))</f>
        <v>2.4796029552817345E-2</v>
      </c>
      <c r="BC31" s="306">
        <f>IF($A31="","",IFERROR(VLOOKUP(BC$3&amp;$A31,Model1_RMRJ!$1:$1048576,BC$4,0),"-"))</f>
        <v>0.81114500761032104</v>
      </c>
      <c r="BD31" s="307">
        <f>IF($A31="","",IFERROR(VLOOKUP(BD$3&amp;$A31,Model1_RMRJ!$1:$1048576,BD$4,0)*100,"-"))</f>
        <v>0</v>
      </c>
      <c r="BE31" s="308">
        <f>IF($A31="","",IFERROR(VLOOKUP(BE$3&amp;$A31,Model1_RMRJ!$1:$1048576,BE$4,0),"-"))</f>
        <v>2.8148995712399483E-2</v>
      </c>
      <c r="BF31" s="306">
        <f>IF($A31="","",IFERROR(VLOOKUP(BF$3&amp;$A31,Model1_RMRJ!$1:$1048576,BF$4,0),"-"))</f>
        <v>0.85835474729537964</v>
      </c>
      <c r="BG31" s="307">
        <f>IF($A31="","",IFERROR(VLOOKUP(BG$3&amp;$A31,Model1_RMRJ!$1:$1048576,BG$4,0)*100,"-"))</f>
        <v>0</v>
      </c>
      <c r="BH31" s="308">
        <f>IF($A31="","",IFERROR(VLOOKUP(BH$3&amp;$A31,Model1_RMRJ!$1:$1048576,BH$4,0),"-"))</f>
        <v>2.4592431262135506E-2</v>
      </c>
      <c r="BI31" s="306">
        <f>IF($A31="","",IFERROR(VLOOKUP(BI$3&amp;$A31,Model1_RMRJ!$1:$1048576,BI$4,0),"-"))</f>
        <v>0.67728841304779053</v>
      </c>
      <c r="BJ31" s="307">
        <f>IF($A31="","",IFERROR(VLOOKUP(BJ$3&amp;$A31,Model1_RMRJ!$1:$1048576,BJ$4,0)*100,"-"))</f>
        <v>0</v>
      </c>
      <c r="BK31" s="308">
        <f>IF($A31="","",IFERROR(VLOOKUP(BK$3&amp;$A31,Model1_RMRJ!$1:$1048576,BK$4,0),"-"))</f>
        <v>2.3924320936203003E-2</v>
      </c>
      <c r="BL31" s="306">
        <f>IF($A31="","",IFERROR(VLOOKUP(BL$3&amp;$A31,Model1_RMRJ!$1:$1048576,BL$4,0),"-"))</f>
        <v>0.80403333902359009</v>
      </c>
      <c r="BM31" s="307">
        <f>IF($A31="","",IFERROR(VLOOKUP(BM$3&amp;$A31,Model1_RMRJ!$1:$1048576,BM$4,0)*100,"-"))</f>
        <v>0</v>
      </c>
      <c r="BN31" s="308">
        <f>IF($A31="","",IFERROR(VLOOKUP(BN$3&amp;$A31,Model1_RMRJ!$1:$1048576,BN$4,0),"-"))</f>
        <v>2.5684431195259094E-2</v>
      </c>
      <c r="BO31" s="306">
        <f>IF($A31="","",IFERROR(VLOOKUP(BO$3&amp;$A31,Model1_RMRJ!$1:$1048576,BO$4,0),"-"))</f>
        <v>0.83008509874343872</v>
      </c>
      <c r="BP31" s="307">
        <f>IF($A31="","",IFERROR(VLOOKUP(BP$3&amp;$A31,Model1_RMRJ!$1:$1048576,BP$4,0)*100,"-"))</f>
        <v>0</v>
      </c>
      <c r="BQ31" s="308">
        <f>IF($A31="","",IFERROR(VLOOKUP(BQ$3&amp;$A31,Model1_RMRJ!$1:$1048576,BQ$4,0),"-"))</f>
        <v>2.4796029552817345E-2</v>
      </c>
    </row>
    <row r="32" spans="1:69" ht="25.5" x14ac:dyDescent="0.25">
      <c r="A32" s="369" t="s">
        <v>709</v>
      </c>
      <c r="B32" s="298"/>
      <c r="C32" s="316" t="s">
        <v>750</v>
      </c>
      <c r="D32" s="306">
        <f>IF($A32="","",IFERROR(VLOOKUP(D$3&amp;$A32,Model1_RMRJ!$1:$1048576,D$4,0),"-"))</f>
        <v>1.4520601034164429</v>
      </c>
      <c r="E32" s="307">
        <f>IF($A32="","",IFERROR(VLOOKUP(E$3&amp;$A32,Model1_RMRJ!$1:$1048576,E$4,0)*100,"-"))</f>
        <v>0</v>
      </c>
      <c r="F32" s="308">
        <f>IF($A32="","",IFERROR(VLOOKUP(F$3&amp;$A32,Model1_RMRJ!$1:$1048576,F$4,0),"-"))</f>
        <v>0.16344465315341949</v>
      </c>
      <c r="G32" s="306">
        <f>IF($A32="","",IFERROR(VLOOKUP(G$3&amp;$A32,Model1_RMRJ!$1:$1048576,G$4,0),"-"))</f>
        <v>1.2998753786087036</v>
      </c>
      <c r="H32" s="307">
        <f>IF($A32="","",IFERROR(VLOOKUP(H$3&amp;$A32,Model1_RMRJ!$1:$1048576,H$4,0)*100,"-"))</f>
        <v>0</v>
      </c>
      <c r="I32" s="308">
        <f>IF($A32="","",IFERROR(VLOOKUP(I$3&amp;$A32,Model1_RMRJ!$1:$1048576,I$4,0),"-"))</f>
        <v>0.15632136166095734</v>
      </c>
      <c r="J32" s="306">
        <f>IF($A32="","",IFERROR(VLOOKUP(J$3&amp;$A32,Model1_RMRJ!$1:$1048576,J$4,0),"-"))</f>
        <v>1.3732025623321533</v>
      </c>
      <c r="K32" s="307">
        <f>IF($A32="","",IFERROR(VLOOKUP(K$3&amp;$A32,Model1_RMRJ!$1:$1048576,K$4,0)*100,"-"))</f>
        <v>0</v>
      </c>
      <c r="L32" s="308">
        <f>IF($A32="","",IFERROR(VLOOKUP(L$3&amp;$A32,Model1_RMRJ!$1:$1048576,L$4,0),"-"))</f>
        <v>0.15734507143497467</v>
      </c>
      <c r="M32" s="306">
        <f>IF($A32="","",IFERROR(VLOOKUP(M$3&amp;$A32,Model1_RMRJ!$1:$1048576,M$4,0),"-"))</f>
        <v>1.2899388074874878</v>
      </c>
      <c r="N32" s="307">
        <f>IF($A32="","",IFERROR(VLOOKUP(N$3&amp;$A32,Model1_RMRJ!$1:$1048576,N$4,0)*100,"-"))</f>
        <v>0</v>
      </c>
      <c r="O32" s="308">
        <f>IF($A32="","",IFERROR(VLOOKUP(O$3&amp;$A32,Model1_RMRJ!$1:$1048576,O$4,0),"-"))</f>
        <v>0.15493805706501007</v>
      </c>
      <c r="P32" s="306">
        <f>IF($A32="","",IFERROR(VLOOKUP(P$3&amp;$A32,Model1_RMRJ!$1:$1048576,P$4,0),"-"))</f>
        <v>1.357649564743042</v>
      </c>
      <c r="Q32" s="307">
        <f>IF($A32="","",IFERROR(VLOOKUP(Q$3&amp;$A32,Model1_RMRJ!$1:$1048576,Q$4,0)*100,"-"))</f>
        <v>0</v>
      </c>
      <c r="R32" s="308">
        <f>IF($A32="","",IFERROR(VLOOKUP(R$3&amp;$A32,Model1_RMRJ!$1:$1048576,R$4,0),"-"))</f>
        <v>0.16164672374725342</v>
      </c>
      <c r="S32" s="306">
        <f>IF($A32="","",IFERROR(VLOOKUP(S$3&amp;$A32,Model1_RMRJ!$1:$1048576,S$4,0),"-"))</f>
        <v>1.3658139705657959</v>
      </c>
      <c r="T32" s="307">
        <f>IF($A32="","",IFERROR(VLOOKUP(T$3&amp;$A32,Model1_RMRJ!$1:$1048576,T$4,0)*100,"-"))</f>
        <v>0</v>
      </c>
      <c r="U32" s="308">
        <f>IF($A32="","",IFERROR(VLOOKUP(U$3&amp;$A32,Model1_RMRJ!$1:$1048576,U$4,0),"-"))</f>
        <v>0.15607433021068573</v>
      </c>
      <c r="V32" s="306">
        <f>IF($A32="","",IFERROR(VLOOKUP(V$3&amp;$A32,Model1_RMRJ!$1:$1048576,V$4,0),"-"))</f>
        <v>1.3581621646881104</v>
      </c>
      <c r="W32" s="307">
        <f>IF($A32="","",IFERROR(VLOOKUP(W$3&amp;$A32,Model1_RMRJ!$1:$1048576,W$4,0)*100,"-"))</f>
        <v>0</v>
      </c>
      <c r="X32" s="308">
        <f>IF($A32="","",IFERROR(VLOOKUP(X$3&amp;$A32,Model1_RMRJ!$1:$1048576,X$4,0),"-"))</f>
        <v>0.16531354188919067</v>
      </c>
      <c r="Y32" s="306">
        <f>IF($A32="","",IFERROR(VLOOKUP(Y$3&amp;$A32,Model1_RMRJ!$1:$1048576,Y$4,0),"-"))</f>
        <v>1.3831373453140259</v>
      </c>
      <c r="Z32" s="307">
        <f>IF($A32="","",IFERROR(VLOOKUP(Z$3&amp;$A32,Model1_RMRJ!$1:$1048576,Z$4,0)*100,"-"))</f>
        <v>0</v>
      </c>
      <c r="AA32" s="308">
        <f>IF($A32="","",IFERROR(VLOOKUP(AA$3&amp;$A32,Model1_RMRJ!$1:$1048576,AA$4,0),"-"))</f>
        <v>0.17262150347232819</v>
      </c>
      <c r="AB32" s="306">
        <f>IF($A32="","",IFERROR(VLOOKUP(AB$3&amp;$A32,Model1_RMRJ!$1:$1048576,AB$4,0),"-"))</f>
        <v>1.3491668701171875</v>
      </c>
      <c r="AC32" s="307">
        <f>IF($A32="","",IFERROR(VLOOKUP(AC$3&amp;$A32,Model1_RMRJ!$1:$1048576,AC$4,0)*100,"-"))</f>
        <v>0</v>
      </c>
      <c r="AD32" s="308">
        <f>IF($A32="","",IFERROR(VLOOKUP(AD$3&amp;$A32,Model1_RMRJ!$1:$1048576,AD$4,0),"-"))</f>
        <v>0.17377522587776184</v>
      </c>
      <c r="AE32" s="306">
        <f>IF($A32="","",IFERROR(VLOOKUP(AE$3&amp;$A32,Model1_RMRJ!$1:$1048576,AE$4,0),"-"))</f>
        <v>1.2269874811172485</v>
      </c>
      <c r="AF32" s="307">
        <f>IF($A32="","",IFERROR(VLOOKUP(AF$3&amp;$A32,Model1_RMRJ!$1:$1048576,AF$4,0)*100,"-"))</f>
        <v>0</v>
      </c>
      <c r="AG32" s="308">
        <f>IF($A32="","",IFERROR(VLOOKUP(AG$3&amp;$A32,Model1_RMRJ!$1:$1048576,AG$4,0),"-"))</f>
        <v>0.17476129531860352</v>
      </c>
      <c r="AH32" s="306">
        <f>IF($A32="","",IFERROR(VLOOKUP(AH$3&amp;$A32,Model1_RMRJ!$1:$1048576,AH$4,0),"-"))</f>
        <v>0.87358987331390381</v>
      </c>
      <c r="AI32" s="307">
        <f>IF($A32="","",IFERROR(VLOOKUP(AI$3&amp;$A32,Model1_RMRJ!$1:$1048576,AI$4,0)*100,"-"))</f>
        <v>0</v>
      </c>
      <c r="AJ32" s="308">
        <f>IF($A32="","",IFERROR(VLOOKUP(AJ$3&amp;$A32,Model1_RMRJ!$1:$1048576,AJ$4,0),"-"))</f>
        <v>0.17739240825176239</v>
      </c>
      <c r="AK32" s="306">
        <f>IF($A32="","",IFERROR(VLOOKUP(AK$3&amp;$A32,Model1_RMRJ!$1:$1048576,AK$4,0),"-"))</f>
        <v>1.0425796508789063</v>
      </c>
      <c r="AL32" s="307">
        <f>IF($A32="","",IFERROR(VLOOKUP(AL$3&amp;$A32,Model1_RMRJ!$1:$1048576,AL$4,0)*100,"-"))</f>
        <v>0</v>
      </c>
      <c r="AM32" s="308">
        <f>IF($A32="","",IFERROR(VLOOKUP(AM$3&amp;$A32,Model1_RMRJ!$1:$1048576,AM$4,0),"-"))</f>
        <v>0.18275980651378632</v>
      </c>
      <c r="AN32" s="306">
        <f>IF($A32="","",IFERROR(VLOOKUP(AN$3&amp;$A32,Model1_RMRJ!$1:$1048576,AN$4,0),"-"))</f>
        <v>1.2571964263916016</v>
      </c>
      <c r="AO32" s="307">
        <f>IF($A32="","",IFERROR(VLOOKUP(AO$3&amp;$A32,Model1_RMRJ!$1:$1048576,AO$4,0)*100,"-"))</f>
        <v>0</v>
      </c>
      <c r="AP32" s="308">
        <f>IF($A32="","",IFERROR(VLOOKUP(AP$3&amp;$A32,Model1_RMRJ!$1:$1048576,AP$4,0),"-"))</f>
        <v>0.18464510142803192</v>
      </c>
      <c r="AQ32" s="306">
        <f>IF($A32="","",IFERROR(VLOOKUP(AQ$3&amp;$A32,Model1_RMRJ!$1:$1048576,AQ$4,0),"-"))</f>
        <v>1.343119740486145</v>
      </c>
      <c r="AR32" s="307">
        <f>IF($A32="","",IFERROR(VLOOKUP(AR$3&amp;$A32,Model1_RMRJ!$1:$1048576,AR$4,0)*100,"-"))</f>
        <v>0</v>
      </c>
      <c r="AS32" s="308">
        <f>IF($A32="","",IFERROR(VLOOKUP(AS$3&amp;$A32,Model1_RMRJ!$1:$1048576,AS$4,0),"-"))</f>
        <v>0.19157260656356812</v>
      </c>
      <c r="AT32" s="306">
        <f>IF($A32="","",IFERROR(VLOOKUP(AT$3&amp;$A32,Model1_RMRJ!$1:$1048576,AT$4,0),"-"))</f>
        <v>1.3578089475631714</v>
      </c>
      <c r="AU32" s="307">
        <f>IF($A32="","",IFERROR(VLOOKUP(AU$3&amp;$A32,Model1_RMRJ!$1:$1048576,AU$4,0)*100,"-"))</f>
        <v>0</v>
      </c>
      <c r="AV32" s="308">
        <f>IF($A32="","",IFERROR(VLOOKUP(AV$3&amp;$A32,Model1_RMRJ!$1:$1048576,AV$4,0),"-"))</f>
        <v>0.19731146097183228</v>
      </c>
      <c r="AW32" s="306">
        <f>IF($A32="","",IFERROR(VLOOKUP(AW$3&amp;$A32,Model1_RMRJ!$1:$1048576,AW$4,0),"-"))</f>
        <v>1.3281644582748413</v>
      </c>
      <c r="AX32" s="307">
        <f>IF($A32="","",IFERROR(VLOOKUP(AX$3&amp;$A32,Model1_RMRJ!$1:$1048576,AX$4,0)*100,"-"))</f>
        <v>0</v>
      </c>
      <c r="AY32" s="308">
        <f>IF($A32="","",IFERROR(VLOOKUP(AY$3&amp;$A32,Model1_RMRJ!$1:$1048576,AY$4,0),"-"))</f>
        <v>0.17899614572525024</v>
      </c>
      <c r="AZ32" s="306">
        <f>IF($A32="","",IFERROR(VLOOKUP(AZ$3&amp;$A32,Model1_RMRJ!$1:$1048576,AZ$4,0),"-"))</f>
        <v>1.3339300155639648</v>
      </c>
      <c r="BA32" s="307">
        <f>IF($A32="","",IFERROR(VLOOKUP(BA$3&amp;$A32,Model1_RMRJ!$1:$1048576,BA$4,0)*100,"-"))</f>
        <v>0</v>
      </c>
      <c r="BB32" s="308">
        <f>IF($A32="","",IFERROR(VLOOKUP(BB$3&amp;$A32,Model1_RMRJ!$1:$1048576,BB$4,0),"-"))</f>
        <v>0.19724053144454956</v>
      </c>
      <c r="BC32" s="306">
        <f>IF($A32="","",IFERROR(VLOOKUP(BC$3&amp;$A32,Model1_RMRJ!$1:$1048576,BC$4,0),"-"))</f>
        <v>1.354037880897522</v>
      </c>
      <c r="BD32" s="307">
        <f>IF($A32="","",IFERROR(VLOOKUP(BD$3&amp;$A32,Model1_RMRJ!$1:$1048576,BD$4,0)*100,"-"))</f>
        <v>0</v>
      </c>
      <c r="BE32" s="308">
        <f>IF($A32="","",IFERROR(VLOOKUP(BE$3&amp;$A32,Model1_RMRJ!$1:$1048576,BE$4,0),"-"))</f>
        <v>0.15799172222614288</v>
      </c>
      <c r="BF32" s="306">
        <f>IF($A32="","",IFERROR(VLOOKUP(BF$3&amp;$A32,Model1_RMRJ!$1:$1048576,BF$4,0),"-"))</f>
        <v>1.3683174848556519</v>
      </c>
      <c r="BG32" s="307">
        <f>IF($A32="","",IFERROR(VLOOKUP(BG$3&amp;$A32,Model1_RMRJ!$1:$1048576,BG$4,0)*100,"-"))</f>
        <v>0</v>
      </c>
      <c r="BH32" s="308">
        <f>IF($A32="","",IFERROR(VLOOKUP(BH$3&amp;$A32,Model1_RMRJ!$1:$1048576,BH$4,0),"-"))</f>
        <v>0.16389255225658417</v>
      </c>
      <c r="BI32" s="306">
        <f>IF($A32="","",IFERROR(VLOOKUP(BI$3&amp;$A32,Model1_RMRJ!$1:$1048576,BI$4,0),"-"))</f>
        <v>1.1224238872528076</v>
      </c>
      <c r="BJ32" s="307">
        <f>IF($A32="","",IFERROR(VLOOKUP(BJ$3&amp;$A32,Model1_RMRJ!$1:$1048576,BJ$4,0)*100,"-"))</f>
        <v>0</v>
      </c>
      <c r="BK32" s="308">
        <f>IF($A32="","",IFERROR(VLOOKUP(BK$3&amp;$A32,Model1_RMRJ!$1:$1048576,BK$4,0),"-"))</f>
        <v>0.17716953158378601</v>
      </c>
      <c r="BL32" s="306">
        <f>IF($A32="","",IFERROR(VLOOKUP(BL$3&amp;$A32,Model1_RMRJ!$1:$1048576,BL$4,0),"-"))</f>
        <v>1.3217307329177856</v>
      </c>
      <c r="BM32" s="307">
        <f>IF($A32="","",IFERROR(VLOOKUP(BM$3&amp;$A32,Model1_RMRJ!$1:$1048576,BM$4,0)*100,"-"))</f>
        <v>0</v>
      </c>
      <c r="BN32" s="308">
        <f>IF($A32="","",IFERROR(VLOOKUP(BN$3&amp;$A32,Model1_RMRJ!$1:$1048576,BN$4,0),"-"))</f>
        <v>0.18814563751220703</v>
      </c>
      <c r="BO32" s="306">
        <f>IF($A32="","",IFERROR(VLOOKUP(BO$3&amp;$A32,Model1_RMRJ!$1:$1048576,BO$4,0),"-"))</f>
        <v>1.3339300155639648</v>
      </c>
      <c r="BP32" s="307">
        <f>IF($A32="","",IFERROR(VLOOKUP(BP$3&amp;$A32,Model1_RMRJ!$1:$1048576,BP$4,0)*100,"-"))</f>
        <v>0</v>
      </c>
      <c r="BQ32" s="308">
        <f>IF($A32="","",IFERROR(VLOOKUP(BQ$3&amp;$A32,Model1_RMRJ!$1:$1048576,BQ$4,0),"-"))</f>
        <v>0.19724053144454956</v>
      </c>
    </row>
    <row r="33" spans="1:69" ht="25.5" x14ac:dyDescent="0.25">
      <c r="A33" s="369" t="s">
        <v>710</v>
      </c>
      <c r="B33" s="334"/>
      <c r="C33" s="335" t="s">
        <v>770</v>
      </c>
      <c r="D33" s="306">
        <f>IF($A33="","",IFERROR(VLOOKUP(D$3&amp;$A33,Model1_RMRJ!$1:$1048576,D$4,0),"-"))</f>
        <v>2.0485739707946777</v>
      </c>
      <c r="E33" s="307">
        <f>IF($A33="","",IFERROR(VLOOKUP(E$3&amp;$A33,Model1_RMRJ!$1:$1048576,E$4,0)*100,"-"))</f>
        <v>0</v>
      </c>
      <c r="F33" s="308">
        <f>IF($A33="","",IFERROR(VLOOKUP(F$3&amp;$A33,Model1_RMRJ!$1:$1048576,F$4,0),"-"))</f>
        <v>8.6570298299193382E-3</v>
      </c>
      <c r="G33" s="306">
        <f>IF($A33="","",IFERROR(VLOOKUP(G$3&amp;$A33,Model1_RMRJ!$1:$1048576,G$4,0),"-"))</f>
        <v>1.6326814889907837</v>
      </c>
      <c r="H33" s="307">
        <f>IF($A33="","",IFERROR(VLOOKUP(H$3&amp;$A33,Model1_RMRJ!$1:$1048576,H$4,0)*100,"-"))</f>
        <v>0</v>
      </c>
      <c r="I33" s="308">
        <f>IF($A33="","",IFERROR(VLOOKUP(I$3&amp;$A33,Model1_RMRJ!$1:$1048576,I$4,0),"-"))</f>
        <v>1.1437692679464817E-2</v>
      </c>
      <c r="J33" s="306">
        <f>IF($A33="","",IFERROR(VLOOKUP(J$3&amp;$A33,Model1_RMRJ!$1:$1048576,J$4,0),"-"))</f>
        <v>1.8518905639648438</v>
      </c>
      <c r="K33" s="307">
        <f>IF($A33="","",IFERROR(VLOOKUP(K$3&amp;$A33,Model1_RMRJ!$1:$1048576,K$4,0)*100,"-"))</f>
        <v>0</v>
      </c>
      <c r="L33" s="308">
        <f>IF($A33="","",IFERROR(VLOOKUP(L$3&amp;$A33,Model1_RMRJ!$1:$1048576,L$4,0),"-"))</f>
        <v>9.1027785092592239E-3</v>
      </c>
      <c r="M33" s="306">
        <f>IF($A33="","",IFERROR(VLOOKUP(M$3&amp;$A33,Model1_RMRJ!$1:$1048576,M$4,0),"-"))</f>
        <v>1.6151373386383057</v>
      </c>
      <c r="N33" s="307">
        <f>IF($A33="","",IFERROR(VLOOKUP(N$3&amp;$A33,Model1_RMRJ!$1:$1048576,N$4,0)*100,"-"))</f>
        <v>0</v>
      </c>
      <c r="O33" s="308">
        <f>IF($A33="","",IFERROR(VLOOKUP(O$3&amp;$A33,Model1_RMRJ!$1:$1048576,O$4,0),"-"))</f>
        <v>1.0543902404606342E-2</v>
      </c>
      <c r="P33" s="306">
        <f>IF($A33="","",IFERROR(VLOOKUP(P$3&amp;$A33,Model1_RMRJ!$1:$1048576,P$4,0),"-"))</f>
        <v>1.8593564033508301</v>
      </c>
      <c r="Q33" s="307">
        <f>IF($A33="","",IFERROR(VLOOKUP(Q$3&amp;$A33,Model1_RMRJ!$1:$1048576,Q$4,0)*100,"-"))</f>
        <v>0</v>
      </c>
      <c r="R33" s="308">
        <f>IF($A33="","",IFERROR(VLOOKUP(R$3&amp;$A33,Model1_RMRJ!$1:$1048576,R$4,0),"-"))</f>
        <v>9.5300422981381416E-3</v>
      </c>
      <c r="S33" s="306">
        <f>IF($A33="","",IFERROR(VLOOKUP(S$3&amp;$A33,Model1_RMRJ!$1:$1048576,S$4,0),"-"))</f>
        <v>1.8623306751251221</v>
      </c>
      <c r="T33" s="307">
        <f>IF($A33="","",IFERROR(VLOOKUP(T$3&amp;$A33,Model1_RMRJ!$1:$1048576,T$4,0)*100,"-"))</f>
        <v>0</v>
      </c>
      <c r="U33" s="308">
        <f>IF($A33="","",IFERROR(VLOOKUP(U$3&amp;$A33,Model1_RMRJ!$1:$1048576,U$4,0),"-"))</f>
        <v>7.6822149567306042E-3</v>
      </c>
      <c r="V33" s="306">
        <f>IF($A33="","",IFERROR(VLOOKUP(V$3&amp;$A33,Model1_RMRJ!$1:$1048576,V$4,0),"-"))</f>
        <v>1.7711116075515747</v>
      </c>
      <c r="W33" s="307">
        <f>IF($A33="","",IFERROR(VLOOKUP(W$3&amp;$A33,Model1_RMRJ!$1:$1048576,W$4,0)*100,"-"))</f>
        <v>0</v>
      </c>
      <c r="X33" s="308">
        <f>IF($A33="","",IFERROR(VLOOKUP(X$3&amp;$A33,Model1_RMRJ!$1:$1048576,X$4,0),"-"))</f>
        <v>9.7879720851778984E-3</v>
      </c>
      <c r="Y33" s="306">
        <f>IF($A33="","",IFERROR(VLOOKUP(Y$3&amp;$A33,Model1_RMRJ!$1:$1048576,Y$4,0),"-"))</f>
        <v>1.7651172876358032</v>
      </c>
      <c r="Z33" s="307">
        <f>IF($A33="","",IFERROR(VLOOKUP(Z$3&amp;$A33,Model1_RMRJ!$1:$1048576,Z$4,0)*100,"-"))</f>
        <v>0</v>
      </c>
      <c r="AA33" s="308">
        <f>IF($A33="","",IFERROR(VLOOKUP(AA$3&amp;$A33,Model1_RMRJ!$1:$1048576,AA$4,0),"-"))</f>
        <v>9.504830464720726E-3</v>
      </c>
      <c r="AB33" s="306">
        <f>IF($A33="","",IFERROR(VLOOKUP(AB$3&amp;$A33,Model1_RMRJ!$1:$1048576,AB$4,0),"-"))</f>
        <v>1.7587733268737793</v>
      </c>
      <c r="AC33" s="307">
        <f>IF($A33="","",IFERROR(VLOOKUP(AC$3&amp;$A33,Model1_RMRJ!$1:$1048576,AC$4,0)*100,"-"))</f>
        <v>0</v>
      </c>
      <c r="AD33" s="308">
        <f>IF($A33="","",IFERROR(VLOOKUP(AD$3&amp;$A33,Model1_RMRJ!$1:$1048576,AD$4,0),"-"))</f>
        <v>8.8347326964139938E-3</v>
      </c>
      <c r="AE33" s="306">
        <f>IF($A33="","",IFERROR(VLOOKUP(AE$3&amp;$A33,Model1_RMRJ!$1:$1048576,AE$4,0),"-"))</f>
        <v>1.5587917566299438</v>
      </c>
      <c r="AF33" s="307">
        <f>IF($A33="","",IFERROR(VLOOKUP(AF$3&amp;$A33,Model1_RMRJ!$1:$1048576,AF$4,0)*100,"-"))</f>
        <v>1.649983279734416E-25</v>
      </c>
      <c r="AG33" s="308">
        <f>IF($A33="","",IFERROR(VLOOKUP(AG$3&amp;$A33,Model1_RMRJ!$1:$1048576,AG$4,0),"-"))</f>
        <v>8.367232047021389E-3</v>
      </c>
      <c r="AH33" s="306">
        <f>IF($A33="","",IFERROR(VLOOKUP(AH$3&amp;$A33,Model1_RMRJ!$1:$1048576,AH$4,0),"-"))</f>
        <v>1.2882324457168579</v>
      </c>
      <c r="AI33" s="307">
        <f>IF($A33="","",IFERROR(VLOOKUP(AI$3&amp;$A33,Model1_RMRJ!$1:$1048576,AI$4,0)*100,"-"))</f>
        <v>3.8053636169889035E-12</v>
      </c>
      <c r="AJ33" s="308">
        <f>IF($A33="","",IFERROR(VLOOKUP(AJ$3&amp;$A33,Model1_RMRJ!$1:$1048576,AJ$4,0),"-"))</f>
        <v>9.0513629838824272E-3</v>
      </c>
      <c r="AK33" s="306">
        <f>IF($A33="","",IFERROR(VLOOKUP(AK$3&amp;$A33,Model1_RMRJ!$1:$1048576,AK$4,0),"-"))</f>
        <v>1.7138288021087646</v>
      </c>
      <c r="AL33" s="307">
        <f>IF($A33="","",IFERROR(VLOOKUP(AL$3&amp;$A33,Model1_RMRJ!$1:$1048576,AL$4,0)*100,"-"))</f>
        <v>0</v>
      </c>
      <c r="AM33" s="308">
        <f>IF($A33="","",IFERROR(VLOOKUP(AM$3&amp;$A33,Model1_RMRJ!$1:$1048576,AM$4,0),"-"))</f>
        <v>7.4257166124880314E-3</v>
      </c>
      <c r="AN33" s="306">
        <f>IF($A33="","",IFERROR(VLOOKUP(AN$3&amp;$A33,Model1_RMRJ!$1:$1048576,AN$4,0),"-"))</f>
        <v>1.5715876817703247</v>
      </c>
      <c r="AO33" s="307">
        <f>IF($A33="","",IFERROR(VLOOKUP(AO$3&amp;$A33,Model1_RMRJ!$1:$1048576,AO$4,0)*100,"-"))</f>
        <v>0</v>
      </c>
      <c r="AP33" s="308">
        <f>IF($A33="","",IFERROR(VLOOKUP(AP$3&amp;$A33,Model1_RMRJ!$1:$1048576,AP$4,0),"-"))</f>
        <v>8.2107437774538994E-3</v>
      </c>
      <c r="AQ33" s="306">
        <f>IF($A33="","",IFERROR(VLOOKUP(AQ$3&amp;$A33,Model1_RMRJ!$1:$1048576,AQ$4,0),"-"))</f>
        <v>1.7817269563674927</v>
      </c>
      <c r="AR33" s="307">
        <f>IF($A33="","",IFERROR(VLOOKUP(AR$3&amp;$A33,Model1_RMRJ!$1:$1048576,AR$4,0)*100,"-"))</f>
        <v>0</v>
      </c>
      <c r="AS33" s="308">
        <f>IF($A33="","",IFERROR(VLOOKUP(AS$3&amp;$A33,Model1_RMRJ!$1:$1048576,AS$4,0),"-"))</f>
        <v>6.6355518065392971E-3</v>
      </c>
      <c r="AT33" s="306">
        <f>IF($A33="","",IFERROR(VLOOKUP(AT$3&amp;$A33,Model1_RMRJ!$1:$1048576,AT$4,0),"-"))</f>
        <v>1.7203266620635986</v>
      </c>
      <c r="AU33" s="307">
        <f>IF($A33="","",IFERROR(VLOOKUP(AU$3&amp;$A33,Model1_RMRJ!$1:$1048576,AU$4,0)*100,"-"))</f>
        <v>0</v>
      </c>
      <c r="AV33" s="308">
        <f>IF($A33="","",IFERROR(VLOOKUP(AV$3&amp;$A33,Model1_RMRJ!$1:$1048576,AV$4,0),"-"))</f>
        <v>6.8254363723099232E-3</v>
      </c>
      <c r="AW33" s="306">
        <f>IF($A33="","",IFERROR(VLOOKUP(AW$3&amp;$A33,Model1_RMRJ!$1:$1048576,AW$4,0),"-"))</f>
        <v>1.7454860210418701</v>
      </c>
      <c r="AX33" s="307">
        <f>IF($A33="","",IFERROR(VLOOKUP(AX$3&amp;$A33,Model1_RMRJ!$1:$1048576,AX$4,0)*100,"-"))</f>
        <v>0</v>
      </c>
      <c r="AY33" s="308">
        <f>IF($A33="","",IFERROR(VLOOKUP(AY$3&amp;$A33,Model1_RMRJ!$1:$1048576,AY$4,0),"-"))</f>
        <v>5.5587622337043285E-3</v>
      </c>
      <c r="AZ33" s="306">
        <f>IF($A33="","",IFERROR(VLOOKUP(AZ$3&amp;$A33,Model1_RMRJ!$1:$1048576,AZ$4,0),"-"))</f>
        <v>1.6536831855773926</v>
      </c>
      <c r="BA33" s="307">
        <f>IF($A33="","",IFERROR(VLOOKUP(BA$3&amp;$A33,Model1_RMRJ!$1:$1048576,BA$4,0)*100,"-"))</f>
        <v>0</v>
      </c>
      <c r="BB33" s="308">
        <f>IF($A33="","",IFERROR(VLOOKUP(BB$3&amp;$A33,Model1_RMRJ!$1:$1048576,BB$4,0),"-"))</f>
        <v>8.2684820517897606E-3</v>
      </c>
      <c r="BC33" s="306">
        <f>IF($A33="","",IFERROR(VLOOKUP(BC$3&amp;$A33,Model1_RMRJ!$1:$1048576,BC$4,0),"-"))</f>
        <v>1.7742906808853149</v>
      </c>
      <c r="BD33" s="307">
        <f>IF($A33="","",IFERROR(VLOOKUP(BD$3&amp;$A33,Model1_RMRJ!$1:$1048576,BD$4,0)*100,"-"))</f>
        <v>0</v>
      </c>
      <c r="BE33" s="308">
        <f>IF($A33="","",IFERROR(VLOOKUP(BE$3&amp;$A33,Model1_RMRJ!$1:$1048576,BE$4,0),"-"))</f>
        <v>9.9428584799170494E-3</v>
      </c>
      <c r="BF33" s="306">
        <f>IF($A33="","",IFERROR(VLOOKUP(BF$3&amp;$A33,Model1_RMRJ!$1:$1048576,BF$4,0),"-"))</f>
        <v>1.814893364906311</v>
      </c>
      <c r="BG33" s="307">
        <f>IF($A33="","",IFERROR(VLOOKUP(BG$3&amp;$A33,Model1_RMRJ!$1:$1048576,BG$4,0)*100,"-"))</f>
        <v>0</v>
      </c>
      <c r="BH33" s="308">
        <f>IF($A33="","",IFERROR(VLOOKUP(BH$3&amp;$A33,Model1_RMRJ!$1:$1048576,BH$4,0),"-"))</f>
        <v>9.1261910274624825E-3</v>
      </c>
      <c r="BI33" s="306">
        <f>IF($A33="","",IFERROR(VLOOKUP(BI$3&amp;$A33,Model1_RMRJ!$1:$1048576,BI$4,0),"-"))</f>
        <v>1.5749819278717041</v>
      </c>
      <c r="BJ33" s="307">
        <f>IF($A33="","",IFERROR(VLOOKUP(BJ$3&amp;$A33,Model1_RMRJ!$1:$1048576,BJ$4,0)*100,"-"))</f>
        <v>0</v>
      </c>
      <c r="BK33" s="308">
        <f>IF($A33="","",IFERROR(VLOOKUP(BK$3&amp;$A33,Model1_RMRJ!$1:$1048576,BK$4,0),"-"))</f>
        <v>8.4207039326429367E-3</v>
      </c>
      <c r="BL33" s="306">
        <f>IF($A33="","",IFERROR(VLOOKUP(BL$3&amp;$A33,Model1_RMRJ!$1:$1048576,BL$4,0),"-"))</f>
        <v>1.6976391077041626</v>
      </c>
      <c r="BM33" s="307">
        <f>IF($A33="","",IFERROR(VLOOKUP(BM$3&amp;$A33,Model1_RMRJ!$1:$1048576,BM$4,0)*100,"-"))</f>
        <v>0</v>
      </c>
      <c r="BN33" s="308">
        <f>IF($A33="","",IFERROR(VLOOKUP(BN$3&amp;$A33,Model1_RMRJ!$1:$1048576,BN$4,0),"-"))</f>
        <v>6.8039586767554283E-3</v>
      </c>
      <c r="BO33" s="306">
        <f>IF($A33="","",IFERROR(VLOOKUP(BO$3&amp;$A33,Model1_RMRJ!$1:$1048576,BO$4,0),"-"))</f>
        <v>1.6536831855773926</v>
      </c>
      <c r="BP33" s="307">
        <f>IF($A33="","",IFERROR(VLOOKUP(BP$3&amp;$A33,Model1_RMRJ!$1:$1048576,BP$4,0)*100,"-"))</f>
        <v>0</v>
      </c>
      <c r="BQ33" s="308">
        <f>IF($A33="","",IFERROR(VLOOKUP(BQ$3&amp;$A33,Model1_RMRJ!$1:$1048576,BQ$4,0),"-"))</f>
        <v>8.2684820517897606E-3</v>
      </c>
    </row>
    <row r="34" spans="1:69" ht="25.5" x14ac:dyDescent="0.25">
      <c r="A34" s="369" t="s">
        <v>712</v>
      </c>
      <c r="B34" s="334"/>
      <c r="C34" s="335" t="s">
        <v>771</v>
      </c>
      <c r="D34" s="306">
        <f>IF($A34="","",IFERROR(VLOOKUP(D$3&amp;$A34,Model1_RMRJ!$1:$1048576,D$4,0),"-"))</f>
        <v>1.9345698356628418</v>
      </c>
      <c r="E34" s="307">
        <f>IF($A34="","",IFERROR(VLOOKUP(E$3&amp;$A34,Model1_RMRJ!$1:$1048576,E$4,0)*100,"-"))</f>
        <v>5.1455222368258576E-18</v>
      </c>
      <c r="F34" s="308">
        <f>IF($A34="","",IFERROR(VLOOKUP(F$3&amp;$A34,Model1_RMRJ!$1:$1048576,F$4,0),"-"))</f>
        <v>2.8929582331329584E-3</v>
      </c>
      <c r="G34" s="306">
        <f>IF($A34="","",IFERROR(VLOOKUP(G$3&amp;$A34,Model1_RMRJ!$1:$1048576,G$4,0),"-"))</f>
        <v>1.9142512083053589</v>
      </c>
      <c r="H34" s="307">
        <f>IF($A34="","",IFERROR(VLOOKUP(H$3&amp;$A34,Model1_RMRJ!$1:$1048576,H$4,0)*100,"-"))</f>
        <v>0</v>
      </c>
      <c r="I34" s="308">
        <f>IF($A34="","",IFERROR(VLOOKUP(I$3&amp;$A34,Model1_RMRJ!$1:$1048576,I$4,0),"-"))</f>
        <v>4.7986945137381554E-3</v>
      </c>
      <c r="J34" s="306">
        <f>IF($A34="","",IFERROR(VLOOKUP(J$3&amp;$A34,Model1_RMRJ!$1:$1048576,J$4,0),"-"))</f>
        <v>2.1861405372619629</v>
      </c>
      <c r="K34" s="307">
        <f>IF($A34="","",IFERROR(VLOOKUP(K$3&amp;$A34,Model1_RMRJ!$1:$1048576,K$4,0)*100,"-"))</f>
        <v>0</v>
      </c>
      <c r="L34" s="308">
        <f>IF($A34="","",IFERROR(VLOOKUP(L$3&amp;$A34,Model1_RMRJ!$1:$1048576,L$4,0),"-"))</f>
        <v>3.2066064886748791E-3</v>
      </c>
      <c r="M34" s="306">
        <f>IF($A34="","",IFERROR(VLOOKUP(M$3&amp;$A34,Model1_RMRJ!$1:$1048576,M$4,0),"-"))</f>
        <v>2.143634557723999</v>
      </c>
      <c r="N34" s="307">
        <f>IF($A34="","",IFERROR(VLOOKUP(N$3&amp;$A34,Model1_RMRJ!$1:$1048576,N$4,0)*100,"-"))</f>
        <v>9.1490911009307197E-32</v>
      </c>
      <c r="O34" s="308">
        <f>IF($A34="","",IFERROR(VLOOKUP(O$3&amp;$A34,Model1_RMRJ!$1:$1048576,O$4,0),"-"))</f>
        <v>2.2316824179142714E-3</v>
      </c>
      <c r="P34" s="306">
        <f>IF($A34="","",IFERROR(VLOOKUP(P$3&amp;$A34,Model1_RMRJ!$1:$1048576,P$4,0),"-"))</f>
        <v>2.2091917991638184</v>
      </c>
      <c r="Q34" s="307">
        <f>IF($A34="","",IFERROR(VLOOKUP(Q$3&amp;$A34,Model1_RMRJ!$1:$1048576,Q$4,0)*100,"-"))</f>
        <v>0</v>
      </c>
      <c r="R34" s="308">
        <f>IF($A34="","",IFERROR(VLOOKUP(R$3&amp;$A34,Model1_RMRJ!$1:$1048576,R$4,0),"-"))</f>
        <v>2.3862682282924652E-3</v>
      </c>
      <c r="S34" s="306">
        <f>IF($A34="","",IFERROR(VLOOKUP(S$3&amp;$A34,Model1_RMRJ!$1:$1048576,S$4,0),"-"))</f>
        <v>2.1909923553466797</v>
      </c>
      <c r="T34" s="307">
        <f>IF($A34="","",IFERROR(VLOOKUP(T$3&amp;$A34,Model1_RMRJ!$1:$1048576,T$4,0)*100,"-"))</f>
        <v>1.120047504136578E-34</v>
      </c>
      <c r="U34" s="308">
        <f>IF($A34="","",IFERROR(VLOOKUP(U$3&amp;$A34,Model1_RMRJ!$1:$1048576,U$4,0),"-"))</f>
        <v>2.351054921746254E-3</v>
      </c>
      <c r="V34" s="306">
        <f>IF($A34="","",IFERROR(VLOOKUP(V$3&amp;$A34,Model1_RMRJ!$1:$1048576,V$4,0),"-"))</f>
        <v>1.9223297834396362</v>
      </c>
      <c r="W34" s="307">
        <f>IF($A34="","",IFERROR(VLOOKUP(W$3&amp;$A34,Model1_RMRJ!$1:$1048576,W$4,0)*100,"-"))</f>
        <v>1.4032652562096635E-15</v>
      </c>
      <c r="X34" s="308">
        <f>IF($A34="","",IFERROR(VLOOKUP(X$3&amp;$A34,Model1_RMRJ!$1:$1048576,X$4,0),"-"))</f>
        <v>2.2247415035963058E-3</v>
      </c>
      <c r="Y34" s="306">
        <f>IF($A34="","",IFERROR(VLOOKUP(Y$3&amp;$A34,Model1_RMRJ!$1:$1048576,Y$4,0),"-"))</f>
        <v>2.2320065498352051</v>
      </c>
      <c r="Z34" s="307">
        <f>IF($A34="","",IFERROR(VLOOKUP(Z$3&amp;$A34,Model1_RMRJ!$1:$1048576,Z$4,0)*100,"-"))</f>
        <v>0</v>
      </c>
      <c r="AA34" s="308">
        <f>IF($A34="","",IFERROR(VLOOKUP(AA$3&amp;$A34,Model1_RMRJ!$1:$1048576,AA$4,0),"-"))</f>
        <v>3.6394423805177212E-3</v>
      </c>
      <c r="AB34" s="306">
        <f>IF($A34="","",IFERROR(VLOOKUP(AB$3&amp;$A34,Model1_RMRJ!$1:$1048576,AB$4,0),"-"))</f>
        <v>2.0237190723419189</v>
      </c>
      <c r="AC34" s="307">
        <f>IF($A34="","",IFERROR(VLOOKUP(AC$3&amp;$A34,Model1_RMRJ!$1:$1048576,AC$4,0)*100,"-"))</f>
        <v>2.8136735096310569E-27</v>
      </c>
      <c r="AD34" s="308">
        <f>IF($A34="","",IFERROR(VLOOKUP(AD$3&amp;$A34,Model1_RMRJ!$1:$1048576,AD$4,0),"-"))</f>
        <v>3.217766061425209E-3</v>
      </c>
      <c r="AE34" s="306">
        <f>IF($A34="","",IFERROR(VLOOKUP(AE$3&amp;$A34,Model1_RMRJ!$1:$1048576,AE$4,0),"-"))</f>
        <v>1.6136312484741211</v>
      </c>
      <c r="AF34" s="307">
        <f>IF($A34="","",IFERROR(VLOOKUP(AF$3&amp;$A34,Model1_RMRJ!$1:$1048576,AF$4,0)*100,"-"))</f>
        <v>9.870371968645486E-5</v>
      </c>
      <c r="AG34" s="308">
        <f>IF($A34="","",IFERROR(VLOOKUP(AG$3&amp;$A34,Model1_RMRJ!$1:$1048576,AG$4,0),"-"))</f>
        <v>3.4036759752780199E-3</v>
      </c>
      <c r="AH34" s="306">
        <f>IF($A34="","",IFERROR(VLOOKUP(AH$3&amp;$A34,Model1_RMRJ!$1:$1048576,AH$4,0),"-"))</f>
        <v>1.8313151597976685</v>
      </c>
      <c r="AI34" s="307">
        <f>IF($A34="","",IFERROR(VLOOKUP(AI$3&amp;$A34,Model1_RMRJ!$1:$1048576,AI$4,0)*100,"-"))</f>
        <v>4.6134457395019385E-18</v>
      </c>
      <c r="AJ34" s="308">
        <f>IF($A34="","",IFERROR(VLOOKUP(AJ$3&amp;$A34,Model1_RMRJ!$1:$1048576,AJ$4,0),"-"))</f>
        <v>5.0881546922028065E-3</v>
      </c>
      <c r="AK34" s="306">
        <f>IF($A34="","",IFERROR(VLOOKUP(AK$3&amp;$A34,Model1_RMRJ!$1:$1048576,AK$4,0),"-"))</f>
        <v>1.7403481006622314</v>
      </c>
      <c r="AL34" s="307">
        <f>IF($A34="","",IFERROR(VLOOKUP(AL$3&amp;$A34,Model1_RMRJ!$1:$1048576,AL$4,0)*100,"-"))</f>
        <v>1.6843086374390477E-15</v>
      </c>
      <c r="AM34" s="308">
        <f>IF($A34="","",IFERROR(VLOOKUP(AM$3&amp;$A34,Model1_RMRJ!$1:$1048576,AM$4,0),"-"))</f>
        <v>3.9765029214322567E-3</v>
      </c>
      <c r="AN34" s="306">
        <f>IF($A34="","",IFERROR(VLOOKUP(AN$3&amp;$A34,Model1_RMRJ!$1:$1048576,AN$4,0),"-"))</f>
        <v>1.6827489137649536</v>
      </c>
      <c r="AO34" s="307">
        <f>IF($A34="","",IFERROR(VLOOKUP(AO$3&amp;$A34,Model1_RMRJ!$1:$1048576,AO$4,0)*100,"-"))</f>
        <v>0</v>
      </c>
      <c r="AP34" s="308">
        <f>IF($A34="","",IFERROR(VLOOKUP(AP$3&amp;$A34,Model1_RMRJ!$1:$1048576,AP$4,0),"-"))</f>
        <v>5.1223626360297203E-3</v>
      </c>
      <c r="AQ34" s="306">
        <f>IF($A34="","",IFERROR(VLOOKUP(AQ$3&amp;$A34,Model1_RMRJ!$1:$1048576,AQ$4,0),"-"))</f>
        <v>1.9784277677536011</v>
      </c>
      <c r="AR34" s="307">
        <f>IF($A34="","",IFERROR(VLOOKUP(AR$3&amp;$A34,Model1_RMRJ!$1:$1048576,AR$4,0)*100,"-"))</f>
        <v>0</v>
      </c>
      <c r="AS34" s="308">
        <f>IF($A34="","",IFERROR(VLOOKUP(AS$3&amp;$A34,Model1_RMRJ!$1:$1048576,AS$4,0),"-"))</f>
        <v>5.179715808480978E-3</v>
      </c>
      <c r="AT34" s="306">
        <f>IF($A34="","",IFERROR(VLOOKUP(AT$3&amp;$A34,Model1_RMRJ!$1:$1048576,AT$4,0),"-"))</f>
        <v>2.0594375133514404</v>
      </c>
      <c r="AU34" s="307">
        <f>IF($A34="","",IFERROR(VLOOKUP(AU$3&amp;$A34,Model1_RMRJ!$1:$1048576,AU$4,0)*100,"-"))</f>
        <v>0</v>
      </c>
      <c r="AV34" s="308">
        <f>IF($A34="","",IFERROR(VLOOKUP(AV$3&amp;$A34,Model1_RMRJ!$1:$1048576,AV$4,0),"-"))</f>
        <v>3.9466395974159241E-3</v>
      </c>
      <c r="AW34" s="306">
        <f>IF($A34="","",IFERROR(VLOOKUP(AW$3&amp;$A34,Model1_RMRJ!$1:$1048576,AW$4,0),"-"))</f>
        <v>2.0818126201629639</v>
      </c>
      <c r="AX34" s="307">
        <f>IF($A34="","",IFERROR(VLOOKUP(AX$3&amp;$A34,Model1_RMRJ!$1:$1048576,AX$4,0)*100,"-"))</f>
        <v>0</v>
      </c>
      <c r="AY34" s="308">
        <f>IF($A34="","",IFERROR(VLOOKUP(AY$3&amp;$A34,Model1_RMRJ!$1:$1048576,AY$4,0),"-"))</f>
        <v>4.3578678742051125E-3</v>
      </c>
      <c r="AZ34" s="306">
        <f>IF($A34="","",IFERROR(VLOOKUP(AZ$3&amp;$A34,Model1_RMRJ!$1:$1048576,AZ$4,0),"-"))</f>
        <v>2.2465226650238037</v>
      </c>
      <c r="BA34" s="307">
        <f>IF($A34="","",IFERROR(VLOOKUP(BA$3&amp;$A34,Model1_RMRJ!$1:$1048576,BA$4,0)*100,"-"))</f>
        <v>0</v>
      </c>
      <c r="BB34" s="308">
        <f>IF($A34="","",IFERROR(VLOOKUP(BB$3&amp;$A34,Model1_RMRJ!$1:$1048576,BB$4,0),"-"))</f>
        <v>4.9420436844229698E-3</v>
      </c>
      <c r="BC34" s="306">
        <f>IF($A34="","",IFERROR(VLOOKUP(BC$3&amp;$A34,Model1_RMRJ!$1:$1048576,BC$4,0),"-"))</f>
        <v>2.0330312252044678</v>
      </c>
      <c r="BD34" s="307">
        <f>IF($A34="","",IFERROR(VLOOKUP(BD$3&amp;$A34,Model1_RMRJ!$1:$1048576,BD$4,0)*100,"-"))</f>
        <v>0</v>
      </c>
      <c r="BE34" s="308">
        <f>IF($A34="","",IFERROR(VLOOKUP(BE$3&amp;$A34,Model1_RMRJ!$1:$1048576,BE$4,0),"-"))</f>
        <v>3.2852594740688801E-3</v>
      </c>
      <c r="BF34" s="306">
        <f>IF($A34="","",IFERROR(VLOOKUP(BF$3&amp;$A34,Model1_RMRJ!$1:$1048576,BF$4,0),"-"))</f>
        <v>2.1554696559906006</v>
      </c>
      <c r="BG34" s="307">
        <f>IF($A34="","",IFERROR(VLOOKUP(BG$3&amp;$A34,Model1_RMRJ!$1:$1048576,BG$4,0)*100,"-"))</f>
        <v>0</v>
      </c>
      <c r="BH34" s="308">
        <f>IF($A34="","",IFERROR(VLOOKUP(BH$3&amp;$A34,Model1_RMRJ!$1:$1048576,BH$4,0),"-"))</f>
        <v>2.6472129393368959E-3</v>
      </c>
      <c r="BI34" s="306">
        <f>IF($A34="","",IFERROR(VLOOKUP(BI$3&amp;$A34,Model1_RMRJ!$1:$1048576,BI$4,0),"-"))</f>
        <v>1.799373984336853</v>
      </c>
      <c r="BJ34" s="307">
        <f>IF($A34="","",IFERROR(VLOOKUP(BJ$3&amp;$A34,Model1_RMRJ!$1:$1048576,BJ$4,0)*100,"-"))</f>
        <v>0</v>
      </c>
      <c r="BK34" s="308">
        <f>IF($A34="","",IFERROR(VLOOKUP(BK$3&amp;$A34,Model1_RMRJ!$1:$1048576,BK$4,0),"-"))</f>
        <v>3.9221374318003654E-3</v>
      </c>
      <c r="BL34" s="306">
        <f>IF($A34="","",IFERROR(VLOOKUP(BL$3&amp;$A34,Model1_RMRJ!$1:$1048576,BL$4,0),"-"))</f>
        <v>1.9388214349746704</v>
      </c>
      <c r="BM34" s="307">
        <f>IF($A34="","",IFERROR(VLOOKUP(BM$3&amp;$A34,Model1_RMRJ!$1:$1048576,BM$4,0)*100,"-"))</f>
        <v>0</v>
      </c>
      <c r="BN34" s="308">
        <f>IF($A34="","",IFERROR(VLOOKUP(BN$3&amp;$A34,Model1_RMRJ!$1:$1048576,BN$4,0),"-"))</f>
        <v>4.6516647562384605E-3</v>
      </c>
      <c r="BO34" s="306">
        <f>IF($A34="","",IFERROR(VLOOKUP(BO$3&amp;$A34,Model1_RMRJ!$1:$1048576,BO$4,0),"-"))</f>
        <v>2.2465226650238037</v>
      </c>
      <c r="BP34" s="307">
        <f>IF($A34="","",IFERROR(VLOOKUP(BP$3&amp;$A34,Model1_RMRJ!$1:$1048576,BP$4,0)*100,"-"))</f>
        <v>0</v>
      </c>
      <c r="BQ34" s="308">
        <f>IF($A34="","",IFERROR(VLOOKUP(BQ$3&amp;$A34,Model1_RMRJ!$1:$1048576,BQ$4,0),"-"))</f>
        <v>4.9420436844229698E-3</v>
      </c>
    </row>
    <row r="35" spans="1:69" ht="15.75" x14ac:dyDescent="0.25">
      <c r="A35" s="367" t="s">
        <v>701</v>
      </c>
      <c r="B35" s="317" t="s">
        <v>751</v>
      </c>
      <c r="C35" s="318"/>
      <c r="D35" s="419">
        <f>IF($A35="","",IFERROR(VLOOKUP(D$3&amp;$A35,Model1_RMRJ!$1:$1048576,8,0),"-"))</f>
        <v>11382</v>
      </c>
      <c r="E35" s="420"/>
      <c r="F35" s="421"/>
      <c r="G35" s="419">
        <f>IF($A35="","",IFERROR(VLOOKUP(G$3&amp;$A35,Model1_RMRJ!$1:$1048576,8,0),"-"))</f>
        <v>12088</v>
      </c>
      <c r="H35" s="420"/>
      <c r="I35" s="421"/>
      <c r="J35" s="419">
        <f>IF($A35="","",IFERROR(VLOOKUP(J$3&amp;$A35,Model1_RMRJ!$1:$1048576,8,0),"-"))</f>
        <v>12185</v>
      </c>
      <c r="K35" s="420"/>
      <c r="L35" s="421"/>
      <c r="M35" s="419">
        <f>IF($A35="","",IFERROR(VLOOKUP(M$3&amp;$A35,Model1_RMRJ!$1:$1048576,8,0),"-"))</f>
        <v>12149</v>
      </c>
      <c r="N35" s="420"/>
      <c r="O35" s="421"/>
      <c r="P35" s="419">
        <f>IF($A35="","",IFERROR(VLOOKUP(P$3&amp;$A35,Model1_RMRJ!$1:$1048576,8,0),"-"))</f>
        <v>11955</v>
      </c>
      <c r="Q35" s="420"/>
      <c r="R35" s="421"/>
      <c r="S35" s="419">
        <f>IF($A35="","",IFERROR(VLOOKUP(S$3&amp;$A35,Model1_RMRJ!$1:$1048576,8,0),"-"))</f>
        <v>11870</v>
      </c>
      <c r="T35" s="420"/>
      <c r="U35" s="421"/>
      <c r="V35" s="419">
        <f>IF($A35="","",IFERROR(VLOOKUP(V$3&amp;$A35,Model1_RMRJ!$1:$1048576,8,0),"-"))</f>
        <v>12023</v>
      </c>
      <c r="W35" s="420"/>
      <c r="X35" s="421"/>
      <c r="Y35" s="419">
        <f>IF($A35="","",IFERROR(VLOOKUP(Y$3&amp;$A35,Model1_RMRJ!$1:$1048576,8,0),"-"))</f>
        <v>11893</v>
      </c>
      <c r="Z35" s="420"/>
      <c r="AA35" s="421"/>
      <c r="AB35" s="419">
        <f>IF($A35="","",IFERROR(VLOOKUP(AB$3&amp;$A35,Model1_RMRJ!$1:$1048576,8,0),"-"))</f>
        <v>12182</v>
      </c>
      <c r="AC35" s="420"/>
      <c r="AD35" s="421"/>
      <c r="AE35" s="419">
        <f>IF($A35="","",IFERROR(VLOOKUP(AE$3&amp;$A35,Model1_RMRJ!$1:$1048576,8,0),"-"))</f>
        <v>12151</v>
      </c>
      <c r="AF35" s="420"/>
      <c r="AG35" s="421"/>
      <c r="AH35" s="419">
        <f>IF($A35="","",IFERROR(VLOOKUP(AH$3&amp;$A35,Model1_RMRJ!$1:$1048576,8,0),"-"))</f>
        <v>12197</v>
      </c>
      <c r="AI35" s="420"/>
      <c r="AJ35" s="421"/>
      <c r="AK35" s="419">
        <f>IF($A35="","",IFERROR(VLOOKUP(AK$3&amp;$A35,Model1_RMRJ!$1:$1048576,8,0),"-"))</f>
        <v>11840</v>
      </c>
      <c r="AL35" s="420"/>
      <c r="AM35" s="421"/>
      <c r="AN35" s="419">
        <f>IF($A35="","",IFERROR(VLOOKUP(AN$3&amp;$A35,Model1_RMRJ!$1:$1048576,8,0),"-"))</f>
        <v>11754</v>
      </c>
      <c r="AO35" s="420"/>
      <c r="AP35" s="421"/>
      <c r="AQ35" s="419">
        <f>IF($A35="","",IFERROR(VLOOKUP(AQ$3&amp;$A35,Model1_RMRJ!$1:$1048576,8,0),"-"))</f>
        <v>11790</v>
      </c>
      <c r="AR35" s="420"/>
      <c r="AS35" s="421"/>
      <c r="AT35" s="419">
        <f>IF($A35="","",IFERROR(VLOOKUP(AT$3&amp;$A35,Model1_RMRJ!$1:$1048576,8,0),"-"))</f>
        <v>11923</v>
      </c>
      <c r="AU35" s="420"/>
      <c r="AV35" s="421"/>
      <c r="AW35" s="419">
        <f>IF($A35="","",IFERROR(VLOOKUP(AW$3&amp;$A35,Model1_RMRJ!$1:$1048576,8,0),"-"))</f>
        <v>11841</v>
      </c>
      <c r="AX35" s="420"/>
      <c r="AY35" s="421"/>
      <c r="AZ35" s="419">
        <f>IF($A35="","",IFERROR(VLOOKUP(AZ$3&amp;$A35,Model1_RMRJ!$1:$1048576,8,0),"-"))</f>
        <v>11752</v>
      </c>
      <c r="BA35" s="420"/>
      <c r="BB35" s="421"/>
      <c r="BC35" s="419">
        <f>IF($A35="","",IFERROR(VLOOKUP(BC$3&amp;$A35,Model1_RMRJ!$1:$1048576,8,0),"-"))</f>
        <v>47804</v>
      </c>
      <c r="BD35" s="420"/>
      <c r="BE35" s="421"/>
      <c r="BF35" s="419">
        <f>IF($A35="","",IFERROR(VLOOKUP(BF$3&amp;$A35,Model1_RMRJ!$1:$1048576,8,0),"-"))</f>
        <v>47741</v>
      </c>
      <c r="BG35" s="420"/>
      <c r="BH35" s="421"/>
      <c r="BI35" s="419">
        <f>IF($A35="","",IFERROR(VLOOKUP(BI$3&amp;$A35,Model1_RMRJ!$1:$1048576,8,0),"-"))</f>
        <v>48370</v>
      </c>
      <c r="BJ35" s="420"/>
      <c r="BK35" s="421"/>
      <c r="BL35" s="419">
        <f>IF($A35="","",IFERROR(VLOOKUP(BL$3&amp;$A35,Model1_RMRJ!$1:$1048576,8,0),"-"))</f>
        <v>47308</v>
      </c>
      <c r="BM35" s="420"/>
      <c r="BN35" s="421"/>
      <c r="BO35" s="419">
        <f>IF($A35="","",IFERROR(VLOOKUP(BO$3&amp;$A35,Model1_RMRJ!$1:$1048576,8,0),"-"))</f>
        <v>11752</v>
      </c>
      <c r="BP35" s="420"/>
      <c r="BQ35" s="421"/>
    </row>
    <row r="36" spans="1:69" ht="16.5" thickBot="1" x14ac:dyDescent="0.3">
      <c r="A36" s="367" t="s">
        <v>701</v>
      </c>
      <c r="B36" s="319" t="s">
        <v>752</v>
      </c>
      <c r="C36" s="318"/>
      <c r="D36" s="422">
        <f>IF($A36="","",IFERROR(VLOOKUP(D$3&amp;$A36,Model1_RMRJ!$1:$1048576,9,0),"-"))</f>
        <v>0.4148719310760498</v>
      </c>
      <c r="E36" s="423"/>
      <c r="F36" s="424"/>
      <c r="G36" s="422">
        <f>IF($A36="","",IFERROR(VLOOKUP(G$3&amp;$A36,Model1_RMRJ!$1:$1048576,9,0),"-"))</f>
        <v>0.37532031536102295</v>
      </c>
      <c r="H36" s="423"/>
      <c r="I36" s="424"/>
      <c r="J36" s="422">
        <f>IF($A36="","",IFERROR(VLOOKUP(J$3&amp;$A36,Model1_RMRJ!$1:$1048576,9,0),"-"))</f>
        <v>0.40388473868370056</v>
      </c>
      <c r="K36" s="423"/>
      <c r="L36" s="424"/>
      <c r="M36" s="422">
        <f>IF($A36="","",IFERROR(VLOOKUP(M$3&amp;$A36,Model1_RMRJ!$1:$1048576,9,0),"-"))</f>
        <v>0.38193032145500183</v>
      </c>
      <c r="N36" s="423"/>
      <c r="O36" s="424"/>
      <c r="P36" s="422">
        <f>IF($A36="","",IFERROR(VLOOKUP(P$3&amp;$A36,Model1_RMRJ!$1:$1048576,9,0),"-"))</f>
        <v>0.41119170188903809</v>
      </c>
      <c r="Q36" s="423"/>
      <c r="R36" s="424"/>
      <c r="S36" s="422">
        <f>IF($A36="","",IFERROR(VLOOKUP(S$3&amp;$A36,Model1_RMRJ!$1:$1048576,9,0),"-"))</f>
        <v>0.40222829580307007</v>
      </c>
      <c r="T36" s="423"/>
      <c r="U36" s="424"/>
      <c r="V36" s="422">
        <f>IF($A36="","",IFERROR(VLOOKUP(V$3&amp;$A36,Model1_RMRJ!$1:$1048576,9,0),"-"))</f>
        <v>0.41020196676254272</v>
      </c>
      <c r="W36" s="423"/>
      <c r="X36" s="424"/>
      <c r="Y36" s="422">
        <f>IF($A36="","",IFERROR(VLOOKUP(Y$3&amp;$A36,Model1_RMRJ!$1:$1048576,9,0),"-"))</f>
        <v>0.4401639997959137</v>
      </c>
      <c r="Z36" s="423"/>
      <c r="AA36" s="424"/>
      <c r="AB36" s="422">
        <f>IF($A36="","",IFERROR(VLOOKUP(AB$3&amp;$A36,Model1_RMRJ!$1:$1048576,9,0),"-"))</f>
        <v>0.44136619567871094</v>
      </c>
      <c r="AC36" s="423"/>
      <c r="AD36" s="424"/>
      <c r="AE36" s="422">
        <f>IF($A36="","",IFERROR(VLOOKUP(AE$3&amp;$A36,Model1_RMRJ!$1:$1048576,9,0),"-"))</f>
        <v>0.22675016522407532</v>
      </c>
      <c r="AF36" s="423"/>
      <c r="AG36" s="424"/>
      <c r="AH36" s="422">
        <f>IF($A36="","",IFERROR(VLOOKUP(AH$3&amp;$A36,Model1_RMRJ!$1:$1048576,9,0),"-"))</f>
        <v>0.11619143933057785</v>
      </c>
      <c r="AI36" s="423"/>
      <c r="AJ36" s="424"/>
      <c r="AK36" s="422">
        <f>IF($A36="","",IFERROR(VLOOKUP(AK$3&amp;$A36,Model1_RMRJ!$1:$1048576,9,0),"-"))</f>
        <v>0.20411039888858795</v>
      </c>
      <c r="AL36" s="423"/>
      <c r="AM36" s="424"/>
      <c r="AN36" s="422">
        <f>IF($A36="","",IFERROR(VLOOKUP(AN$3&amp;$A36,Model1_RMRJ!$1:$1048576,9,0),"-"))</f>
        <v>0.43689346313476563</v>
      </c>
      <c r="AO36" s="423"/>
      <c r="AP36" s="424"/>
      <c r="AQ36" s="422">
        <f>IF($A36="","",IFERROR(VLOOKUP(AQ$3&amp;$A36,Model1_RMRJ!$1:$1048576,9,0),"-"))</f>
        <v>0.44687259197235107</v>
      </c>
      <c r="AR36" s="423"/>
      <c r="AS36" s="424"/>
      <c r="AT36" s="422">
        <f>IF($A36="","",IFERROR(VLOOKUP(AT$3&amp;$A36,Model1_RMRJ!$1:$1048576,9,0),"-"))</f>
        <v>0.46912461519241333</v>
      </c>
      <c r="AU36" s="423"/>
      <c r="AV36" s="424"/>
      <c r="AW36" s="422">
        <f>IF($A36="","",IFERROR(VLOOKUP(AW$3&amp;$A36,Model1_RMRJ!$1:$1048576,9,0),"-"))</f>
        <v>0.45007798075675964</v>
      </c>
      <c r="AX36" s="423"/>
      <c r="AY36" s="424"/>
      <c r="AZ36" s="422">
        <f>IF($A36="","",IFERROR(VLOOKUP(AZ$3&amp;$A36,Model1_RMRJ!$1:$1048576,9,0),"-"))</f>
        <v>0.45865285396575928</v>
      </c>
      <c r="BA36" s="423"/>
      <c r="BB36" s="424"/>
      <c r="BC36" s="422">
        <f>IF($A36="","",IFERROR(VLOOKUP(BC$3&amp;$A36,Model1_RMRJ!$1:$1048576,9,0),"-"))</f>
        <v>0.3925536572933197</v>
      </c>
      <c r="BD36" s="423"/>
      <c r="BE36" s="424"/>
      <c r="BF36" s="422">
        <f>IF($A36="","",IFERROR(VLOOKUP(BF$3&amp;$A36,Model1_RMRJ!$1:$1048576,9,0),"-"))</f>
        <v>0.41509246826171875</v>
      </c>
      <c r="BG36" s="423"/>
      <c r="BH36" s="424"/>
      <c r="BI36" s="422">
        <f>IF($A36="","",IFERROR(VLOOKUP(BI$3&amp;$A36,Model1_RMRJ!$1:$1048576,9,0),"-"))</f>
        <v>0.2119576632976532</v>
      </c>
      <c r="BJ36" s="423"/>
      <c r="BK36" s="424"/>
      <c r="BL36" s="422">
        <f>IF($A36="","",IFERROR(VLOOKUP(BL$3&amp;$A36,Model1_RMRJ!$1:$1048576,9,0),"-"))</f>
        <v>0.4495178759098053</v>
      </c>
      <c r="BM36" s="423"/>
      <c r="BN36" s="424"/>
      <c r="BO36" s="422">
        <f>IF($A36="","",IFERROR(VLOOKUP(BO$3&amp;$A36,Model1_RMRJ!$1:$1048576,9,0),"-"))</f>
        <v>0.45865285396575928</v>
      </c>
      <c r="BP36" s="423"/>
      <c r="BQ36" s="424"/>
    </row>
    <row r="37" spans="1:69" ht="13.5" thickTop="1" x14ac:dyDescent="0.25">
      <c r="A37" s="369"/>
      <c r="B37" s="320" t="s">
        <v>772</v>
      </c>
      <c r="C37" s="321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</row>
    <row r="38" spans="1:69" x14ac:dyDescent="0.25">
      <c r="B38" s="248" t="s">
        <v>2</v>
      </c>
      <c r="C38" s="323"/>
      <c r="D38" s="324"/>
      <c r="E38" s="324"/>
      <c r="F38" s="324"/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324"/>
    </row>
    <row r="39" spans="1:69" x14ac:dyDescent="0.25">
      <c r="B39" s="259" t="s">
        <v>773</v>
      </c>
      <c r="C39" s="325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</row>
    <row r="40" spans="1:69" x14ac:dyDescent="0.25">
      <c r="B40" s="327"/>
      <c r="C40" s="325"/>
    </row>
    <row r="41" spans="1:69" s="329" customFormat="1" x14ac:dyDescent="0.25">
      <c r="A41" s="367"/>
      <c r="B41" s="297"/>
      <c r="C41" s="325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  <c r="AO41" s="328"/>
      <c r="AP41" s="328"/>
      <c r="AQ41" s="328"/>
      <c r="AR41" s="328"/>
      <c r="AS41" s="328"/>
      <c r="AT41" s="328"/>
      <c r="AU41" s="328"/>
      <c r="AV41" s="328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</row>
    <row r="42" spans="1:69" x14ac:dyDescent="0.25">
      <c r="C42" s="325"/>
    </row>
    <row r="43" spans="1:69" x14ac:dyDescent="0.25">
      <c r="C43" s="325"/>
    </row>
    <row r="44" spans="1:69" x14ac:dyDescent="0.25">
      <c r="C44" s="325"/>
    </row>
    <row r="45" spans="1:69" x14ac:dyDescent="0.25">
      <c r="C45" s="325"/>
    </row>
    <row r="46" spans="1:69" x14ac:dyDescent="0.25">
      <c r="C46" s="325"/>
    </row>
    <row r="47" spans="1:69" x14ac:dyDescent="0.25">
      <c r="C47" s="325"/>
    </row>
    <row r="48" spans="1:69" x14ac:dyDescent="0.25">
      <c r="C48" s="325"/>
    </row>
    <row r="49" spans="1:69" x14ac:dyDescent="0.25">
      <c r="C49" s="325"/>
    </row>
    <row r="50" spans="1:69" s="328" customFormat="1" x14ac:dyDescent="0.25">
      <c r="A50" s="367"/>
      <c r="B50" s="297"/>
      <c r="C50" s="325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</row>
    <row r="51" spans="1:69" s="328" customFormat="1" x14ac:dyDescent="0.25">
      <c r="A51" s="367"/>
      <c r="B51" s="297"/>
      <c r="C51" s="325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</row>
  </sheetData>
  <mergeCells count="72">
    <mergeCell ref="BL36:BN36"/>
    <mergeCell ref="BO36:BQ36"/>
    <mergeCell ref="AT36:AV36"/>
    <mergeCell ref="AW36:AY36"/>
    <mergeCell ref="AZ36:BB36"/>
    <mergeCell ref="BC36:BE36"/>
    <mergeCell ref="BF36:BH36"/>
    <mergeCell ref="BI36:BK36"/>
    <mergeCell ref="AB36:AD36"/>
    <mergeCell ref="AE36:AG36"/>
    <mergeCell ref="AH36:AJ36"/>
    <mergeCell ref="AK36:AM36"/>
    <mergeCell ref="AN36:AP36"/>
    <mergeCell ref="AQ36:AS36"/>
    <mergeCell ref="BL35:BN35"/>
    <mergeCell ref="BO35:BQ35"/>
    <mergeCell ref="D36:F36"/>
    <mergeCell ref="G36:I36"/>
    <mergeCell ref="J36:L36"/>
    <mergeCell ref="M36:O36"/>
    <mergeCell ref="P36:R36"/>
    <mergeCell ref="S36:U36"/>
    <mergeCell ref="V36:X36"/>
    <mergeCell ref="Y36:AA36"/>
    <mergeCell ref="AT35:AV35"/>
    <mergeCell ref="AW35:AY35"/>
    <mergeCell ref="AZ35:BB35"/>
    <mergeCell ref="BC35:BE35"/>
    <mergeCell ref="BF35:BH35"/>
    <mergeCell ref="BI35:BK35"/>
    <mergeCell ref="AB35:AD35"/>
    <mergeCell ref="AE35:AG35"/>
    <mergeCell ref="AH35:AJ35"/>
    <mergeCell ref="AK35:AM35"/>
    <mergeCell ref="AN35:AP35"/>
    <mergeCell ref="AQ35:AS35"/>
    <mergeCell ref="Y35:AA35"/>
    <mergeCell ref="B10:C10"/>
    <mergeCell ref="B11:C11"/>
    <mergeCell ref="B14:C14"/>
    <mergeCell ref="B16:C16"/>
    <mergeCell ref="D35:F35"/>
    <mergeCell ref="G35:I35"/>
    <mergeCell ref="J35:L35"/>
    <mergeCell ref="M35:O35"/>
    <mergeCell ref="P35:R35"/>
    <mergeCell ref="S35:U35"/>
    <mergeCell ref="V35:X35"/>
    <mergeCell ref="BC7:BE7"/>
    <mergeCell ref="BF7:BH7"/>
    <mergeCell ref="BI7:BK7"/>
    <mergeCell ref="BL7:BN7"/>
    <mergeCell ref="BO7:BQ7"/>
    <mergeCell ref="B9:C9"/>
    <mergeCell ref="AK7:AM7"/>
    <mergeCell ref="AN7:AP7"/>
    <mergeCell ref="AQ7:AS7"/>
    <mergeCell ref="AT7:AV7"/>
    <mergeCell ref="B7:C8"/>
    <mergeCell ref="D7:F7"/>
    <mergeCell ref="G7:I7"/>
    <mergeCell ref="J7:L7"/>
    <mergeCell ref="M7:O7"/>
    <mergeCell ref="P7:R7"/>
    <mergeCell ref="AW7:AY7"/>
    <mergeCell ref="AZ7:BB7"/>
    <mergeCell ref="S7:U7"/>
    <mergeCell ref="V7:X7"/>
    <mergeCell ref="Y7:AA7"/>
    <mergeCell ref="AB7:AD7"/>
    <mergeCell ref="AE7:AG7"/>
    <mergeCell ref="AH7:AJ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1"/>
  <sheetViews>
    <sheetView showGridLines="0" zoomScale="90" zoomScaleNormal="90" workbookViewId="0">
      <pane ySplit="8" topLeftCell="A9" activePane="bottomLeft" state="frozen"/>
      <selection activeCell="B84" sqref="B84"/>
      <selection pane="bottomLeft" activeCell="B84" sqref="B84"/>
    </sheetView>
  </sheetViews>
  <sheetFormatPr defaultColWidth="9.28515625" defaultRowHeight="12.75" x14ac:dyDescent="0.25"/>
  <cols>
    <col min="1" max="1" width="4.140625" style="367" customWidth="1"/>
    <col min="2" max="2" width="2.28515625" style="297" customWidth="1"/>
    <col min="3" max="3" width="26" style="330" customWidth="1"/>
    <col min="4" max="4" width="11.42578125" style="328" customWidth="1"/>
    <col min="5" max="5" width="9.28515625" style="328" bestFit="1" customWidth="1"/>
    <col min="6" max="6" width="9.7109375" style="328" bestFit="1" customWidth="1"/>
    <col min="7" max="7" width="11.42578125" style="328" customWidth="1"/>
    <col min="8" max="8" width="9.28515625" style="328" bestFit="1" customWidth="1"/>
    <col min="9" max="9" width="9.7109375" style="328" bestFit="1" customWidth="1"/>
    <col min="10" max="10" width="11.42578125" style="328" customWidth="1"/>
    <col min="11" max="11" width="8.5703125" style="328" customWidth="1"/>
    <col min="12" max="12" width="7.7109375" style="328" customWidth="1"/>
    <col min="13" max="13" width="11.42578125" style="328" customWidth="1"/>
    <col min="14" max="14" width="8.5703125" style="328" customWidth="1"/>
    <col min="15" max="15" width="7.7109375" style="328" customWidth="1"/>
    <col min="16" max="16" width="11.42578125" style="328" customWidth="1"/>
    <col min="17" max="17" width="8.5703125" style="328" customWidth="1"/>
    <col min="18" max="18" width="7.7109375" style="328" customWidth="1"/>
    <col min="19" max="19" width="11.42578125" style="328" customWidth="1"/>
    <col min="20" max="20" width="8.5703125" style="328" customWidth="1"/>
    <col min="21" max="21" width="7.7109375" style="328" customWidth="1"/>
    <col min="22" max="22" width="11.42578125" style="328" customWidth="1"/>
    <col min="23" max="23" width="8.5703125" style="328" customWidth="1"/>
    <col min="24" max="24" width="7.7109375" style="328" customWidth="1"/>
    <col min="25" max="25" width="11.42578125" style="328" customWidth="1"/>
    <col min="26" max="26" width="8.5703125" style="328" customWidth="1"/>
    <col min="27" max="27" width="7.7109375" style="328" customWidth="1"/>
    <col min="28" max="28" width="11.42578125" style="328" customWidth="1"/>
    <col min="29" max="29" width="8.5703125" style="328" customWidth="1"/>
    <col min="30" max="30" width="7.7109375" style="328" customWidth="1"/>
    <col min="31" max="31" width="11.42578125" style="328" customWidth="1"/>
    <col min="32" max="32" width="8.5703125" style="328" customWidth="1"/>
    <col min="33" max="33" width="7.7109375" style="328" customWidth="1"/>
    <col min="34" max="34" width="11.42578125" style="328" customWidth="1"/>
    <col min="35" max="35" width="8.5703125" style="328" customWidth="1"/>
    <col min="36" max="36" width="7.7109375" style="328" customWidth="1"/>
    <col min="37" max="37" width="11.42578125" style="328" customWidth="1"/>
    <col min="38" max="38" width="8.5703125" style="328" customWidth="1"/>
    <col min="39" max="39" width="7.7109375" style="328" customWidth="1"/>
    <col min="40" max="40" width="11.42578125" style="328" customWidth="1"/>
    <col min="41" max="41" width="8.5703125" style="328" customWidth="1"/>
    <col min="42" max="42" width="7.7109375" style="328" customWidth="1"/>
    <col min="43" max="43" width="11.42578125" style="328" customWidth="1"/>
    <col min="44" max="44" width="8.5703125" style="328" customWidth="1"/>
    <col min="45" max="45" width="7.7109375" style="328" customWidth="1"/>
    <col min="46" max="46" width="11.42578125" style="328" customWidth="1"/>
    <col min="47" max="47" width="8.5703125" style="328" customWidth="1"/>
    <col min="48" max="48" width="7.7109375" style="328" customWidth="1"/>
    <col min="49" max="16384" width="9.28515625" style="297"/>
  </cols>
  <sheetData>
    <row r="1" spans="1:69" s="292" customFormat="1" ht="21.75" customHeight="1" x14ac:dyDescent="0.25">
      <c r="A1" s="289" t="s">
        <v>724</v>
      </c>
      <c r="B1" s="290"/>
      <c r="C1" s="289"/>
      <c r="D1" s="291" t="str">
        <f>D3&amp;"_"&amp;D4</f>
        <v>12012_4</v>
      </c>
      <c r="E1" s="291" t="str">
        <f>E3&amp;"_"&amp;E4</f>
        <v>12012_7</v>
      </c>
      <c r="F1" s="291" t="str">
        <f>F3&amp;"_"&amp;F4</f>
        <v>12012_10</v>
      </c>
      <c r="G1" s="291" t="str">
        <f>G3&amp;"_"&amp;G4</f>
        <v>22012_4</v>
      </c>
      <c r="H1" s="291" t="str">
        <f t="shared" ref="H1" si="0">H3&amp;"_"&amp;H4</f>
        <v>22012_7</v>
      </c>
      <c r="I1" s="291" t="str">
        <f>I3&amp;"_"&amp;I4</f>
        <v>22012_10</v>
      </c>
      <c r="J1" s="291" t="str">
        <f t="shared" ref="J1:BQ1" si="1">J3&amp;"_"&amp;J4</f>
        <v>32012_4</v>
      </c>
      <c r="K1" s="291" t="str">
        <f t="shared" si="1"/>
        <v>32012_7</v>
      </c>
      <c r="L1" s="291" t="str">
        <f t="shared" si="1"/>
        <v>32012_10</v>
      </c>
      <c r="M1" s="291" t="str">
        <f t="shared" si="1"/>
        <v>42012_4</v>
      </c>
      <c r="N1" s="291" t="str">
        <f t="shared" si="1"/>
        <v>42012_7</v>
      </c>
      <c r="O1" s="291" t="str">
        <f t="shared" si="1"/>
        <v>42012_10</v>
      </c>
      <c r="P1" s="291" t="str">
        <f t="shared" si="1"/>
        <v>12013_4</v>
      </c>
      <c r="Q1" s="291" t="str">
        <f t="shared" si="1"/>
        <v>12013_7</v>
      </c>
      <c r="R1" s="291" t="str">
        <f t="shared" si="1"/>
        <v>12013_10</v>
      </c>
      <c r="S1" s="291" t="str">
        <f t="shared" si="1"/>
        <v>22013_4</v>
      </c>
      <c r="T1" s="291" t="str">
        <f t="shared" si="1"/>
        <v>22013_7</v>
      </c>
      <c r="U1" s="291" t="str">
        <f t="shared" si="1"/>
        <v>22013_10</v>
      </c>
      <c r="V1" s="291" t="str">
        <f t="shared" si="1"/>
        <v>32013_4</v>
      </c>
      <c r="W1" s="291" t="str">
        <f t="shared" si="1"/>
        <v>32013_7</v>
      </c>
      <c r="X1" s="291" t="str">
        <f t="shared" si="1"/>
        <v>32013_10</v>
      </c>
      <c r="Y1" s="291" t="str">
        <f t="shared" si="1"/>
        <v>42013_4</v>
      </c>
      <c r="Z1" s="291" t="str">
        <f t="shared" si="1"/>
        <v>42013_7</v>
      </c>
      <c r="AA1" s="291" t="str">
        <f t="shared" si="1"/>
        <v>42013_10</v>
      </c>
      <c r="AB1" s="291" t="str">
        <f t="shared" si="1"/>
        <v>12014_4</v>
      </c>
      <c r="AC1" s="291" t="str">
        <f t="shared" si="1"/>
        <v>12014_7</v>
      </c>
      <c r="AD1" s="291" t="str">
        <f t="shared" si="1"/>
        <v>12014_10</v>
      </c>
      <c r="AE1" s="291" t="str">
        <f t="shared" si="1"/>
        <v>22014_4</v>
      </c>
      <c r="AF1" s="291" t="str">
        <f t="shared" si="1"/>
        <v>22014_7</v>
      </c>
      <c r="AG1" s="291" t="str">
        <f t="shared" si="1"/>
        <v>22014_10</v>
      </c>
      <c r="AH1" s="291" t="str">
        <f t="shared" si="1"/>
        <v>32014_4</v>
      </c>
      <c r="AI1" s="291" t="str">
        <f t="shared" si="1"/>
        <v>32014_7</v>
      </c>
      <c r="AJ1" s="291" t="str">
        <f t="shared" si="1"/>
        <v>32014_10</v>
      </c>
      <c r="AK1" s="291" t="str">
        <f t="shared" si="1"/>
        <v>42014_4</v>
      </c>
      <c r="AL1" s="291" t="str">
        <f t="shared" si="1"/>
        <v>42014_7</v>
      </c>
      <c r="AM1" s="291" t="str">
        <f t="shared" si="1"/>
        <v>42014_10</v>
      </c>
      <c r="AN1" s="291" t="str">
        <f t="shared" si="1"/>
        <v>12015_4</v>
      </c>
      <c r="AO1" s="291" t="str">
        <f t="shared" si="1"/>
        <v>12015_7</v>
      </c>
      <c r="AP1" s="291" t="str">
        <f t="shared" si="1"/>
        <v>12015_10</v>
      </c>
      <c r="AQ1" s="291" t="str">
        <f t="shared" si="1"/>
        <v>22015_4</v>
      </c>
      <c r="AR1" s="291" t="str">
        <f t="shared" si="1"/>
        <v>22015_7</v>
      </c>
      <c r="AS1" s="291" t="str">
        <f t="shared" si="1"/>
        <v>22015_10</v>
      </c>
      <c r="AT1" s="291" t="str">
        <f t="shared" si="1"/>
        <v>32015_4</v>
      </c>
      <c r="AU1" s="291" t="str">
        <f t="shared" si="1"/>
        <v>32015_7</v>
      </c>
      <c r="AV1" s="291" t="str">
        <f t="shared" si="1"/>
        <v>32015_10</v>
      </c>
      <c r="AW1" s="291" t="str">
        <f t="shared" si="1"/>
        <v>42015_4</v>
      </c>
      <c r="AX1" s="291" t="str">
        <f t="shared" si="1"/>
        <v>42015_7</v>
      </c>
      <c r="AY1" s="291" t="str">
        <f t="shared" si="1"/>
        <v>42015_10</v>
      </c>
      <c r="AZ1" s="291" t="str">
        <f t="shared" si="1"/>
        <v>12016_4</v>
      </c>
      <c r="BA1" s="291" t="str">
        <f t="shared" si="1"/>
        <v>12016_7</v>
      </c>
      <c r="BB1" s="291" t="str">
        <f t="shared" si="1"/>
        <v>12016_10</v>
      </c>
      <c r="BC1" s="291" t="str">
        <f t="shared" si="1"/>
        <v>2012_4</v>
      </c>
      <c r="BD1" s="291" t="str">
        <f t="shared" si="1"/>
        <v>2012_7</v>
      </c>
      <c r="BE1" s="291" t="str">
        <f t="shared" si="1"/>
        <v>2012_10</v>
      </c>
      <c r="BF1" s="291" t="str">
        <f t="shared" si="1"/>
        <v>2013_4</v>
      </c>
      <c r="BG1" s="291" t="str">
        <f t="shared" si="1"/>
        <v>2013_7</v>
      </c>
      <c r="BH1" s="291" t="str">
        <f t="shared" si="1"/>
        <v>2013_10</v>
      </c>
      <c r="BI1" s="291" t="str">
        <f t="shared" si="1"/>
        <v>2014_4</v>
      </c>
      <c r="BJ1" s="291" t="str">
        <f t="shared" si="1"/>
        <v>2014_7</v>
      </c>
      <c r="BK1" s="291" t="str">
        <f t="shared" si="1"/>
        <v>2014_10</v>
      </c>
      <c r="BL1" s="291" t="str">
        <f t="shared" si="1"/>
        <v>2015_4</v>
      </c>
      <c r="BM1" s="291" t="str">
        <f t="shared" si="1"/>
        <v>2015_7</v>
      </c>
      <c r="BN1" s="291" t="str">
        <f t="shared" si="1"/>
        <v>2015_10</v>
      </c>
      <c r="BO1" s="291" t="str">
        <f t="shared" si="1"/>
        <v>2016_4</v>
      </c>
      <c r="BP1" s="291" t="str">
        <f t="shared" si="1"/>
        <v>2016_7</v>
      </c>
      <c r="BQ1" s="291" t="str">
        <f t="shared" si="1"/>
        <v>2016_10</v>
      </c>
    </row>
    <row r="2" spans="1:69" s="294" customFormat="1" ht="7.5" customHeight="1" x14ac:dyDescent="0.25">
      <c r="A2" s="293">
        <v>1</v>
      </c>
      <c r="B2" s="293">
        <v>2</v>
      </c>
      <c r="C2" s="293">
        <v>3</v>
      </c>
      <c r="D2" s="293">
        <v>4</v>
      </c>
      <c r="E2" s="293">
        <v>5</v>
      </c>
      <c r="F2" s="293">
        <v>6</v>
      </c>
      <c r="G2" s="293">
        <v>7</v>
      </c>
      <c r="H2" s="293">
        <v>8</v>
      </c>
      <c r="I2" s="293">
        <v>9</v>
      </c>
      <c r="J2" s="293">
        <v>10</v>
      </c>
      <c r="K2" s="293">
        <v>11</v>
      </c>
      <c r="L2" s="293">
        <v>12</v>
      </c>
      <c r="M2" s="293">
        <v>13</v>
      </c>
      <c r="N2" s="293">
        <v>14</v>
      </c>
      <c r="O2" s="293">
        <v>15</v>
      </c>
      <c r="P2" s="293">
        <v>16</v>
      </c>
      <c r="Q2" s="293">
        <v>17</v>
      </c>
      <c r="R2" s="293">
        <v>18</v>
      </c>
      <c r="S2" s="293">
        <v>19</v>
      </c>
      <c r="T2" s="293">
        <v>20</v>
      </c>
      <c r="U2" s="293">
        <v>21</v>
      </c>
      <c r="V2" s="293">
        <v>22</v>
      </c>
      <c r="W2" s="293">
        <v>23</v>
      </c>
      <c r="X2" s="293">
        <v>24</v>
      </c>
      <c r="Y2" s="293">
        <v>25</v>
      </c>
      <c r="Z2" s="293">
        <v>26</v>
      </c>
      <c r="AA2" s="293">
        <v>27</v>
      </c>
      <c r="AB2" s="293">
        <v>28</v>
      </c>
      <c r="AC2" s="293">
        <v>29</v>
      </c>
      <c r="AD2" s="293">
        <v>30</v>
      </c>
      <c r="AE2" s="293">
        <v>31</v>
      </c>
      <c r="AF2" s="293">
        <v>32</v>
      </c>
      <c r="AG2" s="293">
        <v>33</v>
      </c>
      <c r="AH2" s="293">
        <v>34</v>
      </c>
      <c r="AI2" s="293">
        <v>35</v>
      </c>
      <c r="AJ2" s="293">
        <v>36</v>
      </c>
      <c r="AK2" s="293">
        <v>37</v>
      </c>
      <c r="AL2" s="293">
        <v>38</v>
      </c>
      <c r="AM2" s="293">
        <v>39</v>
      </c>
      <c r="AN2" s="293">
        <v>40</v>
      </c>
      <c r="AO2" s="293">
        <v>41</v>
      </c>
      <c r="AP2" s="293">
        <v>42</v>
      </c>
      <c r="AQ2" s="293">
        <v>43</v>
      </c>
      <c r="AR2" s="293">
        <v>44</v>
      </c>
      <c r="AS2" s="293">
        <v>45</v>
      </c>
      <c r="AT2" s="293">
        <v>46</v>
      </c>
      <c r="AU2" s="293">
        <v>47</v>
      </c>
      <c r="AV2" s="293">
        <v>48</v>
      </c>
      <c r="AW2" s="293">
        <v>49</v>
      </c>
      <c r="AX2" s="293">
        <v>50</v>
      </c>
      <c r="AY2" s="293">
        <v>51</v>
      </c>
      <c r="AZ2" s="293">
        <v>52</v>
      </c>
      <c r="BA2" s="293">
        <v>53</v>
      </c>
      <c r="BB2" s="293">
        <v>54</v>
      </c>
      <c r="BC2" s="293">
        <v>55</v>
      </c>
      <c r="BD2" s="293">
        <v>56</v>
      </c>
      <c r="BE2" s="293">
        <v>57</v>
      </c>
      <c r="BF2" s="293">
        <v>58</v>
      </c>
      <c r="BG2" s="293">
        <v>59</v>
      </c>
      <c r="BH2" s="293">
        <v>60</v>
      </c>
      <c r="BI2" s="293">
        <v>61</v>
      </c>
      <c r="BJ2" s="293">
        <v>62</v>
      </c>
      <c r="BK2" s="293">
        <v>63</v>
      </c>
      <c r="BL2" s="293">
        <v>64</v>
      </c>
      <c r="BM2" s="293">
        <v>65</v>
      </c>
      <c r="BN2" s="293">
        <v>66</v>
      </c>
      <c r="BO2" s="293">
        <v>67</v>
      </c>
      <c r="BP2" s="293">
        <v>68</v>
      </c>
      <c r="BQ2" s="293">
        <v>69</v>
      </c>
    </row>
    <row r="3" spans="1:69" s="366" customFormat="1" ht="8.25" customHeight="1" x14ac:dyDescent="0.25">
      <c r="A3" s="366">
        <v>6</v>
      </c>
      <c r="D3" s="366">
        <v>12012</v>
      </c>
      <c r="E3" s="366">
        <v>12012</v>
      </c>
      <c r="F3" s="366">
        <v>12012</v>
      </c>
      <c r="G3" s="366">
        <v>22012</v>
      </c>
      <c r="H3" s="366">
        <v>22012</v>
      </c>
      <c r="I3" s="366">
        <v>22012</v>
      </c>
      <c r="J3" s="366">
        <v>32012</v>
      </c>
      <c r="K3" s="366">
        <v>32012</v>
      </c>
      <c r="L3" s="366">
        <v>32012</v>
      </c>
      <c r="M3" s="366">
        <v>42012</v>
      </c>
      <c r="N3" s="366">
        <v>42012</v>
      </c>
      <c r="O3" s="366">
        <v>42012</v>
      </c>
      <c r="P3" s="366">
        <v>12013</v>
      </c>
      <c r="Q3" s="366">
        <v>12013</v>
      </c>
      <c r="R3" s="366">
        <v>12013</v>
      </c>
      <c r="S3" s="366">
        <v>22013</v>
      </c>
      <c r="T3" s="366">
        <v>22013</v>
      </c>
      <c r="U3" s="366">
        <v>22013</v>
      </c>
      <c r="V3" s="366">
        <v>32013</v>
      </c>
      <c r="W3" s="366">
        <v>32013</v>
      </c>
      <c r="X3" s="366">
        <v>32013</v>
      </c>
      <c r="Y3" s="366">
        <v>42013</v>
      </c>
      <c r="Z3" s="366">
        <v>42013</v>
      </c>
      <c r="AA3" s="366">
        <v>42013</v>
      </c>
      <c r="AB3" s="366">
        <v>12014</v>
      </c>
      <c r="AC3" s="366">
        <v>12014</v>
      </c>
      <c r="AD3" s="366">
        <v>12014</v>
      </c>
      <c r="AE3" s="366">
        <v>22014</v>
      </c>
      <c r="AF3" s="366">
        <v>22014</v>
      </c>
      <c r="AG3" s="366">
        <v>22014</v>
      </c>
      <c r="AH3" s="366">
        <v>32014</v>
      </c>
      <c r="AI3" s="366">
        <v>32014</v>
      </c>
      <c r="AJ3" s="366">
        <v>32014</v>
      </c>
      <c r="AK3" s="366">
        <v>42014</v>
      </c>
      <c r="AL3" s="366">
        <v>42014</v>
      </c>
      <c r="AM3" s="366">
        <v>42014</v>
      </c>
      <c r="AN3" s="366">
        <v>12015</v>
      </c>
      <c r="AO3" s="366">
        <v>12015</v>
      </c>
      <c r="AP3" s="366">
        <v>12015</v>
      </c>
      <c r="AQ3" s="366">
        <v>22015</v>
      </c>
      <c r="AR3" s="366">
        <v>22015</v>
      </c>
      <c r="AS3" s="366">
        <v>22015</v>
      </c>
      <c r="AT3" s="366">
        <v>32015</v>
      </c>
      <c r="AU3" s="366">
        <v>32015</v>
      </c>
      <c r="AV3" s="366">
        <v>32015</v>
      </c>
      <c r="AW3" s="366">
        <v>42015</v>
      </c>
      <c r="AX3" s="366">
        <v>42015</v>
      </c>
      <c r="AY3" s="366">
        <v>42015</v>
      </c>
      <c r="AZ3" s="366">
        <v>12016</v>
      </c>
      <c r="BA3" s="366">
        <v>12016</v>
      </c>
      <c r="BB3" s="366">
        <v>12016</v>
      </c>
      <c r="BC3" s="366">
        <v>2012</v>
      </c>
      <c r="BD3" s="366">
        <v>2012</v>
      </c>
      <c r="BE3" s="366">
        <v>2012</v>
      </c>
      <c r="BF3" s="366">
        <v>2013</v>
      </c>
      <c r="BG3" s="366">
        <v>2013</v>
      </c>
      <c r="BH3" s="366">
        <v>2013</v>
      </c>
      <c r="BI3" s="366">
        <v>2014</v>
      </c>
      <c r="BJ3" s="366">
        <v>2014</v>
      </c>
      <c r="BK3" s="366">
        <v>2014</v>
      </c>
      <c r="BL3" s="366">
        <v>2015</v>
      </c>
      <c r="BM3" s="366">
        <v>2015</v>
      </c>
      <c r="BN3" s="366">
        <v>2015</v>
      </c>
      <c r="BO3" s="366">
        <v>2016</v>
      </c>
      <c r="BP3" s="366">
        <v>2016</v>
      </c>
      <c r="BQ3" s="366">
        <v>2016</v>
      </c>
    </row>
    <row r="4" spans="1:69" s="366" customFormat="1" ht="8.25" customHeight="1" x14ac:dyDescent="0.25">
      <c r="A4" s="366">
        <v>4</v>
      </c>
      <c r="B4" s="366" t="s">
        <v>607</v>
      </c>
      <c r="C4" s="366" t="s">
        <v>774</v>
      </c>
      <c r="D4" s="366">
        <v>4</v>
      </c>
      <c r="E4" s="366">
        <v>7</v>
      </c>
      <c r="F4" s="366">
        <v>10</v>
      </c>
      <c r="G4" s="366">
        <v>4</v>
      </c>
      <c r="H4" s="366">
        <v>7</v>
      </c>
      <c r="I4" s="366">
        <v>10</v>
      </c>
      <c r="J4" s="366">
        <v>4</v>
      </c>
      <c r="K4" s="366">
        <v>7</v>
      </c>
      <c r="L4" s="366">
        <v>10</v>
      </c>
      <c r="M4" s="366">
        <v>4</v>
      </c>
      <c r="N4" s="366">
        <v>7</v>
      </c>
      <c r="O4" s="366">
        <v>10</v>
      </c>
      <c r="P4" s="366">
        <v>4</v>
      </c>
      <c r="Q4" s="366">
        <v>7</v>
      </c>
      <c r="R4" s="366">
        <v>10</v>
      </c>
      <c r="S4" s="366">
        <v>4</v>
      </c>
      <c r="T4" s="366">
        <v>7</v>
      </c>
      <c r="U4" s="366">
        <v>10</v>
      </c>
      <c r="V4" s="366">
        <v>4</v>
      </c>
      <c r="W4" s="366">
        <v>7</v>
      </c>
      <c r="X4" s="366">
        <v>10</v>
      </c>
      <c r="Y4" s="366">
        <v>4</v>
      </c>
      <c r="Z4" s="366">
        <v>7</v>
      </c>
      <c r="AA4" s="366">
        <v>10</v>
      </c>
      <c r="AB4" s="366">
        <v>4</v>
      </c>
      <c r="AC4" s="366">
        <v>7</v>
      </c>
      <c r="AD4" s="366">
        <v>10</v>
      </c>
      <c r="AE4" s="366">
        <v>4</v>
      </c>
      <c r="AF4" s="366">
        <v>7</v>
      </c>
      <c r="AG4" s="366">
        <v>10</v>
      </c>
      <c r="AH4" s="366">
        <v>4</v>
      </c>
      <c r="AI4" s="366">
        <v>7</v>
      </c>
      <c r="AJ4" s="366">
        <v>10</v>
      </c>
      <c r="AK4" s="366">
        <v>4</v>
      </c>
      <c r="AL4" s="366">
        <v>7</v>
      </c>
      <c r="AM4" s="366">
        <v>10</v>
      </c>
      <c r="AN4" s="366">
        <v>4</v>
      </c>
      <c r="AO4" s="366">
        <v>7</v>
      </c>
      <c r="AP4" s="366">
        <v>10</v>
      </c>
      <c r="AQ4" s="366">
        <v>4</v>
      </c>
      <c r="AR4" s="366">
        <v>7</v>
      </c>
      <c r="AS4" s="366">
        <v>10</v>
      </c>
      <c r="AT4" s="366">
        <v>4</v>
      </c>
      <c r="AU4" s="366">
        <v>7</v>
      </c>
      <c r="AV4" s="366">
        <v>10</v>
      </c>
      <c r="AW4" s="366">
        <v>4</v>
      </c>
      <c r="AX4" s="366">
        <v>7</v>
      </c>
      <c r="AY4" s="366">
        <v>10</v>
      </c>
      <c r="AZ4" s="366">
        <v>4</v>
      </c>
      <c r="BA4" s="366">
        <v>7</v>
      </c>
      <c r="BB4" s="366">
        <v>10</v>
      </c>
      <c r="BC4" s="366">
        <v>4</v>
      </c>
      <c r="BD4" s="366">
        <v>7</v>
      </c>
      <c r="BE4" s="366">
        <v>10</v>
      </c>
      <c r="BF4" s="366">
        <v>4</v>
      </c>
      <c r="BG4" s="366">
        <v>7</v>
      </c>
      <c r="BH4" s="366">
        <v>10</v>
      </c>
      <c r="BI4" s="366">
        <v>4</v>
      </c>
      <c r="BJ4" s="366">
        <v>7</v>
      </c>
      <c r="BK4" s="366">
        <v>10</v>
      </c>
      <c r="BL4" s="366">
        <v>4</v>
      </c>
      <c r="BM4" s="366">
        <v>7</v>
      </c>
      <c r="BN4" s="366">
        <v>10</v>
      </c>
      <c r="BO4" s="366">
        <v>4</v>
      </c>
      <c r="BP4" s="366">
        <v>7</v>
      </c>
      <c r="BQ4" s="366">
        <v>10</v>
      </c>
    </row>
    <row r="5" spans="1:69" ht="21" x14ac:dyDescent="0.25">
      <c r="B5" s="295" t="str">
        <f>"Impacto das características de idade, sexo e formação sobre o ln do salário habitual em todos os trabalhos: Rio de Janeiro, 2012 a 2016"</f>
        <v>Impacto das características de idade, sexo e formação sobre o ln do salário habitual em todos os trabalhos: Rio de Janeiro, 2012 a 2016</v>
      </c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</row>
    <row r="6" spans="1:69" ht="13.5" thickBot="1" x14ac:dyDescent="0.3">
      <c r="B6" s="298"/>
      <c r="C6" s="299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</row>
    <row r="7" spans="1:69" ht="13.5" thickTop="1" x14ac:dyDescent="0.25">
      <c r="B7" s="414" t="s">
        <v>725</v>
      </c>
      <c r="C7" s="414"/>
      <c r="D7" s="411" t="s">
        <v>753</v>
      </c>
      <c r="E7" s="412"/>
      <c r="F7" s="413"/>
      <c r="G7" s="411" t="s">
        <v>754</v>
      </c>
      <c r="H7" s="412"/>
      <c r="I7" s="413"/>
      <c r="J7" s="411" t="s">
        <v>755</v>
      </c>
      <c r="K7" s="412"/>
      <c r="L7" s="413"/>
      <c r="M7" s="411" t="s">
        <v>756</v>
      </c>
      <c r="N7" s="412"/>
      <c r="O7" s="413"/>
      <c r="P7" s="411" t="s">
        <v>757</v>
      </c>
      <c r="Q7" s="412"/>
      <c r="R7" s="413"/>
      <c r="S7" s="411" t="s">
        <v>758</v>
      </c>
      <c r="T7" s="412"/>
      <c r="U7" s="413"/>
      <c r="V7" s="411" t="s">
        <v>759</v>
      </c>
      <c r="W7" s="412"/>
      <c r="X7" s="413"/>
      <c r="Y7" s="411" t="s">
        <v>760</v>
      </c>
      <c r="Z7" s="412"/>
      <c r="AA7" s="413"/>
      <c r="AB7" s="411" t="s">
        <v>761</v>
      </c>
      <c r="AC7" s="412"/>
      <c r="AD7" s="413"/>
      <c r="AE7" s="411" t="s">
        <v>762</v>
      </c>
      <c r="AF7" s="412"/>
      <c r="AG7" s="413"/>
      <c r="AH7" s="411" t="s">
        <v>763</v>
      </c>
      <c r="AI7" s="412"/>
      <c r="AJ7" s="413"/>
      <c r="AK7" s="411" t="s">
        <v>764</v>
      </c>
      <c r="AL7" s="412"/>
      <c r="AM7" s="413"/>
      <c r="AN7" s="411" t="s">
        <v>765</v>
      </c>
      <c r="AO7" s="412"/>
      <c r="AP7" s="413"/>
      <c r="AQ7" s="411" t="s">
        <v>766</v>
      </c>
      <c r="AR7" s="412"/>
      <c r="AS7" s="413"/>
      <c r="AT7" s="411" t="s">
        <v>767</v>
      </c>
      <c r="AU7" s="412"/>
      <c r="AV7" s="412"/>
      <c r="AW7" s="411" t="s">
        <v>768</v>
      </c>
      <c r="AX7" s="412"/>
      <c r="AY7" s="412"/>
      <c r="AZ7" s="411" t="s">
        <v>769</v>
      </c>
      <c r="BA7" s="412"/>
      <c r="BB7" s="412"/>
      <c r="BC7" s="411">
        <v>2012</v>
      </c>
      <c r="BD7" s="412"/>
      <c r="BE7" s="412"/>
      <c r="BF7" s="411">
        <v>2013</v>
      </c>
      <c r="BG7" s="412"/>
      <c r="BH7" s="412"/>
      <c r="BI7" s="411">
        <v>2014</v>
      </c>
      <c r="BJ7" s="412"/>
      <c r="BK7" s="412"/>
      <c r="BL7" s="411">
        <v>2015</v>
      </c>
      <c r="BM7" s="412"/>
      <c r="BN7" s="412"/>
      <c r="BO7" s="411">
        <v>2016</v>
      </c>
      <c r="BP7" s="412"/>
      <c r="BQ7" s="412"/>
    </row>
    <row r="8" spans="1:69" ht="25.5" x14ac:dyDescent="0.25">
      <c r="B8" s="415"/>
      <c r="C8" s="415"/>
      <c r="D8" s="301" t="s">
        <v>726</v>
      </c>
      <c r="E8" s="302" t="s">
        <v>727</v>
      </c>
      <c r="F8" s="303" t="s">
        <v>728</v>
      </c>
      <c r="G8" s="301" t="s">
        <v>726</v>
      </c>
      <c r="H8" s="302" t="s">
        <v>727</v>
      </c>
      <c r="I8" s="303" t="s">
        <v>728</v>
      </c>
      <c r="J8" s="301" t="s">
        <v>726</v>
      </c>
      <c r="K8" s="302" t="s">
        <v>727</v>
      </c>
      <c r="L8" s="303" t="s">
        <v>728</v>
      </c>
      <c r="M8" s="301" t="s">
        <v>726</v>
      </c>
      <c r="N8" s="302" t="s">
        <v>727</v>
      </c>
      <c r="O8" s="303" t="s">
        <v>728</v>
      </c>
      <c r="P8" s="301" t="s">
        <v>726</v>
      </c>
      <c r="Q8" s="302" t="s">
        <v>727</v>
      </c>
      <c r="R8" s="303" t="s">
        <v>728</v>
      </c>
      <c r="S8" s="301" t="s">
        <v>726</v>
      </c>
      <c r="T8" s="302" t="s">
        <v>727</v>
      </c>
      <c r="U8" s="303" t="s">
        <v>728</v>
      </c>
      <c r="V8" s="301" t="s">
        <v>726</v>
      </c>
      <c r="W8" s="302" t="s">
        <v>727</v>
      </c>
      <c r="X8" s="303" t="s">
        <v>728</v>
      </c>
      <c r="Y8" s="301" t="s">
        <v>726</v>
      </c>
      <c r="Z8" s="302" t="s">
        <v>727</v>
      </c>
      <c r="AA8" s="303" t="s">
        <v>728</v>
      </c>
      <c r="AB8" s="301" t="s">
        <v>726</v>
      </c>
      <c r="AC8" s="302" t="s">
        <v>727</v>
      </c>
      <c r="AD8" s="303" t="s">
        <v>728</v>
      </c>
      <c r="AE8" s="301" t="s">
        <v>726</v>
      </c>
      <c r="AF8" s="302" t="s">
        <v>727</v>
      </c>
      <c r="AG8" s="303" t="s">
        <v>728</v>
      </c>
      <c r="AH8" s="301" t="s">
        <v>726</v>
      </c>
      <c r="AI8" s="302" t="s">
        <v>727</v>
      </c>
      <c r="AJ8" s="303" t="s">
        <v>728</v>
      </c>
      <c r="AK8" s="301" t="s">
        <v>726</v>
      </c>
      <c r="AL8" s="302" t="s">
        <v>727</v>
      </c>
      <c r="AM8" s="303" t="s">
        <v>728</v>
      </c>
      <c r="AN8" s="301" t="s">
        <v>726</v>
      </c>
      <c r="AO8" s="302" t="s">
        <v>727</v>
      </c>
      <c r="AP8" s="302" t="s">
        <v>728</v>
      </c>
      <c r="AQ8" s="301" t="s">
        <v>726</v>
      </c>
      <c r="AR8" s="302" t="s">
        <v>727</v>
      </c>
      <c r="AS8" s="303" t="s">
        <v>728</v>
      </c>
      <c r="AT8" s="301" t="s">
        <v>726</v>
      </c>
      <c r="AU8" s="302" t="s">
        <v>727</v>
      </c>
      <c r="AV8" s="302" t="s">
        <v>728</v>
      </c>
      <c r="AW8" s="332" t="s">
        <v>726</v>
      </c>
      <c r="AX8" s="333" t="s">
        <v>727</v>
      </c>
      <c r="AY8" s="333" t="s">
        <v>728</v>
      </c>
      <c r="AZ8" s="332" t="s">
        <v>726</v>
      </c>
      <c r="BA8" s="333" t="s">
        <v>727</v>
      </c>
      <c r="BB8" s="333" t="s">
        <v>728</v>
      </c>
      <c r="BC8" s="332" t="s">
        <v>726</v>
      </c>
      <c r="BD8" s="333" t="s">
        <v>727</v>
      </c>
      <c r="BE8" s="333" t="s">
        <v>728</v>
      </c>
      <c r="BF8" s="332" t="s">
        <v>726</v>
      </c>
      <c r="BG8" s="333" t="s">
        <v>727</v>
      </c>
      <c r="BH8" s="333" t="s">
        <v>728</v>
      </c>
      <c r="BI8" s="332" t="s">
        <v>726</v>
      </c>
      <c r="BJ8" s="333" t="s">
        <v>727</v>
      </c>
      <c r="BK8" s="333" t="s">
        <v>728</v>
      </c>
      <c r="BL8" s="332" t="s">
        <v>726</v>
      </c>
      <c r="BM8" s="333" t="s">
        <v>727</v>
      </c>
      <c r="BN8" s="333" t="s">
        <v>728</v>
      </c>
      <c r="BO8" s="332" t="s">
        <v>726</v>
      </c>
      <c r="BP8" s="333" t="s">
        <v>727</v>
      </c>
      <c r="BQ8" s="333" t="s">
        <v>728</v>
      </c>
    </row>
    <row r="9" spans="1:69" s="305" customFormat="1" ht="15.75" x14ac:dyDescent="0.25">
      <c r="A9" s="368" t="s">
        <v>723</v>
      </c>
      <c r="B9" s="417" t="s">
        <v>729</v>
      </c>
      <c r="C9" s="417"/>
      <c r="D9" s="304" t="s">
        <v>730</v>
      </c>
      <c r="E9" s="304" t="s">
        <v>730</v>
      </c>
      <c r="F9" s="304">
        <f>IF($A9="","",IFERROR(VLOOKUP(F$3&amp;$A9,Model1_Rio!$1:$1048576,F$4,0),"-"))</f>
        <v>7.4204483032226563</v>
      </c>
      <c r="G9" s="304" t="s">
        <v>730</v>
      </c>
      <c r="H9" s="304" t="s">
        <v>730</v>
      </c>
      <c r="I9" s="304">
        <f>IF($A9="","",IFERROR(VLOOKUP(I$3&amp;$A9,Model1_Rio!$1:$1048576,I$4,0),"-"))</f>
        <v>7.437380313873291</v>
      </c>
      <c r="J9" s="304" t="s">
        <v>730</v>
      </c>
      <c r="K9" s="304" t="s">
        <v>730</v>
      </c>
      <c r="L9" s="304">
        <f>IF($A9="","",IFERROR(VLOOKUP(L$3&amp;$A9,Model1_Rio!$1:$1048576,L$4,0),"-"))</f>
        <v>7.4100861549377441</v>
      </c>
      <c r="M9" s="304" t="s">
        <v>730</v>
      </c>
      <c r="N9" s="304" t="s">
        <v>730</v>
      </c>
      <c r="O9" s="304">
        <f>IF($A9="","",IFERROR(VLOOKUP(O$3&amp;$A9,Model1_Rio!$1:$1048576,O$4,0),"-"))</f>
        <v>7.4017701148986816</v>
      </c>
      <c r="P9" s="304" t="s">
        <v>730</v>
      </c>
      <c r="Q9" s="304" t="s">
        <v>730</v>
      </c>
      <c r="R9" s="304">
        <f>IF($A9="","",IFERROR(VLOOKUP(R$3&amp;$A9,Model1_Rio!$1:$1048576,R$4,0),"-"))</f>
        <v>7.4557499885559082</v>
      </c>
      <c r="S9" s="304" t="s">
        <v>730</v>
      </c>
      <c r="T9" s="304" t="s">
        <v>730</v>
      </c>
      <c r="U9" s="304">
        <f>IF($A9="","",IFERROR(VLOOKUP(U$3&amp;$A9,Model1_Rio!$1:$1048576,U$4,0),"-"))</f>
        <v>7.4395270347595215</v>
      </c>
      <c r="V9" s="304" t="s">
        <v>730</v>
      </c>
      <c r="W9" s="304" t="s">
        <v>730</v>
      </c>
      <c r="X9" s="304">
        <f>IF($A9="","",IFERROR(VLOOKUP(X$3&amp;$A9,Model1_Rio!$1:$1048576,X$4,0),"-"))</f>
        <v>7.4886345863342285</v>
      </c>
      <c r="Y9" s="304" t="s">
        <v>730</v>
      </c>
      <c r="Z9" s="304" t="s">
        <v>730</v>
      </c>
      <c r="AA9" s="304">
        <f>IF($A9="","",IFERROR(VLOOKUP(AA$3&amp;$A9,Model1_Rio!$1:$1048576,AA$4,0),"-"))</f>
        <v>7.5323481559753418</v>
      </c>
      <c r="AB9" s="304" t="s">
        <v>730</v>
      </c>
      <c r="AC9" s="304" t="s">
        <v>730</v>
      </c>
      <c r="AD9" s="304">
        <f>IF($A9="","",IFERROR(VLOOKUP(AD$3&amp;$A9,Model1_Rio!$1:$1048576,AD$4,0),"-"))</f>
        <v>7.5374822616577148</v>
      </c>
      <c r="AE9" s="304" t="s">
        <v>730</v>
      </c>
      <c r="AF9" s="304" t="s">
        <v>730</v>
      </c>
      <c r="AG9" s="304">
        <f>IF($A9="","",IFERROR(VLOOKUP(AG$3&amp;$A9,Model1_Rio!$1:$1048576,AG$4,0),"-"))</f>
        <v>7.3758149147033691</v>
      </c>
      <c r="AH9" s="304" t="s">
        <v>730</v>
      </c>
      <c r="AI9" s="304" t="s">
        <v>730</v>
      </c>
      <c r="AJ9" s="304">
        <f>IF($A9="","",IFERROR(VLOOKUP(AJ$3&amp;$A9,Model1_Rio!$1:$1048576,AJ$4,0),"-"))</f>
        <v>7.1821126937866211</v>
      </c>
      <c r="AK9" s="304" t="s">
        <v>730</v>
      </c>
      <c r="AL9" s="304" t="s">
        <v>730</v>
      </c>
      <c r="AM9" s="304">
        <f>IF($A9="","",IFERROR(VLOOKUP(AM$3&amp;$A9,Model1_Rio!$1:$1048576,AM$4,0),"-"))</f>
        <v>7.3415074348449707</v>
      </c>
      <c r="AN9" s="304" t="s">
        <v>730</v>
      </c>
      <c r="AO9" s="304" t="s">
        <v>730</v>
      </c>
      <c r="AP9" s="304">
        <f>IF($A9="","",IFERROR(VLOOKUP(AP$3&amp;$A9,Model1_Rio!$1:$1048576,AP$4,0),"-"))</f>
        <v>7.5075712203979492</v>
      </c>
      <c r="AQ9" s="304" t="s">
        <v>730</v>
      </c>
      <c r="AR9" s="304" t="s">
        <v>730</v>
      </c>
      <c r="AS9" s="304">
        <f>IF($A9="","",IFERROR(VLOOKUP(AS$3&amp;$A9,Model1_Rio!$1:$1048576,AS$4,0),"-"))</f>
        <v>7.5273141860961914</v>
      </c>
      <c r="AT9" s="304" t="s">
        <v>730</v>
      </c>
      <c r="AU9" s="304" t="s">
        <v>730</v>
      </c>
      <c r="AV9" s="304">
        <f>IF($A9="","",IFERROR(VLOOKUP(AV$3&amp;$A9,Model1_Rio!$1:$1048576,AV$4,0),"-"))</f>
        <v>7.5575680732727051</v>
      </c>
      <c r="AW9" s="304" t="s">
        <v>730</v>
      </c>
      <c r="AX9" s="304" t="s">
        <v>730</v>
      </c>
      <c r="AY9" s="304">
        <f>IF($A9="","",IFERROR(VLOOKUP(AY$3&amp;$A9,Model1_Rio!$1:$1048576,AY$4,0),"-"))</f>
        <v>7.5425949096679688</v>
      </c>
      <c r="AZ9" s="304" t="s">
        <v>730</v>
      </c>
      <c r="BA9" s="304" t="s">
        <v>730</v>
      </c>
      <c r="BB9" s="304">
        <f>IF($A9="","",IFERROR(VLOOKUP(BB$3&amp;$A9,Model1_Rio!$1:$1048576,BB$4,0),"-"))</f>
        <v>7.5840349197387695</v>
      </c>
      <c r="BC9" s="304" t="s">
        <v>730</v>
      </c>
      <c r="BD9" s="304" t="s">
        <v>730</v>
      </c>
      <c r="BE9" s="304">
        <f>IF($A9="","",IFERROR(VLOOKUP(BE$3&amp;$A9,Model1_Rio!$1:$1048576,BE$4,0),"-"))</f>
        <v>7.4174842834472656</v>
      </c>
      <c r="BF9" s="304" t="s">
        <v>730</v>
      </c>
      <c r="BG9" s="304" t="s">
        <v>730</v>
      </c>
      <c r="BH9" s="304">
        <f>IF($A9="","",IFERROR(VLOOKUP(BH$3&amp;$A9,Model1_Rio!$1:$1048576,BH$4,0),"-"))</f>
        <v>7.47918701171875</v>
      </c>
      <c r="BI9" s="304" t="s">
        <v>730</v>
      </c>
      <c r="BJ9" s="304" t="s">
        <v>730</v>
      </c>
      <c r="BK9" s="304">
        <f>IF($A9="","",IFERROR(VLOOKUP(BK$3&amp;$A9,Model1_Rio!$1:$1048576,BK$4,0),"-"))</f>
        <v>7.3589987754821777</v>
      </c>
      <c r="BL9" s="304" t="s">
        <v>730</v>
      </c>
      <c r="BM9" s="304" t="s">
        <v>730</v>
      </c>
      <c r="BN9" s="304">
        <f>IF($A9="","",IFERROR(VLOOKUP(BN$3&amp;$A9,Model1_Rio!$1:$1048576,BN$4,0),"-"))</f>
        <v>7.5338044166564941</v>
      </c>
      <c r="BO9" s="304" t="s">
        <v>730</v>
      </c>
      <c r="BP9" s="304" t="s">
        <v>730</v>
      </c>
      <c r="BQ9" s="304">
        <f>IF($A9="","",IFERROR(VLOOKUP(BQ$3&amp;$A9,Model1_Rio!$1:$1048576,BQ$4,0),"-"))</f>
        <v>7.5840349197387695</v>
      </c>
    </row>
    <row r="10" spans="1:69" ht="15.75" x14ac:dyDescent="0.25">
      <c r="A10" s="367" t="s">
        <v>701</v>
      </c>
      <c r="B10" s="418" t="s">
        <v>731</v>
      </c>
      <c r="C10" s="418"/>
      <c r="D10" s="306">
        <f>IF($A10="","",IFERROR(VLOOKUP(D$3&amp;$A10,Model1_Rio!$1:$1048576,D$4,0),"-"))</f>
        <v>5.2111678123474121</v>
      </c>
      <c r="E10" s="307">
        <f>IF($A10="","",IFERROR(VLOOKUP(E$3&amp;$A10,Model1_Rio!$1:$1048576,E$4,0)*100,"-"))</f>
        <v>0</v>
      </c>
      <c r="F10" s="308">
        <f>IF($A10="","",IFERROR(VLOOKUP(F$3&amp;$A10,Model1_Rio!$1:$1048576,F$4,0),"-"))</f>
        <v>0</v>
      </c>
      <c r="G10" s="306">
        <f>IF($A10="","",IFERROR(VLOOKUP(G$3&amp;$A10,Model1_Rio!$1:$1048576,G$4,0),"-"))</f>
        <v>5.7322874069213867</v>
      </c>
      <c r="H10" s="307">
        <f>IF($A10="","",IFERROR(VLOOKUP(H$3&amp;$A10,Model1_Rio!$1:$1048576,H$4,0)*100,"-"))</f>
        <v>0</v>
      </c>
      <c r="I10" s="308">
        <f>IF($A10="","",IFERROR(VLOOKUP(I$3&amp;$A10,Model1_Rio!$1:$1048576,I$4,0),"-"))</f>
        <v>0</v>
      </c>
      <c r="J10" s="306">
        <f>IF($A10="","",IFERROR(VLOOKUP(J$3&amp;$A10,Model1_Rio!$1:$1048576,J$4,0),"-"))</f>
        <v>5.4857807159423828</v>
      </c>
      <c r="K10" s="307">
        <f>IF($A10="","",IFERROR(VLOOKUP(K$3&amp;$A10,Model1_Rio!$1:$1048576,K$4,0)*100,"-"))</f>
        <v>0</v>
      </c>
      <c r="L10" s="308">
        <f>IF($A10="","",IFERROR(VLOOKUP(L$3&amp;$A10,Model1_Rio!$1:$1048576,L$4,0),"-"))</f>
        <v>0</v>
      </c>
      <c r="M10" s="306">
        <f>IF($A10="","",IFERROR(VLOOKUP(M$3&amp;$A10,Model1_Rio!$1:$1048576,M$4,0),"-"))</f>
        <v>5.5245523452758789</v>
      </c>
      <c r="N10" s="307">
        <f>IF($A10="","",IFERROR(VLOOKUP(N$3&amp;$A10,Model1_Rio!$1:$1048576,N$4,0)*100,"-"))</f>
        <v>0</v>
      </c>
      <c r="O10" s="308">
        <f>IF($A10="","",IFERROR(VLOOKUP(O$3&amp;$A10,Model1_Rio!$1:$1048576,O$4,0),"-"))</f>
        <v>0</v>
      </c>
      <c r="P10" s="306">
        <f>IF($A10="","",IFERROR(VLOOKUP(P$3&amp;$A10,Model1_Rio!$1:$1048576,P$4,0),"-"))</f>
        <v>5.7360787391662598</v>
      </c>
      <c r="Q10" s="307">
        <f>IF($A10="","",IFERROR(VLOOKUP(Q$3&amp;$A10,Model1_Rio!$1:$1048576,Q$4,0)*100,"-"))</f>
        <v>0</v>
      </c>
      <c r="R10" s="308">
        <f>IF($A10="","",IFERROR(VLOOKUP(R$3&amp;$A10,Model1_Rio!$1:$1048576,R$4,0),"-"))</f>
        <v>0</v>
      </c>
      <c r="S10" s="306">
        <f>IF($A10="","",IFERROR(VLOOKUP(S$3&amp;$A10,Model1_Rio!$1:$1048576,S$4,0),"-"))</f>
        <v>5.6133966445922852</v>
      </c>
      <c r="T10" s="307">
        <f>IF($A10="","",IFERROR(VLOOKUP(T$3&amp;$A10,Model1_Rio!$1:$1048576,T$4,0)*100,"-"))</f>
        <v>0</v>
      </c>
      <c r="U10" s="308">
        <f>IF($A10="","",IFERROR(VLOOKUP(U$3&amp;$A10,Model1_Rio!$1:$1048576,U$4,0),"-"))</f>
        <v>0</v>
      </c>
      <c r="V10" s="306">
        <f>IF($A10="","",IFERROR(VLOOKUP(V$3&amp;$A10,Model1_Rio!$1:$1048576,V$4,0),"-"))</f>
        <v>5.6245203018188477</v>
      </c>
      <c r="W10" s="307">
        <f>IF($A10="","",IFERROR(VLOOKUP(W$3&amp;$A10,Model1_Rio!$1:$1048576,W$4,0)*100,"-"))</f>
        <v>0</v>
      </c>
      <c r="X10" s="308">
        <f>IF($A10="","",IFERROR(VLOOKUP(X$3&amp;$A10,Model1_Rio!$1:$1048576,X$4,0),"-"))</f>
        <v>0</v>
      </c>
      <c r="Y10" s="306">
        <f>IF($A10="","",IFERROR(VLOOKUP(Y$3&amp;$A10,Model1_Rio!$1:$1048576,Y$4,0),"-"))</f>
        <v>5.6363945007324219</v>
      </c>
      <c r="Z10" s="307">
        <f>IF($A10="","",IFERROR(VLOOKUP(Z$3&amp;$A10,Model1_Rio!$1:$1048576,Z$4,0)*100,"-"))</f>
        <v>0</v>
      </c>
      <c r="AA10" s="308">
        <f>IF($A10="","",IFERROR(VLOOKUP(AA$3&amp;$A10,Model1_Rio!$1:$1048576,AA$4,0),"-"))</f>
        <v>0</v>
      </c>
      <c r="AB10" s="306">
        <f>IF($A10="","",IFERROR(VLOOKUP(AB$3&amp;$A10,Model1_Rio!$1:$1048576,AB$4,0),"-"))</f>
        <v>5.6626424789428711</v>
      </c>
      <c r="AC10" s="307">
        <f>IF($A10="","",IFERROR(VLOOKUP(AC$3&amp;$A10,Model1_Rio!$1:$1048576,AC$4,0)*100,"-"))</f>
        <v>0</v>
      </c>
      <c r="AD10" s="308">
        <f>IF($A10="","",IFERROR(VLOOKUP(AD$3&amp;$A10,Model1_Rio!$1:$1048576,AD$4,0),"-"))</f>
        <v>0</v>
      </c>
      <c r="AE10" s="306">
        <f>IF($A10="","",IFERROR(VLOOKUP(AE$3&amp;$A10,Model1_Rio!$1:$1048576,AE$4,0),"-"))</f>
        <v>5.5190801620483398</v>
      </c>
      <c r="AF10" s="307">
        <f>IF($A10="","",IFERROR(VLOOKUP(AF$3&amp;$A10,Model1_Rio!$1:$1048576,AF$4,0)*100,"-"))</f>
        <v>0</v>
      </c>
      <c r="AG10" s="308">
        <f>IF($A10="","",IFERROR(VLOOKUP(AG$3&amp;$A10,Model1_Rio!$1:$1048576,AG$4,0),"-"))</f>
        <v>0</v>
      </c>
      <c r="AH10" s="306">
        <f>IF($A10="","",IFERROR(VLOOKUP(AH$3&amp;$A10,Model1_Rio!$1:$1048576,AH$4,0),"-"))</f>
        <v>6.0342388153076172</v>
      </c>
      <c r="AI10" s="307">
        <f>IF($A10="","",IFERROR(VLOOKUP(AI$3&amp;$A10,Model1_Rio!$1:$1048576,AI$4,0)*100,"-"))</f>
        <v>0</v>
      </c>
      <c r="AJ10" s="308">
        <f>IF($A10="","",IFERROR(VLOOKUP(AJ$3&amp;$A10,Model1_Rio!$1:$1048576,AJ$4,0),"-"))</f>
        <v>0</v>
      </c>
      <c r="AK10" s="306">
        <f>IF($A10="","",IFERROR(VLOOKUP(AK$3&amp;$A10,Model1_Rio!$1:$1048576,AK$4,0),"-"))</f>
        <v>5.8965849876403809</v>
      </c>
      <c r="AL10" s="307">
        <f>IF($A10="","",IFERROR(VLOOKUP(AL$3&amp;$A10,Model1_Rio!$1:$1048576,AL$4,0)*100,"-"))</f>
        <v>0</v>
      </c>
      <c r="AM10" s="308">
        <f>IF($A10="","",IFERROR(VLOOKUP(AM$3&amp;$A10,Model1_Rio!$1:$1048576,AM$4,0),"-"))</f>
        <v>0</v>
      </c>
      <c r="AN10" s="306">
        <f>IF($A10="","",IFERROR(VLOOKUP(AN$3&amp;$A10,Model1_Rio!$1:$1048576,AN$4,0),"-"))</f>
        <v>5.9100818634033203</v>
      </c>
      <c r="AO10" s="307">
        <f>IF($A10="","",IFERROR(VLOOKUP(AO$3&amp;$A10,Model1_Rio!$1:$1048576,AO$4,0)*100,"-"))</f>
        <v>0</v>
      </c>
      <c r="AP10" s="308">
        <f>IF($A10="","",IFERROR(VLOOKUP(AP$3&amp;$A10,Model1_Rio!$1:$1048576,AP$4,0),"-"))</f>
        <v>0</v>
      </c>
      <c r="AQ10" s="306">
        <f>IF($A10="","",IFERROR(VLOOKUP(AQ$3&amp;$A10,Model1_Rio!$1:$1048576,AQ$4,0),"-"))</f>
        <v>5.752051830291748</v>
      </c>
      <c r="AR10" s="307">
        <f>IF($A10="","",IFERROR(VLOOKUP(AR$3&amp;$A10,Model1_Rio!$1:$1048576,AR$4,0)*100,"-"))</f>
        <v>0</v>
      </c>
      <c r="AS10" s="308">
        <f>IF($A10="","",IFERROR(VLOOKUP(AS$3&amp;$A10,Model1_Rio!$1:$1048576,AS$4,0),"-"))</f>
        <v>0</v>
      </c>
      <c r="AT10" s="306">
        <f>IF($A10="","",IFERROR(VLOOKUP(AT$3&amp;$A10,Model1_Rio!$1:$1048576,AT$4,0),"-"))</f>
        <v>5.7169346809387207</v>
      </c>
      <c r="AU10" s="307">
        <f>IF($A10="","",IFERROR(VLOOKUP(AU$3&amp;$A10,Model1_Rio!$1:$1048576,AU$4,0)*100,"-"))</f>
        <v>0</v>
      </c>
      <c r="AV10" s="308">
        <f>IF($A10="","",IFERROR(VLOOKUP(AV$3&amp;$A10,Model1_Rio!$1:$1048576,AV$4,0),"-"))</f>
        <v>0</v>
      </c>
      <c r="AW10" s="306">
        <f>IF($A10="","",IFERROR(VLOOKUP(AW$3&amp;$A10,Model1_Rio!$1:$1048576,AW$4,0),"-"))</f>
        <v>5.7143721580505371</v>
      </c>
      <c r="AX10" s="307">
        <f>IF($A10="","",IFERROR(VLOOKUP(AX$3&amp;$A10,Model1_Rio!$1:$1048576,AX$4,0)*100,"-"))</f>
        <v>0</v>
      </c>
      <c r="AY10" s="308">
        <f>IF($A10="","",IFERROR(VLOOKUP(AY$3&amp;$A10,Model1_Rio!$1:$1048576,AY$4,0),"-"))</f>
        <v>0</v>
      </c>
      <c r="AZ10" s="306">
        <f>IF($A10="","",IFERROR(VLOOKUP(AZ$3&amp;$A10,Model1_Rio!$1:$1048576,AZ$4,0),"-"))</f>
        <v>5.6698226928710938</v>
      </c>
      <c r="BA10" s="307">
        <f>IF($A10="","",IFERROR(VLOOKUP(BA$3&amp;$A10,Model1_Rio!$1:$1048576,BA$4,0)*100,"-"))</f>
        <v>0</v>
      </c>
      <c r="BB10" s="308">
        <f>IF($A10="","",IFERROR(VLOOKUP(BB$3&amp;$A10,Model1_Rio!$1:$1048576,BB$4,0),"-"))</f>
        <v>0</v>
      </c>
      <c r="BC10" s="306">
        <f>IF($A10="","",IFERROR(VLOOKUP(BC$3&amp;$A10,Model1_Rio!$1:$1048576,BC$4,0),"-"))</f>
        <v>5.4891867637634277</v>
      </c>
      <c r="BD10" s="307">
        <f>IF($A10="","",IFERROR(VLOOKUP(BD$3&amp;$A10,Model1_Rio!$1:$1048576,BD$4,0)*100,"-"))</f>
        <v>0</v>
      </c>
      <c r="BE10" s="308">
        <f>IF($A10="","",IFERROR(VLOOKUP(BE$3&amp;$A10,Model1_Rio!$1:$1048576,BE$4,0),"-"))</f>
        <v>0</v>
      </c>
      <c r="BF10" s="306">
        <f>IF($A10="","",IFERROR(VLOOKUP(BF$3&amp;$A10,Model1_Rio!$1:$1048576,BF$4,0),"-"))</f>
        <v>5.650975227355957</v>
      </c>
      <c r="BG10" s="307">
        <f>IF($A10="","",IFERROR(VLOOKUP(BG$3&amp;$A10,Model1_Rio!$1:$1048576,BG$4,0)*100,"-"))</f>
        <v>0</v>
      </c>
      <c r="BH10" s="308">
        <f>IF($A10="","",IFERROR(VLOOKUP(BH$3&amp;$A10,Model1_Rio!$1:$1048576,BH$4,0),"-"))</f>
        <v>0</v>
      </c>
      <c r="BI10" s="306">
        <f>IF($A10="","",IFERROR(VLOOKUP(BI$3&amp;$A10,Model1_Rio!$1:$1048576,BI$4,0),"-"))</f>
        <v>5.7853889465332031</v>
      </c>
      <c r="BJ10" s="307">
        <f>IF($A10="","",IFERROR(VLOOKUP(BJ$3&amp;$A10,Model1_Rio!$1:$1048576,BJ$4,0)*100,"-"))</f>
        <v>0</v>
      </c>
      <c r="BK10" s="308">
        <f>IF($A10="","",IFERROR(VLOOKUP(BK$3&amp;$A10,Model1_Rio!$1:$1048576,BK$4,0),"-"))</f>
        <v>0</v>
      </c>
      <c r="BL10" s="306">
        <f>IF($A10="","",IFERROR(VLOOKUP(BL$3&amp;$A10,Model1_Rio!$1:$1048576,BL$4,0),"-"))</f>
        <v>5.7757711410522461</v>
      </c>
      <c r="BM10" s="307">
        <f>IF($A10="","",IFERROR(VLOOKUP(BM$3&amp;$A10,Model1_Rio!$1:$1048576,BM$4,0)*100,"-"))</f>
        <v>0</v>
      </c>
      <c r="BN10" s="308">
        <f>IF($A10="","",IFERROR(VLOOKUP(BN$3&amp;$A10,Model1_Rio!$1:$1048576,BN$4,0),"-"))</f>
        <v>0</v>
      </c>
      <c r="BO10" s="306">
        <f>IF($A10="","",IFERROR(VLOOKUP(BO$3&amp;$A10,Model1_Rio!$1:$1048576,BO$4,0),"-"))</f>
        <v>5.6698226928710938</v>
      </c>
      <c r="BP10" s="307">
        <f>IF($A10="","",IFERROR(VLOOKUP(BP$3&amp;$A10,Model1_Rio!$1:$1048576,BP$4,0)*100,"-"))</f>
        <v>0</v>
      </c>
      <c r="BQ10" s="308">
        <f>IF($A10="","",IFERROR(VLOOKUP(BQ$3&amp;$A10,Model1_Rio!$1:$1048576,BQ$4,0),"-"))</f>
        <v>0</v>
      </c>
    </row>
    <row r="11" spans="1:69" ht="15.75" x14ac:dyDescent="0.25">
      <c r="B11" s="416" t="s">
        <v>732</v>
      </c>
      <c r="C11" s="416"/>
      <c r="D11" s="309">
        <f>+D12+2*40*D13</f>
        <v>1.3460252434015274E-2</v>
      </c>
      <c r="E11" s="311">
        <f>+EXP(D11)-1</f>
        <v>1.355124945438968E-2</v>
      </c>
      <c r="F11" s="310">
        <f>-D12/(2*D13)</f>
        <v>51.892954786427573</v>
      </c>
      <c r="G11" s="309">
        <f>+G12+2*40*G13</f>
        <v>1.1931214947253466E-2</v>
      </c>
      <c r="H11" s="311">
        <f>+EXP(G11)-1</f>
        <v>1.2002675814500874E-2</v>
      </c>
      <c r="I11" s="310">
        <f>-G12/(2*G13)</f>
        <v>54.400715143482195</v>
      </c>
      <c r="J11" s="309">
        <f>+J12+2*40*J13</f>
        <v>1.2010032311081886E-2</v>
      </c>
      <c r="K11" s="311">
        <f>+EXP(J11)-1</f>
        <v>1.2082442341048383E-2</v>
      </c>
      <c r="L11" s="310">
        <f>-J12/(2*J13)</f>
        <v>52.89316305649475</v>
      </c>
      <c r="M11" s="309">
        <f>+M12+2*40*M13</f>
        <v>1.2060740031301975E-2</v>
      </c>
      <c r="N11" s="311">
        <f>+EXP(M11)-1</f>
        <v>1.2133764035566319E-2</v>
      </c>
      <c r="O11" s="310">
        <f>-M12/(2*M13)</f>
        <v>52.516549296923245</v>
      </c>
      <c r="P11" s="309">
        <f>+P12+2*40*P13</f>
        <v>1.0583180468529463E-2</v>
      </c>
      <c r="Q11" s="311">
        <f>+EXP(P11)-1</f>
        <v>1.0639380405997656E-2</v>
      </c>
      <c r="R11" s="310">
        <f>-P12/(2*P13)</f>
        <v>55.437102759262743</v>
      </c>
      <c r="S11" s="309">
        <f>+S12+2*40*S13</f>
        <v>1.1830580420792103E-2</v>
      </c>
      <c r="T11" s="311">
        <f>+EXP(S11)-1</f>
        <v>1.1900838528702273E-2</v>
      </c>
      <c r="U11" s="310">
        <f>-S12/(2*S13)</f>
        <v>55.217181186346394</v>
      </c>
      <c r="V11" s="309">
        <f>+V12+2*40*V13</f>
        <v>1.1348720174282789E-2</v>
      </c>
      <c r="W11" s="311">
        <f>+EXP(V11)-1</f>
        <v>1.1413361198611138E-2</v>
      </c>
      <c r="X11" s="310">
        <f>-V12/(2*V13)</f>
        <v>52.85274536347147</v>
      </c>
      <c r="Y11" s="309">
        <f>+Y12+2*40*Y13</f>
        <v>1.1798928957432508E-2</v>
      </c>
      <c r="Z11" s="311">
        <f>+EXP(Y11)-1</f>
        <v>1.1868810893251425E-2</v>
      </c>
      <c r="AA11" s="310">
        <f>-Y12/(2*Y13)</f>
        <v>54.063914389871798</v>
      </c>
      <c r="AB11" s="309">
        <f>+AB12+2*40*AB13</f>
        <v>1.2657017447054386E-2</v>
      </c>
      <c r="AC11" s="311">
        <f>+EXP(AB11)-1</f>
        <v>1.2737456506987765E-2</v>
      </c>
      <c r="AD11" s="310">
        <f>-AB12/(2*AB13)</f>
        <v>54.302311236520417</v>
      </c>
      <c r="AE11" s="309">
        <f>+AE12+2*40*AE13</f>
        <v>1.2783376034349203E-2</v>
      </c>
      <c r="AF11" s="311">
        <f>+EXP(AE11)-1</f>
        <v>1.286543266656559E-2</v>
      </c>
      <c r="AG11" s="310">
        <f>-AE12/(2*AE13)</f>
        <v>56.874859473324733</v>
      </c>
      <c r="AH11" s="309">
        <f>+AH12+2*40*AH13</f>
        <v>8.4386786911636591E-3</v>
      </c>
      <c r="AI11" s="311">
        <f>+EXP(AH11)-1</f>
        <v>8.4743847067181299E-3</v>
      </c>
      <c r="AJ11" s="310">
        <f>-AH12/(2*AH13)</f>
        <v>58.712023360182329</v>
      </c>
      <c r="AK11" s="309">
        <f>+AK12+2*40*AK13</f>
        <v>1.0761570651084185E-2</v>
      </c>
      <c r="AL11" s="311">
        <f>+EXP(AK11)-1</f>
        <v>1.0819684631339088E-2</v>
      </c>
      <c r="AM11" s="310">
        <f>-AK12/(2*AK13)</f>
        <v>58.182675913014208</v>
      </c>
      <c r="AN11" s="309">
        <f>+AN12+2*40*AN13</f>
        <v>1.1182746849954128E-2</v>
      </c>
      <c r="AO11" s="311">
        <f>+EXP(AN11)-1</f>
        <v>1.1245507490786899E-2</v>
      </c>
      <c r="AP11" s="310">
        <f>-AN12/(2*AN13)</f>
        <v>57.831031234308824</v>
      </c>
      <c r="AQ11" s="309">
        <f>+AQ12+2*40*AQ13</f>
        <v>1.2451545335352421E-2</v>
      </c>
      <c r="AR11" s="311">
        <f>+EXP(AQ11)-1</f>
        <v>1.2529388580009959E-2</v>
      </c>
      <c r="AS11" s="310">
        <f>-AQ12/(2*AQ13)</f>
        <v>58.453222621087349</v>
      </c>
      <c r="AT11" s="309">
        <f>+AT12+2*40*AT13</f>
        <v>1.2397783808410168E-2</v>
      </c>
      <c r="AU11" s="311">
        <f>+EXP(AT11)-1</f>
        <v>1.247495491723738E-2</v>
      </c>
      <c r="AV11" s="310">
        <f>-AT12/(2*AT13)</f>
        <v>56.512431674438126</v>
      </c>
      <c r="AW11" s="309">
        <f>+AW12+2*40*AW13</f>
        <v>1.2617339380085468E-2</v>
      </c>
      <c r="AX11" s="311">
        <f>+EXP(AW11)-1</f>
        <v>1.269727383955721E-2</v>
      </c>
      <c r="AY11" s="310">
        <f>-AW12/(2*AW13)</f>
        <v>55.608233232386318</v>
      </c>
      <c r="AZ11" s="309">
        <f>+AZ12+2*40*AZ13</f>
        <v>1.3161464128643274E-2</v>
      </c>
      <c r="BA11" s="311">
        <f>+EXP(AZ11)-1</f>
        <v>1.3248457431767946E-2</v>
      </c>
      <c r="BB11" s="310">
        <f>-AZ12/(2*AZ13)</f>
        <v>55.853757316015042</v>
      </c>
      <c r="BC11" s="309">
        <f>+BC12+2*40*BC13</f>
        <v>1.2346695177257061E-2</v>
      </c>
      <c r="BD11" s="311">
        <f>+EXP(BC11)-1</f>
        <v>1.2423230278995723E-2</v>
      </c>
      <c r="BE11" s="310">
        <f>-BC12/(2*BC13)</f>
        <v>52.763728427264333</v>
      </c>
      <c r="BF11" s="309">
        <f t="shared" ref="BF11" si="2">+BF12+2*40*BF13</f>
        <v>1.1398369446396828E-2</v>
      </c>
      <c r="BG11" s="311">
        <f t="shared" ref="BG11" si="3">+EXP(BF11)-1</f>
        <v>1.1463578382414186E-2</v>
      </c>
      <c r="BH11" s="310">
        <f t="shared" ref="BH11" si="4">-BF12/(2*BF13)</f>
        <v>54.356812162620677</v>
      </c>
      <c r="BI11" s="309">
        <f t="shared" ref="BI11" si="5">+BI12+2*40*BI13</f>
        <v>1.1025045067071915E-2</v>
      </c>
      <c r="BJ11" s="311">
        <f t="shared" ref="BJ11" si="6">+EXP(BI11)-1</f>
        <v>1.1086044845426191E-2</v>
      </c>
      <c r="BK11" s="310">
        <f t="shared" ref="BK11" si="7">-BI12/(2*BI13)</f>
        <v>56.269675769243193</v>
      </c>
      <c r="BL11" s="309">
        <f t="shared" ref="BL11" si="8">+BL12+2*40*BL13</f>
        <v>1.2229830492287874E-2</v>
      </c>
      <c r="BM11" s="311">
        <f t="shared" ref="BM11" si="9">+EXP(BL11)-1</f>
        <v>1.2304920670375807E-2</v>
      </c>
      <c r="BN11" s="310">
        <f t="shared" ref="BN11" si="10">-BL12/(2*BL13)</f>
        <v>57.007444256711224</v>
      </c>
      <c r="BO11" s="309">
        <f t="shared" ref="BO11" si="11">+BO12+2*40*BO13</f>
        <v>1.3161464128643274E-2</v>
      </c>
      <c r="BP11" s="311">
        <f t="shared" ref="BP11" si="12">+EXP(BO11)-1</f>
        <v>1.3248457431767946E-2</v>
      </c>
      <c r="BQ11" s="310">
        <f t="shared" ref="BQ11" si="13">-BO12/(2*BO13)</f>
        <v>55.853757316015042</v>
      </c>
    </row>
    <row r="12" spans="1:69" ht="15.75" x14ac:dyDescent="0.25">
      <c r="A12" s="367" t="s">
        <v>721</v>
      </c>
      <c r="B12" s="312"/>
      <c r="C12" s="313" t="s">
        <v>732</v>
      </c>
      <c r="D12" s="306">
        <f>IF($A12="","",IFERROR(VLOOKUP(D$3&amp;$A12,Model1_Rio!$1:$1048576,D$4,0),"-"))</f>
        <v>5.8731600642204285E-2</v>
      </c>
      <c r="E12" s="307">
        <f>IF($A12="","",IFERROR(VLOOKUP(E$3&amp;$A12,Model1_Rio!$1:$1048576,E$4,0)*100,"-"))</f>
        <v>0</v>
      </c>
      <c r="F12" s="308">
        <f>IF($A12="","",IFERROR(VLOOKUP(F$3&amp;$A12,Model1_Rio!$1:$1048576,F$4,0),"-"))</f>
        <v>39.950069427490234</v>
      </c>
      <c r="G12" s="306">
        <f>IF($A12="","",IFERROR(VLOOKUP(G$3&amp;$A12,Model1_Rio!$1:$1048576,G$4,0),"-"))</f>
        <v>4.5071832835674286E-2</v>
      </c>
      <c r="H12" s="307">
        <f>IF($A12="","",IFERROR(VLOOKUP(H$3&amp;$A12,Model1_Rio!$1:$1048576,H$4,0)*100,"-"))</f>
        <v>1.5607722710767351E-23</v>
      </c>
      <c r="I12" s="308">
        <f>IF($A12="","",IFERROR(VLOOKUP(I$3&amp;$A12,Model1_Rio!$1:$1048576,I$4,0),"-"))</f>
        <v>40.040409088134766</v>
      </c>
      <c r="J12" s="306">
        <f>IF($A12="","",IFERROR(VLOOKUP(J$3&amp;$A12,Model1_Rio!$1:$1048576,J$4,0),"-"))</f>
        <v>4.9270190298557281E-2</v>
      </c>
      <c r="K12" s="307">
        <f>IF($A12="","",IFERROR(VLOOKUP(K$3&amp;$A12,Model1_Rio!$1:$1048576,K$4,0)*100,"-"))</f>
        <v>1.6589651902052872E-33</v>
      </c>
      <c r="L12" s="308">
        <f>IF($A12="","",IFERROR(VLOOKUP(L$3&amp;$A12,Model1_Rio!$1:$1048576,L$4,0),"-"))</f>
        <v>40.024738311767578</v>
      </c>
      <c r="M12" s="306">
        <f>IF($A12="","",IFERROR(VLOOKUP(M$3&amp;$A12,Model1_Rio!$1:$1048576,M$4,0),"-"))</f>
        <v>5.060407891869545E-2</v>
      </c>
      <c r="N12" s="307">
        <f>IF($A12="","",IFERROR(VLOOKUP(N$3&amp;$A12,Model1_Rio!$1:$1048576,N$4,0)*100,"-"))</f>
        <v>1.2987001637016273E-32</v>
      </c>
      <c r="O12" s="308">
        <f>IF($A12="","",IFERROR(VLOOKUP(O$3&amp;$A12,Model1_Rio!$1:$1048576,O$4,0),"-"))</f>
        <v>40.226913452148438</v>
      </c>
      <c r="P12" s="306">
        <f>IF($A12="","",IFERROR(VLOOKUP(P$3&amp;$A12,Model1_Rio!$1:$1048576,P$4,0),"-"))</f>
        <v>3.8005892187356949E-2</v>
      </c>
      <c r="Q12" s="307">
        <f>IF($A12="","",IFERROR(VLOOKUP(Q$3&amp;$A12,Model1_Rio!$1:$1048576,Q$4,0)*100,"-"))</f>
        <v>8.456552125224448E-8</v>
      </c>
      <c r="R12" s="308">
        <f>IF($A12="","",IFERROR(VLOOKUP(R$3&amp;$A12,Model1_Rio!$1:$1048576,R$4,0),"-"))</f>
        <v>40.289386749267578</v>
      </c>
      <c r="S12" s="306">
        <f>IF($A12="","",IFERROR(VLOOKUP(S$3&amp;$A12,Model1_Rio!$1:$1048576,S$4,0),"-"))</f>
        <v>4.2928535491228104E-2</v>
      </c>
      <c r="T12" s="307">
        <f>IF($A12="","",IFERROR(VLOOKUP(T$3&amp;$A12,Model1_Rio!$1:$1048576,T$4,0)*100,"-"))</f>
        <v>2.673845174206323E-19</v>
      </c>
      <c r="U12" s="308">
        <f>IF($A12="","",IFERROR(VLOOKUP(U$3&amp;$A12,Model1_Rio!$1:$1048576,U$4,0),"-"))</f>
        <v>40.056179046630859</v>
      </c>
      <c r="V12" s="306">
        <f>IF($A12="","",IFERROR(VLOOKUP(V$3&amp;$A12,Model1_Rio!$1:$1048576,V$4,0),"-"))</f>
        <v>4.6667929738759995E-2</v>
      </c>
      <c r="W12" s="307">
        <f>IF($A12="","",IFERROR(VLOOKUP(W$3&amp;$A12,Model1_Rio!$1:$1048576,W$4,0)*100,"-"))</f>
        <v>2.0284769870557957E-27</v>
      </c>
      <c r="X12" s="308">
        <f>IF($A12="","",IFERROR(VLOOKUP(X$3&amp;$A12,Model1_Rio!$1:$1048576,X$4,0),"-"))</f>
        <v>40.133655548095703</v>
      </c>
      <c r="Y12" s="306">
        <f>IF($A12="","",IFERROR(VLOOKUP(Y$3&amp;$A12,Model1_Rio!$1:$1048576,Y$4,0),"-"))</f>
        <v>4.5356951653957367E-2</v>
      </c>
      <c r="Z12" s="307">
        <f>IF($A12="","",IFERROR(VLOOKUP(Z$3&amp;$A12,Model1_Rio!$1:$1048576,Z$4,0)*100,"-"))</f>
        <v>5.5339008983604452E-28</v>
      </c>
      <c r="AA12" s="308">
        <f>IF($A12="","",IFERROR(VLOOKUP(AA$3&amp;$A12,Model1_Rio!$1:$1048576,AA$4,0),"-"))</f>
        <v>40.297512054443359</v>
      </c>
      <c r="AB12" s="306">
        <f>IF($A12="","",IFERROR(VLOOKUP(AB$3&amp;$A12,Model1_Rio!$1:$1048576,AB$4,0),"-"))</f>
        <v>4.8055540770292282E-2</v>
      </c>
      <c r="AC12" s="307">
        <f>IF($A12="","",IFERROR(VLOOKUP(AC$3&amp;$A12,Model1_Rio!$1:$1048576,AC$4,0)*100,"-"))</f>
        <v>5.9264846453968829E-34</v>
      </c>
      <c r="AD12" s="308">
        <f>IF($A12="","",IFERROR(VLOOKUP(AD$3&amp;$A12,Model1_Rio!$1:$1048576,AD$4,0),"-"))</f>
        <v>40.113628387451172</v>
      </c>
      <c r="AE12" s="306">
        <f>IF($A12="","",IFERROR(VLOOKUP(AE$3&amp;$A12,Model1_Rio!$1:$1048576,AE$4,0),"-"))</f>
        <v>4.3084964156150818E-2</v>
      </c>
      <c r="AF12" s="307">
        <f>IF($A12="","",IFERROR(VLOOKUP(AF$3&amp;$A12,Model1_Rio!$1:$1048576,AF$4,0)*100,"-"))</f>
        <v>8.7954925169763735E-16</v>
      </c>
      <c r="AG12" s="308">
        <f>IF($A12="","",IFERROR(VLOOKUP(AG$3&amp;$A12,Model1_Rio!$1:$1048576,AG$4,0),"-"))</f>
        <v>40.337898254394531</v>
      </c>
      <c r="AH12" s="306">
        <f>IF($A12="","",IFERROR(VLOOKUP(AH$3&amp;$A12,Model1_Rio!$1:$1048576,AH$4,0),"-"))</f>
        <v>2.647772990167141E-2</v>
      </c>
      <c r="AI12" s="307">
        <f>IF($A12="","",IFERROR(VLOOKUP(AI$3&amp;$A12,Model1_Rio!$1:$1048576,AI$4,0)*100,"-"))</f>
        <v>4.3861396989086643E-3</v>
      </c>
      <c r="AJ12" s="308">
        <f>IF($A12="","",IFERROR(VLOOKUP(AJ$3&amp;$A12,Model1_Rio!$1:$1048576,AJ$4,0),"-"))</f>
        <v>40.545127868652344</v>
      </c>
      <c r="AK12" s="306">
        <f>IF($A12="","",IFERROR(VLOOKUP(AK$3&amp;$A12,Model1_Rio!$1:$1048576,AK$4,0),"-"))</f>
        <v>3.4435909241437912E-2</v>
      </c>
      <c r="AL12" s="307">
        <f>IF($A12="","",IFERROR(VLOOKUP(AL$3&amp;$A12,Model1_Rio!$1:$1048576,AL$4,0)*100,"-"))</f>
        <v>5.6033136464073152E-9</v>
      </c>
      <c r="AM12" s="308">
        <f>IF($A12="","",IFERROR(VLOOKUP(AM$3&amp;$A12,Model1_Rio!$1:$1048576,AM$4,0),"-"))</f>
        <v>40.829402923583984</v>
      </c>
      <c r="AN12" s="306">
        <f>IF($A12="","",IFERROR(VLOOKUP(AN$3&amp;$A12,Model1_Rio!$1:$1048576,AN$4,0),"-"))</f>
        <v>3.6268781870603561E-2</v>
      </c>
      <c r="AO12" s="307">
        <f>IF($A12="","",IFERROR(VLOOKUP(AO$3&amp;$A12,Model1_Rio!$1:$1048576,AO$4,0)*100,"-"))</f>
        <v>2.2359516411617603E-20</v>
      </c>
      <c r="AP12" s="308">
        <f>IF($A12="","",IFERROR(VLOOKUP(AP$3&amp;$A12,Model1_Rio!$1:$1048576,AP$4,0),"-"))</f>
        <v>40.842906951904297</v>
      </c>
      <c r="AQ12" s="306">
        <f>IF($A12="","",IFERROR(VLOOKUP(AQ$3&amp;$A12,Model1_Rio!$1:$1048576,AQ$4,0),"-"))</f>
        <v>3.9442051202058792E-2</v>
      </c>
      <c r="AR12" s="307">
        <f>IF($A12="","",IFERROR(VLOOKUP(AR$3&amp;$A12,Model1_Rio!$1:$1048576,AR$4,0)*100,"-"))</f>
        <v>5.1030603376319402E-23</v>
      </c>
      <c r="AS12" s="308">
        <f>IF($A12="","",IFERROR(VLOOKUP(AS$3&amp;$A12,Model1_Rio!$1:$1048576,AS$4,0),"-"))</f>
        <v>41.141845703125</v>
      </c>
      <c r="AT12" s="306">
        <f>IF($A12="","",IFERROR(VLOOKUP(AT$3&amp;$A12,Model1_Rio!$1:$1048576,AT$4,0),"-"))</f>
        <v>4.2430389672517776E-2</v>
      </c>
      <c r="AU12" s="307">
        <f>IF($A12="","",IFERROR(VLOOKUP(AU$3&amp;$A12,Model1_Rio!$1:$1048576,AU$4,0)*100,"-"))</f>
        <v>3.8817964385057331E-28</v>
      </c>
      <c r="AV12" s="308">
        <f>IF($A12="","",IFERROR(VLOOKUP(AV$3&amp;$A12,Model1_Rio!$1:$1048576,AV$4,0),"-"))</f>
        <v>41.209300994873047</v>
      </c>
      <c r="AW12" s="306">
        <f>IF($A12="","",IFERROR(VLOOKUP(AW$3&amp;$A12,Model1_Rio!$1:$1048576,AW$4,0),"-"))</f>
        <v>4.4952426105737686E-2</v>
      </c>
      <c r="AX12" s="307">
        <f>IF($A12="","",IFERROR(VLOOKUP(AX$3&amp;$A12,Model1_Rio!$1:$1048576,AX$4,0)*100,"-"))</f>
        <v>3.4911533346540285E-29</v>
      </c>
      <c r="AY12" s="308">
        <f>IF($A12="","",IFERROR(VLOOKUP(AY$3&amp;$A12,Model1_Rio!$1:$1048576,AY$4,0),"-"))</f>
        <v>40.821640014648438</v>
      </c>
      <c r="AZ12" s="306">
        <f>IF($A12="","",IFERROR(VLOOKUP(AZ$3&amp;$A12,Model1_Rio!$1:$1048576,AZ$4,0),"-"))</f>
        <v>4.6368643641471863E-2</v>
      </c>
      <c r="BA12" s="307">
        <f>IF($A12="","",IFERROR(VLOOKUP(BA$3&amp;$A12,Model1_Rio!$1:$1048576,BA$4,0)*100,"-"))</f>
        <v>1.644528468352928E-26</v>
      </c>
      <c r="BB12" s="308">
        <f>IF($A12="","",IFERROR(VLOOKUP(BB$3&amp;$A12,Model1_Rio!$1:$1048576,BB$4,0),"-"))</f>
        <v>41.249885559082031</v>
      </c>
      <c r="BC12" s="306">
        <f>IF($A12="","",IFERROR(VLOOKUP(BC$3&amp;$A12,Model1_Rio!$1:$1048576,BC$4,0),"-"))</f>
        <v>5.1039762794971466E-2</v>
      </c>
      <c r="BD12" s="307">
        <f>IF($A12="","",IFERROR(VLOOKUP(BD$3&amp;$A12,Model1_Rio!$1:$1048576,BD$4,0)*100,"-"))</f>
        <v>0</v>
      </c>
      <c r="BE12" s="308">
        <f>IF($A12="","",IFERROR(VLOOKUP(BE$3&amp;$A12,Model1_Rio!$1:$1048576,BE$4,0),"-"))</f>
        <v>40.060562133789063</v>
      </c>
      <c r="BF12" s="306">
        <f>IF($A12="","",IFERROR(VLOOKUP(BF$3&amp;$A12,Model1_Rio!$1:$1048576,BF$4,0),"-"))</f>
        <v>4.3155752122402191E-2</v>
      </c>
      <c r="BG12" s="307">
        <f>IF($A12="","",IFERROR(VLOOKUP(BG$3&amp;$A12,Model1_Rio!$1:$1048576,BG$4,0)*100,"-"))</f>
        <v>0</v>
      </c>
      <c r="BH12" s="308">
        <f>IF($A12="","",IFERROR(VLOOKUP(BH$3&amp;$A12,Model1_Rio!$1:$1048576,BH$4,0),"-"))</f>
        <v>40.193901062011719</v>
      </c>
      <c r="BI12" s="306">
        <f>IF($A12="","",IFERROR(VLOOKUP(BI$3&amp;$A12,Model1_Rio!$1:$1048576,BI$4,0),"-"))</f>
        <v>3.8130797445774078E-2</v>
      </c>
      <c r="BJ12" s="307">
        <f>IF($A12="","",IFERROR(VLOOKUP(BJ$3&amp;$A12,Model1_Rio!$1:$1048576,BJ$4,0)*100,"-"))</f>
        <v>0</v>
      </c>
      <c r="BK12" s="308">
        <f>IF($A12="","",IFERROR(VLOOKUP(BK$3&amp;$A12,Model1_Rio!$1:$1048576,BK$4,0),"-"))</f>
        <v>40.457229614257813</v>
      </c>
      <c r="BL12" s="306">
        <f>IF($A12="","",IFERROR(VLOOKUP(BL$3&amp;$A12,Model1_Rio!$1:$1048576,BL$4,0),"-"))</f>
        <v>4.0993306785821915E-2</v>
      </c>
      <c r="BM12" s="307">
        <f>IF($A12="","",IFERROR(VLOOKUP(BM$3&amp;$A12,Model1_Rio!$1:$1048576,BM$4,0)*100,"-"))</f>
        <v>0</v>
      </c>
      <c r="BN12" s="308">
        <f>IF($A12="","",IFERROR(VLOOKUP(BN$3&amp;$A12,Model1_Rio!$1:$1048576,BN$4,0),"-"))</f>
        <v>41.003814697265625</v>
      </c>
      <c r="BO12" s="306">
        <f>IF($A12="","",IFERROR(VLOOKUP(BO$3&amp;$A12,Model1_Rio!$1:$1048576,BO$4,0),"-"))</f>
        <v>4.6368643641471863E-2</v>
      </c>
      <c r="BP12" s="307">
        <f>IF($A12="","",IFERROR(VLOOKUP(BP$3&amp;$A12,Model1_Rio!$1:$1048576,BP$4,0)*100,"-"))</f>
        <v>1.644528468352928E-26</v>
      </c>
      <c r="BQ12" s="308">
        <f>IF($A12="","",IFERROR(VLOOKUP(BQ$3&amp;$A12,Model1_Rio!$1:$1048576,BQ$4,0),"-"))</f>
        <v>41.249885559082031</v>
      </c>
    </row>
    <row r="13" spans="1:69" ht="15.75" x14ac:dyDescent="0.25">
      <c r="A13" s="367" t="s">
        <v>722</v>
      </c>
      <c r="B13" s="312"/>
      <c r="C13" s="313" t="s">
        <v>733</v>
      </c>
      <c r="D13" s="306">
        <f>IF($A13="","",IFERROR(VLOOKUP(D$3&amp;$A13,Model1_Rio!$1:$1048576,D$4,0),"-"))</f>
        <v>-5.6589185260236263E-4</v>
      </c>
      <c r="E13" s="307">
        <f>IF($A13="","",IFERROR(VLOOKUP(E$3&amp;$A13,Model1_Rio!$1:$1048576,E$4,0)*100,"-"))</f>
        <v>1.1609073122845155E-27</v>
      </c>
      <c r="F13" s="307">
        <f>IF($A13="","",IFERROR(VLOOKUP(F$3&amp;$A13,Model1_Rio!$1:$1048576,F$4,0),"-"))</f>
        <v>1770.478271484375</v>
      </c>
      <c r="G13" s="306">
        <f>IF($A13="","",IFERROR(VLOOKUP(G$3&amp;$A13,Model1_Rio!$1:$1048576,G$4,0),"-"))</f>
        <v>-4.1425772360526025E-4</v>
      </c>
      <c r="H13" s="307">
        <f>IF($A13="","",IFERROR(VLOOKUP(H$3&amp;$A13,Model1_Rio!$1:$1048576,H$4,0)*100,"-"))</f>
        <v>3.5166531568952804E-13</v>
      </c>
      <c r="I13" s="307">
        <f>IF($A13="","",IFERROR(VLOOKUP(I$3&amp;$A13,Model1_Rio!$1:$1048576,I$4,0),"-"))</f>
        <v>1777.2178955078125</v>
      </c>
      <c r="J13" s="306">
        <f>IF($A13="","",IFERROR(VLOOKUP(J$3&amp;$A13,Model1_Rio!$1:$1048576,J$4,0),"-"))</f>
        <v>-4.6575197484344244E-4</v>
      </c>
      <c r="K13" s="307">
        <f>IF($A13="","",IFERROR(VLOOKUP(K$3&amp;$A13,Model1_Rio!$1:$1048576,K$4,0)*100,"-"))</f>
        <v>4.1965739132235795E-20</v>
      </c>
      <c r="L13" s="307">
        <f>IF($A13="","",IFERROR(VLOOKUP(L$3&amp;$A13,Model1_Rio!$1:$1048576,L$4,0),"-"))</f>
        <v>1775.933349609375</v>
      </c>
      <c r="M13" s="306">
        <f>IF($A13="","",IFERROR(VLOOKUP(M$3&amp;$A13,Model1_Rio!$1:$1048576,M$4,0),"-"))</f>
        <v>-4.8179173609241843E-4</v>
      </c>
      <c r="N13" s="307">
        <f>IF($A13="","",IFERROR(VLOOKUP(N$3&amp;$A13,Model1_Rio!$1:$1048576,N$4,0)*100,"-"))</f>
        <v>2.0539708966581355E-20</v>
      </c>
      <c r="O13" s="307">
        <f>IF($A13="","",IFERROR(VLOOKUP(O$3&amp;$A13,Model1_Rio!$1:$1048576,O$4,0),"-"))</f>
        <v>1793.1539306640625</v>
      </c>
      <c r="P13" s="306">
        <f>IF($A13="","",IFERROR(VLOOKUP(P$3&amp;$A13,Model1_Rio!$1:$1048576,P$4,0),"-"))</f>
        <v>-3.4278389648534358E-4</v>
      </c>
      <c r="Q13" s="307">
        <f>IF($A13="","",IFERROR(VLOOKUP(Q$3&amp;$A13,Model1_Rio!$1:$1048576,Q$4,0)*100,"-"))</f>
        <v>6.0373868109309115E-4</v>
      </c>
      <c r="R13" s="307">
        <f>IF($A13="","",IFERROR(VLOOKUP(R$3&amp;$A13,Model1_Rio!$1:$1048576,R$4,0),"-"))</f>
        <v>1798.429931640625</v>
      </c>
      <c r="S13" s="306">
        <f>IF($A13="","",IFERROR(VLOOKUP(S$3&amp;$A13,Model1_Rio!$1:$1048576,S$4,0),"-"))</f>
        <v>-3.8872443838045001E-4</v>
      </c>
      <c r="T13" s="307">
        <f>IF($A13="","",IFERROR(VLOOKUP(T$3&amp;$A13,Model1_Rio!$1:$1048576,T$4,0)*100,"-"))</f>
        <v>1.3996141485367319E-10</v>
      </c>
      <c r="U13" s="307">
        <f>IF($A13="","",IFERROR(VLOOKUP(U$3&amp;$A13,Model1_Rio!$1:$1048576,U$4,0),"-"))</f>
        <v>1779.1163330078125</v>
      </c>
      <c r="V13" s="306">
        <f>IF($A13="","",IFERROR(VLOOKUP(V$3&amp;$A13,Model1_Rio!$1:$1048576,V$4,0),"-"))</f>
        <v>-4.4149011955596507E-4</v>
      </c>
      <c r="W13" s="307">
        <f>IF($A13="","",IFERROR(VLOOKUP(W$3&amp;$A13,Model1_Rio!$1:$1048576,W$4,0)*100,"-"))</f>
        <v>1.8911052795024072E-16</v>
      </c>
      <c r="X13" s="307">
        <f>IF($A13="","",IFERROR(VLOOKUP(X$3&amp;$A13,Model1_Rio!$1:$1048576,X$4,0),"-"))</f>
        <v>1784.2288818359375</v>
      </c>
      <c r="Y13" s="306">
        <f>IF($A13="","",IFERROR(VLOOKUP(Y$3&amp;$A13,Model1_Rio!$1:$1048576,Y$4,0),"-"))</f>
        <v>-4.1947528370656073E-4</v>
      </c>
      <c r="Z13" s="307">
        <f>IF($A13="","",IFERROR(VLOOKUP(Z$3&amp;$A13,Model1_Rio!$1:$1048576,Z$4,0)*100,"-"))</f>
        <v>1.6689794710838222E-16</v>
      </c>
      <c r="AA13" s="307">
        <f>IF($A13="","",IFERROR(VLOOKUP(AA$3&amp;$A13,Model1_Rio!$1:$1048576,AA$4,0),"-"))</f>
        <v>1790.776611328125</v>
      </c>
      <c r="AB13" s="306">
        <f>IF($A13="","",IFERROR(VLOOKUP(AB$3&amp;$A13,Model1_Rio!$1:$1048576,AB$4,0),"-"))</f>
        <v>-4.424815415404737E-4</v>
      </c>
      <c r="AC13" s="307">
        <f>IF($A13="","",IFERROR(VLOOKUP(AC$3&amp;$A13,Model1_Rio!$1:$1048576,AC$4,0)*100,"-"))</f>
        <v>5.8136766697961947E-20</v>
      </c>
      <c r="AD13" s="307">
        <f>IF($A13="","",IFERROR(VLOOKUP(AD$3&amp;$A13,Model1_Rio!$1:$1048576,AD$4,0),"-"))</f>
        <v>1773.7025146484375</v>
      </c>
      <c r="AE13" s="306">
        <f>IF($A13="","",IFERROR(VLOOKUP(AE$3&amp;$A13,Model1_Rio!$1:$1048576,AE$4,0),"-"))</f>
        <v>-3.7876985152252018E-4</v>
      </c>
      <c r="AF13" s="307">
        <f>IF($A13="","",IFERROR(VLOOKUP(AF$3&amp;$A13,Model1_Rio!$1:$1048576,AF$4,0)*100,"-"))</f>
        <v>1.8318901950920008E-8</v>
      </c>
      <c r="AG13" s="307">
        <f>IF($A13="","",IFERROR(VLOOKUP(AG$3&amp;$A13,Model1_Rio!$1:$1048576,AG$4,0),"-"))</f>
        <v>1793.3631591796875</v>
      </c>
      <c r="AH13" s="306">
        <f>IF($A13="","",IFERROR(VLOOKUP(AH$3&amp;$A13,Model1_Rio!$1:$1048576,AH$4,0),"-"))</f>
        <v>-2.2548814013134688E-4</v>
      </c>
      <c r="AI13" s="307">
        <f>IF($A13="","",IFERROR(VLOOKUP(AI$3&amp;$A13,Model1_Rio!$1:$1048576,AI$4,0)*100,"-"))</f>
        <v>0.361280282959342</v>
      </c>
      <c r="AJ13" s="307">
        <f>IF($A13="","",IFERROR(VLOOKUP(AJ$3&amp;$A13,Model1_Rio!$1:$1048576,AJ$4,0),"-"))</f>
        <v>1809.2957763671875</v>
      </c>
      <c r="AK13" s="306">
        <f>IF($A13="","",IFERROR(VLOOKUP(AK$3&amp;$A13,Model1_Rio!$1:$1048576,AK$4,0),"-"))</f>
        <v>-2.9592923237942159E-4</v>
      </c>
      <c r="AL13" s="307">
        <f>IF($A13="","",IFERROR(VLOOKUP(AL$3&amp;$A13,Model1_Rio!$1:$1048576,AL$4,0)*100,"-"))</f>
        <v>1.8139712665288243E-4</v>
      </c>
      <c r="AM13" s="307">
        <f>IF($A13="","",IFERROR(VLOOKUP(AM$3&amp;$A13,Model1_Rio!$1:$1048576,AM$4,0),"-"))</f>
        <v>1838.1304931640625</v>
      </c>
      <c r="AN13" s="306">
        <f>IF($A13="","",IFERROR(VLOOKUP(AN$3&amp;$A13,Model1_Rio!$1:$1048576,AN$4,0),"-"))</f>
        <v>-3.1357543775811791E-4</v>
      </c>
      <c r="AO13" s="307">
        <f>IF($A13="","",IFERROR(VLOOKUP(AO$3&amp;$A13,Model1_Rio!$1:$1048576,AO$4,0)*100,"-"))</f>
        <v>1.8616779125235627E-10</v>
      </c>
      <c r="AP13" s="307">
        <f>IF($A13="","",IFERROR(VLOOKUP(AP$3&amp;$A13,Model1_Rio!$1:$1048576,AP$4,0),"-"))</f>
        <v>1836.4761962890625</v>
      </c>
      <c r="AQ13" s="306">
        <f>IF($A13="","",IFERROR(VLOOKUP(AQ$3&amp;$A13,Model1_Rio!$1:$1048576,AQ$4,0),"-"))</f>
        <v>-3.3738132333382964E-4</v>
      </c>
      <c r="AR13" s="307">
        <f>IF($A13="","",IFERROR(VLOOKUP(AR$3&amp;$A13,Model1_Rio!$1:$1048576,AR$4,0)*100,"-"))</f>
        <v>1.5091655139118365E-11</v>
      </c>
      <c r="AS13" s="307">
        <f>IF($A13="","",IFERROR(VLOOKUP(AS$3&amp;$A13,Model1_Rio!$1:$1048576,AS$4,0),"-"))</f>
        <v>1862.746337890625</v>
      </c>
      <c r="AT13" s="306">
        <f>IF($A13="","",IFERROR(VLOOKUP(AT$3&amp;$A13,Model1_Rio!$1:$1048576,AT$4,0),"-"))</f>
        <v>-3.7540757330134511E-4</v>
      </c>
      <c r="AU13" s="307">
        <f>IF($A13="","",IFERROR(VLOOKUP(AU$3&amp;$A13,Model1_Rio!$1:$1048576,AU$4,0)*100,"-"))</f>
        <v>2.8277953407345951E-15</v>
      </c>
      <c r="AV13" s="307">
        <f>IF($A13="","",IFERROR(VLOOKUP(AV$3&amp;$A13,Model1_Rio!$1:$1048576,AV$4,0),"-"))</f>
        <v>1867.6376953125</v>
      </c>
      <c r="AW13" s="306">
        <f>IF($A13="","",IFERROR(VLOOKUP(AW$3&amp;$A13,Model1_Rio!$1:$1048576,AW$4,0),"-"))</f>
        <v>-4.0418858407065272E-4</v>
      </c>
      <c r="AX13" s="307">
        <f>IF($A13="","",IFERROR(VLOOKUP(AX$3&amp;$A13,Model1_Rio!$1:$1048576,AX$4,0)*100,"-"))</f>
        <v>3.8114791042090844E-16</v>
      </c>
      <c r="AY13" s="307">
        <f>IF($A13="","",IFERROR(VLOOKUP(AY$3&amp;$A13,Model1_Rio!$1:$1048576,AY$4,0),"-"))</f>
        <v>1835.4375</v>
      </c>
      <c r="AZ13" s="306">
        <f>IF($A13="","",IFERROR(VLOOKUP(AZ$3&amp;$A13,Model1_Rio!$1:$1048576,AZ$4,0),"-"))</f>
        <v>-4.1508974391035736E-4</v>
      </c>
      <c r="BA13" s="307">
        <f>IF($A13="","",IFERROR(VLOOKUP(BA$3&amp;$A13,Model1_Rio!$1:$1048576,BA$4,0)*100,"-"))</f>
        <v>3.8546401478011826E-15</v>
      </c>
      <c r="BB13" s="307">
        <f>IF($A13="","",IFERROR(VLOOKUP(BB$3&amp;$A13,Model1_Rio!$1:$1048576,BB$4,0),"-"))</f>
        <v>1863.4017333984375</v>
      </c>
      <c r="BC13" s="306">
        <f>IF($A13="","",IFERROR(VLOOKUP(BC$3&amp;$A13,Model1_Rio!$1:$1048576,BC$4,0),"-"))</f>
        <v>-4.8366334522143006E-4</v>
      </c>
      <c r="BD13" s="307">
        <f>IF($A13="","",IFERROR(VLOOKUP(BD$3&amp;$A13,Model1_Rio!$1:$1048576,BD$4,0)*100,"-"))</f>
        <v>0</v>
      </c>
      <c r="BE13" s="307">
        <f>IF($A13="","",IFERROR(VLOOKUP(BE$3&amp;$A13,Model1_Rio!$1:$1048576,BE$4,0),"-"))</f>
        <v>1779.19677734375</v>
      </c>
      <c r="BF13" s="306">
        <f>IF($A13="","",IFERROR(VLOOKUP(BF$3&amp;$A13,Model1_Rio!$1:$1048576,BF$4,0),"-"))</f>
        <v>-3.9696728345006704E-4</v>
      </c>
      <c r="BG13" s="307">
        <f>IF($A13="","",IFERROR(VLOOKUP(BG$3&amp;$A13,Model1_Rio!$1:$1048576,BG$4,0)*100,"-"))</f>
        <v>0</v>
      </c>
      <c r="BH13" s="307">
        <f>IF($A13="","",IFERROR(VLOOKUP(BH$3&amp;$A13,Model1_Rio!$1:$1048576,BH$4,0),"-"))</f>
        <v>1788.1092529296875</v>
      </c>
      <c r="BI13" s="306">
        <f>IF($A13="","",IFERROR(VLOOKUP(BI$3&amp;$A13,Model1_Rio!$1:$1048576,BI$4,0),"-"))</f>
        <v>-3.3882190473377705E-4</v>
      </c>
      <c r="BJ13" s="307">
        <f>IF($A13="","",IFERROR(VLOOKUP(BJ$3&amp;$A13,Model1_Rio!$1:$1048576,BJ$4,0)*100,"-"))</f>
        <v>3.9288057974705972E-25</v>
      </c>
      <c r="BK13" s="307">
        <f>IF($A13="","",IFERROR(VLOOKUP(BK$3&amp;$A13,Model1_Rio!$1:$1048576,BK$4,0),"-"))</f>
        <v>1803.686279296875</v>
      </c>
      <c r="BL13" s="306">
        <f>IF($A13="","",IFERROR(VLOOKUP(BL$3&amp;$A13,Model1_Rio!$1:$1048576,BL$4,0),"-"))</f>
        <v>-3.5954345366917551E-4</v>
      </c>
      <c r="BM13" s="307">
        <f>IF($A13="","",IFERROR(VLOOKUP(BM$3&amp;$A13,Model1_Rio!$1:$1048576,BM$4,0)*100,"-"))</f>
        <v>0</v>
      </c>
      <c r="BN13" s="307">
        <f>IF($A13="","",IFERROR(VLOOKUP(BN$3&amp;$A13,Model1_Rio!$1:$1048576,BN$4,0),"-"))</f>
        <v>1850.566650390625</v>
      </c>
      <c r="BO13" s="306">
        <f>IF($A13="","",IFERROR(VLOOKUP(BO$3&amp;$A13,Model1_Rio!$1:$1048576,BO$4,0),"-"))</f>
        <v>-4.1508974391035736E-4</v>
      </c>
      <c r="BP13" s="307">
        <f>IF($A13="","",IFERROR(VLOOKUP(BP$3&amp;$A13,Model1_Rio!$1:$1048576,BP$4,0)*100,"-"))</f>
        <v>3.8546401478011826E-15</v>
      </c>
      <c r="BQ13" s="307">
        <f>IF($A13="","",IFERROR(VLOOKUP(BQ$3&amp;$A13,Model1_Rio!$1:$1048576,BQ$4,0),"-"))</f>
        <v>1863.4017333984375</v>
      </c>
    </row>
    <row r="14" spans="1:69" ht="15.75" x14ac:dyDescent="0.25">
      <c r="B14" s="416" t="s">
        <v>734</v>
      </c>
      <c r="C14" s="416"/>
      <c r="D14" s="309" t="str">
        <f>IF($A14="","",IFERROR(VLOOKUP(D$3&amp;$A14,Model1_Rio!$1:$1048576,D$4,0),"-"))</f>
        <v/>
      </c>
      <c r="E14" s="311" t="str">
        <f>IF($A14="","",IFERROR(VLOOKUP(E$3&amp;$A14,Model1_Rio!$1:$1048576,E$4,0)*100,"-"))</f>
        <v/>
      </c>
      <c r="F14" s="310" t="str">
        <f>IF($A14="","",IFERROR(VLOOKUP(F$3&amp;$A14,Model1_Rio!$1:$1048576,F$4,0),"-"))</f>
        <v/>
      </c>
      <c r="G14" s="309" t="str">
        <f>IF($A14="","",IFERROR(VLOOKUP(G$3&amp;$A14,Model1_Rio!$1:$1048576,G$4,0),"-"))</f>
        <v/>
      </c>
      <c r="H14" s="311" t="str">
        <f>IF($A14="","",IFERROR(VLOOKUP(H$3&amp;$A14,Model1_Rio!$1:$1048576,H$4,0)*100,"-"))</f>
        <v/>
      </c>
      <c r="I14" s="310" t="str">
        <f>IF($A14="","",IFERROR(VLOOKUP(I$3&amp;$A14,Model1_Rio!$1:$1048576,I$4,0),"-"))</f>
        <v/>
      </c>
      <c r="J14" s="309" t="str">
        <f>IF($A14="","",IFERROR(VLOOKUP(J$3&amp;$A14,Model1_Rio!$1:$1048576,J$4,0),"-"))</f>
        <v/>
      </c>
      <c r="K14" s="311" t="str">
        <f>IF($A14="","",IFERROR(VLOOKUP(K$3&amp;$A14,Model1_Rio!$1:$1048576,K$4,0)*100,"-"))</f>
        <v/>
      </c>
      <c r="L14" s="310" t="str">
        <f>IF($A14="","",IFERROR(VLOOKUP(L$3&amp;$A14,Model1_Rio!$1:$1048576,L$4,0),"-"))</f>
        <v/>
      </c>
      <c r="M14" s="309" t="str">
        <f>IF($A14="","",IFERROR(VLOOKUP(M$3&amp;$A14,Model1_Rio!$1:$1048576,M$4,0),"-"))</f>
        <v/>
      </c>
      <c r="N14" s="311" t="str">
        <f>IF($A14="","",IFERROR(VLOOKUP(N$3&amp;$A14,Model1_Rio!$1:$1048576,N$4,0)*100,"-"))</f>
        <v/>
      </c>
      <c r="O14" s="310" t="str">
        <f>IF($A14="","",IFERROR(VLOOKUP(O$3&amp;$A14,Model1_Rio!$1:$1048576,O$4,0),"-"))</f>
        <v/>
      </c>
      <c r="P14" s="309" t="str">
        <f>IF($A14="","",IFERROR(VLOOKUP(P$3&amp;$A14,Model1_Rio!$1:$1048576,P$4,0),"-"))</f>
        <v/>
      </c>
      <c r="Q14" s="311" t="str">
        <f>IF($A14="","",IFERROR(VLOOKUP(Q$3&amp;$A14,Model1_Rio!$1:$1048576,Q$4,0)*100,"-"))</f>
        <v/>
      </c>
      <c r="R14" s="310" t="str">
        <f>IF($A14="","",IFERROR(VLOOKUP(R$3&amp;$A14,Model1_Rio!$1:$1048576,R$4,0),"-"))</f>
        <v/>
      </c>
      <c r="S14" s="309" t="str">
        <f>IF($A14="","",IFERROR(VLOOKUP(S$3&amp;$A14,Model1_Rio!$1:$1048576,S$4,0),"-"))</f>
        <v/>
      </c>
      <c r="T14" s="311" t="str">
        <f>IF($A14="","",IFERROR(VLOOKUP(T$3&amp;$A14,Model1_Rio!$1:$1048576,T$4,0)*100,"-"))</f>
        <v/>
      </c>
      <c r="U14" s="310" t="str">
        <f>IF($A14="","",IFERROR(VLOOKUP(U$3&amp;$A14,Model1_Rio!$1:$1048576,U$4,0),"-"))</f>
        <v/>
      </c>
      <c r="V14" s="309" t="str">
        <f>IF($A14="","",IFERROR(VLOOKUP(V$3&amp;$A14,Model1_Rio!$1:$1048576,V$4,0),"-"))</f>
        <v/>
      </c>
      <c r="W14" s="311" t="str">
        <f>IF($A14="","",IFERROR(VLOOKUP(W$3&amp;$A14,Model1_Rio!$1:$1048576,W$4,0)*100,"-"))</f>
        <v/>
      </c>
      <c r="X14" s="310" t="str">
        <f>IF($A14="","",IFERROR(VLOOKUP(X$3&amp;$A14,Model1_Rio!$1:$1048576,X$4,0),"-"))</f>
        <v/>
      </c>
      <c r="Y14" s="309" t="str">
        <f>IF($A14="","",IFERROR(VLOOKUP(Y$3&amp;$A14,Model1_Rio!$1:$1048576,Y$4,0),"-"))</f>
        <v/>
      </c>
      <c r="Z14" s="311" t="str">
        <f>IF($A14="","",IFERROR(VLOOKUP(Z$3&amp;$A14,Model1_Rio!$1:$1048576,Z$4,0)*100,"-"))</f>
        <v/>
      </c>
      <c r="AA14" s="310" t="str">
        <f>IF($A14="","",IFERROR(VLOOKUP(AA$3&amp;$A14,Model1_Rio!$1:$1048576,AA$4,0),"-"))</f>
        <v/>
      </c>
      <c r="AB14" s="309" t="str">
        <f>IF($A14="","",IFERROR(VLOOKUP(AB$3&amp;$A14,Model1_Rio!$1:$1048576,AB$4,0),"-"))</f>
        <v/>
      </c>
      <c r="AC14" s="311" t="str">
        <f>IF($A14="","",IFERROR(VLOOKUP(AC$3&amp;$A14,Model1_Rio!$1:$1048576,AC$4,0)*100,"-"))</f>
        <v/>
      </c>
      <c r="AD14" s="310" t="str">
        <f>IF($A14="","",IFERROR(VLOOKUP(AD$3&amp;$A14,Model1_Rio!$1:$1048576,AD$4,0),"-"))</f>
        <v/>
      </c>
      <c r="AE14" s="309" t="str">
        <f>IF($A14="","",IFERROR(VLOOKUP(AE$3&amp;$A14,Model1_Rio!$1:$1048576,AE$4,0),"-"))</f>
        <v/>
      </c>
      <c r="AF14" s="311" t="str">
        <f>IF($A14="","",IFERROR(VLOOKUP(AF$3&amp;$A14,Model1_Rio!$1:$1048576,AF$4,0)*100,"-"))</f>
        <v/>
      </c>
      <c r="AG14" s="310" t="str">
        <f>IF($A14="","",IFERROR(VLOOKUP(AG$3&amp;$A14,Model1_Rio!$1:$1048576,AG$4,0),"-"))</f>
        <v/>
      </c>
      <c r="AH14" s="309" t="str">
        <f>IF($A14="","",IFERROR(VLOOKUP(AH$3&amp;$A14,Model1_Rio!$1:$1048576,AH$4,0),"-"))</f>
        <v/>
      </c>
      <c r="AI14" s="311" t="str">
        <f>IF($A14="","",IFERROR(VLOOKUP(AI$3&amp;$A14,Model1_Rio!$1:$1048576,AI$4,0)*100,"-"))</f>
        <v/>
      </c>
      <c r="AJ14" s="310" t="str">
        <f>IF($A14="","",IFERROR(VLOOKUP(AJ$3&amp;$A14,Model1_Rio!$1:$1048576,AJ$4,0),"-"))</f>
        <v/>
      </c>
      <c r="AK14" s="309" t="str">
        <f>IF($A14="","",IFERROR(VLOOKUP(AK$3&amp;$A14,Model1_Rio!$1:$1048576,AK$4,0),"-"))</f>
        <v/>
      </c>
      <c r="AL14" s="311" t="str">
        <f>IF($A14="","",IFERROR(VLOOKUP(AL$3&amp;$A14,Model1_Rio!$1:$1048576,AL$4,0)*100,"-"))</f>
        <v/>
      </c>
      <c r="AM14" s="310" t="str">
        <f>IF($A14="","",IFERROR(VLOOKUP(AM$3&amp;$A14,Model1_Rio!$1:$1048576,AM$4,0),"-"))</f>
        <v/>
      </c>
      <c r="AN14" s="309" t="str">
        <f>IF($A14="","",IFERROR(VLOOKUP(AN$3&amp;$A14,Model1_Rio!$1:$1048576,AN$4,0),"-"))</f>
        <v/>
      </c>
      <c r="AO14" s="311" t="str">
        <f>IF($A14="","",IFERROR(VLOOKUP(AO$3&amp;$A14,Model1_Rio!$1:$1048576,AO$4,0)*100,"-"))</f>
        <v/>
      </c>
      <c r="AP14" s="310" t="str">
        <f>IF($A14="","",IFERROR(VLOOKUP(AP$3&amp;$A14,Model1_Rio!$1:$1048576,AP$4,0),"-"))</f>
        <v/>
      </c>
      <c r="AQ14" s="309" t="str">
        <f>IF($A14="","",IFERROR(VLOOKUP(AQ$3&amp;$A14,Model1_Rio!$1:$1048576,AQ$4,0),"-"))</f>
        <v/>
      </c>
      <c r="AR14" s="311" t="str">
        <f>IF($A14="","",IFERROR(VLOOKUP(AR$3&amp;$A14,Model1_Rio!$1:$1048576,AR$4,0)*100,"-"))</f>
        <v/>
      </c>
      <c r="AS14" s="310" t="str">
        <f>IF($A14="","",IFERROR(VLOOKUP(AS$3&amp;$A14,Model1_Rio!$1:$1048576,AS$4,0),"-"))</f>
        <v/>
      </c>
      <c r="AT14" s="309" t="str">
        <f>IF($A14="","",IFERROR(VLOOKUP(AT$3&amp;$A14,Model1_Rio!$1:$1048576,AT$4,0),"-"))</f>
        <v/>
      </c>
      <c r="AU14" s="311" t="str">
        <f>IF($A14="","",IFERROR(VLOOKUP(AU$3&amp;$A14,Model1_Rio!$1:$1048576,AU$4,0)*100,"-"))</f>
        <v/>
      </c>
      <c r="AV14" s="310" t="str">
        <f>IF($A14="","",IFERROR(VLOOKUP(AV$3&amp;$A14,Model1_Rio!$1:$1048576,AV$4,0),"-"))</f>
        <v/>
      </c>
      <c r="AW14" s="309" t="str">
        <f>IF($A14="","",IFERROR(VLOOKUP(AW$3&amp;$A14,Model1_Rio!$1:$1048576,AW$4,0),"-"))</f>
        <v/>
      </c>
      <c r="AX14" s="311" t="str">
        <f>IF($A14="","",IFERROR(VLOOKUP(AX$3&amp;$A14,Model1_Rio!$1:$1048576,AX$4,0)*100,"-"))</f>
        <v/>
      </c>
      <c r="AY14" s="310" t="str">
        <f>IF($A14="","",IFERROR(VLOOKUP(AY$3&amp;$A14,Model1_Rio!$1:$1048576,AY$4,0),"-"))</f>
        <v/>
      </c>
      <c r="AZ14" s="309" t="str">
        <f>IF($A14="","",IFERROR(VLOOKUP(AZ$3&amp;$A14,Model1_Rio!$1:$1048576,AZ$4,0),"-"))</f>
        <v/>
      </c>
      <c r="BA14" s="311" t="str">
        <f>IF($A14="","",IFERROR(VLOOKUP(BA$3&amp;$A14,Model1_Rio!$1:$1048576,BA$4,0)*100,"-"))</f>
        <v/>
      </c>
      <c r="BB14" s="310" t="str">
        <f>IF($A14="","",IFERROR(VLOOKUP(BB$3&amp;$A14,Model1_Rio!$1:$1048576,BB$4,0),"-"))</f>
        <v/>
      </c>
      <c r="BC14" s="309" t="str">
        <f>IF($A14="","",IFERROR(VLOOKUP(BC$3&amp;$A14,Model1_Rio!$1:$1048576,BC$4,0),"-"))</f>
        <v/>
      </c>
      <c r="BD14" s="311" t="str">
        <f>IF($A14="","",IFERROR(VLOOKUP(BD$3&amp;$A14,Model1_Rio!$1:$1048576,BD$4,0)*100,"-"))</f>
        <v/>
      </c>
      <c r="BE14" s="310" t="str">
        <f>IF($A14="","",IFERROR(VLOOKUP(BE$3&amp;$A14,Model1_Rio!$1:$1048576,BE$4,0),"-"))</f>
        <v/>
      </c>
      <c r="BF14" s="309" t="str">
        <f>IF($A14="","",IFERROR(VLOOKUP(BF$3&amp;$A14,Model1_Rio!$1:$1048576,BF$4,0),"-"))</f>
        <v/>
      </c>
      <c r="BG14" s="311" t="str">
        <f>IF($A14="","",IFERROR(VLOOKUP(BG$3&amp;$A14,Model1_Rio!$1:$1048576,BG$4,0)*100,"-"))</f>
        <v/>
      </c>
      <c r="BH14" s="310" t="str">
        <f>IF($A14="","",IFERROR(VLOOKUP(BH$3&amp;$A14,Model1_Rio!$1:$1048576,BH$4,0),"-"))</f>
        <v/>
      </c>
      <c r="BI14" s="309" t="str">
        <f>IF($A14="","",IFERROR(VLOOKUP(BI$3&amp;$A14,Model1_Rio!$1:$1048576,BI$4,0),"-"))</f>
        <v/>
      </c>
      <c r="BJ14" s="311" t="str">
        <f>IF($A14="","",IFERROR(VLOOKUP(BJ$3&amp;$A14,Model1_Rio!$1:$1048576,BJ$4,0)*100,"-"))</f>
        <v/>
      </c>
      <c r="BK14" s="310" t="str">
        <f>IF($A14="","",IFERROR(VLOOKUP(BK$3&amp;$A14,Model1_Rio!$1:$1048576,BK$4,0),"-"))</f>
        <v/>
      </c>
      <c r="BL14" s="309" t="str">
        <f>IF($A14="","",IFERROR(VLOOKUP(BL$3&amp;$A14,Model1_Rio!$1:$1048576,BL$4,0),"-"))</f>
        <v/>
      </c>
      <c r="BM14" s="311" t="str">
        <f>IF($A14="","",IFERROR(VLOOKUP(BM$3&amp;$A14,Model1_Rio!$1:$1048576,BM$4,0)*100,"-"))</f>
        <v/>
      </c>
      <c r="BN14" s="310" t="str">
        <f>IF($A14="","",IFERROR(VLOOKUP(BN$3&amp;$A14,Model1_Rio!$1:$1048576,BN$4,0),"-"))</f>
        <v/>
      </c>
      <c r="BO14" s="309" t="str">
        <f>IF($A14="","",IFERROR(VLOOKUP(BO$3&amp;$A14,Model1_Rio!$1:$1048576,BO$4,0),"-"))</f>
        <v/>
      </c>
      <c r="BP14" s="311" t="str">
        <f>IF($A14="","",IFERROR(VLOOKUP(BP$3&amp;$A14,Model1_Rio!$1:$1048576,BP$4,0)*100,"-"))</f>
        <v/>
      </c>
      <c r="BQ14" s="310" t="str">
        <f>IF($A14="","",IFERROR(VLOOKUP(BQ$3&amp;$A14,Model1_Rio!$1:$1048576,BQ$4,0),"-"))</f>
        <v/>
      </c>
    </row>
    <row r="15" spans="1:69" ht="15.75" x14ac:dyDescent="0.25">
      <c r="A15" s="367" t="s">
        <v>720</v>
      </c>
      <c r="B15" s="312"/>
      <c r="C15" s="313" t="s">
        <v>735</v>
      </c>
      <c r="D15" s="337">
        <f>IF($A15="","",IFERROR(VLOOKUP(D$3&amp;$A15,Model1_Rio!$1:$1048576,D$4,0),"-"))</f>
        <v>0.3838483989238739</v>
      </c>
      <c r="E15" s="336">
        <f>IF($A15="","",IFERROR(VLOOKUP(E$3&amp;$A15,Model1_Rio!$1:$1048576,E$4,0)*100,"-"))</f>
        <v>0</v>
      </c>
      <c r="F15" s="308">
        <f>IF($A15="","",IFERROR(VLOOKUP(F$3&amp;$A15,Model1_Rio!$1:$1048576,F$4,0),"-"))</f>
        <v>0.54848158359527588</v>
      </c>
      <c r="G15" s="337">
        <f>IF($A15="","",IFERROR(VLOOKUP(G$3&amp;$A15,Model1_Rio!$1:$1048576,G$4,0),"-"))</f>
        <v>0.35495889186859131</v>
      </c>
      <c r="H15" s="336">
        <f>IF($A15="","",IFERROR(VLOOKUP(H$3&amp;$A15,Model1_Rio!$1:$1048576,H$4,0)*100,"-"))</f>
        <v>0</v>
      </c>
      <c r="I15" s="308">
        <f>IF($A15="","",IFERROR(VLOOKUP(I$3&amp;$A15,Model1_Rio!$1:$1048576,I$4,0),"-"))</f>
        <v>0.53885310888290405</v>
      </c>
      <c r="J15" s="337">
        <f>IF($A15="","",IFERROR(VLOOKUP(J$3&amp;$A15,Model1_Rio!$1:$1048576,J$4,0),"-"))</f>
        <v>0.34655329585075378</v>
      </c>
      <c r="K15" s="336">
        <f>IF($A15="","",IFERROR(VLOOKUP(K$3&amp;$A15,Model1_Rio!$1:$1048576,K$4,0)*100,"-"))</f>
        <v>0</v>
      </c>
      <c r="L15" s="308">
        <f>IF($A15="","",IFERROR(VLOOKUP(L$3&amp;$A15,Model1_Rio!$1:$1048576,L$4,0),"-"))</f>
        <v>0.54569458961486816</v>
      </c>
      <c r="M15" s="337">
        <f>IF($A15="","",IFERROR(VLOOKUP(M$3&amp;$A15,Model1_Rio!$1:$1048576,M$4,0),"-"))</f>
        <v>0.35559853911399841</v>
      </c>
      <c r="N15" s="336">
        <f>IF($A15="","",IFERROR(VLOOKUP(N$3&amp;$A15,Model1_Rio!$1:$1048576,N$4,0)*100,"-"))</f>
        <v>0</v>
      </c>
      <c r="O15" s="308">
        <f>IF($A15="","",IFERROR(VLOOKUP(O$3&amp;$A15,Model1_Rio!$1:$1048576,O$4,0),"-"))</f>
        <v>0.54699164628982544</v>
      </c>
      <c r="P15" s="337">
        <f>IF($A15="","",IFERROR(VLOOKUP(P$3&amp;$A15,Model1_Rio!$1:$1048576,P$4,0),"-"))</f>
        <v>0.35066339373588562</v>
      </c>
      <c r="Q15" s="336">
        <f>IF($A15="","",IFERROR(VLOOKUP(Q$3&amp;$A15,Model1_Rio!$1:$1048576,Q$4,0)*100,"-"))</f>
        <v>0</v>
      </c>
      <c r="R15" s="308">
        <f>IF($A15="","",IFERROR(VLOOKUP(R$3&amp;$A15,Model1_Rio!$1:$1048576,R$4,0),"-"))</f>
        <v>0.54888945817947388</v>
      </c>
      <c r="S15" s="337">
        <f>IF($A15="","",IFERROR(VLOOKUP(S$3&amp;$A15,Model1_Rio!$1:$1048576,S$4,0),"-"))</f>
        <v>0.40042734146118164</v>
      </c>
      <c r="T15" s="336">
        <f>IF($A15="","",IFERROR(VLOOKUP(T$3&amp;$A15,Model1_Rio!$1:$1048576,T$4,0)*100,"-"))</f>
        <v>0</v>
      </c>
      <c r="U15" s="308">
        <f>IF($A15="","",IFERROR(VLOOKUP(U$3&amp;$A15,Model1_Rio!$1:$1048576,U$4,0),"-"))</f>
        <v>0.54099595546722412</v>
      </c>
      <c r="V15" s="337">
        <f>IF($A15="","",IFERROR(VLOOKUP(V$3&amp;$A15,Model1_Rio!$1:$1048576,V$4,0),"-"))</f>
        <v>0.38180443644523621</v>
      </c>
      <c r="W15" s="336">
        <f>IF($A15="","",IFERROR(VLOOKUP(W$3&amp;$A15,Model1_Rio!$1:$1048576,W$4,0)*100,"-"))</f>
        <v>0</v>
      </c>
      <c r="X15" s="308">
        <f>IF($A15="","",IFERROR(VLOOKUP(X$3&amp;$A15,Model1_Rio!$1:$1048576,X$4,0),"-"))</f>
        <v>0.53631699085235596</v>
      </c>
      <c r="Y15" s="337">
        <f>IF($A15="","",IFERROR(VLOOKUP(Y$3&amp;$A15,Model1_Rio!$1:$1048576,Y$4,0),"-"))</f>
        <v>0.39088338613510132</v>
      </c>
      <c r="Z15" s="336">
        <f>IF($A15="","",IFERROR(VLOOKUP(Z$3&amp;$A15,Model1_Rio!$1:$1048576,Z$4,0)*100,"-"))</f>
        <v>0</v>
      </c>
      <c r="AA15" s="308">
        <f>IF($A15="","",IFERROR(VLOOKUP(AA$3&amp;$A15,Model1_Rio!$1:$1048576,AA$4,0),"-"))</f>
        <v>0.53892123699188232</v>
      </c>
      <c r="AB15" s="337">
        <f>IF($A15="","",IFERROR(VLOOKUP(AB$3&amp;$A15,Model1_Rio!$1:$1048576,AB$4,0),"-"))</f>
        <v>0.37243998050689697</v>
      </c>
      <c r="AC15" s="336">
        <f>IF($A15="","",IFERROR(VLOOKUP(AC$3&amp;$A15,Model1_Rio!$1:$1048576,AC$4,0)*100,"-"))</f>
        <v>0</v>
      </c>
      <c r="AD15" s="308">
        <f>IF($A15="","",IFERROR(VLOOKUP(AD$3&amp;$A15,Model1_Rio!$1:$1048576,AD$4,0),"-"))</f>
        <v>0.54322808980941772</v>
      </c>
      <c r="AE15" s="337">
        <f>IF($A15="","",IFERROR(VLOOKUP(AE$3&amp;$A15,Model1_Rio!$1:$1048576,AE$4,0),"-"))</f>
        <v>0.34790849685668945</v>
      </c>
      <c r="AF15" s="336">
        <f>IF($A15="","",IFERROR(VLOOKUP(AF$3&amp;$A15,Model1_Rio!$1:$1048576,AF$4,0)*100,"-"))</f>
        <v>0</v>
      </c>
      <c r="AG15" s="308">
        <f>IF($A15="","",IFERROR(VLOOKUP(AG$3&amp;$A15,Model1_Rio!$1:$1048576,AG$4,0),"-"))</f>
        <v>0.54225456714630127</v>
      </c>
      <c r="AH15" s="337">
        <f>IF($A15="","",IFERROR(VLOOKUP(AH$3&amp;$A15,Model1_Rio!$1:$1048576,AH$4,0),"-"))</f>
        <v>0.23912812769412994</v>
      </c>
      <c r="AI15" s="336">
        <f>IF($A15="","",IFERROR(VLOOKUP(AI$3&amp;$A15,Model1_Rio!$1:$1048576,AI$4,0)*100,"-"))</f>
        <v>3.2107197455980531E-15</v>
      </c>
      <c r="AJ15" s="308">
        <f>IF($A15="","",IFERROR(VLOOKUP(AJ$3&amp;$A15,Model1_Rio!$1:$1048576,AJ$4,0),"-"))</f>
        <v>0.54196262359619141</v>
      </c>
      <c r="AK15" s="337">
        <f>IF($A15="","",IFERROR(VLOOKUP(AK$3&amp;$A15,Model1_Rio!$1:$1048576,AK$4,0),"-"))</f>
        <v>0.29239019751548767</v>
      </c>
      <c r="AL15" s="336">
        <f>IF($A15="","",IFERROR(VLOOKUP(AL$3&amp;$A15,Model1_Rio!$1:$1048576,AL$4,0)*100,"-"))</f>
        <v>3.1025815693979079E-30</v>
      </c>
      <c r="AM15" s="308">
        <f>IF($A15="","",IFERROR(VLOOKUP(AM$3&amp;$A15,Model1_Rio!$1:$1048576,AM$4,0),"-"))</f>
        <v>0.538749098777771</v>
      </c>
      <c r="AN15" s="337">
        <f>IF($A15="","",IFERROR(VLOOKUP(AN$3&amp;$A15,Model1_Rio!$1:$1048576,AN$4,0),"-"))</f>
        <v>0.35978582501411438</v>
      </c>
      <c r="AO15" s="336">
        <f>IF($A15="","",IFERROR(VLOOKUP(AO$3&amp;$A15,Model1_Rio!$1:$1048576,AO$4,0)*100,"-"))</f>
        <v>0</v>
      </c>
      <c r="AP15" s="308">
        <f>IF($A15="","",IFERROR(VLOOKUP(AP$3&amp;$A15,Model1_Rio!$1:$1048576,AP$4,0),"-"))</f>
        <v>0.53788876533508301</v>
      </c>
      <c r="AQ15" s="337">
        <f>IF($A15="","",IFERROR(VLOOKUP(AQ$3&amp;$A15,Model1_Rio!$1:$1048576,AQ$4,0),"-"))</f>
        <v>0.38167339563369751</v>
      </c>
      <c r="AR15" s="336">
        <f>IF($A15="","",IFERROR(VLOOKUP(AR$3&amp;$A15,Model1_Rio!$1:$1048576,AR$4,0)*100,"-"))</f>
        <v>0</v>
      </c>
      <c r="AS15" s="308">
        <f>IF($A15="","",IFERROR(VLOOKUP(AS$3&amp;$A15,Model1_Rio!$1:$1048576,AS$4,0),"-"))</f>
        <v>0.54052561521530151</v>
      </c>
      <c r="AT15" s="337">
        <f>IF($A15="","",IFERROR(VLOOKUP(AT$3&amp;$A15,Model1_Rio!$1:$1048576,AT$4,0),"-"))</f>
        <v>0.36814212799072266</v>
      </c>
      <c r="AU15" s="336">
        <f>IF($A15="","",IFERROR(VLOOKUP(AU$3&amp;$A15,Model1_Rio!$1:$1048576,AU$4,0)*100,"-"))</f>
        <v>0</v>
      </c>
      <c r="AV15" s="308">
        <f>IF($A15="","",IFERROR(VLOOKUP(AV$3&amp;$A15,Model1_Rio!$1:$1048576,AV$4,0),"-"))</f>
        <v>0.54373180866241455</v>
      </c>
      <c r="AW15" s="337">
        <f>IF($A15="","",IFERROR(VLOOKUP(AW$3&amp;$A15,Model1_Rio!$1:$1048576,AW$4,0),"-"))</f>
        <v>0.36298149824142456</v>
      </c>
      <c r="AX15" s="336">
        <f>IF($A15="","",IFERROR(VLOOKUP(AX$3&amp;$A15,Model1_Rio!$1:$1048576,AX$4,0)*100,"-"))</f>
        <v>0</v>
      </c>
      <c r="AY15" s="308">
        <f>IF($A15="","",IFERROR(VLOOKUP(AY$3&amp;$A15,Model1_Rio!$1:$1048576,AY$4,0),"-"))</f>
        <v>0.54526132345199585</v>
      </c>
      <c r="AZ15" s="337">
        <f>IF($A15="","",IFERROR(VLOOKUP(AZ$3&amp;$A15,Model1_Rio!$1:$1048576,AZ$4,0),"-"))</f>
        <v>0.36482584476470947</v>
      </c>
      <c r="BA15" s="336">
        <f>IF($A15="","",IFERROR(VLOOKUP(BA$3&amp;$A15,Model1_Rio!$1:$1048576,BA$4,0)*100,"-"))</f>
        <v>0</v>
      </c>
      <c r="BB15" s="308">
        <f>IF($A15="","",IFERROR(VLOOKUP(BB$3&amp;$A15,Model1_Rio!$1:$1048576,BB$4,0),"-"))</f>
        <v>0.54869794845581055</v>
      </c>
      <c r="BC15" s="337">
        <f>IF($A15="","",IFERROR(VLOOKUP(BC$3&amp;$A15,Model1_Rio!$1:$1048576,BC$4,0),"-"))</f>
        <v>0.36034223437309265</v>
      </c>
      <c r="BD15" s="336">
        <f>IF($A15="","",IFERROR(VLOOKUP(BD$3&amp;$A15,Model1_Rio!$1:$1048576,BD$4,0)*100,"-"))</f>
        <v>0</v>
      </c>
      <c r="BE15" s="308">
        <f>IF($A15="","",IFERROR(VLOOKUP(BE$3&amp;$A15,Model1_Rio!$1:$1048576,BE$4,0),"-"))</f>
        <v>0.54498100280761719</v>
      </c>
      <c r="BF15" s="337">
        <f>IF($A15="","",IFERROR(VLOOKUP(BF$3&amp;$A15,Model1_Rio!$1:$1048576,BF$4,0),"-"))</f>
        <v>0.38029983639717102</v>
      </c>
      <c r="BG15" s="336">
        <f>IF($A15="","",IFERROR(VLOOKUP(BG$3&amp;$A15,Model1_Rio!$1:$1048576,BG$4,0)*100,"-"))</f>
        <v>0</v>
      </c>
      <c r="BH15" s="308">
        <f>IF($A15="","",IFERROR(VLOOKUP(BH$3&amp;$A15,Model1_Rio!$1:$1048576,BH$4,0),"-"))</f>
        <v>0.54124808311462402</v>
      </c>
      <c r="BI15" s="337">
        <f>IF($A15="","",IFERROR(VLOOKUP(BI$3&amp;$A15,Model1_Rio!$1:$1048576,BI$4,0),"-"))</f>
        <v>0.31280741095542908</v>
      </c>
      <c r="BJ15" s="336">
        <f>IF($A15="","",IFERROR(VLOOKUP(BJ$3&amp;$A15,Model1_Rio!$1:$1048576,BJ$4,0)*100,"-"))</f>
        <v>0</v>
      </c>
      <c r="BK15" s="308">
        <f>IF($A15="","",IFERROR(VLOOKUP(BK$3&amp;$A15,Model1_Rio!$1:$1048576,BK$4,0),"-"))</f>
        <v>0.54154443740844727</v>
      </c>
      <c r="BL15" s="337">
        <f>IF($A15="","",IFERROR(VLOOKUP(BL$3&amp;$A15,Model1_Rio!$1:$1048576,BL$4,0),"-"))</f>
        <v>0.36847379803657532</v>
      </c>
      <c r="BM15" s="336">
        <f>IF($A15="","",IFERROR(VLOOKUP(BM$3&amp;$A15,Model1_Rio!$1:$1048576,BM$4,0)*100,"-"))</f>
        <v>0</v>
      </c>
      <c r="BN15" s="308">
        <f>IF($A15="","",IFERROR(VLOOKUP(BN$3&amp;$A15,Model1_Rio!$1:$1048576,BN$4,0),"-"))</f>
        <v>0.54186230897903442</v>
      </c>
      <c r="BO15" s="337">
        <f>IF($A15="","",IFERROR(VLOOKUP(BO$3&amp;$A15,Model1_Rio!$1:$1048576,BO$4,0),"-"))</f>
        <v>0.36482584476470947</v>
      </c>
      <c r="BP15" s="336">
        <f>IF($A15="","",IFERROR(VLOOKUP(BP$3&amp;$A15,Model1_Rio!$1:$1048576,BP$4,0)*100,"-"))</f>
        <v>0</v>
      </c>
      <c r="BQ15" s="308">
        <f>IF($A15="","",IFERROR(VLOOKUP(BQ$3&amp;$A15,Model1_Rio!$1:$1048576,BQ$4,0),"-"))</f>
        <v>0.54869794845581055</v>
      </c>
    </row>
    <row r="16" spans="1:69" ht="15.75" x14ac:dyDescent="0.25">
      <c r="B16" s="416" t="s">
        <v>736</v>
      </c>
      <c r="C16" s="416"/>
      <c r="D16" s="309" t="str">
        <f>IF($A16="","",IFERROR(VLOOKUP(D$3&amp;$A16,[1]Model1_33!$1:$1048576,D$4,0),"-"))</f>
        <v/>
      </c>
      <c r="E16" s="314" t="str">
        <f>IF($A16="","",IFERROR(VLOOKUP(E$3&amp;$A16,[1]Model1_33!$1:$1048576,E$4,0)*100,"-"))</f>
        <v/>
      </c>
      <c r="F16" s="310" t="str">
        <f>IF($A16="","",IFERROR(VLOOKUP(F$3&amp;$A16,Model1_Rio!$1:$1048576,F$4,0),"-"))</f>
        <v/>
      </c>
      <c r="G16" s="309" t="str">
        <f>IF($A16="","",IFERROR(VLOOKUP(G$3&amp;$A16,[1]Model1_33!$1:$1048576,G$4,0),"-"))</f>
        <v/>
      </c>
      <c r="H16" s="314" t="str">
        <f>IF($A16="","",IFERROR(VLOOKUP(H$3&amp;$A16,[1]Model1_33!$1:$1048576,H$4,0)*100,"-"))</f>
        <v/>
      </c>
      <c r="I16" s="310" t="str">
        <f>IF($A16="","",IFERROR(VLOOKUP(I$3&amp;$A16,Model1_Rio!$1:$1048576,I$4,0),"-"))</f>
        <v/>
      </c>
      <c r="J16" s="309" t="str">
        <f>IF($A16="","",IFERROR(VLOOKUP(J$3&amp;$A16,[1]Model1_33!$1:$1048576,J$4,0),"-"))</f>
        <v/>
      </c>
      <c r="K16" s="314" t="str">
        <f>IF($A16="","",IFERROR(VLOOKUP(K$3&amp;$A16,[1]Model1_33!$1:$1048576,K$4,0)*100,"-"))</f>
        <v/>
      </c>
      <c r="L16" s="310" t="str">
        <f>IF($A16="","",IFERROR(VLOOKUP(L$3&amp;$A16,Model1_Rio!$1:$1048576,L$4,0),"-"))</f>
        <v/>
      </c>
      <c r="M16" s="309" t="str">
        <f>IF($A16="","",IFERROR(VLOOKUP(M$3&amp;$A16,[1]Model1_33!$1:$1048576,M$4,0),"-"))</f>
        <v/>
      </c>
      <c r="N16" s="314" t="str">
        <f>IF($A16="","",IFERROR(VLOOKUP(N$3&amp;$A16,[1]Model1_33!$1:$1048576,N$4,0)*100,"-"))</f>
        <v/>
      </c>
      <c r="O16" s="310" t="str">
        <f>IF($A16="","",IFERROR(VLOOKUP(O$3&amp;$A16,Model1_Rio!$1:$1048576,O$4,0),"-"))</f>
        <v/>
      </c>
      <c r="P16" s="309" t="str">
        <f>IF($A16="","",IFERROR(VLOOKUP(P$3&amp;$A16,[1]Model1_33!$1:$1048576,P$4,0),"-"))</f>
        <v/>
      </c>
      <c r="Q16" s="314" t="str">
        <f>IF($A16="","",IFERROR(VLOOKUP(Q$3&amp;$A16,[1]Model1_33!$1:$1048576,Q$4,0)*100,"-"))</f>
        <v/>
      </c>
      <c r="R16" s="310" t="str">
        <f>IF($A16="","",IFERROR(VLOOKUP(R$3&amp;$A16,Model1_Rio!$1:$1048576,R$4,0),"-"))</f>
        <v/>
      </c>
      <c r="S16" s="309" t="str">
        <f>IF($A16="","",IFERROR(VLOOKUP(S$3&amp;$A16,[1]Model1_33!$1:$1048576,S$4,0),"-"))</f>
        <v/>
      </c>
      <c r="T16" s="314" t="str">
        <f>IF($A16="","",IFERROR(VLOOKUP(T$3&amp;$A16,[1]Model1_33!$1:$1048576,T$4,0)*100,"-"))</f>
        <v/>
      </c>
      <c r="U16" s="310" t="str">
        <f>IF($A16="","",IFERROR(VLOOKUP(U$3&amp;$A16,Model1_Rio!$1:$1048576,U$4,0),"-"))</f>
        <v/>
      </c>
      <c r="V16" s="309" t="str">
        <f>IF($A16="","",IFERROR(VLOOKUP(V$3&amp;$A16,[1]Model1_33!$1:$1048576,V$4,0),"-"))</f>
        <v/>
      </c>
      <c r="W16" s="314" t="str">
        <f>IF($A16="","",IFERROR(VLOOKUP(W$3&amp;$A16,[1]Model1_33!$1:$1048576,W$4,0)*100,"-"))</f>
        <v/>
      </c>
      <c r="X16" s="310" t="str">
        <f>IF($A16="","",IFERROR(VLOOKUP(X$3&amp;$A16,Model1_Rio!$1:$1048576,X$4,0),"-"))</f>
        <v/>
      </c>
      <c r="Y16" s="309" t="str">
        <f>IF($A16="","",IFERROR(VLOOKUP(Y$3&amp;$A16,[1]Model1_33!$1:$1048576,Y$4,0),"-"))</f>
        <v/>
      </c>
      <c r="Z16" s="314" t="str">
        <f>IF($A16="","",IFERROR(VLOOKUP(Z$3&amp;$A16,[1]Model1_33!$1:$1048576,Z$4,0)*100,"-"))</f>
        <v/>
      </c>
      <c r="AA16" s="310" t="str">
        <f>IF($A16="","",IFERROR(VLOOKUP(AA$3&amp;$A16,Model1_Rio!$1:$1048576,AA$4,0),"-"))</f>
        <v/>
      </c>
      <c r="AB16" s="309" t="str">
        <f>IF($A16="","",IFERROR(VLOOKUP(AB$3&amp;$A16,[1]Model1_33!$1:$1048576,AB$4,0),"-"))</f>
        <v/>
      </c>
      <c r="AC16" s="314" t="str">
        <f>IF($A16="","",IFERROR(VLOOKUP(AC$3&amp;$A16,[1]Model1_33!$1:$1048576,AC$4,0)*100,"-"))</f>
        <v/>
      </c>
      <c r="AD16" s="310" t="str">
        <f>IF($A16="","",IFERROR(VLOOKUP(AD$3&amp;$A16,Model1_Rio!$1:$1048576,AD$4,0),"-"))</f>
        <v/>
      </c>
      <c r="AE16" s="309" t="str">
        <f>IF($A16="","",IFERROR(VLOOKUP(AE$3&amp;$A16,[1]Model1_33!$1:$1048576,AE$4,0),"-"))</f>
        <v/>
      </c>
      <c r="AF16" s="314" t="str">
        <f>IF($A16="","",IFERROR(VLOOKUP(AF$3&amp;$A16,[1]Model1_33!$1:$1048576,AF$4,0)*100,"-"))</f>
        <v/>
      </c>
      <c r="AG16" s="310" t="str">
        <f>IF($A16="","",IFERROR(VLOOKUP(AG$3&amp;$A16,Model1_Rio!$1:$1048576,AG$4,0),"-"))</f>
        <v/>
      </c>
      <c r="AH16" s="309" t="str">
        <f>IF($A16="","",IFERROR(VLOOKUP(AH$3&amp;$A16,[1]Model1_33!$1:$1048576,AH$4,0),"-"))</f>
        <v/>
      </c>
      <c r="AI16" s="314" t="str">
        <f>IF($A16="","",IFERROR(VLOOKUP(AI$3&amp;$A16,[1]Model1_33!$1:$1048576,AI$4,0)*100,"-"))</f>
        <v/>
      </c>
      <c r="AJ16" s="310" t="str">
        <f>IF($A16="","",IFERROR(VLOOKUP(AJ$3&amp;$A16,Model1_Rio!$1:$1048576,AJ$4,0),"-"))</f>
        <v/>
      </c>
      <c r="AK16" s="309" t="str">
        <f>IF($A16="","",IFERROR(VLOOKUP(AK$3&amp;$A16,[1]Model1_33!$1:$1048576,AK$4,0),"-"))</f>
        <v/>
      </c>
      <c r="AL16" s="314" t="str">
        <f>IF($A16="","",IFERROR(VLOOKUP(AL$3&amp;$A16,[1]Model1_33!$1:$1048576,AL$4,0)*100,"-"))</f>
        <v/>
      </c>
      <c r="AM16" s="310" t="str">
        <f>IF($A16="","",IFERROR(VLOOKUP(AM$3&amp;$A16,Model1_Rio!$1:$1048576,AM$4,0),"-"))</f>
        <v/>
      </c>
      <c r="AN16" s="309" t="str">
        <f>IF($A16="","",IFERROR(VLOOKUP(AN$3&amp;$A16,[1]Model1_33!$1:$1048576,AN$4,0),"-"))</f>
        <v/>
      </c>
      <c r="AO16" s="314" t="str">
        <f>IF($A16="","",IFERROR(VLOOKUP(AO$3&amp;$A16,[1]Model1_33!$1:$1048576,AO$4,0)*100,"-"))</f>
        <v/>
      </c>
      <c r="AP16" s="310" t="str">
        <f>IF($A16="","",IFERROR(VLOOKUP(AP$3&amp;$A16,Model1_Rio!$1:$1048576,AP$4,0),"-"))</f>
        <v/>
      </c>
      <c r="AQ16" s="309" t="str">
        <f>IF($A16="","",IFERROR(VLOOKUP(AQ$3&amp;$A16,[1]Model1_33!$1:$1048576,AQ$4,0),"-"))</f>
        <v/>
      </c>
      <c r="AR16" s="314" t="str">
        <f>IF($A16="","",IFERROR(VLOOKUP(AR$3&amp;$A16,[1]Model1_33!$1:$1048576,AR$4,0)*100,"-"))</f>
        <v/>
      </c>
      <c r="AS16" s="310" t="str">
        <f>IF($A16="","",IFERROR(VLOOKUP(AS$3&amp;$A16,Model1_Rio!$1:$1048576,AS$4,0),"-"))</f>
        <v/>
      </c>
      <c r="AT16" s="309" t="str">
        <f>IF($A16="","",IFERROR(VLOOKUP(AT$3&amp;$A16,[1]Model1_33!$1:$1048576,AT$4,0),"-"))</f>
        <v/>
      </c>
      <c r="AU16" s="314" t="str">
        <f>IF($A16="","",IFERROR(VLOOKUP(AU$3&amp;$A16,[1]Model1_33!$1:$1048576,AU$4,0)*100,"-"))</f>
        <v/>
      </c>
      <c r="AV16" s="310" t="str">
        <f>IF($A16="","",IFERROR(VLOOKUP(AV$3&amp;$A16,Model1_Rio!$1:$1048576,AV$4,0),"-"))</f>
        <v/>
      </c>
      <c r="AW16" s="309" t="str">
        <f>IF($A16="","",IFERROR(VLOOKUP(AW$3&amp;$A16,[1]Model1_33!$1:$1048576,AW$4,0),"-"))</f>
        <v/>
      </c>
      <c r="AX16" s="314" t="str">
        <f>IF($A16="","",IFERROR(VLOOKUP(AX$3&amp;$A16,[1]Model1_33!$1:$1048576,AX$4,0)*100,"-"))</f>
        <v/>
      </c>
      <c r="AY16" s="310" t="str">
        <f>IF($A16="","",IFERROR(VLOOKUP(AY$3&amp;$A16,Model1_Rio!$1:$1048576,AY$4,0),"-"))</f>
        <v/>
      </c>
      <c r="AZ16" s="309" t="str">
        <f>IF($A16="","",IFERROR(VLOOKUP(AZ$3&amp;$A16,[1]Model1_33!$1:$1048576,AZ$4,0),"-"))</f>
        <v/>
      </c>
      <c r="BA16" s="314" t="str">
        <f>IF($A16="","",IFERROR(VLOOKUP(BA$3&amp;$A16,[1]Model1_33!$1:$1048576,BA$4,0)*100,"-"))</f>
        <v/>
      </c>
      <c r="BB16" s="310" t="str">
        <f>IF($A16="","",IFERROR(VLOOKUP(BB$3&amp;$A16,Model1_Rio!$1:$1048576,BB$4,0),"-"))</f>
        <v/>
      </c>
      <c r="BC16" s="309" t="str">
        <f>IF($A16="","",IFERROR(VLOOKUP(BC$3&amp;$A16,[1]Model1_33!$1:$1048576,BC$4,0),"-"))</f>
        <v/>
      </c>
      <c r="BD16" s="338" t="str">
        <f>IF($A16="","",IFERROR(VLOOKUP(BD$3&amp;$A16,[1]Model1_33!$1:$1048576,BD$4,0)*100,"-"))</f>
        <v/>
      </c>
      <c r="BE16" s="310" t="str">
        <f>IF($A16="","",IFERROR(VLOOKUP(BE$3&amp;$A16,Model1_Rio!$1:$1048576,BE$4,0),"-"))</f>
        <v/>
      </c>
      <c r="BF16" s="309" t="str">
        <f>IF($A16="","",IFERROR(VLOOKUP(BF$3&amp;$A16,[1]Model1_33!$1:$1048576,BF$4,0),"-"))</f>
        <v/>
      </c>
      <c r="BG16" s="338" t="str">
        <f>IF($A16="","",IFERROR(VLOOKUP(BG$3&amp;$A16,[1]Model1_33!$1:$1048576,BG$4,0)*100,"-"))</f>
        <v/>
      </c>
      <c r="BH16" s="310" t="str">
        <f>IF($A16="","",IFERROR(VLOOKUP(BH$3&amp;$A16,Model1_Rio!$1:$1048576,BH$4,0),"-"))</f>
        <v/>
      </c>
      <c r="BI16" s="309" t="str">
        <f>IF($A16="","",IFERROR(VLOOKUP(BI$3&amp;$A16,[1]Model1_33!$1:$1048576,BI$4,0),"-"))</f>
        <v/>
      </c>
      <c r="BJ16" s="338" t="str">
        <f>IF($A16="","",IFERROR(VLOOKUP(BJ$3&amp;$A16,[1]Model1_33!$1:$1048576,BJ$4,0)*100,"-"))</f>
        <v/>
      </c>
      <c r="BK16" s="310" t="str">
        <f>IF($A16="","",IFERROR(VLOOKUP(BK$3&amp;$A16,Model1_Rio!$1:$1048576,BK$4,0),"-"))</f>
        <v/>
      </c>
      <c r="BL16" s="309" t="str">
        <f>IF($A16="","",IFERROR(VLOOKUP(BL$3&amp;$A16,[1]Model1_33!$1:$1048576,BL$4,0),"-"))</f>
        <v/>
      </c>
      <c r="BM16" s="338" t="str">
        <f>IF($A16="","",IFERROR(VLOOKUP(BM$3&amp;$A16,[1]Model1_33!$1:$1048576,BM$4,0)*100,"-"))</f>
        <v/>
      </c>
      <c r="BN16" s="310" t="str">
        <f>IF($A16="","",IFERROR(VLOOKUP(BN$3&amp;$A16,Model1_Rio!$1:$1048576,BN$4,0),"-"))</f>
        <v/>
      </c>
      <c r="BO16" s="309" t="str">
        <f>IF($A16="","",IFERROR(VLOOKUP(BO$3&amp;$A16,[1]Model1_33!$1:$1048576,BO$4,0),"-"))</f>
        <v/>
      </c>
      <c r="BP16" s="338" t="str">
        <f>IF($A16="","",IFERROR(VLOOKUP(BP$3&amp;$A16,[1]Model1_33!$1:$1048576,BP$4,0)*100,"-"))</f>
        <v/>
      </c>
      <c r="BQ16" s="310" t="str">
        <f>IF($A16="","",IFERROR(VLOOKUP(BQ$3&amp;$A16,Model1_Rio!$1:$1048576,BQ$4,0),"-"))</f>
        <v/>
      </c>
    </row>
    <row r="17" spans="1:69" ht="25.5" x14ac:dyDescent="0.25">
      <c r="A17" s="369" t="s">
        <v>702</v>
      </c>
      <c r="B17" s="298"/>
      <c r="C17" s="315" t="s">
        <v>737</v>
      </c>
      <c r="D17" s="306">
        <f>IF($A17="","",IFERROR(VLOOKUP(D$3&amp;$A17,Model1_Rio!$1:$1048576,D$4,0),"-"))</f>
        <v>8.8541675359010696E-3</v>
      </c>
      <c r="E17" s="307">
        <f>IF($A17="","",IFERROR(VLOOKUP(E$3&amp;$A17,Model1_Rio!$1:$1048576,E$4,0)*100,"-"))</f>
        <v>87.268471717834473</v>
      </c>
      <c r="F17" s="308">
        <f>IF($A17="","",IFERROR(VLOOKUP(F$3&amp;$A17,Model1_Rio!$1:$1048576,F$4,0),"-"))</f>
        <v>2.7820243849419057E-4</v>
      </c>
      <c r="G17" s="306">
        <f>IF($A17="","",IFERROR(VLOOKUP(G$3&amp;$A17,Model1_Rio!$1:$1048576,G$4,0),"-"))</f>
        <v>-0.62201809883117676</v>
      </c>
      <c r="H17" s="307">
        <f>IF($A17="","",IFERROR(VLOOKUP(H$3&amp;$A17,Model1_Rio!$1:$1048576,H$4,0)*100,"-"))</f>
        <v>8.9389936625586283E-35</v>
      </c>
      <c r="I17" s="308">
        <f>IF($A17="","",IFERROR(VLOOKUP(I$3&amp;$A17,Model1_Rio!$1:$1048576,I$4,0),"-"))</f>
        <v>1.1763421207433566E-4</v>
      </c>
      <c r="J17" s="306">
        <f>IF($A17="","",IFERROR(VLOOKUP(J$3&amp;$A17,Model1_Rio!$1:$1048576,J$4,0),"-"))</f>
        <v>0</v>
      </c>
      <c r="K17" s="307">
        <f>IF($A17="","",IFERROR(VLOOKUP(K$3&amp;$A17,Model1_Rio!$1:$1048576,K$4,0)*100,"-"))</f>
        <v>0</v>
      </c>
      <c r="L17" s="308">
        <f>IF($A17="","",IFERROR(VLOOKUP(L$3&amp;$A17,Model1_Rio!$1:$1048576,L$4,0),"-"))</f>
        <v>0</v>
      </c>
      <c r="M17" s="306">
        <f>IF($A17="","",IFERROR(VLOOKUP(M$3&amp;$A17,Model1_Rio!$1:$1048576,M$4,0),"-"))</f>
        <v>0</v>
      </c>
      <c r="N17" s="307">
        <f>IF($A17="","",IFERROR(VLOOKUP(N$3&amp;$A17,Model1_Rio!$1:$1048576,N$4,0)*100,"-"))</f>
        <v>0</v>
      </c>
      <c r="O17" s="308">
        <f>IF($A17="","",IFERROR(VLOOKUP(O$3&amp;$A17,Model1_Rio!$1:$1048576,O$4,0),"-"))</f>
        <v>0</v>
      </c>
      <c r="P17" s="306">
        <f>IF($A17="","",IFERROR(VLOOKUP(P$3&amp;$A17,Model1_Rio!$1:$1048576,P$4,0),"-"))</f>
        <v>0.42220976948738098</v>
      </c>
      <c r="Q17" s="307">
        <f>IF($A17="","",IFERROR(VLOOKUP(Q$3&amp;$A17,Model1_Rio!$1:$1048576,Q$4,0)*100,"-"))</f>
        <v>2.0102426667722995E-8</v>
      </c>
      <c r="R17" s="308">
        <f>IF($A17="","",IFERROR(VLOOKUP(R$3&amp;$A17,Model1_Rio!$1:$1048576,R$4,0),"-"))</f>
        <v>1.9472790881991386E-4</v>
      </c>
      <c r="S17" s="306">
        <f>IF($A17="","",IFERROR(VLOOKUP(S$3&amp;$A17,Model1_Rio!$1:$1048576,S$4,0),"-"))</f>
        <v>0</v>
      </c>
      <c r="T17" s="307">
        <f>IF($A17="","",IFERROR(VLOOKUP(T$3&amp;$A17,Model1_Rio!$1:$1048576,T$4,0)*100,"-"))</f>
        <v>0</v>
      </c>
      <c r="U17" s="308">
        <f>IF($A17="","",IFERROR(VLOOKUP(U$3&amp;$A17,Model1_Rio!$1:$1048576,U$4,0),"-"))</f>
        <v>0</v>
      </c>
      <c r="V17" s="306">
        <f>IF($A17="","",IFERROR(VLOOKUP(V$3&amp;$A17,Model1_Rio!$1:$1048576,V$4,0),"-"))</f>
        <v>-0.10271164774894714</v>
      </c>
      <c r="W17" s="307">
        <f>IF($A17="","",IFERROR(VLOOKUP(W$3&amp;$A17,Model1_Rio!$1:$1048576,W$4,0)*100,"-"))</f>
        <v>28.314501047134399</v>
      </c>
      <c r="X17" s="308">
        <f>IF($A17="","",IFERROR(VLOOKUP(X$3&amp;$A17,Model1_Rio!$1:$1048576,X$4,0),"-"))</f>
        <v>6.0751690762117505E-4</v>
      </c>
      <c r="Y17" s="306">
        <f>IF($A17="","",IFERROR(VLOOKUP(Y$3&amp;$A17,Model1_Rio!$1:$1048576,Y$4,0),"-"))</f>
        <v>-8.231806755065918E-2</v>
      </c>
      <c r="Z17" s="307">
        <f>IF($A17="","",IFERROR(VLOOKUP(Z$3&amp;$A17,Model1_Rio!$1:$1048576,Z$4,0)*100,"-"))</f>
        <v>18.461793661117554</v>
      </c>
      <c r="AA17" s="308">
        <f>IF($A17="","",IFERROR(VLOOKUP(AA$3&amp;$A17,Model1_Rio!$1:$1048576,AA$4,0),"-"))</f>
        <v>2.1218326583039016E-4</v>
      </c>
      <c r="AB17" s="306">
        <f>IF($A17="","",IFERROR(VLOOKUP(AB$3&amp;$A17,Model1_Rio!$1:$1048576,AB$4,0),"-"))</f>
        <v>-0.61197549104690552</v>
      </c>
      <c r="AC17" s="307">
        <f>IF($A17="","",IFERROR(VLOOKUP(AC$3&amp;$A17,Model1_Rio!$1:$1048576,AC$4,0)*100,"-"))</f>
        <v>2.7245468884827843E-28</v>
      </c>
      <c r="AD17" s="308">
        <f>IF($A17="","",IFERROR(VLOOKUP(AD$3&amp;$A17,Model1_Rio!$1:$1048576,AD$4,0),"-"))</f>
        <v>1.9374012481421232E-4</v>
      </c>
      <c r="AE17" s="306">
        <f>IF($A17="","",IFERROR(VLOOKUP(AE$3&amp;$A17,Model1_Rio!$1:$1048576,AE$4,0),"-"))</f>
        <v>1.9824005663394928E-2</v>
      </c>
      <c r="AF17" s="307">
        <f>IF($A17="","",IFERROR(VLOOKUP(AF$3&amp;$A17,Model1_Rio!$1:$1048576,AF$4,0)*100,"-"))</f>
        <v>79.361772537231445</v>
      </c>
      <c r="AG17" s="308">
        <f>IF($A17="","",IFERROR(VLOOKUP(AG$3&amp;$A17,Model1_Rio!$1:$1048576,AG$4,0),"-"))</f>
        <v>1.6117958875838667E-4</v>
      </c>
      <c r="AH17" s="306">
        <f>IF($A17="","",IFERROR(VLOOKUP(AH$3&amp;$A17,Model1_Rio!$1:$1048576,AH$4,0),"-"))</f>
        <v>-0.77290302515029907</v>
      </c>
      <c r="AI17" s="307">
        <f>IF($A17="","",IFERROR(VLOOKUP(AI$3&amp;$A17,Model1_Rio!$1:$1048576,AI$4,0)*100,"-"))</f>
        <v>28.4222811460495</v>
      </c>
      <c r="AJ17" s="308">
        <f>IF($A17="","",IFERROR(VLOOKUP(AJ$3&amp;$A17,Model1_Rio!$1:$1048576,AJ$4,0),"-"))</f>
        <v>3.9015384390950203E-4</v>
      </c>
      <c r="AK17" s="306">
        <f>IF($A17="","",IFERROR(VLOOKUP(AK$3&amp;$A17,Model1_Rio!$1:$1048576,AK$4,0),"-"))</f>
        <v>-0.30910247564315796</v>
      </c>
      <c r="AL17" s="307">
        <f>IF($A17="","",IFERROR(VLOOKUP(AL$3&amp;$A17,Model1_Rio!$1:$1048576,AL$4,0)*100,"-"))</f>
        <v>0.59178946539759636</v>
      </c>
      <c r="AM17" s="308">
        <f>IF($A17="","",IFERROR(VLOOKUP(AM$3&amp;$A17,Model1_Rio!$1:$1048576,AM$4,0),"-"))</f>
        <v>4.8002772382460535E-4</v>
      </c>
      <c r="AN17" s="306">
        <f>IF($A17="","",IFERROR(VLOOKUP(AN$3&amp;$A17,Model1_Rio!$1:$1048576,AN$4,0),"-"))</f>
        <v>4.5022901147603989E-2</v>
      </c>
      <c r="AO17" s="307">
        <f>IF($A17="","",IFERROR(VLOOKUP(AO$3&amp;$A17,Model1_Rio!$1:$1048576,AO$4,0)*100,"-"))</f>
        <v>45.901265740394592</v>
      </c>
      <c r="AP17" s="308">
        <f>IF($A17="","",IFERROR(VLOOKUP(AP$3&amp;$A17,Model1_Rio!$1:$1048576,AP$4,0),"-"))</f>
        <v>9.0827932581305504E-5</v>
      </c>
      <c r="AQ17" s="306">
        <f>IF($A17="","",IFERROR(VLOOKUP(AQ$3&amp;$A17,Model1_Rio!$1:$1048576,AQ$4,0),"-"))</f>
        <v>-3.6234218627214432E-2</v>
      </c>
      <c r="AR17" s="307">
        <f>IF($A17="","",IFERROR(VLOOKUP(AR$3&amp;$A17,Model1_Rio!$1:$1048576,AR$4,0)*100,"-"))</f>
        <v>88.064146041870117</v>
      </c>
      <c r="AS17" s="308">
        <f>IF($A17="","",IFERROR(VLOOKUP(AS$3&amp;$A17,Model1_Rio!$1:$1048576,AS$4,0),"-"))</f>
        <v>4.6792221837677062E-4</v>
      </c>
      <c r="AT17" s="306">
        <f>IF($A17="","",IFERROR(VLOOKUP(AT$3&amp;$A17,Model1_Rio!$1:$1048576,AT$4,0),"-"))</f>
        <v>-0.1958051472902298</v>
      </c>
      <c r="AU17" s="307">
        <f>IF($A17="","",IFERROR(VLOOKUP(AU$3&amp;$A17,Model1_Rio!$1:$1048576,AU$4,0)*100,"-"))</f>
        <v>2.6754220016300678E-2</v>
      </c>
      <c r="AV17" s="308">
        <f>IF($A17="","",IFERROR(VLOOKUP(AV$3&amp;$A17,Model1_Rio!$1:$1048576,AV$4,0),"-"))</f>
        <v>1.2454226089175791E-4</v>
      </c>
      <c r="AW17" s="306">
        <f>IF($A17="","",IFERROR(VLOOKUP(AW$3&amp;$A17,Model1_Rio!$1:$1048576,AW$4,0),"-"))</f>
        <v>-0.26241022348403931</v>
      </c>
      <c r="AX17" s="307">
        <f>IF($A17="","",IFERROR(VLOOKUP(AX$3&amp;$A17,Model1_Rio!$1:$1048576,AX$4,0)*100,"-"))</f>
        <v>1.461426839707329E-14</v>
      </c>
      <c r="AY17" s="308">
        <f>IF($A17="","",IFERROR(VLOOKUP(AY$3&amp;$A17,Model1_Rio!$1:$1048576,AY$4,0),"-"))</f>
        <v>1.2172213610028848E-4</v>
      </c>
      <c r="AZ17" s="306">
        <f>IF($A17="","",IFERROR(VLOOKUP(AZ$3&amp;$A17,Model1_Rio!$1:$1048576,AZ$4,0),"-"))</f>
        <v>0.20684236288070679</v>
      </c>
      <c r="BA17" s="307">
        <f>IF($A17="","",IFERROR(VLOOKUP(BA$3&amp;$A17,Model1_Rio!$1:$1048576,BA$4,0)*100,"-"))</f>
        <v>30.108088254928589</v>
      </c>
      <c r="BB17" s="308">
        <f>IF($A17="","",IFERROR(VLOOKUP(BB$3&amp;$A17,Model1_Rio!$1:$1048576,BB$4,0),"-"))</f>
        <v>3.8200552808120847E-4</v>
      </c>
      <c r="BC17" s="306">
        <f>IF($A17="","",IFERROR(VLOOKUP(BC$3&amp;$A17,Model1_Rio!$1:$1048576,BC$4,0),"-"))</f>
        <v>-0.22014613449573517</v>
      </c>
      <c r="BD17" s="307">
        <f>IF($A17="","",IFERROR(VLOOKUP(BD$3&amp;$A17,Model1_Rio!$1:$1048576,BD$4,0)*100,"-"))</f>
        <v>4.6195227652788162</v>
      </c>
      <c r="BE17" s="308">
        <f>IF($A17="","",IFERROR(VLOOKUP(BE$3&amp;$A17,Model1_Rio!$1:$1048576,BE$4,0),"-"))</f>
        <v>9.8816424724645913E-5</v>
      </c>
      <c r="BF17" s="306">
        <f>IF($A17="","",IFERROR(VLOOKUP(BF$3&amp;$A17,Model1_Rio!$1:$1048576,BF$4,0),"-"))</f>
        <v>2.6615535840392113E-2</v>
      </c>
      <c r="BG17" s="307">
        <f>IF($A17="","",IFERROR(VLOOKUP(BG$3&amp;$A17,Model1_Rio!$1:$1048576,BG$4,0)*100,"-"))</f>
        <v>77.448886632919312</v>
      </c>
      <c r="BH17" s="308">
        <f>IF($A17="","",IFERROR(VLOOKUP(BH$3&amp;$A17,Model1_Rio!$1:$1048576,BH$4,0),"-"))</f>
        <v>2.549698983784765E-4</v>
      </c>
      <c r="BI17" s="306">
        <f>IF($A17="","",IFERROR(VLOOKUP(BI$3&amp;$A17,Model1_Rio!$1:$1048576,BI$4,0),"-"))</f>
        <v>-0.4545879065990448</v>
      </c>
      <c r="BJ17" s="307">
        <f>IF($A17="","",IFERROR(VLOOKUP(BJ$3&amp;$A17,Model1_Rio!$1:$1048576,BJ$4,0)*100,"-"))</f>
        <v>5.6788604706525803</v>
      </c>
      <c r="BK17" s="308">
        <f>IF($A17="","",IFERROR(VLOOKUP(BK$3&amp;$A17,Model1_Rio!$1:$1048576,BK$4,0),"-"))</f>
        <v>3.0666362727060914E-4</v>
      </c>
      <c r="BL17" s="306">
        <f>IF($A17="","",IFERROR(VLOOKUP(BL$3&amp;$A17,Model1_Rio!$1:$1048576,BL$4,0),"-"))</f>
        <v>-0.11012924462556839</v>
      </c>
      <c r="BM17" s="307">
        <f>IF($A17="","",IFERROR(VLOOKUP(BM$3&amp;$A17,Model1_Rio!$1:$1048576,BM$4,0)*100,"-"))</f>
        <v>43.696203827857971</v>
      </c>
      <c r="BN17" s="308">
        <f>IF($A17="","",IFERROR(VLOOKUP(BN$3&amp;$A17,Model1_Rio!$1:$1048576,BN$4,0),"-"))</f>
        <v>2.0138201944064349E-4</v>
      </c>
      <c r="BO17" s="306">
        <f>IF($A17="","",IFERROR(VLOOKUP(BO$3&amp;$A17,Model1_Rio!$1:$1048576,BO$4,0),"-"))</f>
        <v>0.20684236288070679</v>
      </c>
      <c r="BP17" s="307">
        <f>IF($A17="","",IFERROR(VLOOKUP(BP$3&amp;$A17,Model1_Rio!$1:$1048576,BP$4,0)*100,"-"))</f>
        <v>30.108088254928589</v>
      </c>
      <c r="BQ17" s="308">
        <f>IF($A17="","",IFERROR(VLOOKUP(BQ$3&amp;$A17,Model1_Rio!$1:$1048576,BQ$4,0),"-"))</f>
        <v>3.8200552808120847E-4</v>
      </c>
    </row>
    <row r="18" spans="1:69" ht="25.5" x14ac:dyDescent="0.25">
      <c r="A18" s="369" t="s">
        <v>711</v>
      </c>
      <c r="B18" s="298"/>
      <c r="C18" s="316" t="s">
        <v>738</v>
      </c>
      <c r="D18" s="306">
        <f>IF($A18="","",IFERROR(VLOOKUP(D$3&amp;$A18,Model1_Rio!$1:$1048576,D$4,0),"-"))</f>
        <v>-0.10090617090463638</v>
      </c>
      <c r="E18" s="307">
        <f>IF($A18="","",IFERROR(VLOOKUP(E$3&amp;$A18,Model1_Rio!$1:$1048576,E$4,0)*100,"-"))</f>
        <v>37.562841176986694</v>
      </c>
      <c r="F18" s="308">
        <f>IF($A18="","",IFERROR(VLOOKUP(F$3&amp;$A18,Model1_Rio!$1:$1048576,F$4,0),"-"))</f>
        <v>4.6675358898937702E-3</v>
      </c>
      <c r="G18" s="306">
        <f>IF($A18="","",IFERROR(VLOOKUP(G$3&amp;$A18,Model1_Rio!$1:$1048576,G$4,0),"-"))</f>
        <v>-0.2252834290266037</v>
      </c>
      <c r="H18" s="307">
        <f>IF($A18="","",IFERROR(VLOOKUP(H$3&amp;$A18,Model1_Rio!$1:$1048576,H$4,0)*100,"-"))</f>
        <v>2.6135938242077827</v>
      </c>
      <c r="I18" s="308">
        <f>IF($A18="","",IFERROR(VLOOKUP(I$3&amp;$A18,Model1_Rio!$1:$1048576,I$4,0),"-"))</f>
        <v>5.5529256351292133E-3</v>
      </c>
      <c r="J18" s="306">
        <f>IF($A18="","",IFERROR(VLOOKUP(J$3&amp;$A18,Model1_Rio!$1:$1048576,J$4,0),"-"))</f>
        <v>8.1582263112068176E-2</v>
      </c>
      <c r="K18" s="307">
        <f>IF($A18="","",IFERROR(VLOOKUP(K$3&amp;$A18,Model1_Rio!$1:$1048576,K$4,0)*100,"-"))</f>
        <v>52.51268744468689</v>
      </c>
      <c r="L18" s="308">
        <f>IF($A18="","",IFERROR(VLOOKUP(L$3&amp;$A18,Model1_Rio!$1:$1048576,L$4,0),"-"))</f>
        <v>4.8567461781203747E-3</v>
      </c>
      <c r="M18" s="306">
        <f>IF($A18="","",IFERROR(VLOOKUP(M$3&amp;$A18,Model1_Rio!$1:$1048576,M$4,0),"-"))</f>
        <v>-6.0709873214364052E-3</v>
      </c>
      <c r="N18" s="307">
        <f>IF($A18="","",IFERROR(VLOOKUP(N$3&amp;$A18,Model1_Rio!$1:$1048576,N$4,0)*100,"-"))</f>
        <v>95.31247615814209</v>
      </c>
      <c r="O18" s="308">
        <f>IF($A18="","",IFERROR(VLOOKUP(O$3&amp;$A18,Model1_Rio!$1:$1048576,O$4,0),"-"))</f>
        <v>6.0564572922885418E-3</v>
      </c>
      <c r="P18" s="306">
        <f>IF($A18="","",IFERROR(VLOOKUP(P$3&amp;$A18,Model1_Rio!$1:$1048576,P$4,0),"-"))</f>
        <v>-9.6656065434217453E-3</v>
      </c>
      <c r="Q18" s="307">
        <f>IF($A18="","",IFERROR(VLOOKUP(Q$3&amp;$A18,Model1_Rio!$1:$1048576,Q$4,0)*100,"-"))</f>
        <v>91.504502296447754</v>
      </c>
      <c r="R18" s="308">
        <f>IF($A18="","",IFERROR(VLOOKUP(R$3&amp;$A18,Model1_Rio!$1:$1048576,R$4,0),"-"))</f>
        <v>5.0722393207252026E-3</v>
      </c>
      <c r="S18" s="306">
        <f>IF($A18="","",IFERROR(VLOOKUP(S$3&amp;$A18,Model1_Rio!$1:$1048576,S$4,0),"-"))</f>
        <v>-6.349877268075943E-2</v>
      </c>
      <c r="T18" s="307">
        <f>IF($A18="","",IFERROR(VLOOKUP(T$3&amp;$A18,Model1_Rio!$1:$1048576,T$4,0)*100,"-"))</f>
        <v>62.970602512359619</v>
      </c>
      <c r="U18" s="308">
        <f>IF($A18="","",IFERROR(VLOOKUP(U$3&amp;$A18,Model1_Rio!$1:$1048576,U$4,0),"-"))</f>
        <v>5.6113130412995815E-3</v>
      </c>
      <c r="V18" s="306">
        <f>IF($A18="","",IFERROR(VLOOKUP(V$3&amp;$A18,Model1_Rio!$1:$1048576,V$4,0),"-"))</f>
        <v>0.1072988361120224</v>
      </c>
      <c r="W18" s="307">
        <f>IF($A18="","",IFERROR(VLOOKUP(W$3&amp;$A18,Model1_Rio!$1:$1048576,W$4,0)*100,"-"))</f>
        <v>34.927642345428467</v>
      </c>
      <c r="X18" s="308">
        <f>IF($A18="","",IFERROR(VLOOKUP(X$3&amp;$A18,Model1_Rio!$1:$1048576,X$4,0),"-"))</f>
        <v>4.7915549948811531E-3</v>
      </c>
      <c r="Y18" s="306">
        <f>IF($A18="","",IFERROR(VLOOKUP(Y$3&amp;$A18,Model1_Rio!$1:$1048576,Y$4,0),"-"))</f>
        <v>-2.183075062930584E-2</v>
      </c>
      <c r="Z18" s="307">
        <f>IF($A18="","",IFERROR(VLOOKUP(Z$3&amp;$A18,Model1_Rio!$1:$1048576,Z$4,0)*100,"-"))</f>
        <v>82.279300689697266</v>
      </c>
      <c r="AA18" s="308">
        <f>IF($A18="","",IFERROR(VLOOKUP(AA$3&amp;$A18,Model1_Rio!$1:$1048576,AA$4,0),"-"))</f>
        <v>5.1690349355340004E-3</v>
      </c>
      <c r="AB18" s="306">
        <f>IF($A18="","",IFERROR(VLOOKUP(AB$3&amp;$A18,Model1_Rio!$1:$1048576,AB$4,0),"-"))</f>
        <v>-9.6984561532735825E-3</v>
      </c>
      <c r="AC18" s="307">
        <f>IF($A18="","",IFERROR(VLOOKUP(AC$3&amp;$A18,Model1_Rio!$1:$1048576,AC$4,0)*100,"-"))</f>
        <v>89.651167392730713</v>
      </c>
      <c r="AD18" s="308">
        <f>IF($A18="","",IFERROR(VLOOKUP(AD$3&amp;$A18,Model1_Rio!$1:$1048576,AD$4,0),"-"))</f>
        <v>7.0007550530135632E-3</v>
      </c>
      <c r="AE18" s="306">
        <f>IF($A18="","",IFERROR(VLOOKUP(AE$3&amp;$A18,Model1_Rio!$1:$1048576,AE$4,0),"-"))</f>
        <v>-0.26421010494232178</v>
      </c>
      <c r="AF18" s="307">
        <f>IF($A18="","",IFERROR(VLOOKUP(AF$3&amp;$A18,Model1_Rio!$1:$1048576,AF$4,0)*100,"-"))</f>
        <v>9.8216123878955841</v>
      </c>
      <c r="AG18" s="308">
        <f>IF($A18="","",IFERROR(VLOOKUP(AG$3&amp;$A18,Model1_Rio!$1:$1048576,AG$4,0),"-"))</f>
        <v>5.3338035941123962E-3</v>
      </c>
      <c r="AH18" s="306">
        <f>IF($A18="","",IFERROR(VLOOKUP(AH$3&amp;$A18,Model1_Rio!$1:$1048576,AH$4,0),"-"))</f>
        <v>-0.284772127866745</v>
      </c>
      <c r="AI18" s="307">
        <f>IF($A18="","",IFERROR(VLOOKUP(AI$3&amp;$A18,Model1_Rio!$1:$1048576,AI$4,0)*100,"-"))</f>
        <v>24.015955626964569</v>
      </c>
      <c r="AJ18" s="308">
        <f>IF($A18="","",IFERROR(VLOOKUP(AJ$3&amp;$A18,Model1_Rio!$1:$1048576,AJ$4,0),"-"))</f>
        <v>3.8661377038806677E-3</v>
      </c>
      <c r="AK18" s="306">
        <f>IF($A18="","",IFERROR(VLOOKUP(AK$3&amp;$A18,Model1_Rio!$1:$1048576,AK$4,0),"-"))</f>
        <v>-0.30242946743965149</v>
      </c>
      <c r="AL18" s="307">
        <f>IF($A18="","",IFERROR(VLOOKUP(AL$3&amp;$A18,Model1_Rio!$1:$1048576,AL$4,0)*100,"-"))</f>
        <v>17.524844408035278</v>
      </c>
      <c r="AM18" s="308">
        <f>IF($A18="","",IFERROR(VLOOKUP(AM$3&amp;$A18,Model1_Rio!$1:$1048576,AM$4,0),"-"))</f>
        <v>4.0964493528008461E-3</v>
      </c>
      <c r="AN18" s="306">
        <f>IF($A18="","",IFERROR(VLOOKUP(AN$3&amp;$A18,Model1_Rio!$1:$1048576,AN$4,0),"-"))</f>
        <v>-7.2652749717235565E-2</v>
      </c>
      <c r="AO18" s="307">
        <f>IF($A18="","",IFERROR(VLOOKUP(AO$3&amp;$A18,Model1_Rio!$1:$1048576,AO$4,0)*100,"-"))</f>
        <v>49.155229330062866</v>
      </c>
      <c r="AP18" s="308">
        <f>IF($A18="","",IFERROR(VLOOKUP(AP$3&amp;$A18,Model1_Rio!$1:$1048576,AP$4,0),"-"))</f>
        <v>4.5531168580055237E-3</v>
      </c>
      <c r="AQ18" s="306">
        <f>IF($A18="","",IFERROR(VLOOKUP(AQ$3&amp;$A18,Model1_Rio!$1:$1048576,AQ$4,0),"-"))</f>
        <v>-4.9665909260511398E-2</v>
      </c>
      <c r="AR18" s="307">
        <f>IF($A18="","",IFERROR(VLOOKUP(AR$3&amp;$A18,Model1_Rio!$1:$1048576,AR$4,0)*100,"-"))</f>
        <v>55.690211057662964</v>
      </c>
      <c r="AS18" s="308">
        <f>IF($A18="","",IFERROR(VLOOKUP(AS$3&amp;$A18,Model1_Rio!$1:$1048576,AS$4,0),"-"))</f>
        <v>4.4082305394113064E-3</v>
      </c>
      <c r="AT18" s="306">
        <f>IF($A18="","",IFERROR(VLOOKUP(AT$3&amp;$A18,Model1_Rio!$1:$1048576,AT$4,0),"-"))</f>
        <v>-3.3508151769638062E-2</v>
      </c>
      <c r="AU18" s="307">
        <f>IF($A18="","",IFERROR(VLOOKUP(AU$3&amp;$A18,Model1_Rio!$1:$1048576,AU$4,0)*100,"-"))</f>
        <v>70.593035221099854</v>
      </c>
      <c r="AV18" s="308">
        <f>IF($A18="","",IFERROR(VLOOKUP(AV$3&amp;$A18,Model1_Rio!$1:$1048576,AV$4,0),"-"))</f>
        <v>4.9018054269254208E-3</v>
      </c>
      <c r="AW18" s="306">
        <f>IF($A18="","",IFERROR(VLOOKUP(AW$3&amp;$A18,Model1_Rio!$1:$1048576,AW$4,0),"-"))</f>
        <v>-0.1180935874581337</v>
      </c>
      <c r="AX18" s="307">
        <f>IF($A18="","",IFERROR(VLOOKUP(AX$3&amp;$A18,Model1_Rio!$1:$1048576,AX$4,0)*100,"-"))</f>
        <v>27.501428127288818</v>
      </c>
      <c r="AY18" s="308">
        <f>IF($A18="","",IFERROR(VLOOKUP(AY$3&amp;$A18,Model1_Rio!$1:$1048576,AY$4,0),"-"))</f>
        <v>3.7552211433649063E-3</v>
      </c>
      <c r="AZ18" s="306">
        <f>IF($A18="","",IFERROR(VLOOKUP(AZ$3&amp;$A18,Model1_Rio!$1:$1048576,AZ$4,0),"-"))</f>
        <v>-0.10949520766735077</v>
      </c>
      <c r="BA18" s="307">
        <f>IF($A18="","",IFERROR(VLOOKUP(BA$3&amp;$A18,Model1_Rio!$1:$1048576,BA$4,0)*100,"-"))</f>
        <v>37.169089913368225</v>
      </c>
      <c r="BB18" s="308">
        <f>IF($A18="","",IFERROR(VLOOKUP(BB$3&amp;$A18,Model1_Rio!$1:$1048576,BB$4,0),"-"))</f>
        <v>3.8769769016653299E-3</v>
      </c>
      <c r="BC18" s="306">
        <f>IF($A18="","",IFERROR(VLOOKUP(BC$3&amp;$A18,Model1_Rio!$1:$1048576,BC$4,0),"-"))</f>
        <v>-6.1262577772140503E-2</v>
      </c>
      <c r="BD18" s="307">
        <f>IF($A18="","",IFERROR(VLOOKUP(BD$3&amp;$A18,Model1_Rio!$1:$1048576,BD$4,0)*100,"-"))</f>
        <v>27.018123865127563</v>
      </c>
      <c r="BE18" s="308">
        <f>IF($A18="","",IFERROR(VLOOKUP(BE$3&amp;$A18,Model1_Rio!$1:$1048576,BE$4,0),"-"))</f>
        <v>5.2848155610263348E-3</v>
      </c>
      <c r="BF18" s="306">
        <f>IF($A18="","",IFERROR(VLOOKUP(BF$3&amp;$A18,Model1_Rio!$1:$1048576,BF$4,0),"-"))</f>
        <v>3.5540466196835041E-3</v>
      </c>
      <c r="BG18" s="307">
        <f>IF($A18="","",IFERROR(VLOOKUP(BG$3&amp;$A18,Model1_Rio!$1:$1048576,BG$4,0)*100,"-"))</f>
        <v>94.944262504577637</v>
      </c>
      <c r="BH18" s="308">
        <f>IF($A18="","",IFERROR(VLOOKUP(BH$3&amp;$A18,Model1_Rio!$1:$1048576,BH$4,0),"-"))</f>
        <v>5.159823689609766E-3</v>
      </c>
      <c r="BI18" s="306">
        <f>IF($A18="","",IFERROR(VLOOKUP(BI$3&amp;$A18,Model1_Rio!$1:$1048576,BI$4,0),"-"))</f>
        <v>-0.17480933666229248</v>
      </c>
      <c r="BJ18" s="307">
        <f>IF($A18="","",IFERROR(VLOOKUP(BJ$3&amp;$A18,Model1_Rio!$1:$1048576,BJ$4,0)*100,"-"))</f>
        <v>3.8408853113651276</v>
      </c>
      <c r="BK18" s="308">
        <f>IF($A18="","",IFERROR(VLOOKUP(BK$3&amp;$A18,Model1_Rio!$1:$1048576,BK$4,0),"-"))</f>
        <v>5.0713107921183109E-3</v>
      </c>
      <c r="BL18" s="306">
        <f>IF($A18="","",IFERROR(VLOOKUP(BL$3&amp;$A18,Model1_Rio!$1:$1048576,BL$4,0),"-"))</f>
        <v>-7.674010843038559E-2</v>
      </c>
      <c r="BM18" s="307">
        <f>IF($A18="","",IFERROR(VLOOKUP(BM$3&amp;$A18,Model1_Rio!$1:$1048576,BM$4,0)*100,"-"))</f>
        <v>9.5140337944030762</v>
      </c>
      <c r="BN18" s="308">
        <f>IF($A18="","",IFERROR(VLOOKUP(BN$3&amp;$A18,Model1_Rio!$1:$1048576,BN$4,0),"-"))</f>
        <v>4.4031054712831974E-3</v>
      </c>
      <c r="BO18" s="306">
        <f>IF($A18="","",IFERROR(VLOOKUP(BO$3&amp;$A18,Model1_Rio!$1:$1048576,BO$4,0),"-"))</f>
        <v>-0.10949520766735077</v>
      </c>
      <c r="BP18" s="307">
        <f>IF($A18="","",IFERROR(VLOOKUP(BP$3&amp;$A18,Model1_Rio!$1:$1048576,BP$4,0)*100,"-"))</f>
        <v>37.169089913368225</v>
      </c>
      <c r="BQ18" s="308">
        <f>IF($A18="","",IFERROR(VLOOKUP(BQ$3&amp;$A18,Model1_Rio!$1:$1048576,BQ$4,0),"-"))</f>
        <v>3.8769769016653299E-3</v>
      </c>
    </row>
    <row r="19" spans="1:69" ht="25.5" x14ac:dyDescent="0.25">
      <c r="A19" s="369" t="s">
        <v>713</v>
      </c>
      <c r="B19" s="298"/>
      <c r="C19" s="316" t="s">
        <v>739</v>
      </c>
      <c r="D19" s="306">
        <f>IF($A19="","",IFERROR(VLOOKUP(D$3&amp;$A19,Model1_Rio!$1:$1048576,D$4,0),"-"))</f>
        <v>-8.9940868318080902E-2</v>
      </c>
      <c r="E19" s="307">
        <f>IF($A19="","",IFERROR(VLOOKUP(E$3&amp;$A19,Model1_Rio!$1:$1048576,E$4,0)*100,"-"))</f>
        <v>33.567020297050476</v>
      </c>
      <c r="F19" s="308">
        <f>IF($A19="","",IFERROR(VLOOKUP(F$3&amp;$A19,Model1_Rio!$1:$1048576,F$4,0),"-"))</f>
        <v>8.0078272148966789E-3</v>
      </c>
      <c r="G19" s="306">
        <f>IF($A19="","",IFERROR(VLOOKUP(G$3&amp;$A19,Model1_Rio!$1:$1048576,G$4,0),"-"))</f>
        <v>-0.2195066511631012</v>
      </c>
      <c r="H19" s="307">
        <f>IF($A19="","",IFERROR(VLOOKUP(H$3&amp;$A19,Model1_Rio!$1:$1048576,H$4,0)*100,"-"))</f>
        <v>8.8696770370006561</v>
      </c>
      <c r="I19" s="308">
        <f>IF($A19="","",IFERROR(VLOOKUP(I$3&amp;$A19,Model1_Rio!$1:$1048576,I$4,0),"-"))</f>
        <v>7.8619476407766342E-3</v>
      </c>
      <c r="J19" s="306">
        <f>IF($A19="","",IFERROR(VLOOKUP(J$3&amp;$A19,Model1_Rio!$1:$1048576,J$4,0),"-"))</f>
        <v>2.0958758890628815E-2</v>
      </c>
      <c r="K19" s="307">
        <f>IF($A19="","",IFERROR(VLOOKUP(K$3&amp;$A19,Model1_Rio!$1:$1048576,K$4,0)*100,"-"))</f>
        <v>81.016361713409424</v>
      </c>
      <c r="L19" s="308">
        <f>IF($A19="","",IFERROR(VLOOKUP(L$3&amp;$A19,Model1_Rio!$1:$1048576,L$4,0),"-"))</f>
        <v>8.3715217188000679E-3</v>
      </c>
      <c r="M19" s="306">
        <f>IF($A19="","",IFERROR(VLOOKUP(M$3&amp;$A19,Model1_Rio!$1:$1048576,M$4,0),"-"))</f>
        <v>-0.10890394449234009</v>
      </c>
      <c r="N19" s="307">
        <f>IF($A19="","",IFERROR(VLOOKUP(N$3&amp;$A19,Model1_Rio!$1:$1048576,N$4,0)*100,"-"))</f>
        <v>39.403188228607178</v>
      </c>
      <c r="O19" s="308">
        <f>IF($A19="","",IFERROR(VLOOKUP(O$3&amp;$A19,Model1_Rio!$1:$1048576,O$4,0),"-"))</f>
        <v>6.8689868785440922E-3</v>
      </c>
      <c r="P19" s="306">
        <f>IF($A19="","",IFERROR(VLOOKUP(P$3&amp;$A19,Model1_Rio!$1:$1048576,P$4,0),"-"))</f>
        <v>-0.1653609573841095</v>
      </c>
      <c r="Q19" s="307">
        <f>IF($A19="","",IFERROR(VLOOKUP(Q$3&amp;$A19,Model1_Rio!$1:$1048576,Q$4,0)*100,"-"))</f>
        <v>8.9283972978591919</v>
      </c>
      <c r="R19" s="308">
        <f>IF($A19="","",IFERROR(VLOOKUP(R$3&amp;$A19,Model1_Rio!$1:$1048576,R$4,0),"-"))</f>
        <v>7.7564287930727005E-3</v>
      </c>
      <c r="S19" s="306">
        <f>IF($A19="","",IFERROR(VLOOKUP(S$3&amp;$A19,Model1_Rio!$1:$1048576,S$4,0),"-"))</f>
        <v>-3.2157573848962784E-2</v>
      </c>
      <c r="T19" s="307">
        <f>IF($A19="","",IFERROR(VLOOKUP(T$3&amp;$A19,Model1_Rio!$1:$1048576,T$4,0)*100,"-"))</f>
        <v>71.245145797729492</v>
      </c>
      <c r="U19" s="308">
        <f>IF($A19="","",IFERROR(VLOOKUP(U$3&amp;$A19,Model1_Rio!$1:$1048576,U$4,0),"-"))</f>
        <v>8.9342156425118446E-3</v>
      </c>
      <c r="V19" s="306">
        <f>IF($A19="","",IFERROR(VLOOKUP(V$3&amp;$A19,Model1_Rio!$1:$1048576,V$4,0),"-"))</f>
        <v>2.078600786626339E-2</v>
      </c>
      <c r="W19" s="307">
        <f>IF($A19="","",IFERROR(VLOOKUP(W$3&amp;$A19,Model1_Rio!$1:$1048576,W$4,0)*100,"-"))</f>
        <v>82.322019338607788</v>
      </c>
      <c r="X19" s="308">
        <f>IF($A19="","",IFERROR(VLOOKUP(X$3&amp;$A19,Model1_Rio!$1:$1048576,X$4,0),"-"))</f>
        <v>7.6892441138625145E-3</v>
      </c>
      <c r="Y19" s="306">
        <f>IF($A19="","",IFERROR(VLOOKUP(Y$3&amp;$A19,Model1_Rio!$1:$1048576,Y$4,0),"-"))</f>
        <v>-0.11762247979640961</v>
      </c>
      <c r="Z19" s="307">
        <f>IF($A19="","",IFERROR(VLOOKUP(Z$3&amp;$A19,Model1_Rio!$1:$1048576,Z$4,0)*100,"-"))</f>
        <v>21.610802412033081</v>
      </c>
      <c r="AA19" s="308">
        <f>IF($A19="","",IFERROR(VLOOKUP(AA$3&amp;$A19,Model1_Rio!$1:$1048576,AA$4,0),"-"))</f>
        <v>7.7639734372496605E-3</v>
      </c>
      <c r="AB19" s="306">
        <f>IF($A19="","",IFERROR(VLOOKUP(AB$3&amp;$A19,Model1_Rio!$1:$1048576,AB$4,0),"-"))</f>
        <v>-0.15336085855960846</v>
      </c>
      <c r="AC19" s="307">
        <f>IF($A19="","",IFERROR(VLOOKUP(AC$3&amp;$A19,Model1_Rio!$1:$1048576,AC$4,0)*100,"-"))</f>
        <v>7.0283107459545135</v>
      </c>
      <c r="AD19" s="308">
        <f>IF($A19="","",IFERROR(VLOOKUP(AD$3&amp;$A19,Model1_Rio!$1:$1048576,AD$4,0),"-"))</f>
        <v>7.0059895515441895E-3</v>
      </c>
      <c r="AE19" s="306">
        <f>IF($A19="","",IFERROR(VLOOKUP(AE$3&amp;$A19,Model1_Rio!$1:$1048576,AE$4,0),"-"))</f>
        <v>3.8885395042598248E-3</v>
      </c>
      <c r="AF19" s="307">
        <f>IF($A19="","",IFERROR(VLOOKUP(AF$3&amp;$A19,Model1_Rio!$1:$1048576,AF$4,0)*100,"-"))</f>
        <v>97.309589385986328</v>
      </c>
      <c r="AG19" s="308">
        <f>IF($A19="","",IFERROR(VLOOKUP(AG$3&amp;$A19,Model1_Rio!$1:$1048576,AG$4,0),"-"))</f>
        <v>7.4299229308962822E-3</v>
      </c>
      <c r="AH19" s="306">
        <f>IF($A19="","",IFERROR(VLOOKUP(AH$3&amp;$A19,Model1_Rio!$1:$1048576,AH$4,0),"-"))</f>
        <v>-0.31633296608924866</v>
      </c>
      <c r="AI19" s="307">
        <f>IF($A19="","",IFERROR(VLOOKUP(AI$3&amp;$A19,Model1_Rio!$1:$1048576,AI$4,0)*100,"-"))</f>
        <v>4.8755411058664322</v>
      </c>
      <c r="AJ19" s="308">
        <f>IF($A19="","",IFERROR(VLOOKUP(AJ$3&amp;$A19,Model1_Rio!$1:$1048576,AJ$4,0),"-"))</f>
        <v>6.6306586377322674E-3</v>
      </c>
      <c r="AK19" s="306">
        <f>IF($A19="","",IFERROR(VLOOKUP(AK$3&amp;$A19,Model1_Rio!$1:$1048576,AK$4,0),"-"))</f>
        <v>-9.3100368976593018E-2</v>
      </c>
      <c r="AL19" s="307">
        <f>IF($A19="","",IFERROR(VLOOKUP(AL$3&amp;$A19,Model1_Rio!$1:$1048576,AL$4,0)*100,"-"))</f>
        <v>39.040747284889221</v>
      </c>
      <c r="AM19" s="308">
        <f>IF($A19="","",IFERROR(VLOOKUP(AM$3&amp;$A19,Model1_Rio!$1:$1048576,AM$4,0),"-"))</f>
        <v>6.393620278686285E-3</v>
      </c>
      <c r="AN19" s="306">
        <f>IF($A19="","",IFERROR(VLOOKUP(AN$3&amp;$A19,Model1_Rio!$1:$1048576,AN$4,0),"-"))</f>
        <v>-6.8570919334888458E-2</v>
      </c>
      <c r="AO19" s="307">
        <f>IF($A19="","",IFERROR(VLOOKUP(AO$3&amp;$A19,Model1_Rio!$1:$1048576,AO$4,0)*100,"-"))</f>
        <v>43.305844068527222</v>
      </c>
      <c r="AP19" s="308">
        <f>IF($A19="","",IFERROR(VLOOKUP(AP$3&amp;$A19,Model1_Rio!$1:$1048576,AP$4,0),"-"))</f>
        <v>4.6520913019776344E-3</v>
      </c>
      <c r="AQ19" s="306">
        <f>IF($A19="","",IFERROR(VLOOKUP(AQ$3&amp;$A19,Model1_Rio!$1:$1048576,AQ$4,0),"-"))</f>
        <v>-0.14700275659561157</v>
      </c>
      <c r="AR19" s="307">
        <f>IF($A19="","",IFERROR(VLOOKUP(AR$3&amp;$A19,Model1_Rio!$1:$1048576,AR$4,0)*100,"-"))</f>
        <v>20.026074349880219</v>
      </c>
      <c r="AS19" s="308">
        <f>IF($A19="","",IFERROR(VLOOKUP(AS$3&amp;$A19,Model1_Rio!$1:$1048576,AS$4,0),"-"))</f>
        <v>6.4900573343038559E-3</v>
      </c>
      <c r="AT19" s="306">
        <f>IF($A19="","",IFERROR(VLOOKUP(AT$3&amp;$A19,Model1_Rio!$1:$1048576,AT$4,0),"-"))</f>
        <v>-0.19001096487045288</v>
      </c>
      <c r="AU19" s="307">
        <f>IF($A19="","",IFERROR(VLOOKUP(AU$3&amp;$A19,Model1_Rio!$1:$1048576,AU$4,0)*100,"-"))</f>
        <v>6.8775370717048645</v>
      </c>
      <c r="AV19" s="308">
        <f>IF($A19="","",IFERROR(VLOOKUP(AV$3&amp;$A19,Model1_Rio!$1:$1048576,AV$4,0),"-"))</f>
        <v>5.0807599909603596E-3</v>
      </c>
      <c r="AW19" s="306">
        <f>IF($A19="","",IFERROR(VLOOKUP(AW$3&amp;$A19,Model1_Rio!$1:$1048576,AW$4,0),"-"))</f>
        <v>-0.22274427115917206</v>
      </c>
      <c r="AX19" s="307">
        <f>IF($A19="","",IFERROR(VLOOKUP(AX$3&amp;$A19,Model1_Rio!$1:$1048576,AX$4,0)*100,"-"))</f>
        <v>10.01516580581665</v>
      </c>
      <c r="AY19" s="308">
        <f>IF($A19="","",IFERROR(VLOOKUP(AY$3&amp;$A19,Model1_Rio!$1:$1048576,AY$4,0),"-"))</f>
        <v>4.8259389586746693E-3</v>
      </c>
      <c r="AZ19" s="306">
        <f>IF($A19="","",IFERROR(VLOOKUP(AZ$3&amp;$A19,Model1_Rio!$1:$1048576,AZ$4,0),"-"))</f>
        <v>-0.18841443955898285</v>
      </c>
      <c r="BA19" s="307">
        <f>IF($A19="","",IFERROR(VLOOKUP(BA$3&amp;$A19,Model1_Rio!$1:$1048576,BA$4,0)*100,"-"))</f>
        <v>5.1570221781730652</v>
      </c>
      <c r="BB19" s="308">
        <f>IF($A19="","",IFERROR(VLOOKUP(BB$3&amp;$A19,Model1_Rio!$1:$1048576,BB$4,0),"-"))</f>
        <v>4.9199708737432957E-3</v>
      </c>
      <c r="BC19" s="306">
        <f>IF($A19="","",IFERROR(VLOOKUP(BC$3&amp;$A19,Model1_Rio!$1:$1048576,BC$4,0),"-"))</f>
        <v>-0.10053626447916031</v>
      </c>
      <c r="BD19" s="307">
        <f>IF($A19="","",IFERROR(VLOOKUP(BD$3&amp;$A19,Model1_Rio!$1:$1048576,BD$4,0)*100,"-"))</f>
        <v>6.7762576043605804</v>
      </c>
      <c r="BE19" s="308">
        <f>IF($A19="","",IFERROR(VLOOKUP(BE$3&amp;$A19,Model1_Rio!$1:$1048576,BE$4,0),"-"))</f>
        <v>7.7778082340955734E-3</v>
      </c>
      <c r="BF19" s="306">
        <f>IF($A19="","",IFERROR(VLOOKUP(BF$3&amp;$A19,Model1_Rio!$1:$1048576,BF$4,0),"-"))</f>
        <v>-6.7735627293586731E-2</v>
      </c>
      <c r="BG19" s="307">
        <f>IF($A19="","",IFERROR(VLOOKUP(BG$3&amp;$A19,Model1_Rio!$1:$1048576,BG$4,0)*100,"-"))</f>
        <v>15.156534314155579</v>
      </c>
      <c r="BH19" s="308">
        <f>IF($A19="","",IFERROR(VLOOKUP(BH$3&amp;$A19,Model1_Rio!$1:$1048576,BH$4,0),"-"))</f>
        <v>8.0348895862698555E-3</v>
      </c>
      <c r="BI19" s="306">
        <f>IF($A19="","",IFERROR(VLOOKUP(BI$3&amp;$A19,Model1_Rio!$1:$1048576,BI$4,0),"-"))</f>
        <v>-0.14389090240001678</v>
      </c>
      <c r="BJ19" s="307">
        <f>IF($A19="","",IFERROR(VLOOKUP(BJ$3&amp;$A19,Model1_Rio!$1:$1048576,BJ$4,0)*100,"-"))</f>
        <v>1.975003257393837</v>
      </c>
      <c r="BK19" s="308">
        <f>IF($A19="","",IFERROR(VLOOKUP(BK$3&amp;$A19,Model1_Rio!$1:$1048576,BK$4,0),"-"))</f>
        <v>6.8639735691249371E-3</v>
      </c>
      <c r="BL19" s="306">
        <f>IF($A19="","",IFERROR(VLOOKUP(BL$3&amp;$A19,Model1_Rio!$1:$1048576,BL$4,0),"-"))</f>
        <v>-0.16849452257156372</v>
      </c>
      <c r="BM19" s="307">
        <f>IF($A19="","",IFERROR(VLOOKUP(BM$3&amp;$A19,Model1_Rio!$1:$1048576,BM$4,0)*100,"-"))</f>
        <v>0.22513754665851593</v>
      </c>
      <c r="BN19" s="308">
        <f>IF($A19="","",IFERROR(VLOOKUP(BN$3&amp;$A19,Model1_Rio!$1:$1048576,BN$4,0),"-"))</f>
        <v>5.2627702243626118E-3</v>
      </c>
      <c r="BO19" s="306">
        <f>IF($A19="","",IFERROR(VLOOKUP(BO$3&amp;$A19,Model1_Rio!$1:$1048576,BO$4,0),"-"))</f>
        <v>-0.18841443955898285</v>
      </c>
      <c r="BP19" s="307">
        <f>IF($A19="","",IFERROR(VLOOKUP(BP$3&amp;$A19,Model1_Rio!$1:$1048576,BP$4,0)*100,"-"))</f>
        <v>5.1570221781730652</v>
      </c>
      <c r="BQ19" s="308">
        <f>IF($A19="","",IFERROR(VLOOKUP(BQ$3&amp;$A19,Model1_Rio!$1:$1048576,BQ$4,0),"-"))</f>
        <v>4.9199708737432957E-3</v>
      </c>
    </row>
    <row r="20" spans="1:69" ht="25.5" x14ac:dyDescent="0.25">
      <c r="A20" s="369" t="s">
        <v>714</v>
      </c>
      <c r="B20" s="298"/>
      <c r="C20" s="316" t="s">
        <v>740</v>
      </c>
      <c r="D20" s="306">
        <f>IF($A20="","",IFERROR(VLOOKUP(D$3&amp;$A20,Model1_Rio!$1:$1048576,D$4,0),"-"))</f>
        <v>-9.7618112340569496E-3</v>
      </c>
      <c r="E20" s="307">
        <f>IF($A20="","",IFERROR(VLOOKUP(E$3&amp;$A20,Model1_Rio!$1:$1048576,E$4,0)*100,"-"))</f>
        <v>90.989959239959717</v>
      </c>
      <c r="F20" s="308">
        <f>IF($A20="","",IFERROR(VLOOKUP(F$3&amp;$A20,Model1_Rio!$1:$1048576,F$4,0),"-"))</f>
        <v>1.6033872961997986E-2</v>
      </c>
      <c r="G20" s="306">
        <f>IF($A20="","",IFERROR(VLOOKUP(G$3&amp;$A20,Model1_Rio!$1:$1048576,G$4,0),"-"))</f>
        <v>-0.24970953166484833</v>
      </c>
      <c r="H20" s="307">
        <f>IF($A20="","",IFERROR(VLOOKUP(H$3&amp;$A20,Model1_Rio!$1:$1048576,H$4,0)*100,"-"))</f>
        <v>7.7308464096859097E-2</v>
      </c>
      <c r="I20" s="308">
        <f>IF($A20="","",IFERROR(VLOOKUP(I$3&amp;$A20,Model1_Rio!$1:$1048576,I$4,0),"-"))</f>
        <v>1.5050617977976799E-2</v>
      </c>
      <c r="J20" s="306">
        <f>IF($A20="","",IFERROR(VLOOKUP(J$3&amp;$A20,Model1_Rio!$1:$1048576,J$4,0),"-"))</f>
        <v>-0.11224661767482758</v>
      </c>
      <c r="K20" s="307">
        <f>IF($A20="","",IFERROR(VLOOKUP(K$3&amp;$A20,Model1_Rio!$1:$1048576,K$4,0)*100,"-"))</f>
        <v>15.776053071022034</v>
      </c>
      <c r="L20" s="308">
        <f>IF($A20="","",IFERROR(VLOOKUP(L$3&amp;$A20,Model1_Rio!$1:$1048576,L$4,0),"-"))</f>
        <v>1.6300242394208908E-2</v>
      </c>
      <c r="M20" s="306">
        <f>IF($A20="","",IFERROR(VLOOKUP(M$3&amp;$A20,Model1_Rio!$1:$1048576,M$4,0),"-"))</f>
        <v>-0.10068799555301666</v>
      </c>
      <c r="N20" s="307">
        <f>IF($A20="","",IFERROR(VLOOKUP(N$3&amp;$A20,Model1_Rio!$1:$1048576,N$4,0)*100,"-"))</f>
        <v>23.593239486217499</v>
      </c>
      <c r="O20" s="308">
        <f>IF($A20="","",IFERROR(VLOOKUP(O$3&amp;$A20,Model1_Rio!$1:$1048576,O$4,0),"-"))</f>
        <v>1.7782121896743774E-2</v>
      </c>
      <c r="P20" s="306">
        <f>IF($A20="","",IFERROR(VLOOKUP(P$3&amp;$A20,Model1_Rio!$1:$1048576,P$4,0),"-"))</f>
        <v>-3.1909365206956863E-2</v>
      </c>
      <c r="Q20" s="307">
        <f>IF($A20="","",IFERROR(VLOOKUP(Q$3&amp;$A20,Model1_Rio!$1:$1048576,Q$4,0)*100,"-"))</f>
        <v>68.816560506820679</v>
      </c>
      <c r="R20" s="308">
        <f>IF($A20="","",IFERROR(VLOOKUP(R$3&amp;$A20,Model1_Rio!$1:$1048576,R$4,0),"-"))</f>
        <v>1.8309054896235466E-2</v>
      </c>
      <c r="S20" s="306">
        <f>IF($A20="","",IFERROR(VLOOKUP(S$3&amp;$A20,Model1_Rio!$1:$1048576,S$4,0),"-"))</f>
        <v>4.8162639141082764E-2</v>
      </c>
      <c r="T20" s="307">
        <f>IF($A20="","",IFERROR(VLOOKUP(T$3&amp;$A20,Model1_Rio!$1:$1048576,T$4,0)*100,"-"))</f>
        <v>49.532556533813477</v>
      </c>
      <c r="U20" s="308">
        <f>IF($A20="","",IFERROR(VLOOKUP(U$3&amp;$A20,Model1_Rio!$1:$1048576,U$4,0),"-"))</f>
        <v>1.6910126432776451E-2</v>
      </c>
      <c r="V20" s="306">
        <f>IF($A20="","",IFERROR(VLOOKUP(V$3&amp;$A20,Model1_Rio!$1:$1048576,V$4,0),"-"))</f>
        <v>-8.9070349931716919E-2</v>
      </c>
      <c r="W20" s="307">
        <f>IF($A20="","",IFERROR(VLOOKUP(W$3&amp;$A20,Model1_Rio!$1:$1048576,W$4,0)*100,"-"))</f>
        <v>32.025757431983948</v>
      </c>
      <c r="X20" s="308">
        <f>IF($A20="","",IFERROR(VLOOKUP(X$3&amp;$A20,Model1_Rio!$1:$1048576,X$4,0),"-"))</f>
        <v>1.3556087389588356E-2</v>
      </c>
      <c r="Y20" s="306">
        <f>IF($A20="","",IFERROR(VLOOKUP(Y$3&amp;$A20,Model1_Rio!$1:$1048576,Y$4,0),"-"))</f>
        <v>-6.5614483319222927E-3</v>
      </c>
      <c r="Z20" s="307">
        <f>IF($A20="","",IFERROR(VLOOKUP(Z$3&amp;$A20,Model1_Rio!$1:$1048576,Z$4,0)*100,"-"))</f>
        <v>94.093245267868042</v>
      </c>
      <c r="AA20" s="308">
        <f>IF($A20="","",IFERROR(VLOOKUP(AA$3&amp;$A20,Model1_Rio!$1:$1048576,AA$4,0),"-"))</f>
        <v>1.2811429798603058E-2</v>
      </c>
      <c r="AB20" s="306">
        <f>IF($A20="","",IFERROR(VLOOKUP(AB$3&amp;$A20,Model1_Rio!$1:$1048576,AB$4,0),"-"))</f>
        <v>-0.19636666774749756</v>
      </c>
      <c r="AC20" s="307">
        <f>IF($A20="","",IFERROR(VLOOKUP(AC$3&amp;$A20,Model1_Rio!$1:$1048576,AC$4,0)*100,"-"))</f>
        <v>0.77729104086756706</v>
      </c>
      <c r="AD20" s="308">
        <f>IF($A20="","",IFERROR(VLOOKUP(AD$3&amp;$A20,Model1_Rio!$1:$1048576,AD$4,0),"-"))</f>
        <v>1.1632827110588551E-2</v>
      </c>
      <c r="AE20" s="306">
        <f>IF($A20="","",IFERROR(VLOOKUP(AE$3&amp;$A20,Model1_Rio!$1:$1048576,AE$4,0),"-"))</f>
        <v>5.5220730602741241E-2</v>
      </c>
      <c r="AF20" s="307">
        <f>IF($A20="","",IFERROR(VLOOKUP(AF$3&amp;$A20,Model1_Rio!$1:$1048576,AF$4,0)*100,"-"))</f>
        <v>64.871436357498169</v>
      </c>
      <c r="AG20" s="308">
        <f>IF($A20="","",IFERROR(VLOOKUP(AG$3&amp;$A20,Model1_Rio!$1:$1048576,AG$4,0),"-"))</f>
        <v>9.1773532330989838E-3</v>
      </c>
      <c r="AH20" s="306">
        <f>IF($A20="","",IFERROR(VLOOKUP(AH$3&amp;$A20,Model1_Rio!$1:$1048576,AH$4,0),"-"))</f>
        <v>-0.12783496081829071</v>
      </c>
      <c r="AI20" s="307">
        <f>IF($A20="","",IFERROR(VLOOKUP(AI$3&amp;$A20,Model1_Rio!$1:$1048576,AI$4,0)*100,"-"))</f>
        <v>36.168217658996582</v>
      </c>
      <c r="AJ20" s="308">
        <f>IF($A20="","",IFERROR(VLOOKUP(AJ$3&amp;$A20,Model1_Rio!$1:$1048576,AJ$4,0),"-"))</f>
        <v>1.0320847854018211E-2</v>
      </c>
      <c r="AK20" s="306">
        <f>IF($A20="","",IFERROR(VLOOKUP(AK$3&amp;$A20,Model1_Rio!$1:$1048576,AK$4,0),"-"))</f>
        <v>-3.531598299741745E-2</v>
      </c>
      <c r="AL20" s="307">
        <f>IF($A20="","",IFERROR(VLOOKUP(AL$3&amp;$A20,Model1_Rio!$1:$1048576,AL$4,0)*100,"-"))</f>
        <v>73.420578241348267</v>
      </c>
      <c r="AM20" s="308">
        <f>IF($A20="","",IFERROR(VLOOKUP(AM$3&amp;$A20,Model1_Rio!$1:$1048576,AM$4,0),"-"))</f>
        <v>9.1424174606800079E-3</v>
      </c>
      <c r="AN20" s="306">
        <f>IF($A20="","",IFERROR(VLOOKUP(AN$3&amp;$A20,Model1_Rio!$1:$1048576,AN$4,0),"-"))</f>
        <v>-3.86815145611763E-2</v>
      </c>
      <c r="AO20" s="307">
        <f>IF($A20="","",IFERROR(VLOOKUP(AO$3&amp;$A20,Model1_Rio!$1:$1048576,AO$4,0)*100,"-"))</f>
        <v>65.772026777267456</v>
      </c>
      <c r="AP20" s="308">
        <f>IF($A20="","",IFERROR(VLOOKUP(AP$3&amp;$A20,Model1_Rio!$1:$1048576,AP$4,0),"-"))</f>
        <v>7.5627914629876614E-3</v>
      </c>
      <c r="AQ20" s="306">
        <f>IF($A20="","",IFERROR(VLOOKUP(AQ$3&amp;$A20,Model1_Rio!$1:$1048576,AQ$4,0),"-"))</f>
        <v>-3.48808653652668E-2</v>
      </c>
      <c r="AR20" s="307">
        <f>IF($A20="","",IFERROR(VLOOKUP(AR$3&amp;$A20,Model1_Rio!$1:$1048576,AR$4,0)*100,"-"))</f>
        <v>71.419757604598999</v>
      </c>
      <c r="AS20" s="308">
        <f>IF($A20="","",IFERROR(VLOOKUP(AS$3&amp;$A20,Model1_Rio!$1:$1048576,AS$4,0),"-"))</f>
        <v>8.4359012544155121E-3</v>
      </c>
      <c r="AT20" s="306">
        <f>IF($A20="","",IFERROR(VLOOKUP(AT$3&amp;$A20,Model1_Rio!$1:$1048576,AT$4,0),"-"))</f>
        <v>-0.1006087064743042</v>
      </c>
      <c r="AU20" s="307">
        <f>IF($A20="","",IFERROR(VLOOKUP(AU$3&amp;$A20,Model1_Rio!$1:$1048576,AU$4,0)*100,"-"))</f>
        <v>37.823119759559631</v>
      </c>
      <c r="AV20" s="308">
        <f>IF($A20="","",IFERROR(VLOOKUP(AV$3&amp;$A20,Model1_Rio!$1:$1048576,AV$4,0),"-"))</f>
        <v>8.7848659604787827E-3</v>
      </c>
      <c r="AW20" s="306">
        <f>IF($A20="","",IFERROR(VLOOKUP(AW$3&amp;$A20,Model1_Rio!$1:$1048576,AW$4,0),"-"))</f>
        <v>-0.17120622098445892</v>
      </c>
      <c r="AX20" s="307">
        <f>IF($A20="","",IFERROR(VLOOKUP(AX$3&amp;$A20,Model1_Rio!$1:$1048576,AX$4,0)*100,"-"))</f>
        <v>1.608845591545105</v>
      </c>
      <c r="AY20" s="308">
        <f>IF($A20="","",IFERROR(VLOOKUP(AY$3&amp;$A20,Model1_Rio!$1:$1048576,AY$4,0),"-"))</f>
        <v>8.3226924762129784E-3</v>
      </c>
      <c r="AZ20" s="306">
        <f>IF($A20="","",IFERROR(VLOOKUP(AZ$3&amp;$A20,Model1_Rio!$1:$1048576,AZ$4,0),"-"))</f>
        <v>-2.6052449829876423E-3</v>
      </c>
      <c r="BA20" s="307">
        <f>IF($A20="","",IFERROR(VLOOKUP(BA$3&amp;$A20,Model1_Rio!$1:$1048576,BA$4,0)*100,"-"))</f>
        <v>97.690689563751221</v>
      </c>
      <c r="BB20" s="308">
        <f>IF($A20="","",IFERROR(VLOOKUP(BB$3&amp;$A20,Model1_Rio!$1:$1048576,BB$4,0),"-"))</f>
        <v>8.3300545811653137E-3</v>
      </c>
      <c r="BC20" s="306">
        <f>IF($A20="","",IFERROR(VLOOKUP(BC$3&amp;$A20,Model1_Rio!$1:$1048576,BC$4,0),"-"))</f>
        <v>-0.11983183771371841</v>
      </c>
      <c r="BD20" s="307">
        <f>IF($A20="","",IFERROR(VLOOKUP(BD$3&amp;$A20,Model1_Rio!$1:$1048576,BD$4,0)*100,"-"))</f>
        <v>0.32975741196423769</v>
      </c>
      <c r="BE20" s="308">
        <f>IF($A20="","",IFERROR(VLOOKUP(BE$3&amp;$A20,Model1_Rio!$1:$1048576,BE$4,0),"-"))</f>
        <v>1.6287738457322121E-2</v>
      </c>
      <c r="BF20" s="306">
        <f>IF($A20="","",IFERROR(VLOOKUP(BF$3&amp;$A20,Model1_Rio!$1:$1048576,BF$4,0),"-"))</f>
        <v>-1.987077109515667E-2</v>
      </c>
      <c r="BG20" s="307">
        <f>IF($A20="","",IFERROR(VLOOKUP(BG$3&amp;$A20,Model1_Rio!$1:$1048576,BG$4,0)*100,"-"))</f>
        <v>62.663555145263672</v>
      </c>
      <c r="BH20" s="308">
        <f>IF($A20="","",IFERROR(VLOOKUP(BH$3&amp;$A20,Model1_Rio!$1:$1048576,BH$4,0),"-"))</f>
        <v>1.5382793731987476E-2</v>
      </c>
      <c r="BI20" s="306">
        <f>IF($A20="","",IFERROR(VLOOKUP(BI$3&amp;$A20,Model1_Rio!$1:$1048576,BI$4,0),"-"))</f>
        <v>-8.4081627428531647E-2</v>
      </c>
      <c r="BJ20" s="307">
        <f>IF($A20="","",IFERROR(VLOOKUP(BJ$3&amp;$A20,Model1_Rio!$1:$1048576,BJ$4,0)*100,"-"))</f>
        <v>12.109826505184174</v>
      </c>
      <c r="BK20" s="308">
        <f>IF($A20="","",IFERROR(VLOOKUP(BK$3&amp;$A20,Model1_Rio!$1:$1048576,BK$4,0),"-"))</f>
        <v>1.0067210532724857E-2</v>
      </c>
      <c r="BL20" s="306">
        <f>IF($A20="","",IFERROR(VLOOKUP(BL$3&amp;$A20,Model1_Rio!$1:$1048576,BL$4,0),"-"))</f>
        <v>-9.6933908760547638E-2</v>
      </c>
      <c r="BM20" s="307">
        <f>IF($A20="","",IFERROR(VLOOKUP(BM$3&amp;$A20,Model1_Rio!$1:$1048576,BM$4,0)*100,"-"))</f>
        <v>3.3420145511627197</v>
      </c>
      <c r="BN20" s="308">
        <f>IF($A20="","",IFERROR(VLOOKUP(BN$3&amp;$A20,Model1_Rio!$1:$1048576,BN$4,0),"-"))</f>
        <v>8.2775373011827469E-3</v>
      </c>
      <c r="BO20" s="306">
        <f>IF($A20="","",IFERROR(VLOOKUP(BO$3&amp;$A20,Model1_Rio!$1:$1048576,BO$4,0),"-"))</f>
        <v>-2.6052449829876423E-3</v>
      </c>
      <c r="BP20" s="307">
        <f>IF($A20="","",IFERROR(VLOOKUP(BP$3&amp;$A20,Model1_Rio!$1:$1048576,BP$4,0)*100,"-"))</f>
        <v>97.690689563751221</v>
      </c>
      <c r="BQ20" s="308">
        <f>IF($A20="","",IFERROR(VLOOKUP(BQ$3&amp;$A20,Model1_Rio!$1:$1048576,BQ$4,0),"-"))</f>
        <v>8.3300545811653137E-3</v>
      </c>
    </row>
    <row r="21" spans="1:69" ht="25.5" x14ac:dyDescent="0.25">
      <c r="A21" s="369" t="s">
        <v>715</v>
      </c>
      <c r="B21" s="298"/>
      <c r="C21" s="316" t="s">
        <v>741</v>
      </c>
      <c r="D21" s="306">
        <f>IF($A21="","",IFERROR(VLOOKUP(D$3&amp;$A21,Model1_Rio!$1:$1048576,D$4,0),"-"))</f>
        <v>3.0662303790450096E-2</v>
      </c>
      <c r="E21" s="307">
        <f>IF($A21="","",IFERROR(VLOOKUP(E$3&amp;$A21,Model1_Rio!$1:$1048576,E$4,0)*100,"-"))</f>
        <v>62.277364730834961</v>
      </c>
      <c r="F21" s="308">
        <f>IF($A21="","",IFERROR(VLOOKUP(F$3&amp;$A21,Model1_Rio!$1:$1048576,F$4,0),"-"))</f>
        <v>5.6307908147573471E-2</v>
      </c>
      <c r="G21" s="306">
        <f>IF($A21="","",IFERROR(VLOOKUP(G$3&amp;$A21,Model1_Rio!$1:$1048576,G$4,0),"-"))</f>
        <v>-0.10823453217744827</v>
      </c>
      <c r="H21" s="307">
        <f>IF($A21="","",IFERROR(VLOOKUP(H$3&amp;$A21,Model1_Rio!$1:$1048576,H$4,0)*100,"-"))</f>
        <v>8.2191258668899536</v>
      </c>
      <c r="I21" s="308">
        <f>IF($A21="","",IFERROR(VLOOKUP(I$3&amp;$A21,Model1_Rio!$1:$1048576,I$4,0),"-"))</f>
        <v>5.447624996304512E-2</v>
      </c>
      <c r="J21" s="306">
        <f>IF($A21="","",IFERROR(VLOOKUP(J$3&amp;$A21,Model1_Rio!$1:$1048576,J$4,0),"-"))</f>
        <v>1.3581250794231892E-2</v>
      </c>
      <c r="K21" s="307">
        <f>IF($A21="","",IFERROR(VLOOKUP(K$3&amp;$A21,Model1_Rio!$1:$1048576,K$4,0)*100,"-"))</f>
        <v>82.647085189819336</v>
      </c>
      <c r="L21" s="308">
        <f>IF($A21="","",IFERROR(VLOOKUP(L$3&amp;$A21,Model1_Rio!$1:$1048576,L$4,0),"-"))</f>
        <v>5.4622333496809006E-2</v>
      </c>
      <c r="M21" s="306">
        <f>IF($A21="","",IFERROR(VLOOKUP(M$3&amp;$A21,Model1_Rio!$1:$1048576,M$4,0),"-"))</f>
        <v>-1.7003098502755165E-2</v>
      </c>
      <c r="N21" s="307">
        <f>IF($A21="","",IFERROR(VLOOKUP(N$3&amp;$A21,Model1_Rio!$1:$1048576,N$4,0)*100,"-"))</f>
        <v>81.38158917427063</v>
      </c>
      <c r="O21" s="308">
        <f>IF($A21="","",IFERROR(VLOOKUP(O$3&amp;$A21,Model1_Rio!$1:$1048576,O$4,0),"-"))</f>
        <v>5.4988905787467957E-2</v>
      </c>
      <c r="P21" s="306">
        <f>IF($A21="","",IFERROR(VLOOKUP(P$3&amp;$A21,Model1_Rio!$1:$1048576,P$4,0),"-"))</f>
        <v>9.5524363219738007E-2</v>
      </c>
      <c r="Q21" s="307">
        <f>IF($A21="","",IFERROR(VLOOKUP(Q$3&amp;$A21,Model1_Rio!$1:$1048576,Q$4,0)*100,"-"))</f>
        <v>16.601134836673737</v>
      </c>
      <c r="R21" s="308">
        <f>IF($A21="","",IFERROR(VLOOKUP(R$3&amp;$A21,Model1_Rio!$1:$1048576,R$4,0),"-"))</f>
        <v>5.5466476827859879E-2</v>
      </c>
      <c r="S21" s="306">
        <f>IF($A21="","",IFERROR(VLOOKUP(S$3&amp;$A21,Model1_Rio!$1:$1048576,S$4,0),"-"))</f>
        <v>-1.3106700032949448E-2</v>
      </c>
      <c r="T21" s="307">
        <f>IF($A21="","",IFERROR(VLOOKUP(T$3&amp;$A21,Model1_Rio!$1:$1048576,T$4,0)*100,"-"))</f>
        <v>84.794896841049194</v>
      </c>
      <c r="U21" s="308">
        <f>IF($A21="","",IFERROR(VLOOKUP(U$3&amp;$A21,Model1_Rio!$1:$1048576,U$4,0),"-"))</f>
        <v>5.4546806961297989E-2</v>
      </c>
      <c r="V21" s="306">
        <f>IF($A21="","",IFERROR(VLOOKUP(V$3&amp;$A21,Model1_Rio!$1:$1048576,V$4,0),"-"))</f>
        <v>1.7786566168069839E-2</v>
      </c>
      <c r="W21" s="307">
        <f>IF($A21="","",IFERROR(VLOOKUP(W$3&amp;$A21,Model1_Rio!$1:$1048576,W$4,0)*100,"-"))</f>
        <v>79.632103443145752</v>
      </c>
      <c r="X21" s="308">
        <f>IF($A21="","",IFERROR(VLOOKUP(X$3&amp;$A21,Model1_Rio!$1:$1048576,X$4,0),"-"))</f>
        <v>5.5963318794965744E-2</v>
      </c>
      <c r="Y21" s="306">
        <f>IF($A21="","",IFERROR(VLOOKUP(Y$3&amp;$A21,Model1_Rio!$1:$1048576,Y$4,0),"-"))</f>
        <v>7.4695341289043427E-2</v>
      </c>
      <c r="Z21" s="307">
        <f>IF($A21="","",IFERROR(VLOOKUP(Z$3&amp;$A21,Model1_Rio!$1:$1048576,Z$4,0)*100,"-"))</f>
        <v>26.391711831092834</v>
      </c>
      <c r="AA21" s="308">
        <f>IF($A21="","",IFERROR(VLOOKUP(AA$3&amp;$A21,Model1_Rio!$1:$1048576,AA$4,0),"-"))</f>
        <v>5.3048372268676758E-2</v>
      </c>
      <c r="AB21" s="306">
        <f>IF($A21="","",IFERROR(VLOOKUP(AB$3&amp;$A21,Model1_Rio!$1:$1048576,AB$4,0),"-"))</f>
        <v>-4.4018048793077469E-2</v>
      </c>
      <c r="AC21" s="307">
        <f>IF($A21="","",IFERROR(VLOOKUP(AC$3&amp;$A21,Model1_Rio!$1:$1048576,AC$4,0)*100,"-"))</f>
        <v>45.835196971893311</v>
      </c>
      <c r="AD21" s="308">
        <f>IF($A21="","",IFERROR(VLOOKUP(AD$3&amp;$A21,Model1_Rio!$1:$1048576,AD$4,0),"-"))</f>
        <v>4.6417113393545151E-2</v>
      </c>
      <c r="AE21" s="306">
        <f>IF($A21="","",IFERROR(VLOOKUP(AE$3&amp;$A21,Model1_Rio!$1:$1048576,AE$4,0),"-"))</f>
        <v>3.0626764521002769E-2</v>
      </c>
      <c r="AF21" s="307">
        <f>IF($A21="","",IFERROR(VLOOKUP(AF$3&amp;$A21,Model1_Rio!$1:$1048576,AF$4,0)*100,"-"))</f>
        <v>71.218228340148926</v>
      </c>
      <c r="AG21" s="308">
        <f>IF($A21="","",IFERROR(VLOOKUP(AG$3&amp;$A21,Model1_Rio!$1:$1048576,AG$4,0),"-"))</f>
        <v>4.9270395189523697E-2</v>
      </c>
      <c r="AH21" s="306">
        <f>IF($A21="","",IFERROR(VLOOKUP(AH$3&amp;$A21,Model1_Rio!$1:$1048576,AH$4,0),"-"))</f>
        <v>-7.6679252088069916E-2</v>
      </c>
      <c r="AI21" s="307">
        <f>IF($A21="","",IFERROR(VLOOKUP(AI$3&amp;$A21,Model1_Rio!$1:$1048576,AI$4,0)*100,"-"))</f>
        <v>52.580583095550537</v>
      </c>
      <c r="AJ21" s="308">
        <f>IF($A21="","",IFERROR(VLOOKUP(AJ$3&amp;$A21,Model1_Rio!$1:$1048576,AJ$4,0),"-"))</f>
        <v>4.8301644623279572E-2</v>
      </c>
      <c r="AK21" s="306">
        <f>IF($A21="","",IFERROR(VLOOKUP(AK$3&amp;$A21,Model1_Rio!$1:$1048576,AK$4,0),"-"))</f>
        <v>-6.6054917871952057E-2</v>
      </c>
      <c r="AL21" s="307">
        <f>IF($A21="","",IFERROR(VLOOKUP(AL$3&amp;$A21,Model1_Rio!$1:$1048576,AL$4,0)*100,"-"))</f>
        <v>42.566302418708801</v>
      </c>
      <c r="AM21" s="308">
        <f>IF($A21="","",IFERROR(VLOOKUP(AM$3&amp;$A21,Model1_Rio!$1:$1048576,AM$4,0),"-"))</f>
        <v>4.6420067548751831E-2</v>
      </c>
      <c r="AN21" s="306">
        <f>IF($A21="","",IFERROR(VLOOKUP(AN$3&amp;$A21,Model1_Rio!$1:$1048576,AN$4,0),"-"))</f>
        <v>-5.5566631257534027E-2</v>
      </c>
      <c r="AO21" s="307">
        <f>IF($A21="","",IFERROR(VLOOKUP(AO$3&amp;$A21,Model1_Rio!$1:$1048576,AO$4,0)*100,"-"))</f>
        <v>40.460073947906494</v>
      </c>
      <c r="AP21" s="308">
        <f>IF($A21="","",IFERROR(VLOOKUP(AP$3&amp;$A21,Model1_Rio!$1:$1048576,AP$4,0),"-"))</f>
        <v>4.5956436544656754E-2</v>
      </c>
      <c r="AQ21" s="306">
        <f>IF($A21="","",IFERROR(VLOOKUP(AQ$3&amp;$A21,Model1_Rio!$1:$1048576,AQ$4,0),"-"))</f>
        <v>-5.9369816444814205E-3</v>
      </c>
      <c r="AR21" s="307">
        <f>IF($A21="","",IFERROR(VLOOKUP(AR$3&amp;$A21,Model1_Rio!$1:$1048576,AR$4,0)*100,"-"))</f>
        <v>93.10193657875061</v>
      </c>
      <c r="AS21" s="308">
        <f>IF($A21="","",IFERROR(VLOOKUP(AS$3&amp;$A21,Model1_Rio!$1:$1048576,AS$4,0),"-"))</f>
        <v>4.2576313018798828E-2</v>
      </c>
      <c r="AT21" s="306">
        <f>IF($A21="","",IFERROR(VLOOKUP(AT$3&amp;$A21,Model1_Rio!$1:$1048576,AT$4,0),"-"))</f>
        <v>-4.304114356637001E-2</v>
      </c>
      <c r="AU21" s="307">
        <f>IF($A21="","",IFERROR(VLOOKUP(AU$3&amp;$A21,Model1_Rio!$1:$1048576,AU$4,0)*100,"-"))</f>
        <v>46.737873554229736</v>
      </c>
      <c r="AV21" s="308">
        <f>IF($A21="","",IFERROR(VLOOKUP(AV$3&amp;$A21,Model1_Rio!$1:$1048576,AV$4,0),"-"))</f>
        <v>4.4215898960828781E-2</v>
      </c>
      <c r="AW21" s="306">
        <f>IF($A21="","",IFERROR(VLOOKUP(AW$3&amp;$A21,Model1_Rio!$1:$1048576,AW$4,0),"-"))</f>
        <v>-5.9806622564792633E-2</v>
      </c>
      <c r="AX21" s="307">
        <f>IF($A21="","",IFERROR(VLOOKUP(AX$3&amp;$A21,Model1_Rio!$1:$1048576,AX$4,0)*100,"-"))</f>
        <v>18.977051973342896</v>
      </c>
      <c r="AY21" s="308">
        <f>IF($A21="","",IFERROR(VLOOKUP(AY$3&amp;$A21,Model1_Rio!$1:$1048576,AY$4,0),"-"))</f>
        <v>3.8036130368709564E-2</v>
      </c>
      <c r="AZ21" s="306">
        <f>IF($A21="","",IFERROR(VLOOKUP(AZ$3&amp;$A21,Model1_Rio!$1:$1048576,AZ$4,0),"-"))</f>
        <v>-4.7151774168014526E-2</v>
      </c>
      <c r="BA21" s="307">
        <f>IF($A21="","",IFERROR(VLOOKUP(BA$3&amp;$A21,Model1_Rio!$1:$1048576,BA$4,0)*100,"-"))</f>
        <v>29.853558540344238</v>
      </c>
      <c r="BB21" s="308">
        <f>IF($A21="","",IFERROR(VLOOKUP(BB$3&amp;$A21,Model1_Rio!$1:$1048576,BB$4,0),"-"))</f>
        <v>3.6734294146299362E-2</v>
      </c>
      <c r="BC21" s="306">
        <f>IF($A21="","",IFERROR(VLOOKUP(BC$3&amp;$A21,Model1_Rio!$1:$1048576,BC$4,0),"-"))</f>
        <v>-2.2580433636903763E-2</v>
      </c>
      <c r="BD21" s="307">
        <f>IF($A21="","",IFERROR(VLOOKUP(BD$3&amp;$A21,Model1_Rio!$1:$1048576,BD$4,0)*100,"-"))</f>
        <v>48.836863040924072</v>
      </c>
      <c r="BE21" s="308">
        <f>IF($A21="","",IFERROR(VLOOKUP(BE$3&amp;$A21,Model1_Rio!$1:$1048576,BE$4,0),"-"))</f>
        <v>5.5095389485359192E-2</v>
      </c>
      <c r="BF21" s="306">
        <f>IF($A21="","",IFERROR(VLOOKUP(BF$3&amp;$A21,Model1_Rio!$1:$1048576,BF$4,0),"-"))</f>
        <v>4.6644967049360275E-2</v>
      </c>
      <c r="BG21" s="307">
        <f>IF($A21="","",IFERROR(VLOOKUP(BG$3&amp;$A21,Model1_Rio!$1:$1048576,BG$4,0)*100,"-"))</f>
        <v>17.467591166496277</v>
      </c>
      <c r="BH21" s="308">
        <f>IF($A21="","",IFERROR(VLOOKUP(BH$3&amp;$A21,Model1_Rio!$1:$1048576,BH$4,0),"-"))</f>
        <v>5.4757978767156601E-2</v>
      </c>
      <c r="BI21" s="306">
        <f>IF($A21="","",IFERROR(VLOOKUP(BI$3&amp;$A21,Model1_Rio!$1:$1048576,BI$4,0),"-"))</f>
        <v>-4.5069750398397446E-2</v>
      </c>
      <c r="BJ21" s="307">
        <f>IF($A21="","",IFERROR(VLOOKUP(BJ$3&amp;$A21,Model1_Rio!$1:$1048576,BJ$4,0)*100,"-"))</f>
        <v>29.582011699676514</v>
      </c>
      <c r="BK21" s="308">
        <f>IF($A21="","",IFERROR(VLOOKUP(BK$3&amp;$A21,Model1_Rio!$1:$1048576,BK$4,0),"-"))</f>
        <v>4.7601047903299332E-2</v>
      </c>
      <c r="BL21" s="306">
        <f>IF($A21="","",IFERROR(VLOOKUP(BL$3&amp;$A21,Model1_Rio!$1:$1048576,BL$4,0),"-"))</f>
        <v>-4.9543865025043488E-2</v>
      </c>
      <c r="BM21" s="307">
        <f>IF($A21="","",IFERROR(VLOOKUP(BM$3&amp;$A21,Model1_Rio!$1:$1048576,BM$4,0)*100,"-"))</f>
        <v>6.9613084197044373</v>
      </c>
      <c r="BN21" s="308">
        <f>IF($A21="","",IFERROR(VLOOKUP(BN$3&amp;$A21,Model1_Rio!$1:$1048576,BN$4,0),"-"))</f>
        <v>4.2683031409978867E-2</v>
      </c>
      <c r="BO21" s="306">
        <f>IF($A21="","",IFERROR(VLOOKUP(BO$3&amp;$A21,Model1_Rio!$1:$1048576,BO$4,0),"-"))</f>
        <v>-4.7151774168014526E-2</v>
      </c>
      <c r="BP21" s="307">
        <f>IF($A21="","",IFERROR(VLOOKUP(BP$3&amp;$A21,Model1_Rio!$1:$1048576,BP$4,0)*100,"-"))</f>
        <v>29.853558540344238</v>
      </c>
      <c r="BQ21" s="308">
        <f>IF($A21="","",IFERROR(VLOOKUP(BQ$3&amp;$A21,Model1_Rio!$1:$1048576,BQ$4,0),"-"))</f>
        <v>3.6734294146299362E-2</v>
      </c>
    </row>
    <row r="22" spans="1:69" ht="25.5" x14ac:dyDescent="0.25">
      <c r="A22" s="369" t="s">
        <v>716</v>
      </c>
      <c r="B22" s="298"/>
      <c r="C22" s="316" t="s">
        <v>742</v>
      </c>
      <c r="D22" s="306">
        <f>IF($A22="","",IFERROR(VLOOKUP(D$3&amp;$A22,Model1_Rio!$1:$1048576,D$4,0),"-"))</f>
        <v>0.15476629137992859</v>
      </c>
      <c r="E22" s="307">
        <f>IF($A22="","",IFERROR(VLOOKUP(E$3&amp;$A22,Model1_Rio!$1:$1048576,E$4,0)*100,"-"))</f>
        <v>1.8086798489093781</v>
      </c>
      <c r="F22" s="308">
        <f>IF($A22="","",IFERROR(VLOOKUP(F$3&amp;$A22,Model1_Rio!$1:$1048576,F$4,0),"-"))</f>
        <v>3.1624037772417068E-2</v>
      </c>
      <c r="G22" s="306">
        <f>IF($A22="","",IFERROR(VLOOKUP(G$3&amp;$A22,Model1_Rio!$1:$1048576,G$4,0),"-"))</f>
        <v>-0.11831505596637726</v>
      </c>
      <c r="H22" s="307">
        <f>IF($A22="","",IFERROR(VLOOKUP(H$3&amp;$A22,Model1_Rio!$1:$1048576,H$4,0)*100,"-"))</f>
        <v>6.6292770206928253</v>
      </c>
      <c r="I22" s="308">
        <f>IF($A22="","",IFERROR(VLOOKUP(I$3&amp;$A22,Model1_Rio!$1:$1048576,I$4,0),"-"))</f>
        <v>2.9119845479726791E-2</v>
      </c>
      <c r="J22" s="306">
        <f>IF($A22="","",IFERROR(VLOOKUP(J$3&amp;$A22,Model1_Rio!$1:$1048576,J$4,0),"-"))</f>
        <v>6.4282238483428955E-2</v>
      </c>
      <c r="K22" s="307">
        <f>IF($A22="","",IFERROR(VLOOKUP(K$3&amp;$A22,Model1_Rio!$1:$1048576,K$4,0)*100,"-"))</f>
        <v>29.870238900184631</v>
      </c>
      <c r="L22" s="308">
        <f>IF($A22="","",IFERROR(VLOOKUP(L$3&amp;$A22,Model1_Rio!$1:$1048576,L$4,0),"-"))</f>
        <v>3.4284487366676331E-2</v>
      </c>
      <c r="M22" s="306">
        <f>IF($A22="","",IFERROR(VLOOKUP(M$3&amp;$A22,Model1_Rio!$1:$1048576,M$4,0),"-"))</f>
        <v>-4.47876937687397E-2</v>
      </c>
      <c r="N22" s="307">
        <f>IF($A22="","",IFERROR(VLOOKUP(N$3&amp;$A22,Model1_Rio!$1:$1048576,N$4,0)*100,"-"))</f>
        <v>54.647105932235718</v>
      </c>
      <c r="O22" s="308">
        <f>IF($A22="","",IFERROR(VLOOKUP(O$3&amp;$A22,Model1_Rio!$1:$1048576,O$4,0),"-"))</f>
        <v>3.1514022499322891E-2</v>
      </c>
      <c r="P22" s="306">
        <f>IF($A22="","",IFERROR(VLOOKUP(P$3&amp;$A22,Model1_Rio!$1:$1048576,P$4,0),"-"))</f>
        <v>3.6813106387853622E-2</v>
      </c>
      <c r="Q22" s="307">
        <f>IF($A22="","",IFERROR(VLOOKUP(Q$3&amp;$A22,Model1_Rio!$1:$1048576,Q$4,0)*100,"-"))</f>
        <v>63.477820158004761</v>
      </c>
      <c r="R22" s="308">
        <f>IF($A22="","",IFERROR(VLOOKUP(R$3&amp;$A22,Model1_Rio!$1:$1048576,R$4,0),"-"))</f>
        <v>2.9730761423707008E-2</v>
      </c>
      <c r="S22" s="306">
        <f>IF($A22="","",IFERROR(VLOOKUP(S$3&amp;$A22,Model1_Rio!$1:$1048576,S$4,0),"-"))</f>
        <v>9.1584980487823486E-2</v>
      </c>
      <c r="T22" s="307">
        <f>IF($A22="","",IFERROR(VLOOKUP(T$3&amp;$A22,Model1_Rio!$1:$1048576,T$4,0)*100,"-"))</f>
        <v>19.070631265640259</v>
      </c>
      <c r="U22" s="308">
        <f>IF($A22="","",IFERROR(VLOOKUP(U$3&amp;$A22,Model1_Rio!$1:$1048576,U$4,0),"-"))</f>
        <v>3.1661134213209152E-2</v>
      </c>
      <c r="V22" s="306">
        <f>IF($A22="","",IFERROR(VLOOKUP(V$3&amp;$A22,Model1_Rio!$1:$1048576,V$4,0),"-"))</f>
        <v>7.6230011880397797E-2</v>
      </c>
      <c r="W22" s="307">
        <f>IF($A22="","",IFERROR(VLOOKUP(W$3&amp;$A22,Model1_Rio!$1:$1048576,W$4,0)*100,"-"))</f>
        <v>32.566672563552856</v>
      </c>
      <c r="X22" s="308">
        <f>IF($A22="","",IFERROR(VLOOKUP(X$3&amp;$A22,Model1_Rio!$1:$1048576,X$4,0),"-"))</f>
        <v>2.9669899493455887E-2</v>
      </c>
      <c r="Y22" s="306">
        <f>IF($A22="","",IFERROR(VLOOKUP(Y$3&amp;$A22,Model1_Rio!$1:$1048576,Y$4,0),"-"))</f>
        <v>8.5903458297252655E-2</v>
      </c>
      <c r="Z22" s="307">
        <f>IF($A22="","",IFERROR(VLOOKUP(Z$3&amp;$A22,Model1_Rio!$1:$1048576,Z$4,0)*100,"-"))</f>
        <v>24.233756959438324</v>
      </c>
      <c r="AA22" s="308">
        <f>IF($A22="","",IFERROR(VLOOKUP(AA$3&amp;$A22,Model1_Rio!$1:$1048576,AA$4,0),"-"))</f>
        <v>2.9771355912089348E-2</v>
      </c>
      <c r="AB22" s="306">
        <f>IF($A22="","",IFERROR(VLOOKUP(AB$3&amp;$A22,Model1_Rio!$1:$1048576,AB$4,0),"-"))</f>
        <v>8.4634395316243172E-3</v>
      </c>
      <c r="AC22" s="307">
        <f>IF($A22="","",IFERROR(VLOOKUP(AC$3&amp;$A22,Model1_Rio!$1:$1048576,AC$4,0)*100,"-"))</f>
        <v>89.700603485107422</v>
      </c>
      <c r="AD22" s="308">
        <f>IF($A22="","",IFERROR(VLOOKUP(AD$3&amp;$A22,Model1_Rio!$1:$1048576,AD$4,0),"-"))</f>
        <v>2.5968555361032486E-2</v>
      </c>
      <c r="AE22" s="306">
        <f>IF($A22="","",IFERROR(VLOOKUP(AE$3&amp;$A22,Model1_Rio!$1:$1048576,AE$4,0),"-"))</f>
        <v>0.12905102968215942</v>
      </c>
      <c r="AF22" s="307">
        <f>IF($A22="","",IFERROR(VLOOKUP(AF$3&amp;$A22,Model1_Rio!$1:$1048576,AF$4,0)*100,"-"))</f>
        <v>13.606357574462891</v>
      </c>
      <c r="AG22" s="308">
        <f>IF($A22="","",IFERROR(VLOOKUP(AG$3&amp;$A22,Model1_Rio!$1:$1048576,AG$4,0),"-"))</f>
        <v>2.7702633291482925E-2</v>
      </c>
      <c r="AH22" s="306">
        <f>IF($A22="","",IFERROR(VLOOKUP(AH$3&amp;$A22,Model1_Rio!$1:$1048576,AH$4,0),"-"))</f>
        <v>1.2033811770379543E-2</v>
      </c>
      <c r="AI22" s="307">
        <f>IF($A22="","",IFERROR(VLOOKUP(AI$3&amp;$A22,Model1_Rio!$1:$1048576,AI$4,0)*100,"-"))</f>
        <v>92.471927404403687</v>
      </c>
      <c r="AJ22" s="308">
        <f>IF($A22="","",IFERROR(VLOOKUP(AJ$3&amp;$A22,Model1_Rio!$1:$1048576,AJ$4,0),"-"))</f>
        <v>2.5481842458248138E-2</v>
      </c>
      <c r="AK22" s="306">
        <f>IF($A22="","",IFERROR(VLOOKUP(AK$3&amp;$A22,Model1_Rio!$1:$1048576,AK$4,0),"-"))</f>
        <v>-6.4916431903839111E-2</v>
      </c>
      <c r="AL22" s="307">
        <f>IF($A22="","",IFERROR(VLOOKUP(AL$3&amp;$A22,Model1_Rio!$1:$1048576,AL$4,0)*100,"-"))</f>
        <v>49.581944942474365</v>
      </c>
      <c r="AM22" s="308">
        <f>IF($A22="","",IFERROR(VLOOKUP(AM$3&amp;$A22,Model1_Rio!$1:$1048576,AM$4,0),"-"))</f>
        <v>2.3615611717104912E-2</v>
      </c>
      <c r="AN22" s="306">
        <f>IF($A22="","",IFERROR(VLOOKUP(AN$3&amp;$A22,Model1_Rio!$1:$1048576,AN$4,0),"-"))</f>
        <v>-4.2365703731775284E-2</v>
      </c>
      <c r="AO22" s="307">
        <f>IF($A22="","",IFERROR(VLOOKUP(AO$3&amp;$A22,Model1_Rio!$1:$1048576,AO$4,0)*100,"-"))</f>
        <v>55.432581901550293</v>
      </c>
      <c r="AP22" s="308">
        <f>IF($A22="","",IFERROR(VLOOKUP(AP$3&amp;$A22,Model1_Rio!$1:$1048576,AP$4,0),"-"))</f>
        <v>2.149578183889389E-2</v>
      </c>
      <c r="AQ22" s="306">
        <f>IF($A22="","",IFERROR(VLOOKUP(AQ$3&amp;$A22,Model1_Rio!$1:$1048576,AQ$4,0),"-"))</f>
        <v>5.3190555423498154E-2</v>
      </c>
      <c r="AR22" s="307">
        <f>IF($A22="","",IFERROR(VLOOKUP(AR$3&amp;$A22,Model1_Rio!$1:$1048576,AR$4,0)*100,"-"))</f>
        <v>45.756715536117554</v>
      </c>
      <c r="AS22" s="308">
        <f>IF($A22="","",IFERROR(VLOOKUP(AS$3&amp;$A22,Model1_Rio!$1:$1048576,AS$4,0),"-"))</f>
        <v>2.0695775747299194E-2</v>
      </c>
      <c r="AT22" s="306">
        <f>IF($A22="","",IFERROR(VLOOKUP(AT$3&amp;$A22,Model1_Rio!$1:$1048576,AT$4,0),"-"))</f>
        <v>5.5269341915845871E-2</v>
      </c>
      <c r="AU22" s="307">
        <f>IF($A22="","",IFERROR(VLOOKUP(AU$3&amp;$A22,Model1_Rio!$1:$1048576,AU$4,0)*100,"-"))</f>
        <v>39.578503370285034</v>
      </c>
      <c r="AV22" s="308">
        <f>IF($A22="","",IFERROR(VLOOKUP(AV$3&amp;$A22,Model1_Rio!$1:$1048576,AV$4,0),"-"))</f>
        <v>2.0692912861704826E-2</v>
      </c>
      <c r="AW22" s="306">
        <f>IF($A22="","",IFERROR(VLOOKUP(AW$3&amp;$A22,Model1_Rio!$1:$1048576,AW$4,0),"-"))</f>
        <v>-1.4096094528213143E-3</v>
      </c>
      <c r="AX22" s="307">
        <f>IF($A22="","",IFERROR(VLOOKUP(AX$3&amp;$A22,Model1_Rio!$1:$1048576,AX$4,0)*100,"-"))</f>
        <v>98.284345865249634</v>
      </c>
      <c r="AY22" s="308">
        <f>IF($A22="","",IFERROR(VLOOKUP(AY$3&amp;$A22,Model1_Rio!$1:$1048576,AY$4,0),"-"))</f>
        <v>1.451475452631712E-2</v>
      </c>
      <c r="AZ22" s="306">
        <f>IF($A22="","",IFERROR(VLOOKUP(AZ$3&amp;$A22,Model1_Rio!$1:$1048576,AZ$4,0),"-"))</f>
        <v>5.2647899836301804E-2</v>
      </c>
      <c r="BA22" s="307">
        <f>IF($A22="","",IFERROR(VLOOKUP(BA$3&amp;$A22,Model1_Rio!$1:$1048576,BA$4,0)*100,"-"))</f>
        <v>38.416099548339844</v>
      </c>
      <c r="BB22" s="308">
        <f>IF($A22="","",IFERROR(VLOOKUP(BB$3&amp;$A22,Model1_Rio!$1:$1048576,BB$4,0),"-"))</f>
        <v>1.6425983980298042E-2</v>
      </c>
      <c r="BC22" s="306">
        <f>IF($A22="","",IFERROR(VLOOKUP(BC$3&amp;$A22,Model1_Rio!$1:$1048576,BC$4,0),"-"))</f>
        <v>1.184495072811842E-2</v>
      </c>
      <c r="BD22" s="307">
        <f>IF($A22="","",IFERROR(VLOOKUP(BD$3&amp;$A22,Model1_Rio!$1:$1048576,BD$4,0)*100,"-"))</f>
        <v>72.232407331466675</v>
      </c>
      <c r="BE22" s="308">
        <f>IF($A22="","",IFERROR(VLOOKUP(BE$3&amp;$A22,Model1_Rio!$1:$1048576,BE$4,0),"-"))</f>
        <v>3.1627822667360306E-2</v>
      </c>
      <c r="BF22" s="306">
        <f>IF($A22="","",IFERROR(VLOOKUP(BF$3&amp;$A22,Model1_Rio!$1:$1048576,BF$4,0),"-"))</f>
        <v>7.5956344604492188E-2</v>
      </c>
      <c r="BG22" s="307">
        <f>IF($A22="","",IFERROR(VLOOKUP(BG$3&amp;$A22,Model1_Rio!$1:$1048576,BG$4,0)*100,"-"))</f>
        <v>4.3140217661857605</v>
      </c>
      <c r="BH22" s="308">
        <f>IF($A22="","",IFERROR(VLOOKUP(BH$3&amp;$A22,Model1_Rio!$1:$1048576,BH$4,0),"-"))</f>
        <v>3.0206674709916115E-2</v>
      </c>
      <c r="BI22" s="306">
        <f>IF($A22="","",IFERROR(VLOOKUP(BI$3&amp;$A22,Model1_Rio!$1:$1048576,BI$4,0),"-"))</f>
        <v>1.5948576852679253E-2</v>
      </c>
      <c r="BJ22" s="307">
        <f>IF($A22="","",IFERROR(VLOOKUP(BJ$3&amp;$A22,Model1_Rio!$1:$1048576,BJ$4,0)*100,"-"))</f>
        <v>73.199570178985596</v>
      </c>
      <c r="BK22" s="308">
        <f>IF($A22="","",IFERROR(VLOOKUP(BK$3&amp;$A22,Model1_Rio!$1:$1048576,BK$4,0),"-"))</f>
        <v>2.5688394904136658E-2</v>
      </c>
      <c r="BL22" s="306">
        <f>IF($A22="","",IFERROR(VLOOKUP(BL$3&amp;$A22,Model1_Rio!$1:$1048576,BL$4,0),"-"))</f>
        <v>5.6707952171564102E-3</v>
      </c>
      <c r="BM22" s="307">
        <f>IF($A22="","",IFERROR(VLOOKUP(BM$3&amp;$A22,Model1_Rio!$1:$1048576,BM$4,0)*100,"-"))</f>
        <v>85.485786199569702</v>
      </c>
      <c r="BN22" s="308">
        <f>IF($A22="","",IFERROR(VLOOKUP(BN$3&amp;$A22,Model1_Rio!$1:$1048576,BN$4,0),"-"))</f>
        <v>1.9338438287377357E-2</v>
      </c>
      <c r="BO22" s="306">
        <f>IF($A22="","",IFERROR(VLOOKUP(BO$3&amp;$A22,Model1_Rio!$1:$1048576,BO$4,0),"-"))</f>
        <v>5.2647899836301804E-2</v>
      </c>
      <c r="BP22" s="307">
        <f>IF($A22="","",IFERROR(VLOOKUP(BP$3&amp;$A22,Model1_Rio!$1:$1048576,BP$4,0)*100,"-"))</f>
        <v>38.416099548339844</v>
      </c>
      <c r="BQ22" s="308">
        <f>IF($A22="","",IFERROR(VLOOKUP(BQ$3&amp;$A22,Model1_Rio!$1:$1048576,BQ$4,0),"-"))</f>
        <v>1.6425983980298042E-2</v>
      </c>
    </row>
    <row r="23" spans="1:69" ht="25.5" x14ac:dyDescent="0.25">
      <c r="A23" s="369" t="s">
        <v>717</v>
      </c>
      <c r="B23" s="298"/>
      <c r="C23" s="316" t="s">
        <v>743</v>
      </c>
      <c r="D23" s="306">
        <f>IF($A23="","",IFERROR(VLOOKUP(D$3&amp;$A23,Model1_Rio!$1:$1048576,D$4,0),"-"))</f>
        <v>0.23959784209728241</v>
      </c>
      <c r="E23" s="307">
        <f>IF($A23="","",IFERROR(VLOOKUP(E$3&amp;$A23,Model1_Rio!$1:$1048576,E$4,0)*100,"-"))</f>
        <v>7.2993844514712691E-2</v>
      </c>
      <c r="F23" s="308">
        <f>IF($A23="","",IFERROR(VLOOKUP(F$3&amp;$A23,Model1_Rio!$1:$1048576,F$4,0),"-"))</f>
        <v>2.193596214056015E-2</v>
      </c>
      <c r="G23" s="306">
        <f>IF($A23="","",IFERROR(VLOOKUP(G$3&amp;$A23,Model1_Rio!$1:$1048576,G$4,0),"-"))</f>
        <v>-7.0248395204544067E-2</v>
      </c>
      <c r="H23" s="307">
        <f>IF($A23="","",IFERROR(VLOOKUP(H$3&amp;$A23,Model1_Rio!$1:$1048576,H$4,0)*100,"-"))</f>
        <v>28.268542885780334</v>
      </c>
      <c r="I23" s="308">
        <f>IF($A23="","",IFERROR(VLOOKUP(I$3&amp;$A23,Model1_Rio!$1:$1048576,I$4,0),"-"))</f>
        <v>2.3263851180672646E-2</v>
      </c>
      <c r="J23" s="306">
        <f>IF($A23="","",IFERROR(VLOOKUP(J$3&amp;$A23,Model1_Rio!$1:$1048576,J$4,0),"-"))</f>
        <v>0.11079907417297363</v>
      </c>
      <c r="K23" s="307">
        <f>IF($A23="","",IFERROR(VLOOKUP(K$3&amp;$A23,Model1_Rio!$1:$1048576,K$4,0)*100,"-"))</f>
        <v>11.64504662156105</v>
      </c>
      <c r="L23" s="308">
        <f>IF($A23="","",IFERROR(VLOOKUP(L$3&amp;$A23,Model1_Rio!$1:$1048576,L$4,0),"-"))</f>
        <v>2.2678393870592117E-2</v>
      </c>
      <c r="M23" s="306">
        <f>IF($A23="","",IFERROR(VLOOKUP(M$3&amp;$A23,Model1_Rio!$1:$1048576,M$4,0),"-"))</f>
        <v>2.2798538208007813E-2</v>
      </c>
      <c r="N23" s="307">
        <f>IF($A23="","",IFERROR(VLOOKUP(N$3&amp;$A23,Model1_Rio!$1:$1048576,N$4,0)*100,"-"))</f>
        <v>77.859491109848022</v>
      </c>
      <c r="O23" s="308">
        <f>IF($A23="","",IFERROR(VLOOKUP(O$3&amp;$A23,Model1_Rio!$1:$1048576,O$4,0),"-"))</f>
        <v>2.46572345495224E-2</v>
      </c>
      <c r="P23" s="306">
        <f>IF($A23="","",IFERROR(VLOOKUP(P$3&amp;$A23,Model1_Rio!$1:$1048576,P$4,0),"-"))</f>
        <v>7.3832519352436066E-2</v>
      </c>
      <c r="Q23" s="307">
        <f>IF($A23="","",IFERROR(VLOOKUP(Q$3&amp;$A23,Model1_Rio!$1:$1048576,Q$4,0)*100,"-"))</f>
        <v>33.440327644348145</v>
      </c>
      <c r="R23" s="308">
        <f>IF($A23="","",IFERROR(VLOOKUP(R$3&amp;$A23,Model1_Rio!$1:$1048576,R$4,0),"-"))</f>
        <v>1.6604993492364883E-2</v>
      </c>
      <c r="S23" s="306">
        <f>IF($A23="","",IFERROR(VLOOKUP(S$3&amp;$A23,Model1_Rio!$1:$1048576,S$4,0),"-"))</f>
        <v>6.2711559236049652E-2</v>
      </c>
      <c r="T23" s="307">
        <f>IF($A23="","",IFERROR(VLOOKUP(T$3&amp;$A23,Model1_Rio!$1:$1048576,T$4,0)*100,"-"))</f>
        <v>44.920656085014343</v>
      </c>
      <c r="U23" s="308">
        <f>IF($A23="","",IFERROR(VLOOKUP(U$3&amp;$A23,Model1_Rio!$1:$1048576,U$4,0),"-"))</f>
        <v>2.0299125462770462E-2</v>
      </c>
      <c r="V23" s="306">
        <f>IF($A23="","",IFERROR(VLOOKUP(V$3&amp;$A23,Model1_Rio!$1:$1048576,V$4,0),"-"))</f>
        <v>8.8808082044124603E-2</v>
      </c>
      <c r="W23" s="307">
        <f>IF($A23="","",IFERROR(VLOOKUP(W$3&amp;$A23,Model1_Rio!$1:$1048576,W$4,0)*100,"-"))</f>
        <v>26.984119415283203</v>
      </c>
      <c r="X23" s="308">
        <f>IF($A23="","",IFERROR(VLOOKUP(X$3&amp;$A23,Model1_Rio!$1:$1048576,X$4,0),"-"))</f>
        <v>2.0872268825769424E-2</v>
      </c>
      <c r="Y23" s="306">
        <f>IF($A23="","",IFERROR(VLOOKUP(Y$3&amp;$A23,Model1_Rio!$1:$1048576,Y$4,0),"-"))</f>
        <v>0.13028590381145477</v>
      </c>
      <c r="Z23" s="307">
        <f>IF($A23="","",IFERROR(VLOOKUP(Z$3&amp;$A23,Model1_Rio!$1:$1048576,Z$4,0)*100,"-"))</f>
        <v>8.4113135933876038</v>
      </c>
      <c r="AA23" s="308">
        <f>IF($A23="","",IFERROR(VLOOKUP(AA$3&amp;$A23,Model1_Rio!$1:$1048576,AA$4,0),"-"))</f>
        <v>1.9142094999551773E-2</v>
      </c>
      <c r="AB23" s="306">
        <f>IF($A23="","",IFERROR(VLOOKUP(AB$3&amp;$A23,Model1_Rio!$1:$1048576,AB$4,0),"-"))</f>
        <v>1.2540764175355434E-2</v>
      </c>
      <c r="AC23" s="307">
        <f>IF($A23="","",IFERROR(VLOOKUP(AC$3&amp;$A23,Model1_Rio!$1:$1048576,AC$4,0)*100,"-"))</f>
        <v>85.573786497116089</v>
      </c>
      <c r="AD23" s="308">
        <f>IF($A23="","",IFERROR(VLOOKUP(AD$3&amp;$A23,Model1_Rio!$1:$1048576,AD$4,0),"-"))</f>
        <v>1.9798159599304199E-2</v>
      </c>
      <c r="AE23" s="306">
        <f>IF($A23="","",IFERROR(VLOOKUP(AE$3&amp;$A23,Model1_Rio!$1:$1048576,AE$4,0),"-"))</f>
        <v>0.20457971096038818</v>
      </c>
      <c r="AF23" s="307">
        <f>IF($A23="","",IFERROR(VLOOKUP(AF$3&amp;$A23,Model1_Rio!$1:$1048576,AF$4,0)*100,"-"))</f>
        <v>2.6684150099754333</v>
      </c>
      <c r="AG23" s="308">
        <f>IF($A23="","",IFERROR(VLOOKUP(AG$3&amp;$A23,Model1_Rio!$1:$1048576,AG$4,0),"-"))</f>
        <v>1.7806379124522209E-2</v>
      </c>
      <c r="AH23" s="306">
        <f>IF($A23="","",IFERROR(VLOOKUP(AH$3&amp;$A23,Model1_Rio!$1:$1048576,AH$4,0),"-"))</f>
        <v>-4.9693163484334946E-2</v>
      </c>
      <c r="AI23" s="307">
        <f>IF($A23="","",IFERROR(VLOOKUP(AI$3&amp;$A23,Model1_Rio!$1:$1048576,AI$4,0)*100,"-"))</f>
        <v>71.887445449829102</v>
      </c>
      <c r="AJ23" s="308">
        <f>IF($A23="","",IFERROR(VLOOKUP(AJ$3&amp;$A23,Model1_Rio!$1:$1048576,AJ$4,0),"-"))</f>
        <v>1.9800884649157524E-2</v>
      </c>
      <c r="AK23" s="306">
        <f>IF($A23="","",IFERROR(VLOOKUP(AK$3&amp;$A23,Model1_Rio!$1:$1048576,AK$4,0),"-"))</f>
        <v>-5.6218147277832031E-2</v>
      </c>
      <c r="AL23" s="307">
        <f>IF($A23="","",IFERROR(VLOOKUP(AL$3&amp;$A23,Model1_Rio!$1:$1048576,AL$4,0)*100,"-"))</f>
        <v>55.477136373519897</v>
      </c>
      <c r="AM23" s="308">
        <f>IF($A23="","",IFERROR(VLOOKUP(AM$3&amp;$A23,Model1_Rio!$1:$1048576,AM$4,0),"-"))</f>
        <v>1.7399441450834274E-2</v>
      </c>
      <c r="AN23" s="306">
        <f>IF($A23="","",IFERROR(VLOOKUP(AN$3&amp;$A23,Model1_Rio!$1:$1048576,AN$4,0),"-"))</f>
        <v>-0.12263686954975128</v>
      </c>
      <c r="AO23" s="307">
        <f>IF($A23="","",IFERROR(VLOOKUP(AO$3&amp;$A23,Model1_Rio!$1:$1048576,AO$4,0)*100,"-"))</f>
        <v>11.781111359596252</v>
      </c>
      <c r="AP23" s="308">
        <f>IF($A23="","",IFERROR(VLOOKUP(AP$3&amp;$A23,Model1_Rio!$1:$1048576,AP$4,0),"-"))</f>
        <v>1.4778641983866692E-2</v>
      </c>
      <c r="AQ23" s="306">
        <f>IF($A23="","",IFERROR(VLOOKUP(AQ$3&amp;$A23,Model1_Rio!$1:$1048576,AQ$4,0),"-"))</f>
        <v>8.7872758507728577E-2</v>
      </c>
      <c r="AR23" s="307">
        <f>IF($A23="","",IFERROR(VLOOKUP(AR$3&amp;$A23,Model1_Rio!$1:$1048576,AR$4,0)*100,"-"))</f>
        <v>30.345386266708374</v>
      </c>
      <c r="AS23" s="308">
        <f>IF($A23="","",IFERROR(VLOOKUP(AS$3&amp;$A23,Model1_Rio!$1:$1048576,AS$4,0),"-"))</f>
        <v>1.3505891896784306E-2</v>
      </c>
      <c r="AT23" s="306">
        <f>IF($A23="","",IFERROR(VLOOKUP(AT$3&amp;$A23,Model1_Rio!$1:$1048576,AT$4,0),"-"))</f>
        <v>2.4573143571615219E-2</v>
      </c>
      <c r="AU23" s="307">
        <f>IF($A23="","",IFERROR(VLOOKUP(AU$3&amp;$A23,Model1_Rio!$1:$1048576,AU$4,0)*100,"-"))</f>
        <v>72.361254692077637</v>
      </c>
      <c r="AV23" s="308">
        <f>IF($A23="","",IFERROR(VLOOKUP(AV$3&amp;$A23,Model1_Rio!$1:$1048576,AV$4,0),"-"))</f>
        <v>1.3704684562981129E-2</v>
      </c>
      <c r="AW23" s="306">
        <f>IF($A23="","",IFERROR(VLOOKUP(AW$3&amp;$A23,Model1_Rio!$1:$1048576,AW$4,0),"-"))</f>
        <v>-1.5421444550156593E-2</v>
      </c>
      <c r="AX23" s="307">
        <f>IF($A23="","",IFERROR(VLOOKUP(AX$3&amp;$A23,Model1_Rio!$1:$1048576,AX$4,0)*100,"-"))</f>
        <v>79.669713973999023</v>
      </c>
      <c r="AY23" s="308">
        <f>IF($A23="","",IFERROR(VLOOKUP(AY$3&amp;$A23,Model1_Rio!$1:$1048576,AY$4,0),"-"))</f>
        <v>1.4310633763670921E-2</v>
      </c>
      <c r="AZ23" s="306">
        <f>IF($A23="","",IFERROR(VLOOKUP(AZ$3&amp;$A23,Model1_Rio!$1:$1048576,AZ$4,0),"-"))</f>
        <v>-9.6304409205913544E-2</v>
      </c>
      <c r="BA23" s="307">
        <f>IF($A23="","",IFERROR(VLOOKUP(BA$3&amp;$A23,Model1_Rio!$1:$1048576,BA$4,0)*100,"-"))</f>
        <v>14.134019613265991</v>
      </c>
      <c r="BB23" s="308">
        <f>IF($A23="","",IFERROR(VLOOKUP(BB$3&amp;$A23,Model1_Rio!$1:$1048576,BB$4,0),"-"))</f>
        <v>1.4823743142187595E-2</v>
      </c>
      <c r="BC23" s="306">
        <f>IF($A23="","",IFERROR(VLOOKUP(BC$3&amp;$A23,Model1_Rio!$1:$1048576,BC$4,0),"-"))</f>
        <v>7.1817375719547272E-2</v>
      </c>
      <c r="BD23" s="307">
        <f>IF($A23="","",IFERROR(VLOOKUP(BD$3&amp;$A23,Model1_Rio!$1:$1048576,BD$4,0)*100,"-"))</f>
        <v>4.7849413007497787</v>
      </c>
      <c r="BE23" s="308">
        <f>IF($A23="","",IFERROR(VLOOKUP(BE$3&amp;$A23,Model1_Rio!$1:$1048576,BE$4,0),"-"))</f>
        <v>2.3135349154472351E-2</v>
      </c>
      <c r="BF23" s="306">
        <f>IF($A23="","",IFERROR(VLOOKUP(BF$3&amp;$A23,Model1_Rio!$1:$1048576,BF$4,0),"-"))</f>
        <v>9.3425534665584564E-2</v>
      </c>
      <c r="BG23" s="307">
        <f>IF($A23="","",IFERROR(VLOOKUP(BG$3&amp;$A23,Model1_Rio!$1:$1048576,BG$4,0)*100,"-"))</f>
        <v>1.9446477293968201</v>
      </c>
      <c r="BH23" s="308">
        <f>IF($A23="","",IFERROR(VLOOKUP(BH$3&amp;$A23,Model1_Rio!$1:$1048576,BH$4,0),"-"))</f>
        <v>1.9239852204918861E-2</v>
      </c>
      <c r="BI23" s="306">
        <f>IF($A23="","",IFERROR(VLOOKUP(BI$3&amp;$A23,Model1_Rio!$1:$1048576,BI$4,0),"-"))</f>
        <v>1.9236328080296516E-2</v>
      </c>
      <c r="BJ23" s="307">
        <f>IF($A23="","",IFERROR(VLOOKUP(BJ$3&amp;$A23,Model1_Rio!$1:$1048576,BJ$4,0)*100,"-"))</f>
        <v>70.141637325286865</v>
      </c>
      <c r="BK23" s="308">
        <f>IF($A23="","",IFERROR(VLOOKUP(BK$3&amp;$A23,Model1_Rio!$1:$1048576,BK$4,0),"-"))</f>
        <v>1.8700413405895233E-2</v>
      </c>
      <c r="BL23" s="306">
        <f>IF($A23="","",IFERROR(VLOOKUP(BL$3&amp;$A23,Model1_Rio!$1:$1048576,BL$4,0),"-"))</f>
        <v>-1.622685045003891E-2</v>
      </c>
      <c r="BM23" s="307">
        <f>IF($A23="","",IFERROR(VLOOKUP(BM$3&amp;$A23,Model1_Rio!$1:$1048576,BM$4,0)*100,"-"))</f>
        <v>63.850784301757813</v>
      </c>
      <c r="BN23" s="308">
        <f>IF($A23="","",IFERROR(VLOOKUP(BN$3&amp;$A23,Model1_Rio!$1:$1048576,BN$4,0),"-"))</f>
        <v>1.4074314385652542E-2</v>
      </c>
      <c r="BO23" s="306">
        <f>IF($A23="","",IFERROR(VLOOKUP(BO$3&amp;$A23,Model1_Rio!$1:$1048576,BO$4,0),"-"))</f>
        <v>-9.6304409205913544E-2</v>
      </c>
      <c r="BP23" s="307">
        <f>IF($A23="","",IFERROR(VLOOKUP(BP$3&amp;$A23,Model1_Rio!$1:$1048576,BP$4,0)*100,"-"))</f>
        <v>14.134019613265991</v>
      </c>
      <c r="BQ23" s="308">
        <f>IF($A23="","",IFERROR(VLOOKUP(BQ$3&amp;$A23,Model1_Rio!$1:$1048576,BQ$4,0),"-"))</f>
        <v>1.4823743142187595E-2</v>
      </c>
    </row>
    <row r="24" spans="1:69" ht="25.5" x14ac:dyDescent="0.25">
      <c r="A24" s="369" t="s">
        <v>718</v>
      </c>
      <c r="B24" s="298"/>
      <c r="C24" s="316" t="s">
        <v>197</v>
      </c>
      <c r="D24" s="306">
        <f>IF($A24="","",IFERROR(VLOOKUP(D$3&amp;$A24,Model1_Rio!$1:$1048576,D$4,0),"-"))</f>
        <v>0.10292276740074158</v>
      </c>
      <c r="E24" s="307">
        <f>IF($A24="","",IFERROR(VLOOKUP(E$3&amp;$A24,Model1_Rio!$1:$1048576,E$4,0)*100,"-"))</f>
        <v>13.278393447399139</v>
      </c>
      <c r="F24" s="308">
        <f>IF($A24="","",IFERROR(VLOOKUP(F$3&amp;$A24,Model1_Rio!$1:$1048576,F$4,0),"-"))</f>
        <v>2.9084686189889908E-2</v>
      </c>
      <c r="G24" s="306">
        <f>IF($A24="","",IFERROR(VLOOKUP(G$3&amp;$A24,Model1_Rio!$1:$1048576,G$4,0),"-"))</f>
        <v>-4.4657621532678604E-2</v>
      </c>
      <c r="H24" s="307">
        <f>IF($A24="","",IFERROR(VLOOKUP(H$3&amp;$A24,Model1_Rio!$1:$1048576,H$4,0)*100,"-"))</f>
        <v>53.067833185195923</v>
      </c>
      <c r="I24" s="308">
        <f>IF($A24="","",IFERROR(VLOOKUP(I$3&amp;$A24,Model1_Rio!$1:$1048576,I$4,0),"-"))</f>
        <v>2.864791639149189E-2</v>
      </c>
      <c r="J24" s="306">
        <f>IF($A24="","",IFERROR(VLOOKUP(J$3&amp;$A24,Model1_Rio!$1:$1048576,J$4,0),"-"))</f>
        <v>0.18598043918609619</v>
      </c>
      <c r="K24" s="307">
        <f>IF($A24="","",IFERROR(VLOOKUP(K$3&amp;$A24,Model1_Rio!$1:$1048576,K$4,0)*100,"-"))</f>
        <v>0.53439545445144176</v>
      </c>
      <c r="L24" s="308">
        <f>IF($A24="","",IFERROR(VLOOKUP(L$3&amp;$A24,Model1_Rio!$1:$1048576,L$4,0),"-"))</f>
        <v>2.5063995271921158E-2</v>
      </c>
      <c r="M24" s="306">
        <f>IF($A24="","",IFERROR(VLOOKUP(M$3&amp;$A24,Model1_Rio!$1:$1048576,M$4,0),"-"))</f>
        <v>8.4672726690769196E-2</v>
      </c>
      <c r="N24" s="307">
        <f>IF($A24="","",IFERROR(VLOOKUP(N$3&amp;$A24,Model1_Rio!$1:$1048576,N$4,0)*100,"-"))</f>
        <v>28.006726503372192</v>
      </c>
      <c r="O24" s="308">
        <f>IF($A24="","",IFERROR(VLOOKUP(O$3&amp;$A24,Model1_Rio!$1:$1048576,O$4,0),"-"))</f>
        <v>2.5241006165742874E-2</v>
      </c>
      <c r="P24" s="306">
        <f>IF($A24="","",IFERROR(VLOOKUP(P$3&amp;$A24,Model1_Rio!$1:$1048576,P$4,0),"-"))</f>
        <v>0.16855940222740173</v>
      </c>
      <c r="Q24" s="307">
        <f>IF($A24="","",IFERROR(VLOOKUP(Q$3&amp;$A24,Model1_Rio!$1:$1048576,Q$4,0)*100,"-"))</f>
        <v>3.2324459403753281</v>
      </c>
      <c r="R24" s="308">
        <f>IF($A24="","",IFERROR(VLOOKUP(R$3&amp;$A24,Model1_Rio!$1:$1048576,R$4,0),"-"))</f>
        <v>2.6056613773107529E-2</v>
      </c>
      <c r="S24" s="306">
        <f>IF($A24="","",IFERROR(VLOOKUP(S$3&amp;$A24,Model1_Rio!$1:$1048576,S$4,0),"-"))</f>
        <v>0.13834114372730255</v>
      </c>
      <c r="T24" s="307">
        <f>IF($A24="","",IFERROR(VLOOKUP(T$3&amp;$A24,Model1_Rio!$1:$1048576,T$4,0)*100,"-"))</f>
        <v>6.6643223166465759</v>
      </c>
      <c r="U24" s="308">
        <f>IF($A24="","",IFERROR(VLOOKUP(U$3&amp;$A24,Model1_Rio!$1:$1048576,U$4,0),"-"))</f>
        <v>2.7721202000975609E-2</v>
      </c>
      <c r="V24" s="306">
        <f>IF($A24="","",IFERROR(VLOOKUP(V$3&amp;$A24,Model1_Rio!$1:$1048576,V$4,0),"-"))</f>
        <v>0.11325584352016449</v>
      </c>
      <c r="W24" s="307">
        <f>IF($A24="","",IFERROR(VLOOKUP(W$3&amp;$A24,Model1_Rio!$1:$1048576,W$4,0)*100,"-"))</f>
        <v>13.030856847763062</v>
      </c>
      <c r="X24" s="308">
        <f>IF($A24="","",IFERROR(VLOOKUP(X$3&amp;$A24,Model1_Rio!$1:$1048576,X$4,0),"-"))</f>
        <v>2.5198187679052353E-2</v>
      </c>
      <c r="Y24" s="306">
        <f>IF($A24="","",IFERROR(VLOOKUP(Y$3&amp;$A24,Model1_Rio!$1:$1048576,Y$4,0),"-"))</f>
        <v>0.24208524823188782</v>
      </c>
      <c r="Z24" s="307">
        <f>IF($A24="","",IFERROR(VLOOKUP(Z$3&amp;$A24,Model1_Rio!$1:$1048576,Z$4,0)*100,"-"))</f>
        <v>0.11079779360443354</v>
      </c>
      <c r="AA24" s="308">
        <f>IF($A24="","",IFERROR(VLOOKUP(AA$3&amp;$A24,Model1_Rio!$1:$1048576,AA$4,0),"-"))</f>
        <v>2.5632251054048538E-2</v>
      </c>
      <c r="AB24" s="306">
        <f>IF($A24="","",IFERROR(VLOOKUP(AB$3&amp;$A24,Model1_Rio!$1:$1048576,AB$4,0),"-"))</f>
        <v>1.4724176377058029E-2</v>
      </c>
      <c r="AC24" s="307">
        <f>IF($A24="","",IFERROR(VLOOKUP(AC$3&amp;$A24,Model1_Rio!$1:$1048576,AC$4,0)*100,"-"))</f>
        <v>82.041096687316895</v>
      </c>
      <c r="AD24" s="308">
        <f>IF($A24="","",IFERROR(VLOOKUP(AD$3&amp;$A24,Model1_Rio!$1:$1048576,AD$4,0),"-"))</f>
        <v>2.3674823343753815E-2</v>
      </c>
      <c r="AE24" s="306">
        <f>IF($A24="","",IFERROR(VLOOKUP(AE$3&amp;$A24,Model1_Rio!$1:$1048576,AE$4,0),"-"))</f>
        <v>0.21664544939994812</v>
      </c>
      <c r="AF24" s="307">
        <f>IF($A24="","",IFERROR(VLOOKUP(AF$3&amp;$A24,Model1_Rio!$1:$1048576,AF$4,0)*100,"-"))</f>
        <v>1.513354480266571</v>
      </c>
      <c r="AG24" s="308">
        <f>IF($A24="","",IFERROR(VLOOKUP(AG$3&amp;$A24,Model1_Rio!$1:$1048576,AG$4,0),"-"))</f>
        <v>2.5577368214726448E-2</v>
      </c>
      <c r="AH24" s="306">
        <f>IF($A24="","",IFERROR(VLOOKUP(AH$3&amp;$A24,Model1_Rio!$1:$1048576,AH$4,0),"-"))</f>
        <v>-6.5546661615371704E-2</v>
      </c>
      <c r="AI24" s="307">
        <f>IF($A24="","",IFERROR(VLOOKUP(AI$3&amp;$A24,Model1_Rio!$1:$1048576,AI$4,0)*100,"-"))</f>
        <v>60.799986124038696</v>
      </c>
      <c r="AJ24" s="308">
        <f>IF($A24="","",IFERROR(VLOOKUP(AJ$3&amp;$A24,Model1_Rio!$1:$1048576,AJ$4,0),"-"))</f>
        <v>2.3086318746209145E-2</v>
      </c>
      <c r="AK24" s="306">
        <f>IF($A24="","",IFERROR(VLOOKUP(AK$3&amp;$A24,Model1_Rio!$1:$1048576,AK$4,0),"-"))</f>
        <v>8.2030490040779114E-2</v>
      </c>
      <c r="AL24" s="307">
        <f>IF($A24="","",IFERROR(VLOOKUP(AL$3&amp;$A24,Model1_Rio!$1:$1048576,AL$4,0)*100,"-"))</f>
        <v>38.350597023963928</v>
      </c>
      <c r="AM24" s="308">
        <f>IF($A24="","",IFERROR(VLOOKUP(AM$3&amp;$A24,Model1_Rio!$1:$1048576,AM$4,0),"-"))</f>
        <v>2.1413862705230713E-2</v>
      </c>
      <c r="AN24" s="306">
        <f>IF($A24="","",IFERROR(VLOOKUP(AN$3&amp;$A24,Model1_Rio!$1:$1048576,AN$4,0),"-"))</f>
        <v>8.2359746098518372E-2</v>
      </c>
      <c r="AO24" s="307">
        <f>IF($A24="","",IFERROR(VLOOKUP(AO$3&amp;$A24,Model1_Rio!$1:$1048576,AO$4,0)*100,"-"))</f>
        <v>30.215734243392944</v>
      </c>
      <c r="AP24" s="308">
        <f>IF($A24="","",IFERROR(VLOOKUP(AP$3&amp;$A24,Model1_Rio!$1:$1048576,AP$4,0),"-"))</f>
        <v>1.9460903480648994E-2</v>
      </c>
      <c r="AQ24" s="306">
        <f>IF($A24="","",IFERROR(VLOOKUP(AQ$3&amp;$A24,Model1_Rio!$1:$1048576,AQ$4,0),"-"))</f>
        <v>0.13818418979644775</v>
      </c>
      <c r="AR24" s="307">
        <f>IF($A24="","",IFERROR(VLOOKUP(AR$3&amp;$A24,Model1_Rio!$1:$1048576,AR$4,0)*100,"-"))</f>
        <v>6.2433693557977676</v>
      </c>
      <c r="AS24" s="308">
        <f>IF($A24="","",IFERROR(VLOOKUP(AS$3&amp;$A24,Model1_Rio!$1:$1048576,AS$4,0),"-"))</f>
        <v>1.9966905936598778E-2</v>
      </c>
      <c r="AT24" s="306">
        <f>IF($A24="","",IFERROR(VLOOKUP(AT$3&amp;$A24,Model1_Rio!$1:$1048576,AT$4,0),"-"))</f>
        <v>0.13107708096504211</v>
      </c>
      <c r="AU24" s="307">
        <f>IF($A24="","",IFERROR(VLOOKUP(AU$3&amp;$A24,Model1_Rio!$1:$1048576,AU$4,0)*100,"-"))</f>
        <v>7.2257205843925476</v>
      </c>
      <c r="AV24" s="308">
        <f>IF($A24="","",IFERROR(VLOOKUP(AV$3&amp;$A24,Model1_Rio!$1:$1048576,AV$4,0),"-"))</f>
        <v>1.5406681224703789E-2</v>
      </c>
      <c r="AW24" s="306">
        <f>IF($A24="","",IFERROR(VLOOKUP(AW$3&amp;$A24,Model1_Rio!$1:$1048576,AW$4,0),"-"))</f>
        <v>2.7803270146250725E-2</v>
      </c>
      <c r="AX24" s="307">
        <f>IF($A24="","",IFERROR(VLOOKUP(AX$3&amp;$A24,Model1_Rio!$1:$1048576,AX$4,0)*100,"-"))</f>
        <v>62.960934638977051</v>
      </c>
      <c r="AY24" s="308">
        <f>IF($A24="","",IFERROR(VLOOKUP(AY$3&amp;$A24,Model1_Rio!$1:$1048576,AY$4,0),"-"))</f>
        <v>1.4773898757994175E-2</v>
      </c>
      <c r="AZ24" s="306">
        <f>IF($A24="","",IFERROR(VLOOKUP(AZ$3&amp;$A24,Model1_Rio!$1:$1048576,AZ$4,0),"-"))</f>
        <v>7.4768275022506714E-2</v>
      </c>
      <c r="BA24" s="307">
        <f>IF($A24="","",IFERROR(VLOOKUP(BA$3&amp;$A24,Model1_Rio!$1:$1048576,BA$4,0)*100,"-"))</f>
        <v>26.200729608535767</v>
      </c>
      <c r="BB24" s="308">
        <f>IF($A24="","",IFERROR(VLOOKUP(BB$3&amp;$A24,Model1_Rio!$1:$1048576,BB$4,0),"-"))</f>
        <v>1.5723440796136856E-2</v>
      </c>
      <c r="BC24" s="306">
        <f>IF($A24="","",IFERROR(VLOOKUP(BC$3&amp;$A24,Model1_Rio!$1:$1048576,BC$4,0),"-"))</f>
        <v>7.6748110353946686E-2</v>
      </c>
      <c r="BD24" s="307">
        <f>IF($A24="","",IFERROR(VLOOKUP(BD$3&amp;$A24,Model1_Rio!$1:$1048576,BD$4,0)*100,"-"))</f>
        <v>3.3063091337680817</v>
      </c>
      <c r="BE24" s="308">
        <f>IF($A24="","",IFERROR(VLOOKUP(BE$3&amp;$A24,Model1_Rio!$1:$1048576,BE$4,0),"-"))</f>
        <v>2.7012359350919724E-2</v>
      </c>
      <c r="BF24" s="306">
        <f>IF($A24="","",IFERROR(VLOOKUP(BF$3&amp;$A24,Model1_Rio!$1:$1048576,BF$4,0),"-"))</f>
        <v>0.16815206408500671</v>
      </c>
      <c r="BG24" s="307">
        <f>IF($A24="","",IFERROR(VLOOKUP(BG$3&amp;$A24,Model1_Rio!$1:$1048576,BG$4,0)*100,"-"))</f>
        <v>1.1040694516850635E-3</v>
      </c>
      <c r="BH24" s="308">
        <f>IF($A24="","",IFERROR(VLOOKUP(BH$3&amp;$A24,Model1_Rio!$1:$1048576,BH$4,0),"-"))</f>
        <v>2.6148222386837006E-2</v>
      </c>
      <c r="BI24" s="306">
        <f>IF($A24="","",IFERROR(VLOOKUP(BI$3&amp;$A24,Model1_Rio!$1:$1048576,BI$4,0),"-"))</f>
        <v>5.366082489490509E-2</v>
      </c>
      <c r="BJ24" s="307">
        <f>IF($A24="","",IFERROR(VLOOKUP(BJ$3&amp;$A24,Model1_Rio!$1:$1048576,BJ$4,0)*100,"-"))</f>
        <v>25.267210602760315</v>
      </c>
      <c r="BK24" s="308">
        <f>IF($A24="","",IFERROR(VLOOKUP(BK$3&amp;$A24,Model1_Rio!$1:$1048576,BK$4,0),"-"))</f>
        <v>2.3434242233633995E-2</v>
      </c>
      <c r="BL24" s="306">
        <f>IF($A24="","",IFERROR(VLOOKUP(BL$3&amp;$A24,Model1_Rio!$1:$1048576,BL$4,0),"-"))</f>
        <v>8.8934697210788727E-2</v>
      </c>
      <c r="BM24" s="307">
        <f>IF($A24="","",IFERROR(VLOOKUP(BM$3&amp;$A24,Model1_Rio!$1:$1048576,BM$4,0)*100,"-"))</f>
        <v>0.78194523230195045</v>
      </c>
      <c r="BN24" s="308">
        <f>IF($A24="","",IFERROR(VLOOKUP(BN$3&amp;$A24,Model1_Rio!$1:$1048576,BN$4,0),"-"))</f>
        <v>1.7396120354533195E-2</v>
      </c>
      <c r="BO24" s="306">
        <f>IF($A24="","",IFERROR(VLOOKUP(BO$3&amp;$A24,Model1_Rio!$1:$1048576,BO$4,0),"-"))</f>
        <v>7.4768275022506714E-2</v>
      </c>
      <c r="BP24" s="307">
        <f>IF($A24="","",IFERROR(VLOOKUP(BP$3&amp;$A24,Model1_Rio!$1:$1048576,BP$4,0)*100,"-"))</f>
        <v>26.200729608535767</v>
      </c>
      <c r="BQ24" s="308">
        <f>IF($A24="","",IFERROR(VLOOKUP(BQ$3&amp;$A24,Model1_Rio!$1:$1048576,BQ$4,0),"-"))</f>
        <v>1.5723440796136856E-2</v>
      </c>
    </row>
    <row r="25" spans="1:69" ht="25.5" x14ac:dyDescent="0.25">
      <c r="A25" s="369" t="s">
        <v>719</v>
      </c>
      <c r="B25" s="298"/>
      <c r="C25" s="316" t="s">
        <v>744</v>
      </c>
      <c r="D25" s="306">
        <f>IF($A25="","",IFERROR(VLOOKUP(D$3&amp;$A25,Model1_Rio!$1:$1048576,D$4,0),"-"))</f>
        <v>0.24879971146583557</v>
      </c>
      <c r="E25" s="307">
        <f>IF($A25="","",IFERROR(VLOOKUP(E$3&amp;$A25,Model1_Rio!$1:$1048576,E$4,0)*100,"-"))</f>
        <v>1.5506500858464278E-3</v>
      </c>
      <c r="F25" s="308">
        <f>IF($A25="","",IFERROR(VLOOKUP(F$3&amp;$A25,Model1_Rio!$1:$1048576,F$4,0),"-"))</f>
        <v>0.10521195828914642</v>
      </c>
      <c r="G25" s="306">
        <f>IF($A25="","",IFERROR(VLOOKUP(G$3&amp;$A25,Model1_Rio!$1:$1048576,G$4,0),"-"))</f>
        <v>-2.1161639597266912E-3</v>
      </c>
      <c r="H25" s="307">
        <f>IF($A25="","",IFERROR(VLOOKUP(H$3&amp;$A25,Model1_Rio!$1:$1048576,H$4,0)*100,"-"))</f>
        <v>96.728396415710449</v>
      </c>
      <c r="I25" s="308">
        <f>IF($A25="","",IFERROR(VLOOKUP(I$3&amp;$A25,Model1_Rio!$1:$1048576,I$4,0),"-"))</f>
        <v>0.11354076862335205</v>
      </c>
      <c r="J25" s="306">
        <f>IF($A25="","",IFERROR(VLOOKUP(J$3&amp;$A25,Model1_Rio!$1:$1048576,J$4,0),"-"))</f>
        <v>0.16401219367980957</v>
      </c>
      <c r="K25" s="307">
        <f>IF($A25="","",IFERROR(VLOOKUP(K$3&amp;$A25,Model1_Rio!$1:$1048576,K$4,0)*100,"-"))</f>
        <v>0.32136309891939163</v>
      </c>
      <c r="L25" s="308">
        <f>IF($A25="","",IFERROR(VLOOKUP(L$3&amp;$A25,Model1_Rio!$1:$1048576,L$4,0),"-"))</f>
        <v>0.11959784477949142</v>
      </c>
      <c r="M25" s="306">
        <f>IF($A25="","",IFERROR(VLOOKUP(M$3&amp;$A25,Model1_Rio!$1:$1048576,M$4,0),"-"))</f>
        <v>0.12235431373119354</v>
      </c>
      <c r="N25" s="307">
        <f>IF($A25="","",IFERROR(VLOOKUP(N$3&amp;$A25,Model1_Rio!$1:$1048576,N$4,0)*100,"-"))</f>
        <v>7.6042376458644867</v>
      </c>
      <c r="O25" s="308">
        <f>IF($A25="","",IFERROR(VLOOKUP(O$3&amp;$A25,Model1_Rio!$1:$1048576,O$4,0),"-"))</f>
        <v>0.12035815417766571</v>
      </c>
      <c r="P25" s="306">
        <f>IF($A25="","",IFERROR(VLOOKUP(P$3&amp;$A25,Model1_Rio!$1:$1048576,P$4,0),"-"))</f>
        <v>0.20209935307502747</v>
      </c>
      <c r="Q25" s="307">
        <f>IF($A25="","",IFERROR(VLOOKUP(Q$3&amp;$A25,Model1_Rio!$1:$1048576,Q$4,0)*100,"-"))</f>
        <v>0.20747925154864788</v>
      </c>
      <c r="R25" s="308">
        <f>IF($A25="","",IFERROR(VLOOKUP(R$3&amp;$A25,Model1_Rio!$1:$1048576,R$4,0),"-"))</f>
        <v>0.11369024962186813</v>
      </c>
      <c r="S25" s="306">
        <f>IF($A25="","",IFERROR(VLOOKUP(S$3&amp;$A25,Model1_Rio!$1:$1048576,S$4,0),"-"))</f>
        <v>0.17423534393310547</v>
      </c>
      <c r="T25" s="307">
        <f>IF($A25="","",IFERROR(VLOOKUP(T$3&amp;$A25,Model1_Rio!$1:$1048576,T$4,0)*100,"-"))</f>
        <v>0.50453031435608864</v>
      </c>
      <c r="U25" s="308">
        <f>IF($A25="","",IFERROR(VLOOKUP(U$3&amp;$A25,Model1_Rio!$1:$1048576,U$4,0),"-"))</f>
        <v>0.11046396940946579</v>
      </c>
      <c r="V25" s="306">
        <f>IF($A25="","",IFERROR(VLOOKUP(V$3&amp;$A25,Model1_Rio!$1:$1048576,V$4,0),"-"))</f>
        <v>0.14816388487815857</v>
      </c>
      <c r="W25" s="307">
        <f>IF($A25="","",IFERROR(VLOOKUP(W$3&amp;$A25,Model1_Rio!$1:$1048576,W$4,0)*100,"-"))</f>
        <v>2.3566428571939468</v>
      </c>
      <c r="X25" s="308">
        <f>IF($A25="","",IFERROR(VLOOKUP(X$3&amp;$A25,Model1_Rio!$1:$1048576,X$4,0),"-"))</f>
        <v>0.11166311800479889</v>
      </c>
      <c r="Y25" s="306">
        <f>IF($A25="","",IFERROR(VLOOKUP(Y$3&amp;$A25,Model1_Rio!$1:$1048576,Y$4,0),"-"))</f>
        <v>0.18250986933708191</v>
      </c>
      <c r="Z25" s="307">
        <f>IF($A25="","",IFERROR(VLOOKUP(Z$3&amp;$A25,Model1_Rio!$1:$1048576,Z$4,0)*100,"-"))</f>
        <v>0.43330877088010311</v>
      </c>
      <c r="AA25" s="308">
        <f>IF($A25="","",IFERROR(VLOOKUP(AA$3&amp;$A25,Model1_Rio!$1:$1048576,AA$4,0),"-"))</f>
        <v>0.11164488643407822</v>
      </c>
      <c r="AB25" s="306">
        <f>IF($A25="","",IFERROR(VLOOKUP(AB$3&amp;$A25,Model1_Rio!$1:$1048576,AB$4,0),"-"))</f>
        <v>6.9926358759403229E-2</v>
      </c>
      <c r="AC25" s="307">
        <f>IF($A25="","",IFERROR(VLOOKUP(AC$3&amp;$A25,Model1_Rio!$1:$1048576,AC$4,0)*100,"-"))</f>
        <v>20.839589834213257</v>
      </c>
      <c r="AD25" s="308">
        <f>IF($A25="","",IFERROR(VLOOKUP(AD$3&amp;$A25,Model1_Rio!$1:$1048576,AD$4,0),"-"))</f>
        <v>0.11053695529699326</v>
      </c>
      <c r="AE25" s="306">
        <f>IF($A25="","",IFERROR(VLOOKUP(AE$3&amp;$A25,Model1_Rio!$1:$1048576,AE$4,0),"-"))</f>
        <v>0.25173741579055786</v>
      </c>
      <c r="AF25" s="307">
        <f>IF($A25="","",IFERROR(VLOOKUP(AF$3&amp;$A25,Model1_Rio!$1:$1048576,AF$4,0)*100,"-"))</f>
        <v>0.11427075369283557</v>
      </c>
      <c r="AG25" s="308">
        <f>IF($A25="","",IFERROR(VLOOKUP(AG$3&amp;$A25,Model1_Rio!$1:$1048576,AG$4,0),"-"))</f>
        <v>0.11295928806066513</v>
      </c>
      <c r="AH25" s="306">
        <f>IF($A25="","",IFERROR(VLOOKUP(AH$3&amp;$A25,Model1_Rio!$1:$1048576,AH$4,0),"-"))</f>
        <v>6.0329578816890717E-2</v>
      </c>
      <c r="AI25" s="307">
        <f>IF($A25="","",IFERROR(VLOOKUP(AI$3&amp;$A25,Model1_Rio!$1:$1048576,AI$4,0)*100,"-"))</f>
        <v>60.301566123962402</v>
      </c>
      <c r="AJ25" s="308">
        <f>IF($A25="","",IFERROR(VLOOKUP(AJ$3&amp;$A25,Model1_Rio!$1:$1048576,AJ$4,0),"-"))</f>
        <v>0.11246933043003082</v>
      </c>
      <c r="AK25" s="306">
        <f>IF($A25="","",IFERROR(VLOOKUP(AK$3&amp;$A25,Model1_Rio!$1:$1048576,AK$4,0),"-"))</f>
        <v>0.11617688834667206</v>
      </c>
      <c r="AL25" s="307">
        <f>IF($A25="","",IFERROR(VLOOKUP(AL$3&amp;$A25,Model1_Rio!$1:$1048576,AL$4,0)*100,"-"))</f>
        <v>12.3779296875</v>
      </c>
      <c r="AM25" s="308">
        <f>IF($A25="","",IFERROR(VLOOKUP(AM$3&amp;$A25,Model1_Rio!$1:$1048576,AM$4,0),"-"))</f>
        <v>0.10784482955932617</v>
      </c>
      <c r="AN25" s="306">
        <f>IF($A25="","",IFERROR(VLOOKUP(AN$3&amp;$A25,Model1_Rio!$1:$1048576,AN$4,0),"-"))</f>
        <v>7.8801102936267853E-2</v>
      </c>
      <c r="AO25" s="307">
        <f>IF($A25="","",IFERROR(VLOOKUP(AO$3&amp;$A25,Model1_Rio!$1:$1048576,AO$4,0)*100,"-"))</f>
        <v>20.551268756389618</v>
      </c>
      <c r="AP25" s="308">
        <f>IF($A25="","",IFERROR(VLOOKUP(AP$3&amp;$A25,Model1_Rio!$1:$1048576,AP$4,0),"-"))</f>
        <v>0.11964910477399826</v>
      </c>
      <c r="AQ25" s="306">
        <f>IF($A25="","",IFERROR(VLOOKUP(AQ$3&amp;$A25,Model1_Rio!$1:$1048576,AQ$4,0),"-"))</f>
        <v>0.11915325373411179</v>
      </c>
      <c r="AR25" s="307">
        <f>IF($A25="","",IFERROR(VLOOKUP(AR$3&amp;$A25,Model1_Rio!$1:$1048576,AR$4,0)*100,"-"))</f>
        <v>5.1222957670688629</v>
      </c>
      <c r="AS25" s="308">
        <f>IF($A25="","",IFERROR(VLOOKUP(AS$3&amp;$A25,Model1_Rio!$1:$1048576,AS$4,0),"-"))</f>
        <v>0.11670510470867157</v>
      </c>
      <c r="AT25" s="306">
        <f>IF($A25="","",IFERROR(VLOOKUP(AT$3&amp;$A25,Model1_Rio!$1:$1048576,AT$4,0),"-"))</f>
        <v>0.11362689733505249</v>
      </c>
      <c r="AU25" s="307">
        <f>IF($A25="","",IFERROR(VLOOKUP(AU$3&amp;$A25,Model1_Rio!$1:$1048576,AU$4,0)*100,"-"))</f>
        <v>4.0133018046617508</v>
      </c>
      <c r="AV25" s="308">
        <f>IF($A25="","",IFERROR(VLOOKUP(AV$3&amp;$A25,Model1_Rio!$1:$1048576,AV$4,0),"-"))</f>
        <v>0.10937619209289551</v>
      </c>
      <c r="AW25" s="306">
        <f>IF($A25="","",IFERROR(VLOOKUP(AW$3&amp;$A25,Model1_Rio!$1:$1048576,AW$4,0),"-"))</f>
        <v>8.4575369954109192E-2</v>
      </c>
      <c r="AX25" s="307">
        <f>IF($A25="","",IFERROR(VLOOKUP(AX$3&amp;$A25,Model1_Rio!$1:$1048576,AX$4,0)*100,"-"))</f>
        <v>1.7309876158833504</v>
      </c>
      <c r="AY25" s="308">
        <f>IF($A25="","",IFERROR(VLOOKUP(AY$3&amp;$A25,Model1_Rio!$1:$1048576,AY$4,0),"-"))</f>
        <v>0.1028183251619339</v>
      </c>
      <c r="AZ25" s="306">
        <f>IF($A25="","",IFERROR(VLOOKUP(AZ$3&amp;$A25,Model1_Rio!$1:$1048576,AZ$4,0),"-"))</f>
        <v>6.3811488449573517E-2</v>
      </c>
      <c r="BA25" s="307">
        <f>IF($A25="","",IFERROR(VLOOKUP(BA$3&amp;$A25,Model1_Rio!$1:$1048576,BA$4,0)*100,"-"))</f>
        <v>8.751823753118515</v>
      </c>
      <c r="BB25" s="308">
        <f>IF($A25="","",IFERROR(VLOOKUP(BB$3&amp;$A25,Model1_Rio!$1:$1048576,BB$4,0),"-"))</f>
        <v>0.1014518141746521</v>
      </c>
      <c r="BC25" s="306">
        <f>IF($A25="","",IFERROR(VLOOKUP(BC$3&amp;$A25,Model1_Rio!$1:$1048576,BC$4,0),"-"))</f>
        <v>0.13031724095344543</v>
      </c>
      <c r="BD25" s="307">
        <f>IF($A25="","",IFERROR(VLOOKUP(BD$3&amp;$A25,Model1_Rio!$1:$1048576,BD$4,0)*100,"-"))</f>
        <v>1.0124336768058129E-3</v>
      </c>
      <c r="BE25" s="308">
        <f>IF($A25="","",IFERROR(VLOOKUP(BE$3&amp;$A25,Model1_Rio!$1:$1048576,BE$4,0),"-"))</f>
        <v>0.11468411237001419</v>
      </c>
      <c r="BF25" s="306">
        <f>IF($A25="","",IFERROR(VLOOKUP(BF$3&amp;$A25,Model1_Rio!$1:$1048576,BF$4,0),"-"))</f>
        <v>0.1797640323638916</v>
      </c>
      <c r="BG25" s="307">
        <f>IF($A25="","",IFERROR(VLOOKUP(BG$3&amp;$A25,Model1_Rio!$1:$1048576,BG$4,0)*100,"-"))</f>
        <v>2.7682734327072467E-6</v>
      </c>
      <c r="BH25" s="308">
        <f>IF($A25="","",IFERROR(VLOOKUP(BH$3&amp;$A25,Model1_Rio!$1:$1048576,BH$4,0),"-"))</f>
        <v>0.11186165362596512</v>
      </c>
      <c r="BI25" s="306">
        <f>IF($A25="","",IFERROR(VLOOKUP(BI$3&amp;$A25,Model1_Rio!$1:$1048576,BI$4,0),"-"))</f>
        <v>0.11820787936449051</v>
      </c>
      <c r="BJ25" s="307">
        <f>IF($A25="","",IFERROR(VLOOKUP(BJ$3&amp;$A25,Model1_Rio!$1:$1048576,BJ$4,0)*100,"-"))</f>
        <v>0.33126955386251211</v>
      </c>
      <c r="BK25" s="308">
        <f>IF($A25="","",IFERROR(VLOOKUP(BK$3&amp;$A25,Model1_Rio!$1:$1048576,BK$4,0),"-"))</f>
        <v>0.11094911396503448</v>
      </c>
      <c r="BL25" s="306">
        <f>IF($A25="","",IFERROR(VLOOKUP(BL$3&amp;$A25,Model1_Rio!$1:$1048576,BL$4,0),"-"))</f>
        <v>9.0411439538002014E-2</v>
      </c>
      <c r="BM25" s="307">
        <f>IF($A25="","",IFERROR(VLOOKUP(BM$3&amp;$A25,Model1_Rio!$1:$1048576,BM$4,0)*100,"-"))</f>
        <v>1.576766517246142E-2</v>
      </c>
      <c r="BN25" s="308">
        <f>IF($A25="","",IFERROR(VLOOKUP(BN$3&amp;$A25,Model1_Rio!$1:$1048576,BN$4,0),"-"))</f>
        <v>0.112112857401371</v>
      </c>
      <c r="BO25" s="306">
        <f>IF($A25="","",IFERROR(VLOOKUP(BO$3&amp;$A25,Model1_Rio!$1:$1048576,BO$4,0),"-"))</f>
        <v>6.3811488449573517E-2</v>
      </c>
      <c r="BP25" s="307">
        <f>IF($A25="","",IFERROR(VLOOKUP(BP$3&amp;$A25,Model1_Rio!$1:$1048576,BP$4,0)*100,"-"))</f>
        <v>8.751823753118515</v>
      </c>
      <c r="BQ25" s="308">
        <f>IF($A25="","",IFERROR(VLOOKUP(BQ$3&amp;$A25,Model1_Rio!$1:$1048576,BQ$4,0),"-"))</f>
        <v>0.1014518141746521</v>
      </c>
    </row>
    <row r="26" spans="1:69" ht="25.5" x14ac:dyDescent="0.25">
      <c r="A26" s="369" t="s">
        <v>703</v>
      </c>
      <c r="B26" s="298"/>
      <c r="C26" s="316" t="s">
        <v>745</v>
      </c>
      <c r="D26" s="306">
        <f>IF($A26="","",IFERROR(VLOOKUP(D$3&amp;$A26,Model1_Rio!$1:$1048576,D$4,0),"-"))</f>
        <v>0.28407791256904602</v>
      </c>
      <c r="E26" s="307">
        <f>IF($A26="","",IFERROR(VLOOKUP(E$3&amp;$A26,Model1_Rio!$1:$1048576,E$4,0)*100,"-"))</f>
        <v>1.3651643712364603E-3</v>
      </c>
      <c r="F26" s="308">
        <f>IF($A26="","",IFERROR(VLOOKUP(F$3&amp;$A26,Model1_Rio!$1:$1048576,F$4,0),"-"))</f>
        <v>2.7490943670272827E-2</v>
      </c>
      <c r="G26" s="306">
        <f>IF($A26="","",IFERROR(VLOOKUP(G$3&amp;$A26,Model1_Rio!$1:$1048576,G$4,0),"-"))</f>
        <v>5.6862235069274902E-2</v>
      </c>
      <c r="H26" s="307">
        <f>IF($A26="","",IFERROR(VLOOKUP(H$3&amp;$A26,Model1_Rio!$1:$1048576,H$4,0)*100,"-"))</f>
        <v>36.175742745399475</v>
      </c>
      <c r="I26" s="308">
        <f>IF($A26="","",IFERROR(VLOOKUP(I$3&amp;$A26,Model1_Rio!$1:$1048576,I$4,0),"-"))</f>
        <v>2.4902503937482834E-2</v>
      </c>
      <c r="J26" s="306">
        <f>IF($A26="","",IFERROR(VLOOKUP(J$3&amp;$A26,Model1_Rio!$1:$1048576,J$4,0),"-"))</f>
        <v>0.23058053851127625</v>
      </c>
      <c r="K26" s="307">
        <f>IF($A26="","",IFERROR(VLOOKUP(K$3&amp;$A26,Model1_Rio!$1:$1048576,K$4,0)*100,"-"))</f>
        <v>9.2334719374775887E-2</v>
      </c>
      <c r="L26" s="308">
        <f>IF($A26="","",IFERROR(VLOOKUP(L$3&amp;$A26,Model1_Rio!$1:$1048576,L$4,0),"-"))</f>
        <v>2.1988216787576675E-2</v>
      </c>
      <c r="M26" s="306">
        <f>IF($A26="","",IFERROR(VLOOKUP(M$3&amp;$A26,Model1_Rio!$1:$1048576,M$4,0),"-"))</f>
        <v>0.18138551712036133</v>
      </c>
      <c r="N26" s="307">
        <f>IF($A26="","",IFERROR(VLOOKUP(N$3&amp;$A26,Model1_Rio!$1:$1048576,N$4,0)*100,"-"))</f>
        <v>2.2214574739336967</v>
      </c>
      <c r="O26" s="308">
        <f>IF($A26="","",IFERROR(VLOOKUP(O$3&amp;$A26,Model1_Rio!$1:$1048576,O$4,0),"-"))</f>
        <v>2.2196251899003983E-2</v>
      </c>
      <c r="P26" s="306">
        <f>IF($A26="","",IFERROR(VLOOKUP(P$3&amp;$A26,Model1_Rio!$1:$1048576,P$4,0),"-"))</f>
        <v>0.23946826159954071</v>
      </c>
      <c r="Q26" s="307">
        <f>IF($A26="","",IFERROR(VLOOKUP(Q$3&amp;$A26,Model1_Rio!$1:$1048576,Q$4,0)*100,"-"))</f>
        <v>0.43091331608593464</v>
      </c>
      <c r="R26" s="308">
        <f>IF($A26="","",IFERROR(VLOOKUP(R$3&amp;$A26,Model1_Rio!$1:$1048576,R$4,0),"-"))</f>
        <v>2.2609855979681015E-2</v>
      </c>
      <c r="S26" s="306">
        <f>IF($A26="","",IFERROR(VLOOKUP(S$3&amp;$A26,Model1_Rio!$1:$1048576,S$4,0),"-"))</f>
        <v>0.15542441606521606</v>
      </c>
      <c r="T26" s="307">
        <f>IF($A26="","",IFERROR(VLOOKUP(T$3&amp;$A26,Model1_Rio!$1:$1048576,T$4,0)*100,"-"))</f>
        <v>4.6533796936273575</v>
      </c>
      <c r="U26" s="308">
        <f>IF($A26="","",IFERROR(VLOOKUP(U$3&amp;$A26,Model1_Rio!$1:$1048576,U$4,0),"-"))</f>
        <v>2.34215147793293E-2</v>
      </c>
      <c r="V26" s="306">
        <f>IF($A26="","",IFERROR(VLOOKUP(V$3&amp;$A26,Model1_Rio!$1:$1048576,V$4,0),"-"))</f>
        <v>0.10141190141439438</v>
      </c>
      <c r="W26" s="307">
        <f>IF($A26="","",IFERROR(VLOOKUP(W$3&amp;$A26,Model1_Rio!$1:$1048576,W$4,0)*100,"-"))</f>
        <v>21.480849385261536</v>
      </c>
      <c r="X26" s="308">
        <f>IF($A26="","",IFERROR(VLOOKUP(X$3&amp;$A26,Model1_Rio!$1:$1048576,X$4,0),"-"))</f>
        <v>2.358134463429451E-2</v>
      </c>
      <c r="Y26" s="306">
        <f>IF($A26="","",IFERROR(VLOOKUP(Y$3&amp;$A26,Model1_Rio!$1:$1048576,Y$4,0),"-"))</f>
        <v>0.21611630916595459</v>
      </c>
      <c r="Z26" s="307">
        <f>IF($A26="","",IFERROR(VLOOKUP(Z$3&amp;$A26,Model1_Rio!$1:$1048576,Z$4,0)*100,"-"))</f>
        <v>0.81195458769798279</v>
      </c>
      <c r="AA26" s="308">
        <f>IF($A26="","",IFERROR(VLOOKUP(AA$3&amp;$A26,Model1_Rio!$1:$1048576,AA$4,0),"-"))</f>
        <v>2.2975923493504524E-2</v>
      </c>
      <c r="AB26" s="306">
        <f>IF($A26="","",IFERROR(VLOOKUP(AB$3&amp;$A26,Model1_Rio!$1:$1048576,AB$4,0),"-"))</f>
        <v>9.7476907074451447E-2</v>
      </c>
      <c r="AC26" s="307">
        <f>IF($A26="","",IFERROR(VLOOKUP(AC$3&amp;$A26,Model1_Rio!$1:$1048576,AC$4,0)*100,"-"))</f>
        <v>17.831383645534515</v>
      </c>
      <c r="AD26" s="308">
        <f>IF($A26="","",IFERROR(VLOOKUP(AD$3&amp;$A26,Model1_Rio!$1:$1048576,AD$4,0),"-"))</f>
        <v>2.1992629393935204E-2</v>
      </c>
      <c r="AE26" s="306">
        <f>IF($A26="","",IFERROR(VLOOKUP(AE$3&amp;$A26,Model1_Rio!$1:$1048576,AE$4,0),"-"))</f>
        <v>0.2470775693655014</v>
      </c>
      <c r="AF26" s="307">
        <f>IF($A26="","",IFERROR(VLOOKUP(AF$3&amp;$A26,Model1_Rio!$1:$1048576,AF$4,0)*100,"-"))</f>
        <v>1.0713524185121059</v>
      </c>
      <c r="AG26" s="308">
        <f>IF($A26="","",IFERROR(VLOOKUP(AG$3&amp;$A26,Model1_Rio!$1:$1048576,AG$4,0),"-"))</f>
        <v>1.8057180568575859E-2</v>
      </c>
      <c r="AH26" s="306">
        <f>IF($A26="","",IFERROR(VLOOKUP(AH$3&amp;$A26,Model1_Rio!$1:$1048576,AH$4,0),"-"))</f>
        <v>4.8576921224594116E-2</v>
      </c>
      <c r="AI26" s="307">
        <f>IF($A26="","",IFERROR(VLOOKUP(AI$3&amp;$A26,Model1_Rio!$1:$1048576,AI$4,0)*100,"-"))</f>
        <v>71.23609185218811</v>
      </c>
      <c r="AJ26" s="308">
        <f>IF($A26="","",IFERROR(VLOOKUP(AJ$3&amp;$A26,Model1_Rio!$1:$1048576,AJ$4,0),"-"))</f>
        <v>1.9108925014734268E-2</v>
      </c>
      <c r="AK26" s="306">
        <f>IF($A26="","",IFERROR(VLOOKUP(AK$3&amp;$A26,Model1_Rio!$1:$1048576,AK$4,0),"-"))</f>
        <v>2.8197513893246651E-2</v>
      </c>
      <c r="AL26" s="307">
        <f>IF($A26="","",IFERROR(VLOOKUP(AL$3&amp;$A26,Model1_Rio!$1:$1048576,AL$4,0)*100,"-"))</f>
        <v>75.507456064224243</v>
      </c>
      <c r="AM26" s="308">
        <f>IF($A26="","",IFERROR(VLOOKUP(AM$3&amp;$A26,Model1_Rio!$1:$1048576,AM$4,0),"-"))</f>
        <v>2.0474445074796677E-2</v>
      </c>
      <c r="AN26" s="306">
        <f>IF($A26="","",IFERROR(VLOOKUP(AN$3&amp;$A26,Model1_Rio!$1:$1048576,AN$4,0),"-"))</f>
        <v>6.5472975373268127E-2</v>
      </c>
      <c r="AO26" s="307">
        <f>IF($A26="","",IFERROR(VLOOKUP(AO$3&amp;$A26,Model1_Rio!$1:$1048576,AO$4,0)*100,"-"))</f>
        <v>43.994268774986267</v>
      </c>
      <c r="AP26" s="308">
        <f>IF($A26="","",IFERROR(VLOOKUP(AP$3&amp;$A26,Model1_Rio!$1:$1048576,AP$4,0),"-"))</f>
        <v>1.719554141163826E-2</v>
      </c>
      <c r="AQ26" s="306">
        <f>IF($A26="","",IFERROR(VLOOKUP(AQ$3&amp;$A26,Model1_Rio!$1:$1048576,AQ$4,0),"-"))</f>
        <v>9.0942591428756714E-2</v>
      </c>
      <c r="AR26" s="307">
        <f>IF($A26="","",IFERROR(VLOOKUP(AR$3&amp;$A26,Model1_Rio!$1:$1048576,AR$4,0)*100,"-"))</f>
        <v>26.231759786605835</v>
      </c>
      <c r="AS26" s="308">
        <f>IF($A26="","",IFERROR(VLOOKUP(AS$3&amp;$A26,Model1_Rio!$1:$1048576,AS$4,0),"-"))</f>
        <v>1.7138117924332619E-2</v>
      </c>
      <c r="AT26" s="306">
        <f>IF($A26="","",IFERROR(VLOOKUP(AT$3&amp;$A26,Model1_Rio!$1:$1048576,AT$4,0),"-"))</f>
        <v>3.5599339753389359E-2</v>
      </c>
      <c r="AU26" s="307">
        <f>IF($A26="","",IFERROR(VLOOKUP(AU$3&amp;$A26,Model1_Rio!$1:$1048576,AU$4,0)*100,"-"))</f>
        <v>61.43607497215271</v>
      </c>
      <c r="AV26" s="308">
        <f>IF($A26="","",IFERROR(VLOOKUP(AV$3&amp;$A26,Model1_Rio!$1:$1048576,AV$4,0),"-"))</f>
        <v>1.7144734039902687E-2</v>
      </c>
      <c r="AW26" s="306">
        <f>IF($A26="","",IFERROR(VLOOKUP(AW$3&amp;$A26,Model1_Rio!$1:$1048576,AW$4,0),"-"))</f>
        <v>4.7259598970413208E-2</v>
      </c>
      <c r="AX26" s="307">
        <f>IF($A26="","",IFERROR(VLOOKUP(AX$3&amp;$A26,Model1_Rio!$1:$1048576,AX$4,0)*100,"-"))</f>
        <v>49.600520730018616</v>
      </c>
      <c r="AY26" s="308">
        <f>IF($A26="","",IFERROR(VLOOKUP(AY$3&amp;$A26,Model1_Rio!$1:$1048576,AY$4,0),"-"))</f>
        <v>1.3171412982046604E-2</v>
      </c>
      <c r="AZ26" s="306">
        <f>IF($A26="","",IFERROR(VLOOKUP(AZ$3&amp;$A26,Model1_Rio!$1:$1048576,AZ$4,0),"-"))</f>
        <v>6.8370431661605835E-2</v>
      </c>
      <c r="BA26" s="307">
        <f>IF($A26="","",IFERROR(VLOOKUP(BA$3&amp;$A26,Model1_Rio!$1:$1048576,BA$4,0)*100,"-"))</f>
        <v>20.125116407871246</v>
      </c>
      <c r="BB26" s="308">
        <f>IF($A26="","",IFERROR(VLOOKUP(BB$3&amp;$A26,Model1_Rio!$1:$1048576,BB$4,0),"-"))</f>
        <v>1.3570942915976048E-2</v>
      </c>
      <c r="BC26" s="306">
        <f>IF($A26="","",IFERROR(VLOOKUP(BC$3&amp;$A26,Model1_Rio!$1:$1048576,BC$4,0),"-"))</f>
        <v>0.18486581742763519</v>
      </c>
      <c r="BD26" s="307">
        <f>IF($A26="","",IFERROR(VLOOKUP(BD$3&amp;$A26,Model1_Rio!$1:$1048576,BD$4,0)*100,"-"))</f>
        <v>1.0255225646460531E-5</v>
      </c>
      <c r="BE26" s="308">
        <f>IF($A26="","",IFERROR(VLOOKUP(BE$3&amp;$A26,Model1_Rio!$1:$1048576,BE$4,0),"-"))</f>
        <v>2.4143116548657417E-2</v>
      </c>
      <c r="BF26" s="306">
        <f>IF($A26="","",IFERROR(VLOOKUP(BF$3&amp;$A26,Model1_Rio!$1:$1048576,BF$4,0),"-"))</f>
        <v>0.17987519502639771</v>
      </c>
      <c r="BG26" s="307">
        <f>IF($A26="","",IFERROR(VLOOKUP(BG$3&amp;$A26,Model1_Rio!$1:$1048576,BG$4,0)*100,"-"))</f>
        <v>1.0603747796267271E-3</v>
      </c>
      <c r="BH26" s="308">
        <f>IF($A26="","",IFERROR(VLOOKUP(BH$3&amp;$A26,Model1_Rio!$1:$1048576,BH$4,0),"-"))</f>
        <v>2.3149475455284119E-2</v>
      </c>
      <c r="BI26" s="306">
        <f>IF($A26="","",IFERROR(VLOOKUP(BI$3&amp;$A26,Model1_Rio!$1:$1048576,BI$4,0),"-"))</f>
        <v>0.10355427116155624</v>
      </c>
      <c r="BJ26" s="307">
        <f>IF($A26="","",IFERROR(VLOOKUP(BJ$3&amp;$A26,Model1_Rio!$1:$1048576,BJ$4,0)*100,"-"))</f>
        <v>3.2554127275943756</v>
      </c>
      <c r="BK26" s="308">
        <f>IF($A26="","",IFERROR(VLOOKUP(BK$3&amp;$A26,Model1_Rio!$1:$1048576,BK$4,0),"-"))</f>
        <v>1.9908452406525612E-2</v>
      </c>
      <c r="BL26" s="306">
        <f>IF($A26="","",IFERROR(VLOOKUP(BL$3&amp;$A26,Model1_Rio!$1:$1048576,BL$4,0),"-"))</f>
        <v>5.1753655076026917E-2</v>
      </c>
      <c r="BM26" s="307">
        <f>IF($A26="","",IFERROR(VLOOKUP(BM$3&amp;$A26,Model1_Rio!$1:$1048576,BM$4,0)*100,"-"))</f>
        <v>14.944387972354889</v>
      </c>
      <c r="BN26" s="308">
        <f>IF($A26="","",IFERROR(VLOOKUP(BN$3&amp;$A26,Model1_Rio!$1:$1048576,BN$4,0),"-"))</f>
        <v>1.6155831515789032E-2</v>
      </c>
      <c r="BO26" s="306">
        <f>IF($A26="","",IFERROR(VLOOKUP(BO$3&amp;$A26,Model1_Rio!$1:$1048576,BO$4,0),"-"))</f>
        <v>6.8370431661605835E-2</v>
      </c>
      <c r="BP26" s="307">
        <f>IF($A26="","",IFERROR(VLOOKUP(BP$3&amp;$A26,Model1_Rio!$1:$1048576,BP$4,0)*100,"-"))</f>
        <v>20.125116407871246</v>
      </c>
      <c r="BQ26" s="308">
        <f>IF($A26="","",IFERROR(VLOOKUP(BQ$3&amp;$A26,Model1_Rio!$1:$1048576,BQ$4,0),"-"))</f>
        <v>1.3570942915976048E-2</v>
      </c>
    </row>
    <row r="27" spans="1:69" ht="25.5" x14ac:dyDescent="0.25">
      <c r="A27" s="369" t="s">
        <v>704</v>
      </c>
      <c r="B27" s="298"/>
      <c r="C27" s="316" t="s">
        <v>199</v>
      </c>
      <c r="D27" s="306">
        <f>IF($A27="","",IFERROR(VLOOKUP(D$3&amp;$A27,Model1_Rio!$1:$1048576,D$4,0),"-"))</f>
        <v>0.34185406565666199</v>
      </c>
      <c r="E27" s="307">
        <f>IF($A27="","",IFERROR(VLOOKUP(E$3&amp;$A27,Model1_Rio!$1:$1048576,E$4,0)*100,"-"))</f>
        <v>7.3291454327772954E-5</v>
      </c>
      <c r="F27" s="308">
        <f>IF($A27="","",IFERROR(VLOOKUP(F$3&amp;$A27,Model1_Rio!$1:$1048576,F$4,0),"-"))</f>
        <v>3.2175067812204361E-2</v>
      </c>
      <c r="G27" s="306">
        <f>IF($A27="","",IFERROR(VLOOKUP(G$3&amp;$A27,Model1_Rio!$1:$1048576,G$4,0),"-"))</f>
        <v>0.15821836888790131</v>
      </c>
      <c r="H27" s="307">
        <f>IF($A27="","",IFERROR(VLOOKUP(H$3&amp;$A27,Model1_Rio!$1:$1048576,H$4,0)*100,"-"))</f>
        <v>1.2651535682380199</v>
      </c>
      <c r="I27" s="308">
        <f>IF($A27="","",IFERROR(VLOOKUP(I$3&amp;$A27,Model1_Rio!$1:$1048576,I$4,0),"-"))</f>
        <v>2.9576735571026802E-2</v>
      </c>
      <c r="J27" s="306">
        <f>IF($A27="","",IFERROR(VLOOKUP(J$3&amp;$A27,Model1_Rio!$1:$1048576,J$4,0),"-"))</f>
        <v>0.29819184541702271</v>
      </c>
      <c r="K27" s="307">
        <f>IF($A27="","",IFERROR(VLOOKUP(K$3&amp;$A27,Model1_Rio!$1:$1048576,K$4,0)*100,"-"))</f>
        <v>1.5651188732590526E-3</v>
      </c>
      <c r="L27" s="308">
        <f>IF($A27="","",IFERROR(VLOOKUP(L$3&amp;$A27,Model1_Rio!$1:$1048576,L$4,0),"-"))</f>
        <v>2.5872362777590752E-2</v>
      </c>
      <c r="M27" s="306">
        <f>IF($A27="","",IFERROR(VLOOKUP(M$3&amp;$A27,Model1_Rio!$1:$1048576,M$4,0),"-"))</f>
        <v>0.2097797691822052</v>
      </c>
      <c r="N27" s="307">
        <f>IF($A27="","",IFERROR(VLOOKUP(N$3&amp;$A27,Model1_Rio!$1:$1048576,N$4,0)*100,"-"))</f>
        <v>0.84291957318782806</v>
      </c>
      <c r="O27" s="308">
        <f>IF($A27="","",IFERROR(VLOOKUP(O$3&amp;$A27,Model1_Rio!$1:$1048576,O$4,0),"-"))</f>
        <v>2.8103532269597054E-2</v>
      </c>
      <c r="P27" s="306">
        <f>IF($A27="","",IFERROR(VLOOKUP(P$3&amp;$A27,Model1_Rio!$1:$1048576,P$4,0),"-"))</f>
        <v>0.2528948187828064</v>
      </c>
      <c r="Q27" s="307">
        <f>IF($A27="","",IFERROR(VLOOKUP(Q$3&amp;$A27,Model1_Rio!$1:$1048576,Q$4,0)*100,"-"))</f>
        <v>0.10868561221286654</v>
      </c>
      <c r="R27" s="308">
        <f>IF($A27="","",IFERROR(VLOOKUP(R$3&amp;$A27,Model1_Rio!$1:$1048576,R$4,0),"-"))</f>
        <v>2.6533516123890877E-2</v>
      </c>
      <c r="S27" s="306">
        <f>IF($A27="","",IFERROR(VLOOKUP(S$3&amp;$A27,Model1_Rio!$1:$1048576,S$4,0),"-"))</f>
        <v>0.29940012097358704</v>
      </c>
      <c r="T27" s="307">
        <f>IF($A27="","",IFERROR(VLOOKUP(T$3&amp;$A27,Model1_Rio!$1:$1048576,T$4,0)*100,"-"))</f>
        <v>1.4784034647163935E-3</v>
      </c>
      <c r="U27" s="308">
        <f>IF($A27="","",IFERROR(VLOOKUP(U$3&amp;$A27,Model1_Rio!$1:$1048576,U$4,0),"-"))</f>
        <v>2.9251670464873314E-2</v>
      </c>
      <c r="V27" s="306">
        <f>IF($A27="","",IFERROR(VLOOKUP(V$3&amp;$A27,Model1_Rio!$1:$1048576,V$4,0),"-"))</f>
        <v>0.21806420385837555</v>
      </c>
      <c r="W27" s="307">
        <f>IF($A27="","",IFERROR(VLOOKUP(W$3&amp;$A27,Model1_Rio!$1:$1048576,W$4,0)*100,"-"))</f>
        <v>0.39533376693725586</v>
      </c>
      <c r="X27" s="308">
        <f>IF($A27="","",IFERROR(VLOOKUP(X$3&amp;$A27,Model1_Rio!$1:$1048576,X$4,0),"-"))</f>
        <v>2.8952870517969131E-2</v>
      </c>
      <c r="Y27" s="306">
        <f>IF($A27="","",IFERROR(VLOOKUP(Y$3&amp;$A27,Model1_Rio!$1:$1048576,Y$4,0),"-"))</f>
        <v>0.22842207551002502</v>
      </c>
      <c r="Z27" s="307">
        <f>IF($A27="","",IFERROR(VLOOKUP(Z$3&amp;$A27,Model1_Rio!$1:$1048576,Z$4,0)*100,"-"))</f>
        <v>0.13588337460532784</v>
      </c>
      <c r="AA27" s="308">
        <f>IF($A27="","",IFERROR(VLOOKUP(AA$3&amp;$A27,Model1_Rio!$1:$1048576,AA$4,0),"-"))</f>
        <v>2.4961948394775391E-2</v>
      </c>
      <c r="AB27" s="306">
        <f>IF($A27="","",IFERROR(VLOOKUP(AB$3&amp;$A27,Model1_Rio!$1:$1048576,AB$4,0),"-"))</f>
        <v>0.18278768658638</v>
      </c>
      <c r="AC27" s="307">
        <f>IF($A27="","",IFERROR(VLOOKUP(AC$3&amp;$A27,Model1_Rio!$1:$1048576,AC$4,0)*100,"-"))</f>
        <v>0.57269097305834293</v>
      </c>
      <c r="AD27" s="308">
        <f>IF($A27="","",IFERROR(VLOOKUP(AD$3&amp;$A27,Model1_Rio!$1:$1048576,AD$4,0),"-"))</f>
        <v>2.9840413480997086E-2</v>
      </c>
      <c r="AE27" s="306">
        <f>IF($A27="","",IFERROR(VLOOKUP(AE$3&amp;$A27,Model1_Rio!$1:$1048576,AE$4,0),"-"))</f>
        <v>0.29727828502655029</v>
      </c>
      <c r="AF27" s="307">
        <f>IF($A27="","",IFERROR(VLOOKUP(AF$3&amp;$A27,Model1_Rio!$1:$1048576,AF$4,0)*100,"-"))</f>
        <v>8.9636794291436672E-2</v>
      </c>
      <c r="AG27" s="308">
        <f>IF($A27="","",IFERROR(VLOOKUP(AG$3&amp;$A27,Model1_Rio!$1:$1048576,AG$4,0),"-"))</f>
        <v>2.8475044295191765E-2</v>
      </c>
      <c r="AH27" s="306">
        <f>IF($A27="","",IFERROR(VLOOKUP(AH$3&amp;$A27,Model1_Rio!$1:$1048576,AH$4,0),"-"))</f>
        <v>7.4555814266204834E-2</v>
      </c>
      <c r="AI27" s="307">
        <f>IF($A27="","",IFERROR(VLOOKUP(AI$3&amp;$A27,Model1_Rio!$1:$1048576,AI$4,0)*100,"-"))</f>
        <v>58.034622669219971</v>
      </c>
      <c r="AJ27" s="308">
        <f>IF($A27="","",IFERROR(VLOOKUP(AJ$3&amp;$A27,Model1_Rio!$1:$1048576,AJ$4,0),"-"))</f>
        <v>2.598424069583416E-2</v>
      </c>
      <c r="AK27" s="306">
        <f>IF($A27="","",IFERROR(VLOOKUP(AK$3&amp;$A27,Model1_Rio!$1:$1048576,AK$4,0),"-"))</f>
        <v>0.12872897088527679</v>
      </c>
      <c r="AL27" s="307">
        <f>IF($A27="","",IFERROR(VLOOKUP(AL$3&amp;$A27,Model1_Rio!$1:$1048576,AL$4,0)*100,"-"))</f>
        <v>18.502593040466309</v>
      </c>
      <c r="AM27" s="308">
        <f>IF($A27="","",IFERROR(VLOOKUP(AM$3&amp;$A27,Model1_Rio!$1:$1048576,AM$4,0),"-"))</f>
        <v>2.4832570925354958E-2</v>
      </c>
      <c r="AN27" s="306">
        <f>IF($A27="","",IFERROR(VLOOKUP(AN$3&amp;$A27,Model1_Rio!$1:$1048576,AN$4,0),"-"))</f>
        <v>7.9237021505832672E-2</v>
      </c>
      <c r="AO27" s="307">
        <f>IF($A27="","",IFERROR(VLOOKUP(AO$3&amp;$A27,Model1_Rio!$1:$1048576,AO$4,0)*100,"-"))</f>
        <v>33.554193377494812</v>
      </c>
      <c r="AP27" s="308">
        <f>IF($A27="","",IFERROR(VLOOKUP(AP$3&amp;$A27,Model1_Rio!$1:$1048576,AP$4,0),"-"))</f>
        <v>2.6809500530362129E-2</v>
      </c>
      <c r="AQ27" s="306">
        <f>IF($A27="","",IFERROR(VLOOKUP(AQ$3&amp;$A27,Model1_Rio!$1:$1048576,AQ$4,0),"-"))</f>
        <v>0.1197027862071991</v>
      </c>
      <c r="AR27" s="307">
        <f>IF($A27="","",IFERROR(VLOOKUP(AR$3&amp;$A27,Model1_Rio!$1:$1048576,AR$4,0)*100,"-"))</f>
        <v>10.066851228475571</v>
      </c>
      <c r="AS27" s="308">
        <f>IF($A27="","",IFERROR(VLOOKUP(AS$3&amp;$A27,Model1_Rio!$1:$1048576,AS$4,0),"-"))</f>
        <v>2.410181425511837E-2</v>
      </c>
      <c r="AT27" s="306">
        <f>IF($A27="","",IFERROR(VLOOKUP(AT$3&amp;$A27,Model1_Rio!$1:$1048576,AT$4,0),"-"))</f>
        <v>0.21338407695293427</v>
      </c>
      <c r="AU27" s="307">
        <f>IF($A27="","",IFERROR(VLOOKUP(AU$3&amp;$A27,Model1_Rio!$1:$1048576,AU$4,0)*100,"-"))</f>
        <v>9.947196813300252E-2</v>
      </c>
      <c r="AV27" s="308">
        <f>IF($A27="","",IFERROR(VLOOKUP(AV$3&amp;$A27,Model1_Rio!$1:$1048576,AV$4,0),"-"))</f>
        <v>2.4655269458889961E-2</v>
      </c>
      <c r="AW27" s="306">
        <f>IF($A27="","",IFERROR(VLOOKUP(AW$3&amp;$A27,Model1_Rio!$1:$1048576,AW$4,0),"-"))</f>
        <v>0.12308806180953979</v>
      </c>
      <c r="AX27" s="307">
        <f>IF($A27="","",IFERROR(VLOOKUP(AX$3&amp;$A27,Model1_Rio!$1:$1048576,AX$4,0)*100,"-"))</f>
        <v>0.97493724897503853</v>
      </c>
      <c r="AY27" s="308">
        <f>IF($A27="","",IFERROR(VLOOKUP(AY$3&amp;$A27,Model1_Rio!$1:$1048576,AY$4,0),"-"))</f>
        <v>2.1768422797322273E-2</v>
      </c>
      <c r="AZ27" s="306">
        <f>IF($A27="","",IFERROR(VLOOKUP(AZ$3&amp;$A27,Model1_Rio!$1:$1048576,AZ$4,0),"-"))</f>
        <v>9.4868898391723633E-2</v>
      </c>
      <c r="BA27" s="307">
        <f>IF($A27="","",IFERROR(VLOOKUP(BA$3&amp;$A27,Model1_Rio!$1:$1048576,BA$4,0)*100,"-"))</f>
        <v>6.6623672842979431</v>
      </c>
      <c r="BB27" s="308">
        <f>IF($A27="","",IFERROR(VLOOKUP(BB$3&amp;$A27,Model1_Rio!$1:$1048576,BB$4,0),"-"))</f>
        <v>1.810368150472641E-2</v>
      </c>
      <c r="BC27" s="306">
        <f>IF($A27="","",IFERROR(VLOOKUP(BC$3&amp;$A27,Model1_Rio!$1:$1048576,BC$4,0),"-"))</f>
        <v>0.24936695396900177</v>
      </c>
      <c r="BD27" s="307">
        <f>IF($A27="","",IFERROR(VLOOKUP(BD$3&amp;$A27,Model1_Rio!$1:$1048576,BD$4,0)*100,"-"))</f>
        <v>1.9014347388268682E-10</v>
      </c>
      <c r="BE27" s="308">
        <f>IF($A27="","",IFERROR(VLOOKUP(BE$3&amp;$A27,Model1_Rio!$1:$1048576,BE$4,0),"-"))</f>
        <v>2.8930008411407471E-2</v>
      </c>
      <c r="BF27" s="306">
        <f>IF($A27="","",IFERROR(VLOOKUP(BF$3&amp;$A27,Model1_Rio!$1:$1048576,BF$4,0),"-"))</f>
        <v>0.25293901562690735</v>
      </c>
      <c r="BG27" s="307">
        <f>IF($A27="","",IFERROR(VLOOKUP(BG$3&amp;$A27,Model1_Rio!$1:$1048576,BG$4,0)*100,"-"))</f>
        <v>7.0175245822645671E-10</v>
      </c>
      <c r="BH27" s="308">
        <f>IF($A27="","",IFERROR(VLOOKUP(BH$3&amp;$A27,Model1_Rio!$1:$1048576,BH$4,0),"-"))</f>
        <v>2.7429820969700813E-2</v>
      </c>
      <c r="BI27" s="306">
        <f>IF($A27="","",IFERROR(VLOOKUP(BI$3&amp;$A27,Model1_Rio!$1:$1048576,BI$4,0),"-"))</f>
        <v>0.16671717166900635</v>
      </c>
      <c r="BJ27" s="307">
        <f>IF($A27="","",IFERROR(VLOOKUP(BJ$3&amp;$A27,Model1_Rio!$1:$1048576,BJ$4,0)*100,"-"))</f>
        <v>5.4357718909159303E-2</v>
      </c>
      <c r="BK27" s="308">
        <f>IF($A27="","",IFERROR(VLOOKUP(BK$3&amp;$A27,Model1_Rio!$1:$1048576,BK$4,0),"-"))</f>
        <v>2.7277525514364243E-2</v>
      </c>
      <c r="BL27" s="306">
        <f>IF($A27="","",IFERROR(VLOOKUP(BL$3&amp;$A27,Model1_Rio!$1:$1048576,BL$4,0),"-"))</f>
        <v>0.12542639672756195</v>
      </c>
      <c r="BM27" s="307">
        <f>IF($A27="","",IFERROR(VLOOKUP(BM$3&amp;$A27,Model1_Rio!$1:$1048576,BM$4,0)*100,"-"))</f>
        <v>8.7219224951695651E-3</v>
      </c>
      <c r="BN27" s="308">
        <f>IF($A27="","",IFERROR(VLOOKUP(BN$3&amp;$A27,Model1_Rio!$1:$1048576,BN$4,0),"-"))</f>
        <v>2.43256576359272E-2</v>
      </c>
      <c r="BO27" s="306">
        <f>IF($A27="","",IFERROR(VLOOKUP(BO$3&amp;$A27,Model1_Rio!$1:$1048576,BO$4,0),"-"))</f>
        <v>9.4868898391723633E-2</v>
      </c>
      <c r="BP27" s="307">
        <f>IF($A27="","",IFERROR(VLOOKUP(BP$3&amp;$A27,Model1_Rio!$1:$1048576,BP$4,0)*100,"-"))</f>
        <v>6.6623672842979431</v>
      </c>
      <c r="BQ27" s="308">
        <f>IF($A27="","",IFERROR(VLOOKUP(BQ$3&amp;$A27,Model1_Rio!$1:$1048576,BQ$4,0),"-"))</f>
        <v>1.810368150472641E-2</v>
      </c>
    </row>
    <row r="28" spans="1:69" ht="25.5" x14ac:dyDescent="0.25">
      <c r="A28" s="369" t="s">
        <v>705</v>
      </c>
      <c r="B28" s="298"/>
      <c r="C28" s="316" t="s">
        <v>746</v>
      </c>
      <c r="D28" s="306">
        <f>IF($A28="","",IFERROR(VLOOKUP(D$3&amp;$A28,Model1_Rio!$1:$1048576,D$4,0),"-"))</f>
        <v>0.52909004688262939</v>
      </c>
      <c r="E28" s="307">
        <f>IF($A28="","",IFERROR(VLOOKUP(E$3&amp;$A28,Model1_Rio!$1:$1048576,E$4,0)*100,"-"))</f>
        <v>3.8833411534011875E-19</v>
      </c>
      <c r="F28" s="308">
        <f>IF($A28="","",IFERROR(VLOOKUP(F$3&amp;$A28,Model1_Rio!$1:$1048576,F$4,0),"-"))</f>
        <v>0.32880541682243347</v>
      </c>
      <c r="G28" s="306">
        <f>IF($A28="","",IFERROR(VLOOKUP(G$3&amp;$A28,Model1_Rio!$1:$1048576,G$4,0),"-"))</f>
        <v>0.33699125051498413</v>
      </c>
      <c r="H28" s="307">
        <f>IF($A28="","",IFERROR(VLOOKUP(H$3&amp;$A28,Model1_Rio!$1:$1048576,H$4,0)*100,"-"))</f>
        <v>1.5851290766089043E-9</v>
      </c>
      <c r="I28" s="308">
        <f>IF($A28="","",IFERROR(VLOOKUP(I$3&amp;$A28,Model1_Rio!$1:$1048576,I$4,0),"-"))</f>
        <v>0.3265795111656189</v>
      </c>
      <c r="J28" s="306">
        <f>IF($A28="","",IFERROR(VLOOKUP(J$3&amp;$A28,Model1_Rio!$1:$1048576,J$4,0),"-"))</f>
        <v>0.5026857852935791</v>
      </c>
      <c r="K28" s="307">
        <f>IF($A28="","",IFERROR(VLOOKUP(K$3&amp;$A28,Model1_Rio!$1:$1048576,K$4,0)*100,"-"))</f>
        <v>4.2990327730833988E-18</v>
      </c>
      <c r="L28" s="308">
        <f>IF($A28="","",IFERROR(VLOOKUP(L$3&amp;$A28,Model1_Rio!$1:$1048576,L$4,0),"-"))</f>
        <v>0.33316007256507874</v>
      </c>
      <c r="M28" s="306">
        <f>IF($A28="","",IFERROR(VLOOKUP(M$3&amp;$A28,Model1_Rio!$1:$1048576,M$4,0),"-"))</f>
        <v>0.42064690589904785</v>
      </c>
      <c r="N28" s="307">
        <f>IF($A28="","",IFERROR(VLOOKUP(N$3&amp;$A28,Model1_Rio!$1:$1048576,N$4,0)*100,"-"))</f>
        <v>5.8908949940317257E-8</v>
      </c>
      <c r="O28" s="308">
        <f>IF($A28="","",IFERROR(VLOOKUP(O$3&amp;$A28,Model1_Rio!$1:$1048576,O$4,0),"-"))</f>
        <v>0.33343979716300964</v>
      </c>
      <c r="P28" s="306">
        <f>IF($A28="","",IFERROR(VLOOKUP(P$3&amp;$A28,Model1_Rio!$1:$1048576,P$4,0),"-"))</f>
        <v>0.49085244536399841</v>
      </c>
      <c r="Q28" s="307">
        <f>IF($A28="","",IFERROR(VLOOKUP(Q$3&amp;$A28,Model1_Rio!$1:$1048576,Q$4,0)*100,"-"))</f>
        <v>3.1472071585110506E-12</v>
      </c>
      <c r="R28" s="308">
        <f>IF($A28="","",IFERROR(VLOOKUP(R$3&amp;$A28,Model1_Rio!$1:$1048576,R$4,0),"-"))</f>
        <v>0.34035253524780273</v>
      </c>
      <c r="S28" s="306">
        <f>IF($A28="","",IFERROR(VLOOKUP(S$3&amp;$A28,Model1_Rio!$1:$1048576,S$4,0),"-"))</f>
        <v>0.48393234610557556</v>
      </c>
      <c r="T28" s="307">
        <f>IF($A28="","",IFERROR(VLOOKUP(T$3&amp;$A28,Model1_Rio!$1:$1048576,T$4,0)*100,"-"))</f>
        <v>1.5856023727006219E-13</v>
      </c>
      <c r="U28" s="308">
        <f>IF($A28="","",IFERROR(VLOOKUP(U$3&amp;$A28,Model1_Rio!$1:$1048576,U$4,0),"-"))</f>
        <v>0.34841984510421753</v>
      </c>
      <c r="V28" s="306">
        <f>IF($A28="","",IFERROR(VLOOKUP(V$3&amp;$A28,Model1_Rio!$1:$1048576,V$4,0),"-"))</f>
        <v>0.43491289019584656</v>
      </c>
      <c r="W28" s="307">
        <f>IF($A28="","",IFERROR(VLOOKUP(W$3&amp;$A28,Model1_Rio!$1:$1048576,W$4,0)*100,"-"))</f>
        <v>1.096967048447306E-9</v>
      </c>
      <c r="X28" s="308">
        <f>IF($A28="","",IFERROR(VLOOKUP(X$3&amp;$A28,Model1_Rio!$1:$1048576,X$4,0),"-"))</f>
        <v>0.34469467401504517</v>
      </c>
      <c r="Y28" s="306">
        <f>IF($A28="","",IFERROR(VLOOKUP(Y$3&amp;$A28,Model1_Rio!$1:$1048576,Y$4,0),"-"))</f>
        <v>0.44084304571151733</v>
      </c>
      <c r="Z28" s="307">
        <f>IF($A28="","",IFERROR(VLOOKUP(Z$3&amp;$A28,Model1_Rio!$1:$1048576,Z$4,0)*100,"-"))</f>
        <v>1.327434473105682E-10</v>
      </c>
      <c r="AA28" s="308">
        <f>IF($A28="","",IFERROR(VLOOKUP(AA$3&amp;$A28,Model1_Rio!$1:$1048576,AA$4,0),"-"))</f>
        <v>0.35055428743362427</v>
      </c>
      <c r="AB28" s="306">
        <f>IF($A28="","",IFERROR(VLOOKUP(AB$3&amp;$A28,Model1_Rio!$1:$1048576,AB$4,0),"-"))</f>
        <v>0.35961949825286865</v>
      </c>
      <c r="AC28" s="307">
        <f>IF($A28="","",IFERROR(VLOOKUP(AC$3&amp;$A28,Model1_Rio!$1:$1048576,AC$4,0)*100,"-"))</f>
        <v>1.2417480238502421E-9</v>
      </c>
      <c r="AD28" s="308">
        <f>IF($A28="","",IFERROR(VLOOKUP(AD$3&amp;$A28,Model1_Rio!$1:$1048576,AD$4,0),"-"))</f>
        <v>0.35484269261360168</v>
      </c>
      <c r="AE28" s="306">
        <f>IF($A28="","",IFERROR(VLOOKUP(AE$3&amp;$A28,Model1_Rio!$1:$1048576,AE$4,0),"-"))</f>
        <v>0.45689898729324341</v>
      </c>
      <c r="AF28" s="307">
        <f>IF($A28="","",IFERROR(VLOOKUP(AF$3&amp;$A28,Model1_Rio!$1:$1048576,AF$4,0)*100,"-"))</f>
        <v>1.6368078004092013E-7</v>
      </c>
      <c r="AG28" s="308">
        <f>IF($A28="","",IFERROR(VLOOKUP(AG$3&amp;$A28,Model1_Rio!$1:$1048576,AG$4,0),"-"))</f>
        <v>0.36164703965187073</v>
      </c>
      <c r="AH28" s="306">
        <f>IF($A28="","",IFERROR(VLOOKUP(AH$3&amp;$A28,Model1_Rio!$1:$1048576,AH$4,0),"-"))</f>
        <v>0.22839109599590302</v>
      </c>
      <c r="AI28" s="307">
        <f>IF($A28="","",IFERROR(VLOOKUP(AI$3&amp;$A28,Model1_Rio!$1:$1048576,AI$4,0)*100,"-"))</f>
        <v>4.6120163053274155</v>
      </c>
      <c r="AJ28" s="308">
        <f>IF($A28="","",IFERROR(VLOOKUP(AJ$3&amp;$A28,Model1_Rio!$1:$1048576,AJ$4,0),"-"))</f>
        <v>0.35911071300506592</v>
      </c>
      <c r="AK28" s="306">
        <f>IF($A28="","",IFERROR(VLOOKUP(AK$3&amp;$A28,Model1_Rio!$1:$1048576,AK$4,0),"-"))</f>
        <v>0.27817326784133911</v>
      </c>
      <c r="AL28" s="307">
        <f>IF($A28="","",IFERROR(VLOOKUP(AL$3&amp;$A28,Model1_Rio!$1:$1048576,AL$4,0)*100,"-"))</f>
        <v>1.9126530969515443E-2</v>
      </c>
      <c r="AM28" s="308">
        <f>IF($A28="","",IFERROR(VLOOKUP(AM$3&amp;$A28,Model1_Rio!$1:$1048576,AM$4,0),"-"))</f>
        <v>0.36480739712715149</v>
      </c>
      <c r="AN28" s="306">
        <f>IF($A28="","",IFERROR(VLOOKUP(AN$3&amp;$A28,Model1_Rio!$1:$1048576,AN$4,0),"-"))</f>
        <v>0.30866694450378418</v>
      </c>
      <c r="AO28" s="307">
        <f>IF($A28="","",IFERROR(VLOOKUP(AO$3&amp;$A28,Model1_Rio!$1:$1048576,AO$4,0)*100,"-"))</f>
        <v>5.1484920504663023E-5</v>
      </c>
      <c r="AP28" s="308">
        <f>IF($A28="","",IFERROR(VLOOKUP(AP$3&amp;$A28,Model1_Rio!$1:$1048576,AP$4,0),"-"))</f>
        <v>0.36248263716697693</v>
      </c>
      <c r="AQ28" s="306">
        <f>IF($A28="","",IFERROR(VLOOKUP(AQ$3&amp;$A28,Model1_Rio!$1:$1048576,AQ$4,0),"-"))</f>
        <v>0.37728589773178101</v>
      </c>
      <c r="AR28" s="307">
        <f>IF($A28="","",IFERROR(VLOOKUP(AR$3&amp;$A28,Model1_Rio!$1:$1048576,AR$4,0)*100,"-"))</f>
        <v>2.2538586275100414E-8</v>
      </c>
      <c r="AS28" s="308">
        <f>IF($A28="","",IFERROR(VLOOKUP(AS$3&amp;$A28,Model1_Rio!$1:$1048576,AS$4,0),"-"))</f>
        <v>0.36507827043533325</v>
      </c>
      <c r="AT28" s="306">
        <f>IF($A28="","",IFERROR(VLOOKUP(AT$3&amp;$A28,Model1_Rio!$1:$1048576,AT$4,0),"-"))</f>
        <v>0.38012781739234924</v>
      </c>
      <c r="AU28" s="307">
        <f>IF($A28="","",IFERROR(VLOOKUP(AU$3&amp;$A28,Model1_Rio!$1:$1048576,AU$4,0)*100,"-"))</f>
        <v>2.9634458949268083E-10</v>
      </c>
      <c r="AV28" s="308">
        <f>IF($A28="","",IFERROR(VLOOKUP(AV$3&amp;$A28,Model1_Rio!$1:$1048576,AV$4,0),"-"))</f>
        <v>0.37137934565544128</v>
      </c>
      <c r="AW28" s="306">
        <f>IF($A28="","",IFERROR(VLOOKUP(AW$3&amp;$A28,Model1_Rio!$1:$1048576,AW$4,0),"-"))</f>
        <v>0.35931739211082458</v>
      </c>
      <c r="AX28" s="307">
        <f>IF($A28="","",IFERROR(VLOOKUP(AX$3&amp;$A28,Model1_Rio!$1:$1048576,AX$4,0)*100,"-"))</f>
        <v>1.3779122361310595E-26</v>
      </c>
      <c r="AY28" s="308">
        <f>IF($A28="","",IFERROR(VLOOKUP(AY$3&amp;$A28,Model1_Rio!$1:$1048576,AY$4,0),"-"))</f>
        <v>0.3855363130569458</v>
      </c>
      <c r="AZ28" s="306">
        <f>IF($A28="","",IFERROR(VLOOKUP(AZ$3&amp;$A28,Model1_Rio!$1:$1048576,AZ$4,0),"-"))</f>
        <v>0.36117631196975708</v>
      </c>
      <c r="BA28" s="307">
        <f>IF($A28="","",IFERROR(VLOOKUP(BA$3&amp;$A28,Model1_Rio!$1:$1048576,BA$4,0)*100,"-"))</f>
        <v>1.3928764161687019E-22</v>
      </c>
      <c r="BB28" s="308">
        <f>IF($A28="","",IFERROR(VLOOKUP(BB$3&amp;$A28,Model1_Rio!$1:$1048576,BB$4,0),"-"))</f>
        <v>0.36821654438972473</v>
      </c>
      <c r="BC28" s="306">
        <f>IF($A28="","",IFERROR(VLOOKUP(BC$3&amp;$A28,Model1_Rio!$1:$1048576,BC$4,0),"-"))</f>
        <v>0.44480186700820923</v>
      </c>
      <c r="BD28" s="307">
        <f>IF($A28="","",IFERROR(VLOOKUP(BD$3&amp;$A28,Model1_Rio!$1:$1048576,BD$4,0)*100,"-"))</f>
        <v>0</v>
      </c>
      <c r="BE28" s="308">
        <f>IF($A28="","",IFERROR(VLOOKUP(BE$3&amp;$A28,Model1_Rio!$1:$1048576,BE$4,0),"-"))</f>
        <v>0.33048531413078308</v>
      </c>
      <c r="BF28" s="306">
        <f>IF($A28="","",IFERROR(VLOOKUP(BF$3&amp;$A28,Model1_Rio!$1:$1048576,BF$4,0),"-"))</f>
        <v>0.46636360883712769</v>
      </c>
      <c r="BG28" s="307">
        <f>IF($A28="","",IFERROR(VLOOKUP(BG$3&amp;$A28,Model1_Rio!$1:$1048576,BG$4,0)*100,"-"))</f>
        <v>0</v>
      </c>
      <c r="BH28" s="308">
        <f>IF($A28="","",IFERROR(VLOOKUP(BH$3&amp;$A28,Model1_Rio!$1:$1048576,BH$4,0),"-"))</f>
        <v>0.34601384401321411</v>
      </c>
      <c r="BI28" s="306">
        <f>IF($A28="","",IFERROR(VLOOKUP(BI$3&amp;$A28,Model1_Rio!$1:$1048576,BI$4,0),"-"))</f>
        <v>0.32360374927520752</v>
      </c>
      <c r="BJ28" s="307">
        <f>IF($A28="","",IFERROR(VLOOKUP(BJ$3&amp;$A28,Model1_Rio!$1:$1048576,BJ$4,0)*100,"-"))</f>
        <v>2.3707692510973298E-14</v>
      </c>
      <c r="BK28" s="308">
        <f>IF($A28="","",IFERROR(VLOOKUP(BK$3&amp;$A28,Model1_Rio!$1:$1048576,BK$4,0),"-"))</f>
        <v>0.36010837554931641</v>
      </c>
      <c r="BL28" s="306">
        <f>IF($A28="","",IFERROR(VLOOKUP(BL$3&amp;$A28,Model1_Rio!$1:$1048576,BL$4,0),"-"))</f>
        <v>0.34887212514877319</v>
      </c>
      <c r="BM28" s="307">
        <f>IF($A28="","",IFERROR(VLOOKUP(BM$3&amp;$A28,Model1_Rio!$1:$1048576,BM$4,0)*100,"-"))</f>
        <v>0</v>
      </c>
      <c r="BN28" s="308">
        <f>IF($A28="","",IFERROR(VLOOKUP(BN$3&amp;$A28,Model1_Rio!$1:$1048576,BN$4,0),"-"))</f>
        <v>0.37115418910980225</v>
      </c>
      <c r="BO28" s="306">
        <f>IF($A28="","",IFERROR(VLOOKUP(BO$3&amp;$A28,Model1_Rio!$1:$1048576,BO$4,0),"-"))</f>
        <v>0.36117631196975708</v>
      </c>
      <c r="BP28" s="307">
        <f>IF($A28="","",IFERROR(VLOOKUP(BP$3&amp;$A28,Model1_Rio!$1:$1048576,BP$4,0)*100,"-"))</f>
        <v>1.3928764161687019E-22</v>
      </c>
      <c r="BQ28" s="308">
        <f>IF($A28="","",IFERROR(VLOOKUP(BQ$3&amp;$A28,Model1_Rio!$1:$1048576,BQ$4,0),"-"))</f>
        <v>0.36821654438972473</v>
      </c>
    </row>
    <row r="29" spans="1:69" ht="25.5" x14ac:dyDescent="0.25">
      <c r="A29" s="369" t="s">
        <v>706</v>
      </c>
      <c r="B29" s="298"/>
      <c r="C29" s="316" t="s">
        <v>747</v>
      </c>
      <c r="D29" s="306">
        <f>IF($A29="","",IFERROR(VLOOKUP(D$3&amp;$A29,Model1_Rio!$1:$1048576,D$4,0),"-"))</f>
        <v>0.77736866474151611</v>
      </c>
      <c r="E29" s="307">
        <f>IF($A29="","",IFERROR(VLOOKUP(E$3&amp;$A29,Model1_Rio!$1:$1048576,E$4,0)*100,"-"))</f>
        <v>1.2644095302849417E-21</v>
      </c>
      <c r="F29" s="308">
        <f>IF($A29="","",IFERROR(VLOOKUP(F$3&amp;$A29,Model1_Rio!$1:$1048576,F$4,0),"-"))</f>
        <v>2.0057156682014465E-2</v>
      </c>
      <c r="G29" s="306">
        <f>IF($A29="","",IFERROR(VLOOKUP(G$3&amp;$A29,Model1_Rio!$1:$1048576,G$4,0),"-"))</f>
        <v>0.6178659200668335</v>
      </c>
      <c r="H29" s="307">
        <f>IF($A29="","",IFERROR(VLOOKUP(H$3&amp;$A29,Model1_Rio!$1:$1048576,H$4,0)*100,"-"))</f>
        <v>2.7989560609092095E-16</v>
      </c>
      <c r="I29" s="308">
        <f>IF($A29="","",IFERROR(VLOOKUP(I$3&amp;$A29,Model1_Rio!$1:$1048576,I$4,0),"-"))</f>
        <v>1.9816452637314796E-2</v>
      </c>
      <c r="J29" s="306">
        <f>IF($A29="","",IFERROR(VLOOKUP(J$3&amp;$A29,Model1_Rio!$1:$1048576,J$4,0),"-"))</f>
        <v>0.78968822956085205</v>
      </c>
      <c r="K29" s="307">
        <f>IF($A29="","",IFERROR(VLOOKUP(K$3&amp;$A29,Model1_Rio!$1:$1048576,K$4,0)*100,"-"))</f>
        <v>7.6974727880404982E-22</v>
      </c>
      <c r="L29" s="308">
        <f>IF($A29="","",IFERROR(VLOOKUP(L$3&amp;$A29,Model1_Rio!$1:$1048576,L$4,0),"-"))</f>
        <v>2.2964393720030785E-2</v>
      </c>
      <c r="M29" s="306">
        <f>IF($A29="","",IFERROR(VLOOKUP(M$3&amp;$A29,Model1_Rio!$1:$1048576,M$4,0),"-"))</f>
        <v>0.58436959981918335</v>
      </c>
      <c r="N29" s="307">
        <f>IF($A29="","",IFERROR(VLOOKUP(N$3&amp;$A29,Model1_Rio!$1:$1048576,N$4,0)*100,"-"))</f>
        <v>3.9377602741030859E-10</v>
      </c>
      <c r="O29" s="308">
        <f>IF($A29="","",IFERROR(VLOOKUP(O$3&amp;$A29,Model1_Rio!$1:$1048576,O$4,0),"-"))</f>
        <v>2.0651772618293762E-2</v>
      </c>
      <c r="P29" s="306">
        <f>IF($A29="","",IFERROR(VLOOKUP(P$3&amp;$A29,Model1_Rio!$1:$1048576,P$4,0),"-"))</f>
        <v>0.62548816204071045</v>
      </c>
      <c r="Q29" s="307">
        <f>IF($A29="","",IFERROR(VLOOKUP(Q$3&amp;$A29,Model1_Rio!$1:$1048576,Q$4,0)*100,"-"))</f>
        <v>3.317831578052155E-11</v>
      </c>
      <c r="R29" s="308">
        <f>IF($A29="","",IFERROR(VLOOKUP(R$3&amp;$A29,Model1_Rio!$1:$1048576,R$4,0),"-"))</f>
        <v>1.7511105164885521E-2</v>
      </c>
      <c r="S29" s="306">
        <f>IF($A29="","",IFERROR(VLOOKUP(S$3&amp;$A29,Model1_Rio!$1:$1048576,S$4,0),"-"))</f>
        <v>0.56326013803482056</v>
      </c>
      <c r="T29" s="307">
        <f>IF($A29="","",IFERROR(VLOOKUP(T$3&amp;$A29,Model1_Rio!$1:$1048576,T$4,0)*100,"-"))</f>
        <v>2.0000085029954484E-11</v>
      </c>
      <c r="U29" s="308">
        <f>IF($A29="","",IFERROR(VLOOKUP(U$3&amp;$A29,Model1_Rio!$1:$1048576,U$4,0),"-"))</f>
        <v>1.9744759425520897E-2</v>
      </c>
      <c r="V29" s="306">
        <f>IF($A29="","",IFERROR(VLOOKUP(V$3&amp;$A29,Model1_Rio!$1:$1048576,V$4,0),"-"))</f>
        <v>0.60135114192962646</v>
      </c>
      <c r="W29" s="307">
        <f>IF($A29="","",IFERROR(VLOOKUP(W$3&amp;$A29,Model1_Rio!$1:$1048576,W$4,0)*100,"-"))</f>
        <v>3.2652092835094848E-9</v>
      </c>
      <c r="X29" s="308">
        <f>IF($A29="","",IFERROR(VLOOKUP(X$3&amp;$A29,Model1_Rio!$1:$1048576,X$4,0),"-"))</f>
        <v>1.787368580698967E-2</v>
      </c>
      <c r="Y29" s="306">
        <f>IF($A29="","",IFERROR(VLOOKUP(Y$3&amp;$A29,Model1_Rio!$1:$1048576,Y$4,0),"-"))</f>
        <v>0.61871117353439331</v>
      </c>
      <c r="Z29" s="307">
        <f>IF($A29="","",IFERROR(VLOOKUP(Z$3&amp;$A29,Model1_Rio!$1:$1048576,Z$4,0)*100,"-"))</f>
        <v>5.1758429356688063E-11</v>
      </c>
      <c r="AA29" s="308">
        <f>IF($A29="","",IFERROR(VLOOKUP(AA$3&amp;$A29,Model1_Rio!$1:$1048576,AA$4,0),"-"))</f>
        <v>1.7762988805770874E-2</v>
      </c>
      <c r="AB29" s="306">
        <f>IF($A29="","",IFERROR(VLOOKUP(AB$3&amp;$A29,Model1_Rio!$1:$1048576,AB$4,0),"-"))</f>
        <v>0.55623072385787964</v>
      </c>
      <c r="AC29" s="307">
        <f>IF($A29="","",IFERROR(VLOOKUP(AC$3&amp;$A29,Model1_Rio!$1:$1048576,AC$4,0)*100,"-"))</f>
        <v>5.6253495785141272E-10</v>
      </c>
      <c r="AD29" s="308">
        <f>IF($A29="","",IFERROR(VLOOKUP(AD$3&amp;$A29,Model1_Rio!$1:$1048576,AD$4,0),"-"))</f>
        <v>1.6702268272638321E-2</v>
      </c>
      <c r="AE29" s="306">
        <f>IF($A29="","",IFERROR(VLOOKUP(AE$3&amp;$A29,Model1_Rio!$1:$1048576,AE$4,0),"-"))</f>
        <v>0.60596209764480591</v>
      </c>
      <c r="AF29" s="307">
        <f>IF($A29="","",IFERROR(VLOOKUP(AF$3&amp;$A29,Model1_Rio!$1:$1048576,AF$4,0)*100,"-"))</f>
        <v>8.4247471221488013E-7</v>
      </c>
      <c r="AG29" s="308">
        <f>IF($A29="","",IFERROR(VLOOKUP(AG$3&amp;$A29,Model1_Rio!$1:$1048576,AG$4,0),"-"))</f>
        <v>1.7432861030101776E-2</v>
      </c>
      <c r="AH29" s="306">
        <f>IF($A29="","",IFERROR(VLOOKUP(AH$3&amp;$A29,Model1_Rio!$1:$1048576,AH$4,0),"-"))</f>
        <v>0.21729400753974915</v>
      </c>
      <c r="AI29" s="307">
        <f>IF($A29="","",IFERROR(VLOOKUP(AI$3&amp;$A29,Model1_Rio!$1:$1048576,AI$4,0)*100,"-"))</f>
        <v>14.142951369285583</v>
      </c>
      <c r="AJ29" s="308">
        <f>IF($A29="","",IFERROR(VLOOKUP(AJ$3&amp;$A29,Model1_Rio!$1:$1048576,AJ$4,0),"-"))</f>
        <v>1.6888346523046494E-2</v>
      </c>
      <c r="AK29" s="306">
        <f>IF($A29="","",IFERROR(VLOOKUP(AK$3&amp;$A29,Model1_Rio!$1:$1048576,AK$4,0),"-"))</f>
        <v>0.37532356381416321</v>
      </c>
      <c r="AL29" s="307">
        <f>IF($A29="","",IFERROR(VLOOKUP(AL$3&amp;$A29,Model1_Rio!$1:$1048576,AL$4,0)*100,"-"))</f>
        <v>5.4952269420027733E-2</v>
      </c>
      <c r="AM29" s="308">
        <f>IF($A29="","",IFERROR(VLOOKUP(AM$3&amp;$A29,Model1_Rio!$1:$1048576,AM$4,0),"-"))</f>
        <v>1.7367085441946983E-2</v>
      </c>
      <c r="AN29" s="306">
        <f>IF($A29="","",IFERROR(VLOOKUP(AN$3&amp;$A29,Model1_Rio!$1:$1048576,AN$4,0),"-"))</f>
        <v>0.46657207608222961</v>
      </c>
      <c r="AO29" s="307">
        <f>IF($A29="","",IFERROR(VLOOKUP(AO$3&amp;$A29,Model1_Rio!$1:$1048576,AO$4,0)*100,"-"))</f>
        <v>2.2871364802057315E-7</v>
      </c>
      <c r="AP29" s="308">
        <f>IF($A29="","",IFERROR(VLOOKUP(AP$3&amp;$A29,Model1_Rio!$1:$1048576,AP$4,0),"-"))</f>
        <v>1.6604773700237274E-2</v>
      </c>
      <c r="AQ29" s="306">
        <f>IF($A29="","",IFERROR(VLOOKUP(AQ$3&amp;$A29,Model1_Rio!$1:$1048576,AQ$4,0),"-"))</f>
        <v>0.50443148612976074</v>
      </c>
      <c r="AR29" s="307">
        <f>IF($A29="","",IFERROR(VLOOKUP(AR$3&amp;$A29,Model1_Rio!$1:$1048576,AR$4,0)*100,"-"))</f>
        <v>3.8680555980441511E-8</v>
      </c>
      <c r="AS29" s="308">
        <f>IF($A29="","",IFERROR(VLOOKUP(AS$3&amp;$A29,Model1_Rio!$1:$1048576,AS$4,0),"-"))</f>
        <v>1.6097953543066978E-2</v>
      </c>
      <c r="AT29" s="306">
        <f>IF($A29="","",IFERROR(VLOOKUP(AT$3&amp;$A29,Model1_Rio!$1:$1048576,AT$4,0),"-"))</f>
        <v>0.49707123637199402</v>
      </c>
      <c r="AU29" s="307">
        <f>IF($A29="","",IFERROR(VLOOKUP(AU$3&amp;$A29,Model1_Rio!$1:$1048576,AU$4,0)*100,"-"))</f>
        <v>4.6681117304991915E-9</v>
      </c>
      <c r="AV29" s="308">
        <f>IF($A29="","",IFERROR(VLOOKUP(AV$3&amp;$A29,Model1_Rio!$1:$1048576,AV$4,0),"-"))</f>
        <v>1.8400613218545914E-2</v>
      </c>
      <c r="AW29" s="306">
        <f>IF($A29="","",IFERROR(VLOOKUP(AW$3&amp;$A29,Model1_Rio!$1:$1048576,AW$4,0),"-"))</f>
        <v>0.52847796678543091</v>
      </c>
      <c r="AX29" s="307">
        <f>IF($A29="","",IFERROR(VLOOKUP(AX$3&amp;$A29,Model1_Rio!$1:$1048576,AX$4,0)*100,"-"))</f>
        <v>3.7802646993318446E-15</v>
      </c>
      <c r="AY29" s="308">
        <f>IF($A29="","",IFERROR(VLOOKUP(AY$3&amp;$A29,Model1_Rio!$1:$1048576,AY$4,0),"-"))</f>
        <v>1.8371714279055595E-2</v>
      </c>
      <c r="AZ29" s="306">
        <f>IF($A29="","",IFERROR(VLOOKUP(AZ$3&amp;$A29,Model1_Rio!$1:$1048576,AZ$4,0),"-"))</f>
        <v>0.53636062145233154</v>
      </c>
      <c r="BA29" s="307">
        <f>IF($A29="","",IFERROR(VLOOKUP(BA$3&amp;$A29,Model1_Rio!$1:$1048576,BA$4,0)*100,"-"))</f>
        <v>2.3713874879551034E-17</v>
      </c>
      <c r="BB29" s="308">
        <f>IF($A29="","",IFERROR(VLOOKUP(BB$3&amp;$A29,Model1_Rio!$1:$1048576,BB$4,0),"-"))</f>
        <v>1.9002750515937805E-2</v>
      </c>
      <c r="BC29" s="306">
        <f>IF($A29="","",IFERROR(VLOOKUP(BC$3&amp;$A29,Model1_Rio!$1:$1048576,BC$4,0),"-"))</f>
        <v>0.69053971767425537</v>
      </c>
      <c r="BD29" s="307">
        <f>IF($A29="","",IFERROR(VLOOKUP(BD$3&amp;$A29,Model1_Rio!$1:$1048576,BD$4,0)*100,"-"))</f>
        <v>0</v>
      </c>
      <c r="BE29" s="308">
        <f>IF($A29="","",IFERROR(VLOOKUP(BE$3&amp;$A29,Model1_Rio!$1:$1048576,BE$4,0),"-"))</f>
        <v>2.0870272070169449E-2</v>
      </c>
      <c r="BF29" s="306">
        <f>IF($A29="","",IFERROR(VLOOKUP(BF$3&amp;$A29,Model1_Rio!$1:$1048576,BF$4,0),"-"))</f>
        <v>0.60328072309494019</v>
      </c>
      <c r="BG29" s="307">
        <f>IF($A29="","",IFERROR(VLOOKUP(BG$3&amp;$A29,Model1_Rio!$1:$1048576,BG$4,0)*100,"-"))</f>
        <v>0</v>
      </c>
      <c r="BH29" s="308">
        <f>IF($A29="","",IFERROR(VLOOKUP(BH$3&amp;$A29,Model1_Rio!$1:$1048576,BH$4,0),"-"))</f>
        <v>1.8222576007246971E-2</v>
      </c>
      <c r="BI29" s="306">
        <f>IF($A29="","",IFERROR(VLOOKUP(BI$3&amp;$A29,Model1_Rio!$1:$1048576,BI$4,0),"-"))</f>
        <v>0.43307694792747498</v>
      </c>
      <c r="BJ29" s="307">
        <f>IF($A29="","",IFERROR(VLOOKUP(BJ$3&amp;$A29,Model1_Rio!$1:$1048576,BJ$4,0)*100,"-"))</f>
        <v>7.5391429549460411E-13</v>
      </c>
      <c r="BK29" s="308">
        <f>IF($A29="","",IFERROR(VLOOKUP(BK$3&amp;$A29,Model1_Rio!$1:$1048576,BK$4,0),"-"))</f>
        <v>1.7097815871238708E-2</v>
      </c>
      <c r="BL29" s="306">
        <f>IF($A29="","",IFERROR(VLOOKUP(BL$3&amp;$A29,Model1_Rio!$1:$1048576,BL$4,0),"-"))</f>
        <v>0.49331066012382507</v>
      </c>
      <c r="BM29" s="307">
        <f>IF($A29="","",IFERROR(VLOOKUP(BM$3&amp;$A29,Model1_Rio!$1:$1048576,BM$4,0)*100,"-"))</f>
        <v>0</v>
      </c>
      <c r="BN29" s="308">
        <f>IF($A29="","",IFERROR(VLOOKUP(BN$3&amp;$A29,Model1_Rio!$1:$1048576,BN$4,0),"-"))</f>
        <v>1.7370834946632385E-2</v>
      </c>
      <c r="BO29" s="306">
        <f>IF($A29="","",IFERROR(VLOOKUP(BO$3&amp;$A29,Model1_Rio!$1:$1048576,BO$4,0),"-"))</f>
        <v>0.53636062145233154</v>
      </c>
      <c r="BP29" s="307">
        <f>IF($A29="","",IFERROR(VLOOKUP(BP$3&amp;$A29,Model1_Rio!$1:$1048576,BP$4,0)*100,"-"))</f>
        <v>2.3713874879551034E-17</v>
      </c>
      <c r="BQ29" s="308">
        <f>IF($A29="","",IFERROR(VLOOKUP(BQ$3&amp;$A29,Model1_Rio!$1:$1048576,BQ$4,0),"-"))</f>
        <v>1.9002750515937805E-2</v>
      </c>
    </row>
    <row r="30" spans="1:69" ht="25.5" x14ac:dyDescent="0.25">
      <c r="A30" s="369" t="s">
        <v>707</v>
      </c>
      <c r="B30" s="298"/>
      <c r="C30" s="316" t="s">
        <v>748</v>
      </c>
      <c r="D30" s="306">
        <f>IF($A30="","",IFERROR(VLOOKUP(D$3&amp;$A30,Model1_Rio!$1:$1048576,D$4,0),"-"))</f>
        <v>0.95108515024185181</v>
      </c>
      <c r="E30" s="307">
        <f>IF($A30="","",IFERROR(VLOOKUP(E$3&amp;$A30,Model1_Rio!$1:$1048576,E$4,0)*100,"-"))</f>
        <v>8.8376853235499005E-29</v>
      </c>
      <c r="F30" s="308">
        <f>IF($A30="","",IFERROR(VLOOKUP(F$3&amp;$A30,Model1_Rio!$1:$1048576,F$4,0),"-"))</f>
        <v>2.9225589707493782E-2</v>
      </c>
      <c r="G30" s="306">
        <f>IF($A30="","",IFERROR(VLOOKUP(G$3&amp;$A30,Model1_Rio!$1:$1048576,G$4,0),"-"))</f>
        <v>0.69455605745315552</v>
      </c>
      <c r="H30" s="307">
        <f>IF($A30="","",IFERROR(VLOOKUP(H$3&amp;$A30,Model1_Rio!$1:$1048576,H$4,0)*100,"-"))</f>
        <v>3.2954011769866969E-20</v>
      </c>
      <c r="I30" s="308">
        <f>IF($A30="","",IFERROR(VLOOKUP(I$3&amp;$A30,Model1_Rio!$1:$1048576,I$4,0),"-"))</f>
        <v>3.1637717038393021E-2</v>
      </c>
      <c r="J30" s="306">
        <f>IF($A30="","",IFERROR(VLOOKUP(J$3&amp;$A30,Model1_Rio!$1:$1048576,J$4,0),"-"))</f>
        <v>0.68491190671920776</v>
      </c>
      <c r="K30" s="307">
        <f>IF($A30="","",IFERROR(VLOOKUP(K$3&amp;$A30,Model1_Rio!$1:$1048576,K$4,0)*100,"-"))</f>
        <v>3.5337873694797966E-20</v>
      </c>
      <c r="L30" s="308">
        <f>IF($A30="","",IFERROR(VLOOKUP(L$3&amp;$A30,Model1_Rio!$1:$1048576,L$4,0),"-"))</f>
        <v>2.8479041531682014E-2</v>
      </c>
      <c r="M30" s="306">
        <f>IF($A30="","",IFERROR(VLOOKUP(M$3&amp;$A30,Model1_Rio!$1:$1048576,M$4,0),"-"))</f>
        <v>0.65286135673522949</v>
      </c>
      <c r="N30" s="307">
        <f>IF($A30="","",IFERROR(VLOOKUP(N$3&amp;$A30,Model1_Rio!$1:$1048576,N$4,0)*100,"-"))</f>
        <v>1.2520807144995177E-11</v>
      </c>
      <c r="O30" s="308">
        <f>IF($A30="","",IFERROR(VLOOKUP(O$3&amp;$A30,Model1_Rio!$1:$1048576,O$4,0),"-"))</f>
        <v>2.9949575662612915E-2</v>
      </c>
      <c r="P30" s="306">
        <f>IF($A30="","",IFERROR(VLOOKUP(P$3&amp;$A30,Model1_Rio!$1:$1048576,P$4,0),"-"))</f>
        <v>0.75861811637878418</v>
      </c>
      <c r="Q30" s="307">
        <f>IF($A30="","",IFERROR(VLOOKUP(Q$3&amp;$A30,Model1_Rio!$1:$1048576,Q$4,0)*100,"-"))</f>
        <v>8.5988500752790158E-17</v>
      </c>
      <c r="R30" s="308">
        <f>IF($A30="","",IFERROR(VLOOKUP(R$3&amp;$A30,Model1_Rio!$1:$1048576,R$4,0),"-"))</f>
        <v>2.8125138953328133E-2</v>
      </c>
      <c r="S30" s="306">
        <f>IF($A30="","",IFERROR(VLOOKUP(S$3&amp;$A30,Model1_Rio!$1:$1048576,S$4,0),"-"))</f>
        <v>0.78711527585983276</v>
      </c>
      <c r="T30" s="307">
        <f>IF($A30="","",IFERROR(VLOOKUP(T$3&amp;$A30,Model1_Rio!$1:$1048576,T$4,0)*100,"-"))</f>
        <v>5.7004281768959007E-21</v>
      </c>
      <c r="U30" s="308">
        <f>IF($A30="","",IFERROR(VLOOKUP(U$3&amp;$A30,Model1_Rio!$1:$1048576,U$4,0),"-"))</f>
        <v>2.6205629110336304E-2</v>
      </c>
      <c r="V30" s="306">
        <f>IF($A30="","",IFERROR(VLOOKUP(V$3&amp;$A30,Model1_Rio!$1:$1048576,V$4,0),"-"))</f>
        <v>0.72950893640518188</v>
      </c>
      <c r="W30" s="307">
        <f>IF($A30="","",IFERROR(VLOOKUP(W$3&amp;$A30,Model1_Rio!$1:$1048576,W$4,0)*100,"-"))</f>
        <v>4.3335475303770274E-17</v>
      </c>
      <c r="X30" s="308">
        <f>IF($A30="","",IFERROR(VLOOKUP(X$3&amp;$A30,Model1_Rio!$1:$1048576,X$4,0),"-"))</f>
        <v>2.3351060226559639E-2</v>
      </c>
      <c r="Y30" s="306">
        <f>IF($A30="","",IFERROR(VLOOKUP(Y$3&amp;$A30,Model1_Rio!$1:$1048576,Y$4,0),"-"))</f>
        <v>0.69731789827346802</v>
      </c>
      <c r="Z30" s="307">
        <f>IF($A30="","",IFERROR(VLOOKUP(Z$3&amp;$A30,Model1_Rio!$1:$1048576,Z$4,0)*100,"-"))</f>
        <v>3.9616349674181817E-15</v>
      </c>
      <c r="AA30" s="308">
        <f>IF($A30="","",IFERROR(VLOOKUP(AA$3&amp;$A30,Model1_Rio!$1:$1048576,AA$4,0),"-"))</f>
        <v>2.3450478911399841E-2</v>
      </c>
      <c r="AB30" s="306">
        <f>IF($A30="","",IFERROR(VLOOKUP(AB$3&amp;$A30,Model1_Rio!$1:$1048576,AB$4,0),"-"))</f>
        <v>0.64854001998901367</v>
      </c>
      <c r="AC30" s="307">
        <f>IF($A30="","",IFERROR(VLOOKUP(AC$3&amp;$A30,Model1_Rio!$1:$1048576,AC$4,0)*100,"-"))</f>
        <v>5.6705874091061095E-18</v>
      </c>
      <c r="AD30" s="308">
        <f>IF($A30="","",IFERROR(VLOOKUP(AD$3&amp;$A30,Model1_Rio!$1:$1048576,AD$4,0),"-"))</f>
        <v>2.3424504324793816E-2</v>
      </c>
      <c r="AE30" s="306">
        <f>IF($A30="","",IFERROR(VLOOKUP(AE$3&amp;$A30,Model1_Rio!$1:$1048576,AE$4,0),"-"))</f>
        <v>0.67185145616531372</v>
      </c>
      <c r="AF30" s="307">
        <f>IF($A30="","",IFERROR(VLOOKUP(AF$3&amp;$A30,Model1_Rio!$1:$1048576,AF$4,0)*100,"-"))</f>
        <v>8.6693185963326869E-8</v>
      </c>
      <c r="AG30" s="308">
        <f>IF($A30="","",IFERROR(VLOOKUP(AG$3&amp;$A30,Model1_Rio!$1:$1048576,AG$4,0),"-"))</f>
        <v>2.3225763812661171E-2</v>
      </c>
      <c r="AH30" s="306">
        <f>IF($A30="","",IFERROR(VLOOKUP(AH$3&amp;$A30,Model1_Rio!$1:$1048576,AH$4,0),"-"))</f>
        <v>0.33355402946472168</v>
      </c>
      <c r="AI30" s="307">
        <f>IF($A30="","",IFERROR(VLOOKUP(AI$3&amp;$A30,Model1_Rio!$1:$1048576,AI$4,0)*100,"-"))</f>
        <v>3.1904146075248718</v>
      </c>
      <c r="AJ30" s="308">
        <f>IF($A30="","",IFERROR(VLOOKUP(AJ$3&amp;$A30,Model1_Rio!$1:$1048576,AJ$4,0),"-"))</f>
        <v>2.2720146924257278E-2</v>
      </c>
      <c r="AK30" s="306">
        <f>IF($A30="","",IFERROR(VLOOKUP(AK$3&amp;$A30,Model1_Rio!$1:$1048576,AK$4,0),"-"))</f>
        <v>0.55319350957870483</v>
      </c>
      <c r="AL30" s="307">
        <f>IF($A30="","",IFERROR(VLOOKUP(AL$3&amp;$A30,Model1_Rio!$1:$1048576,AL$4,0)*100,"-"))</f>
        <v>1.9002438733650706E-6</v>
      </c>
      <c r="AM30" s="308">
        <f>IF($A30="","",IFERROR(VLOOKUP(AM$3&amp;$A30,Model1_Rio!$1:$1048576,AM$4,0),"-"))</f>
        <v>2.8827821835875511E-2</v>
      </c>
      <c r="AN30" s="306">
        <f>IF($A30="","",IFERROR(VLOOKUP(AN$3&amp;$A30,Model1_Rio!$1:$1048576,AN$4,0),"-"))</f>
        <v>0.58570480346679688</v>
      </c>
      <c r="AO30" s="307">
        <f>IF($A30="","",IFERROR(VLOOKUP(AO$3&amp;$A30,Model1_Rio!$1:$1048576,AO$4,0)*100,"-"))</f>
        <v>3.7125301612225478E-12</v>
      </c>
      <c r="AP30" s="308">
        <f>IF($A30="","",IFERROR(VLOOKUP(AP$3&amp;$A30,Model1_Rio!$1:$1048576,AP$4,0),"-"))</f>
        <v>2.6881219819188118E-2</v>
      </c>
      <c r="AQ30" s="306">
        <f>IF($A30="","",IFERROR(VLOOKUP(AQ$3&amp;$A30,Model1_Rio!$1:$1048576,AQ$4,0),"-"))</f>
        <v>0.61886709928512573</v>
      </c>
      <c r="AR30" s="307">
        <f>IF($A30="","",IFERROR(VLOOKUP(AR$3&amp;$A30,Model1_Rio!$1:$1048576,AR$4,0)*100,"-"))</f>
        <v>9.4387253004798999E-13</v>
      </c>
      <c r="AS30" s="308">
        <f>IF($A30="","",IFERROR(VLOOKUP(AS$3&amp;$A30,Model1_Rio!$1:$1048576,AS$4,0),"-"))</f>
        <v>2.8933046385645866E-2</v>
      </c>
      <c r="AT30" s="306">
        <f>IF($A30="","",IFERROR(VLOOKUP(AT$3&amp;$A30,Model1_Rio!$1:$1048576,AT$4,0),"-"))</f>
        <v>0.66329663991928101</v>
      </c>
      <c r="AU30" s="307">
        <f>IF($A30="","",IFERROR(VLOOKUP(AU$3&amp;$A30,Model1_Rio!$1:$1048576,AU$4,0)*100,"-"))</f>
        <v>1.1227615069323935E-16</v>
      </c>
      <c r="AV30" s="308">
        <f>IF($A30="","",IFERROR(VLOOKUP(AV$3&amp;$A30,Model1_Rio!$1:$1048576,AV$4,0),"-"))</f>
        <v>2.5349056348204613E-2</v>
      </c>
      <c r="AW30" s="306">
        <f>IF($A30="","",IFERROR(VLOOKUP(AW$3&amp;$A30,Model1_Rio!$1:$1048576,AW$4,0),"-"))</f>
        <v>0.7543647289276123</v>
      </c>
      <c r="AX30" s="307">
        <f>IF($A30="","",IFERROR(VLOOKUP(AX$3&amp;$A30,Model1_Rio!$1:$1048576,AX$4,0)*100,"-"))</f>
        <v>0</v>
      </c>
      <c r="AY30" s="308">
        <f>IF($A30="","",IFERROR(VLOOKUP(AY$3&amp;$A30,Model1_Rio!$1:$1048576,AY$4,0),"-"))</f>
        <v>3.1952109187841415E-2</v>
      </c>
      <c r="AZ30" s="306">
        <f>IF($A30="","",IFERROR(VLOOKUP(AZ$3&amp;$A30,Model1_Rio!$1:$1048576,AZ$4,0),"-"))</f>
        <v>0.70663833618164063</v>
      </c>
      <c r="BA30" s="307">
        <f>IF($A30="","",IFERROR(VLOOKUP(BA$3&amp;$A30,Model1_Rio!$1:$1048576,BA$4,0)*100,"-"))</f>
        <v>3.1828724179870383E-29</v>
      </c>
      <c r="BB30" s="308">
        <f>IF($A30="","",IFERROR(VLOOKUP(BB$3&amp;$A30,Model1_Rio!$1:$1048576,BB$4,0),"-"))</f>
        <v>2.8739359229803085E-2</v>
      </c>
      <c r="BC30" s="306">
        <f>IF($A30="","",IFERROR(VLOOKUP(BC$3&amp;$A30,Model1_Rio!$1:$1048576,BC$4,0),"-"))</f>
        <v>0.74520778656005859</v>
      </c>
      <c r="BD30" s="307">
        <f>IF($A30="","",IFERROR(VLOOKUP(BD$3&amp;$A30,Model1_Rio!$1:$1048576,BD$4,0)*100,"-"))</f>
        <v>0</v>
      </c>
      <c r="BE30" s="308">
        <f>IF($A30="","",IFERROR(VLOOKUP(BE$3&amp;$A30,Model1_Rio!$1:$1048576,BE$4,0),"-"))</f>
        <v>2.9829356819391251E-2</v>
      </c>
      <c r="BF30" s="306">
        <f>IF($A30="","",IFERROR(VLOOKUP(BF$3&amp;$A30,Model1_Rio!$1:$1048576,BF$4,0),"-"))</f>
        <v>0.7462087869644165</v>
      </c>
      <c r="BG30" s="307">
        <f>IF($A30="","",IFERROR(VLOOKUP(BG$3&amp;$A30,Model1_Rio!$1:$1048576,BG$4,0)*100,"-"))</f>
        <v>0</v>
      </c>
      <c r="BH30" s="308">
        <f>IF($A30="","",IFERROR(VLOOKUP(BH$3&amp;$A30,Model1_Rio!$1:$1048576,BH$4,0),"-"))</f>
        <v>2.5269662961363792E-2</v>
      </c>
      <c r="BI30" s="306">
        <f>IF($A30="","",IFERROR(VLOOKUP(BI$3&amp;$A30,Model1_Rio!$1:$1048576,BI$4,0),"-"))</f>
        <v>0.54639726877212524</v>
      </c>
      <c r="BJ30" s="307">
        <f>IF($A30="","",IFERROR(VLOOKUP(BJ$3&amp;$A30,Model1_Rio!$1:$1048576,BJ$4,0)*100,"-"))</f>
        <v>3.328540529417435E-21</v>
      </c>
      <c r="BK30" s="308">
        <f>IF($A30="","",IFERROR(VLOOKUP(BK$3&amp;$A30,Model1_Rio!$1:$1048576,BK$4,0),"-"))</f>
        <v>2.455454133450985E-2</v>
      </c>
      <c r="BL30" s="306">
        <f>IF($A30="","",IFERROR(VLOOKUP(BL$3&amp;$A30,Model1_Rio!$1:$1048576,BL$4,0),"-"))</f>
        <v>0.65299934148788452</v>
      </c>
      <c r="BM30" s="307">
        <f>IF($A30="","",IFERROR(VLOOKUP(BM$3&amp;$A30,Model1_Rio!$1:$1048576,BM$4,0)*100,"-"))</f>
        <v>0</v>
      </c>
      <c r="BN30" s="308">
        <f>IF($A30="","",IFERROR(VLOOKUP(BN$3&amp;$A30,Model1_Rio!$1:$1048576,BN$4,0),"-"))</f>
        <v>2.8288314118981361E-2</v>
      </c>
      <c r="BO30" s="306">
        <f>IF($A30="","",IFERROR(VLOOKUP(BO$3&amp;$A30,Model1_Rio!$1:$1048576,BO$4,0),"-"))</f>
        <v>0.70663833618164063</v>
      </c>
      <c r="BP30" s="307">
        <f>IF($A30="","",IFERROR(VLOOKUP(BP$3&amp;$A30,Model1_Rio!$1:$1048576,BP$4,0)*100,"-"))</f>
        <v>3.1828724179870383E-29</v>
      </c>
      <c r="BQ30" s="308">
        <f>IF($A30="","",IFERROR(VLOOKUP(BQ$3&amp;$A30,Model1_Rio!$1:$1048576,BQ$4,0),"-"))</f>
        <v>2.8739359229803085E-2</v>
      </c>
    </row>
    <row r="31" spans="1:69" ht="25.5" x14ac:dyDescent="0.25">
      <c r="A31" s="369" t="s">
        <v>708</v>
      </c>
      <c r="B31" s="298"/>
      <c r="C31" s="316" t="s">
        <v>749</v>
      </c>
      <c r="D31" s="306">
        <f>IF($A31="","",IFERROR(VLOOKUP(D$3&amp;$A31,Model1_Rio!$1:$1048576,D$4,0),"-"))</f>
        <v>0.89240622520446777</v>
      </c>
      <c r="E31" s="307">
        <f>IF($A31="","",IFERROR(VLOOKUP(E$3&amp;$A31,Model1_Rio!$1:$1048576,E$4,0)*100,"-"))</f>
        <v>6.1499529244964513E-27</v>
      </c>
      <c r="F31" s="308">
        <f>IF($A31="","",IFERROR(VLOOKUP(F$3&amp;$A31,Model1_Rio!$1:$1048576,F$4,0),"-"))</f>
        <v>3.7281010299921036E-2</v>
      </c>
      <c r="G31" s="306">
        <f>IF($A31="","",IFERROR(VLOOKUP(G$3&amp;$A31,Model1_Rio!$1:$1048576,G$4,0),"-"))</f>
        <v>0.57671856880187988</v>
      </c>
      <c r="H31" s="307">
        <f>IF($A31="","",IFERROR(VLOOKUP(H$3&amp;$A31,Model1_Rio!$1:$1048576,H$4,0)*100,"-"))</f>
        <v>1.0062717002667606E-14</v>
      </c>
      <c r="I31" s="308">
        <f>IF($A31="","",IFERROR(VLOOKUP(I$3&amp;$A31,Model1_Rio!$1:$1048576,I$4,0),"-"))</f>
        <v>3.3781707286834717E-2</v>
      </c>
      <c r="J31" s="306">
        <f>IF($A31="","",IFERROR(VLOOKUP(J$3&amp;$A31,Model1_Rio!$1:$1048576,J$4,0),"-"))</f>
        <v>0.80003565549850464</v>
      </c>
      <c r="K31" s="307">
        <f>IF($A31="","",IFERROR(VLOOKUP(K$3&amp;$A31,Model1_Rio!$1:$1048576,K$4,0)*100,"-"))</f>
        <v>1.4600098350576908E-23</v>
      </c>
      <c r="L31" s="308">
        <f>IF($A31="","",IFERROR(VLOOKUP(L$3&amp;$A31,Model1_Rio!$1:$1048576,L$4,0),"-"))</f>
        <v>3.3503100275993347E-2</v>
      </c>
      <c r="M31" s="306">
        <f>IF($A31="","",IFERROR(VLOOKUP(M$3&amp;$A31,Model1_Rio!$1:$1048576,M$4,0),"-"))</f>
        <v>0.75885754823684692</v>
      </c>
      <c r="N31" s="307">
        <f>IF($A31="","",IFERROR(VLOOKUP(N$3&amp;$A31,Model1_Rio!$1:$1048576,N$4,0)*100,"-"))</f>
        <v>3.1832292251204658E-16</v>
      </c>
      <c r="O31" s="308">
        <f>IF($A31="","",IFERROR(VLOOKUP(O$3&amp;$A31,Model1_Rio!$1:$1048576,O$4,0),"-"))</f>
        <v>3.0479380860924721E-2</v>
      </c>
      <c r="P31" s="306">
        <f>IF($A31="","",IFERROR(VLOOKUP(P$3&amp;$A31,Model1_Rio!$1:$1048576,P$4,0),"-"))</f>
        <v>0.84745264053344727</v>
      </c>
      <c r="Q31" s="307">
        <f>IF($A31="","",IFERROR(VLOOKUP(Q$3&amp;$A31,Model1_Rio!$1:$1048576,Q$4,0)*100,"-"))</f>
        <v>1.100948163278376E-21</v>
      </c>
      <c r="R31" s="308">
        <f>IF($A31="","",IFERROR(VLOOKUP(R$3&amp;$A31,Model1_Rio!$1:$1048576,R$4,0),"-"))</f>
        <v>2.9286805540323257E-2</v>
      </c>
      <c r="S31" s="306">
        <f>IF($A31="","",IFERROR(VLOOKUP(S$3&amp;$A31,Model1_Rio!$1:$1048576,S$4,0),"-"))</f>
        <v>0.81168085336685181</v>
      </c>
      <c r="T31" s="307">
        <f>IF($A31="","",IFERROR(VLOOKUP(T$3&amp;$A31,Model1_Rio!$1:$1048576,T$4,0)*100,"-"))</f>
        <v>1.5958887091094118E-20</v>
      </c>
      <c r="U31" s="308">
        <f>IF($A31="","",IFERROR(VLOOKUP(U$3&amp;$A31,Model1_Rio!$1:$1048576,U$4,0),"-"))</f>
        <v>2.7998492121696472E-2</v>
      </c>
      <c r="V31" s="306">
        <f>IF($A31="","",IFERROR(VLOOKUP(V$3&amp;$A31,Model1_Rio!$1:$1048576,V$4,0),"-"))</f>
        <v>0.87300646305084229</v>
      </c>
      <c r="W31" s="307">
        <f>IF($A31="","",IFERROR(VLOOKUP(W$3&amp;$A31,Model1_Rio!$1:$1048576,W$4,0)*100,"-"))</f>
        <v>7.9147479583046163E-23</v>
      </c>
      <c r="X31" s="308">
        <f>IF($A31="","",IFERROR(VLOOKUP(X$3&amp;$A31,Model1_Rio!$1:$1048576,X$4,0),"-"))</f>
        <v>3.2801013439893723E-2</v>
      </c>
      <c r="Y31" s="306">
        <f>IF($A31="","",IFERROR(VLOOKUP(Y$3&amp;$A31,Model1_Rio!$1:$1048576,Y$4,0),"-"))</f>
        <v>0.87017279863357544</v>
      </c>
      <c r="Z31" s="307">
        <f>IF($A31="","",IFERROR(VLOOKUP(Z$3&amp;$A31,Model1_Rio!$1:$1048576,Z$4,0)*100,"-"))</f>
        <v>4.8575356639214051E-22</v>
      </c>
      <c r="AA31" s="308">
        <f>IF($A31="","",IFERROR(VLOOKUP(AA$3&amp;$A31,Model1_Rio!$1:$1048576,AA$4,0),"-"))</f>
        <v>2.6467142626643181E-2</v>
      </c>
      <c r="AB31" s="306">
        <f>IF($A31="","",IFERROR(VLOOKUP(AB$3&amp;$A31,Model1_Rio!$1:$1048576,AB$4,0),"-"))</f>
        <v>0.79563361406326294</v>
      </c>
      <c r="AC31" s="307">
        <f>IF($A31="","",IFERROR(VLOOKUP(AC$3&amp;$A31,Model1_Rio!$1:$1048576,AC$4,0)*100,"-"))</f>
        <v>7.6833631795192564E-26</v>
      </c>
      <c r="AD31" s="308">
        <f>IF($A31="","",IFERROR(VLOOKUP(AD$3&amp;$A31,Model1_Rio!$1:$1048576,AD$4,0),"-"))</f>
        <v>3.0375916510820389E-2</v>
      </c>
      <c r="AE31" s="306">
        <f>IF($A31="","",IFERROR(VLOOKUP(AE$3&amp;$A31,Model1_Rio!$1:$1048576,AE$4,0),"-"))</f>
        <v>0.87275028228759766</v>
      </c>
      <c r="AF31" s="307">
        <f>IF($A31="","",IFERROR(VLOOKUP(AF$3&amp;$A31,Model1_Rio!$1:$1048576,AF$4,0)*100,"-"))</f>
        <v>7.1486225703698434E-15</v>
      </c>
      <c r="AG31" s="308">
        <f>IF($A31="","",IFERROR(VLOOKUP(AG$3&amp;$A31,Model1_Rio!$1:$1048576,AG$4,0),"-"))</f>
        <v>2.5316804647445679E-2</v>
      </c>
      <c r="AH31" s="306">
        <f>IF($A31="","",IFERROR(VLOOKUP(AH$3&amp;$A31,Model1_Rio!$1:$1048576,AH$4,0),"-"))</f>
        <v>0.49286419153213501</v>
      </c>
      <c r="AI31" s="307">
        <f>IF($A31="","",IFERROR(VLOOKUP(AI$3&amp;$A31,Model1_Rio!$1:$1048576,AI$4,0)*100,"-"))</f>
        <v>7.0222391514107585E-2</v>
      </c>
      <c r="AJ31" s="308">
        <f>IF($A31="","",IFERROR(VLOOKUP(AJ$3&amp;$A31,Model1_Rio!$1:$1048576,AJ$4,0),"-"))</f>
        <v>2.9175503179430962E-2</v>
      </c>
      <c r="AK31" s="306">
        <f>IF($A31="","",IFERROR(VLOOKUP(AK$3&amp;$A31,Model1_Rio!$1:$1048576,AK$4,0),"-"))</f>
        <v>0.51141047477722168</v>
      </c>
      <c r="AL31" s="307">
        <f>IF($A31="","",IFERROR(VLOOKUP(AL$3&amp;$A31,Model1_Rio!$1:$1048576,AL$4,0)*100,"-"))</f>
        <v>4.3185532376810443E-4</v>
      </c>
      <c r="AM31" s="308">
        <f>IF($A31="","",IFERROR(VLOOKUP(AM$3&amp;$A31,Model1_Rio!$1:$1048576,AM$4,0),"-"))</f>
        <v>2.7588773518800735E-2</v>
      </c>
      <c r="AN31" s="306">
        <f>IF($A31="","",IFERROR(VLOOKUP(AN$3&amp;$A31,Model1_Rio!$1:$1048576,AN$4,0),"-"))</f>
        <v>0.62497729063034058</v>
      </c>
      <c r="AO31" s="307">
        <f>IF($A31="","",IFERROR(VLOOKUP(AO$3&amp;$A31,Model1_Rio!$1:$1048576,AO$4,0)*100,"-"))</f>
        <v>4.8709778420293255E-14</v>
      </c>
      <c r="AP31" s="308">
        <f>IF($A31="","",IFERROR(VLOOKUP(AP$3&amp;$A31,Model1_Rio!$1:$1048576,AP$4,0),"-"))</f>
        <v>2.9786098748445511E-2</v>
      </c>
      <c r="AQ31" s="306">
        <f>IF($A31="","",IFERROR(VLOOKUP(AQ$3&amp;$A31,Model1_Rio!$1:$1048576,AQ$4,0),"-"))</f>
        <v>0.71413165330886841</v>
      </c>
      <c r="AR31" s="307">
        <f>IF($A31="","",IFERROR(VLOOKUP(AR$3&amp;$A31,Model1_Rio!$1:$1048576,AR$4,0)*100,"-"))</f>
        <v>3.2868024669020431E-20</v>
      </c>
      <c r="AS31" s="308">
        <f>IF($A31="","",IFERROR(VLOOKUP(AS$3&amp;$A31,Model1_Rio!$1:$1048576,AS$4,0),"-"))</f>
        <v>2.9261212795972824E-2</v>
      </c>
      <c r="AT31" s="306">
        <f>IF($A31="","",IFERROR(VLOOKUP(AT$3&amp;$A31,Model1_Rio!$1:$1048576,AT$4,0),"-"))</f>
        <v>0.75766849517822266</v>
      </c>
      <c r="AU31" s="307">
        <f>IF($A31="","",IFERROR(VLOOKUP(AU$3&amp;$A31,Model1_Rio!$1:$1048576,AU$4,0)*100,"-"))</f>
        <v>3.1186862525748216E-22</v>
      </c>
      <c r="AV31" s="308">
        <f>IF($A31="","",IFERROR(VLOOKUP(AV$3&amp;$A31,Model1_Rio!$1:$1048576,AV$4,0),"-"))</f>
        <v>3.0722396448254585E-2</v>
      </c>
      <c r="AW31" s="306">
        <f>IF($A31="","",IFERROR(VLOOKUP(AW$3&amp;$A31,Model1_Rio!$1:$1048576,AW$4,0),"-"))</f>
        <v>0.967337965965271</v>
      </c>
      <c r="AX31" s="307">
        <f>IF($A31="","",IFERROR(VLOOKUP(AX$3&amp;$A31,Model1_Rio!$1:$1048576,AX$4,0)*100,"-"))</f>
        <v>0</v>
      </c>
      <c r="AY31" s="308">
        <f>IF($A31="","",IFERROR(VLOOKUP(AY$3&amp;$A31,Model1_Rio!$1:$1048576,AY$4,0),"-"))</f>
        <v>3.2217647880315781E-2</v>
      </c>
      <c r="AZ31" s="306">
        <f>IF($A31="","",IFERROR(VLOOKUP(AZ$3&amp;$A31,Model1_Rio!$1:$1048576,AZ$4,0),"-"))</f>
        <v>0.82208371162414551</v>
      </c>
      <c r="BA31" s="307">
        <f>IF($A31="","",IFERROR(VLOOKUP(BA$3&amp;$A31,Model1_Rio!$1:$1048576,BA$4,0)*100,"-"))</f>
        <v>7.9893773944262368E-31</v>
      </c>
      <c r="BB31" s="308">
        <f>IF($A31="","",IFERROR(VLOOKUP(BB$3&amp;$A31,Model1_Rio!$1:$1048576,BB$4,0),"-"))</f>
        <v>2.5965332984924316E-2</v>
      </c>
      <c r="BC31" s="306">
        <f>IF($A31="","",IFERROR(VLOOKUP(BC$3&amp;$A31,Model1_Rio!$1:$1048576,BC$4,0),"-"))</f>
        <v>0.75411063432693481</v>
      </c>
      <c r="BD31" s="307">
        <f>IF($A31="","",IFERROR(VLOOKUP(BD$3&amp;$A31,Model1_Rio!$1:$1048576,BD$4,0)*100,"-"))</f>
        <v>0</v>
      </c>
      <c r="BE31" s="308">
        <f>IF($A31="","",IFERROR(VLOOKUP(BE$3&amp;$A31,Model1_Rio!$1:$1048576,BE$4,0),"-"))</f>
        <v>3.3757820725440979E-2</v>
      </c>
      <c r="BF31" s="306">
        <f>IF($A31="","",IFERROR(VLOOKUP(BF$3&amp;$A31,Model1_Rio!$1:$1048576,BF$4,0),"-"))</f>
        <v>0.85545986890792847</v>
      </c>
      <c r="BG31" s="307">
        <f>IF($A31="","",IFERROR(VLOOKUP(BG$3&amp;$A31,Model1_Rio!$1:$1048576,BG$4,0)*100,"-"))</f>
        <v>0</v>
      </c>
      <c r="BH31" s="308">
        <f>IF($A31="","",IFERROR(VLOOKUP(BH$3&amp;$A31,Model1_Rio!$1:$1048576,BH$4,0),"-"))</f>
        <v>2.9149182140827179E-2</v>
      </c>
      <c r="BI31" s="306">
        <f>IF($A31="","",IFERROR(VLOOKUP(BI$3&amp;$A31,Model1_Rio!$1:$1048576,BI$4,0),"-"))</f>
        <v>0.66058194637298584</v>
      </c>
      <c r="BJ31" s="307">
        <f>IF($A31="","",IFERROR(VLOOKUP(BJ$3&amp;$A31,Model1_Rio!$1:$1048576,BJ$4,0)*100,"-"))</f>
        <v>1.4634679670771892E-31</v>
      </c>
      <c r="BK31" s="308">
        <f>IF($A31="","",IFERROR(VLOOKUP(BK$3&amp;$A31,Model1_Rio!$1:$1048576,BK$4,0),"-"))</f>
        <v>2.8114810585975647E-2</v>
      </c>
      <c r="BL31" s="306">
        <f>IF($A31="","",IFERROR(VLOOKUP(BL$3&amp;$A31,Model1_Rio!$1:$1048576,BL$4,0),"-"))</f>
        <v>0.76442050933837891</v>
      </c>
      <c r="BM31" s="307">
        <f>IF($A31="","",IFERROR(VLOOKUP(BM$3&amp;$A31,Model1_Rio!$1:$1048576,BM$4,0)*100,"-"))</f>
        <v>0</v>
      </c>
      <c r="BN31" s="308">
        <f>IF($A31="","",IFERROR(VLOOKUP(BN$3&amp;$A31,Model1_Rio!$1:$1048576,BN$4,0),"-"))</f>
        <v>3.0500343069434166E-2</v>
      </c>
      <c r="BO31" s="306">
        <f>IF($A31="","",IFERROR(VLOOKUP(BO$3&amp;$A31,Model1_Rio!$1:$1048576,BO$4,0),"-"))</f>
        <v>0.82208371162414551</v>
      </c>
      <c r="BP31" s="307">
        <f>IF($A31="","",IFERROR(VLOOKUP(BP$3&amp;$A31,Model1_Rio!$1:$1048576,BP$4,0)*100,"-"))</f>
        <v>7.9893773944262368E-31</v>
      </c>
      <c r="BQ31" s="308">
        <f>IF($A31="","",IFERROR(VLOOKUP(BQ$3&amp;$A31,Model1_Rio!$1:$1048576,BQ$4,0),"-"))</f>
        <v>2.5965332984924316E-2</v>
      </c>
    </row>
    <row r="32" spans="1:69" ht="25.5" x14ac:dyDescent="0.25">
      <c r="A32" s="369" t="s">
        <v>709</v>
      </c>
      <c r="B32" s="298"/>
      <c r="C32" s="316" t="s">
        <v>750</v>
      </c>
      <c r="D32" s="306">
        <f>IF($A32="","",IFERROR(VLOOKUP(D$3&amp;$A32,Model1_Rio!$1:$1048576,D$4,0),"-"))</f>
        <v>1.4644827842712402</v>
      </c>
      <c r="E32" s="307">
        <f>IF($A32="","",IFERROR(VLOOKUP(E$3&amp;$A32,Model1_Rio!$1:$1048576,E$4,0)*100,"-"))</f>
        <v>0</v>
      </c>
      <c r="F32" s="308">
        <f>IF($A32="","",IFERROR(VLOOKUP(F$3&amp;$A32,Model1_Rio!$1:$1048576,F$4,0),"-"))</f>
        <v>0.21338620781898499</v>
      </c>
      <c r="G32" s="306">
        <f>IF($A32="","",IFERROR(VLOOKUP(G$3&amp;$A32,Model1_Rio!$1:$1048576,G$4,0),"-"))</f>
        <v>1.2207541465759277</v>
      </c>
      <c r="H32" s="307">
        <f>IF($A32="","",IFERROR(VLOOKUP(H$3&amp;$A32,Model1_Rio!$1:$1048576,H$4,0)*100,"-"))</f>
        <v>0</v>
      </c>
      <c r="I32" s="308">
        <f>IF($A32="","",IFERROR(VLOOKUP(I$3&amp;$A32,Model1_Rio!$1:$1048576,I$4,0),"-"))</f>
        <v>0.21039316058158875</v>
      </c>
      <c r="J32" s="306">
        <f>IF($A32="","",IFERROR(VLOOKUP(J$3&amp;$A32,Model1_Rio!$1:$1048576,J$4,0),"-"))</f>
        <v>1.3479560613632202</v>
      </c>
      <c r="K32" s="307">
        <f>IF($A32="","",IFERROR(VLOOKUP(K$3&amp;$A32,Model1_Rio!$1:$1048576,K$4,0)*100,"-"))</f>
        <v>0</v>
      </c>
      <c r="L32" s="308">
        <f>IF($A32="","",IFERROR(VLOOKUP(L$3&amp;$A32,Model1_Rio!$1:$1048576,L$4,0),"-"))</f>
        <v>0.20941458642482758</v>
      </c>
      <c r="M32" s="306">
        <f>IF($A32="","",IFERROR(VLOOKUP(M$3&amp;$A32,Model1_Rio!$1:$1048576,M$4,0),"-"))</f>
        <v>1.2572563886642456</v>
      </c>
      <c r="N32" s="307">
        <f>IF($A32="","",IFERROR(VLOOKUP(N$3&amp;$A32,Model1_Rio!$1:$1048576,N$4,0)*100,"-"))</f>
        <v>0</v>
      </c>
      <c r="O32" s="308">
        <f>IF($A32="","",IFERROR(VLOOKUP(O$3&amp;$A32,Model1_Rio!$1:$1048576,O$4,0),"-"))</f>
        <v>0.20738185942173004</v>
      </c>
      <c r="P32" s="306">
        <f>IF($A32="","",IFERROR(VLOOKUP(P$3&amp;$A32,Model1_Rio!$1:$1048576,P$4,0),"-"))</f>
        <v>1.3903380632400513</v>
      </c>
      <c r="Q32" s="307">
        <f>IF($A32="","",IFERROR(VLOOKUP(Q$3&amp;$A32,Model1_Rio!$1:$1048576,Q$4,0)*100,"-"))</f>
        <v>0</v>
      </c>
      <c r="R32" s="308">
        <f>IF($A32="","",IFERROR(VLOOKUP(R$3&amp;$A32,Model1_Rio!$1:$1048576,R$4,0),"-"))</f>
        <v>0.22175556421279907</v>
      </c>
      <c r="S32" s="306">
        <f>IF($A32="","",IFERROR(VLOOKUP(S$3&amp;$A32,Model1_Rio!$1:$1048576,S$4,0),"-"))</f>
        <v>1.3791416883468628</v>
      </c>
      <c r="T32" s="307">
        <f>IF($A32="","",IFERROR(VLOOKUP(T$3&amp;$A32,Model1_Rio!$1:$1048576,T$4,0)*100,"-"))</f>
        <v>0</v>
      </c>
      <c r="U32" s="308">
        <f>IF($A32="","",IFERROR(VLOOKUP(U$3&amp;$A32,Model1_Rio!$1:$1048576,U$4,0),"-"))</f>
        <v>0.2110552191734314</v>
      </c>
      <c r="V32" s="306">
        <f>IF($A32="","",IFERROR(VLOOKUP(V$3&amp;$A32,Model1_Rio!$1:$1048576,V$4,0),"-"))</f>
        <v>1.3777949810028076</v>
      </c>
      <c r="W32" s="307">
        <f>IF($A32="","",IFERROR(VLOOKUP(W$3&amp;$A32,Model1_Rio!$1:$1048576,W$4,0)*100,"-"))</f>
        <v>0</v>
      </c>
      <c r="X32" s="308">
        <f>IF($A32="","",IFERROR(VLOOKUP(X$3&amp;$A32,Model1_Rio!$1:$1048576,X$4,0),"-"))</f>
        <v>0.22103454172611237</v>
      </c>
      <c r="Y32" s="306">
        <f>IF($A32="","",IFERROR(VLOOKUP(Y$3&amp;$A32,Model1_Rio!$1:$1048576,Y$4,0),"-"))</f>
        <v>1.3937724828720093</v>
      </c>
      <c r="Z32" s="307">
        <f>IF($A32="","",IFERROR(VLOOKUP(Z$3&amp;$A32,Model1_Rio!$1:$1048576,Z$4,0)*100,"-"))</f>
        <v>0</v>
      </c>
      <c r="AA32" s="308">
        <f>IF($A32="","",IFERROR(VLOOKUP(AA$3&amp;$A32,Model1_Rio!$1:$1048576,AA$4,0),"-"))</f>
        <v>0.23139697313308716</v>
      </c>
      <c r="AB32" s="306">
        <f>IF($A32="","",IFERROR(VLOOKUP(AB$3&amp;$A32,Model1_Rio!$1:$1048576,AB$4,0),"-"))</f>
        <v>1.3163160085678101</v>
      </c>
      <c r="AC32" s="307">
        <f>IF($A32="","",IFERROR(VLOOKUP(AC$3&amp;$A32,Model1_Rio!$1:$1048576,AC$4,0)*100,"-"))</f>
        <v>0</v>
      </c>
      <c r="AD32" s="308">
        <f>IF($A32="","",IFERROR(VLOOKUP(AD$3&amp;$A32,Model1_Rio!$1:$1048576,AD$4,0),"-"))</f>
        <v>0.2375597208738327</v>
      </c>
      <c r="AE32" s="306">
        <f>IF($A32="","",IFERROR(VLOOKUP(AE$3&amp;$A32,Model1_Rio!$1:$1048576,AE$4,0),"-"))</f>
        <v>1.3104525804519653</v>
      </c>
      <c r="AF32" s="307">
        <f>IF($A32="","",IFERROR(VLOOKUP(AF$3&amp;$A32,Model1_Rio!$1:$1048576,AF$4,0)*100,"-"))</f>
        <v>0</v>
      </c>
      <c r="AG32" s="308">
        <f>IF($A32="","",IFERROR(VLOOKUP(AG$3&amp;$A32,Model1_Rio!$1:$1048576,AG$4,0),"-"))</f>
        <v>0.23803138732910156</v>
      </c>
      <c r="AH32" s="306">
        <f>IF($A32="","",IFERROR(VLOOKUP(AH$3&amp;$A32,Model1_Rio!$1:$1048576,AH$4,0),"-"))</f>
        <v>0.88465076684951782</v>
      </c>
      <c r="AI32" s="307">
        <f>IF($A32="","",IFERROR(VLOOKUP(AI$3&amp;$A32,Model1_Rio!$1:$1048576,AI$4,0)*100,"-"))</f>
        <v>9.4331545341923978E-12</v>
      </c>
      <c r="AJ32" s="308">
        <f>IF($A32="","",IFERROR(VLOOKUP(AJ$3&amp;$A32,Model1_Rio!$1:$1048576,AJ$4,0),"-"))</f>
        <v>0.24329091608524323</v>
      </c>
      <c r="AK32" s="306">
        <f>IF($A32="","",IFERROR(VLOOKUP(AK$3&amp;$A32,Model1_Rio!$1:$1048576,AK$4,0),"-"))</f>
        <v>1.0034198760986328</v>
      </c>
      <c r="AL32" s="307">
        <f>IF($A32="","",IFERROR(VLOOKUP(AL$3&amp;$A32,Model1_Rio!$1:$1048576,AL$4,0)*100,"-"))</f>
        <v>1.3721936431979085E-33</v>
      </c>
      <c r="AM32" s="308">
        <f>IF($A32="","",IFERROR(VLOOKUP(AM$3&amp;$A32,Model1_Rio!$1:$1048576,AM$4,0),"-"))</f>
        <v>0.2478923499584198</v>
      </c>
      <c r="AN32" s="306">
        <f>IF($A32="","",IFERROR(VLOOKUP(AN$3&amp;$A32,Model1_Rio!$1:$1048576,AN$4,0),"-"))</f>
        <v>1.2426292896270752</v>
      </c>
      <c r="AO32" s="307">
        <f>IF($A32="","",IFERROR(VLOOKUP(AO$3&amp;$A32,Model1_Rio!$1:$1048576,AO$4,0)*100,"-"))</f>
        <v>0</v>
      </c>
      <c r="AP32" s="308">
        <f>IF($A32="","",IFERROR(VLOOKUP(AP$3&amp;$A32,Model1_Rio!$1:$1048576,AP$4,0),"-"))</f>
        <v>0.24604432284832001</v>
      </c>
      <c r="AQ32" s="306">
        <f>IF($A32="","",IFERROR(VLOOKUP(AQ$3&amp;$A32,Model1_Rio!$1:$1048576,AQ$4,0),"-"))</f>
        <v>1.3204107284545898</v>
      </c>
      <c r="AR32" s="307">
        <f>IF($A32="","",IFERROR(VLOOKUP(AR$3&amp;$A32,Model1_Rio!$1:$1048576,AR$4,0)*100,"-"))</f>
        <v>0</v>
      </c>
      <c r="AS32" s="308">
        <f>IF($A32="","",IFERROR(VLOOKUP(AS$3&amp;$A32,Model1_Rio!$1:$1048576,AS$4,0),"-"))</f>
        <v>0.25319018959999084</v>
      </c>
      <c r="AT32" s="306">
        <f>IF($A32="","",IFERROR(VLOOKUP(AT$3&amp;$A32,Model1_Rio!$1:$1048576,AT$4,0),"-"))</f>
        <v>1.3795689344406128</v>
      </c>
      <c r="AU32" s="307">
        <f>IF($A32="","",IFERROR(VLOOKUP(AU$3&amp;$A32,Model1_Rio!$1:$1048576,AU$4,0)*100,"-"))</f>
        <v>0</v>
      </c>
      <c r="AV32" s="308">
        <f>IF($A32="","",IFERROR(VLOOKUP(AV$3&amp;$A32,Model1_Rio!$1:$1048576,AV$4,0),"-"))</f>
        <v>0.25785234570503235</v>
      </c>
      <c r="AW32" s="306">
        <f>IF($A32="","",IFERROR(VLOOKUP(AW$3&amp;$A32,Model1_Rio!$1:$1048576,AW$4,0),"-"))</f>
        <v>1.3039590120315552</v>
      </c>
      <c r="AX32" s="307">
        <f>IF($A32="","",IFERROR(VLOOKUP(AX$3&amp;$A32,Model1_Rio!$1:$1048576,AX$4,0)*100,"-"))</f>
        <v>0</v>
      </c>
      <c r="AY32" s="308">
        <f>IF($A32="","",IFERROR(VLOOKUP(AY$3&amp;$A32,Model1_Rio!$1:$1048576,AY$4,0),"-"))</f>
        <v>0.23026645183563232</v>
      </c>
      <c r="AZ32" s="306">
        <f>IF($A32="","",IFERROR(VLOOKUP(AZ$3&amp;$A32,Model1_Rio!$1:$1048576,AZ$4,0),"-"))</f>
        <v>1.3189762830734253</v>
      </c>
      <c r="BA32" s="307">
        <f>IF($A32="","",IFERROR(VLOOKUP(BA$3&amp;$A32,Model1_Rio!$1:$1048576,BA$4,0)*100,"-"))</f>
        <v>0</v>
      </c>
      <c r="BB32" s="308">
        <f>IF($A32="","",IFERROR(VLOOKUP(BB$3&amp;$A32,Model1_Rio!$1:$1048576,BB$4,0),"-"))</f>
        <v>0.26419526338577271</v>
      </c>
      <c r="BC32" s="306">
        <f>IF($A32="","",IFERROR(VLOOKUP(BC$3&amp;$A32,Model1_Rio!$1:$1048576,BC$4,0),"-"))</f>
        <v>1.3205645084381104</v>
      </c>
      <c r="BD32" s="307">
        <f>IF($A32="","",IFERROR(VLOOKUP(BD$3&amp;$A32,Model1_Rio!$1:$1048576,BD$4,0)*100,"-"))</f>
        <v>0</v>
      </c>
      <c r="BE32" s="308">
        <f>IF($A32="","",IFERROR(VLOOKUP(BE$3&amp;$A32,Model1_Rio!$1:$1048576,BE$4,0),"-"))</f>
        <v>0.2101413905620575</v>
      </c>
      <c r="BF32" s="306">
        <f>IF($A32="","",IFERROR(VLOOKUP(BF$3&amp;$A32,Model1_Rio!$1:$1048576,BF$4,0),"-"))</f>
        <v>1.3894217014312744</v>
      </c>
      <c r="BG32" s="307">
        <f>IF($A32="","",IFERROR(VLOOKUP(BG$3&amp;$A32,Model1_Rio!$1:$1048576,BG$4,0)*100,"-"))</f>
        <v>0</v>
      </c>
      <c r="BH32" s="308">
        <f>IF($A32="","",IFERROR(VLOOKUP(BH$3&amp;$A32,Model1_Rio!$1:$1048576,BH$4,0),"-"))</f>
        <v>0.22131809592247009</v>
      </c>
      <c r="BI32" s="306">
        <f>IF($A32="","",IFERROR(VLOOKUP(BI$3&amp;$A32,Model1_Rio!$1:$1048576,BI$4,0),"-"))</f>
        <v>1.1191695928573608</v>
      </c>
      <c r="BJ32" s="307">
        <f>IF($A32="","",IFERROR(VLOOKUP(BJ$3&amp;$A32,Model1_Rio!$1:$1048576,BJ$4,0)*100,"-"))</f>
        <v>0</v>
      </c>
      <c r="BK32" s="308">
        <f>IF($A32="","",IFERROR(VLOOKUP(BK$3&amp;$A32,Model1_Rio!$1:$1048576,BK$4,0),"-"))</f>
        <v>0.2417057603597641</v>
      </c>
      <c r="BL32" s="306">
        <f>IF($A32="","",IFERROR(VLOOKUP(BL$3&amp;$A32,Model1_Rio!$1:$1048576,BL$4,0),"-"))</f>
        <v>1.3038543462753296</v>
      </c>
      <c r="BM32" s="307">
        <f>IF($A32="","",IFERROR(VLOOKUP(BM$3&amp;$A32,Model1_Rio!$1:$1048576,BM$4,0)*100,"-"))</f>
        <v>0</v>
      </c>
      <c r="BN32" s="308">
        <f>IF($A32="","",IFERROR(VLOOKUP(BN$3&amp;$A32,Model1_Rio!$1:$1048576,BN$4,0),"-"))</f>
        <v>0.24680934846401215</v>
      </c>
      <c r="BO32" s="306">
        <f>IF($A32="","",IFERROR(VLOOKUP(BO$3&amp;$A32,Model1_Rio!$1:$1048576,BO$4,0),"-"))</f>
        <v>1.3189762830734253</v>
      </c>
      <c r="BP32" s="307">
        <f>IF($A32="","",IFERROR(VLOOKUP(BP$3&amp;$A32,Model1_Rio!$1:$1048576,BP$4,0)*100,"-"))</f>
        <v>0</v>
      </c>
      <c r="BQ32" s="308">
        <f>IF($A32="","",IFERROR(VLOOKUP(BQ$3&amp;$A32,Model1_Rio!$1:$1048576,BQ$4,0),"-"))</f>
        <v>0.26419526338577271</v>
      </c>
    </row>
    <row r="33" spans="1:69" ht="25.5" x14ac:dyDescent="0.25">
      <c r="A33" s="369" t="s">
        <v>710</v>
      </c>
      <c r="B33" s="334"/>
      <c r="C33" s="335" t="s">
        <v>770</v>
      </c>
      <c r="D33" s="306">
        <f>IF($A33="","",IFERROR(VLOOKUP(D$3&amp;$A33,Model1_Rio!$1:$1048576,D$4,0),"-"))</f>
        <v>2.0584697723388672</v>
      </c>
      <c r="E33" s="307">
        <f>IF($A33="","",IFERROR(VLOOKUP(E$3&amp;$A33,Model1_Rio!$1:$1048576,E$4,0)*100,"-"))</f>
        <v>0</v>
      </c>
      <c r="F33" s="308">
        <f>IF($A33="","",IFERROR(VLOOKUP(F$3&amp;$A33,Model1_Rio!$1:$1048576,F$4,0),"-"))</f>
        <v>1.2669658288359642E-2</v>
      </c>
      <c r="G33" s="306">
        <f>IF($A33="","",IFERROR(VLOOKUP(G$3&amp;$A33,Model1_Rio!$1:$1048576,G$4,0),"-"))</f>
        <v>1.5507327318191528</v>
      </c>
      <c r="H33" s="307">
        <f>IF($A33="","",IFERROR(VLOOKUP(H$3&amp;$A33,Model1_Rio!$1:$1048576,H$4,0)*100,"-"))</f>
        <v>0</v>
      </c>
      <c r="I33" s="308">
        <f>IF($A33="","",IFERROR(VLOOKUP(I$3&amp;$A33,Model1_Rio!$1:$1048576,I$4,0),"-"))</f>
        <v>1.6193453222513199E-2</v>
      </c>
      <c r="J33" s="306">
        <f>IF($A33="","",IFERROR(VLOOKUP(J$3&amp;$A33,Model1_Rio!$1:$1048576,J$4,0),"-"))</f>
        <v>1.8161603212356567</v>
      </c>
      <c r="K33" s="307">
        <f>IF($A33="","",IFERROR(VLOOKUP(K$3&amp;$A33,Model1_Rio!$1:$1048576,K$4,0)*100,"-"))</f>
        <v>0</v>
      </c>
      <c r="L33" s="308">
        <f>IF($A33="","",IFERROR(VLOOKUP(L$3&amp;$A33,Model1_Rio!$1:$1048576,L$4,0),"-"))</f>
        <v>1.3627167791128159E-2</v>
      </c>
      <c r="M33" s="306">
        <f>IF($A33="","",IFERROR(VLOOKUP(M$3&amp;$A33,Model1_Rio!$1:$1048576,M$4,0),"-"))</f>
        <v>1.6880415678024292</v>
      </c>
      <c r="N33" s="307">
        <f>IF($A33="","",IFERROR(VLOOKUP(N$3&amp;$A33,Model1_Rio!$1:$1048576,N$4,0)*100,"-"))</f>
        <v>0</v>
      </c>
      <c r="O33" s="308">
        <f>IF($A33="","",IFERROR(VLOOKUP(O$3&amp;$A33,Model1_Rio!$1:$1048576,O$4,0),"-"))</f>
        <v>1.4956384897232056E-2</v>
      </c>
      <c r="P33" s="306">
        <f>IF($A33="","",IFERROR(VLOOKUP(P$3&amp;$A33,Model1_Rio!$1:$1048576,P$4,0),"-"))</f>
        <v>2.002011775970459</v>
      </c>
      <c r="Q33" s="307">
        <f>IF($A33="","",IFERROR(VLOOKUP(Q$3&amp;$A33,Model1_Rio!$1:$1048576,Q$4,0)*100,"-"))</f>
        <v>0</v>
      </c>
      <c r="R33" s="308">
        <f>IF($A33="","",IFERROR(VLOOKUP(R$3&amp;$A33,Model1_Rio!$1:$1048576,R$4,0),"-"))</f>
        <v>1.3282725587487221E-2</v>
      </c>
      <c r="S33" s="306">
        <f>IF($A33="","",IFERROR(VLOOKUP(S$3&amp;$A33,Model1_Rio!$1:$1048576,S$4,0),"-"))</f>
        <v>1.8679772615432739</v>
      </c>
      <c r="T33" s="307">
        <f>IF($A33="","",IFERROR(VLOOKUP(T$3&amp;$A33,Model1_Rio!$1:$1048576,T$4,0)*100,"-"))</f>
        <v>0</v>
      </c>
      <c r="U33" s="308">
        <f>IF($A33="","",IFERROR(VLOOKUP(U$3&amp;$A33,Model1_Rio!$1:$1048576,U$4,0),"-"))</f>
        <v>1.124019268900156E-2</v>
      </c>
      <c r="V33" s="306">
        <f>IF($A33="","",IFERROR(VLOOKUP(V$3&amp;$A33,Model1_Rio!$1:$1048576,V$4,0),"-"))</f>
        <v>1.8743157386779785</v>
      </c>
      <c r="W33" s="307">
        <f>IF($A33="","",IFERROR(VLOOKUP(W$3&amp;$A33,Model1_Rio!$1:$1048576,W$4,0)*100,"-"))</f>
        <v>0</v>
      </c>
      <c r="X33" s="308">
        <f>IF($A33="","",IFERROR(VLOOKUP(X$3&amp;$A33,Model1_Rio!$1:$1048576,X$4,0),"-"))</f>
        <v>1.3394850306212902E-2</v>
      </c>
      <c r="Y33" s="306">
        <f>IF($A33="","",IFERROR(VLOOKUP(Y$3&amp;$A33,Model1_Rio!$1:$1048576,Y$4,0),"-"))</f>
        <v>1.77274489402771</v>
      </c>
      <c r="Z33" s="307">
        <f>IF($A33="","",IFERROR(VLOOKUP(Z$3&amp;$A33,Model1_Rio!$1:$1048576,Z$4,0)*100,"-"))</f>
        <v>0</v>
      </c>
      <c r="AA33" s="308">
        <f>IF($A33="","",IFERROR(VLOOKUP(AA$3&amp;$A33,Model1_Rio!$1:$1048576,AA$4,0),"-"))</f>
        <v>1.3101734220981598E-2</v>
      </c>
      <c r="AB33" s="306">
        <f>IF($A33="","",IFERROR(VLOOKUP(AB$3&amp;$A33,Model1_Rio!$1:$1048576,AB$4,0),"-"))</f>
        <v>1.7265379428863525</v>
      </c>
      <c r="AC33" s="307">
        <f>IF($A33="","",IFERROR(VLOOKUP(AC$3&amp;$A33,Model1_Rio!$1:$1048576,AC$4,0)*100,"-"))</f>
        <v>0</v>
      </c>
      <c r="AD33" s="308">
        <f>IF($A33="","",IFERROR(VLOOKUP(AD$3&amp;$A33,Model1_Rio!$1:$1048576,AD$4,0),"-"))</f>
        <v>1.2154871597886086E-2</v>
      </c>
      <c r="AE33" s="306">
        <f>IF($A33="","",IFERROR(VLOOKUP(AE$3&amp;$A33,Model1_Rio!$1:$1048576,AE$4,0),"-"))</f>
        <v>1.6265842914581299</v>
      </c>
      <c r="AF33" s="307">
        <f>IF($A33="","",IFERROR(VLOOKUP(AF$3&amp;$A33,Model1_Rio!$1:$1048576,AF$4,0)*100,"-"))</f>
        <v>1.0306450712560515E-17</v>
      </c>
      <c r="AG33" s="308">
        <f>IF($A33="","",IFERROR(VLOOKUP(AG$3&amp;$A33,Model1_Rio!$1:$1048576,AG$4,0),"-"))</f>
        <v>1.1835723184049129E-2</v>
      </c>
      <c r="AH33" s="306">
        <f>IF($A33="","",IFERROR(VLOOKUP(AH$3&amp;$A33,Model1_Rio!$1:$1048576,AH$4,0),"-"))</f>
        <v>1.252226710319519</v>
      </c>
      <c r="AI33" s="307">
        <f>IF($A33="","",IFERROR(VLOOKUP(AI$3&amp;$A33,Model1_Rio!$1:$1048576,AI$4,0)*100,"-"))</f>
        <v>9.9809449594090438E-7</v>
      </c>
      <c r="AJ33" s="308">
        <f>IF($A33="","",IFERROR(VLOOKUP(AJ$3&amp;$A33,Model1_Rio!$1:$1048576,AJ$4,0),"-"))</f>
        <v>1.3086493127048016E-2</v>
      </c>
      <c r="AK33" s="306">
        <f>IF($A33="","",IFERROR(VLOOKUP(AK$3&amp;$A33,Model1_Rio!$1:$1048576,AK$4,0),"-"))</f>
        <v>1.684293270111084</v>
      </c>
      <c r="AL33" s="307">
        <f>IF($A33="","",IFERROR(VLOOKUP(AL$3&amp;$A33,Model1_Rio!$1:$1048576,AL$4,0)*100,"-"))</f>
        <v>2.472850865632739E-27</v>
      </c>
      <c r="AM33" s="308">
        <f>IF($A33="","",IFERROR(VLOOKUP(AM$3&amp;$A33,Model1_Rio!$1:$1048576,AM$4,0),"-"))</f>
        <v>9.8845409229397774E-3</v>
      </c>
      <c r="AN33" s="306">
        <f>IF($A33="","",IFERROR(VLOOKUP(AN$3&amp;$A33,Model1_Rio!$1:$1048576,AN$4,0),"-"))</f>
        <v>1.5233781337738037</v>
      </c>
      <c r="AO33" s="307">
        <f>IF($A33="","",IFERROR(VLOOKUP(AO$3&amp;$A33,Model1_Rio!$1:$1048576,AO$4,0)*100,"-"))</f>
        <v>8.4464532428454912E-33</v>
      </c>
      <c r="AP33" s="308">
        <f>IF($A33="","",IFERROR(VLOOKUP(AP$3&amp;$A33,Model1_Rio!$1:$1048576,AP$4,0),"-"))</f>
        <v>1.1710837483406067E-2</v>
      </c>
      <c r="AQ33" s="306">
        <f>IF($A33="","",IFERROR(VLOOKUP(AQ$3&amp;$A33,Model1_Rio!$1:$1048576,AQ$4,0),"-"))</f>
        <v>1.7711501121520996</v>
      </c>
      <c r="AR33" s="307">
        <f>IF($A33="","",IFERROR(VLOOKUP(AR$3&amp;$A33,Model1_Rio!$1:$1048576,AR$4,0)*100,"-"))</f>
        <v>0</v>
      </c>
      <c r="AS33" s="308">
        <f>IF($A33="","",IFERROR(VLOOKUP(AS$3&amp;$A33,Model1_Rio!$1:$1048576,AS$4,0),"-"))</f>
        <v>1.0195532813668251E-2</v>
      </c>
      <c r="AT33" s="306">
        <f>IF($A33="","",IFERROR(VLOOKUP(AT$3&amp;$A33,Model1_Rio!$1:$1048576,AT$4,0),"-"))</f>
        <v>1.6871768236160278</v>
      </c>
      <c r="AU33" s="307">
        <f>IF($A33="","",IFERROR(VLOOKUP(AU$3&amp;$A33,Model1_Rio!$1:$1048576,AU$4,0)*100,"-"))</f>
        <v>0</v>
      </c>
      <c r="AV33" s="308">
        <f>IF($A33="","",IFERROR(VLOOKUP(AV$3&amp;$A33,Model1_Rio!$1:$1048576,AV$4,0),"-"))</f>
        <v>1.0245522484183311E-2</v>
      </c>
      <c r="AW33" s="306">
        <f>IF($A33="","",IFERROR(VLOOKUP(AW$3&amp;$A33,Model1_Rio!$1:$1048576,AW$4,0),"-"))</f>
        <v>1.7502659559249878</v>
      </c>
      <c r="AX33" s="307">
        <f>IF($A33="","",IFERROR(VLOOKUP(AX$3&amp;$A33,Model1_Rio!$1:$1048576,AX$4,0)*100,"-"))</f>
        <v>0</v>
      </c>
      <c r="AY33" s="308">
        <f>IF($A33="","",IFERROR(VLOOKUP(AY$3&amp;$A33,Model1_Rio!$1:$1048576,AY$4,0),"-"))</f>
        <v>7.3643964715301991E-3</v>
      </c>
      <c r="AZ33" s="306">
        <f>IF($A33="","",IFERROR(VLOOKUP(AZ$3&amp;$A33,Model1_Rio!$1:$1048576,AZ$4,0),"-"))</f>
        <v>1.5984957218170166</v>
      </c>
      <c r="BA33" s="307">
        <f>IF($A33="","",IFERROR(VLOOKUP(BA$3&amp;$A33,Model1_Rio!$1:$1048576,BA$4,0)*100,"-"))</f>
        <v>0</v>
      </c>
      <c r="BB33" s="308">
        <f>IF($A33="","",IFERROR(VLOOKUP(BB$3&amp;$A33,Model1_Rio!$1:$1048576,BB$4,0),"-"))</f>
        <v>1.2048369273543358E-2</v>
      </c>
      <c r="BC33" s="306">
        <f>IF($A33="","",IFERROR(VLOOKUP(BC$3&amp;$A33,Model1_Rio!$1:$1048576,BC$4,0),"-"))</f>
        <v>1.7663530111312866</v>
      </c>
      <c r="BD33" s="307">
        <f>IF($A33="","",IFERROR(VLOOKUP(BD$3&amp;$A33,Model1_Rio!$1:$1048576,BD$4,0)*100,"-"))</f>
        <v>0</v>
      </c>
      <c r="BE33" s="308">
        <f>IF($A33="","",IFERROR(VLOOKUP(BE$3&amp;$A33,Model1_Rio!$1:$1048576,BE$4,0),"-"))</f>
        <v>1.4369362033903599E-2</v>
      </c>
      <c r="BF33" s="306">
        <f>IF($A33="","",IFERROR(VLOOKUP(BF$3&amp;$A33,Model1_Rio!$1:$1048576,BF$4,0),"-"))</f>
        <v>1.8838742971420288</v>
      </c>
      <c r="BG33" s="307">
        <f>IF($A33="","",IFERROR(VLOOKUP(BG$3&amp;$A33,Model1_Rio!$1:$1048576,BG$4,0)*100,"-"))</f>
        <v>0</v>
      </c>
      <c r="BH33" s="308">
        <f>IF($A33="","",IFERROR(VLOOKUP(BH$3&amp;$A33,Model1_Rio!$1:$1048576,BH$4,0),"-"))</f>
        <v>1.2756699696183205E-2</v>
      </c>
      <c r="BI33" s="306">
        <f>IF($A33="","",IFERROR(VLOOKUP(BI$3&amp;$A33,Model1_Rio!$1:$1048576,BI$4,0),"-"))</f>
        <v>1.5543510913848877</v>
      </c>
      <c r="BJ33" s="307">
        <f>IF($A33="","",IFERROR(VLOOKUP(BJ$3&amp;$A33,Model1_Rio!$1:$1048576,BJ$4,0)*100,"-"))</f>
        <v>0</v>
      </c>
      <c r="BK33" s="308">
        <f>IF($A33="","",IFERROR(VLOOKUP(BK$3&amp;$A33,Model1_Rio!$1:$1048576,BK$4,0),"-"))</f>
        <v>1.1738907545804977E-2</v>
      </c>
      <c r="BL33" s="306">
        <f>IF($A33="","",IFERROR(VLOOKUP(BL$3&amp;$A33,Model1_Rio!$1:$1048576,BL$4,0),"-"))</f>
        <v>1.663428783416748</v>
      </c>
      <c r="BM33" s="307">
        <f>IF($A33="","",IFERROR(VLOOKUP(BM$3&amp;$A33,Model1_Rio!$1:$1048576,BM$4,0)*100,"-"))</f>
        <v>0</v>
      </c>
      <c r="BN33" s="308">
        <f>IF($A33="","",IFERROR(VLOOKUP(BN$3&amp;$A33,Model1_Rio!$1:$1048576,BN$4,0),"-"))</f>
        <v>9.8721347749233246E-3</v>
      </c>
      <c r="BO33" s="306">
        <f>IF($A33="","",IFERROR(VLOOKUP(BO$3&amp;$A33,Model1_Rio!$1:$1048576,BO$4,0),"-"))</f>
        <v>1.5984957218170166</v>
      </c>
      <c r="BP33" s="307">
        <f>IF($A33="","",IFERROR(VLOOKUP(BP$3&amp;$A33,Model1_Rio!$1:$1048576,BP$4,0)*100,"-"))</f>
        <v>0</v>
      </c>
      <c r="BQ33" s="308">
        <f>IF($A33="","",IFERROR(VLOOKUP(BQ$3&amp;$A33,Model1_Rio!$1:$1048576,BQ$4,0),"-"))</f>
        <v>1.2048369273543358E-2</v>
      </c>
    </row>
    <row r="34" spans="1:69" ht="25.5" x14ac:dyDescent="0.25">
      <c r="A34" s="369" t="s">
        <v>712</v>
      </c>
      <c r="B34" s="334"/>
      <c r="C34" s="335" t="s">
        <v>771</v>
      </c>
      <c r="D34" s="306">
        <f>IF($A34="","",IFERROR(VLOOKUP(D$3&amp;$A34,Model1_Rio!$1:$1048576,D$4,0),"-"))</f>
        <v>1.8949129581451416</v>
      </c>
      <c r="E34" s="307">
        <f>IF($A34="","",IFERROR(VLOOKUP(E$3&amp;$A34,Model1_Rio!$1:$1048576,E$4,0)*100,"-"))</f>
        <v>2.4712248306718587E-10</v>
      </c>
      <c r="F34" s="308">
        <f>IF($A34="","",IFERROR(VLOOKUP(F$3&amp;$A34,Model1_Rio!$1:$1048576,F$4,0),"-"))</f>
        <v>3.4823617897927761E-3</v>
      </c>
      <c r="G34" s="306">
        <f>IF($A34="","",IFERROR(VLOOKUP(G$3&amp;$A34,Model1_Rio!$1:$1048576,G$4,0),"-"))</f>
        <v>1.9687995910644531</v>
      </c>
      <c r="H34" s="307">
        <f>IF($A34="","",IFERROR(VLOOKUP(H$3&amp;$A34,Model1_Rio!$1:$1048576,H$4,0)*100,"-"))</f>
        <v>6.8929776503669654E-31</v>
      </c>
      <c r="I34" s="308">
        <f>IF($A34="","",IFERROR(VLOOKUP(I$3&amp;$A34,Model1_Rio!$1:$1048576,I$4,0),"-"))</f>
        <v>6.5301116555929184E-3</v>
      </c>
      <c r="J34" s="306">
        <f>IF($A34="","",IFERROR(VLOOKUP(J$3&amp;$A34,Model1_Rio!$1:$1048576,J$4,0),"-"))</f>
        <v>2.311680793762207</v>
      </c>
      <c r="K34" s="307">
        <f>IF($A34="","",IFERROR(VLOOKUP(K$3&amp;$A34,Model1_Rio!$1:$1048576,K$4,0)*100,"-"))</f>
        <v>6.264055846582394E-31</v>
      </c>
      <c r="L34" s="308">
        <f>IF($A34="","",IFERROR(VLOOKUP(L$3&amp;$A34,Model1_Rio!$1:$1048576,L$4,0),"-"))</f>
        <v>4.3686637654900551E-3</v>
      </c>
      <c r="M34" s="306">
        <f>IF($A34="","",IFERROR(VLOOKUP(M$3&amp;$A34,Model1_Rio!$1:$1048576,M$4,0),"-"))</f>
        <v>2.3191101551055908</v>
      </c>
      <c r="N34" s="307">
        <f>IF($A34="","",IFERROR(VLOOKUP(N$3&amp;$A34,Model1_Rio!$1:$1048576,N$4,0)*100,"-"))</f>
        <v>0</v>
      </c>
      <c r="O34" s="308">
        <f>IF($A34="","",IFERROR(VLOOKUP(O$3&amp;$A34,Model1_Rio!$1:$1048576,O$4,0),"-"))</f>
        <v>3.2654865644872189E-3</v>
      </c>
      <c r="P34" s="306">
        <f>IF($A34="","",IFERROR(VLOOKUP(P$3&amp;$A34,Model1_Rio!$1:$1048576,P$4,0),"-"))</f>
        <v>2.3657732009887695</v>
      </c>
      <c r="Q34" s="307">
        <f>IF($A34="","",IFERROR(VLOOKUP(Q$3&amp;$A34,Model1_Rio!$1:$1048576,Q$4,0)*100,"-"))</f>
        <v>0</v>
      </c>
      <c r="R34" s="308">
        <f>IF($A34="","",IFERROR(VLOOKUP(R$3&amp;$A34,Model1_Rio!$1:$1048576,R$4,0),"-"))</f>
        <v>3.4141784999519587E-3</v>
      </c>
      <c r="S34" s="306">
        <f>IF($A34="","",IFERROR(VLOOKUP(S$3&amp;$A34,Model1_Rio!$1:$1048576,S$4,0),"-"))</f>
        <v>2.3738958835601807</v>
      </c>
      <c r="T34" s="307">
        <f>IF($A34="","",IFERROR(VLOOKUP(T$3&amp;$A34,Model1_Rio!$1:$1048576,T$4,0)*100,"-"))</f>
        <v>0</v>
      </c>
      <c r="U34" s="308">
        <f>IF($A34="","",IFERROR(VLOOKUP(U$3&amp;$A34,Model1_Rio!$1:$1048576,U$4,0),"-"))</f>
        <v>3.0616603326052427E-3</v>
      </c>
      <c r="V34" s="306">
        <f>IF($A34="","",IFERROR(VLOOKUP(V$3&amp;$A34,Model1_Rio!$1:$1048576,V$4,0),"-"))</f>
        <v>2.0444390773773193</v>
      </c>
      <c r="W34" s="307">
        <f>IF($A34="","",IFERROR(VLOOKUP(W$3&amp;$A34,Model1_Rio!$1:$1048576,W$4,0)*100,"-"))</f>
        <v>1.4392787092351589E-10</v>
      </c>
      <c r="X34" s="308">
        <f>IF($A34="","",IFERROR(VLOOKUP(X$3&amp;$A34,Model1_Rio!$1:$1048576,X$4,0),"-"))</f>
        <v>2.6978293899446726E-3</v>
      </c>
      <c r="Y34" s="306">
        <f>IF($A34="","",IFERROR(VLOOKUP(Y$3&amp;$A34,Model1_Rio!$1:$1048576,Y$4,0),"-"))</f>
        <v>2.1247148513793945</v>
      </c>
      <c r="Z34" s="307">
        <f>IF($A34="","",IFERROR(VLOOKUP(Z$3&amp;$A34,Model1_Rio!$1:$1048576,Z$4,0)*100,"-"))</f>
        <v>0</v>
      </c>
      <c r="AA34" s="308">
        <f>IF($A34="","",IFERROR(VLOOKUP(AA$3&amp;$A34,Model1_Rio!$1:$1048576,AA$4,0),"-"))</f>
        <v>6.0825510881841183E-3</v>
      </c>
      <c r="AB34" s="306">
        <f>IF($A34="","",IFERROR(VLOOKUP(AB$3&amp;$A34,Model1_Rio!$1:$1048576,AB$4,0),"-"))</f>
        <v>1.9373503923416138</v>
      </c>
      <c r="AC34" s="307">
        <f>IF($A34="","",IFERROR(VLOOKUP(AC$3&amp;$A34,Model1_Rio!$1:$1048576,AC$4,0)*100,"-"))</f>
        <v>7.4842624286943668E-20</v>
      </c>
      <c r="AD34" s="308">
        <f>IF($A34="","",IFERROR(VLOOKUP(AD$3&amp;$A34,Model1_Rio!$1:$1048576,AD$4,0),"-"))</f>
        <v>4.7304867766797543E-3</v>
      </c>
      <c r="AE34" s="306">
        <f>IF($A34="","",IFERROR(VLOOKUP(AE$3&amp;$A34,Model1_Rio!$1:$1048576,AE$4,0),"-"))</f>
        <v>1.6435918807983398</v>
      </c>
      <c r="AF34" s="307">
        <f>IF($A34="","",IFERROR(VLOOKUP(AF$3&amp;$A34,Model1_Rio!$1:$1048576,AF$4,0)*100,"-"))</f>
        <v>1.2192722351755947E-4</v>
      </c>
      <c r="AG34" s="308">
        <f>IF($A34="","",IFERROR(VLOOKUP(AG$3&amp;$A34,Model1_Rio!$1:$1048576,AG$4,0),"-"))</f>
        <v>6.0564656741917133E-3</v>
      </c>
      <c r="AH34" s="306">
        <f>IF($A34="","",IFERROR(VLOOKUP(AH$3&amp;$A34,Model1_Rio!$1:$1048576,AH$4,0),"-"))</f>
        <v>1.765905499458313</v>
      </c>
      <c r="AI34" s="307">
        <f>IF($A34="","",IFERROR(VLOOKUP(AI$3&amp;$A34,Model1_Rio!$1:$1048576,AI$4,0)*100,"-"))</f>
        <v>2.2664532197628345E-11</v>
      </c>
      <c r="AJ34" s="308">
        <f>IF($A34="","",IFERROR(VLOOKUP(AJ$3&amp;$A34,Model1_Rio!$1:$1048576,AJ$4,0),"-"))</f>
        <v>8.2165412604808807E-3</v>
      </c>
      <c r="AK34" s="306">
        <f>IF($A34="","",IFERROR(VLOOKUP(AK$3&amp;$A34,Model1_Rio!$1:$1048576,AK$4,0),"-"))</f>
        <v>1.6690651178359985</v>
      </c>
      <c r="AL34" s="307">
        <f>IF($A34="","",IFERROR(VLOOKUP(AL$3&amp;$A34,Model1_Rio!$1:$1048576,AL$4,0)*100,"-"))</f>
        <v>1.4085133002972837E-12</v>
      </c>
      <c r="AM34" s="308">
        <f>IF($A34="","",IFERROR(VLOOKUP(AM$3&amp;$A34,Model1_Rio!$1:$1048576,AM$4,0),"-"))</f>
        <v>7.0318253710865974E-3</v>
      </c>
      <c r="AN34" s="306">
        <f>IF($A34="","",IFERROR(VLOOKUP(AN$3&amp;$A34,Model1_Rio!$1:$1048576,AN$4,0),"-"))</f>
        <v>1.6437273025512695</v>
      </c>
      <c r="AO34" s="307">
        <f>IF($A34="","",IFERROR(VLOOKUP(AO$3&amp;$A34,Model1_Rio!$1:$1048576,AO$4,0)*100,"-"))</f>
        <v>8.453761396835374E-32</v>
      </c>
      <c r="AP34" s="308">
        <f>IF($A34="","",IFERROR(VLOOKUP(AP$3&amp;$A34,Model1_Rio!$1:$1048576,AP$4,0),"-"))</f>
        <v>7.8321518376469612E-3</v>
      </c>
      <c r="AQ34" s="306">
        <f>IF($A34="","",IFERROR(VLOOKUP(AQ$3&amp;$A34,Model1_Rio!$1:$1048576,AQ$4,0),"-"))</f>
        <v>1.9273126125335693</v>
      </c>
      <c r="AR34" s="307">
        <f>IF($A34="","",IFERROR(VLOOKUP(AR$3&amp;$A34,Model1_Rio!$1:$1048576,AR$4,0)*100,"-"))</f>
        <v>0</v>
      </c>
      <c r="AS34" s="308">
        <f>IF($A34="","",IFERROR(VLOOKUP(AS$3&amp;$A34,Model1_Rio!$1:$1048576,AS$4,0),"-"))</f>
        <v>8.302672766149044E-3</v>
      </c>
      <c r="AT34" s="306">
        <f>IF($A34="","",IFERROR(VLOOKUP(AT$3&amp;$A34,Model1_Rio!$1:$1048576,AT$4,0),"-"))</f>
        <v>1.97402024269104</v>
      </c>
      <c r="AU34" s="307">
        <f>IF($A34="","",IFERROR(VLOOKUP(AU$3&amp;$A34,Model1_Rio!$1:$1048576,AU$4,0)*100,"-"))</f>
        <v>0</v>
      </c>
      <c r="AV34" s="308">
        <f>IF($A34="","",IFERROR(VLOOKUP(AV$3&amp;$A34,Model1_Rio!$1:$1048576,AV$4,0),"-"))</f>
        <v>5.9688212350010872E-3</v>
      </c>
      <c r="AW34" s="306">
        <f>IF($A34="","",IFERROR(VLOOKUP(AW$3&amp;$A34,Model1_Rio!$1:$1048576,AW$4,0),"-"))</f>
        <v>1.9638556241989136</v>
      </c>
      <c r="AX34" s="307">
        <f>IF($A34="","",IFERROR(VLOOKUP(AX$3&amp;$A34,Model1_Rio!$1:$1048576,AX$4,0)*100,"-"))</f>
        <v>0</v>
      </c>
      <c r="AY34" s="308">
        <f>IF($A34="","",IFERROR(VLOOKUP(AY$3&amp;$A34,Model1_Rio!$1:$1048576,AY$4,0),"-"))</f>
        <v>6.9054011255502701E-3</v>
      </c>
      <c r="AZ34" s="306">
        <f>IF($A34="","",IFERROR(VLOOKUP(AZ$3&amp;$A34,Model1_Rio!$1:$1048576,AZ$4,0),"-"))</f>
        <v>2.1116838455200195</v>
      </c>
      <c r="BA34" s="307">
        <f>IF($A34="","",IFERROR(VLOOKUP(BA$3&amp;$A34,Model1_Rio!$1:$1048576,BA$4,0)*100,"-"))</f>
        <v>0</v>
      </c>
      <c r="BB34" s="308">
        <f>IF($A34="","",IFERROR(VLOOKUP(BB$3&amp;$A34,Model1_Rio!$1:$1048576,BB$4,0),"-"))</f>
        <v>7.3596225120127201E-3</v>
      </c>
      <c r="BC34" s="306">
        <f>IF($A34="","",IFERROR(VLOOKUP(BC$3&amp;$A34,Model1_Rio!$1:$1048576,BC$4,0),"-"))</f>
        <v>2.1210262775421143</v>
      </c>
      <c r="BD34" s="307">
        <f>IF($A34="","",IFERROR(VLOOKUP(BD$3&amp;$A34,Model1_Rio!$1:$1048576,BD$4,0)*100,"-"))</f>
        <v>0</v>
      </c>
      <c r="BE34" s="308">
        <f>IF($A34="","",IFERROR(VLOOKUP(BE$3&amp;$A34,Model1_Rio!$1:$1048576,BE$4,0),"-"))</f>
        <v>4.4197831302881241E-3</v>
      </c>
      <c r="BF34" s="306">
        <f>IF($A34="","",IFERROR(VLOOKUP(BF$3&amp;$A34,Model1_Rio!$1:$1048576,BF$4,0),"-"))</f>
        <v>2.2239532470703125</v>
      </c>
      <c r="BG34" s="307">
        <f>IF($A34="","",IFERROR(VLOOKUP(BG$3&amp;$A34,Model1_Rio!$1:$1048576,BG$4,0)*100,"-"))</f>
        <v>0</v>
      </c>
      <c r="BH34" s="308">
        <f>IF($A34="","",IFERROR(VLOOKUP(BH$3&amp;$A34,Model1_Rio!$1:$1048576,BH$4,0),"-"))</f>
        <v>3.8126681465655565E-3</v>
      </c>
      <c r="BI34" s="306">
        <f>IF($A34="","",IFERROR(VLOOKUP(BI$3&amp;$A34,Model1_Rio!$1:$1048576,BI$4,0),"-"))</f>
        <v>1.7269196510314941</v>
      </c>
      <c r="BJ34" s="307">
        <f>IF($A34="","",IFERROR(VLOOKUP(BJ$3&amp;$A34,Model1_Rio!$1:$1048576,BJ$4,0)*100,"-"))</f>
        <v>0</v>
      </c>
      <c r="BK34" s="308">
        <f>IF($A34="","",IFERROR(VLOOKUP(BK$3&amp;$A34,Model1_Rio!$1:$1048576,BK$4,0),"-"))</f>
        <v>6.5116467885673046E-3</v>
      </c>
      <c r="BL34" s="306">
        <f>IF($A34="","",IFERROR(VLOOKUP(BL$3&amp;$A34,Model1_Rio!$1:$1048576,BL$4,0),"-"))</f>
        <v>1.8607492446899414</v>
      </c>
      <c r="BM34" s="307">
        <f>IF($A34="","",IFERROR(VLOOKUP(BM$3&amp;$A34,Model1_Rio!$1:$1048576,BM$4,0)*100,"-"))</f>
        <v>0</v>
      </c>
      <c r="BN34" s="308">
        <f>IF($A34="","",IFERROR(VLOOKUP(BN$3&amp;$A34,Model1_Rio!$1:$1048576,BN$4,0),"-"))</f>
        <v>7.2515932843089104E-3</v>
      </c>
      <c r="BO34" s="306">
        <f>IF($A34="","",IFERROR(VLOOKUP(BO$3&amp;$A34,Model1_Rio!$1:$1048576,BO$4,0),"-"))</f>
        <v>2.1116838455200195</v>
      </c>
      <c r="BP34" s="307">
        <f>IF($A34="","",IFERROR(VLOOKUP(BP$3&amp;$A34,Model1_Rio!$1:$1048576,BP$4,0)*100,"-"))</f>
        <v>0</v>
      </c>
      <c r="BQ34" s="308">
        <f>IF($A34="","",IFERROR(VLOOKUP(BQ$3&amp;$A34,Model1_Rio!$1:$1048576,BQ$4,0),"-"))</f>
        <v>7.3596225120127201E-3</v>
      </c>
    </row>
    <row r="35" spans="1:69" ht="15.75" x14ac:dyDescent="0.25">
      <c r="A35" s="367" t="s">
        <v>701</v>
      </c>
      <c r="B35" s="317" t="s">
        <v>751</v>
      </c>
      <c r="C35" s="318"/>
      <c r="D35" s="419">
        <f>IF($A35="","",IFERROR(VLOOKUP(D$3&amp;$A35,Model1_Rio!$1:$1048576,8,0),"-"))</f>
        <v>5766</v>
      </c>
      <c r="E35" s="420"/>
      <c r="F35" s="421"/>
      <c r="G35" s="419">
        <f>IF($A35="","",IFERROR(VLOOKUP(G$3&amp;$A35,Model1_Rio!$1:$1048576,8,0),"-"))</f>
        <v>6302</v>
      </c>
      <c r="H35" s="420"/>
      <c r="I35" s="421"/>
      <c r="J35" s="419">
        <f>IF($A35="","",IFERROR(VLOOKUP(J$3&amp;$A35,Model1_Rio!$1:$1048576,8,0),"-"))</f>
        <v>6433</v>
      </c>
      <c r="K35" s="420"/>
      <c r="L35" s="421"/>
      <c r="M35" s="419">
        <f>IF($A35="","",IFERROR(VLOOKUP(M$3&amp;$A35,Model1_Rio!$1:$1048576,8,0),"-"))</f>
        <v>6275</v>
      </c>
      <c r="N35" s="420"/>
      <c r="O35" s="421"/>
      <c r="P35" s="419">
        <f>IF($A35="","",IFERROR(VLOOKUP(P$3&amp;$A35,Model1_Rio!$1:$1048576,8,0),"-"))</f>
        <v>6149</v>
      </c>
      <c r="Q35" s="420"/>
      <c r="R35" s="421"/>
      <c r="S35" s="419">
        <f>IF($A35="","",IFERROR(VLOOKUP(S$3&amp;$A35,Model1_Rio!$1:$1048576,8,0),"-"))</f>
        <v>6197</v>
      </c>
      <c r="T35" s="420"/>
      <c r="U35" s="421"/>
      <c r="V35" s="419">
        <f>IF($A35="","",IFERROR(VLOOKUP(V$3&amp;$A35,Model1_Rio!$1:$1048576,8,0),"-"))</f>
        <v>6332</v>
      </c>
      <c r="W35" s="420"/>
      <c r="X35" s="421"/>
      <c r="Y35" s="419">
        <f>IF($A35="","",IFERROR(VLOOKUP(Y$3&amp;$A35,Model1_Rio!$1:$1048576,8,0),"-"))</f>
        <v>6285</v>
      </c>
      <c r="Z35" s="420"/>
      <c r="AA35" s="421"/>
      <c r="AB35" s="419">
        <f>IF($A35="","",IFERROR(VLOOKUP(AB$3&amp;$A35,Model1_Rio!$1:$1048576,8,0),"-"))</f>
        <v>6474</v>
      </c>
      <c r="AC35" s="420"/>
      <c r="AD35" s="421"/>
      <c r="AE35" s="419">
        <f>IF($A35="","",IFERROR(VLOOKUP(AE$3&amp;$A35,Model1_Rio!$1:$1048576,8,0),"-"))</f>
        <v>6442</v>
      </c>
      <c r="AF35" s="420"/>
      <c r="AG35" s="421"/>
      <c r="AH35" s="419">
        <f>IF($A35="","",IFERROR(VLOOKUP(AH$3&amp;$A35,Model1_Rio!$1:$1048576,8,0),"-"))</f>
        <v>6464</v>
      </c>
      <c r="AI35" s="420"/>
      <c r="AJ35" s="421"/>
      <c r="AK35" s="419">
        <f>IF($A35="","",IFERROR(VLOOKUP(AK$3&amp;$A35,Model1_Rio!$1:$1048576,8,0),"-"))</f>
        <v>6271</v>
      </c>
      <c r="AL35" s="420"/>
      <c r="AM35" s="421"/>
      <c r="AN35" s="419">
        <f>IF($A35="","",IFERROR(VLOOKUP(AN$3&amp;$A35,Model1_Rio!$1:$1048576,8,0),"-"))</f>
        <v>6294</v>
      </c>
      <c r="AO35" s="420"/>
      <c r="AP35" s="421"/>
      <c r="AQ35" s="419">
        <f>IF($A35="","",IFERROR(VLOOKUP(AQ$3&amp;$A35,Model1_Rio!$1:$1048576,8,0),"-"))</f>
        <v>6179</v>
      </c>
      <c r="AR35" s="420"/>
      <c r="AS35" s="421"/>
      <c r="AT35" s="419">
        <f>IF($A35="","",IFERROR(VLOOKUP(AT$3&amp;$A35,Model1_Rio!$1:$1048576,8,0),"-"))</f>
        <v>6224</v>
      </c>
      <c r="AU35" s="420"/>
      <c r="AV35" s="421"/>
      <c r="AW35" s="419">
        <f>IF($A35="","",IFERROR(VLOOKUP(AW$3&amp;$A35,Model1_Rio!$1:$1048576,8,0),"-"))</f>
        <v>6237</v>
      </c>
      <c r="AX35" s="420"/>
      <c r="AY35" s="421"/>
      <c r="AZ35" s="419">
        <f>IF($A35="","",IFERROR(VLOOKUP(AZ$3&amp;$A35,Model1_Rio!$1:$1048576,8,0),"-"))</f>
        <v>6218</v>
      </c>
      <c r="BA35" s="420"/>
      <c r="BB35" s="421"/>
      <c r="BC35" s="419">
        <f>IF($A35="","",IFERROR(VLOOKUP(BC$3&amp;$A35,Model1_Rio!$1:$1048576,8,0),"-"))</f>
        <v>24776</v>
      </c>
      <c r="BD35" s="420"/>
      <c r="BE35" s="421"/>
      <c r="BF35" s="419">
        <f>IF($A35="","",IFERROR(VLOOKUP(BF$3&amp;$A35,Model1_Rio!$1:$1048576,8,0),"-"))</f>
        <v>24963</v>
      </c>
      <c r="BG35" s="420"/>
      <c r="BH35" s="421"/>
      <c r="BI35" s="419">
        <f>IF($A35="","",IFERROR(VLOOKUP(BI$3&amp;$A35,Model1_Rio!$1:$1048576,8,0),"-"))</f>
        <v>25651</v>
      </c>
      <c r="BJ35" s="420"/>
      <c r="BK35" s="421"/>
      <c r="BL35" s="419">
        <f>IF($A35="","",IFERROR(VLOOKUP(BL$3&amp;$A35,Model1_Rio!$1:$1048576,8,0),"-"))</f>
        <v>24934</v>
      </c>
      <c r="BM35" s="420"/>
      <c r="BN35" s="421"/>
      <c r="BO35" s="419">
        <f>IF($A35="","",IFERROR(VLOOKUP(BO$3&amp;$A35,Model1_Rio!$1:$1048576,8,0),"-"))</f>
        <v>6218</v>
      </c>
      <c r="BP35" s="420"/>
      <c r="BQ35" s="421"/>
    </row>
    <row r="36" spans="1:69" ht="16.5" thickBot="1" x14ac:dyDescent="0.3">
      <c r="A36" s="367" t="s">
        <v>701</v>
      </c>
      <c r="B36" s="319" t="s">
        <v>752</v>
      </c>
      <c r="C36" s="318"/>
      <c r="D36" s="422">
        <f>IF($A36="","",IFERROR(VLOOKUP(D$3&amp;$A36,Model1_Rio!$1:$1048576,9,0),"-"))</f>
        <v>0.43910759687423706</v>
      </c>
      <c r="E36" s="423"/>
      <c r="F36" s="424"/>
      <c r="G36" s="422">
        <f>IF($A36="","",IFERROR(VLOOKUP(G$3&amp;$A36,Model1_Rio!$1:$1048576,9,0),"-"))</f>
        <v>0.38847437500953674</v>
      </c>
      <c r="H36" s="423"/>
      <c r="I36" s="424"/>
      <c r="J36" s="422">
        <f>IF($A36="","",IFERROR(VLOOKUP(J$3&amp;$A36,Model1_Rio!$1:$1048576,9,0),"-"))</f>
        <v>0.42261961102485657</v>
      </c>
      <c r="K36" s="423"/>
      <c r="L36" s="424"/>
      <c r="M36" s="422">
        <f>IF($A36="","",IFERROR(VLOOKUP(M$3&amp;$A36,Model1_Rio!$1:$1048576,9,0),"-"))</f>
        <v>0.41080588102340698</v>
      </c>
      <c r="N36" s="423"/>
      <c r="O36" s="424"/>
      <c r="P36" s="422">
        <f>IF($A36="","",IFERROR(VLOOKUP(P$3&amp;$A36,Model1_Rio!$1:$1048576,9,0),"-"))</f>
        <v>0.43616029620170593</v>
      </c>
      <c r="Q36" s="423"/>
      <c r="R36" s="424"/>
      <c r="S36" s="422">
        <f>IF($A36="","",IFERROR(VLOOKUP(S$3&amp;$A36,Model1_Rio!$1:$1048576,9,0),"-"))</f>
        <v>0.42477443814277649</v>
      </c>
      <c r="T36" s="423"/>
      <c r="U36" s="424"/>
      <c r="V36" s="422">
        <f>IF($A36="","",IFERROR(VLOOKUP(V$3&amp;$A36,Model1_Rio!$1:$1048576,9,0),"-"))</f>
        <v>0.42859810590744019</v>
      </c>
      <c r="W36" s="423"/>
      <c r="X36" s="424"/>
      <c r="Y36" s="422">
        <f>IF($A36="","",IFERROR(VLOOKUP(Y$3&amp;$A36,Model1_Rio!$1:$1048576,9,0),"-"))</f>
        <v>0.47244355082511902</v>
      </c>
      <c r="Z36" s="423"/>
      <c r="AA36" s="424"/>
      <c r="AB36" s="422">
        <f>IF($A36="","",IFERROR(VLOOKUP(AB$3&amp;$A36,Model1_Rio!$1:$1048576,9,0),"-"))</f>
        <v>0.47114095091819763</v>
      </c>
      <c r="AC36" s="423"/>
      <c r="AD36" s="424"/>
      <c r="AE36" s="422">
        <f>IF($A36="","",IFERROR(VLOOKUP(AE$3&amp;$A36,Model1_Rio!$1:$1048576,9,0),"-"))</f>
        <v>0.2466287761926651</v>
      </c>
      <c r="AF36" s="423"/>
      <c r="AG36" s="424"/>
      <c r="AH36" s="422">
        <f>IF($A36="","",IFERROR(VLOOKUP(AH$3&amp;$A36,Model1_Rio!$1:$1048576,9,0),"-"))</f>
        <v>0.11803902685642242</v>
      </c>
      <c r="AI36" s="423"/>
      <c r="AJ36" s="424"/>
      <c r="AK36" s="422">
        <f>IF($A36="","",IFERROR(VLOOKUP(AK$3&amp;$A36,Model1_Rio!$1:$1048576,9,0),"-"))</f>
        <v>0.18837621808052063</v>
      </c>
      <c r="AL36" s="423"/>
      <c r="AM36" s="424"/>
      <c r="AN36" s="422">
        <f>IF($A36="","",IFERROR(VLOOKUP(AN$3&amp;$A36,Model1_Rio!$1:$1048576,9,0),"-"))</f>
        <v>0.45683535933494568</v>
      </c>
      <c r="AO36" s="423"/>
      <c r="AP36" s="424"/>
      <c r="AQ36" s="422">
        <f>IF($A36="","",IFERROR(VLOOKUP(AQ$3&amp;$A36,Model1_Rio!$1:$1048576,9,0),"-"))</f>
        <v>0.47040796279907227</v>
      </c>
      <c r="AR36" s="423"/>
      <c r="AS36" s="424"/>
      <c r="AT36" s="422">
        <f>IF($A36="","",IFERROR(VLOOKUP(AT$3&amp;$A36,Model1_Rio!$1:$1048576,9,0),"-"))</f>
        <v>0.50053507089614868</v>
      </c>
      <c r="AU36" s="423"/>
      <c r="AV36" s="424"/>
      <c r="AW36" s="422">
        <f>IF($A36="","",IFERROR(VLOOKUP(AW$3&amp;$A36,Model1_Rio!$1:$1048576,9,0),"-"))</f>
        <v>0.48062872886657715</v>
      </c>
      <c r="AX36" s="423"/>
      <c r="AY36" s="424"/>
      <c r="AZ36" s="422">
        <f>IF($A36="","",IFERROR(VLOOKUP(AZ$3&amp;$A36,Model1_Rio!$1:$1048576,9,0),"-"))</f>
        <v>0.47711798548698425</v>
      </c>
      <c r="BA36" s="423"/>
      <c r="BB36" s="424"/>
      <c r="BC36" s="422">
        <f>IF($A36="","",IFERROR(VLOOKUP(BC$3&amp;$A36,Model1_Rio!$1:$1048576,9,0),"-"))</f>
        <v>0.41264712810516357</v>
      </c>
      <c r="BD36" s="423"/>
      <c r="BE36" s="424"/>
      <c r="BF36" s="422">
        <f>IF($A36="","",IFERROR(VLOOKUP(BF$3&amp;$A36,Model1_Rio!$1:$1048576,9,0),"-"))</f>
        <v>0.43893823027610779</v>
      </c>
      <c r="BG36" s="423"/>
      <c r="BH36" s="424"/>
      <c r="BI36" s="422">
        <f>IF($A36="","",IFERROR(VLOOKUP(BI$3&amp;$A36,Model1_Rio!$1:$1048576,9,0),"-"))</f>
        <v>0.21449689567089081</v>
      </c>
      <c r="BJ36" s="423"/>
      <c r="BK36" s="424"/>
      <c r="BL36" s="422">
        <f>IF($A36="","",IFERROR(VLOOKUP(BL$3&amp;$A36,Model1_Rio!$1:$1048576,9,0),"-"))</f>
        <v>0.47525879740715027</v>
      </c>
      <c r="BM36" s="423"/>
      <c r="BN36" s="424"/>
      <c r="BO36" s="422">
        <f>IF($A36="","",IFERROR(VLOOKUP(BO$3&amp;$A36,Model1_Rio!$1:$1048576,9,0),"-"))</f>
        <v>0.47711798548698425</v>
      </c>
      <c r="BP36" s="423"/>
      <c r="BQ36" s="424"/>
    </row>
    <row r="37" spans="1:69" ht="13.5" thickTop="1" x14ac:dyDescent="0.25">
      <c r="A37" s="369"/>
      <c r="B37" s="320" t="s">
        <v>772</v>
      </c>
      <c r="C37" s="321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</row>
    <row r="38" spans="1:69" x14ac:dyDescent="0.25">
      <c r="B38" s="248" t="s">
        <v>2</v>
      </c>
      <c r="C38" s="323"/>
      <c r="D38" s="324"/>
      <c r="E38" s="324"/>
      <c r="F38" s="324"/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324"/>
    </row>
    <row r="39" spans="1:69" x14ac:dyDescent="0.25">
      <c r="B39" s="259" t="s">
        <v>773</v>
      </c>
      <c r="C39" s="325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</row>
    <row r="40" spans="1:69" x14ac:dyDescent="0.25">
      <c r="B40" s="327"/>
      <c r="C40" s="325"/>
    </row>
    <row r="41" spans="1:69" s="329" customFormat="1" x14ac:dyDescent="0.25">
      <c r="A41" s="367"/>
      <c r="B41" s="297"/>
      <c r="C41" s="325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  <c r="AO41" s="328"/>
      <c r="AP41" s="328"/>
      <c r="AQ41" s="328"/>
      <c r="AR41" s="328"/>
      <c r="AS41" s="328"/>
      <c r="AT41" s="328"/>
      <c r="AU41" s="328"/>
      <c r="AV41" s="328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</row>
    <row r="42" spans="1:69" x14ac:dyDescent="0.25">
      <c r="C42" s="325"/>
    </row>
    <row r="43" spans="1:69" x14ac:dyDescent="0.25">
      <c r="C43" s="325"/>
    </row>
    <row r="44" spans="1:69" x14ac:dyDescent="0.25">
      <c r="C44" s="325"/>
    </row>
    <row r="45" spans="1:69" x14ac:dyDescent="0.25">
      <c r="C45" s="325"/>
    </row>
    <row r="46" spans="1:69" x14ac:dyDescent="0.25">
      <c r="C46" s="325"/>
    </row>
    <row r="47" spans="1:69" x14ac:dyDescent="0.25">
      <c r="C47" s="325"/>
    </row>
    <row r="48" spans="1:69" x14ac:dyDescent="0.25">
      <c r="C48" s="325"/>
    </row>
    <row r="49" spans="1:69" x14ac:dyDescent="0.25">
      <c r="C49" s="325"/>
    </row>
    <row r="50" spans="1:69" s="328" customFormat="1" x14ac:dyDescent="0.25">
      <c r="A50" s="367"/>
      <c r="B50" s="297"/>
      <c r="C50" s="325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</row>
    <row r="51" spans="1:69" s="328" customFormat="1" x14ac:dyDescent="0.25">
      <c r="A51" s="367"/>
      <c r="B51" s="297"/>
      <c r="C51" s="325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</row>
  </sheetData>
  <mergeCells count="72">
    <mergeCell ref="BL36:BN36"/>
    <mergeCell ref="BO36:BQ36"/>
    <mergeCell ref="AT36:AV36"/>
    <mergeCell ref="AW36:AY36"/>
    <mergeCell ref="AZ36:BB36"/>
    <mergeCell ref="BC36:BE36"/>
    <mergeCell ref="BF36:BH36"/>
    <mergeCell ref="BI36:BK36"/>
    <mergeCell ref="AB36:AD36"/>
    <mergeCell ref="AE36:AG36"/>
    <mergeCell ref="AH36:AJ36"/>
    <mergeCell ref="AK36:AM36"/>
    <mergeCell ref="AN36:AP36"/>
    <mergeCell ref="AQ36:AS36"/>
    <mergeCell ref="BL35:BN35"/>
    <mergeCell ref="BO35:BQ35"/>
    <mergeCell ref="D36:F36"/>
    <mergeCell ref="G36:I36"/>
    <mergeCell ref="J36:L36"/>
    <mergeCell ref="M36:O36"/>
    <mergeCell ref="P36:R36"/>
    <mergeCell ref="S36:U36"/>
    <mergeCell ref="V36:X36"/>
    <mergeCell ref="Y36:AA36"/>
    <mergeCell ref="AT35:AV35"/>
    <mergeCell ref="AW35:AY35"/>
    <mergeCell ref="AZ35:BB35"/>
    <mergeCell ref="BC35:BE35"/>
    <mergeCell ref="BF35:BH35"/>
    <mergeCell ref="BI35:BK35"/>
    <mergeCell ref="AB35:AD35"/>
    <mergeCell ref="AE35:AG35"/>
    <mergeCell ref="AH35:AJ35"/>
    <mergeCell ref="AK35:AM35"/>
    <mergeCell ref="AN35:AP35"/>
    <mergeCell ref="AQ35:AS35"/>
    <mergeCell ref="Y35:AA35"/>
    <mergeCell ref="B10:C10"/>
    <mergeCell ref="B11:C11"/>
    <mergeCell ref="B14:C14"/>
    <mergeCell ref="B16:C16"/>
    <mergeCell ref="D35:F35"/>
    <mergeCell ref="G35:I35"/>
    <mergeCell ref="J35:L35"/>
    <mergeCell ref="M35:O35"/>
    <mergeCell ref="P35:R35"/>
    <mergeCell ref="S35:U35"/>
    <mergeCell ref="V35:X35"/>
    <mergeCell ref="BC7:BE7"/>
    <mergeCell ref="BF7:BH7"/>
    <mergeCell ref="BI7:BK7"/>
    <mergeCell ref="BL7:BN7"/>
    <mergeCell ref="BO7:BQ7"/>
    <mergeCell ref="B9:C9"/>
    <mergeCell ref="AK7:AM7"/>
    <mergeCell ref="AN7:AP7"/>
    <mergeCell ref="AQ7:AS7"/>
    <mergeCell ref="AT7:AV7"/>
    <mergeCell ref="B7:C8"/>
    <mergeCell ref="D7:F7"/>
    <mergeCell ref="G7:I7"/>
    <mergeCell ref="J7:L7"/>
    <mergeCell ref="M7:O7"/>
    <mergeCell ref="P7:R7"/>
    <mergeCell ref="AW7:AY7"/>
    <mergeCell ref="AZ7:BB7"/>
    <mergeCell ref="S7:U7"/>
    <mergeCell ref="V7:X7"/>
    <mergeCell ref="Y7:AA7"/>
    <mergeCell ref="AB7:AD7"/>
    <mergeCell ref="AE7:AG7"/>
    <mergeCell ref="AH7:AJ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1"/>
  <sheetViews>
    <sheetView showGridLines="0" zoomScale="90" zoomScaleNormal="90" workbookViewId="0">
      <pane ySplit="8" topLeftCell="A9" activePane="bottomLeft" state="frozen"/>
      <selection activeCell="B84" sqref="B84"/>
      <selection pane="bottomLeft" activeCell="B84" sqref="B84"/>
    </sheetView>
  </sheetViews>
  <sheetFormatPr defaultColWidth="9.28515625" defaultRowHeight="12.75" x14ac:dyDescent="0.25"/>
  <cols>
    <col min="1" max="1" width="4.140625" style="367" customWidth="1"/>
    <col min="2" max="2" width="2.28515625" style="297" customWidth="1"/>
    <col min="3" max="3" width="26" style="330" customWidth="1"/>
    <col min="4" max="4" width="11.42578125" style="328" customWidth="1"/>
    <col min="5" max="5" width="9.28515625" style="328" bestFit="1" customWidth="1"/>
    <col min="6" max="6" width="9.7109375" style="328" bestFit="1" customWidth="1"/>
    <col min="7" max="7" width="11.42578125" style="328" customWidth="1"/>
    <col min="8" max="8" width="9.28515625" style="328" bestFit="1" customWidth="1"/>
    <col min="9" max="9" width="9.7109375" style="328" bestFit="1" customWidth="1"/>
    <col min="10" max="10" width="11.42578125" style="328" customWidth="1"/>
    <col min="11" max="11" width="8.5703125" style="328" customWidth="1"/>
    <col min="12" max="12" width="7.7109375" style="328" customWidth="1"/>
    <col min="13" max="13" width="11.42578125" style="328" customWidth="1"/>
    <col min="14" max="14" width="8.5703125" style="328" customWidth="1"/>
    <col min="15" max="15" width="7.7109375" style="328" customWidth="1"/>
    <col min="16" max="16" width="11.42578125" style="328" customWidth="1"/>
    <col min="17" max="17" width="8.5703125" style="328" customWidth="1"/>
    <col min="18" max="18" width="7.7109375" style="328" customWidth="1"/>
    <col min="19" max="19" width="11.42578125" style="328" customWidth="1"/>
    <col min="20" max="20" width="8.5703125" style="328" customWidth="1"/>
    <col min="21" max="21" width="7.7109375" style="328" customWidth="1"/>
    <col min="22" max="22" width="11.42578125" style="328" customWidth="1"/>
    <col min="23" max="23" width="8.5703125" style="328" customWidth="1"/>
    <col min="24" max="24" width="7.7109375" style="328" customWidth="1"/>
    <col min="25" max="25" width="11.42578125" style="328" customWidth="1"/>
    <col min="26" max="26" width="8.5703125" style="328" customWidth="1"/>
    <col min="27" max="27" width="7.7109375" style="328" customWidth="1"/>
    <col min="28" max="28" width="11.42578125" style="328" customWidth="1"/>
    <col min="29" max="29" width="8.5703125" style="328" customWidth="1"/>
    <col min="30" max="30" width="7.7109375" style="328" customWidth="1"/>
    <col min="31" max="31" width="11.42578125" style="328" customWidth="1"/>
    <col min="32" max="32" width="8.5703125" style="328" customWidth="1"/>
    <col min="33" max="33" width="7.7109375" style="328" customWidth="1"/>
    <col min="34" max="34" width="11.42578125" style="328" customWidth="1"/>
    <col min="35" max="35" width="8.5703125" style="328" customWidth="1"/>
    <col min="36" max="36" width="7.7109375" style="328" customWidth="1"/>
    <col min="37" max="37" width="11.42578125" style="328" customWidth="1"/>
    <col min="38" max="38" width="8.5703125" style="328" customWidth="1"/>
    <col min="39" max="39" width="7.7109375" style="328" customWidth="1"/>
    <col min="40" max="40" width="11.42578125" style="328" customWidth="1"/>
    <col min="41" max="41" width="8.5703125" style="328" customWidth="1"/>
    <col min="42" max="42" width="7.7109375" style="328" customWidth="1"/>
    <col min="43" max="43" width="11.42578125" style="328" customWidth="1"/>
    <col min="44" max="44" width="8.5703125" style="328" customWidth="1"/>
    <col min="45" max="45" width="7.7109375" style="328" customWidth="1"/>
    <col min="46" max="46" width="11.42578125" style="328" customWidth="1"/>
    <col min="47" max="47" width="8.5703125" style="328" customWidth="1"/>
    <col min="48" max="48" width="7.7109375" style="328" customWidth="1"/>
    <col min="49" max="16384" width="9.28515625" style="297"/>
  </cols>
  <sheetData>
    <row r="1" spans="1:69" s="292" customFormat="1" ht="21.75" customHeight="1" x14ac:dyDescent="0.25">
      <c r="A1" s="289" t="s">
        <v>724</v>
      </c>
      <c r="B1" s="290"/>
      <c r="C1" s="289"/>
      <c r="D1" s="291" t="str">
        <f>D3&amp;"_"&amp;D4</f>
        <v>12012_4</v>
      </c>
      <c r="E1" s="291" t="str">
        <f>E3&amp;"_"&amp;E4</f>
        <v>12012_7</v>
      </c>
      <c r="F1" s="291" t="str">
        <f>F3&amp;"_"&amp;F4</f>
        <v>12012_10</v>
      </c>
      <c r="G1" s="291" t="str">
        <f>G3&amp;"_"&amp;G4</f>
        <v>22012_4</v>
      </c>
      <c r="H1" s="291" t="str">
        <f t="shared" ref="H1" si="0">H3&amp;"_"&amp;H4</f>
        <v>22012_7</v>
      </c>
      <c r="I1" s="291" t="str">
        <f>I3&amp;"_"&amp;I4</f>
        <v>22012_10</v>
      </c>
      <c r="J1" s="291" t="str">
        <f t="shared" ref="J1:BQ1" si="1">J3&amp;"_"&amp;J4</f>
        <v>32012_4</v>
      </c>
      <c r="K1" s="291" t="str">
        <f t="shared" si="1"/>
        <v>32012_7</v>
      </c>
      <c r="L1" s="291" t="str">
        <f t="shared" si="1"/>
        <v>32012_10</v>
      </c>
      <c r="M1" s="291" t="str">
        <f t="shared" si="1"/>
        <v>42012_4</v>
      </c>
      <c r="N1" s="291" t="str">
        <f t="shared" si="1"/>
        <v>42012_7</v>
      </c>
      <c r="O1" s="291" t="str">
        <f t="shared" si="1"/>
        <v>42012_10</v>
      </c>
      <c r="P1" s="291" t="str">
        <f t="shared" si="1"/>
        <v>12013_4</v>
      </c>
      <c r="Q1" s="291" t="str">
        <f t="shared" si="1"/>
        <v>12013_7</v>
      </c>
      <c r="R1" s="291" t="str">
        <f t="shared" si="1"/>
        <v>12013_10</v>
      </c>
      <c r="S1" s="291" t="str">
        <f t="shared" si="1"/>
        <v>22013_4</v>
      </c>
      <c r="T1" s="291" t="str">
        <f t="shared" si="1"/>
        <v>22013_7</v>
      </c>
      <c r="U1" s="291" t="str">
        <f t="shared" si="1"/>
        <v>22013_10</v>
      </c>
      <c r="V1" s="291" t="str">
        <f t="shared" si="1"/>
        <v>32013_4</v>
      </c>
      <c r="W1" s="291" t="str">
        <f t="shared" si="1"/>
        <v>32013_7</v>
      </c>
      <c r="X1" s="291" t="str">
        <f t="shared" si="1"/>
        <v>32013_10</v>
      </c>
      <c r="Y1" s="291" t="str">
        <f t="shared" si="1"/>
        <v>42013_4</v>
      </c>
      <c r="Z1" s="291" t="str">
        <f t="shared" si="1"/>
        <v>42013_7</v>
      </c>
      <c r="AA1" s="291" t="str">
        <f t="shared" si="1"/>
        <v>42013_10</v>
      </c>
      <c r="AB1" s="291" t="str">
        <f t="shared" si="1"/>
        <v>12014_4</v>
      </c>
      <c r="AC1" s="291" t="str">
        <f t="shared" si="1"/>
        <v>12014_7</v>
      </c>
      <c r="AD1" s="291" t="str">
        <f t="shared" si="1"/>
        <v>12014_10</v>
      </c>
      <c r="AE1" s="291" t="str">
        <f t="shared" si="1"/>
        <v>22014_4</v>
      </c>
      <c r="AF1" s="291" t="str">
        <f t="shared" si="1"/>
        <v>22014_7</v>
      </c>
      <c r="AG1" s="291" t="str">
        <f t="shared" si="1"/>
        <v>22014_10</v>
      </c>
      <c r="AH1" s="291" t="str">
        <f t="shared" si="1"/>
        <v>32014_4</v>
      </c>
      <c r="AI1" s="291" t="str">
        <f t="shared" si="1"/>
        <v>32014_7</v>
      </c>
      <c r="AJ1" s="291" t="str">
        <f t="shared" si="1"/>
        <v>32014_10</v>
      </c>
      <c r="AK1" s="291" t="str">
        <f t="shared" si="1"/>
        <v>42014_4</v>
      </c>
      <c r="AL1" s="291" t="str">
        <f t="shared" si="1"/>
        <v>42014_7</v>
      </c>
      <c r="AM1" s="291" t="str">
        <f t="shared" si="1"/>
        <v>42014_10</v>
      </c>
      <c r="AN1" s="291" t="str">
        <f t="shared" si="1"/>
        <v>12015_4</v>
      </c>
      <c r="AO1" s="291" t="str">
        <f t="shared" si="1"/>
        <v>12015_7</v>
      </c>
      <c r="AP1" s="291" t="str">
        <f t="shared" si="1"/>
        <v>12015_10</v>
      </c>
      <c r="AQ1" s="291" t="str">
        <f t="shared" si="1"/>
        <v>22015_4</v>
      </c>
      <c r="AR1" s="291" t="str">
        <f t="shared" si="1"/>
        <v>22015_7</v>
      </c>
      <c r="AS1" s="291" t="str">
        <f t="shared" si="1"/>
        <v>22015_10</v>
      </c>
      <c r="AT1" s="291" t="str">
        <f t="shared" si="1"/>
        <v>32015_4</v>
      </c>
      <c r="AU1" s="291" t="str">
        <f t="shared" si="1"/>
        <v>32015_7</v>
      </c>
      <c r="AV1" s="291" t="str">
        <f t="shared" si="1"/>
        <v>32015_10</v>
      </c>
      <c r="AW1" s="291" t="str">
        <f t="shared" si="1"/>
        <v>42015_4</v>
      </c>
      <c r="AX1" s="291" t="str">
        <f t="shared" si="1"/>
        <v>42015_7</v>
      </c>
      <c r="AY1" s="291" t="str">
        <f t="shared" si="1"/>
        <v>42015_10</v>
      </c>
      <c r="AZ1" s="291" t="str">
        <f t="shared" si="1"/>
        <v>12016_4</v>
      </c>
      <c r="BA1" s="291" t="str">
        <f t="shared" si="1"/>
        <v>12016_7</v>
      </c>
      <c r="BB1" s="291" t="str">
        <f t="shared" si="1"/>
        <v>12016_10</v>
      </c>
      <c r="BC1" s="291" t="str">
        <f t="shared" si="1"/>
        <v>2012_4</v>
      </c>
      <c r="BD1" s="291" t="str">
        <f t="shared" si="1"/>
        <v>2012_7</v>
      </c>
      <c r="BE1" s="291" t="str">
        <f t="shared" si="1"/>
        <v>2012_10</v>
      </c>
      <c r="BF1" s="291" t="str">
        <f t="shared" si="1"/>
        <v>2013_4</v>
      </c>
      <c r="BG1" s="291" t="str">
        <f t="shared" si="1"/>
        <v>2013_7</v>
      </c>
      <c r="BH1" s="291" t="str">
        <f t="shared" si="1"/>
        <v>2013_10</v>
      </c>
      <c r="BI1" s="291" t="str">
        <f t="shared" si="1"/>
        <v>2014_4</v>
      </c>
      <c r="BJ1" s="291" t="str">
        <f t="shared" si="1"/>
        <v>2014_7</v>
      </c>
      <c r="BK1" s="291" t="str">
        <f t="shared" si="1"/>
        <v>2014_10</v>
      </c>
      <c r="BL1" s="291" t="str">
        <f t="shared" si="1"/>
        <v>2015_4</v>
      </c>
      <c r="BM1" s="291" t="str">
        <f t="shared" si="1"/>
        <v>2015_7</v>
      </c>
      <c r="BN1" s="291" t="str">
        <f t="shared" si="1"/>
        <v>2015_10</v>
      </c>
      <c r="BO1" s="291" t="str">
        <f t="shared" si="1"/>
        <v>2016_4</v>
      </c>
      <c r="BP1" s="291" t="str">
        <f t="shared" si="1"/>
        <v>2016_7</v>
      </c>
      <c r="BQ1" s="291" t="str">
        <f t="shared" si="1"/>
        <v>2016_10</v>
      </c>
    </row>
    <row r="2" spans="1:69" s="294" customFormat="1" ht="7.5" customHeight="1" x14ac:dyDescent="0.25">
      <c r="A2" s="293">
        <v>1</v>
      </c>
      <c r="B2" s="293">
        <v>2</v>
      </c>
      <c r="C2" s="293">
        <v>3</v>
      </c>
      <c r="D2" s="293">
        <v>4</v>
      </c>
      <c r="E2" s="293">
        <v>5</v>
      </c>
      <c r="F2" s="293">
        <v>6</v>
      </c>
      <c r="G2" s="293">
        <v>7</v>
      </c>
      <c r="H2" s="293">
        <v>8</v>
      </c>
      <c r="I2" s="293">
        <v>9</v>
      </c>
      <c r="J2" s="293">
        <v>10</v>
      </c>
      <c r="K2" s="293">
        <v>11</v>
      </c>
      <c r="L2" s="293">
        <v>12</v>
      </c>
      <c r="M2" s="293">
        <v>13</v>
      </c>
      <c r="N2" s="293">
        <v>14</v>
      </c>
      <c r="O2" s="293">
        <v>15</v>
      </c>
      <c r="P2" s="293">
        <v>16</v>
      </c>
      <c r="Q2" s="293">
        <v>17</v>
      </c>
      <c r="R2" s="293">
        <v>18</v>
      </c>
      <c r="S2" s="293">
        <v>19</v>
      </c>
      <c r="T2" s="293">
        <v>20</v>
      </c>
      <c r="U2" s="293">
        <v>21</v>
      </c>
      <c r="V2" s="293">
        <v>22</v>
      </c>
      <c r="W2" s="293">
        <v>23</v>
      </c>
      <c r="X2" s="293">
        <v>24</v>
      </c>
      <c r="Y2" s="293">
        <v>25</v>
      </c>
      <c r="Z2" s="293">
        <v>26</v>
      </c>
      <c r="AA2" s="293">
        <v>27</v>
      </c>
      <c r="AB2" s="293">
        <v>28</v>
      </c>
      <c r="AC2" s="293">
        <v>29</v>
      </c>
      <c r="AD2" s="293">
        <v>30</v>
      </c>
      <c r="AE2" s="293">
        <v>31</v>
      </c>
      <c r="AF2" s="293">
        <v>32</v>
      </c>
      <c r="AG2" s="293">
        <v>33</v>
      </c>
      <c r="AH2" s="293">
        <v>34</v>
      </c>
      <c r="AI2" s="293">
        <v>35</v>
      </c>
      <c r="AJ2" s="293">
        <v>36</v>
      </c>
      <c r="AK2" s="293">
        <v>37</v>
      </c>
      <c r="AL2" s="293">
        <v>38</v>
      </c>
      <c r="AM2" s="293">
        <v>39</v>
      </c>
      <c r="AN2" s="293">
        <v>40</v>
      </c>
      <c r="AO2" s="293">
        <v>41</v>
      </c>
      <c r="AP2" s="293">
        <v>42</v>
      </c>
      <c r="AQ2" s="293">
        <v>43</v>
      </c>
      <c r="AR2" s="293">
        <v>44</v>
      </c>
      <c r="AS2" s="293">
        <v>45</v>
      </c>
      <c r="AT2" s="293">
        <v>46</v>
      </c>
      <c r="AU2" s="293">
        <v>47</v>
      </c>
      <c r="AV2" s="293">
        <v>48</v>
      </c>
      <c r="AW2" s="293">
        <v>49</v>
      </c>
      <c r="AX2" s="293">
        <v>50</v>
      </c>
      <c r="AY2" s="293">
        <v>51</v>
      </c>
      <c r="AZ2" s="293">
        <v>52</v>
      </c>
      <c r="BA2" s="293">
        <v>53</v>
      </c>
      <c r="BB2" s="293">
        <v>54</v>
      </c>
      <c r="BC2" s="293">
        <v>55</v>
      </c>
      <c r="BD2" s="293">
        <v>56</v>
      </c>
      <c r="BE2" s="293">
        <v>57</v>
      </c>
      <c r="BF2" s="293">
        <v>58</v>
      </c>
      <c r="BG2" s="293">
        <v>59</v>
      </c>
      <c r="BH2" s="293">
        <v>60</v>
      </c>
      <c r="BI2" s="293">
        <v>61</v>
      </c>
      <c r="BJ2" s="293">
        <v>62</v>
      </c>
      <c r="BK2" s="293">
        <v>63</v>
      </c>
      <c r="BL2" s="293">
        <v>64</v>
      </c>
      <c r="BM2" s="293">
        <v>65</v>
      </c>
      <c r="BN2" s="293">
        <v>66</v>
      </c>
      <c r="BO2" s="293">
        <v>67</v>
      </c>
      <c r="BP2" s="293">
        <v>68</v>
      </c>
      <c r="BQ2" s="293">
        <v>69</v>
      </c>
    </row>
    <row r="3" spans="1:69" s="366" customFormat="1" ht="8.25" customHeight="1" x14ac:dyDescent="0.25">
      <c r="A3" s="366">
        <v>6</v>
      </c>
      <c r="D3" s="366">
        <v>12012</v>
      </c>
      <c r="E3" s="366">
        <v>12012</v>
      </c>
      <c r="F3" s="366">
        <v>12012</v>
      </c>
      <c r="G3" s="366">
        <v>22012</v>
      </c>
      <c r="H3" s="366">
        <v>22012</v>
      </c>
      <c r="I3" s="366">
        <v>22012</v>
      </c>
      <c r="J3" s="366">
        <v>32012</v>
      </c>
      <c r="K3" s="366">
        <v>32012</v>
      </c>
      <c r="L3" s="366">
        <v>32012</v>
      </c>
      <c r="M3" s="366">
        <v>42012</v>
      </c>
      <c r="N3" s="366">
        <v>42012</v>
      </c>
      <c r="O3" s="366">
        <v>42012</v>
      </c>
      <c r="P3" s="366">
        <v>12013</v>
      </c>
      <c r="Q3" s="366">
        <v>12013</v>
      </c>
      <c r="R3" s="366">
        <v>12013</v>
      </c>
      <c r="S3" s="366">
        <v>22013</v>
      </c>
      <c r="T3" s="366">
        <v>22013</v>
      </c>
      <c r="U3" s="366">
        <v>22013</v>
      </c>
      <c r="V3" s="366">
        <v>32013</v>
      </c>
      <c r="W3" s="366">
        <v>32013</v>
      </c>
      <c r="X3" s="366">
        <v>32013</v>
      </c>
      <c r="Y3" s="366">
        <v>42013</v>
      </c>
      <c r="Z3" s="366">
        <v>42013</v>
      </c>
      <c r="AA3" s="366">
        <v>42013</v>
      </c>
      <c r="AB3" s="366">
        <v>12014</v>
      </c>
      <c r="AC3" s="366">
        <v>12014</v>
      </c>
      <c r="AD3" s="366">
        <v>12014</v>
      </c>
      <c r="AE3" s="366">
        <v>22014</v>
      </c>
      <c r="AF3" s="366">
        <v>22014</v>
      </c>
      <c r="AG3" s="366">
        <v>22014</v>
      </c>
      <c r="AH3" s="366">
        <v>32014</v>
      </c>
      <c r="AI3" s="366">
        <v>32014</v>
      </c>
      <c r="AJ3" s="366">
        <v>32014</v>
      </c>
      <c r="AK3" s="366">
        <v>42014</v>
      </c>
      <c r="AL3" s="366">
        <v>42014</v>
      </c>
      <c r="AM3" s="366">
        <v>42014</v>
      </c>
      <c r="AN3" s="366">
        <v>12015</v>
      </c>
      <c r="AO3" s="366">
        <v>12015</v>
      </c>
      <c r="AP3" s="366">
        <v>12015</v>
      </c>
      <c r="AQ3" s="366">
        <v>22015</v>
      </c>
      <c r="AR3" s="366">
        <v>22015</v>
      </c>
      <c r="AS3" s="366">
        <v>22015</v>
      </c>
      <c r="AT3" s="366">
        <v>32015</v>
      </c>
      <c r="AU3" s="366">
        <v>32015</v>
      </c>
      <c r="AV3" s="366">
        <v>32015</v>
      </c>
      <c r="AW3" s="366">
        <v>42015</v>
      </c>
      <c r="AX3" s="366">
        <v>42015</v>
      </c>
      <c r="AY3" s="366">
        <v>42015</v>
      </c>
      <c r="AZ3" s="366">
        <v>12016</v>
      </c>
      <c r="BA3" s="366">
        <v>12016</v>
      </c>
      <c r="BB3" s="366">
        <v>12016</v>
      </c>
      <c r="BC3" s="366">
        <v>2012</v>
      </c>
      <c r="BD3" s="366">
        <v>2012</v>
      </c>
      <c r="BE3" s="366">
        <v>2012</v>
      </c>
      <c r="BF3" s="366">
        <v>2013</v>
      </c>
      <c r="BG3" s="366">
        <v>2013</v>
      </c>
      <c r="BH3" s="366">
        <v>2013</v>
      </c>
      <c r="BI3" s="366">
        <v>2014</v>
      </c>
      <c r="BJ3" s="366">
        <v>2014</v>
      </c>
      <c r="BK3" s="366">
        <v>2014</v>
      </c>
      <c r="BL3" s="366">
        <v>2015</v>
      </c>
      <c r="BM3" s="366">
        <v>2015</v>
      </c>
      <c r="BN3" s="366">
        <v>2015</v>
      </c>
      <c r="BO3" s="366">
        <v>2016</v>
      </c>
      <c r="BP3" s="366">
        <v>2016</v>
      </c>
      <c r="BQ3" s="366">
        <v>2016</v>
      </c>
    </row>
    <row r="4" spans="1:69" s="366" customFormat="1" ht="8.25" customHeight="1" x14ac:dyDescent="0.25">
      <c r="A4" s="366">
        <v>4</v>
      </c>
      <c r="B4" s="366" t="s">
        <v>171</v>
      </c>
      <c r="C4" s="366" t="s">
        <v>8</v>
      </c>
      <c r="D4" s="366">
        <v>4</v>
      </c>
      <c r="E4" s="366">
        <v>7</v>
      </c>
      <c r="F4" s="366">
        <v>10</v>
      </c>
      <c r="G4" s="366">
        <v>4</v>
      </c>
      <c r="H4" s="366">
        <v>7</v>
      </c>
      <c r="I4" s="366">
        <v>10</v>
      </c>
      <c r="J4" s="366">
        <v>4</v>
      </c>
      <c r="K4" s="366">
        <v>7</v>
      </c>
      <c r="L4" s="366">
        <v>10</v>
      </c>
      <c r="M4" s="366">
        <v>4</v>
      </c>
      <c r="N4" s="366">
        <v>7</v>
      </c>
      <c r="O4" s="366">
        <v>10</v>
      </c>
      <c r="P4" s="366">
        <v>4</v>
      </c>
      <c r="Q4" s="366">
        <v>7</v>
      </c>
      <c r="R4" s="366">
        <v>10</v>
      </c>
      <c r="S4" s="366">
        <v>4</v>
      </c>
      <c r="T4" s="366">
        <v>7</v>
      </c>
      <c r="U4" s="366">
        <v>10</v>
      </c>
      <c r="V4" s="366">
        <v>4</v>
      </c>
      <c r="W4" s="366">
        <v>7</v>
      </c>
      <c r="X4" s="366">
        <v>10</v>
      </c>
      <c r="Y4" s="366">
        <v>4</v>
      </c>
      <c r="Z4" s="366">
        <v>7</v>
      </c>
      <c r="AA4" s="366">
        <v>10</v>
      </c>
      <c r="AB4" s="366">
        <v>4</v>
      </c>
      <c r="AC4" s="366">
        <v>7</v>
      </c>
      <c r="AD4" s="366">
        <v>10</v>
      </c>
      <c r="AE4" s="366">
        <v>4</v>
      </c>
      <c r="AF4" s="366">
        <v>7</v>
      </c>
      <c r="AG4" s="366">
        <v>10</v>
      </c>
      <c r="AH4" s="366">
        <v>4</v>
      </c>
      <c r="AI4" s="366">
        <v>7</v>
      </c>
      <c r="AJ4" s="366">
        <v>10</v>
      </c>
      <c r="AK4" s="366">
        <v>4</v>
      </c>
      <c r="AL4" s="366">
        <v>7</v>
      </c>
      <c r="AM4" s="366">
        <v>10</v>
      </c>
      <c r="AN4" s="366">
        <v>4</v>
      </c>
      <c r="AO4" s="366">
        <v>7</v>
      </c>
      <c r="AP4" s="366">
        <v>10</v>
      </c>
      <c r="AQ4" s="366">
        <v>4</v>
      </c>
      <c r="AR4" s="366">
        <v>7</v>
      </c>
      <c r="AS4" s="366">
        <v>10</v>
      </c>
      <c r="AT4" s="366">
        <v>4</v>
      </c>
      <c r="AU4" s="366">
        <v>7</v>
      </c>
      <c r="AV4" s="366">
        <v>10</v>
      </c>
      <c r="AW4" s="366">
        <v>4</v>
      </c>
      <c r="AX4" s="366">
        <v>7</v>
      </c>
      <c r="AY4" s="366">
        <v>10</v>
      </c>
      <c r="AZ4" s="366">
        <v>4</v>
      </c>
      <c r="BA4" s="366">
        <v>7</v>
      </c>
      <c r="BB4" s="366">
        <v>10</v>
      </c>
      <c r="BC4" s="366">
        <v>4</v>
      </c>
      <c r="BD4" s="366">
        <v>7</v>
      </c>
      <c r="BE4" s="366">
        <v>10</v>
      </c>
      <c r="BF4" s="366">
        <v>4</v>
      </c>
      <c r="BG4" s="366">
        <v>7</v>
      </c>
      <c r="BH4" s="366">
        <v>10</v>
      </c>
      <c r="BI4" s="366">
        <v>4</v>
      </c>
      <c r="BJ4" s="366">
        <v>7</v>
      </c>
      <c r="BK4" s="366">
        <v>10</v>
      </c>
      <c r="BL4" s="366">
        <v>4</v>
      </c>
      <c r="BM4" s="366">
        <v>7</v>
      </c>
      <c r="BN4" s="366">
        <v>10</v>
      </c>
      <c r="BO4" s="366">
        <v>4</v>
      </c>
      <c r="BP4" s="366">
        <v>7</v>
      </c>
      <c r="BQ4" s="366">
        <v>10</v>
      </c>
    </row>
    <row r="5" spans="1:69" ht="21" x14ac:dyDescent="0.25">
      <c r="B5" s="295" t="str">
        <f>"Impacto das características de idade, sexo e formação sobre o ln do salário habitual em todos os trabalhos: Rio de Janeiro, 2012 a 2016"</f>
        <v>Impacto das características de idade, sexo e formação sobre o ln do salário habitual em todos os trabalhos: Rio de Janeiro, 2012 a 2016</v>
      </c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</row>
    <row r="6" spans="1:69" ht="13.5" thickBot="1" x14ac:dyDescent="0.3">
      <c r="B6" s="298"/>
      <c r="C6" s="299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</row>
    <row r="7" spans="1:69" ht="13.5" thickTop="1" x14ac:dyDescent="0.25">
      <c r="B7" s="414" t="s">
        <v>725</v>
      </c>
      <c r="C7" s="414"/>
      <c r="D7" s="411" t="s">
        <v>753</v>
      </c>
      <c r="E7" s="412"/>
      <c r="F7" s="413"/>
      <c r="G7" s="411" t="s">
        <v>754</v>
      </c>
      <c r="H7" s="412"/>
      <c r="I7" s="413"/>
      <c r="J7" s="411" t="s">
        <v>755</v>
      </c>
      <c r="K7" s="412"/>
      <c r="L7" s="413"/>
      <c r="M7" s="411" t="s">
        <v>756</v>
      </c>
      <c r="N7" s="412"/>
      <c r="O7" s="413"/>
      <c r="P7" s="411" t="s">
        <v>757</v>
      </c>
      <c r="Q7" s="412"/>
      <c r="R7" s="413"/>
      <c r="S7" s="411" t="s">
        <v>758</v>
      </c>
      <c r="T7" s="412"/>
      <c r="U7" s="413"/>
      <c r="V7" s="411" t="s">
        <v>759</v>
      </c>
      <c r="W7" s="412"/>
      <c r="X7" s="413"/>
      <c r="Y7" s="411" t="s">
        <v>760</v>
      </c>
      <c r="Z7" s="412"/>
      <c r="AA7" s="413"/>
      <c r="AB7" s="411" t="s">
        <v>761</v>
      </c>
      <c r="AC7" s="412"/>
      <c r="AD7" s="413"/>
      <c r="AE7" s="411" t="s">
        <v>762</v>
      </c>
      <c r="AF7" s="412"/>
      <c r="AG7" s="413"/>
      <c r="AH7" s="411" t="s">
        <v>763</v>
      </c>
      <c r="AI7" s="412"/>
      <c r="AJ7" s="413"/>
      <c r="AK7" s="411" t="s">
        <v>764</v>
      </c>
      <c r="AL7" s="412"/>
      <c r="AM7" s="413"/>
      <c r="AN7" s="411" t="s">
        <v>765</v>
      </c>
      <c r="AO7" s="412"/>
      <c r="AP7" s="413"/>
      <c r="AQ7" s="411" t="s">
        <v>766</v>
      </c>
      <c r="AR7" s="412"/>
      <c r="AS7" s="413"/>
      <c r="AT7" s="411" t="s">
        <v>767</v>
      </c>
      <c r="AU7" s="412"/>
      <c r="AV7" s="412"/>
      <c r="AW7" s="411" t="s">
        <v>768</v>
      </c>
      <c r="AX7" s="412"/>
      <c r="AY7" s="412"/>
      <c r="AZ7" s="411" t="s">
        <v>769</v>
      </c>
      <c r="BA7" s="412"/>
      <c r="BB7" s="412"/>
      <c r="BC7" s="411">
        <v>2012</v>
      </c>
      <c r="BD7" s="412"/>
      <c r="BE7" s="412"/>
      <c r="BF7" s="411">
        <v>2013</v>
      </c>
      <c r="BG7" s="412"/>
      <c r="BH7" s="412"/>
      <c r="BI7" s="411">
        <v>2014</v>
      </c>
      <c r="BJ7" s="412"/>
      <c r="BK7" s="412"/>
      <c r="BL7" s="411">
        <v>2015</v>
      </c>
      <c r="BM7" s="412"/>
      <c r="BN7" s="412"/>
      <c r="BO7" s="411">
        <v>2016</v>
      </c>
      <c r="BP7" s="412"/>
      <c r="BQ7" s="412"/>
    </row>
    <row r="8" spans="1:69" ht="25.5" x14ac:dyDescent="0.25">
      <c r="B8" s="415"/>
      <c r="C8" s="415"/>
      <c r="D8" s="301" t="s">
        <v>726</v>
      </c>
      <c r="E8" s="302" t="s">
        <v>727</v>
      </c>
      <c r="F8" s="303" t="s">
        <v>728</v>
      </c>
      <c r="G8" s="301" t="s">
        <v>726</v>
      </c>
      <c r="H8" s="302" t="s">
        <v>727</v>
      </c>
      <c r="I8" s="303" t="s">
        <v>728</v>
      </c>
      <c r="J8" s="301" t="s">
        <v>726</v>
      </c>
      <c r="K8" s="302" t="s">
        <v>727</v>
      </c>
      <c r="L8" s="303" t="s">
        <v>728</v>
      </c>
      <c r="M8" s="301" t="s">
        <v>726</v>
      </c>
      <c r="N8" s="302" t="s">
        <v>727</v>
      </c>
      <c r="O8" s="303" t="s">
        <v>728</v>
      </c>
      <c r="P8" s="301" t="s">
        <v>726</v>
      </c>
      <c r="Q8" s="302" t="s">
        <v>727</v>
      </c>
      <c r="R8" s="303" t="s">
        <v>728</v>
      </c>
      <c r="S8" s="301" t="s">
        <v>726</v>
      </c>
      <c r="T8" s="302" t="s">
        <v>727</v>
      </c>
      <c r="U8" s="303" t="s">
        <v>728</v>
      </c>
      <c r="V8" s="301" t="s">
        <v>726</v>
      </c>
      <c r="W8" s="302" t="s">
        <v>727</v>
      </c>
      <c r="X8" s="303" t="s">
        <v>728</v>
      </c>
      <c r="Y8" s="301" t="s">
        <v>726</v>
      </c>
      <c r="Z8" s="302" t="s">
        <v>727</v>
      </c>
      <c r="AA8" s="303" t="s">
        <v>728</v>
      </c>
      <c r="AB8" s="301" t="s">
        <v>726</v>
      </c>
      <c r="AC8" s="302" t="s">
        <v>727</v>
      </c>
      <c r="AD8" s="303" t="s">
        <v>728</v>
      </c>
      <c r="AE8" s="301" t="s">
        <v>726</v>
      </c>
      <c r="AF8" s="302" t="s">
        <v>727</v>
      </c>
      <c r="AG8" s="303" t="s">
        <v>728</v>
      </c>
      <c r="AH8" s="301" t="s">
        <v>726</v>
      </c>
      <c r="AI8" s="302" t="s">
        <v>727</v>
      </c>
      <c r="AJ8" s="303" t="s">
        <v>728</v>
      </c>
      <c r="AK8" s="301" t="s">
        <v>726</v>
      </c>
      <c r="AL8" s="302" t="s">
        <v>727</v>
      </c>
      <c r="AM8" s="303" t="s">
        <v>728</v>
      </c>
      <c r="AN8" s="301" t="s">
        <v>726</v>
      </c>
      <c r="AO8" s="302" t="s">
        <v>727</v>
      </c>
      <c r="AP8" s="302" t="s">
        <v>728</v>
      </c>
      <c r="AQ8" s="301" t="s">
        <v>726</v>
      </c>
      <c r="AR8" s="302" t="s">
        <v>727</v>
      </c>
      <c r="AS8" s="303" t="s">
        <v>728</v>
      </c>
      <c r="AT8" s="301" t="s">
        <v>726</v>
      </c>
      <c r="AU8" s="302" t="s">
        <v>727</v>
      </c>
      <c r="AV8" s="302" t="s">
        <v>728</v>
      </c>
      <c r="AW8" s="332" t="s">
        <v>726</v>
      </c>
      <c r="AX8" s="333" t="s">
        <v>727</v>
      </c>
      <c r="AY8" s="333" t="s">
        <v>728</v>
      </c>
      <c r="AZ8" s="332" t="s">
        <v>726</v>
      </c>
      <c r="BA8" s="333" t="s">
        <v>727</v>
      </c>
      <c r="BB8" s="333" t="s">
        <v>728</v>
      </c>
      <c r="BC8" s="332" t="s">
        <v>726</v>
      </c>
      <c r="BD8" s="333" t="s">
        <v>727</v>
      </c>
      <c r="BE8" s="333" t="s">
        <v>728</v>
      </c>
      <c r="BF8" s="332" t="s">
        <v>726</v>
      </c>
      <c r="BG8" s="333" t="s">
        <v>727</v>
      </c>
      <c r="BH8" s="333" t="s">
        <v>728</v>
      </c>
      <c r="BI8" s="332" t="s">
        <v>726</v>
      </c>
      <c r="BJ8" s="333" t="s">
        <v>727</v>
      </c>
      <c r="BK8" s="333" t="s">
        <v>728</v>
      </c>
      <c r="BL8" s="332" t="s">
        <v>726</v>
      </c>
      <c r="BM8" s="333" t="s">
        <v>727</v>
      </c>
      <c r="BN8" s="333" t="s">
        <v>728</v>
      </c>
      <c r="BO8" s="332" t="s">
        <v>726</v>
      </c>
      <c r="BP8" s="333" t="s">
        <v>727</v>
      </c>
      <c r="BQ8" s="333" t="s">
        <v>728</v>
      </c>
    </row>
    <row r="9" spans="1:69" s="305" customFormat="1" ht="15.75" x14ac:dyDescent="0.25">
      <c r="A9" s="368" t="s">
        <v>723</v>
      </c>
      <c r="B9" s="417" t="s">
        <v>729</v>
      </c>
      <c r="C9" s="417"/>
      <c r="D9" s="304" t="s">
        <v>730</v>
      </c>
      <c r="E9" s="304" t="s">
        <v>730</v>
      </c>
      <c r="F9" s="304">
        <f>IF($A9="","",IFERROR(VLOOKUP(F$3&amp;$A9,Model1_SEMT!$1:$1048576,F$4,0),"-"))</f>
        <v>7.3634157180786133</v>
      </c>
      <c r="G9" s="304" t="s">
        <v>730</v>
      </c>
      <c r="H9" s="304" t="s">
        <v>730</v>
      </c>
      <c r="I9" s="304">
        <f>IF($A9="","",IFERROR(VLOOKUP(I$3&amp;$A9,Model1_SEMT!$1:$1048576,I$4,0),"-"))</f>
        <v>7.3777351379394531</v>
      </c>
      <c r="J9" s="304" t="s">
        <v>730</v>
      </c>
      <c r="K9" s="304" t="s">
        <v>730</v>
      </c>
      <c r="L9" s="304">
        <f>IF($A9="","",IFERROR(VLOOKUP(L$3&amp;$A9,Model1_SEMT!$1:$1048576,L$4,0),"-"))</f>
        <v>7.3868675231933594</v>
      </c>
      <c r="M9" s="304" t="s">
        <v>730</v>
      </c>
      <c r="N9" s="304" t="s">
        <v>730</v>
      </c>
      <c r="O9" s="304">
        <f>IF($A9="","",IFERROR(VLOOKUP(O$3&amp;$A9,Model1_SEMT!$1:$1048576,O$4,0),"-"))</f>
        <v>7.3888239860534668</v>
      </c>
      <c r="P9" s="304" t="s">
        <v>730</v>
      </c>
      <c r="Q9" s="304" t="s">
        <v>730</v>
      </c>
      <c r="R9" s="304">
        <f>IF($A9="","",IFERROR(VLOOKUP(R$3&amp;$A9,Model1_SEMT!$1:$1048576,R$4,0),"-"))</f>
        <v>7.4077997207641602</v>
      </c>
      <c r="S9" s="304" t="s">
        <v>730</v>
      </c>
      <c r="T9" s="304" t="s">
        <v>730</v>
      </c>
      <c r="U9" s="304">
        <f>IF($A9="","",IFERROR(VLOOKUP(U$3&amp;$A9,Model1_SEMT!$1:$1048576,U$4,0),"-"))</f>
        <v>7.4248270988464355</v>
      </c>
      <c r="V9" s="304" t="s">
        <v>730</v>
      </c>
      <c r="W9" s="304" t="s">
        <v>730</v>
      </c>
      <c r="X9" s="304">
        <f>IF($A9="","",IFERROR(VLOOKUP(X$3&amp;$A9,Model1_SEMT!$1:$1048576,X$4,0),"-"))</f>
        <v>7.4375777244567871</v>
      </c>
      <c r="Y9" s="304" t="s">
        <v>730</v>
      </c>
      <c r="Z9" s="304" t="s">
        <v>730</v>
      </c>
      <c r="AA9" s="304">
        <f>IF($A9="","",IFERROR(VLOOKUP(AA$3&amp;$A9,Model1_SEMT!$1:$1048576,AA$4,0),"-"))</f>
        <v>7.4501981735229492</v>
      </c>
      <c r="AB9" s="304" t="s">
        <v>730</v>
      </c>
      <c r="AC9" s="304" t="s">
        <v>730</v>
      </c>
      <c r="AD9" s="304">
        <f>IF($A9="","",IFERROR(VLOOKUP(AD$3&amp;$A9,Model1_SEMT!$1:$1048576,AD$4,0),"-"))</f>
        <v>7.4720735549926758</v>
      </c>
      <c r="AE9" s="304" t="s">
        <v>730</v>
      </c>
      <c r="AF9" s="304" t="s">
        <v>730</v>
      </c>
      <c r="AG9" s="304">
        <f>IF($A9="","",IFERROR(VLOOKUP(AG$3&amp;$A9,Model1_SEMT!$1:$1048576,AG$4,0),"-"))</f>
        <v>7.4013638496398926</v>
      </c>
      <c r="AH9" s="304" t="s">
        <v>730</v>
      </c>
      <c r="AI9" s="304" t="s">
        <v>730</v>
      </c>
      <c r="AJ9" s="304">
        <f>IF($A9="","",IFERROR(VLOOKUP(AJ$3&amp;$A9,Model1_SEMT!$1:$1048576,AJ$4,0),"-"))</f>
        <v>7.354823112487793</v>
      </c>
      <c r="AK9" s="304" t="s">
        <v>730</v>
      </c>
      <c r="AL9" s="304" t="s">
        <v>730</v>
      </c>
      <c r="AM9" s="304">
        <f>IF($A9="","",IFERROR(VLOOKUP(AM$3&amp;$A9,Model1_SEMT!$1:$1048576,AM$4,0),"-"))</f>
        <v>7.4233388900756836</v>
      </c>
      <c r="AN9" s="304" t="s">
        <v>730</v>
      </c>
      <c r="AO9" s="304" t="s">
        <v>730</v>
      </c>
      <c r="AP9" s="304">
        <f>IF($A9="","",IFERROR(VLOOKUP(AP$3&amp;$A9,Model1_SEMT!$1:$1048576,AP$4,0),"-"))</f>
        <v>7.4740710258483887</v>
      </c>
      <c r="AQ9" s="304" t="s">
        <v>730</v>
      </c>
      <c r="AR9" s="304" t="s">
        <v>730</v>
      </c>
      <c r="AS9" s="304">
        <f>IF($A9="","",IFERROR(VLOOKUP(AS$3&amp;$A9,Model1_SEMT!$1:$1048576,AS$4,0),"-"))</f>
        <v>7.4698419570922852</v>
      </c>
      <c r="AT9" s="304" t="s">
        <v>730</v>
      </c>
      <c r="AU9" s="304" t="s">
        <v>730</v>
      </c>
      <c r="AV9" s="304">
        <f>IF($A9="","",IFERROR(VLOOKUP(AV$3&amp;$A9,Model1_SEMT!$1:$1048576,AV$4,0),"-"))</f>
        <v>7.4675707817077637</v>
      </c>
      <c r="AW9" s="304" t="s">
        <v>730</v>
      </c>
      <c r="AX9" s="304" t="s">
        <v>730</v>
      </c>
      <c r="AY9" s="304">
        <f>IF($A9="","",IFERROR(VLOOKUP(AY$3&amp;$A9,Model1_SEMT!$1:$1048576,AY$4,0),"-"))</f>
        <v>7.4415044784545898</v>
      </c>
      <c r="AZ9" s="304" t="s">
        <v>730</v>
      </c>
      <c r="BA9" s="304" t="s">
        <v>730</v>
      </c>
      <c r="BB9" s="304">
        <f>IF($A9="","",IFERROR(VLOOKUP(BB$3&amp;$A9,Model1_SEMT!$1:$1048576,BB$4,0),"-"))</f>
        <v>7.4612407684326172</v>
      </c>
      <c r="BC9" s="304" t="s">
        <v>730</v>
      </c>
      <c r="BD9" s="304" t="s">
        <v>730</v>
      </c>
      <c r="BE9" s="304">
        <f>IF($A9="","",IFERROR(VLOOKUP(BE$3&amp;$A9,Model1_SEMT!$1:$1048576,BE$4,0),"-"))</f>
        <v>7.3793249130249023</v>
      </c>
      <c r="BF9" s="304" t="s">
        <v>730</v>
      </c>
      <c r="BG9" s="304" t="s">
        <v>730</v>
      </c>
      <c r="BH9" s="304">
        <f>IF($A9="","",IFERROR(VLOOKUP(BH$3&amp;$A9,Model1_SEMT!$1:$1048576,BH$4,0),"-"))</f>
        <v>7.4301457405090332</v>
      </c>
      <c r="BI9" s="304" t="s">
        <v>730</v>
      </c>
      <c r="BJ9" s="304" t="s">
        <v>730</v>
      </c>
      <c r="BK9" s="304">
        <f>IF($A9="","",IFERROR(VLOOKUP(BK$3&amp;$A9,Model1_SEMT!$1:$1048576,BK$4,0),"-"))</f>
        <v>7.4129071235656738</v>
      </c>
      <c r="BL9" s="304" t="s">
        <v>730</v>
      </c>
      <c r="BM9" s="304" t="s">
        <v>730</v>
      </c>
      <c r="BN9" s="304">
        <f>IF($A9="","",IFERROR(VLOOKUP(BN$3&amp;$A9,Model1_SEMT!$1:$1048576,BN$4,0),"-"))</f>
        <v>7.4632744789123535</v>
      </c>
      <c r="BO9" s="304" t="s">
        <v>730</v>
      </c>
      <c r="BP9" s="304" t="s">
        <v>730</v>
      </c>
      <c r="BQ9" s="304">
        <f>IF($A9="","",IFERROR(VLOOKUP(BQ$3&amp;$A9,Model1_SEMT!$1:$1048576,BQ$4,0),"-"))</f>
        <v>7.4612407684326172</v>
      </c>
    </row>
    <row r="10" spans="1:69" ht="15.75" x14ac:dyDescent="0.25">
      <c r="A10" s="367" t="s">
        <v>701</v>
      </c>
      <c r="B10" s="418" t="s">
        <v>731</v>
      </c>
      <c r="C10" s="418"/>
      <c r="D10" s="306">
        <f>IF($A10="","",IFERROR(VLOOKUP(D$3&amp;$A10,Model1_SEMT!$1:$1048576,D$4,0),"-"))</f>
        <v>5.2245988845825195</v>
      </c>
      <c r="E10" s="307">
        <f>IF($A10="","",IFERROR(VLOOKUP(E$3&amp;$A10,Model1_SEMT!$1:$1048576,E$4,0)*100,"-"))</f>
        <v>0</v>
      </c>
      <c r="F10" s="308">
        <f>IF($A10="","",IFERROR(VLOOKUP(F$3&amp;$A10,Model1_SEMT!$1:$1048576,F$4,0),"-"))</f>
        <v>0</v>
      </c>
      <c r="G10" s="306">
        <f>IF($A10="","",IFERROR(VLOOKUP(G$3&amp;$A10,Model1_SEMT!$1:$1048576,G$4,0),"-"))</f>
        <v>5.3488945960998535</v>
      </c>
      <c r="H10" s="307">
        <f>IF($A10="","",IFERROR(VLOOKUP(H$3&amp;$A10,Model1_SEMT!$1:$1048576,H$4,0)*100,"-"))</f>
        <v>0</v>
      </c>
      <c r="I10" s="308">
        <f>IF($A10="","",IFERROR(VLOOKUP(I$3&amp;$A10,Model1_SEMT!$1:$1048576,I$4,0),"-"))</f>
        <v>0</v>
      </c>
      <c r="J10" s="306">
        <f>IF($A10="","",IFERROR(VLOOKUP(J$3&amp;$A10,Model1_SEMT!$1:$1048576,J$4,0),"-"))</f>
        <v>5.2770447731018066</v>
      </c>
      <c r="K10" s="307">
        <f>IF($A10="","",IFERROR(VLOOKUP(K$3&amp;$A10,Model1_SEMT!$1:$1048576,K$4,0)*100,"-"))</f>
        <v>0</v>
      </c>
      <c r="L10" s="308">
        <f>IF($A10="","",IFERROR(VLOOKUP(L$3&amp;$A10,Model1_SEMT!$1:$1048576,L$4,0),"-"))</f>
        <v>0</v>
      </c>
      <c r="M10" s="306">
        <f>IF($A10="","",IFERROR(VLOOKUP(M$3&amp;$A10,Model1_SEMT!$1:$1048576,M$4,0),"-"))</f>
        <v>5.2865638732910156</v>
      </c>
      <c r="N10" s="307">
        <f>IF($A10="","",IFERROR(VLOOKUP(N$3&amp;$A10,Model1_SEMT!$1:$1048576,N$4,0)*100,"-"))</f>
        <v>0</v>
      </c>
      <c r="O10" s="308">
        <f>IF($A10="","",IFERROR(VLOOKUP(O$3&amp;$A10,Model1_SEMT!$1:$1048576,O$4,0),"-"))</f>
        <v>0</v>
      </c>
      <c r="P10" s="306">
        <f>IF($A10="","",IFERROR(VLOOKUP(P$3&amp;$A10,Model1_SEMT!$1:$1048576,P$4,0),"-"))</f>
        <v>5.3426938056945801</v>
      </c>
      <c r="Q10" s="307">
        <f>IF($A10="","",IFERROR(VLOOKUP(Q$3&amp;$A10,Model1_SEMT!$1:$1048576,Q$4,0)*100,"-"))</f>
        <v>0</v>
      </c>
      <c r="R10" s="308">
        <f>IF($A10="","",IFERROR(VLOOKUP(R$3&amp;$A10,Model1_SEMT!$1:$1048576,R$4,0),"-"))</f>
        <v>0</v>
      </c>
      <c r="S10" s="306">
        <f>IF($A10="","",IFERROR(VLOOKUP(S$3&amp;$A10,Model1_SEMT!$1:$1048576,S$4,0),"-"))</f>
        <v>5.3379817008972168</v>
      </c>
      <c r="T10" s="307">
        <f>IF($A10="","",IFERROR(VLOOKUP(T$3&amp;$A10,Model1_SEMT!$1:$1048576,T$4,0)*100,"-"))</f>
        <v>0</v>
      </c>
      <c r="U10" s="308">
        <f>IF($A10="","",IFERROR(VLOOKUP(U$3&amp;$A10,Model1_SEMT!$1:$1048576,U$4,0),"-"))</f>
        <v>0</v>
      </c>
      <c r="V10" s="306">
        <f>IF($A10="","",IFERROR(VLOOKUP(V$3&amp;$A10,Model1_SEMT!$1:$1048576,V$4,0),"-"))</f>
        <v>5.3270187377929688</v>
      </c>
      <c r="W10" s="307">
        <f>IF($A10="","",IFERROR(VLOOKUP(W$3&amp;$A10,Model1_SEMT!$1:$1048576,W$4,0)*100,"-"))</f>
        <v>0</v>
      </c>
      <c r="X10" s="308">
        <f>IF($A10="","",IFERROR(VLOOKUP(X$3&amp;$A10,Model1_SEMT!$1:$1048576,X$4,0),"-"))</f>
        <v>0</v>
      </c>
      <c r="Y10" s="306">
        <f>IF($A10="","",IFERROR(VLOOKUP(Y$3&amp;$A10,Model1_SEMT!$1:$1048576,Y$4,0),"-"))</f>
        <v>5.3635010719299316</v>
      </c>
      <c r="Z10" s="307">
        <f>IF($A10="","",IFERROR(VLOOKUP(Z$3&amp;$A10,Model1_SEMT!$1:$1048576,Z$4,0)*100,"-"))</f>
        <v>0</v>
      </c>
      <c r="AA10" s="308">
        <f>IF($A10="","",IFERROR(VLOOKUP(AA$3&amp;$A10,Model1_SEMT!$1:$1048576,AA$4,0),"-"))</f>
        <v>0</v>
      </c>
      <c r="AB10" s="306">
        <f>IF($A10="","",IFERROR(VLOOKUP(AB$3&amp;$A10,Model1_SEMT!$1:$1048576,AB$4,0),"-"))</f>
        <v>5.4251432418823242</v>
      </c>
      <c r="AC10" s="307">
        <f>IF($A10="","",IFERROR(VLOOKUP(AC$3&amp;$A10,Model1_SEMT!$1:$1048576,AC$4,0)*100,"-"))</f>
        <v>0</v>
      </c>
      <c r="AD10" s="308">
        <f>IF($A10="","",IFERROR(VLOOKUP(AD$3&amp;$A10,Model1_SEMT!$1:$1048576,AD$4,0),"-"))</f>
        <v>0</v>
      </c>
      <c r="AE10" s="306">
        <f>IF($A10="","",IFERROR(VLOOKUP(AE$3&amp;$A10,Model1_SEMT!$1:$1048576,AE$4,0),"-"))</f>
        <v>5.2082157135009766</v>
      </c>
      <c r="AF10" s="307">
        <f>IF($A10="","",IFERROR(VLOOKUP(AF$3&amp;$A10,Model1_SEMT!$1:$1048576,AF$4,0)*100,"-"))</f>
        <v>0</v>
      </c>
      <c r="AG10" s="308">
        <f>IF($A10="","",IFERROR(VLOOKUP(AG$3&amp;$A10,Model1_SEMT!$1:$1048576,AG$4,0),"-"))</f>
        <v>0</v>
      </c>
      <c r="AH10" s="306">
        <f>IF($A10="","",IFERROR(VLOOKUP(AH$3&amp;$A10,Model1_SEMT!$1:$1048576,AH$4,0),"-"))</f>
        <v>5.3354825973510742</v>
      </c>
      <c r="AI10" s="307">
        <f>IF($A10="","",IFERROR(VLOOKUP(AI$3&amp;$A10,Model1_SEMT!$1:$1048576,AI$4,0)*100,"-"))</f>
        <v>0</v>
      </c>
      <c r="AJ10" s="308">
        <f>IF($A10="","",IFERROR(VLOOKUP(AJ$3&amp;$A10,Model1_SEMT!$1:$1048576,AJ$4,0),"-"))</f>
        <v>0</v>
      </c>
      <c r="AK10" s="306">
        <f>IF($A10="","",IFERROR(VLOOKUP(AK$3&amp;$A10,Model1_SEMT!$1:$1048576,AK$4,0),"-"))</f>
        <v>5.3210635185241699</v>
      </c>
      <c r="AL10" s="307">
        <f>IF($A10="","",IFERROR(VLOOKUP(AL$3&amp;$A10,Model1_SEMT!$1:$1048576,AL$4,0)*100,"-"))</f>
        <v>0</v>
      </c>
      <c r="AM10" s="308">
        <f>IF($A10="","",IFERROR(VLOOKUP(AM$3&amp;$A10,Model1_SEMT!$1:$1048576,AM$4,0),"-"))</f>
        <v>0</v>
      </c>
      <c r="AN10" s="306">
        <f>IF($A10="","",IFERROR(VLOOKUP(AN$3&amp;$A10,Model1_SEMT!$1:$1048576,AN$4,0),"-"))</f>
        <v>5.3294672966003418</v>
      </c>
      <c r="AO10" s="307">
        <f>IF($A10="","",IFERROR(VLOOKUP(AO$3&amp;$A10,Model1_SEMT!$1:$1048576,AO$4,0)*100,"-"))</f>
        <v>0</v>
      </c>
      <c r="AP10" s="308">
        <f>IF($A10="","",IFERROR(VLOOKUP(AP$3&amp;$A10,Model1_SEMT!$1:$1048576,AP$4,0),"-"))</f>
        <v>0</v>
      </c>
      <c r="AQ10" s="306">
        <f>IF($A10="","",IFERROR(VLOOKUP(AQ$3&amp;$A10,Model1_SEMT!$1:$1048576,AQ$4,0),"-"))</f>
        <v>5.3159685134887695</v>
      </c>
      <c r="AR10" s="307">
        <f>IF($A10="","",IFERROR(VLOOKUP(AR$3&amp;$A10,Model1_SEMT!$1:$1048576,AR$4,0)*100,"-"))</f>
        <v>0</v>
      </c>
      <c r="AS10" s="308">
        <f>IF($A10="","",IFERROR(VLOOKUP(AS$3&amp;$A10,Model1_SEMT!$1:$1048576,AS$4,0),"-"))</f>
        <v>0</v>
      </c>
      <c r="AT10" s="306">
        <f>IF($A10="","",IFERROR(VLOOKUP(AT$3&amp;$A10,Model1_SEMT!$1:$1048576,AT$4,0),"-"))</f>
        <v>5.2091026306152344</v>
      </c>
      <c r="AU10" s="307">
        <f>IF($A10="","",IFERROR(VLOOKUP(AU$3&amp;$A10,Model1_SEMT!$1:$1048576,AU$4,0)*100,"-"))</f>
        <v>0</v>
      </c>
      <c r="AV10" s="308">
        <f>IF($A10="","",IFERROR(VLOOKUP(AV$3&amp;$A10,Model1_SEMT!$1:$1048576,AV$4,0),"-"))</f>
        <v>0</v>
      </c>
      <c r="AW10" s="306">
        <f>IF($A10="","",IFERROR(VLOOKUP(AW$3&amp;$A10,Model1_SEMT!$1:$1048576,AW$4,0),"-"))</f>
        <v>5.3166766166687012</v>
      </c>
      <c r="AX10" s="307">
        <f>IF($A10="","",IFERROR(VLOOKUP(AX$3&amp;$A10,Model1_SEMT!$1:$1048576,AX$4,0)*100,"-"))</f>
        <v>0</v>
      </c>
      <c r="AY10" s="308">
        <f>IF($A10="","",IFERROR(VLOOKUP(AY$3&amp;$A10,Model1_SEMT!$1:$1048576,AY$4,0),"-"))</f>
        <v>0</v>
      </c>
      <c r="AZ10" s="306">
        <f>IF($A10="","",IFERROR(VLOOKUP(AZ$3&amp;$A10,Model1_SEMT!$1:$1048576,AZ$4,0),"-"))</f>
        <v>5.3268451690673828</v>
      </c>
      <c r="BA10" s="307">
        <f>IF($A10="","",IFERROR(VLOOKUP(BA$3&amp;$A10,Model1_SEMT!$1:$1048576,BA$4,0)*100,"-"))</f>
        <v>0</v>
      </c>
      <c r="BB10" s="308">
        <f>IF($A10="","",IFERROR(VLOOKUP(BB$3&amp;$A10,Model1_SEMT!$1:$1048576,BB$4,0),"-"))</f>
        <v>0</v>
      </c>
      <c r="BC10" s="306">
        <f>IF($A10="","",IFERROR(VLOOKUP(BC$3&amp;$A10,Model1_SEMT!$1:$1048576,BC$4,0),"-"))</f>
        <v>5.2845287322998047</v>
      </c>
      <c r="BD10" s="307">
        <f>IF($A10="","",IFERROR(VLOOKUP(BD$3&amp;$A10,Model1_SEMT!$1:$1048576,BD$4,0)*100,"-"))</f>
        <v>0</v>
      </c>
      <c r="BE10" s="308">
        <f>IF($A10="","",IFERROR(VLOOKUP(BE$3&amp;$A10,Model1_SEMT!$1:$1048576,BE$4,0),"-"))</f>
        <v>0</v>
      </c>
      <c r="BF10" s="306">
        <f>IF($A10="","",IFERROR(VLOOKUP(BF$3&amp;$A10,Model1_SEMT!$1:$1048576,BF$4,0),"-"))</f>
        <v>5.3390069007873535</v>
      </c>
      <c r="BG10" s="307">
        <f>IF($A10="","",IFERROR(VLOOKUP(BG$3&amp;$A10,Model1_SEMT!$1:$1048576,BG$4,0)*100,"-"))</f>
        <v>0</v>
      </c>
      <c r="BH10" s="308">
        <f>IF($A10="","",IFERROR(VLOOKUP(BH$3&amp;$A10,Model1_SEMT!$1:$1048576,BH$4,0),"-"))</f>
        <v>0</v>
      </c>
      <c r="BI10" s="306">
        <f>IF($A10="","",IFERROR(VLOOKUP(BI$3&amp;$A10,Model1_SEMT!$1:$1048576,BI$4,0),"-"))</f>
        <v>5.3303017616271973</v>
      </c>
      <c r="BJ10" s="307">
        <f>IF($A10="","",IFERROR(VLOOKUP(BJ$3&amp;$A10,Model1_SEMT!$1:$1048576,BJ$4,0)*100,"-"))</f>
        <v>0</v>
      </c>
      <c r="BK10" s="308">
        <f>IF($A10="","",IFERROR(VLOOKUP(BK$3&amp;$A10,Model1_SEMT!$1:$1048576,BK$4,0),"-"))</f>
        <v>0</v>
      </c>
      <c r="BL10" s="306">
        <f>IF($A10="","",IFERROR(VLOOKUP(BL$3&amp;$A10,Model1_SEMT!$1:$1048576,BL$4,0),"-"))</f>
        <v>5.3030266761779785</v>
      </c>
      <c r="BM10" s="307">
        <f>IF($A10="","",IFERROR(VLOOKUP(BM$3&amp;$A10,Model1_SEMT!$1:$1048576,BM$4,0)*100,"-"))</f>
        <v>0</v>
      </c>
      <c r="BN10" s="308">
        <f>IF($A10="","",IFERROR(VLOOKUP(BN$3&amp;$A10,Model1_SEMT!$1:$1048576,BN$4,0),"-"))</f>
        <v>0</v>
      </c>
      <c r="BO10" s="306">
        <f>IF($A10="","",IFERROR(VLOOKUP(BO$3&amp;$A10,Model1_SEMT!$1:$1048576,BO$4,0),"-"))</f>
        <v>5.3268451690673828</v>
      </c>
      <c r="BP10" s="307">
        <f>IF($A10="","",IFERROR(VLOOKUP(BP$3&amp;$A10,Model1_SEMT!$1:$1048576,BP$4,0)*100,"-"))</f>
        <v>0</v>
      </c>
      <c r="BQ10" s="308">
        <f>IF($A10="","",IFERROR(VLOOKUP(BQ$3&amp;$A10,Model1_SEMT!$1:$1048576,BQ$4,0),"-"))</f>
        <v>0</v>
      </c>
    </row>
    <row r="11" spans="1:69" ht="15.75" x14ac:dyDescent="0.25">
      <c r="B11" s="416" t="s">
        <v>732</v>
      </c>
      <c r="C11" s="416"/>
      <c r="D11" s="309">
        <f>+D12+2*40*D13</f>
        <v>1.3466001488268375E-2</v>
      </c>
      <c r="E11" s="311">
        <f>+EXP(D11)-1</f>
        <v>1.3557076432261006E-2</v>
      </c>
      <c r="F11" s="310">
        <f>-D12/(2*D13)</f>
        <v>52.213590726073193</v>
      </c>
      <c r="G11" s="309">
        <f>+G12+2*40*G13</f>
        <v>1.2819504365324974E-2</v>
      </c>
      <c r="H11" s="311">
        <f>+EXP(G11)-1</f>
        <v>1.2902026465183347E-2</v>
      </c>
      <c r="I11" s="310">
        <f>-G12/(2*G13)</f>
        <v>52.965846860384254</v>
      </c>
      <c r="J11" s="309">
        <f>+J12+2*40*J13</f>
        <v>1.2732282280921936E-2</v>
      </c>
      <c r="K11" s="311">
        <f>+EXP(J11)-1</f>
        <v>1.2813682891950284E-2</v>
      </c>
      <c r="L11" s="310">
        <f>-J12/(2*J13)</f>
        <v>51.833618328315083</v>
      </c>
      <c r="M11" s="309">
        <f>+M12+2*40*M13</f>
        <v>1.2761632911860943E-2</v>
      </c>
      <c r="N11" s="311">
        <f>+EXP(M11)-1</f>
        <v>1.284341004882017E-2</v>
      </c>
      <c r="O11" s="310">
        <f>-M12/(2*M13)</f>
        <v>51.963377884136769</v>
      </c>
      <c r="P11" s="309">
        <f>+P12+2*40*P13</f>
        <v>1.2989101931452751E-2</v>
      </c>
      <c r="Q11" s="311">
        <f>+EXP(P11)-1</f>
        <v>1.307382675164126E-2</v>
      </c>
      <c r="R11" s="310">
        <f>-P12/(2*P13)</f>
        <v>53.13811064102368</v>
      </c>
      <c r="S11" s="309">
        <f>+S12+2*40*S13</f>
        <v>1.2930933386087418E-2</v>
      </c>
      <c r="T11" s="311">
        <f>+EXP(S11)-1</f>
        <v>1.3014899434666161E-2</v>
      </c>
      <c r="U11" s="310">
        <f>-S12/(2*S13)</f>
        <v>52.226965930981343</v>
      </c>
      <c r="V11" s="309">
        <f>+V12+2*40*V13</f>
        <v>1.3801959343254566E-2</v>
      </c>
      <c r="W11" s="311">
        <f>+EXP(V11)-1</f>
        <v>1.3897646098889327E-2</v>
      </c>
      <c r="X11" s="310">
        <f>-V12/(2*V13)</f>
        <v>53.66820970877189</v>
      </c>
      <c r="Y11" s="309">
        <f>+Y12+2*40*Y13</f>
        <v>1.3657917268574238E-2</v>
      </c>
      <c r="Z11" s="311">
        <f>+EXP(Y11)-1</f>
        <v>1.375161269616143E-2</v>
      </c>
      <c r="AA11" s="310">
        <f>-Y12/(2*Y13)</f>
        <v>52.991276113772948</v>
      </c>
      <c r="AB11" s="309">
        <f>+AB12+2*40*AB13</f>
        <v>1.3353940099477768E-2</v>
      </c>
      <c r="AC11" s="311">
        <f>+EXP(AB11)-1</f>
        <v>1.3443502182420408E-2</v>
      </c>
      <c r="AD11" s="310">
        <f>-AB12/(2*AB13)</f>
        <v>52.662202109589316</v>
      </c>
      <c r="AE11" s="309">
        <f>+AE12+2*40*AE13</f>
        <v>1.3552500866353512E-2</v>
      </c>
      <c r="AF11" s="311">
        <f>+EXP(AE11)-1</f>
        <v>1.3644752280924655E-2</v>
      </c>
      <c r="AG11" s="310">
        <f>-AE12/(2*AE13)</f>
        <v>52.884011454658641</v>
      </c>
      <c r="AH11" s="309">
        <f>+AH12+2*40*AH13</f>
        <v>1.3366333208978176E-2</v>
      </c>
      <c r="AI11" s="311">
        <f>+EXP(AH11)-1</f>
        <v>1.3456061976542699E-2</v>
      </c>
      <c r="AJ11" s="310">
        <f>-AH12/(2*AH13)</f>
        <v>53.9754147158473</v>
      </c>
      <c r="AK11" s="309">
        <f>+AK12+2*40*AK13</f>
        <v>1.3848013244569302E-2</v>
      </c>
      <c r="AL11" s="311">
        <f>+EXP(AK11)-1</f>
        <v>1.3944341116261638E-2</v>
      </c>
      <c r="AM11" s="310">
        <f>-AK12/(2*AK13)</f>
        <v>53.468974890250074</v>
      </c>
      <c r="AN11" s="309">
        <f>+AN12+2*40*AN13</f>
        <v>1.3630016706883907E-2</v>
      </c>
      <c r="AO11" s="311">
        <f>+EXP(AN11)-1</f>
        <v>1.3723328851322103E-2</v>
      </c>
      <c r="AP11" s="310">
        <f>-AN12/(2*AN13)</f>
        <v>52.700776457195595</v>
      </c>
      <c r="AQ11" s="309">
        <f>+AQ12+2*40*AQ13</f>
        <v>1.41482874751091E-2</v>
      </c>
      <c r="AR11" s="311">
        <f>+EXP(AQ11)-1</f>
        <v>1.4248848188625818E-2</v>
      </c>
      <c r="AS11" s="310">
        <f>-AQ12/(2*AQ13)</f>
        <v>53.594024631304471</v>
      </c>
      <c r="AT11" s="309">
        <f>+AT12+2*40*AT13</f>
        <v>1.410882081836462E-2</v>
      </c>
      <c r="AU11" s="311">
        <f>+EXP(AT11)-1</f>
        <v>1.4208819967376218E-2</v>
      </c>
      <c r="AV11" s="310">
        <f>-AT12/(2*AT13)</f>
        <v>52.496930826904702</v>
      </c>
      <c r="AW11" s="309">
        <f>+AW12+2*40*AW13</f>
        <v>1.3954127207398415E-2</v>
      </c>
      <c r="AX11" s="311">
        <f>+EXP(AW11)-1</f>
        <v>1.4051940477181946E-2</v>
      </c>
      <c r="AY11" s="310">
        <f>-AW12/(2*AW13)</f>
        <v>52.596298361457158</v>
      </c>
      <c r="AZ11" s="309">
        <f>+AZ12+2*40*AZ13</f>
        <v>1.3758965767920017E-2</v>
      </c>
      <c r="BA11" s="311">
        <f>+EXP(AZ11)-1</f>
        <v>1.3854055951115107E-2</v>
      </c>
      <c r="BB11" s="310">
        <f>-AZ12/(2*AZ13)</f>
        <v>52.718197113379873</v>
      </c>
      <c r="BC11" s="309">
        <f>+BC12+2*40*BC13</f>
        <v>1.2935323640704155E-2</v>
      </c>
      <c r="BD11" s="311">
        <f>+EXP(BC11)-1</f>
        <v>1.3019346837767953E-2</v>
      </c>
      <c r="BE11" s="310">
        <f>-BC12/(2*BC13)</f>
        <v>52.216644666200928</v>
      </c>
      <c r="BF11" s="309">
        <f t="shared" ref="BF11" si="2">+BF12+2*40*BF13</f>
        <v>1.3355388306081295E-2</v>
      </c>
      <c r="BG11" s="311">
        <f t="shared" ref="BG11" si="3">+EXP(BF11)-1</f>
        <v>1.34449698590553E-2</v>
      </c>
      <c r="BH11" s="310">
        <f t="shared" ref="BH11" si="4">-BF12/(2*BF13)</f>
        <v>52.983083229433809</v>
      </c>
      <c r="BI11" s="309">
        <f t="shared" ref="BI11" si="5">+BI12+2*40*BI13</f>
        <v>1.3501466251909733E-2</v>
      </c>
      <c r="BJ11" s="311">
        <f t="shared" ref="BJ11" si="6">+EXP(BI11)-1</f>
        <v>1.3593022631821716E-2</v>
      </c>
      <c r="BK11" s="310">
        <f t="shared" ref="BK11" si="7">-BI12/(2*BI13)</f>
        <v>53.208797048562211</v>
      </c>
      <c r="BL11" s="309">
        <f t="shared" ref="BL11" si="8">+BL12+2*40*BL13</f>
        <v>1.3972259126603603E-2</v>
      </c>
      <c r="BM11" s="311">
        <f t="shared" ref="BM11" si="9">+EXP(BL11)-1</f>
        <v>1.4070327351730638E-2</v>
      </c>
      <c r="BN11" s="310">
        <f t="shared" ref="BN11" si="10">-BL12/(2*BL13)</f>
        <v>52.820585096365789</v>
      </c>
      <c r="BO11" s="309">
        <f t="shared" ref="BO11" si="11">+BO12+2*40*BO13</f>
        <v>1.3758965767920017E-2</v>
      </c>
      <c r="BP11" s="311">
        <f t="shared" ref="BP11" si="12">+EXP(BO11)-1</f>
        <v>1.3854055951115107E-2</v>
      </c>
      <c r="BQ11" s="310">
        <f t="shared" ref="BQ11" si="13">-BO12/(2*BO13)</f>
        <v>52.718197113379873</v>
      </c>
    </row>
    <row r="12" spans="1:69" ht="15.75" x14ac:dyDescent="0.25">
      <c r="A12" s="367" t="s">
        <v>721</v>
      </c>
      <c r="B12" s="356"/>
      <c r="C12" s="313" t="s">
        <v>732</v>
      </c>
      <c r="D12" s="306">
        <f>IF($A12="","",IFERROR(VLOOKUP(D$3&amp;$A12,Model1_SEMT!$1:$1048576,D$4,0),"-"))</f>
        <v>5.7567697018384933E-2</v>
      </c>
      <c r="E12" s="307">
        <f>IF($A12="","",IFERROR(VLOOKUP(E$3&amp;$A12,Model1_SEMT!$1:$1048576,E$4,0)*100,"-"))</f>
        <v>0</v>
      </c>
      <c r="F12" s="308">
        <f>IF($A12="","",IFERROR(VLOOKUP(F$3&amp;$A12,Model1_SEMT!$1:$1048576,F$4,0),"-"))</f>
        <v>38.549629211425781</v>
      </c>
      <c r="G12" s="306">
        <f>IF($A12="","",IFERROR(VLOOKUP(G$3&amp;$A12,Model1_SEMT!$1:$1048576,G$4,0),"-"))</f>
        <v>5.2368033677339554E-2</v>
      </c>
      <c r="H12" s="307">
        <f>IF($A12="","",IFERROR(VLOOKUP(H$3&amp;$A12,Model1_SEMT!$1:$1048576,H$4,0)*100,"-"))</f>
        <v>0</v>
      </c>
      <c r="I12" s="308">
        <f>IF($A12="","",IFERROR(VLOOKUP(I$3&amp;$A12,Model1_SEMT!$1:$1048576,I$4,0),"-"))</f>
        <v>38.564937591552734</v>
      </c>
      <c r="J12" s="306">
        <f>IF($A12="","",IFERROR(VLOOKUP(J$3&amp;$A12,Model1_SEMT!$1:$1048576,J$4,0),"-"))</f>
        <v>5.5769946426153183E-2</v>
      </c>
      <c r="K12" s="307">
        <f>IF($A12="","",IFERROR(VLOOKUP(K$3&amp;$A12,Model1_SEMT!$1:$1048576,K$4,0)*100,"-"))</f>
        <v>0</v>
      </c>
      <c r="L12" s="308">
        <f>IF($A12="","",IFERROR(VLOOKUP(L$3&amp;$A12,Model1_SEMT!$1:$1048576,L$4,0),"-"))</f>
        <v>38.683391571044922</v>
      </c>
      <c r="M12" s="306">
        <f>IF($A12="","",IFERROR(VLOOKUP(M$3&amp;$A12,Model1_SEMT!$1:$1048576,M$4,0),"-"))</f>
        <v>5.543062835931778E-2</v>
      </c>
      <c r="N12" s="307">
        <f>IF($A12="","",IFERROR(VLOOKUP(N$3&amp;$A12,Model1_SEMT!$1:$1048576,N$4,0)*100,"-"))</f>
        <v>0</v>
      </c>
      <c r="O12" s="308">
        <f>IF($A12="","",IFERROR(VLOOKUP(O$3&amp;$A12,Model1_SEMT!$1:$1048576,O$4,0),"-"))</f>
        <v>38.830345153808594</v>
      </c>
      <c r="P12" s="306">
        <f>IF($A12="","",IFERROR(VLOOKUP(P$3&amp;$A12,Model1_SEMT!$1:$1048576,P$4,0),"-"))</f>
        <v>5.2535433322191238E-2</v>
      </c>
      <c r="Q12" s="307">
        <f>IF($A12="","",IFERROR(VLOOKUP(Q$3&amp;$A12,Model1_SEMT!$1:$1048576,Q$4,0)*100,"-"))</f>
        <v>0</v>
      </c>
      <c r="R12" s="308">
        <f>IF($A12="","",IFERROR(VLOOKUP(R$3&amp;$A12,Model1_SEMT!$1:$1048576,R$4,0),"-"))</f>
        <v>38.915565490722656</v>
      </c>
      <c r="S12" s="306">
        <f>IF($A12="","",IFERROR(VLOOKUP(S$3&amp;$A12,Model1_SEMT!$1:$1048576,S$4,0),"-"))</f>
        <v>5.523393303155899E-2</v>
      </c>
      <c r="T12" s="307">
        <f>IF($A12="","",IFERROR(VLOOKUP(T$3&amp;$A12,Model1_SEMT!$1:$1048576,T$4,0)*100,"-"))</f>
        <v>0</v>
      </c>
      <c r="U12" s="308">
        <f>IF($A12="","",IFERROR(VLOOKUP(U$3&amp;$A12,Model1_SEMT!$1:$1048576,U$4,0),"-"))</f>
        <v>39.053482055664063</v>
      </c>
      <c r="V12" s="306">
        <f>IF($A12="","",IFERROR(VLOOKUP(V$3&amp;$A12,Model1_SEMT!$1:$1048576,V$4,0),"-"))</f>
        <v>5.4193377494812012E-2</v>
      </c>
      <c r="W12" s="307">
        <f>IF($A12="","",IFERROR(VLOOKUP(W$3&amp;$A12,Model1_SEMT!$1:$1048576,W$4,0)*100,"-"))</f>
        <v>0</v>
      </c>
      <c r="X12" s="308">
        <f>IF($A12="","",IFERROR(VLOOKUP(X$3&amp;$A12,Model1_SEMT!$1:$1048576,X$4,0),"-"))</f>
        <v>39.031764984130859</v>
      </c>
      <c r="Y12" s="306">
        <f>IF($A12="","",IFERROR(VLOOKUP(Y$3&amp;$A12,Model1_SEMT!$1:$1048576,Y$4,0),"-"))</f>
        <v>5.5710498243570328E-2</v>
      </c>
      <c r="Z12" s="307">
        <f>IF($A12="","",IFERROR(VLOOKUP(Z$3&amp;$A12,Model1_SEMT!$1:$1048576,Z$4,0)*100,"-"))</f>
        <v>0</v>
      </c>
      <c r="AA12" s="308">
        <f>IF($A12="","",IFERROR(VLOOKUP(AA$3&amp;$A12,Model1_SEMT!$1:$1048576,AA$4,0),"-"))</f>
        <v>39.08648681640625</v>
      </c>
      <c r="AB12" s="306">
        <f>IF($A12="","",IFERROR(VLOOKUP(AB$3&amp;$A12,Model1_SEMT!$1:$1048576,AB$4,0),"-"))</f>
        <v>5.5539146065711975E-2</v>
      </c>
      <c r="AC12" s="307">
        <f>IF($A12="","",IFERROR(VLOOKUP(AC$3&amp;$A12,Model1_SEMT!$1:$1048576,AC$4,0)*100,"-"))</f>
        <v>0</v>
      </c>
      <c r="AD12" s="308">
        <f>IF($A12="","",IFERROR(VLOOKUP(AD$3&amp;$A12,Model1_SEMT!$1:$1048576,AD$4,0),"-"))</f>
        <v>38.984912872314453</v>
      </c>
      <c r="AE12" s="306">
        <f>IF($A12="","",IFERROR(VLOOKUP(AE$3&amp;$A12,Model1_SEMT!$1:$1048576,AE$4,0),"-"))</f>
        <v>5.5627908557653427E-2</v>
      </c>
      <c r="AF12" s="307">
        <f>IF($A12="","",IFERROR(VLOOKUP(AF$3&amp;$A12,Model1_SEMT!$1:$1048576,AF$4,0)*100,"-"))</f>
        <v>0</v>
      </c>
      <c r="AG12" s="308">
        <f>IF($A12="","",IFERROR(VLOOKUP(AG$3&amp;$A12,Model1_SEMT!$1:$1048576,AG$4,0),"-"))</f>
        <v>39.079090118408203</v>
      </c>
      <c r="AH12" s="306">
        <f>IF($A12="","",IFERROR(VLOOKUP(AH$3&amp;$A12,Model1_SEMT!$1:$1048576,AH$4,0),"-"))</f>
        <v>5.1623038947582245E-2</v>
      </c>
      <c r="AI12" s="307">
        <f>IF($A12="","",IFERROR(VLOOKUP(AI$3&amp;$A12,Model1_SEMT!$1:$1048576,AI$4,0)*100,"-"))</f>
        <v>0</v>
      </c>
      <c r="AJ12" s="308">
        <f>IF($A12="","",IFERROR(VLOOKUP(AJ$3&amp;$A12,Model1_SEMT!$1:$1048576,AJ$4,0),"-"))</f>
        <v>39.310710906982422</v>
      </c>
      <c r="AK12" s="306">
        <f>IF($A12="","",IFERROR(VLOOKUP(AK$3&amp;$A12,Model1_SEMT!$1:$1048576,AK$4,0),"-"))</f>
        <v>5.4973676800727844E-2</v>
      </c>
      <c r="AL12" s="307">
        <f>IF($A12="","",IFERROR(VLOOKUP(AL$3&amp;$A12,Model1_SEMT!$1:$1048576,AL$4,0)*100,"-"))</f>
        <v>0</v>
      </c>
      <c r="AM12" s="308">
        <f>IF($A12="","",IFERROR(VLOOKUP(AM$3&amp;$A12,Model1_SEMT!$1:$1048576,AM$4,0),"-"))</f>
        <v>39.4798583984375</v>
      </c>
      <c r="AN12" s="306">
        <f>IF($A12="","",IFERROR(VLOOKUP(AN$3&amp;$A12,Model1_SEMT!$1:$1048576,AN$4,0),"-"))</f>
        <v>5.6556578725576401E-2</v>
      </c>
      <c r="AO12" s="307">
        <f>IF($A12="","",IFERROR(VLOOKUP(AO$3&amp;$A12,Model1_SEMT!$1:$1048576,AO$4,0)*100,"-"))</f>
        <v>0</v>
      </c>
      <c r="AP12" s="308">
        <f>IF($A12="","",IFERROR(VLOOKUP(AP$3&amp;$A12,Model1_SEMT!$1:$1048576,AP$4,0),"-"))</f>
        <v>39.765232086181641</v>
      </c>
      <c r="AQ12" s="306">
        <f>IF($A12="","",IFERROR(VLOOKUP(AQ$3&amp;$A12,Model1_SEMT!$1:$1048576,AQ$4,0),"-"))</f>
        <v>5.5779188871383667E-2</v>
      </c>
      <c r="AR12" s="307">
        <f>IF($A12="","",IFERROR(VLOOKUP(AR$3&amp;$A12,Model1_SEMT!$1:$1048576,AR$4,0)*100,"-"))</f>
        <v>0</v>
      </c>
      <c r="AS12" s="308">
        <f>IF($A12="","",IFERROR(VLOOKUP(AS$3&amp;$A12,Model1_SEMT!$1:$1048576,AS$4,0),"-"))</f>
        <v>39.871009826660156</v>
      </c>
      <c r="AT12" s="306">
        <f>IF($A12="","",IFERROR(VLOOKUP(AT$3&amp;$A12,Model1_SEMT!$1:$1048576,AT$4,0),"-"))</f>
        <v>5.9268135577440262E-2</v>
      </c>
      <c r="AU12" s="307">
        <f>IF($A12="","",IFERROR(VLOOKUP(AU$3&amp;$A12,Model1_SEMT!$1:$1048576,AU$4,0)*100,"-"))</f>
        <v>0</v>
      </c>
      <c r="AV12" s="308">
        <f>IF($A12="","",IFERROR(VLOOKUP(AV$3&amp;$A12,Model1_SEMT!$1:$1048576,AV$4,0),"-"))</f>
        <v>39.925186157226563</v>
      </c>
      <c r="AW12" s="306">
        <f>IF($A12="","",IFERROR(VLOOKUP(AW$3&amp;$A12,Model1_SEMT!$1:$1048576,AW$4,0),"-"))</f>
        <v>5.8265961706638336E-2</v>
      </c>
      <c r="AX12" s="307">
        <f>IF($A12="","",IFERROR(VLOOKUP(AX$3&amp;$A12,Model1_SEMT!$1:$1048576,AX$4,0)*100,"-"))</f>
        <v>0</v>
      </c>
      <c r="AY12" s="308">
        <f>IF($A12="","",IFERROR(VLOOKUP(AY$3&amp;$A12,Model1_SEMT!$1:$1048576,AY$4,0),"-"))</f>
        <v>39.831638336181641</v>
      </c>
      <c r="AZ12" s="306">
        <f>IF($A12="","",IFERROR(VLOOKUP(AZ$3&amp;$A12,Model1_SEMT!$1:$1048576,AZ$4,0),"-"))</f>
        <v>5.7032287120819092E-2</v>
      </c>
      <c r="BA12" s="307">
        <f>IF($A12="","",IFERROR(VLOOKUP(BA$3&amp;$A12,Model1_SEMT!$1:$1048576,BA$4,0)*100,"-"))</f>
        <v>0</v>
      </c>
      <c r="BB12" s="308">
        <f>IF($A12="","",IFERROR(VLOOKUP(BB$3&amp;$A12,Model1_SEMT!$1:$1048576,BB$4,0),"-"))</f>
        <v>40.109477996826172</v>
      </c>
      <c r="BC12" s="306">
        <f>IF($A12="","",IFERROR(VLOOKUP(BC$3&amp;$A12,Model1_SEMT!$1:$1048576,BC$4,0),"-"))</f>
        <v>5.5288437753915787E-2</v>
      </c>
      <c r="BD12" s="307">
        <f>IF($A12="","",IFERROR(VLOOKUP(BD$3&amp;$A12,Model1_SEMT!$1:$1048576,BD$4,0)*100,"-"))</f>
        <v>0</v>
      </c>
      <c r="BE12" s="308">
        <f>IF($A12="","",IFERROR(VLOOKUP(BE$3&amp;$A12,Model1_SEMT!$1:$1048576,BE$4,0),"-"))</f>
        <v>38.658279418945313</v>
      </c>
      <c r="BF12" s="306">
        <f>IF($A12="","",IFERROR(VLOOKUP(BF$3&amp;$A12,Model1_SEMT!$1:$1048576,BF$4,0),"-"))</f>
        <v>5.4502435028553009E-2</v>
      </c>
      <c r="BG12" s="307">
        <f>IF($A12="","",IFERROR(VLOOKUP(BG$3&amp;$A12,Model1_SEMT!$1:$1048576,BG$4,0)*100,"-"))</f>
        <v>0</v>
      </c>
      <c r="BH12" s="308">
        <f>IF($A12="","",IFERROR(VLOOKUP(BH$3&amp;$A12,Model1_SEMT!$1:$1048576,BH$4,0),"-"))</f>
        <v>39.022006988525391</v>
      </c>
      <c r="BI12" s="306">
        <f>IF($A12="","",IFERROR(VLOOKUP(BI$3&amp;$A12,Model1_SEMT!$1:$1048576,BI$4,0),"-"))</f>
        <v>5.4387751966714859E-2</v>
      </c>
      <c r="BJ12" s="307">
        <f>IF($A12="","",IFERROR(VLOOKUP(BJ$3&amp;$A12,Model1_SEMT!$1:$1048576,BJ$4,0)*100,"-"))</f>
        <v>0</v>
      </c>
      <c r="BK12" s="308">
        <f>IF($A12="","",IFERROR(VLOOKUP(BK$3&amp;$A12,Model1_SEMT!$1:$1048576,BK$4,0),"-"))</f>
        <v>39.213874816894531</v>
      </c>
      <c r="BL12" s="306">
        <f>IF($A12="","",IFERROR(VLOOKUP(BL$3&amp;$A12,Model1_SEMT!$1:$1048576,BL$4,0),"-"))</f>
        <v>5.7565461844205856E-2</v>
      </c>
      <c r="BM12" s="307">
        <f>IF($A12="","",IFERROR(VLOOKUP(BM$3&amp;$A12,Model1_SEMT!$1:$1048576,BM$4,0)*100,"-"))</f>
        <v>0</v>
      </c>
      <c r="BN12" s="308">
        <f>IF($A12="","",IFERROR(VLOOKUP(BN$3&amp;$A12,Model1_SEMT!$1:$1048576,BN$4,0),"-"))</f>
        <v>39.848365783691406</v>
      </c>
      <c r="BO12" s="306">
        <f>IF($A12="","",IFERROR(VLOOKUP(BO$3&amp;$A12,Model1_SEMT!$1:$1048576,BO$4,0),"-"))</f>
        <v>5.7032287120819092E-2</v>
      </c>
      <c r="BP12" s="307">
        <f>IF($A12="","",IFERROR(VLOOKUP(BP$3&amp;$A12,Model1_SEMT!$1:$1048576,BP$4,0)*100,"-"))</f>
        <v>0</v>
      </c>
      <c r="BQ12" s="308">
        <f>IF($A12="","",IFERROR(VLOOKUP(BQ$3&amp;$A12,Model1_SEMT!$1:$1048576,BQ$4,0),"-"))</f>
        <v>40.109477996826172</v>
      </c>
    </row>
    <row r="13" spans="1:69" ht="15.75" x14ac:dyDescent="0.25">
      <c r="A13" s="367" t="s">
        <v>722</v>
      </c>
      <c r="B13" s="356"/>
      <c r="C13" s="313" t="s">
        <v>733</v>
      </c>
      <c r="D13" s="306">
        <f>IF($A13="","",IFERROR(VLOOKUP(D$3&amp;$A13,Model1_SEMT!$1:$1048576,D$4,0),"-"))</f>
        <v>-5.5127119412645698E-4</v>
      </c>
      <c r="E13" s="307">
        <f>IF($A13="","",IFERROR(VLOOKUP(E$3&amp;$A13,Model1_SEMT!$1:$1048576,E$4,0)*100,"-"))</f>
        <v>0</v>
      </c>
      <c r="F13" s="307">
        <f>IF($A13="","",IFERROR(VLOOKUP(F$3&amp;$A13,Model1_SEMT!$1:$1048576,F$4,0),"-"))</f>
        <v>1659.3984375</v>
      </c>
      <c r="G13" s="306">
        <f>IF($A13="","",IFERROR(VLOOKUP(G$3&amp;$A13,Model1_SEMT!$1:$1048576,G$4,0),"-"))</f>
        <v>-4.9435661640018225E-4</v>
      </c>
      <c r="H13" s="307">
        <f>IF($A13="","",IFERROR(VLOOKUP(H$3&amp;$A13,Model1_SEMT!$1:$1048576,H$4,0)*100,"-"))</f>
        <v>0</v>
      </c>
      <c r="I13" s="307">
        <f>IF($A13="","",IFERROR(VLOOKUP(I$3&amp;$A13,Model1_SEMT!$1:$1048576,I$4,0),"-"))</f>
        <v>1658.1219482421875</v>
      </c>
      <c r="J13" s="306">
        <f>IF($A13="","",IFERROR(VLOOKUP(J$3&amp;$A13,Model1_SEMT!$1:$1048576,J$4,0),"-"))</f>
        <v>-5.3797080181539059E-4</v>
      </c>
      <c r="K13" s="307">
        <f>IF($A13="","",IFERROR(VLOOKUP(K$3&amp;$A13,Model1_SEMT!$1:$1048576,K$4,0)*100,"-"))</f>
        <v>0</v>
      </c>
      <c r="L13" s="307">
        <f>IF($A13="","",IFERROR(VLOOKUP(L$3&amp;$A13,Model1_SEMT!$1:$1048576,L$4,0),"-"))</f>
        <v>1668.7626953125</v>
      </c>
      <c r="M13" s="306">
        <f>IF($A13="","",IFERROR(VLOOKUP(M$3&amp;$A13,Model1_SEMT!$1:$1048576,M$4,0),"-"))</f>
        <v>-5.3336244309321046E-4</v>
      </c>
      <c r="N13" s="307">
        <f>IF($A13="","",IFERROR(VLOOKUP(N$3&amp;$A13,Model1_SEMT!$1:$1048576,N$4,0)*100,"-"))</f>
        <v>0</v>
      </c>
      <c r="O13" s="307">
        <f>IF($A13="","",IFERROR(VLOOKUP(O$3&amp;$A13,Model1_SEMT!$1:$1048576,O$4,0),"-"))</f>
        <v>1682.16748046875</v>
      </c>
      <c r="P13" s="306">
        <f>IF($A13="","",IFERROR(VLOOKUP(P$3&amp;$A13,Model1_SEMT!$1:$1048576,P$4,0),"-"))</f>
        <v>-4.9432914238423109E-4</v>
      </c>
      <c r="Q13" s="307">
        <f>IF($A13="","",IFERROR(VLOOKUP(Q$3&amp;$A13,Model1_SEMT!$1:$1048576,Q$4,0)*100,"-"))</f>
        <v>0</v>
      </c>
      <c r="R13" s="307">
        <f>IF($A13="","",IFERROR(VLOOKUP(R$3&amp;$A13,Model1_SEMT!$1:$1048576,R$4,0),"-"))</f>
        <v>1688.0731201171875</v>
      </c>
      <c r="S13" s="306">
        <f>IF($A13="","",IFERROR(VLOOKUP(S$3&amp;$A13,Model1_SEMT!$1:$1048576,S$4,0),"-"))</f>
        <v>-5.2878749556839466E-4</v>
      </c>
      <c r="T13" s="307">
        <f>IF($A13="","",IFERROR(VLOOKUP(T$3&amp;$A13,Model1_SEMT!$1:$1048576,T$4,0)*100,"-"))</f>
        <v>0</v>
      </c>
      <c r="U13" s="307">
        <f>IF($A13="","",IFERROR(VLOOKUP(U$3&amp;$A13,Model1_SEMT!$1:$1048576,U$4,0),"-"))</f>
        <v>1697.5859375</v>
      </c>
      <c r="V13" s="306">
        <f>IF($A13="","",IFERROR(VLOOKUP(V$3&amp;$A13,Model1_SEMT!$1:$1048576,V$4,0),"-"))</f>
        <v>-5.0489272689446807E-4</v>
      </c>
      <c r="W13" s="307">
        <f>IF($A13="","",IFERROR(VLOOKUP(W$3&amp;$A13,Model1_SEMT!$1:$1048576,W$4,0)*100,"-"))</f>
        <v>0</v>
      </c>
      <c r="X13" s="307">
        <f>IF($A13="","",IFERROR(VLOOKUP(X$3&amp;$A13,Model1_SEMT!$1:$1048576,X$4,0),"-"))</f>
        <v>1694.77978515625</v>
      </c>
      <c r="Y13" s="306">
        <f>IF($A13="","",IFERROR(VLOOKUP(Y$3&amp;$A13,Model1_SEMT!$1:$1048576,Y$4,0),"-"))</f>
        <v>-5.2565726218745112E-4</v>
      </c>
      <c r="Z13" s="307">
        <f>IF($A13="","",IFERROR(VLOOKUP(Z$3&amp;$A13,Model1_SEMT!$1:$1048576,Z$4,0)*100,"-"))</f>
        <v>0</v>
      </c>
      <c r="AA13" s="307">
        <f>IF($A13="","",IFERROR(VLOOKUP(AA$3&amp;$A13,Model1_SEMT!$1:$1048576,AA$4,0),"-"))</f>
        <v>1697.700927734375</v>
      </c>
      <c r="AB13" s="306">
        <f>IF($A13="","",IFERROR(VLOOKUP(AB$3&amp;$A13,Model1_SEMT!$1:$1048576,AB$4,0),"-"))</f>
        <v>-5.2731507457792759E-4</v>
      </c>
      <c r="AC13" s="307">
        <f>IF($A13="","",IFERROR(VLOOKUP(AC$3&amp;$A13,Model1_SEMT!$1:$1048576,AC$4,0)*100,"-"))</f>
        <v>0</v>
      </c>
      <c r="AD13" s="307">
        <f>IF($A13="","",IFERROR(VLOOKUP(AD$3&amp;$A13,Model1_SEMT!$1:$1048576,AD$4,0),"-"))</f>
        <v>1686.8663330078125</v>
      </c>
      <c r="AE13" s="306">
        <f>IF($A13="","",IFERROR(VLOOKUP(AE$3&amp;$A13,Model1_SEMT!$1:$1048576,AE$4,0),"-"))</f>
        <v>-5.2594259614124894E-4</v>
      </c>
      <c r="AF13" s="307">
        <f>IF($A13="","",IFERROR(VLOOKUP(AF$3&amp;$A13,Model1_SEMT!$1:$1048576,AF$4,0)*100,"-"))</f>
        <v>0</v>
      </c>
      <c r="AG13" s="307">
        <f>IF($A13="","",IFERROR(VLOOKUP(AG$3&amp;$A13,Model1_SEMT!$1:$1048576,AG$4,0),"-"))</f>
        <v>1694.40283203125</v>
      </c>
      <c r="AH13" s="306">
        <f>IF($A13="","",IFERROR(VLOOKUP(AH$3&amp;$A13,Model1_SEMT!$1:$1048576,AH$4,0),"-"))</f>
        <v>-4.7820882173255086E-4</v>
      </c>
      <c r="AI13" s="307">
        <f>IF($A13="","",IFERROR(VLOOKUP(AI$3&amp;$A13,Model1_SEMT!$1:$1048576,AI$4,0)*100,"-"))</f>
        <v>0</v>
      </c>
      <c r="AJ13" s="307">
        <f>IF($A13="","",IFERROR(VLOOKUP(AJ$3&amp;$A13,Model1_SEMT!$1:$1048576,AJ$4,0),"-"))</f>
        <v>1712.3243408203125</v>
      </c>
      <c r="AK13" s="306">
        <f>IF($A13="","",IFERROR(VLOOKUP(AK$3&amp;$A13,Model1_SEMT!$1:$1048576,AK$4,0),"-"))</f>
        <v>-5.1407079445198178E-4</v>
      </c>
      <c r="AL13" s="307">
        <f>IF($A13="","",IFERROR(VLOOKUP(AL$3&amp;$A13,Model1_SEMT!$1:$1048576,AL$4,0)*100,"-"))</f>
        <v>0</v>
      </c>
      <c r="AM13" s="307">
        <f>IF($A13="","",IFERROR(VLOOKUP(AM$3&amp;$A13,Model1_SEMT!$1:$1048576,AM$4,0),"-"))</f>
        <v>1727.120361328125</v>
      </c>
      <c r="AN13" s="306">
        <f>IF($A13="","",IFERROR(VLOOKUP(AN$3&amp;$A13,Model1_SEMT!$1:$1048576,AN$4,0),"-"))</f>
        <v>-5.3658202523365617E-4</v>
      </c>
      <c r="AO13" s="307">
        <f>IF($A13="","",IFERROR(VLOOKUP(AO$3&amp;$A13,Model1_SEMT!$1:$1048576,AO$4,0)*100,"-"))</f>
        <v>0</v>
      </c>
      <c r="AP13" s="307">
        <f>IF($A13="","",IFERROR(VLOOKUP(AP$3&amp;$A13,Model1_SEMT!$1:$1048576,AP$4,0),"-"))</f>
        <v>1750.49609375</v>
      </c>
      <c r="AQ13" s="306">
        <f>IF($A13="","",IFERROR(VLOOKUP(AQ$3&amp;$A13,Model1_SEMT!$1:$1048576,AQ$4,0),"-"))</f>
        <v>-5.2038626745343208E-4</v>
      </c>
      <c r="AR13" s="307">
        <f>IF($A13="","",IFERROR(VLOOKUP(AR$3&amp;$A13,Model1_SEMT!$1:$1048576,AR$4,0)*100,"-"))</f>
        <v>0</v>
      </c>
      <c r="AS13" s="307">
        <f>IF($A13="","",IFERROR(VLOOKUP(AS$3&amp;$A13,Model1_SEMT!$1:$1048576,AS$4,0),"-"))</f>
        <v>1760.1328125</v>
      </c>
      <c r="AT13" s="306">
        <f>IF($A13="","",IFERROR(VLOOKUP(AT$3&amp;$A13,Model1_SEMT!$1:$1048576,AT$4,0),"-"))</f>
        <v>-5.6449143448844552E-4</v>
      </c>
      <c r="AU13" s="307">
        <f>IF($A13="","",IFERROR(VLOOKUP(AU$3&amp;$A13,Model1_SEMT!$1:$1048576,AU$4,0)*100,"-"))</f>
        <v>0</v>
      </c>
      <c r="AV13" s="307">
        <f>IF($A13="","",IFERROR(VLOOKUP(AV$3&amp;$A13,Model1_SEMT!$1:$1048576,AV$4,0),"-"))</f>
        <v>1764.103271484375</v>
      </c>
      <c r="AW13" s="306">
        <f>IF($A13="","",IFERROR(VLOOKUP(AW$3&amp;$A13,Model1_SEMT!$1:$1048576,AW$4,0),"-"))</f>
        <v>-5.5389793124049902E-4</v>
      </c>
      <c r="AX13" s="307">
        <f>IF($A13="","",IFERROR(VLOOKUP(AX$3&amp;$A13,Model1_SEMT!$1:$1048576,AX$4,0)*100,"-"))</f>
        <v>0</v>
      </c>
      <c r="AY13" s="307">
        <f>IF($A13="","",IFERROR(VLOOKUP(AY$3&amp;$A13,Model1_SEMT!$1:$1048576,AY$4,0),"-"))</f>
        <v>1758.7276611328125</v>
      </c>
      <c r="AZ13" s="306">
        <f>IF($A13="","",IFERROR(VLOOKUP(AZ$3&amp;$A13,Model1_SEMT!$1:$1048576,AZ$4,0),"-"))</f>
        <v>-5.4091651691123843E-4</v>
      </c>
      <c r="BA13" s="307">
        <f>IF($A13="","",IFERROR(VLOOKUP(BA$3&amp;$A13,Model1_SEMT!$1:$1048576,BA$4,0)*100,"-"))</f>
        <v>0</v>
      </c>
      <c r="BB13" s="307">
        <f>IF($A13="","",IFERROR(VLOOKUP(BB$3&amp;$A13,Model1_SEMT!$1:$1048576,BB$4,0),"-"))</f>
        <v>1779.8076171875</v>
      </c>
      <c r="BC13" s="306">
        <f>IF($A13="","",IFERROR(VLOOKUP(BC$3&amp;$A13,Model1_SEMT!$1:$1048576,BC$4,0),"-"))</f>
        <v>-5.294139264151454E-4</v>
      </c>
      <c r="BD13" s="307">
        <f>IF($A13="","",IFERROR(VLOOKUP(BD$3&amp;$A13,Model1_SEMT!$1:$1048576,BD$4,0)*100,"-"))</f>
        <v>0</v>
      </c>
      <c r="BE13" s="307">
        <f>IF($A13="","",IFERROR(VLOOKUP(BE$3&amp;$A13,Model1_SEMT!$1:$1048576,BE$4,0),"-"))</f>
        <v>1667.2099609375</v>
      </c>
      <c r="BF13" s="306">
        <f>IF($A13="","",IFERROR(VLOOKUP(BF$3&amp;$A13,Model1_SEMT!$1:$1048576,BF$4,0),"-"))</f>
        <v>-5.1433808403089643E-4</v>
      </c>
      <c r="BG13" s="307">
        <f>IF($A13="","",IFERROR(VLOOKUP(BG$3&amp;$A13,Model1_SEMT!$1:$1048576,BG$4,0)*100,"-"))</f>
        <v>0</v>
      </c>
      <c r="BH13" s="307">
        <f>IF($A13="","",IFERROR(VLOOKUP(BH$3&amp;$A13,Model1_SEMT!$1:$1048576,BH$4,0),"-"))</f>
        <v>1694.54541015625</v>
      </c>
      <c r="BI13" s="306">
        <f>IF($A13="","",IFERROR(VLOOKUP(BI$3&amp;$A13,Model1_SEMT!$1:$1048576,BI$4,0),"-"))</f>
        <v>-5.1107857143506408E-4</v>
      </c>
      <c r="BJ13" s="307">
        <f>IF($A13="","",IFERROR(VLOOKUP(BJ$3&amp;$A13,Model1_SEMT!$1:$1048576,BJ$4,0)*100,"-"))</f>
        <v>0</v>
      </c>
      <c r="BK13" s="307">
        <f>IF($A13="","",IFERROR(VLOOKUP(BK$3&amp;$A13,Model1_SEMT!$1:$1048576,BK$4,0),"-"))</f>
        <v>1705.1973876953125</v>
      </c>
      <c r="BL13" s="306">
        <f>IF($A13="","",IFERROR(VLOOKUP(BL$3&amp;$A13,Model1_SEMT!$1:$1048576,BL$4,0),"-"))</f>
        <v>-5.4491503397002816E-4</v>
      </c>
      <c r="BM13" s="307">
        <f>IF($A13="","",IFERROR(VLOOKUP(BM$3&amp;$A13,Model1_SEMT!$1:$1048576,BM$4,0)*100,"-"))</f>
        <v>0</v>
      </c>
      <c r="BN13" s="307">
        <f>IF($A13="","",IFERROR(VLOOKUP(BN$3&amp;$A13,Model1_SEMT!$1:$1048576,BN$4,0),"-"))</f>
        <v>1758.371826171875</v>
      </c>
      <c r="BO13" s="306">
        <f>IF($A13="","",IFERROR(VLOOKUP(BO$3&amp;$A13,Model1_SEMT!$1:$1048576,BO$4,0),"-"))</f>
        <v>-5.4091651691123843E-4</v>
      </c>
      <c r="BP13" s="307">
        <f>IF($A13="","",IFERROR(VLOOKUP(BP$3&amp;$A13,Model1_SEMT!$1:$1048576,BP$4,0)*100,"-"))</f>
        <v>0</v>
      </c>
      <c r="BQ13" s="307">
        <f>IF($A13="","",IFERROR(VLOOKUP(BQ$3&amp;$A13,Model1_SEMT!$1:$1048576,BQ$4,0),"-"))</f>
        <v>1779.8076171875</v>
      </c>
    </row>
    <row r="14" spans="1:69" ht="15.75" x14ac:dyDescent="0.25">
      <c r="B14" s="416" t="s">
        <v>734</v>
      </c>
      <c r="C14" s="416"/>
      <c r="D14" s="309" t="str">
        <f>IF($A14="","",IFERROR(VLOOKUP(D$3&amp;$A14,Model1_SEMT!$1:$1048576,D$4,0),"-"))</f>
        <v/>
      </c>
      <c r="E14" s="311" t="str">
        <f>IF($A14="","",IFERROR(VLOOKUP(E$3&amp;$A14,Model1_SEMT!$1:$1048576,E$4,0)*100,"-"))</f>
        <v/>
      </c>
      <c r="F14" s="310" t="str">
        <f>IF($A14="","",IFERROR(VLOOKUP(F$3&amp;$A14,Model1_SEMT!$1:$1048576,F$4,0),"-"))</f>
        <v/>
      </c>
      <c r="G14" s="309" t="str">
        <f>IF($A14="","",IFERROR(VLOOKUP(G$3&amp;$A14,Model1_SEMT!$1:$1048576,G$4,0),"-"))</f>
        <v/>
      </c>
      <c r="H14" s="311" t="str">
        <f>IF($A14="","",IFERROR(VLOOKUP(H$3&amp;$A14,Model1_SEMT!$1:$1048576,H$4,0)*100,"-"))</f>
        <v/>
      </c>
      <c r="I14" s="310" t="str">
        <f>IF($A14="","",IFERROR(VLOOKUP(I$3&amp;$A14,Model1_SEMT!$1:$1048576,I$4,0),"-"))</f>
        <v/>
      </c>
      <c r="J14" s="309" t="str">
        <f>IF($A14="","",IFERROR(VLOOKUP(J$3&amp;$A14,Model1_SEMT!$1:$1048576,J$4,0),"-"))</f>
        <v/>
      </c>
      <c r="K14" s="311" t="str">
        <f>IF($A14="","",IFERROR(VLOOKUP(K$3&amp;$A14,Model1_SEMT!$1:$1048576,K$4,0)*100,"-"))</f>
        <v/>
      </c>
      <c r="L14" s="310" t="str">
        <f>IF($A14="","",IFERROR(VLOOKUP(L$3&amp;$A14,Model1_SEMT!$1:$1048576,L$4,0),"-"))</f>
        <v/>
      </c>
      <c r="M14" s="309" t="str">
        <f>IF($A14="","",IFERROR(VLOOKUP(M$3&amp;$A14,Model1_SEMT!$1:$1048576,M$4,0),"-"))</f>
        <v/>
      </c>
      <c r="N14" s="311" t="str">
        <f>IF($A14="","",IFERROR(VLOOKUP(N$3&amp;$A14,Model1_SEMT!$1:$1048576,N$4,0)*100,"-"))</f>
        <v/>
      </c>
      <c r="O14" s="310" t="str">
        <f>IF($A14="","",IFERROR(VLOOKUP(O$3&amp;$A14,Model1_SEMT!$1:$1048576,O$4,0),"-"))</f>
        <v/>
      </c>
      <c r="P14" s="309" t="str">
        <f>IF($A14="","",IFERROR(VLOOKUP(P$3&amp;$A14,Model1_SEMT!$1:$1048576,P$4,0),"-"))</f>
        <v/>
      </c>
      <c r="Q14" s="311" t="str">
        <f>IF($A14="","",IFERROR(VLOOKUP(Q$3&amp;$A14,Model1_SEMT!$1:$1048576,Q$4,0)*100,"-"))</f>
        <v/>
      </c>
      <c r="R14" s="310" t="str">
        <f>IF($A14="","",IFERROR(VLOOKUP(R$3&amp;$A14,Model1_SEMT!$1:$1048576,R$4,0),"-"))</f>
        <v/>
      </c>
      <c r="S14" s="309" t="str">
        <f>IF($A14="","",IFERROR(VLOOKUP(S$3&amp;$A14,Model1_SEMT!$1:$1048576,S$4,0),"-"))</f>
        <v/>
      </c>
      <c r="T14" s="311" t="str">
        <f>IF($A14="","",IFERROR(VLOOKUP(T$3&amp;$A14,Model1_SEMT!$1:$1048576,T$4,0)*100,"-"))</f>
        <v/>
      </c>
      <c r="U14" s="310" t="str">
        <f>IF($A14="","",IFERROR(VLOOKUP(U$3&amp;$A14,Model1_SEMT!$1:$1048576,U$4,0),"-"))</f>
        <v/>
      </c>
      <c r="V14" s="309" t="str">
        <f>IF($A14="","",IFERROR(VLOOKUP(V$3&amp;$A14,Model1_SEMT!$1:$1048576,V$4,0),"-"))</f>
        <v/>
      </c>
      <c r="W14" s="311" t="str">
        <f>IF($A14="","",IFERROR(VLOOKUP(W$3&amp;$A14,Model1_SEMT!$1:$1048576,W$4,0)*100,"-"))</f>
        <v/>
      </c>
      <c r="X14" s="310" t="str">
        <f>IF($A14="","",IFERROR(VLOOKUP(X$3&amp;$A14,Model1_SEMT!$1:$1048576,X$4,0),"-"))</f>
        <v/>
      </c>
      <c r="Y14" s="309" t="str">
        <f>IF($A14="","",IFERROR(VLOOKUP(Y$3&amp;$A14,Model1_SEMT!$1:$1048576,Y$4,0),"-"))</f>
        <v/>
      </c>
      <c r="Z14" s="311" t="str">
        <f>IF($A14="","",IFERROR(VLOOKUP(Z$3&amp;$A14,Model1_SEMT!$1:$1048576,Z$4,0)*100,"-"))</f>
        <v/>
      </c>
      <c r="AA14" s="310" t="str">
        <f>IF($A14="","",IFERROR(VLOOKUP(AA$3&amp;$A14,Model1_SEMT!$1:$1048576,AA$4,0),"-"))</f>
        <v/>
      </c>
      <c r="AB14" s="309" t="str">
        <f>IF($A14="","",IFERROR(VLOOKUP(AB$3&amp;$A14,Model1_SEMT!$1:$1048576,AB$4,0),"-"))</f>
        <v/>
      </c>
      <c r="AC14" s="311" t="str">
        <f>IF($A14="","",IFERROR(VLOOKUP(AC$3&amp;$A14,Model1_SEMT!$1:$1048576,AC$4,0)*100,"-"))</f>
        <v/>
      </c>
      <c r="AD14" s="310" t="str">
        <f>IF($A14="","",IFERROR(VLOOKUP(AD$3&amp;$A14,Model1_SEMT!$1:$1048576,AD$4,0),"-"))</f>
        <v/>
      </c>
      <c r="AE14" s="309" t="str">
        <f>IF($A14="","",IFERROR(VLOOKUP(AE$3&amp;$A14,Model1_SEMT!$1:$1048576,AE$4,0),"-"))</f>
        <v/>
      </c>
      <c r="AF14" s="311" t="str">
        <f>IF($A14="","",IFERROR(VLOOKUP(AF$3&amp;$A14,Model1_SEMT!$1:$1048576,AF$4,0)*100,"-"))</f>
        <v/>
      </c>
      <c r="AG14" s="310" t="str">
        <f>IF($A14="","",IFERROR(VLOOKUP(AG$3&amp;$A14,Model1_SEMT!$1:$1048576,AG$4,0),"-"))</f>
        <v/>
      </c>
      <c r="AH14" s="309" t="str">
        <f>IF($A14="","",IFERROR(VLOOKUP(AH$3&amp;$A14,Model1_SEMT!$1:$1048576,AH$4,0),"-"))</f>
        <v/>
      </c>
      <c r="AI14" s="311" t="str">
        <f>IF($A14="","",IFERROR(VLOOKUP(AI$3&amp;$A14,Model1_SEMT!$1:$1048576,AI$4,0)*100,"-"))</f>
        <v/>
      </c>
      <c r="AJ14" s="310" t="str">
        <f>IF($A14="","",IFERROR(VLOOKUP(AJ$3&amp;$A14,Model1_SEMT!$1:$1048576,AJ$4,0),"-"))</f>
        <v/>
      </c>
      <c r="AK14" s="309" t="str">
        <f>IF($A14="","",IFERROR(VLOOKUP(AK$3&amp;$A14,Model1_SEMT!$1:$1048576,AK$4,0),"-"))</f>
        <v/>
      </c>
      <c r="AL14" s="311" t="str">
        <f>IF($A14="","",IFERROR(VLOOKUP(AL$3&amp;$A14,Model1_SEMT!$1:$1048576,AL$4,0)*100,"-"))</f>
        <v/>
      </c>
      <c r="AM14" s="310" t="str">
        <f>IF($A14="","",IFERROR(VLOOKUP(AM$3&amp;$A14,Model1_SEMT!$1:$1048576,AM$4,0),"-"))</f>
        <v/>
      </c>
      <c r="AN14" s="309" t="str">
        <f>IF($A14="","",IFERROR(VLOOKUP(AN$3&amp;$A14,Model1_SEMT!$1:$1048576,AN$4,0),"-"))</f>
        <v/>
      </c>
      <c r="AO14" s="311" t="str">
        <f>IF($A14="","",IFERROR(VLOOKUP(AO$3&amp;$A14,Model1_SEMT!$1:$1048576,AO$4,0)*100,"-"))</f>
        <v/>
      </c>
      <c r="AP14" s="310" t="str">
        <f>IF($A14="","",IFERROR(VLOOKUP(AP$3&amp;$A14,Model1_SEMT!$1:$1048576,AP$4,0),"-"))</f>
        <v/>
      </c>
      <c r="AQ14" s="309" t="str">
        <f>IF($A14="","",IFERROR(VLOOKUP(AQ$3&amp;$A14,Model1_SEMT!$1:$1048576,AQ$4,0),"-"))</f>
        <v/>
      </c>
      <c r="AR14" s="311" t="str">
        <f>IF($A14="","",IFERROR(VLOOKUP(AR$3&amp;$A14,Model1_SEMT!$1:$1048576,AR$4,0)*100,"-"))</f>
        <v/>
      </c>
      <c r="AS14" s="310" t="str">
        <f>IF($A14="","",IFERROR(VLOOKUP(AS$3&amp;$A14,Model1_SEMT!$1:$1048576,AS$4,0),"-"))</f>
        <v/>
      </c>
      <c r="AT14" s="309" t="str">
        <f>IF($A14="","",IFERROR(VLOOKUP(AT$3&amp;$A14,Model1_SEMT!$1:$1048576,AT$4,0),"-"))</f>
        <v/>
      </c>
      <c r="AU14" s="311" t="str">
        <f>IF($A14="","",IFERROR(VLOOKUP(AU$3&amp;$A14,Model1_SEMT!$1:$1048576,AU$4,0)*100,"-"))</f>
        <v/>
      </c>
      <c r="AV14" s="310" t="str">
        <f>IF($A14="","",IFERROR(VLOOKUP(AV$3&amp;$A14,Model1_SEMT!$1:$1048576,AV$4,0),"-"))</f>
        <v/>
      </c>
      <c r="AW14" s="309" t="str">
        <f>IF($A14="","",IFERROR(VLOOKUP(AW$3&amp;$A14,Model1_SEMT!$1:$1048576,AW$4,0),"-"))</f>
        <v/>
      </c>
      <c r="AX14" s="311" t="str">
        <f>IF($A14="","",IFERROR(VLOOKUP(AX$3&amp;$A14,Model1_SEMT!$1:$1048576,AX$4,0)*100,"-"))</f>
        <v/>
      </c>
      <c r="AY14" s="310" t="str">
        <f>IF($A14="","",IFERROR(VLOOKUP(AY$3&amp;$A14,Model1_SEMT!$1:$1048576,AY$4,0),"-"))</f>
        <v/>
      </c>
      <c r="AZ14" s="309" t="str">
        <f>IF($A14="","",IFERROR(VLOOKUP(AZ$3&amp;$A14,Model1_SEMT!$1:$1048576,AZ$4,0),"-"))</f>
        <v/>
      </c>
      <c r="BA14" s="311" t="str">
        <f>IF($A14="","",IFERROR(VLOOKUP(BA$3&amp;$A14,Model1_SEMT!$1:$1048576,BA$4,0)*100,"-"))</f>
        <v/>
      </c>
      <c r="BB14" s="310" t="str">
        <f>IF($A14="","",IFERROR(VLOOKUP(BB$3&amp;$A14,Model1_SEMT!$1:$1048576,BB$4,0),"-"))</f>
        <v/>
      </c>
      <c r="BC14" s="309" t="str">
        <f>IF($A14="","",IFERROR(VLOOKUP(BC$3&amp;$A14,Model1_SEMT!$1:$1048576,BC$4,0),"-"))</f>
        <v/>
      </c>
      <c r="BD14" s="311" t="str">
        <f>IF($A14="","",IFERROR(VLOOKUP(BD$3&amp;$A14,Model1_SEMT!$1:$1048576,BD$4,0)*100,"-"))</f>
        <v/>
      </c>
      <c r="BE14" s="310" t="str">
        <f>IF($A14="","",IFERROR(VLOOKUP(BE$3&amp;$A14,Model1_SEMT!$1:$1048576,BE$4,0),"-"))</f>
        <v/>
      </c>
      <c r="BF14" s="309" t="str">
        <f>IF($A14="","",IFERROR(VLOOKUP(BF$3&amp;$A14,Model1_SEMT!$1:$1048576,BF$4,0),"-"))</f>
        <v/>
      </c>
      <c r="BG14" s="311" t="str">
        <f>IF($A14="","",IFERROR(VLOOKUP(BG$3&amp;$A14,Model1_SEMT!$1:$1048576,BG$4,0)*100,"-"))</f>
        <v/>
      </c>
      <c r="BH14" s="310" t="str">
        <f>IF($A14="","",IFERROR(VLOOKUP(BH$3&amp;$A14,Model1_SEMT!$1:$1048576,BH$4,0),"-"))</f>
        <v/>
      </c>
      <c r="BI14" s="309" t="str">
        <f>IF($A14="","",IFERROR(VLOOKUP(BI$3&amp;$A14,Model1_SEMT!$1:$1048576,BI$4,0),"-"))</f>
        <v/>
      </c>
      <c r="BJ14" s="311" t="str">
        <f>IF($A14="","",IFERROR(VLOOKUP(BJ$3&amp;$A14,Model1_SEMT!$1:$1048576,BJ$4,0)*100,"-"))</f>
        <v/>
      </c>
      <c r="BK14" s="310" t="str">
        <f>IF($A14="","",IFERROR(VLOOKUP(BK$3&amp;$A14,Model1_SEMT!$1:$1048576,BK$4,0),"-"))</f>
        <v/>
      </c>
      <c r="BL14" s="309" t="str">
        <f>IF($A14="","",IFERROR(VLOOKUP(BL$3&amp;$A14,Model1_SEMT!$1:$1048576,BL$4,0),"-"))</f>
        <v/>
      </c>
      <c r="BM14" s="311" t="str">
        <f>IF($A14="","",IFERROR(VLOOKUP(BM$3&amp;$A14,Model1_SEMT!$1:$1048576,BM$4,0)*100,"-"))</f>
        <v/>
      </c>
      <c r="BN14" s="310" t="str">
        <f>IF($A14="","",IFERROR(VLOOKUP(BN$3&amp;$A14,Model1_SEMT!$1:$1048576,BN$4,0),"-"))</f>
        <v/>
      </c>
      <c r="BO14" s="309" t="str">
        <f>IF($A14="","",IFERROR(VLOOKUP(BO$3&amp;$A14,Model1_SEMT!$1:$1048576,BO$4,0),"-"))</f>
        <v/>
      </c>
      <c r="BP14" s="311" t="str">
        <f>IF($A14="","",IFERROR(VLOOKUP(BP$3&amp;$A14,Model1_SEMT!$1:$1048576,BP$4,0)*100,"-"))</f>
        <v/>
      </c>
      <c r="BQ14" s="310" t="str">
        <f>IF($A14="","",IFERROR(VLOOKUP(BQ$3&amp;$A14,Model1_SEMT!$1:$1048576,BQ$4,0),"-"))</f>
        <v/>
      </c>
    </row>
    <row r="15" spans="1:69" ht="15.75" x14ac:dyDescent="0.25">
      <c r="A15" s="367" t="s">
        <v>720</v>
      </c>
      <c r="B15" s="356"/>
      <c r="C15" s="313" t="s">
        <v>735</v>
      </c>
      <c r="D15" s="337">
        <f>IF($A15="","",IFERROR(VLOOKUP(D$3&amp;$A15,Model1_SEMT!$1:$1048576,D$4,0),"-"))</f>
        <v>0.39988353848457336</v>
      </c>
      <c r="E15" s="336">
        <f>IF($A15="","",IFERROR(VLOOKUP(E$3&amp;$A15,Model1_SEMT!$1:$1048576,E$4,0)*100,"-"))</f>
        <v>0</v>
      </c>
      <c r="F15" s="308">
        <f>IF($A15="","",IFERROR(VLOOKUP(F$3&amp;$A15,Model1_SEMT!$1:$1048576,F$4,0),"-"))</f>
        <v>0.55254381895065308</v>
      </c>
      <c r="G15" s="337">
        <f>IF($A15="","",IFERROR(VLOOKUP(G$3&amp;$A15,Model1_SEMT!$1:$1048576,G$4,0),"-"))</f>
        <v>0.38230305910110474</v>
      </c>
      <c r="H15" s="336">
        <f>IF($A15="","",IFERROR(VLOOKUP(H$3&amp;$A15,Model1_SEMT!$1:$1048576,H$4,0)*100,"-"))</f>
        <v>0</v>
      </c>
      <c r="I15" s="308">
        <f>IF($A15="","",IFERROR(VLOOKUP(I$3&amp;$A15,Model1_SEMT!$1:$1048576,I$4,0),"-"))</f>
        <v>0.54942995309829712</v>
      </c>
      <c r="J15" s="337">
        <f>IF($A15="","",IFERROR(VLOOKUP(J$3&amp;$A15,Model1_SEMT!$1:$1048576,J$4,0),"-"))</f>
        <v>0.39551571011543274</v>
      </c>
      <c r="K15" s="336">
        <f>IF($A15="","",IFERROR(VLOOKUP(K$3&amp;$A15,Model1_SEMT!$1:$1048576,K$4,0)*100,"-"))</f>
        <v>0</v>
      </c>
      <c r="L15" s="308">
        <f>IF($A15="","",IFERROR(VLOOKUP(L$3&amp;$A15,Model1_SEMT!$1:$1048576,L$4,0),"-"))</f>
        <v>0.55188006162643433</v>
      </c>
      <c r="M15" s="337">
        <f>IF($A15="","",IFERROR(VLOOKUP(M$3&amp;$A15,Model1_SEMT!$1:$1048576,M$4,0),"-"))</f>
        <v>0.38702741265296936</v>
      </c>
      <c r="N15" s="336">
        <f>IF($A15="","",IFERROR(VLOOKUP(N$3&amp;$A15,Model1_SEMT!$1:$1048576,N$4,0)*100,"-"))</f>
        <v>0</v>
      </c>
      <c r="O15" s="308">
        <f>IF($A15="","",IFERROR(VLOOKUP(O$3&amp;$A15,Model1_SEMT!$1:$1048576,O$4,0),"-"))</f>
        <v>0.54980981349945068</v>
      </c>
      <c r="P15" s="337">
        <f>IF($A15="","",IFERROR(VLOOKUP(P$3&amp;$A15,Model1_SEMT!$1:$1048576,P$4,0),"-"))</f>
        <v>0.3922705352306366</v>
      </c>
      <c r="Q15" s="336">
        <f>IF($A15="","",IFERROR(VLOOKUP(Q$3&amp;$A15,Model1_SEMT!$1:$1048576,Q$4,0)*100,"-"))</f>
        <v>0</v>
      </c>
      <c r="R15" s="308">
        <f>IF($A15="","",IFERROR(VLOOKUP(R$3&amp;$A15,Model1_SEMT!$1:$1048576,R$4,0),"-"))</f>
        <v>0.55148077011108398</v>
      </c>
      <c r="S15" s="337">
        <f>IF($A15="","",IFERROR(VLOOKUP(S$3&amp;$A15,Model1_SEMT!$1:$1048576,S$4,0),"-"))</f>
        <v>0.39741554856300354</v>
      </c>
      <c r="T15" s="336">
        <f>IF($A15="","",IFERROR(VLOOKUP(T$3&amp;$A15,Model1_SEMT!$1:$1048576,T$4,0)*100,"-"))</f>
        <v>0</v>
      </c>
      <c r="U15" s="308">
        <f>IF($A15="","",IFERROR(VLOOKUP(U$3&amp;$A15,Model1_SEMT!$1:$1048576,U$4,0),"-"))</f>
        <v>0.55304747819900513</v>
      </c>
      <c r="V15" s="337">
        <f>IF($A15="","",IFERROR(VLOOKUP(V$3&amp;$A15,Model1_SEMT!$1:$1048576,V$4,0),"-"))</f>
        <v>0.40275049209594727</v>
      </c>
      <c r="W15" s="336">
        <f>IF($A15="","",IFERROR(VLOOKUP(W$3&amp;$A15,Model1_SEMT!$1:$1048576,W$4,0)*100,"-"))</f>
        <v>0</v>
      </c>
      <c r="X15" s="308">
        <f>IF($A15="","",IFERROR(VLOOKUP(X$3&amp;$A15,Model1_SEMT!$1:$1048576,X$4,0),"-"))</f>
        <v>0.54781162738800049</v>
      </c>
      <c r="Y15" s="337">
        <f>IF($A15="","",IFERROR(VLOOKUP(Y$3&amp;$A15,Model1_SEMT!$1:$1048576,Y$4,0),"-"))</f>
        <v>0.39127913117408752</v>
      </c>
      <c r="Z15" s="336">
        <f>IF($A15="","",IFERROR(VLOOKUP(Z$3&amp;$A15,Model1_SEMT!$1:$1048576,Z$4,0)*100,"-"))</f>
        <v>0</v>
      </c>
      <c r="AA15" s="308">
        <f>IF($A15="","",IFERROR(VLOOKUP(AA$3&amp;$A15,Model1_SEMT!$1:$1048576,AA$4,0),"-"))</f>
        <v>0.54834640026092529</v>
      </c>
      <c r="AB15" s="337">
        <f>IF($A15="","",IFERROR(VLOOKUP(AB$3&amp;$A15,Model1_SEMT!$1:$1048576,AB$4,0),"-"))</f>
        <v>0.37876254320144653</v>
      </c>
      <c r="AC15" s="336">
        <f>IF($A15="","",IFERROR(VLOOKUP(AC$3&amp;$A15,Model1_SEMT!$1:$1048576,AC$4,0)*100,"-"))</f>
        <v>0</v>
      </c>
      <c r="AD15" s="308">
        <f>IF($A15="","",IFERROR(VLOOKUP(AD$3&amp;$A15,Model1_SEMT!$1:$1048576,AD$4,0),"-"))</f>
        <v>0.54481607675552368</v>
      </c>
      <c r="AE15" s="337">
        <f>IF($A15="","",IFERROR(VLOOKUP(AE$3&amp;$A15,Model1_SEMT!$1:$1048576,AE$4,0),"-"))</f>
        <v>0.37901759147644043</v>
      </c>
      <c r="AF15" s="336">
        <f>IF($A15="","",IFERROR(VLOOKUP(AF$3&amp;$A15,Model1_SEMT!$1:$1048576,AF$4,0)*100,"-"))</f>
        <v>0</v>
      </c>
      <c r="AG15" s="308">
        <f>IF($A15="","",IFERROR(VLOOKUP(AG$3&amp;$A15,Model1_SEMT!$1:$1048576,AG$4,0),"-"))</f>
        <v>0.54950976371765137</v>
      </c>
      <c r="AH15" s="337">
        <f>IF($A15="","",IFERROR(VLOOKUP(AH$3&amp;$A15,Model1_SEMT!$1:$1048576,AH$4,0),"-"))</f>
        <v>0.36183315515518188</v>
      </c>
      <c r="AI15" s="336">
        <f>IF($A15="","",IFERROR(VLOOKUP(AI$3&amp;$A15,Model1_SEMT!$1:$1048576,AI$4,0)*100,"-"))</f>
        <v>0</v>
      </c>
      <c r="AJ15" s="308">
        <f>IF($A15="","",IFERROR(VLOOKUP(AJ$3&amp;$A15,Model1_SEMT!$1:$1048576,AJ$4,0),"-"))</f>
        <v>0.54598075151443481</v>
      </c>
      <c r="AK15" s="337">
        <f>IF($A15="","",IFERROR(VLOOKUP(AK$3&amp;$A15,Model1_SEMT!$1:$1048576,AK$4,0),"-"))</f>
        <v>0.36941352486610413</v>
      </c>
      <c r="AL15" s="336">
        <f>IF($A15="","",IFERROR(VLOOKUP(AL$3&amp;$A15,Model1_SEMT!$1:$1048576,AL$4,0)*100,"-"))</f>
        <v>0</v>
      </c>
      <c r="AM15" s="308">
        <f>IF($A15="","",IFERROR(VLOOKUP(AM$3&amp;$A15,Model1_SEMT!$1:$1048576,AM$4,0),"-"))</f>
        <v>0.54232990741729736</v>
      </c>
      <c r="AN15" s="337">
        <f>IF($A15="","",IFERROR(VLOOKUP(AN$3&amp;$A15,Model1_SEMT!$1:$1048576,AN$4,0),"-"))</f>
        <v>0.38871428370475769</v>
      </c>
      <c r="AO15" s="336">
        <f>IF($A15="","",IFERROR(VLOOKUP(AO$3&amp;$A15,Model1_SEMT!$1:$1048576,AO$4,0)*100,"-"))</f>
        <v>0</v>
      </c>
      <c r="AP15" s="308">
        <f>IF($A15="","",IFERROR(VLOOKUP(AP$3&amp;$A15,Model1_SEMT!$1:$1048576,AP$4,0),"-"))</f>
        <v>0.54462552070617676</v>
      </c>
      <c r="AQ15" s="337">
        <f>IF($A15="","",IFERROR(VLOOKUP(AQ$3&amp;$A15,Model1_SEMT!$1:$1048576,AQ$4,0),"-"))</f>
        <v>0.406087726354599</v>
      </c>
      <c r="AR15" s="336">
        <f>IF($A15="","",IFERROR(VLOOKUP(AR$3&amp;$A15,Model1_SEMT!$1:$1048576,AR$4,0)*100,"-"))</f>
        <v>0</v>
      </c>
      <c r="AS15" s="308">
        <f>IF($A15="","",IFERROR(VLOOKUP(AS$3&amp;$A15,Model1_SEMT!$1:$1048576,AS$4,0),"-"))</f>
        <v>0.54436540603637695</v>
      </c>
      <c r="AT15" s="337">
        <f>IF($A15="","",IFERROR(VLOOKUP(AT$3&amp;$A15,Model1_SEMT!$1:$1048576,AT$4,0),"-"))</f>
        <v>0.38366976380348206</v>
      </c>
      <c r="AU15" s="336">
        <f>IF($A15="","",IFERROR(VLOOKUP(AU$3&amp;$A15,Model1_SEMT!$1:$1048576,AU$4,0)*100,"-"))</f>
        <v>0</v>
      </c>
      <c r="AV15" s="308">
        <f>IF($A15="","",IFERROR(VLOOKUP(AV$3&amp;$A15,Model1_SEMT!$1:$1048576,AV$4,0),"-"))</f>
        <v>0.54634815454483032</v>
      </c>
      <c r="AW15" s="337">
        <f>IF($A15="","",IFERROR(VLOOKUP(AW$3&amp;$A15,Model1_SEMT!$1:$1048576,AW$4,0),"-"))</f>
        <v>0.38398617506027222</v>
      </c>
      <c r="AX15" s="336">
        <f>IF($A15="","",IFERROR(VLOOKUP(AX$3&amp;$A15,Model1_SEMT!$1:$1048576,AX$4,0)*100,"-"))</f>
        <v>0</v>
      </c>
      <c r="AY15" s="308">
        <f>IF($A15="","",IFERROR(VLOOKUP(AY$3&amp;$A15,Model1_SEMT!$1:$1048576,AY$4,0),"-"))</f>
        <v>0.55083829164505005</v>
      </c>
      <c r="AZ15" s="337">
        <f>IF($A15="","",IFERROR(VLOOKUP(AZ$3&amp;$A15,Model1_SEMT!$1:$1048576,AZ$4,0),"-"))</f>
        <v>0.37910756468772888</v>
      </c>
      <c r="BA15" s="336">
        <f>IF($A15="","",IFERROR(VLOOKUP(BA$3&amp;$A15,Model1_SEMT!$1:$1048576,BA$4,0)*100,"-"))</f>
        <v>0</v>
      </c>
      <c r="BB15" s="308">
        <f>IF($A15="","",IFERROR(VLOOKUP(BB$3&amp;$A15,Model1_SEMT!$1:$1048576,BB$4,0),"-"))</f>
        <v>0.5525251030921936</v>
      </c>
      <c r="BC15" s="337">
        <f>IF($A15="","",IFERROR(VLOOKUP(BC$3&amp;$A15,Model1_SEMT!$1:$1048576,BC$4,0),"-"))</f>
        <v>0.39115473628044128</v>
      </c>
      <c r="BD15" s="336">
        <f>IF($A15="","",IFERROR(VLOOKUP(BD$3&amp;$A15,Model1_SEMT!$1:$1048576,BD$4,0)*100,"-"))</f>
        <v>0</v>
      </c>
      <c r="BE15" s="308">
        <f>IF($A15="","",IFERROR(VLOOKUP(BE$3&amp;$A15,Model1_SEMT!$1:$1048576,BE$4,0),"-"))</f>
        <v>0.55090713500976563</v>
      </c>
      <c r="BF15" s="337">
        <f>IF($A15="","",IFERROR(VLOOKUP(BF$3&amp;$A15,Model1_SEMT!$1:$1048576,BF$4,0),"-"))</f>
        <v>0.39581450819969177</v>
      </c>
      <c r="BG15" s="336">
        <f>IF($A15="","",IFERROR(VLOOKUP(BG$3&amp;$A15,Model1_SEMT!$1:$1048576,BG$4,0)*100,"-"))</f>
        <v>0</v>
      </c>
      <c r="BH15" s="308">
        <f>IF($A15="","",IFERROR(VLOOKUP(BH$3&amp;$A15,Model1_SEMT!$1:$1048576,BH$4,0),"-"))</f>
        <v>0.55016714334487915</v>
      </c>
      <c r="BI15" s="337">
        <f>IF($A15="","",IFERROR(VLOOKUP(BI$3&amp;$A15,Model1_SEMT!$1:$1048576,BI$4,0),"-"))</f>
        <v>0.37212157249450684</v>
      </c>
      <c r="BJ15" s="336">
        <f>IF($A15="","",IFERROR(VLOOKUP(BJ$3&amp;$A15,Model1_SEMT!$1:$1048576,BJ$4,0)*100,"-"))</f>
        <v>0</v>
      </c>
      <c r="BK15" s="308">
        <f>IF($A15="","",IFERROR(VLOOKUP(BK$3&amp;$A15,Model1_SEMT!$1:$1048576,BK$4,0),"-"))</f>
        <v>0.54565590620040894</v>
      </c>
      <c r="BL15" s="337">
        <f>IF($A15="","",IFERROR(VLOOKUP(BL$3&amp;$A15,Model1_SEMT!$1:$1048576,BL$4,0),"-"))</f>
        <v>0.39063012599945068</v>
      </c>
      <c r="BM15" s="336">
        <f>IF($A15="","",IFERROR(VLOOKUP(BM$3&amp;$A15,Model1_SEMT!$1:$1048576,BM$4,0)*100,"-"))</f>
        <v>0</v>
      </c>
      <c r="BN15" s="308">
        <f>IF($A15="","",IFERROR(VLOOKUP(BN$3&amp;$A15,Model1_SEMT!$1:$1048576,BN$4,0),"-"))</f>
        <v>0.54653716087341309</v>
      </c>
      <c r="BO15" s="337">
        <f>IF($A15="","",IFERROR(VLOOKUP(BO$3&amp;$A15,Model1_SEMT!$1:$1048576,BO$4,0),"-"))</f>
        <v>0.37910756468772888</v>
      </c>
      <c r="BP15" s="336">
        <f>IF($A15="","",IFERROR(VLOOKUP(BP$3&amp;$A15,Model1_SEMT!$1:$1048576,BP$4,0)*100,"-"))</f>
        <v>0</v>
      </c>
      <c r="BQ15" s="308">
        <f>IF($A15="","",IFERROR(VLOOKUP(BQ$3&amp;$A15,Model1_SEMT!$1:$1048576,BQ$4,0),"-"))</f>
        <v>0.5525251030921936</v>
      </c>
    </row>
    <row r="16" spans="1:69" ht="15.75" x14ac:dyDescent="0.25">
      <c r="B16" s="416" t="s">
        <v>736</v>
      </c>
      <c r="C16" s="416"/>
      <c r="D16" s="309" t="str">
        <f>IF($A16="","",IFERROR(VLOOKUP(D$3&amp;$A16,[1]Model1_33!$1:$1048576,D$4,0),"-"))</f>
        <v/>
      </c>
      <c r="E16" s="357" t="str">
        <f>IF($A16="","",IFERROR(VLOOKUP(E$3&amp;$A16,[1]Model1_33!$1:$1048576,E$4,0)*100,"-"))</f>
        <v/>
      </c>
      <c r="F16" s="310" t="str">
        <f>IF($A16="","",IFERROR(VLOOKUP(F$3&amp;$A16,Model1_SEMT!$1:$1048576,F$4,0),"-"))</f>
        <v/>
      </c>
      <c r="G16" s="309" t="str">
        <f>IF($A16="","",IFERROR(VLOOKUP(G$3&amp;$A16,[1]Model1_33!$1:$1048576,G$4,0),"-"))</f>
        <v/>
      </c>
      <c r="H16" s="357" t="str">
        <f>IF($A16="","",IFERROR(VLOOKUP(H$3&amp;$A16,[1]Model1_33!$1:$1048576,H$4,0)*100,"-"))</f>
        <v/>
      </c>
      <c r="I16" s="310" t="str">
        <f>IF($A16="","",IFERROR(VLOOKUP(I$3&amp;$A16,Model1_SEMT!$1:$1048576,I$4,0),"-"))</f>
        <v/>
      </c>
      <c r="J16" s="309" t="str">
        <f>IF($A16="","",IFERROR(VLOOKUP(J$3&amp;$A16,[1]Model1_33!$1:$1048576,J$4,0),"-"))</f>
        <v/>
      </c>
      <c r="K16" s="357" t="str">
        <f>IF($A16="","",IFERROR(VLOOKUP(K$3&amp;$A16,[1]Model1_33!$1:$1048576,K$4,0)*100,"-"))</f>
        <v/>
      </c>
      <c r="L16" s="310" t="str">
        <f>IF($A16="","",IFERROR(VLOOKUP(L$3&amp;$A16,Model1_SEMT!$1:$1048576,L$4,0),"-"))</f>
        <v/>
      </c>
      <c r="M16" s="309" t="str">
        <f>IF($A16="","",IFERROR(VLOOKUP(M$3&amp;$A16,[1]Model1_33!$1:$1048576,M$4,0),"-"))</f>
        <v/>
      </c>
      <c r="N16" s="357" t="str">
        <f>IF($A16="","",IFERROR(VLOOKUP(N$3&amp;$A16,[1]Model1_33!$1:$1048576,N$4,0)*100,"-"))</f>
        <v/>
      </c>
      <c r="O16" s="310" t="str">
        <f>IF($A16="","",IFERROR(VLOOKUP(O$3&amp;$A16,Model1_SEMT!$1:$1048576,O$4,0),"-"))</f>
        <v/>
      </c>
      <c r="P16" s="309" t="str">
        <f>IF($A16="","",IFERROR(VLOOKUP(P$3&amp;$A16,[1]Model1_33!$1:$1048576,P$4,0),"-"))</f>
        <v/>
      </c>
      <c r="Q16" s="357" t="str">
        <f>IF($A16="","",IFERROR(VLOOKUP(Q$3&amp;$A16,[1]Model1_33!$1:$1048576,Q$4,0)*100,"-"))</f>
        <v/>
      </c>
      <c r="R16" s="310" t="str">
        <f>IF($A16="","",IFERROR(VLOOKUP(R$3&amp;$A16,Model1_SEMT!$1:$1048576,R$4,0),"-"))</f>
        <v/>
      </c>
      <c r="S16" s="309" t="str">
        <f>IF($A16="","",IFERROR(VLOOKUP(S$3&amp;$A16,[1]Model1_33!$1:$1048576,S$4,0),"-"))</f>
        <v/>
      </c>
      <c r="T16" s="357" t="str">
        <f>IF($A16="","",IFERROR(VLOOKUP(T$3&amp;$A16,[1]Model1_33!$1:$1048576,T$4,0)*100,"-"))</f>
        <v/>
      </c>
      <c r="U16" s="310" t="str">
        <f>IF($A16="","",IFERROR(VLOOKUP(U$3&amp;$A16,Model1_SEMT!$1:$1048576,U$4,0),"-"))</f>
        <v/>
      </c>
      <c r="V16" s="309" t="str">
        <f>IF($A16="","",IFERROR(VLOOKUP(V$3&amp;$A16,[1]Model1_33!$1:$1048576,V$4,0),"-"))</f>
        <v/>
      </c>
      <c r="W16" s="357" t="str">
        <f>IF($A16="","",IFERROR(VLOOKUP(W$3&amp;$A16,[1]Model1_33!$1:$1048576,W$4,0)*100,"-"))</f>
        <v/>
      </c>
      <c r="X16" s="310" t="str">
        <f>IF($A16="","",IFERROR(VLOOKUP(X$3&amp;$A16,Model1_SEMT!$1:$1048576,X$4,0),"-"))</f>
        <v/>
      </c>
      <c r="Y16" s="309" t="str">
        <f>IF($A16="","",IFERROR(VLOOKUP(Y$3&amp;$A16,[1]Model1_33!$1:$1048576,Y$4,0),"-"))</f>
        <v/>
      </c>
      <c r="Z16" s="357" t="str">
        <f>IF($A16="","",IFERROR(VLOOKUP(Z$3&amp;$A16,[1]Model1_33!$1:$1048576,Z$4,0)*100,"-"))</f>
        <v/>
      </c>
      <c r="AA16" s="310" t="str">
        <f>IF($A16="","",IFERROR(VLOOKUP(AA$3&amp;$A16,Model1_SEMT!$1:$1048576,AA$4,0),"-"))</f>
        <v/>
      </c>
      <c r="AB16" s="309" t="str">
        <f>IF($A16="","",IFERROR(VLOOKUP(AB$3&amp;$A16,[1]Model1_33!$1:$1048576,AB$4,0),"-"))</f>
        <v/>
      </c>
      <c r="AC16" s="357" t="str">
        <f>IF($A16="","",IFERROR(VLOOKUP(AC$3&amp;$A16,[1]Model1_33!$1:$1048576,AC$4,0)*100,"-"))</f>
        <v/>
      </c>
      <c r="AD16" s="310" t="str">
        <f>IF($A16="","",IFERROR(VLOOKUP(AD$3&amp;$A16,Model1_SEMT!$1:$1048576,AD$4,0),"-"))</f>
        <v/>
      </c>
      <c r="AE16" s="309" t="str">
        <f>IF($A16="","",IFERROR(VLOOKUP(AE$3&amp;$A16,[1]Model1_33!$1:$1048576,AE$4,0),"-"))</f>
        <v/>
      </c>
      <c r="AF16" s="357" t="str">
        <f>IF($A16="","",IFERROR(VLOOKUP(AF$3&amp;$A16,[1]Model1_33!$1:$1048576,AF$4,0)*100,"-"))</f>
        <v/>
      </c>
      <c r="AG16" s="310" t="str">
        <f>IF($A16="","",IFERROR(VLOOKUP(AG$3&amp;$A16,Model1_SEMT!$1:$1048576,AG$4,0),"-"))</f>
        <v/>
      </c>
      <c r="AH16" s="309" t="str">
        <f>IF($A16="","",IFERROR(VLOOKUP(AH$3&amp;$A16,[1]Model1_33!$1:$1048576,AH$4,0),"-"))</f>
        <v/>
      </c>
      <c r="AI16" s="357" t="str">
        <f>IF($A16="","",IFERROR(VLOOKUP(AI$3&amp;$A16,[1]Model1_33!$1:$1048576,AI$4,0)*100,"-"))</f>
        <v/>
      </c>
      <c r="AJ16" s="310" t="str">
        <f>IF($A16="","",IFERROR(VLOOKUP(AJ$3&amp;$A16,Model1_SEMT!$1:$1048576,AJ$4,0),"-"))</f>
        <v/>
      </c>
      <c r="AK16" s="309" t="str">
        <f>IF($A16="","",IFERROR(VLOOKUP(AK$3&amp;$A16,[1]Model1_33!$1:$1048576,AK$4,0),"-"))</f>
        <v/>
      </c>
      <c r="AL16" s="357" t="str">
        <f>IF($A16="","",IFERROR(VLOOKUP(AL$3&amp;$A16,[1]Model1_33!$1:$1048576,AL$4,0)*100,"-"))</f>
        <v/>
      </c>
      <c r="AM16" s="310" t="str">
        <f>IF($A16="","",IFERROR(VLOOKUP(AM$3&amp;$A16,Model1_SEMT!$1:$1048576,AM$4,0),"-"))</f>
        <v/>
      </c>
      <c r="AN16" s="309" t="str">
        <f>IF($A16="","",IFERROR(VLOOKUP(AN$3&amp;$A16,[1]Model1_33!$1:$1048576,AN$4,0),"-"))</f>
        <v/>
      </c>
      <c r="AO16" s="357" t="str">
        <f>IF($A16="","",IFERROR(VLOOKUP(AO$3&amp;$A16,[1]Model1_33!$1:$1048576,AO$4,0)*100,"-"))</f>
        <v/>
      </c>
      <c r="AP16" s="310" t="str">
        <f>IF($A16="","",IFERROR(VLOOKUP(AP$3&amp;$A16,Model1_SEMT!$1:$1048576,AP$4,0),"-"))</f>
        <v/>
      </c>
      <c r="AQ16" s="309" t="str">
        <f>IF($A16="","",IFERROR(VLOOKUP(AQ$3&amp;$A16,[1]Model1_33!$1:$1048576,AQ$4,0),"-"))</f>
        <v/>
      </c>
      <c r="AR16" s="357" t="str">
        <f>IF($A16="","",IFERROR(VLOOKUP(AR$3&amp;$A16,[1]Model1_33!$1:$1048576,AR$4,0)*100,"-"))</f>
        <v/>
      </c>
      <c r="AS16" s="310" t="str">
        <f>IF($A16="","",IFERROR(VLOOKUP(AS$3&amp;$A16,Model1_SEMT!$1:$1048576,AS$4,0),"-"))</f>
        <v/>
      </c>
      <c r="AT16" s="309" t="str">
        <f>IF($A16="","",IFERROR(VLOOKUP(AT$3&amp;$A16,[1]Model1_33!$1:$1048576,AT$4,0),"-"))</f>
        <v/>
      </c>
      <c r="AU16" s="357" t="str">
        <f>IF($A16="","",IFERROR(VLOOKUP(AU$3&amp;$A16,[1]Model1_33!$1:$1048576,AU$4,0)*100,"-"))</f>
        <v/>
      </c>
      <c r="AV16" s="310" t="str">
        <f>IF($A16="","",IFERROR(VLOOKUP(AV$3&amp;$A16,Model1_SEMT!$1:$1048576,AV$4,0),"-"))</f>
        <v/>
      </c>
      <c r="AW16" s="309" t="str">
        <f>IF($A16="","",IFERROR(VLOOKUP(AW$3&amp;$A16,[1]Model1_33!$1:$1048576,AW$4,0),"-"))</f>
        <v/>
      </c>
      <c r="AX16" s="357" t="str">
        <f>IF($A16="","",IFERROR(VLOOKUP(AX$3&amp;$A16,[1]Model1_33!$1:$1048576,AX$4,0)*100,"-"))</f>
        <v/>
      </c>
      <c r="AY16" s="310" t="str">
        <f>IF($A16="","",IFERROR(VLOOKUP(AY$3&amp;$A16,Model1_SEMT!$1:$1048576,AY$4,0),"-"))</f>
        <v/>
      </c>
      <c r="AZ16" s="309" t="str">
        <f>IF($A16="","",IFERROR(VLOOKUP(AZ$3&amp;$A16,[1]Model1_33!$1:$1048576,AZ$4,0),"-"))</f>
        <v/>
      </c>
      <c r="BA16" s="357" t="str">
        <f>IF($A16="","",IFERROR(VLOOKUP(BA$3&amp;$A16,[1]Model1_33!$1:$1048576,BA$4,0)*100,"-"))</f>
        <v/>
      </c>
      <c r="BB16" s="310" t="str">
        <f>IF($A16="","",IFERROR(VLOOKUP(BB$3&amp;$A16,Model1_SEMT!$1:$1048576,BB$4,0),"-"))</f>
        <v/>
      </c>
      <c r="BC16" s="309" t="str">
        <f>IF($A16="","",IFERROR(VLOOKUP(BC$3&amp;$A16,[1]Model1_33!$1:$1048576,BC$4,0),"-"))</f>
        <v/>
      </c>
      <c r="BD16" s="357" t="str">
        <f>IF($A16="","",IFERROR(VLOOKUP(BD$3&amp;$A16,[1]Model1_33!$1:$1048576,BD$4,0)*100,"-"))</f>
        <v/>
      </c>
      <c r="BE16" s="310" t="str">
        <f>IF($A16="","",IFERROR(VLOOKUP(BE$3&amp;$A16,Model1_SEMT!$1:$1048576,BE$4,0),"-"))</f>
        <v/>
      </c>
      <c r="BF16" s="309" t="str">
        <f>IF($A16="","",IFERROR(VLOOKUP(BF$3&amp;$A16,[1]Model1_33!$1:$1048576,BF$4,0),"-"))</f>
        <v/>
      </c>
      <c r="BG16" s="357" t="str">
        <f>IF($A16="","",IFERROR(VLOOKUP(BG$3&amp;$A16,[1]Model1_33!$1:$1048576,BG$4,0)*100,"-"))</f>
        <v/>
      </c>
      <c r="BH16" s="310" t="str">
        <f>IF($A16="","",IFERROR(VLOOKUP(BH$3&amp;$A16,Model1_SEMT!$1:$1048576,BH$4,0),"-"))</f>
        <v/>
      </c>
      <c r="BI16" s="309" t="str">
        <f>IF($A16="","",IFERROR(VLOOKUP(BI$3&amp;$A16,[1]Model1_33!$1:$1048576,BI$4,0),"-"))</f>
        <v/>
      </c>
      <c r="BJ16" s="357" t="str">
        <f>IF($A16="","",IFERROR(VLOOKUP(BJ$3&amp;$A16,[1]Model1_33!$1:$1048576,BJ$4,0)*100,"-"))</f>
        <v/>
      </c>
      <c r="BK16" s="310" t="str">
        <f>IF($A16="","",IFERROR(VLOOKUP(BK$3&amp;$A16,Model1_SEMT!$1:$1048576,BK$4,0),"-"))</f>
        <v/>
      </c>
      <c r="BL16" s="309" t="str">
        <f>IF($A16="","",IFERROR(VLOOKUP(BL$3&amp;$A16,[1]Model1_33!$1:$1048576,BL$4,0),"-"))</f>
        <v/>
      </c>
      <c r="BM16" s="357" t="str">
        <f>IF($A16="","",IFERROR(VLOOKUP(BM$3&amp;$A16,[1]Model1_33!$1:$1048576,BM$4,0)*100,"-"))</f>
        <v/>
      </c>
      <c r="BN16" s="310" t="str">
        <f>IF($A16="","",IFERROR(VLOOKUP(BN$3&amp;$A16,Model1_SEMT!$1:$1048576,BN$4,0),"-"))</f>
        <v/>
      </c>
      <c r="BO16" s="309" t="str">
        <f>IF($A16="","",IFERROR(VLOOKUP(BO$3&amp;$A16,[1]Model1_33!$1:$1048576,BO$4,0),"-"))</f>
        <v/>
      </c>
      <c r="BP16" s="357" t="str">
        <f>IF($A16="","",IFERROR(VLOOKUP(BP$3&amp;$A16,[1]Model1_33!$1:$1048576,BP$4,0)*100,"-"))</f>
        <v/>
      </c>
      <c r="BQ16" s="310" t="str">
        <f>IF($A16="","",IFERROR(VLOOKUP(BQ$3&amp;$A16,Model1_SEMT!$1:$1048576,BQ$4,0),"-"))</f>
        <v/>
      </c>
    </row>
    <row r="17" spans="1:69" ht="25.5" x14ac:dyDescent="0.25">
      <c r="A17" s="369" t="s">
        <v>702</v>
      </c>
      <c r="B17" s="298"/>
      <c r="C17" s="315" t="s">
        <v>737</v>
      </c>
      <c r="D17" s="306">
        <f>IF($A17="","",IFERROR(VLOOKUP(D$3&amp;$A17,Model1_SEMT!$1:$1048576,D$4,0),"-"))</f>
        <v>0.28548714518547058</v>
      </c>
      <c r="E17" s="307">
        <f>IF($A17="","",IFERROR(VLOOKUP(E$3&amp;$A17,Model1_SEMT!$1:$1048576,E$4,0)*100,"-"))</f>
        <v>8.1766967196017504E-2</v>
      </c>
      <c r="F17" s="308">
        <f>IF($A17="","",IFERROR(VLOOKUP(F$3&amp;$A17,Model1_SEMT!$1:$1048576,F$4,0),"-"))</f>
        <v>3.8731575477868319E-4</v>
      </c>
      <c r="G17" s="306">
        <f>IF($A17="","",IFERROR(VLOOKUP(G$3&amp;$A17,Model1_SEMT!$1:$1048576,G$4,0),"-"))</f>
        <v>-1.5552487224340439E-2</v>
      </c>
      <c r="H17" s="307">
        <f>IF($A17="","",IFERROR(VLOOKUP(H$3&amp;$A17,Model1_SEMT!$1:$1048576,H$4,0)*100,"-"))</f>
        <v>92.317211627960205</v>
      </c>
      <c r="I17" s="308">
        <f>IF($A17="","",IFERROR(VLOOKUP(I$3&amp;$A17,Model1_SEMT!$1:$1048576,I$4,0),"-"))</f>
        <v>6.4144673524424434E-4</v>
      </c>
      <c r="J17" s="306">
        <f>IF($A17="","",IFERROR(VLOOKUP(J$3&amp;$A17,Model1_SEMT!$1:$1048576,J$4,0),"-"))</f>
        <v>-0.25649526715278625</v>
      </c>
      <c r="K17" s="307">
        <f>IF($A17="","",IFERROR(VLOOKUP(K$3&amp;$A17,Model1_SEMT!$1:$1048576,K$4,0)*100,"-"))</f>
        <v>22.353985905647278</v>
      </c>
      <c r="L17" s="308">
        <f>IF($A17="","",IFERROR(VLOOKUP(L$3&amp;$A17,Model1_SEMT!$1:$1048576,L$4,0),"-"))</f>
        <v>8.6450920207425952E-5</v>
      </c>
      <c r="M17" s="306">
        <f>IF($A17="","",IFERROR(VLOOKUP(M$3&amp;$A17,Model1_SEMT!$1:$1048576,M$4,0),"-"))</f>
        <v>0.18320818245410919</v>
      </c>
      <c r="N17" s="307">
        <f>IF($A17="","",IFERROR(VLOOKUP(N$3&amp;$A17,Model1_SEMT!$1:$1048576,N$4,0)*100,"-"))</f>
        <v>7.7560476958751678</v>
      </c>
      <c r="O17" s="308">
        <f>IF($A17="","",IFERROR(VLOOKUP(O$3&amp;$A17,Model1_SEMT!$1:$1048576,O$4,0),"-"))</f>
        <v>1.4895325875841081E-4</v>
      </c>
      <c r="P17" s="306">
        <f>IF($A17="","",IFERROR(VLOOKUP(P$3&amp;$A17,Model1_SEMT!$1:$1048576,P$4,0),"-"))</f>
        <v>0.26194664835929871</v>
      </c>
      <c r="Q17" s="307">
        <f>IF($A17="","",IFERROR(VLOOKUP(Q$3&amp;$A17,Model1_SEMT!$1:$1048576,Q$4,0)*100,"-"))</f>
        <v>14.593169093132019</v>
      </c>
      <c r="R17" s="308">
        <f>IF($A17="","",IFERROR(VLOOKUP(R$3&amp;$A17,Model1_SEMT!$1:$1048576,R$4,0),"-"))</f>
        <v>5.6340806622756645E-5</v>
      </c>
      <c r="S17" s="306">
        <f>IF($A17="","",IFERROR(VLOOKUP(S$3&amp;$A17,Model1_SEMT!$1:$1048576,S$4,0),"-"))</f>
        <v>-0.27968451380729675</v>
      </c>
      <c r="T17" s="307">
        <f>IF($A17="","",IFERROR(VLOOKUP(T$3&amp;$A17,Model1_SEMT!$1:$1048576,T$4,0)*100,"-"))</f>
        <v>35.74654757976532</v>
      </c>
      <c r="U17" s="308">
        <f>IF($A17="","",IFERROR(VLOOKUP(U$3&amp;$A17,Model1_SEMT!$1:$1048576,U$4,0),"-"))</f>
        <v>2.3197564587462693E-4</v>
      </c>
      <c r="V17" s="306">
        <f>IF($A17="","",IFERROR(VLOOKUP(V$3&amp;$A17,Model1_SEMT!$1:$1048576,V$4,0),"-"))</f>
        <v>-0.27843356132507324</v>
      </c>
      <c r="W17" s="307">
        <f>IF($A17="","",IFERROR(VLOOKUP(W$3&amp;$A17,Model1_SEMT!$1:$1048576,W$4,0)*100,"-"))</f>
        <v>10.864090919494629</v>
      </c>
      <c r="X17" s="308">
        <f>IF($A17="","",IFERROR(VLOOKUP(X$3&amp;$A17,Model1_SEMT!$1:$1048576,X$4,0),"-"))</f>
        <v>2.7320467052049935E-4</v>
      </c>
      <c r="Y17" s="306">
        <f>IF($A17="","",IFERROR(VLOOKUP(Y$3&amp;$A17,Model1_SEMT!$1:$1048576,Y$4,0),"-"))</f>
        <v>-0.10185433924198151</v>
      </c>
      <c r="Z17" s="307">
        <f>IF($A17="","",IFERROR(VLOOKUP(Z$3&amp;$A17,Model1_SEMT!$1:$1048576,Z$4,0)*100,"-"))</f>
        <v>42.055472731590271</v>
      </c>
      <c r="AA17" s="308">
        <f>IF($A17="","",IFERROR(VLOOKUP(AA$3&amp;$A17,Model1_SEMT!$1:$1048576,AA$4,0),"-"))</f>
        <v>4.109661967959255E-4</v>
      </c>
      <c r="AB17" s="306">
        <f>IF($A17="","",IFERROR(VLOOKUP(AB$3&amp;$A17,Model1_SEMT!$1:$1048576,AB$4,0),"-"))</f>
        <v>-0.28677678108215332</v>
      </c>
      <c r="AC17" s="307">
        <f>IF($A17="","",IFERROR(VLOOKUP(AC$3&amp;$A17,Model1_SEMT!$1:$1048576,AC$4,0)*100,"-"))</f>
        <v>38.835033774375916</v>
      </c>
      <c r="AD17" s="308">
        <f>IF($A17="","",IFERROR(VLOOKUP(AD$3&amp;$A17,Model1_SEMT!$1:$1048576,AD$4,0),"-"))</f>
        <v>1.946175325429067E-4</v>
      </c>
      <c r="AE17" s="306">
        <f>IF($A17="","",IFERROR(VLOOKUP(AE$3&amp;$A17,Model1_SEMT!$1:$1048576,AE$4,0),"-"))</f>
        <v>4.5610491186380386E-2</v>
      </c>
      <c r="AF17" s="307">
        <f>IF($A17="","",IFERROR(VLOOKUP(AF$3&amp;$A17,Model1_SEMT!$1:$1048576,AF$4,0)*100,"-"))</f>
        <v>66.79273247718811</v>
      </c>
      <c r="AG17" s="308">
        <f>IF($A17="","",IFERROR(VLOOKUP(AG$3&amp;$A17,Model1_SEMT!$1:$1048576,AG$4,0),"-"))</f>
        <v>2.966653264593333E-4</v>
      </c>
      <c r="AH17" s="306">
        <f>IF($A17="","",IFERROR(VLOOKUP(AH$3&amp;$A17,Model1_SEMT!$1:$1048576,AH$4,0),"-"))</f>
        <v>0.14240480959415436</v>
      </c>
      <c r="AI17" s="307">
        <f>IF($A17="","",IFERROR(VLOOKUP(AI$3&amp;$A17,Model1_SEMT!$1:$1048576,AI$4,0)*100,"-"))</f>
        <v>47.957703471183777</v>
      </c>
      <c r="AJ17" s="308">
        <f>IF($A17="","",IFERROR(VLOOKUP(AJ$3&amp;$A17,Model1_SEMT!$1:$1048576,AJ$4,0),"-"))</f>
        <v>3.4357578260824084E-4</v>
      </c>
      <c r="AK17" s="306">
        <f>IF($A17="","",IFERROR(VLOOKUP(AK$3&amp;$A17,Model1_SEMT!$1:$1048576,AK$4,0),"-"))</f>
        <v>-5.1102377474308014E-2</v>
      </c>
      <c r="AL17" s="307">
        <f>IF($A17="","",IFERROR(VLOOKUP(AL$3&amp;$A17,Model1_SEMT!$1:$1048576,AL$4,0)*100,"-"))</f>
        <v>68.724286556243896</v>
      </c>
      <c r="AM17" s="308">
        <f>IF($A17="","",IFERROR(VLOOKUP(AM$3&amp;$A17,Model1_SEMT!$1:$1048576,AM$4,0),"-"))</f>
        <v>4.9857463454827666E-4</v>
      </c>
      <c r="AN17" s="306">
        <f>IF($A17="","",IFERROR(VLOOKUP(AN$3&amp;$A17,Model1_SEMT!$1:$1048576,AN$4,0),"-"))</f>
        <v>1.6525328159332275E-2</v>
      </c>
      <c r="AO17" s="307">
        <f>IF($A17="","",IFERROR(VLOOKUP(AO$3&amp;$A17,Model1_SEMT!$1:$1048576,AO$4,0)*100,"-"))</f>
        <v>85.749483108520508</v>
      </c>
      <c r="AP17" s="308">
        <f>IF($A17="","",IFERROR(VLOOKUP(AP$3&amp;$A17,Model1_SEMT!$1:$1048576,AP$4,0),"-"))</f>
        <v>2.6400163187645376E-4</v>
      </c>
      <c r="AQ17" s="306">
        <f>IF($A17="","",IFERROR(VLOOKUP(AQ$3&amp;$A17,Model1_SEMT!$1:$1048576,AQ$4,0),"-"))</f>
        <v>-5.9444550424814224E-2</v>
      </c>
      <c r="AR17" s="307">
        <f>IF($A17="","",IFERROR(VLOOKUP(AR$3&amp;$A17,Model1_SEMT!$1:$1048576,AR$4,0)*100,"-"))</f>
        <v>66.023969650268555</v>
      </c>
      <c r="AS17" s="308">
        <f>IF($A17="","",IFERROR(VLOOKUP(AS$3&amp;$A17,Model1_SEMT!$1:$1048576,AS$4,0),"-"))</f>
        <v>2.6762022753246129E-4</v>
      </c>
      <c r="AT17" s="306">
        <f>IF($A17="","",IFERROR(VLOOKUP(AT$3&amp;$A17,Model1_SEMT!$1:$1048576,AT$4,0),"-"))</f>
        <v>-3.3010642975568771E-2</v>
      </c>
      <c r="AU17" s="307">
        <f>IF($A17="","",IFERROR(VLOOKUP(AU$3&amp;$A17,Model1_SEMT!$1:$1048576,AU$4,0)*100,"-"))</f>
        <v>73.343807458877563</v>
      </c>
      <c r="AV17" s="308">
        <f>IF($A17="","",IFERROR(VLOOKUP(AV$3&amp;$A17,Model1_SEMT!$1:$1048576,AV$4,0),"-"))</f>
        <v>2.240436733700335E-4</v>
      </c>
      <c r="AW17" s="306">
        <f>IF($A17="","",IFERROR(VLOOKUP(AW$3&amp;$A17,Model1_SEMT!$1:$1048576,AW$4,0),"-"))</f>
        <v>-0.44912916421890259</v>
      </c>
      <c r="AX17" s="307">
        <f>IF($A17="","",IFERROR(VLOOKUP(AX$3&amp;$A17,Model1_SEMT!$1:$1048576,AX$4,0)*100,"-"))</f>
        <v>6.9066330790519714</v>
      </c>
      <c r="AY17" s="308">
        <f>IF($A17="","",IFERROR(VLOOKUP(AY$3&amp;$A17,Model1_SEMT!$1:$1048576,AY$4,0),"-"))</f>
        <v>1.7442047828808427E-4</v>
      </c>
      <c r="AZ17" s="306">
        <f>IF($A17="","",IFERROR(VLOOKUP(AZ$3&amp;$A17,Model1_SEMT!$1:$1048576,AZ$4,0),"-"))</f>
        <v>-0.30791443586349487</v>
      </c>
      <c r="BA17" s="307">
        <f>IF($A17="","",IFERROR(VLOOKUP(BA$3&amp;$A17,Model1_SEMT!$1:$1048576,BA$4,0)*100,"-"))</f>
        <v>18.583589792251587</v>
      </c>
      <c r="BB17" s="308">
        <f>IF($A17="","",IFERROR(VLOOKUP(BB$3&amp;$A17,Model1_SEMT!$1:$1048576,BB$4,0),"-"))</f>
        <v>1.9643986888695508E-4</v>
      </c>
      <c r="BC17" s="306">
        <f>IF($A17="","",IFERROR(VLOOKUP(BC$3&amp;$A17,Model1_SEMT!$1:$1048576,BC$4,0),"-"))</f>
        <v>8.3645299077033997E-2</v>
      </c>
      <c r="BD17" s="307">
        <f>IF($A17="","",IFERROR(VLOOKUP(BD$3&amp;$A17,Model1_SEMT!$1:$1048576,BD$4,0)*100,"-"))</f>
        <v>38.425537943840027</v>
      </c>
      <c r="BE17" s="308">
        <f>IF($A17="","",IFERROR(VLOOKUP(BE$3&amp;$A17,Model1_SEMT!$1:$1048576,BE$4,0),"-"))</f>
        <v>3.1458723242394626E-4</v>
      </c>
      <c r="BF17" s="306">
        <f>IF($A17="","",IFERROR(VLOOKUP(BF$3&amp;$A17,Model1_SEMT!$1:$1048576,BF$4,0),"-"))</f>
        <v>-0.15265680849552155</v>
      </c>
      <c r="BG17" s="307">
        <f>IF($A17="","",IFERROR(VLOOKUP(BG$3&amp;$A17,Model1_SEMT!$1:$1048576,BG$4,0)*100,"-"))</f>
        <v>17.690570652484894</v>
      </c>
      <c r="BH17" s="308">
        <f>IF($A17="","",IFERROR(VLOOKUP(BH$3&amp;$A17,Model1_SEMT!$1:$1048576,BH$4,0),"-"))</f>
        <v>2.4347213911823928E-4</v>
      </c>
      <c r="BI17" s="306">
        <f>IF($A17="","",IFERROR(VLOOKUP(BI$3&amp;$A17,Model1_SEMT!$1:$1048576,BI$4,0),"-"))</f>
        <v>-2.8485918417572975E-2</v>
      </c>
      <c r="BJ17" s="307">
        <f>IF($A17="","",IFERROR(VLOOKUP(BJ$3&amp;$A17,Model1_SEMT!$1:$1048576,BJ$4,0)*100,"-"))</f>
        <v>75.970900058746338</v>
      </c>
      <c r="BK17" s="308">
        <f>IF($A17="","",IFERROR(VLOOKUP(BK$3&amp;$A17,Model1_SEMT!$1:$1048576,BK$4,0),"-"))</f>
        <v>3.3348990837112069E-4</v>
      </c>
      <c r="BL17" s="306">
        <f>IF($A17="","",IFERROR(VLOOKUP(BL$3&amp;$A17,Model1_SEMT!$1:$1048576,BL$4,0),"-"))</f>
        <v>-0.11814213544130325</v>
      </c>
      <c r="BM17" s="307">
        <f>IF($A17="","",IFERROR(VLOOKUP(BM$3&amp;$A17,Model1_SEMT!$1:$1048576,BM$4,0)*100,"-"))</f>
        <v>11.359258741140366</v>
      </c>
      <c r="BN17" s="308">
        <f>IF($A17="","",IFERROR(VLOOKUP(BN$3&amp;$A17,Model1_SEMT!$1:$1048576,BN$4,0),"-"))</f>
        <v>2.3262653849087656E-4</v>
      </c>
      <c r="BO17" s="306">
        <f>IF($A17="","",IFERROR(VLOOKUP(BO$3&amp;$A17,Model1_SEMT!$1:$1048576,BO$4,0),"-"))</f>
        <v>-0.30791443586349487</v>
      </c>
      <c r="BP17" s="307">
        <f>IF($A17="","",IFERROR(VLOOKUP(BP$3&amp;$A17,Model1_SEMT!$1:$1048576,BP$4,0)*100,"-"))</f>
        <v>18.583589792251587</v>
      </c>
      <c r="BQ17" s="308">
        <f>IF($A17="","",IFERROR(VLOOKUP(BQ$3&amp;$A17,Model1_SEMT!$1:$1048576,BQ$4,0),"-"))</f>
        <v>1.9643986888695508E-4</v>
      </c>
    </row>
    <row r="18" spans="1:69" ht="25.5" x14ac:dyDescent="0.25">
      <c r="A18" s="369" t="s">
        <v>711</v>
      </c>
      <c r="B18" s="298"/>
      <c r="C18" s="316" t="s">
        <v>738</v>
      </c>
      <c r="D18" s="306">
        <f>IF($A18="","",IFERROR(VLOOKUP(D$3&amp;$A18,Model1_SEMT!$1:$1048576,D$4,0),"-"))</f>
        <v>-7.7749244868755341E-2</v>
      </c>
      <c r="E18" s="307">
        <f>IF($A18="","",IFERROR(VLOOKUP(E$3&amp;$A18,Model1_SEMT!$1:$1048576,E$4,0)*100,"-"))</f>
        <v>16.080011427402496</v>
      </c>
      <c r="F18" s="308">
        <f>IF($A18="","",IFERROR(VLOOKUP(F$3&amp;$A18,Model1_SEMT!$1:$1048576,F$4,0),"-"))</f>
        <v>5.1557510159909725E-3</v>
      </c>
      <c r="G18" s="306">
        <f>IF($A18="","",IFERROR(VLOOKUP(G$3&amp;$A18,Model1_SEMT!$1:$1048576,G$4,0),"-"))</f>
        <v>-4.2965129017829895E-2</v>
      </c>
      <c r="H18" s="307">
        <f>IF($A18="","",IFERROR(VLOOKUP(H$3&amp;$A18,Model1_SEMT!$1:$1048576,H$4,0)*100,"-"))</f>
        <v>45.967701077461243</v>
      </c>
      <c r="I18" s="308">
        <f>IF($A18="","",IFERROR(VLOOKUP(I$3&amp;$A18,Model1_SEMT!$1:$1048576,I$4,0),"-"))</f>
        <v>4.8552653752267361E-3</v>
      </c>
      <c r="J18" s="306">
        <f>IF($A18="","",IFERROR(VLOOKUP(J$3&amp;$A18,Model1_SEMT!$1:$1048576,J$4,0),"-"))</f>
        <v>-0.11205293238162994</v>
      </c>
      <c r="K18" s="307">
        <f>IF($A18="","",IFERROR(VLOOKUP(K$3&amp;$A18,Model1_SEMT!$1:$1048576,K$4,0)*100,"-"))</f>
        <v>16.581813991069794</v>
      </c>
      <c r="L18" s="308">
        <f>IF($A18="","",IFERROR(VLOOKUP(L$3&amp;$A18,Model1_SEMT!$1:$1048576,L$4,0),"-"))</f>
        <v>4.9962038174271584E-3</v>
      </c>
      <c r="M18" s="306">
        <f>IF($A18="","",IFERROR(VLOOKUP(M$3&amp;$A18,Model1_SEMT!$1:$1048576,M$4,0),"-"))</f>
        <v>1.9168054684996605E-2</v>
      </c>
      <c r="N18" s="307">
        <f>IF($A18="","",IFERROR(VLOOKUP(N$3&amp;$A18,Model1_SEMT!$1:$1048576,N$4,0)*100,"-"))</f>
        <v>76.996630430221558</v>
      </c>
      <c r="O18" s="308">
        <f>IF($A18="","",IFERROR(VLOOKUP(O$3&amp;$A18,Model1_SEMT!$1:$1048576,O$4,0),"-"))</f>
        <v>5.9546828269958496E-3</v>
      </c>
      <c r="P18" s="306">
        <f>IF($A18="","",IFERROR(VLOOKUP(P$3&amp;$A18,Model1_SEMT!$1:$1048576,P$4,0),"-"))</f>
        <v>1.7355030402541161E-2</v>
      </c>
      <c r="Q18" s="307">
        <f>IF($A18="","",IFERROR(VLOOKUP(Q$3&amp;$A18,Model1_SEMT!$1:$1048576,Q$4,0)*100,"-"))</f>
        <v>75.473833084106445</v>
      </c>
      <c r="R18" s="308">
        <f>IF($A18="","",IFERROR(VLOOKUP(R$3&amp;$A18,Model1_SEMT!$1:$1048576,R$4,0),"-"))</f>
        <v>5.4773068986833096E-3</v>
      </c>
      <c r="S18" s="306">
        <f>IF($A18="","",IFERROR(VLOOKUP(S$3&amp;$A18,Model1_SEMT!$1:$1048576,S$4,0),"-"))</f>
        <v>-2.016744390130043E-2</v>
      </c>
      <c r="T18" s="307">
        <f>IF($A18="","",IFERROR(VLOOKUP(T$3&amp;$A18,Model1_SEMT!$1:$1048576,T$4,0)*100,"-"))</f>
        <v>75.329321622848511</v>
      </c>
      <c r="U18" s="308">
        <f>IF($A18="","",IFERROR(VLOOKUP(U$3&amp;$A18,Model1_SEMT!$1:$1048576,U$4,0),"-"))</f>
        <v>5.1737125031650066E-3</v>
      </c>
      <c r="V18" s="306">
        <f>IF($A18="","",IFERROR(VLOOKUP(V$3&amp;$A18,Model1_SEMT!$1:$1048576,V$4,0),"-"))</f>
        <v>1.4054453931748867E-2</v>
      </c>
      <c r="W18" s="307">
        <f>IF($A18="","",IFERROR(VLOOKUP(W$3&amp;$A18,Model1_SEMT!$1:$1048576,W$4,0)*100,"-"))</f>
        <v>82.366383075714111</v>
      </c>
      <c r="X18" s="308">
        <f>IF($A18="","",IFERROR(VLOOKUP(X$3&amp;$A18,Model1_SEMT!$1:$1048576,X$4,0),"-"))</f>
        <v>5.030469037592411E-3</v>
      </c>
      <c r="Y18" s="306">
        <f>IF($A18="","",IFERROR(VLOOKUP(Y$3&amp;$A18,Model1_SEMT!$1:$1048576,Y$4,0),"-"))</f>
        <v>-0.10588344186544418</v>
      </c>
      <c r="Z18" s="307">
        <f>IF($A18="","",IFERROR(VLOOKUP(Z$3&amp;$A18,Model1_SEMT!$1:$1048576,Z$4,0)*100,"-"))</f>
        <v>8.7160252034664154</v>
      </c>
      <c r="AA18" s="308">
        <f>IF($A18="","",IFERROR(VLOOKUP(AA$3&amp;$A18,Model1_SEMT!$1:$1048576,AA$4,0),"-"))</f>
        <v>4.9493769183754921E-3</v>
      </c>
      <c r="AB18" s="306">
        <f>IF($A18="","",IFERROR(VLOOKUP(AB$3&amp;$A18,Model1_SEMT!$1:$1048576,AB$4,0),"-"))</f>
        <v>-0.12003755569458008</v>
      </c>
      <c r="AC18" s="307">
        <f>IF($A18="","",IFERROR(VLOOKUP(AC$3&amp;$A18,Model1_SEMT!$1:$1048576,AC$4,0)*100,"-"))</f>
        <v>15.088020265102386</v>
      </c>
      <c r="AD18" s="308">
        <f>IF($A18="","",IFERROR(VLOOKUP(AD$3&amp;$A18,Model1_SEMT!$1:$1048576,AD$4,0),"-"))</f>
        <v>5.1115797832608223E-3</v>
      </c>
      <c r="AE18" s="306">
        <f>IF($A18="","",IFERROR(VLOOKUP(AE$3&amp;$A18,Model1_SEMT!$1:$1048576,AE$4,0),"-"))</f>
        <v>-6.6321708261966705E-2</v>
      </c>
      <c r="AF18" s="307">
        <f>IF($A18="","",IFERROR(VLOOKUP(AF$3&amp;$A18,Model1_SEMT!$1:$1048576,AF$4,0)*100,"-"))</f>
        <v>36.356943845748901</v>
      </c>
      <c r="AG18" s="308">
        <f>IF($A18="","",IFERROR(VLOOKUP(AG$3&amp;$A18,Model1_SEMT!$1:$1048576,AG$4,0),"-"))</f>
        <v>4.8057567328214645E-3</v>
      </c>
      <c r="AH18" s="306">
        <f>IF($A18="","",IFERROR(VLOOKUP(AH$3&amp;$A18,Model1_SEMT!$1:$1048576,AH$4,0),"-"))</f>
        <v>-0.17840081453323364</v>
      </c>
      <c r="AI18" s="307">
        <f>IF($A18="","",IFERROR(VLOOKUP(AI$3&amp;$A18,Model1_SEMT!$1:$1048576,AI$4,0)*100,"-"))</f>
        <v>3.9406411349773407</v>
      </c>
      <c r="AJ18" s="308">
        <f>IF($A18="","",IFERROR(VLOOKUP(AJ$3&amp;$A18,Model1_SEMT!$1:$1048576,AJ$4,0),"-"))</f>
        <v>4.8414310440421104E-3</v>
      </c>
      <c r="AK18" s="306">
        <f>IF($A18="","",IFERROR(VLOOKUP(AK$3&amp;$A18,Model1_SEMT!$1:$1048576,AK$4,0),"-"))</f>
        <v>2.6336412876844406E-2</v>
      </c>
      <c r="AL18" s="307">
        <f>IF($A18="","",IFERROR(VLOOKUP(AL$3&amp;$A18,Model1_SEMT!$1:$1048576,AL$4,0)*100,"-"))</f>
        <v>70.664876699447632</v>
      </c>
      <c r="AM18" s="308">
        <f>IF($A18="","",IFERROR(VLOOKUP(AM$3&amp;$A18,Model1_SEMT!$1:$1048576,AM$4,0),"-"))</f>
        <v>5.0250589847564697E-3</v>
      </c>
      <c r="AN18" s="306">
        <f>IF($A18="","",IFERROR(VLOOKUP(AN$3&amp;$A18,Model1_SEMT!$1:$1048576,AN$4,0),"-"))</f>
        <v>-8.3076439797878265E-2</v>
      </c>
      <c r="AO18" s="307">
        <f>IF($A18="","",IFERROR(VLOOKUP(AO$3&amp;$A18,Model1_SEMT!$1:$1048576,AO$4,0)*100,"-"))</f>
        <v>16.570743918418884</v>
      </c>
      <c r="AP18" s="308">
        <f>IF($A18="","",IFERROR(VLOOKUP(AP$3&amp;$A18,Model1_SEMT!$1:$1048576,AP$4,0),"-"))</f>
        <v>5.0056357868015766E-3</v>
      </c>
      <c r="AQ18" s="306">
        <f>IF($A18="","",IFERROR(VLOOKUP(AQ$3&amp;$A18,Model1_SEMT!$1:$1048576,AQ$4,0),"-"))</f>
        <v>-0.16729453206062317</v>
      </c>
      <c r="AR18" s="307">
        <f>IF($A18="","",IFERROR(VLOOKUP(AR$3&amp;$A18,Model1_SEMT!$1:$1048576,AR$4,0)*100,"-"))</f>
        <v>0.78383414074778557</v>
      </c>
      <c r="AS18" s="308">
        <f>IF($A18="","",IFERROR(VLOOKUP(AS$3&amp;$A18,Model1_SEMT!$1:$1048576,AS$4,0),"-"))</f>
        <v>4.9288026057183743E-3</v>
      </c>
      <c r="AT18" s="306">
        <f>IF($A18="","",IFERROR(VLOOKUP(AT$3&amp;$A18,Model1_SEMT!$1:$1048576,AT$4,0),"-"))</f>
        <v>6.7666254937648773E-2</v>
      </c>
      <c r="AU18" s="307">
        <f>IF($A18="","",IFERROR(VLOOKUP(AU$3&amp;$A18,Model1_SEMT!$1:$1048576,AU$4,0)*100,"-"))</f>
        <v>26.689809560775757</v>
      </c>
      <c r="AV18" s="308">
        <f>IF($A18="","",IFERROR(VLOOKUP(AV$3&amp;$A18,Model1_SEMT!$1:$1048576,AV$4,0),"-"))</f>
        <v>5.7486589066684246E-3</v>
      </c>
      <c r="AW18" s="306">
        <f>IF($A18="","",IFERROR(VLOOKUP(AW$3&amp;$A18,Model1_SEMT!$1:$1048576,AW$4,0),"-"))</f>
        <v>-6.6975705325603485E-2</v>
      </c>
      <c r="AX18" s="307">
        <f>IF($A18="","",IFERROR(VLOOKUP(AX$3&amp;$A18,Model1_SEMT!$1:$1048576,AX$4,0)*100,"-"))</f>
        <v>33.61797034740448</v>
      </c>
      <c r="AY18" s="308">
        <f>IF($A18="","",IFERROR(VLOOKUP(AY$3&amp;$A18,Model1_SEMT!$1:$1048576,AY$4,0),"-"))</f>
        <v>3.8664890453219414E-3</v>
      </c>
      <c r="AZ18" s="306">
        <f>IF($A18="","",IFERROR(VLOOKUP(AZ$3&amp;$A18,Model1_SEMT!$1:$1048576,AZ$4,0),"-"))</f>
        <v>-0.23357787728309631</v>
      </c>
      <c r="BA18" s="307">
        <f>IF($A18="","",IFERROR(VLOOKUP(BA$3&amp;$A18,Model1_SEMT!$1:$1048576,BA$4,0)*100,"-"))</f>
        <v>0.13098734198138118</v>
      </c>
      <c r="BB18" s="308">
        <f>IF($A18="","",IFERROR(VLOOKUP(BB$3&amp;$A18,Model1_SEMT!$1:$1048576,BB$4,0),"-"))</f>
        <v>3.7416450213640928E-3</v>
      </c>
      <c r="BC18" s="306">
        <f>IF($A18="","",IFERROR(VLOOKUP(BC$3&amp;$A18,Model1_SEMT!$1:$1048576,BC$4,0),"-"))</f>
        <v>-5.0363339483737946E-2</v>
      </c>
      <c r="BD18" s="307">
        <f>IF($A18="","",IFERROR(VLOOKUP(BD$3&amp;$A18,Model1_SEMT!$1:$1048576,BD$4,0)*100,"-"))</f>
        <v>12.737490236759186</v>
      </c>
      <c r="BE18" s="308">
        <f>IF($A18="","",IFERROR(VLOOKUP(BE$3&amp;$A18,Model1_SEMT!$1:$1048576,BE$4,0),"-"))</f>
        <v>5.2434457466006279E-3</v>
      </c>
      <c r="BF18" s="306">
        <f>IF($A18="","",IFERROR(VLOOKUP(BF$3&amp;$A18,Model1_SEMT!$1:$1048576,BF$4,0),"-"))</f>
        <v>-2.1389368921518326E-2</v>
      </c>
      <c r="BG18" s="307">
        <f>IF($A18="","",IFERROR(VLOOKUP(BG$3&amp;$A18,Model1_SEMT!$1:$1048576,BG$4,0)*100,"-"))</f>
        <v>48.370984196662903</v>
      </c>
      <c r="BH18" s="308">
        <f>IF($A18="","",IFERROR(VLOOKUP(BH$3&amp;$A18,Model1_SEMT!$1:$1048576,BH$4,0),"-"))</f>
        <v>5.1570846699178219E-3</v>
      </c>
      <c r="BI18" s="306">
        <f>IF($A18="","",IFERROR(VLOOKUP(BI$3&amp;$A18,Model1_SEMT!$1:$1048576,BI$4,0),"-"))</f>
        <v>-8.7409317493438721E-2</v>
      </c>
      <c r="BJ18" s="307">
        <f>IF($A18="","",IFERROR(VLOOKUP(BJ$3&amp;$A18,Model1_SEMT!$1:$1048576,BJ$4,0)*100,"-"))</f>
        <v>2.7997624129056931</v>
      </c>
      <c r="BK18" s="308">
        <f>IF($A18="","",IFERROR(VLOOKUP(BK$3&amp;$A18,Model1_SEMT!$1:$1048576,BK$4,0),"-"))</f>
        <v>4.9460385926067829E-3</v>
      </c>
      <c r="BL18" s="306">
        <f>IF($A18="","",IFERROR(VLOOKUP(BL$3&amp;$A18,Model1_SEMT!$1:$1048576,BL$4,0),"-"))</f>
        <v>-7.3218189179897308E-2</v>
      </c>
      <c r="BM18" s="307">
        <f>IF($A18="","",IFERROR(VLOOKUP(BM$3&amp;$A18,Model1_SEMT!$1:$1048576,BM$4,0)*100,"-"))</f>
        <v>1.4747695066034794</v>
      </c>
      <c r="BN18" s="308">
        <f>IF($A18="","",IFERROR(VLOOKUP(BN$3&amp;$A18,Model1_SEMT!$1:$1048576,BN$4,0),"-"))</f>
        <v>4.8883641138672829E-3</v>
      </c>
      <c r="BO18" s="306">
        <f>IF($A18="","",IFERROR(VLOOKUP(BO$3&amp;$A18,Model1_SEMT!$1:$1048576,BO$4,0),"-"))</f>
        <v>-0.23357787728309631</v>
      </c>
      <c r="BP18" s="307">
        <f>IF($A18="","",IFERROR(VLOOKUP(BP$3&amp;$A18,Model1_SEMT!$1:$1048576,BP$4,0)*100,"-"))</f>
        <v>0.13098734198138118</v>
      </c>
      <c r="BQ18" s="308">
        <f>IF($A18="","",IFERROR(VLOOKUP(BQ$3&amp;$A18,Model1_SEMT!$1:$1048576,BQ$4,0),"-"))</f>
        <v>3.7416450213640928E-3</v>
      </c>
    </row>
    <row r="19" spans="1:69" ht="25.5" x14ac:dyDescent="0.25">
      <c r="A19" s="369" t="s">
        <v>713</v>
      </c>
      <c r="B19" s="298"/>
      <c r="C19" s="316" t="s">
        <v>739</v>
      </c>
      <c r="D19" s="306">
        <f>IF($A19="","",IFERROR(VLOOKUP(D$3&amp;$A19,Model1_SEMT!$1:$1048576,D$4,0),"-"))</f>
        <v>-7.9825900495052338E-2</v>
      </c>
      <c r="E19" s="307">
        <f>IF($A19="","",IFERROR(VLOOKUP(E$3&amp;$A19,Model1_SEMT!$1:$1048576,E$4,0)*100,"-"))</f>
        <v>9.506380558013916</v>
      </c>
      <c r="F19" s="308">
        <f>IF($A19="","",IFERROR(VLOOKUP(F$3&amp;$A19,Model1_SEMT!$1:$1048576,F$4,0),"-"))</f>
        <v>8.233165368437767E-3</v>
      </c>
      <c r="G19" s="306">
        <f>IF($A19="","",IFERROR(VLOOKUP(G$3&amp;$A19,Model1_SEMT!$1:$1048576,G$4,0),"-"))</f>
        <v>-1.7825355753302574E-3</v>
      </c>
      <c r="H19" s="307">
        <f>IF($A19="","",IFERROR(VLOOKUP(H$3&amp;$A19,Model1_SEMT!$1:$1048576,H$4,0)*100,"-"))</f>
        <v>96.983879804611206</v>
      </c>
      <c r="I19" s="308">
        <f>IF($A19="","",IFERROR(VLOOKUP(I$3&amp;$A19,Model1_SEMT!$1:$1048576,I$4,0),"-"))</f>
        <v>9.7770290449261665E-3</v>
      </c>
      <c r="J19" s="306">
        <f>IF($A19="","",IFERROR(VLOOKUP(J$3&amp;$A19,Model1_SEMT!$1:$1048576,J$4,0),"-"))</f>
        <v>-2.3926908615976572E-3</v>
      </c>
      <c r="K19" s="307">
        <f>IF($A19="","",IFERROR(VLOOKUP(K$3&amp;$A19,Model1_SEMT!$1:$1048576,K$4,0)*100,"-"))</f>
        <v>95.414859056472778</v>
      </c>
      <c r="L19" s="308">
        <f>IF($A19="","",IFERROR(VLOOKUP(L$3&amp;$A19,Model1_SEMT!$1:$1048576,L$4,0),"-"))</f>
        <v>9.5316153019666672E-3</v>
      </c>
      <c r="M19" s="306">
        <f>IF($A19="","",IFERROR(VLOOKUP(M$3&amp;$A19,Model1_SEMT!$1:$1048576,M$4,0),"-"))</f>
        <v>9.3847392126917839E-3</v>
      </c>
      <c r="N19" s="307">
        <f>IF($A19="","",IFERROR(VLOOKUP(N$3&amp;$A19,Model1_SEMT!$1:$1048576,N$4,0)*100,"-"))</f>
        <v>85.473990440368652</v>
      </c>
      <c r="O19" s="308">
        <f>IF($A19="","",IFERROR(VLOOKUP(O$3&amp;$A19,Model1_SEMT!$1:$1048576,O$4,0),"-"))</f>
        <v>1.0538199916481972E-2</v>
      </c>
      <c r="P19" s="306">
        <f>IF($A19="","",IFERROR(VLOOKUP(P$3&amp;$A19,Model1_SEMT!$1:$1048576,P$4,0),"-"))</f>
        <v>2.5133607909083366E-2</v>
      </c>
      <c r="Q19" s="307">
        <f>IF($A19="","",IFERROR(VLOOKUP(Q$3&amp;$A19,Model1_SEMT!$1:$1048576,Q$4,0)*100,"-"))</f>
        <v>62.559622526168823</v>
      </c>
      <c r="R19" s="308">
        <f>IF($A19="","",IFERROR(VLOOKUP(R$3&amp;$A19,Model1_SEMT!$1:$1048576,R$4,0),"-"))</f>
        <v>9.0390238910913467E-3</v>
      </c>
      <c r="S19" s="306">
        <f>IF($A19="","",IFERROR(VLOOKUP(S$3&amp;$A19,Model1_SEMT!$1:$1048576,S$4,0),"-"))</f>
        <v>2.0342180505394936E-2</v>
      </c>
      <c r="T19" s="307">
        <f>IF($A19="","",IFERROR(VLOOKUP(T$3&amp;$A19,Model1_SEMT!$1:$1048576,T$4,0)*100,"-"))</f>
        <v>64.659374952316284</v>
      </c>
      <c r="U19" s="308">
        <f>IF($A19="","",IFERROR(VLOOKUP(U$3&amp;$A19,Model1_SEMT!$1:$1048576,U$4,0),"-"))</f>
        <v>9.9804066121578217E-3</v>
      </c>
      <c r="V19" s="306">
        <f>IF($A19="","",IFERROR(VLOOKUP(V$3&amp;$A19,Model1_SEMT!$1:$1048576,V$4,0),"-"))</f>
        <v>1.8575048074126244E-2</v>
      </c>
      <c r="W19" s="307">
        <f>IF($A19="","",IFERROR(VLOOKUP(W$3&amp;$A19,Model1_SEMT!$1:$1048576,W$4,0)*100,"-"))</f>
        <v>73.518508672714233</v>
      </c>
      <c r="X19" s="308">
        <f>IF($A19="","",IFERROR(VLOOKUP(X$3&amp;$A19,Model1_SEMT!$1:$1048576,X$4,0),"-"))</f>
        <v>8.8776089251041412E-3</v>
      </c>
      <c r="Y19" s="306">
        <f>IF($A19="","",IFERROR(VLOOKUP(Y$3&amp;$A19,Model1_SEMT!$1:$1048576,Y$4,0),"-"))</f>
        <v>-4.0861897170543671E-2</v>
      </c>
      <c r="Z19" s="307">
        <f>IF($A19="","",IFERROR(VLOOKUP(Z$3&amp;$A19,Model1_SEMT!$1:$1048576,Z$4,0)*100,"-"))</f>
        <v>53.744798898696899</v>
      </c>
      <c r="AA19" s="308">
        <f>IF($A19="","",IFERROR(VLOOKUP(AA$3&amp;$A19,Model1_SEMT!$1:$1048576,AA$4,0),"-"))</f>
        <v>8.4157800301909447E-3</v>
      </c>
      <c r="AB19" s="306">
        <f>IF($A19="","",IFERROR(VLOOKUP(AB$3&amp;$A19,Model1_SEMT!$1:$1048576,AB$4,0),"-"))</f>
        <v>-3.3352378755807877E-2</v>
      </c>
      <c r="AC19" s="307">
        <f>IF($A19="","",IFERROR(VLOOKUP(AC$3&amp;$A19,Model1_SEMT!$1:$1048576,AC$4,0)*100,"-"))</f>
        <v>53.45151424407959</v>
      </c>
      <c r="AD19" s="308">
        <f>IF($A19="","",IFERROR(VLOOKUP(AD$3&amp;$A19,Model1_SEMT!$1:$1048576,AD$4,0),"-"))</f>
        <v>8.5633667185902596E-3</v>
      </c>
      <c r="AE19" s="306">
        <f>IF($A19="","",IFERROR(VLOOKUP(AE$3&amp;$A19,Model1_SEMT!$1:$1048576,AE$4,0),"-"))</f>
        <v>0.17839442193508148</v>
      </c>
      <c r="AF19" s="307">
        <f>IF($A19="","",IFERROR(VLOOKUP(AF$3&amp;$A19,Model1_SEMT!$1:$1048576,AF$4,0)*100,"-"))</f>
        <v>0.12938465224578977</v>
      </c>
      <c r="AG19" s="308">
        <f>IF($A19="","",IFERROR(VLOOKUP(AG$3&amp;$A19,Model1_SEMT!$1:$1048576,AG$4,0),"-"))</f>
        <v>8.2243708893656731E-3</v>
      </c>
      <c r="AH19" s="306">
        <f>IF($A19="","",IFERROR(VLOOKUP(AH$3&amp;$A19,Model1_SEMT!$1:$1048576,AH$4,0),"-"))</f>
        <v>-2.2064780816435814E-2</v>
      </c>
      <c r="AI19" s="307">
        <f>IF($A19="","",IFERROR(VLOOKUP(AI$3&amp;$A19,Model1_SEMT!$1:$1048576,AI$4,0)*100,"-"))</f>
        <v>70.711076259613037</v>
      </c>
      <c r="AJ19" s="308">
        <f>IF($A19="","",IFERROR(VLOOKUP(AJ$3&amp;$A19,Model1_SEMT!$1:$1048576,AJ$4,0),"-"))</f>
        <v>9.0518184006214142E-3</v>
      </c>
      <c r="AK19" s="306">
        <f>IF($A19="","",IFERROR(VLOOKUP(AK$3&amp;$A19,Model1_SEMT!$1:$1048576,AK$4,0),"-"))</f>
        <v>6.9724567234516144E-2</v>
      </c>
      <c r="AL19" s="307">
        <f>IF($A19="","",IFERROR(VLOOKUP(AL$3&amp;$A19,Model1_SEMT!$1:$1048576,AL$4,0)*100,"-"))</f>
        <v>23.94387274980545</v>
      </c>
      <c r="AM19" s="308">
        <f>IF($A19="","",IFERROR(VLOOKUP(AM$3&amp;$A19,Model1_SEMT!$1:$1048576,AM$4,0),"-"))</f>
        <v>8.5868174210190773E-3</v>
      </c>
      <c r="AN19" s="306">
        <f>IF($A19="","",IFERROR(VLOOKUP(AN$3&amp;$A19,Model1_SEMT!$1:$1048576,AN$4,0),"-"))</f>
        <v>-5.5406805127859116E-2</v>
      </c>
      <c r="AO19" s="307">
        <f>IF($A19="","",IFERROR(VLOOKUP(AO$3&amp;$A19,Model1_SEMT!$1:$1048576,AO$4,0)*100,"-"))</f>
        <v>27.262759208679199</v>
      </c>
      <c r="AP19" s="308">
        <f>IF($A19="","",IFERROR(VLOOKUP(AP$3&amp;$A19,Model1_SEMT!$1:$1048576,AP$4,0),"-"))</f>
        <v>9.1091636568307877E-3</v>
      </c>
      <c r="AQ19" s="306">
        <f>IF($A19="","",IFERROR(VLOOKUP(AQ$3&amp;$A19,Model1_SEMT!$1:$1048576,AQ$4,0),"-"))</f>
        <v>-7.4235692620277405E-2</v>
      </c>
      <c r="AR19" s="307">
        <f>IF($A19="","",IFERROR(VLOOKUP(AR$3&amp;$A19,Model1_SEMT!$1:$1048576,AR$4,0)*100,"-"))</f>
        <v>16.548086702823639</v>
      </c>
      <c r="AS19" s="308">
        <f>IF($A19="","",IFERROR(VLOOKUP(AS$3&amp;$A19,Model1_SEMT!$1:$1048576,AS$4,0),"-"))</f>
        <v>8.8606327772140503E-3</v>
      </c>
      <c r="AT19" s="306">
        <f>IF($A19="","",IFERROR(VLOOKUP(AT$3&amp;$A19,Model1_SEMT!$1:$1048576,AT$4,0),"-"))</f>
        <v>-4.2698378674685955E-3</v>
      </c>
      <c r="AU19" s="307">
        <f>IF($A19="","",IFERROR(VLOOKUP(AU$3&amp;$A19,Model1_SEMT!$1:$1048576,AU$4,0)*100,"-"))</f>
        <v>93.972522020339966</v>
      </c>
      <c r="AV19" s="308">
        <f>IF($A19="","",IFERROR(VLOOKUP(AV$3&amp;$A19,Model1_SEMT!$1:$1048576,AV$4,0),"-"))</f>
        <v>7.7285454608500004E-3</v>
      </c>
      <c r="AW19" s="306">
        <f>IF($A19="","",IFERROR(VLOOKUP(AW$3&amp;$A19,Model1_SEMT!$1:$1048576,AW$4,0),"-"))</f>
        <v>-0.11433781683444977</v>
      </c>
      <c r="AX19" s="307">
        <f>IF($A19="","",IFERROR(VLOOKUP(AX$3&amp;$A19,Model1_SEMT!$1:$1048576,AX$4,0)*100,"-"))</f>
        <v>2.3540833964943886</v>
      </c>
      <c r="AY19" s="308">
        <f>IF($A19="","",IFERROR(VLOOKUP(AY$3&amp;$A19,Model1_SEMT!$1:$1048576,AY$4,0),"-"))</f>
        <v>6.4765168353915215E-3</v>
      </c>
      <c r="AZ19" s="306">
        <f>IF($A19="","",IFERROR(VLOOKUP(AZ$3&amp;$A19,Model1_SEMT!$1:$1048576,AZ$4,0),"-"))</f>
        <v>-0.17022556066513062</v>
      </c>
      <c r="BA19" s="307">
        <f>IF($A19="","",IFERROR(VLOOKUP(BA$3&amp;$A19,Model1_SEMT!$1:$1048576,BA$4,0)*100,"-"))</f>
        <v>1.816120557487011</v>
      </c>
      <c r="BB19" s="308">
        <f>IF($A19="","",IFERROR(VLOOKUP(BB$3&amp;$A19,Model1_SEMT!$1:$1048576,BB$4,0),"-"))</f>
        <v>6.4372522756457329E-3</v>
      </c>
      <c r="BC19" s="306">
        <f>IF($A19="","",IFERROR(VLOOKUP(BC$3&amp;$A19,Model1_SEMT!$1:$1048576,BC$4,0),"-"))</f>
        <v>-1.563866063952446E-2</v>
      </c>
      <c r="BD19" s="307">
        <f>IF($A19="","",IFERROR(VLOOKUP(BD$3&amp;$A19,Model1_SEMT!$1:$1048576,BD$4,0)*100,"-"))</f>
        <v>50.917869806289673</v>
      </c>
      <c r="BE19" s="308">
        <f>IF($A19="","",IFERROR(VLOOKUP(BE$3&amp;$A19,Model1_SEMT!$1:$1048576,BE$4,0),"-"))</f>
        <v>9.5291100442409515E-3</v>
      </c>
      <c r="BF19" s="306">
        <f>IF($A19="","",IFERROR(VLOOKUP(BF$3&amp;$A19,Model1_SEMT!$1:$1048576,BF$4,0),"-"))</f>
        <v>8.5754711180925369E-3</v>
      </c>
      <c r="BG19" s="307">
        <f>IF($A19="","",IFERROR(VLOOKUP(BG$3&amp;$A19,Model1_SEMT!$1:$1048576,BG$4,0)*100,"-"))</f>
        <v>75.02056360244751</v>
      </c>
      <c r="BH19" s="308">
        <f>IF($A19="","",IFERROR(VLOOKUP(BH$3&amp;$A19,Model1_SEMT!$1:$1048576,BH$4,0),"-"))</f>
        <v>9.0778572484850883E-3</v>
      </c>
      <c r="BI19" s="306">
        <f>IF($A19="","",IFERROR(VLOOKUP(BI$3&amp;$A19,Model1_SEMT!$1:$1048576,BI$4,0),"-"))</f>
        <v>4.055766761302948E-2</v>
      </c>
      <c r="BJ19" s="307">
        <f>IF($A19="","",IFERROR(VLOOKUP(BJ$3&amp;$A19,Model1_SEMT!$1:$1048576,BJ$4,0)*100,"-"))</f>
        <v>15.611205995082855</v>
      </c>
      <c r="BK19" s="308">
        <f>IF($A19="","",IFERROR(VLOOKUP(BK$3&amp;$A19,Model1_SEMT!$1:$1048576,BK$4,0),"-"))</f>
        <v>8.6066741496324539E-3</v>
      </c>
      <c r="BL19" s="306">
        <f>IF($A19="","",IFERROR(VLOOKUP(BL$3&amp;$A19,Model1_SEMT!$1:$1048576,BL$4,0),"-"))</f>
        <v>-7.2744011878967285E-2</v>
      </c>
      <c r="BM19" s="307">
        <f>IF($A19="","",IFERROR(VLOOKUP(BM$3&amp;$A19,Model1_SEMT!$1:$1048576,BM$4,0)*100,"-"))</f>
        <v>0.33848423045128584</v>
      </c>
      <c r="BN19" s="308">
        <f>IF($A19="","",IFERROR(VLOOKUP(BN$3&amp;$A19,Model1_SEMT!$1:$1048576,BN$4,0),"-"))</f>
        <v>8.0461949110031128E-3</v>
      </c>
      <c r="BO19" s="306">
        <f>IF($A19="","",IFERROR(VLOOKUP(BO$3&amp;$A19,Model1_SEMT!$1:$1048576,BO$4,0),"-"))</f>
        <v>-0.17022556066513062</v>
      </c>
      <c r="BP19" s="307">
        <f>IF($A19="","",IFERROR(VLOOKUP(BP$3&amp;$A19,Model1_SEMT!$1:$1048576,BP$4,0)*100,"-"))</f>
        <v>1.816120557487011</v>
      </c>
      <c r="BQ19" s="308">
        <f>IF($A19="","",IFERROR(VLOOKUP(BQ$3&amp;$A19,Model1_SEMT!$1:$1048576,BQ$4,0),"-"))</f>
        <v>6.4372522756457329E-3</v>
      </c>
    </row>
    <row r="20" spans="1:69" ht="25.5" x14ac:dyDescent="0.25">
      <c r="A20" s="369" t="s">
        <v>714</v>
      </c>
      <c r="B20" s="298"/>
      <c r="C20" s="316" t="s">
        <v>740</v>
      </c>
      <c r="D20" s="306">
        <f>IF($A20="","",IFERROR(VLOOKUP(D$3&amp;$A20,Model1_SEMT!$1:$1048576,D$4,0),"-"))</f>
        <v>-4.077240452170372E-2</v>
      </c>
      <c r="E20" s="307">
        <f>IF($A20="","",IFERROR(VLOOKUP(E$3&amp;$A20,Model1_SEMT!$1:$1048576,E$4,0)*100,"-"))</f>
        <v>28.793913125991821</v>
      </c>
      <c r="F20" s="308">
        <f>IF($A20="","",IFERROR(VLOOKUP(F$3&amp;$A20,Model1_SEMT!$1:$1048576,F$4,0),"-"))</f>
        <v>1.7167467623949051E-2</v>
      </c>
      <c r="G20" s="306">
        <f>IF($A20="","",IFERROR(VLOOKUP(G$3&amp;$A20,Model1_SEMT!$1:$1048576,G$4,0),"-"))</f>
        <v>1.4156270772218704E-2</v>
      </c>
      <c r="H20" s="307">
        <f>IF($A20="","",IFERROR(VLOOKUP(H$3&amp;$A20,Model1_SEMT!$1:$1048576,H$4,0)*100,"-"))</f>
        <v>72.33923077583313</v>
      </c>
      <c r="I20" s="308">
        <f>IF($A20="","",IFERROR(VLOOKUP(I$3&amp;$A20,Model1_SEMT!$1:$1048576,I$4,0),"-"))</f>
        <v>1.7328992486000061E-2</v>
      </c>
      <c r="J20" s="306">
        <f>IF($A20="","",IFERROR(VLOOKUP(J$3&amp;$A20,Model1_SEMT!$1:$1048576,J$4,0),"-"))</f>
        <v>4.11677286028862E-2</v>
      </c>
      <c r="K20" s="307">
        <f>IF($A20="","",IFERROR(VLOOKUP(K$3&amp;$A20,Model1_SEMT!$1:$1048576,K$4,0)*100,"-"))</f>
        <v>32.029905915260315</v>
      </c>
      <c r="L20" s="308">
        <f>IF($A20="","",IFERROR(VLOOKUP(L$3&amp;$A20,Model1_SEMT!$1:$1048576,L$4,0),"-"))</f>
        <v>1.5457747504115105E-2</v>
      </c>
      <c r="M20" s="306">
        <f>IF($A20="","",IFERROR(VLOOKUP(M$3&amp;$A20,Model1_SEMT!$1:$1048576,M$4,0),"-"))</f>
        <v>7.2043925523757935E-2</v>
      </c>
      <c r="N20" s="307">
        <f>IF($A20="","",IFERROR(VLOOKUP(N$3&amp;$A20,Model1_SEMT!$1:$1048576,N$4,0)*100,"-"))</f>
        <v>9.5935642719268799</v>
      </c>
      <c r="O20" s="308">
        <f>IF($A20="","",IFERROR(VLOOKUP(O$3&amp;$A20,Model1_SEMT!$1:$1048576,O$4,0),"-"))</f>
        <v>1.705370657145977E-2</v>
      </c>
      <c r="P20" s="306">
        <f>IF($A20="","",IFERROR(VLOOKUP(P$3&amp;$A20,Model1_SEMT!$1:$1048576,P$4,0),"-"))</f>
        <v>1.6247928142547607E-2</v>
      </c>
      <c r="Q20" s="307">
        <f>IF($A20="","",IFERROR(VLOOKUP(Q$3&amp;$A20,Model1_SEMT!$1:$1048576,Q$4,0)*100,"-"))</f>
        <v>69.239693880081177</v>
      </c>
      <c r="R20" s="308">
        <f>IF($A20="","",IFERROR(VLOOKUP(R$3&amp;$A20,Model1_SEMT!$1:$1048576,R$4,0),"-"))</f>
        <v>1.6249855980277061E-2</v>
      </c>
      <c r="S20" s="306">
        <f>IF($A20="","",IFERROR(VLOOKUP(S$3&amp;$A20,Model1_SEMT!$1:$1048576,S$4,0),"-"))</f>
        <v>2.2767767310142517E-2</v>
      </c>
      <c r="T20" s="307">
        <f>IF($A20="","",IFERROR(VLOOKUP(T$3&amp;$A20,Model1_SEMT!$1:$1048576,T$4,0)*100,"-"))</f>
        <v>59.878891706466675</v>
      </c>
      <c r="U20" s="308">
        <f>IF($A20="","",IFERROR(VLOOKUP(U$3&amp;$A20,Model1_SEMT!$1:$1048576,U$4,0),"-"))</f>
        <v>1.6497479751706123E-2</v>
      </c>
      <c r="V20" s="306">
        <f>IF($A20="","",IFERROR(VLOOKUP(V$3&amp;$A20,Model1_SEMT!$1:$1048576,V$4,0),"-"))</f>
        <v>1.4025226235389709E-2</v>
      </c>
      <c r="W20" s="307">
        <f>IF($A20="","",IFERROR(VLOOKUP(W$3&amp;$A20,Model1_SEMT!$1:$1048576,W$4,0)*100,"-"))</f>
        <v>73.530018329620361</v>
      </c>
      <c r="X20" s="308">
        <f>IF($A20="","",IFERROR(VLOOKUP(X$3&amp;$A20,Model1_SEMT!$1:$1048576,X$4,0),"-"))</f>
        <v>1.5339040197432041E-2</v>
      </c>
      <c r="Y20" s="306">
        <f>IF($A20="","",IFERROR(VLOOKUP(Y$3&amp;$A20,Model1_SEMT!$1:$1048576,Y$4,0),"-"))</f>
        <v>-2.1208586171269417E-2</v>
      </c>
      <c r="Z20" s="307">
        <f>IF($A20="","",IFERROR(VLOOKUP(Z$3&amp;$A20,Model1_SEMT!$1:$1048576,Z$4,0)*100,"-"))</f>
        <v>64.609265327453613</v>
      </c>
      <c r="AA20" s="308">
        <f>IF($A20="","",IFERROR(VLOOKUP(AA$3&amp;$A20,Model1_SEMT!$1:$1048576,AA$4,0),"-"))</f>
        <v>1.5700036659836769E-2</v>
      </c>
      <c r="AB20" s="306">
        <f>IF($A20="","",IFERROR(VLOOKUP(AB$3&amp;$A20,Model1_SEMT!$1:$1048576,AB$4,0),"-"))</f>
        <v>-9.0430274605751038E-2</v>
      </c>
      <c r="AC20" s="307">
        <f>IF($A20="","",IFERROR(VLOOKUP(AC$3&amp;$A20,Model1_SEMT!$1:$1048576,AC$4,0)*100,"-"))</f>
        <v>6.6449172794818878</v>
      </c>
      <c r="AD20" s="308">
        <f>IF($A20="","",IFERROR(VLOOKUP(AD$3&amp;$A20,Model1_SEMT!$1:$1048576,AD$4,0),"-"))</f>
        <v>1.4110328629612923E-2</v>
      </c>
      <c r="AE20" s="306">
        <f>IF($A20="","",IFERROR(VLOOKUP(AE$3&amp;$A20,Model1_SEMT!$1:$1048576,AE$4,0),"-"))</f>
        <v>0.12522253394126892</v>
      </c>
      <c r="AF20" s="307">
        <f>IF($A20="","",IFERROR(VLOOKUP(AF$3&amp;$A20,Model1_SEMT!$1:$1048576,AF$4,0)*100,"-"))</f>
        <v>2.6169463992118835</v>
      </c>
      <c r="AG20" s="308">
        <f>IF($A20="","",IFERROR(VLOOKUP(AG$3&amp;$A20,Model1_SEMT!$1:$1048576,AG$4,0),"-"))</f>
        <v>1.286565326154232E-2</v>
      </c>
      <c r="AH20" s="306">
        <f>IF($A20="","",IFERROR(VLOOKUP(AH$3&amp;$A20,Model1_SEMT!$1:$1048576,AH$4,0),"-"))</f>
        <v>-1.8984895199537277E-2</v>
      </c>
      <c r="AI20" s="307">
        <f>IF($A20="","",IFERROR(VLOOKUP(AI$3&amp;$A20,Model1_SEMT!$1:$1048576,AI$4,0)*100,"-"))</f>
        <v>73.158836364746094</v>
      </c>
      <c r="AJ20" s="308">
        <f>IF($A20="","",IFERROR(VLOOKUP(AJ$3&amp;$A20,Model1_SEMT!$1:$1048576,AJ$4,0),"-"))</f>
        <v>1.2616204097867012E-2</v>
      </c>
      <c r="AK20" s="306">
        <f>IF($A20="","",IFERROR(VLOOKUP(AK$3&amp;$A20,Model1_SEMT!$1:$1048576,AK$4,0),"-"))</f>
        <v>-7.4762181611731648E-4</v>
      </c>
      <c r="AL20" s="307">
        <f>IF($A20="","",IFERROR(VLOOKUP(AL$3&amp;$A20,Model1_SEMT!$1:$1048576,AL$4,0)*100,"-"))</f>
        <v>98.937422037124634</v>
      </c>
      <c r="AM20" s="308">
        <f>IF($A20="","",IFERROR(VLOOKUP(AM$3&amp;$A20,Model1_SEMT!$1:$1048576,AM$4,0),"-"))</f>
        <v>1.3800564222037792E-2</v>
      </c>
      <c r="AN20" s="306">
        <f>IF($A20="","",IFERROR(VLOOKUP(AN$3&amp;$A20,Model1_SEMT!$1:$1048576,AN$4,0),"-"))</f>
        <v>3.7094064056873322E-2</v>
      </c>
      <c r="AO20" s="307">
        <f>IF($A20="","",IFERROR(VLOOKUP(AO$3&amp;$A20,Model1_SEMT!$1:$1048576,AO$4,0)*100,"-"))</f>
        <v>42.234736680984497</v>
      </c>
      <c r="AP20" s="308">
        <f>IF($A20="","",IFERROR(VLOOKUP(AP$3&amp;$A20,Model1_SEMT!$1:$1048576,AP$4,0),"-"))</f>
        <v>1.462053507566452E-2</v>
      </c>
      <c r="AQ20" s="306">
        <f>IF($A20="","",IFERROR(VLOOKUP(AQ$3&amp;$A20,Model1_SEMT!$1:$1048576,AQ$4,0),"-"))</f>
        <v>-6.8651683628559113E-2</v>
      </c>
      <c r="AR20" s="307">
        <f>IF($A20="","",IFERROR(VLOOKUP(AR$3&amp;$A20,Model1_SEMT!$1:$1048576,AR$4,0)*100,"-"))</f>
        <v>15.595942735671997</v>
      </c>
      <c r="AS20" s="308">
        <f>IF($A20="","",IFERROR(VLOOKUP(AS$3&amp;$A20,Model1_SEMT!$1:$1048576,AS$4,0),"-"))</f>
        <v>1.3455296866595745E-2</v>
      </c>
      <c r="AT20" s="306">
        <f>IF($A20="","",IFERROR(VLOOKUP(AT$3&amp;$A20,Model1_SEMT!$1:$1048576,AT$4,0),"-"))</f>
        <v>-9.752974845468998E-3</v>
      </c>
      <c r="AU20" s="307">
        <f>IF($A20="","",IFERROR(VLOOKUP(AU$3&amp;$A20,Model1_SEMT!$1:$1048576,AU$4,0)*100,"-"))</f>
        <v>85.834008455276489</v>
      </c>
      <c r="AV20" s="308">
        <f>IF($A20="","",IFERROR(VLOOKUP(AV$3&amp;$A20,Model1_SEMT!$1:$1048576,AV$4,0),"-"))</f>
        <v>1.3774571008980274E-2</v>
      </c>
      <c r="AW20" s="306">
        <f>IF($A20="","",IFERROR(VLOOKUP(AW$3&amp;$A20,Model1_SEMT!$1:$1048576,AW$4,0),"-"))</f>
        <v>-0.13117197155952454</v>
      </c>
      <c r="AX20" s="307">
        <f>IF($A20="","",IFERROR(VLOOKUP(AX$3&amp;$A20,Model1_SEMT!$1:$1048576,AX$4,0)*100,"-"))</f>
        <v>0.22610246669501066</v>
      </c>
      <c r="AY20" s="308">
        <f>IF($A20="","",IFERROR(VLOOKUP(AY$3&amp;$A20,Model1_SEMT!$1:$1048576,AY$4,0),"-"))</f>
        <v>1.0070073418319225E-2</v>
      </c>
      <c r="AZ20" s="306">
        <f>IF($A20="","",IFERROR(VLOOKUP(AZ$3&amp;$A20,Model1_SEMT!$1:$1048576,AZ$4,0),"-"))</f>
        <v>-0.16422763466835022</v>
      </c>
      <c r="BA20" s="307">
        <f>IF($A20="","",IFERROR(VLOOKUP(BA$3&amp;$A20,Model1_SEMT!$1:$1048576,BA$4,0)*100,"-"))</f>
        <v>7.1919884067028761E-2</v>
      </c>
      <c r="BB20" s="308">
        <f>IF($A20="","",IFERROR(VLOOKUP(BB$3&amp;$A20,Model1_SEMT!$1:$1048576,BB$4,0),"-"))</f>
        <v>9.6274344250559807E-3</v>
      </c>
      <c r="BC20" s="306">
        <f>IF($A20="","",IFERROR(VLOOKUP(BC$3&amp;$A20,Model1_SEMT!$1:$1048576,BC$4,0),"-"))</f>
        <v>2.1723991259932518E-2</v>
      </c>
      <c r="BD20" s="307">
        <f>IF($A20="","",IFERROR(VLOOKUP(BD$3&amp;$A20,Model1_SEMT!$1:$1048576,BD$4,0)*100,"-"))</f>
        <v>28.629812598228455</v>
      </c>
      <c r="BE20" s="308">
        <f>IF($A20="","",IFERROR(VLOOKUP(BE$3&amp;$A20,Model1_SEMT!$1:$1048576,BE$4,0),"-"))</f>
        <v>1.674923300743103E-2</v>
      </c>
      <c r="BF20" s="306">
        <f>IF($A20="","",IFERROR(VLOOKUP(BF$3&amp;$A20,Model1_SEMT!$1:$1048576,BF$4,0),"-"))</f>
        <v>9.8639987409114838E-3</v>
      </c>
      <c r="BG20" s="307">
        <f>IF($A20="","",IFERROR(VLOOKUP(BG$3&amp;$A20,Model1_SEMT!$1:$1048576,BG$4,0)*100,"-"))</f>
        <v>64.639967679977417</v>
      </c>
      <c r="BH20" s="308">
        <f>IF($A20="","",IFERROR(VLOOKUP(BH$3&amp;$A20,Model1_SEMT!$1:$1048576,BH$4,0),"-"))</f>
        <v>1.5945592895150185E-2</v>
      </c>
      <c r="BI20" s="306">
        <f>IF($A20="","",IFERROR(VLOOKUP(BI$3&amp;$A20,Model1_SEMT!$1:$1048576,BI$4,0),"-"))</f>
        <v>-9.796208469197154E-4</v>
      </c>
      <c r="BJ20" s="307">
        <f>IF($A20="","",IFERROR(VLOOKUP(BJ$3&amp;$A20,Model1_SEMT!$1:$1048576,BJ$4,0)*100,"-"))</f>
        <v>97.124117612838745</v>
      </c>
      <c r="BK20" s="308">
        <f>IF($A20="","",IFERROR(VLOOKUP(BK$3&amp;$A20,Model1_SEMT!$1:$1048576,BK$4,0),"-"))</f>
        <v>1.3348586857318878E-2</v>
      </c>
      <c r="BL20" s="306">
        <f>IF($A20="","",IFERROR(VLOOKUP(BL$3&amp;$A20,Model1_SEMT!$1:$1048576,BL$4,0),"-"))</f>
        <v>-5.0184424966573715E-2</v>
      </c>
      <c r="BM20" s="307">
        <f>IF($A20="","",IFERROR(VLOOKUP(BM$3&amp;$A20,Model1_SEMT!$1:$1048576,BM$4,0)*100,"-"))</f>
        <v>2.5498950853943825</v>
      </c>
      <c r="BN20" s="308">
        <f>IF($A20="","",IFERROR(VLOOKUP(BN$3&amp;$A20,Model1_SEMT!$1:$1048576,BN$4,0),"-"))</f>
        <v>1.2982913292944431E-2</v>
      </c>
      <c r="BO20" s="306">
        <f>IF($A20="","",IFERROR(VLOOKUP(BO$3&amp;$A20,Model1_SEMT!$1:$1048576,BO$4,0),"-"))</f>
        <v>-0.16422763466835022</v>
      </c>
      <c r="BP20" s="307">
        <f>IF($A20="","",IFERROR(VLOOKUP(BP$3&amp;$A20,Model1_SEMT!$1:$1048576,BP$4,0)*100,"-"))</f>
        <v>7.1919884067028761E-2</v>
      </c>
      <c r="BQ20" s="308">
        <f>IF($A20="","",IFERROR(VLOOKUP(BQ$3&amp;$A20,Model1_SEMT!$1:$1048576,BQ$4,0),"-"))</f>
        <v>9.6274344250559807E-3</v>
      </c>
    </row>
    <row r="21" spans="1:69" ht="25.5" x14ac:dyDescent="0.25">
      <c r="A21" s="369" t="s">
        <v>715</v>
      </c>
      <c r="B21" s="298"/>
      <c r="C21" s="316" t="s">
        <v>741</v>
      </c>
      <c r="D21" s="306">
        <f>IF($A21="","",IFERROR(VLOOKUP(D$3&amp;$A21,Model1_SEMT!$1:$1048576,D$4,0),"-"))</f>
        <v>7.5102329254150391E-2</v>
      </c>
      <c r="E21" s="307">
        <f>IF($A21="","",IFERROR(VLOOKUP(E$3&amp;$A21,Model1_SEMT!$1:$1048576,E$4,0)*100,"-"))</f>
        <v>1.2895189225673676</v>
      </c>
      <c r="F21" s="308">
        <f>IF($A21="","",IFERROR(VLOOKUP(F$3&amp;$A21,Model1_SEMT!$1:$1048576,F$4,0),"-"))</f>
        <v>6.701582670211792E-2</v>
      </c>
      <c r="G21" s="306">
        <f>IF($A21="","",IFERROR(VLOOKUP(G$3&amp;$A21,Model1_SEMT!$1:$1048576,G$4,0),"-"))</f>
        <v>0.11046161502599716</v>
      </c>
      <c r="H21" s="307">
        <f>IF($A21="","",IFERROR(VLOOKUP(H$3&amp;$A21,Model1_SEMT!$1:$1048576,H$4,0)*100,"-"))</f>
        <v>1.4210438530426472E-2</v>
      </c>
      <c r="I21" s="308">
        <f>IF($A21="","",IFERROR(VLOOKUP(I$3&amp;$A21,Model1_SEMT!$1:$1048576,I$4,0),"-"))</f>
        <v>6.6574342548847198E-2</v>
      </c>
      <c r="J21" s="306">
        <f>IF($A21="","",IFERROR(VLOOKUP(J$3&amp;$A21,Model1_SEMT!$1:$1048576,J$4,0),"-"))</f>
        <v>9.3360289931297302E-2</v>
      </c>
      <c r="K21" s="307">
        <f>IF($A21="","",IFERROR(VLOOKUP(K$3&amp;$A21,Model1_SEMT!$1:$1048576,K$4,0)*100,"-"))</f>
        <v>0.16947333933785558</v>
      </c>
      <c r="L21" s="308">
        <f>IF($A21="","",IFERROR(VLOOKUP(L$3&amp;$A21,Model1_SEMT!$1:$1048576,L$4,0),"-"))</f>
        <v>6.7424699664115906E-2</v>
      </c>
      <c r="M21" s="306">
        <f>IF($A21="","",IFERROR(VLOOKUP(M$3&amp;$A21,Model1_SEMT!$1:$1048576,M$4,0),"-"))</f>
        <v>8.7837629020214081E-2</v>
      </c>
      <c r="N21" s="307">
        <f>IF($A21="","",IFERROR(VLOOKUP(N$3&amp;$A21,Model1_SEMT!$1:$1048576,N$4,0)*100,"-"))</f>
        <v>1.0272988118231297</v>
      </c>
      <c r="O21" s="308">
        <f>IF($A21="","",IFERROR(VLOOKUP(O$3&amp;$A21,Model1_SEMT!$1:$1048576,O$4,0),"-"))</f>
        <v>6.5789215266704559E-2</v>
      </c>
      <c r="P21" s="306">
        <f>IF($A21="","",IFERROR(VLOOKUP(P$3&amp;$A21,Model1_SEMT!$1:$1048576,P$4,0),"-"))</f>
        <v>0.12317856401205063</v>
      </c>
      <c r="Q21" s="307">
        <f>IF($A21="","",IFERROR(VLOOKUP(Q$3&amp;$A21,Model1_SEMT!$1:$1048576,Q$4,0)*100,"-"))</f>
        <v>1.5970099775586277E-2</v>
      </c>
      <c r="R21" s="308">
        <f>IF($A21="","",IFERROR(VLOOKUP(R$3&amp;$A21,Model1_SEMT!$1:$1048576,R$4,0),"-"))</f>
        <v>6.4390331506729126E-2</v>
      </c>
      <c r="S21" s="306">
        <f>IF($A21="","",IFERROR(VLOOKUP(S$3&amp;$A21,Model1_SEMT!$1:$1048576,S$4,0),"-"))</f>
        <v>8.7880596518516541E-2</v>
      </c>
      <c r="T21" s="307">
        <f>IF($A21="","",IFERROR(VLOOKUP(T$3&amp;$A21,Model1_SEMT!$1:$1048576,T$4,0)*100,"-"))</f>
        <v>1.0983629152178764</v>
      </c>
      <c r="U21" s="308">
        <f>IF($A21="","",IFERROR(VLOOKUP(U$3&amp;$A21,Model1_SEMT!$1:$1048576,U$4,0),"-"))</f>
        <v>6.4895898103713989E-2</v>
      </c>
      <c r="V21" s="306">
        <f>IF($A21="","",IFERROR(VLOOKUP(V$3&amp;$A21,Model1_SEMT!$1:$1048576,V$4,0),"-"))</f>
        <v>9.148494154214859E-2</v>
      </c>
      <c r="W21" s="307">
        <f>IF($A21="","",IFERROR(VLOOKUP(W$3&amp;$A21,Model1_SEMT!$1:$1048576,W$4,0)*100,"-"))</f>
        <v>0.50273905508220196</v>
      </c>
      <c r="X21" s="308">
        <f>IF($A21="","",IFERROR(VLOOKUP(X$3&amp;$A21,Model1_SEMT!$1:$1048576,X$4,0),"-"))</f>
        <v>6.771048903465271E-2</v>
      </c>
      <c r="Y21" s="306">
        <f>IF($A21="","",IFERROR(VLOOKUP(Y$3&amp;$A21,Model1_SEMT!$1:$1048576,Y$4,0),"-"))</f>
        <v>5.5172793567180634E-2</v>
      </c>
      <c r="Z21" s="307">
        <f>IF($A21="","",IFERROR(VLOOKUP(Z$3&amp;$A21,Model1_SEMT!$1:$1048576,Z$4,0)*100,"-"))</f>
        <v>11.989285796880722</v>
      </c>
      <c r="AA21" s="308">
        <f>IF($A21="","",IFERROR(VLOOKUP(AA$3&amp;$A21,Model1_SEMT!$1:$1048576,AA$4,0),"-"))</f>
        <v>6.3070289790630341E-2</v>
      </c>
      <c r="AB21" s="306">
        <f>IF($A21="","",IFERROR(VLOOKUP(AB$3&amp;$A21,Model1_SEMT!$1:$1048576,AB$4,0),"-"))</f>
        <v>3.644142672419548E-2</v>
      </c>
      <c r="AC21" s="307">
        <f>IF($A21="","",IFERROR(VLOOKUP(AC$3&amp;$A21,Model1_SEMT!$1:$1048576,AC$4,0)*100,"-"))</f>
        <v>34.831666946411133</v>
      </c>
      <c r="AD21" s="308">
        <f>IF($A21="","",IFERROR(VLOOKUP(AD$3&amp;$A21,Model1_SEMT!$1:$1048576,AD$4,0),"-"))</f>
        <v>6.063079833984375E-2</v>
      </c>
      <c r="AE21" s="306">
        <f>IF($A21="","",IFERROR(VLOOKUP(AE$3&amp;$A21,Model1_SEMT!$1:$1048576,AE$4,0),"-"))</f>
        <v>0.17888996005058289</v>
      </c>
      <c r="AF21" s="307">
        <f>IF($A21="","",IFERROR(VLOOKUP(AF$3&amp;$A21,Model1_SEMT!$1:$1048576,AF$4,0)*100,"-"))</f>
        <v>4.0236125641968101E-3</v>
      </c>
      <c r="AG21" s="308">
        <f>IF($A21="","",IFERROR(VLOOKUP(AG$3&amp;$A21,Model1_SEMT!$1:$1048576,AG$4,0),"-"))</f>
        <v>6.0757607221603394E-2</v>
      </c>
      <c r="AH21" s="306">
        <f>IF($A21="","",IFERROR(VLOOKUP(AH$3&amp;$A21,Model1_SEMT!$1:$1048576,AH$4,0),"-"))</f>
        <v>0.1108396127820015</v>
      </c>
      <c r="AI21" s="307">
        <f>IF($A21="","",IFERROR(VLOOKUP(AI$3&amp;$A21,Model1_SEMT!$1:$1048576,AI$4,0)*100,"-"))</f>
        <v>1.50527348741889</v>
      </c>
      <c r="AJ21" s="308">
        <f>IF($A21="","",IFERROR(VLOOKUP(AJ$3&amp;$A21,Model1_SEMT!$1:$1048576,AJ$4,0),"-"))</f>
        <v>6.204502284526825E-2</v>
      </c>
      <c r="AK21" s="306">
        <f>IF($A21="","",IFERROR(VLOOKUP(AK$3&amp;$A21,Model1_SEMT!$1:$1048576,AK$4,0),"-"))</f>
        <v>7.4150785803794861E-2</v>
      </c>
      <c r="AL21" s="307">
        <f>IF($A21="","",IFERROR(VLOOKUP(AL$3&amp;$A21,Model1_SEMT!$1:$1048576,AL$4,0)*100,"-"))</f>
        <v>10.84536612033844</v>
      </c>
      <c r="AM21" s="308">
        <f>IF($A21="","",IFERROR(VLOOKUP(AM$3&amp;$A21,Model1_SEMT!$1:$1048576,AM$4,0),"-"))</f>
        <v>6.0194943100214005E-2</v>
      </c>
      <c r="AN21" s="306">
        <f>IF($A21="","",IFERROR(VLOOKUP(AN$3&amp;$A21,Model1_SEMT!$1:$1048576,AN$4,0),"-"))</f>
        <v>9.7022838890552521E-2</v>
      </c>
      <c r="AO21" s="307">
        <f>IF($A21="","",IFERROR(VLOOKUP(AO$3&amp;$A21,Model1_SEMT!$1:$1048576,AO$4,0)*100,"-"))</f>
        <v>0.75202919542789459</v>
      </c>
      <c r="AP21" s="308">
        <f>IF($A21="","",IFERROR(VLOOKUP(AP$3&amp;$A21,Model1_SEMT!$1:$1048576,AP$4,0),"-"))</f>
        <v>5.9871632605791092E-2</v>
      </c>
      <c r="AQ21" s="306">
        <f>IF($A21="","",IFERROR(VLOOKUP(AQ$3&amp;$A21,Model1_SEMT!$1:$1048576,AQ$4,0),"-"))</f>
        <v>5.7288721203804016E-2</v>
      </c>
      <c r="AR21" s="307">
        <f>IF($A21="","",IFERROR(VLOOKUP(AR$3&amp;$A21,Model1_SEMT!$1:$1048576,AR$4,0)*100,"-"))</f>
        <v>13.043540716171265</v>
      </c>
      <c r="AS21" s="308">
        <f>IF($A21="","",IFERROR(VLOOKUP(AS$3&amp;$A21,Model1_SEMT!$1:$1048576,AS$4,0),"-"))</f>
        <v>5.8185406029224396E-2</v>
      </c>
      <c r="AT21" s="306">
        <f>IF($A21="","",IFERROR(VLOOKUP(AT$3&amp;$A21,Model1_SEMT!$1:$1048576,AT$4,0),"-"))</f>
        <v>8.0305792391300201E-2</v>
      </c>
      <c r="AU21" s="307">
        <f>IF($A21="","",IFERROR(VLOOKUP(AU$3&amp;$A21,Model1_SEMT!$1:$1048576,AU$4,0)*100,"-"))</f>
        <v>7.760494202375412</v>
      </c>
      <c r="AV21" s="308">
        <f>IF($A21="","",IFERROR(VLOOKUP(AV$3&amp;$A21,Model1_SEMT!$1:$1048576,AV$4,0),"-"))</f>
        <v>5.7489015161991119E-2</v>
      </c>
      <c r="AW21" s="306">
        <f>IF($A21="","",IFERROR(VLOOKUP(AW$3&amp;$A21,Model1_SEMT!$1:$1048576,AW$4,0),"-"))</f>
        <v>2.7386799454689026E-2</v>
      </c>
      <c r="AX21" s="307">
        <f>IF($A21="","",IFERROR(VLOOKUP(AX$3&amp;$A21,Model1_SEMT!$1:$1048576,AX$4,0)*100,"-"))</f>
        <v>31.020388007164001</v>
      </c>
      <c r="AY21" s="308">
        <f>IF($A21="","",IFERROR(VLOOKUP(AY$3&amp;$A21,Model1_SEMT!$1:$1048576,AY$4,0),"-"))</f>
        <v>5.3492911159992218E-2</v>
      </c>
      <c r="AZ21" s="306">
        <f>IF($A21="","",IFERROR(VLOOKUP(AZ$3&amp;$A21,Model1_SEMT!$1:$1048576,AZ$4,0),"-"))</f>
        <v>7.3863537982106209E-3</v>
      </c>
      <c r="BA21" s="307">
        <f>IF($A21="","",IFERROR(VLOOKUP(BA$3&amp;$A21,Model1_SEMT!$1:$1048576,BA$4,0)*100,"-"))</f>
        <v>79.06075119972229</v>
      </c>
      <c r="BB21" s="308">
        <f>IF($A21="","",IFERROR(VLOOKUP(BB$3&amp;$A21,Model1_SEMT!$1:$1048576,BB$4,0),"-"))</f>
        <v>5.2514802664518356E-2</v>
      </c>
      <c r="BC21" s="306">
        <f>IF($A21="","",IFERROR(VLOOKUP(BC$3&amp;$A21,Model1_SEMT!$1:$1048576,BC$4,0),"-"))</f>
        <v>9.1608792543411255E-2</v>
      </c>
      <c r="BD21" s="307">
        <f>IF($A21="","",IFERROR(VLOOKUP(BD$3&amp;$A21,Model1_SEMT!$1:$1048576,BD$4,0)*100,"-"))</f>
        <v>2.5985251728144476E-7</v>
      </c>
      <c r="BE21" s="308">
        <f>IF($A21="","",IFERROR(VLOOKUP(BE$3&amp;$A21,Model1_SEMT!$1:$1048576,BE$4,0),"-"))</f>
        <v>6.6697321832180023E-2</v>
      </c>
      <c r="BF21" s="306">
        <f>IF($A21="","",IFERROR(VLOOKUP(BF$3&amp;$A21,Model1_SEMT!$1:$1048576,BF$4,0),"-"))</f>
        <v>9.1431684792041779E-2</v>
      </c>
      <c r="BG21" s="307">
        <f>IF($A21="","",IFERROR(VLOOKUP(BG$3&amp;$A21,Model1_SEMT!$1:$1048576,BG$4,0)*100,"-"))</f>
        <v>6.1751698865464277E-6</v>
      </c>
      <c r="BH21" s="308">
        <f>IF($A21="","",IFERROR(VLOOKUP(BH$3&amp;$A21,Model1_SEMT!$1:$1048576,BH$4,0),"-"))</f>
        <v>6.5019100904464722E-2</v>
      </c>
      <c r="BI21" s="306">
        <f>IF($A21="","",IFERROR(VLOOKUP(BI$3&amp;$A21,Model1_SEMT!$1:$1048576,BI$4,0),"-"))</f>
        <v>9.3943223357200623E-2</v>
      </c>
      <c r="BJ21" s="307">
        <f>IF($A21="","",IFERROR(VLOOKUP(BJ$3&amp;$A21,Model1_SEMT!$1:$1048576,BJ$4,0)*100,"-"))</f>
        <v>1.7181775547214784E-3</v>
      </c>
      <c r="BK21" s="308">
        <f>IF($A21="","",IFERROR(VLOOKUP(BK$3&amp;$A21,Model1_SEMT!$1:$1048576,BK$4,0),"-"))</f>
        <v>6.0906641185283661E-2</v>
      </c>
      <c r="BL21" s="306">
        <f>IF($A21="","",IFERROR(VLOOKUP(BL$3&amp;$A21,Model1_SEMT!$1:$1048576,BL$4,0),"-"))</f>
        <v>5.3885724395513535E-2</v>
      </c>
      <c r="BM21" s="307">
        <f>IF($A21="","",IFERROR(VLOOKUP(BM$3&amp;$A21,Model1_SEMT!$1:$1048576,BM$4,0)*100,"-"))</f>
        <v>0.10715231765061617</v>
      </c>
      <c r="BN21" s="308">
        <f>IF($A21="","",IFERROR(VLOOKUP(BN$3&amp;$A21,Model1_SEMT!$1:$1048576,BN$4,0),"-"))</f>
        <v>5.7263705879449844E-2</v>
      </c>
      <c r="BO21" s="306">
        <f>IF($A21="","",IFERROR(VLOOKUP(BO$3&amp;$A21,Model1_SEMT!$1:$1048576,BO$4,0),"-"))</f>
        <v>7.3863537982106209E-3</v>
      </c>
      <c r="BP21" s="307">
        <f>IF($A21="","",IFERROR(VLOOKUP(BP$3&amp;$A21,Model1_SEMT!$1:$1048576,BP$4,0)*100,"-"))</f>
        <v>79.06075119972229</v>
      </c>
      <c r="BQ21" s="308">
        <f>IF($A21="","",IFERROR(VLOOKUP(BQ$3&amp;$A21,Model1_SEMT!$1:$1048576,BQ$4,0),"-"))</f>
        <v>5.2514802664518356E-2</v>
      </c>
    </row>
    <row r="22" spans="1:69" ht="25.5" x14ac:dyDescent="0.25">
      <c r="A22" s="369" t="s">
        <v>716</v>
      </c>
      <c r="B22" s="298"/>
      <c r="C22" s="316" t="s">
        <v>742</v>
      </c>
      <c r="D22" s="306">
        <f>IF($A22="","",IFERROR(VLOOKUP(D$3&amp;$A22,Model1_SEMT!$1:$1048576,D$4,0),"-"))</f>
        <v>0.16388997435569763</v>
      </c>
      <c r="E22" s="307">
        <f>IF($A22="","",IFERROR(VLOOKUP(E$3&amp;$A22,Model1_SEMT!$1:$1048576,E$4,0)*100,"-"))</f>
        <v>2.1344990841498657E-5</v>
      </c>
      <c r="F22" s="308">
        <f>IF($A22="","",IFERROR(VLOOKUP(F$3&amp;$A22,Model1_SEMT!$1:$1048576,F$4,0),"-"))</f>
        <v>3.4330073744058609E-2</v>
      </c>
      <c r="G22" s="306">
        <f>IF($A22="","",IFERROR(VLOOKUP(G$3&amp;$A22,Model1_SEMT!$1:$1048576,G$4,0),"-"))</f>
        <v>0.1370951384305954</v>
      </c>
      <c r="H22" s="307">
        <f>IF($A22="","",IFERROR(VLOOKUP(H$3&amp;$A22,Model1_SEMT!$1:$1048576,H$4,0)*100,"-"))</f>
        <v>1.1936725968553219E-3</v>
      </c>
      <c r="I22" s="308">
        <f>IF($A22="","",IFERROR(VLOOKUP(I$3&amp;$A22,Model1_SEMT!$1:$1048576,I$4,0),"-"))</f>
        <v>3.5144831985235214E-2</v>
      </c>
      <c r="J22" s="306">
        <f>IF($A22="","",IFERROR(VLOOKUP(J$3&amp;$A22,Model1_SEMT!$1:$1048576,J$4,0),"-"))</f>
        <v>0.1589338630437851</v>
      </c>
      <c r="K22" s="307">
        <f>IF($A22="","",IFERROR(VLOOKUP(K$3&amp;$A22,Model1_SEMT!$1:$1048576,K$4,0)*100,"-"))</f>
        <v>3.5870678516403132E-5</v>
      </c>
      <c r="L22" s="308">
        <f>IF($A22="","",IFERROR(VLOOKUP(L$3&amp;$A22,Model1_SEMT!$1:$1048576,L$4,0),"-"))</f>
        <v>3.5920929163694382E-2</v>
      </c>
      <c r="M22" s="306">
        <f>IF($A22="","",IFERROR(VLOOKUP(M$3&amp;$A22,Model1_SEMT!$1:$1048576,M$4,0),"-"))</f>
        <v>0.17285589873790741</v>
      </c>
      <c r="N22" s="307">
        <f>IF($A22="","",IFERROR(VLOOKUP(N$3&amp;$A22,Model1_SEMT!$1:$1048576,N$4,0)*100,"-"))</f>
        <v>3.3610472200962249E-4</v>
      </c>
      <c r="O22" s="308">
        <f>IF($A22="","",IFERROR(VLOOKUP(O$3&amp;$A22,Model1_SEMT!$1:$1048576,O$4,0),"-"))</f>
        <v>3.7206642329692841E-2</v>
      </c>
      <c r="P22" s="306">
        <f>IF($A22="","",IFERROR(VLOOKUP(P$3&amp;$A22,Model1_SEMT!$1:$1048576,P$4,0),"-"))</f>
        <v>0.14096438884735107</v>
      </c>
      <c r="Q22" s="307">
        <f>IF($A22="","",IFERROR(VLOOKUP(Q$3&amp;$A22,Model1_SEMT!$1:$1048576,Q$4,0)*100,"-"))</f>
        <v>4.4464002712629735E-3</v>
      </c>
      <c r="R22" s="308">
        <f>IF($A22="","",IFERROR(VLOOKUP(R$3&amp;$A22,Model1_SEMT!$1:$1048576,R$4,0),"-"))</f>
        <v>3.4852080047130585E-2</v>
      </c>
      <c r="S22" s="306">
        <f>IF($A22="","",IFERROR(VLOOKUP(S$3&amp;$A22,Model1_SEMT!$1:$1048576,S$4,0),"-"))</f>
        <v>0.12446847558021545</v>
      </c>
      <c r="T22" s="307">
        <f>IF($A22="","",IFERROR(VLOOKUP(T$3&amp;$A22,Model1_SEMT!$1:$1048576,T$4,0)*100,"-"))</f>
        <v>5.5660930229350924E-2</v>
      </c>
      <c r="U22" s="308">
        <f>IF($A22="","",IFERROR(VLOOKUP(U$3&amp;$A22,Model1_SEMT!$1:$1048576,U$4,0),"-"))</f>
        <v>3.5662908107042313E-2</v>
      </c>
      <c r="V22" s="306">
        <f>IF($A22="","",IFERROR(VLOOKUP(V$3&amp;$A22,Model1_SEMT!$1:$1048576,V$4,0),"-"))</f>
        <v>0.15304441750049591</v>
      </c>
      <c r="W22" s="307">
        <f>IF($A22="","",IFERROR(VLOOKUP(W$3&amp;$A22,Model1_SEMT!$1:$1048576,W$4,0)*100,"-"))</f>
        <v>1.412024357705377E-3</v>
      </c>
      <c r="X22" s="308">
        <f>IF($A22="","",IFERROR(VLOOKUP(X$3&amp;$A22,Model1_SEMT!$1:$1048576,X$4,0),"-"))</f>
        <v>3.372480720281601E-2</v>
      </c>
      <c r="Y22" s="306">
        <f>IF($A22="","",IFERROR(VLOOKUP(Y$3&amp;$A22,Model1_SEMT!$1:$1048576,Y$4,0),"-"))</f>
        <v>0.10628264397382736</v>
      </c>
      <c r="Z22" s="307">
        <f>IF($A22="","",IFERROR(VLOOKUP(Z$3&amp;$A22,Model1_SEMT!$1:$1048576,Z$4,0)*100,"-"))</f>
        <v>0.46389512717723846</v>
      </c>
      <c r="AA22" s="308">
        <f>IF($A22="","",IFERROR(VLOOKUP(AA$3&amp;$A22,Model1_SEMT!$1:$1048576,AA$4,0),"-"))</f>
        <v>3.1267024576663971E-2</v>
      </c>
      <c r="AB22" s="306">
        <f>IF($A22="","",IFERROR(VLOOKUP(AB$3&amp;$A22,Model1_SEMT!$1:$1048576,AB$4,0),"-"))</f>
        <v>6.9216102361679077E-2</v>
      </c>
      <c r="AC22" s="307">
        <f>IF($A22="","",IFERROR(VLOOKUP(AC$3&amp;$A22,Model1_SEMT!$1:$1048576,AC$4,0)*100,"-"))</f>
        <v>8.2621097564697266</v>
      </c>
      <c r="AD22" s="308">
        <f>IF($A22="","",IFERROR(VLOOKUP(AD$3&amp;$A22,Model1_SEMT!$1:$1048576,AD$4,0),"-"))</f>
        <v>3.0057851225137711E-2</v>
      </c>
      <c r="AE22" s="306">
        <f>IF($A22="","",IFERROR(VLOOKUP(AE$3&amp;$A22,Model1_SEMT!$1:$1048576,AE$4,0),"-"))</f>
        <v>0.19467861950397491</v>
      </c>
      <c r="AF22" s="307">
        <f>IF($A22="","",IFERROR(VLOOKUP(AF$3&amp;$A22,Model1_SEMT!$1:$1048576,AF$4,0)*100,"-"))</f>
        <v>3.3836586226243526E-3</v>
      </c>
      <c r="AG22" s="308">
        <f>IF($A22="","",IFERROR(VLOOKUP(AG$3&amp;$A22,Model1_SEMT!$1:$1048576,AG$4,0),"-"))</f>
        <v>3.0751496553421021E-2</v>
      </c>
      <c r="AH22" s="306">
        <f>IF($A22="","",IFERROR(VLOOKUP(AH$3&amp;$A22,Model1_SEMT!$1:$1048576,AH$4,0),"-"))</f>
        <v>0.12393458932638168</v>
      </c>
      <c r="AI22" s="307">
        <f>IF($A22="","",IFERROR(VLOOKUP(AI$3&amp;$A22,Model1_SEMT!$1:$1048576,AI$4,0)*100,"-"))</f>
        <v>1.0379772633314133</v>
      </c>
      <c r="AJ22" s="308">
        <f>IF($A22="","",IFERROR(VLOOKUP(AJ$3&amp;$A22,Model1_SEMT!$1:$1048576,AJ$4,0),"-"))</f>
        <v>3.2300759106874466E-2</v>
      </c>
      <c r="AK22" s="306">
        <f>IF($A22="","",IFERROR(VLOOKUP(AK$3&amp;$A22,Model1_SEMT!$1:$1048576,AK$4,0),"-"))</f>
        <v>0.12697736918926239</v>
      </c>
      <c r="AL22" s="307">
        <f>IF($A22="","",IFERROR(VLOOKUP(AL$3&amp;$A22,Model1_SEMT!$1:$1048576,AL$4,0)*100,"-"))</f>
        <v>0.65920138731598854</v>
      </c>
      <c r="AM22" s="308">
        <f>IF($A22="","",IFERROR(VLOOKUP(AM$3&amp;$A22,Model1_SEMT!$1:$1048576,AM$4,0),"-"))</f>
        <v>3.1475856900215149E-2</v>
      </c>
      <c r="AN22" s="306">
        <f>IF($A22="","",IFERROR(VLOOKUP(AN$3&amp;$A22,Model1_SEMT!$1:$1048576,AN$4,0),"-"))</f>
        <v>0.10817170888185501</v>
      </c>
      <c r="AO22" s="307">
        <f>IF($A22="","",IFERROR(VLOOKUP(AO$3&amp;$A22,Model1_SEMT!$1:$1048576,AO$4,0)*100,"-"))</f>
        <v>0.34672480542212725</v>
      </c>
      <c r="AP22" s="308">
        <f>IF($A22="","",IFERROR(VLOOKUP(AP$3&amp;$A22,Model1_SEMT!$1:$1048576,AP$4,0),"-"))</f>
        <v>3.2555069774389267E-2</v>
      </c>
      <c r="AQ22" s="306">
        <f>IF($A22="","",IFERROR(VLOOKUP(AQ$3&amp;$A22,Model1_SEMT!$1:$1048576,AQ$4,0),"-"))</f>
        <v>9.3267768621444702E-2</v>
      </c>
      <c r="AR22" s="307">
        <f>IF($A22="","",IFERROR(VLOOKUP(AR$3&amp;$A22,Model1_SEMT!$1:$1048576,AR$4,0)*100,"-"))</f>
        <v>1.8568964675068855</v>
      </c>
      <c r="AS22" s="308">
        <f>IF($A22="","",IFERROR(VLOOKUP(AS$3&amp;$A22,Model1_SEMT!$1:$1048576,AS$4,0),"-"))</f>
        <v>3.1037496402859688E-2</v>
      </c>
      <c r="AT22" s="306">
        <f>IF($A22="","",IFERROR(VLOOKUP(AT$3&amp;$A22,Model1_SEMT!$1:$1048576,AT$4,0),"-"))</f>
        <v>0.14865906536579132</v>
      </c>
      <c r="AU22" s="307">
        <f>IF($A22="","",IFERROR(VLOOKUP(AU$3&amp;$A22,Model1_SEMT!$1:$1048576,AU$4,0)*100,"-"))</f>
        <v>0.16716084210202098</v>
      </c>
      <c r="AV22" s="308">
        <f>IF($A22="","",IFERROR(VLOOKUP(AV$3&amp;$A22,Model1_SEMT!$1:$1048576,AV$4,0),"-"))</f>
        <v>3.246752917766571E-2</v>
      </c>
      <c r="AW22" s="306">
        <f>IF($A22="","",IFERROR(VLOOKUP(AW$3&amp;$A22,Model1_SEMT!$1:$1048576,AW$4,0),"-"))</f>
        <v>4.4043812900781631E-2</v>
      </c>
      <c r="AX22" s="307">
        <f>IF($A22="","",IFERROR(VLOOKUP(AX$3&amp;$A22,Model1_SEMT!$1:$1048576,AX$4,0)*100,"-"))</f>
        <v>12.986765801906586</v>
      </c>
      <c r="AY22" s="308">
        <f>IF($A22="","",IFERROR(VLOOKUP(AY$3&amp;$A22,Model1_SEMT!$1:$1048576,AY$4,0),"-"))</f>
        <v>2.4728545919060707E-2</v>
      </c>
      <c r="AZ22" s="306">
        <f>IF($A22="","",IFERROR(VLOOKUP(AZ$3&amp;$A22,Model1_SEMT!$1:$1048576,AZ$4,0),"-"))</f>
        <v>6.6946886479854584E-2</v>
      </c>
      <c r="BA22" s="307">
        <f>IF($A22="","",IFERROR(VLOOKUP(BA$3&amp;$A22,Model1_SEMT!$1:$1048576,BA$4,0)*100,"-"))</f>
        <v>2.5644483044743538</v>
      </c>
      <c r="BB22" s="308">
        <f>IF($A22="","",IFERROR(VLOOKUP(BB$3&amp;$A22,Model1_SEMT!$1:$1048576,BB$4,0),"-"))</f>
        <v>2.4825559929013252E-2</v>
      </c>
      <c r="BC22" s="306">
        <f>IF($A22="","",IFERROR(VLOOKUP(BC$3&amp;$A22,Model1_SEMT!$1:$1048576,BC$4,0),"-"))</f>
        <v>0.15816114842891693</v>
      </c>
      <c r="BD22" s="307">
        <f>IF($A22="","",IFERROR(VLOOKUP(BD$3&amp;$A22,Model1_SEMT!$1:$1048576,BD$4,0)*100,"-"))</f>
        <v>6.7290521839884211E-20</v>
      </c>
      <c r="BE22" s="308">
        <f>IF($A22="","",IFERROR(VLOOKUP(BE$3&amp;$A22,Model1_SEMT!$1:$1048576,BE$4,0),"-"))</f>
        <v>3.5662747919559479E-2</v>
      </c>
      <c r="BF22" s="306">
        <f>IF($A22="","",IFERROR(VLOOKUP(BF$3&amp;$A22,Model1_SEMT!$1:$1048576,BF$4,0),"-"))</f>
        <v>0.13238120079040527</v>
      </c>
      <c r="BG22" s="307">
        <f>IF($A22="","",IFERROR(VLOOKUP(BG$3&amp;$A22,Model1_SEMT!$1:$1048576,BG$4,0)*100,"-"))</f>
        <v>1.3850243651622463E-11</v>
      </c>
      <c r="BH22" s="308">
        <f>IF($A22="","",IFERROR(VLOOKUP(BH$3&amp;$A22,Model1_SEMT!$1:$1048576,BH$4,0),"-"))</f>
        <v>3.3874247223138809E-2</v>
      </c>
      <c r="BI22" s="306">
        <f>IF($A22="","",IFERROR(VLOOKUP(BI$3&amp;$A22,Model1_SEMT!$1:$1048576,BI$4,0),"-"))</f>
        <v>0.1217382475733757</v>
      </c>
      <c r="BJ22" s="307">
        <f>IF($A22="","",IFERROR(VLOOKUP(BJ$3&amp;$A22,Model1_SEMT!$1:$1048576,BJ$4,0)*100,"-"))</f>
        <v>9.9474078751882189E-6</v>
      </c>
      <c r="BK22" s="308">
        <f>IF($A22="","",IFERROR(VLOOKUP(BK$3&amp;$A22,Model1_SEMT!$1:$1048576,BK$4,0),"-"))</f>
        <v>3.114686906337738E-2</v>
      </c>
      <c r="BL22" s="306">
        <f>IF($A22="","",IFERROR(VLOOKUP(BL$3&amp;$A22,Model1_SEMT!$1:$1048576,BL$4,0),"-"))</f>
        <v>8.7470173835754395E-2</v>
      </c>
      <c r="BM22" s="307">
        <f>IF($A22="","",IFERROR(VLOOKUP(BM$3&amp;$A22,Model1_SEMT!$1:$1048576,BM$4,0)*100,"-"))</f>
        <v>4.2054085724885226E-5</v>
      </c>
      <c r="BN22" s="308">
        <f>IF($A22="","",IFERROR(VLOOKUP(BN$3&amp;$A22,Model1_SEMT!$1:$1048576,BN$4,0),"-"))</f>
        <v>3.0202668160200119E-2</v>
      </c>
      <c r="BO22" s="306">
        <f>IF($A22="","",IFERROR(VLOOKUP(BO$3&amp;$A22,Model1_SEMT!$1:$1048576,BO$4,0),"-"))</f>
        <v>6.6946886479854584E-2</v>
      </c>
      <c r="BP22" s="307">
        <f>IF($A22="","",IFERROR(VLOOKUP(BP$3&amp;$A22,Model1_SEMT!$1:$1048576,BP$4,0)*100,"-"))</f>
        <v>2.5644483044743538</v>
      </c>
      <c r="BQ22" s="308">
        <f>IF($A22="","",IFERROR(VLOOKUP(BQ$3&amp;$A22,Model1_SEMT!$1:$1048576,BQ$4,0),"-"))</f>
        <v>2.4825559929013252E-2</v>
      </c>
    </row>
    <row r="23" spans="1:69" ht="25.5" x14ac:dyDescent="0.25">
      <c r="A23" s="369" t="s">
        <v>717</v>
      </c>
      <c r="B23" s="298"/>
      <c r="C23" s="316" t="s">
        <v>743</v>
      </c>
      <c r="D23" s="306">
        <f>IF($A23="","",IFERROR(VLOOKUP(D$3&amp;$A23,Model1_SEMT!$1:$1048576,D$4,0),"-"))</f>
        <v>0.2182731032371521</v>
      </c>
      <c r="E23" s="307">
        <f>IF($A23="","",IFERROR(VLOOKUP(E$3&amp;$A23,Model1_SEMT!$1:$1048576,E$4,0)*100,"-"))</f>
        <v>3.7883338133148925E-8</v>
      </c>
      <c r="F23" s="308">
        <f>IF($A23="","",IFERROR(VLOOKUP(F$3&amp;$A23,Model1_SEMT!$1:$1048576,F$4,0),"-"))</f>
        <v>2.209128625690937E-2</v>
      </c>
      <c r="G23" s="306">
        <f>IF($A23="","",IFERROR(VLOOKUP(G$3&amp;$A23,Model1_SEMT!$1:$1048576,G$4,0),"-"))</f>
        <v>0.21350610256195068</v>
      </c>
      <c r="H23" s="307">
        <f>IF($A23="","",IFERROR(VLOOKUP(H$3&amp;$A23,Model1_SEMT!$1:$1048576,H$4,0)*100,"-"))</f>
        <v>1.2490800060938057E-8</v>
      </c>
      <c r="I23" s="308">
        <f>IF($A23="","",IFERROR(VLOOKUP(I$3&amp;$A23,Model1_SEMT!$1:$1048576,I$4,0),"-"))</f>
        <v>2.1933760493993759E-2</v>
      </c>
      <c r="J23" s="306">
        <f>IF($A23="","",IFERROR(VLOOKUP(J$3&amp;$A23,Model1_SEMT!$1:$1048576,J$4,0),"-"))</f>
        <v>0.15876063704490662</v>
      </c>
      <c r="K23" s="307">
        <f>IF($A23="","",IFERROR(VLOOKUP(K$3&amp;$A23,Model1_SEMT!$1:$1048576,K$4,0)*100,"-"))</f>
        <v>3.3775821066228673E-3</v>
      </c>
      <c r="L23" s="308">
        <f>IF($A23="","",IFERROR(VLOOKUP(L$3&amp;$A23,Model1_SEMT!$1:$1048576,L$4,0),"-"))</f>
        <v>2.4174243211746216E-2</v>
      </c>
      <c r="M23" s="306">
        <f>IF($A23="","",IFERROR(VLOOKUP(M$3&amp;$A23,Model1_SEMT!$1:$1048576,M$4,0),"-"))</f>
        <v>0.20570613443851471</v>
      </c>
      <c r="N23" s="307">
        <f>IF($A23="","",IFERROR(VLOOKUP(N$3&amp;$A23,Model1_SEMT!$1:$1048576,N$4,0)*100,"-"))</f>
        <v>5.7534393249625282E-6</v>
      </c>
      <c r="O23" s="308">
        <f>IF($A23="","",IFERROR(VLOOKUP(O$3&amp;$A23,Model1_SEMT!$1:$1048576,O$4,0),"-"))</f>
        <v>2.2612070664763451E-2</v>
      </c>
      <c r="P23" s="306">
        <f>IF($A23="","",IFERROR(VLOOKUP(P$3&amp;$A23,Model1_SEMT!$1:$1048576,P$4,0),"-"))</f>
        <v>0.23748525977134705</v>
      </c>
      <c r="Q23" s="307">
        <f>IF($A23="","",IFERROR(VLOOKUP(Q$3&amp;$A23,Model1_SEMT!$1:$1048576,Q$4,0)*100,"-"))</f>
        <v>1.3001759391340073E-9</v>
      </c>
      <c r="R23" s="308">
        <f>IF($A23="","",IFERROR(VLOOKUP(R$3&amp;$A23,Model1_SEMT!$1:$1048576,R$4,0),"-"))</f>
        <v>2.1884627640247345E-2</v>
      </c>
      <c r="S23" s="306">
        <f>IF($A23="","",IFERROR(VLOOKUP(S$3&amp;$A23,Model1_SEMT!$1:$1048576,S$4,0),"-"))</f>
        <v>0.12329386174678802</v>
      </c>
      <c r="T23" s="307">
        <f>IF($A23="","",IFERROR(VLOOKUP(T$3&amp;$A23,Model1_SEMT!$1:$1048576,T$4,0)*100,"-"))</f>
        <v>0.17105097649618983</v>
      </c>
      <c r="U23" s="308">
        <f>IF($A23="","",IFERROR(VLOOKUP(U$3&amp;$A23,Model1_SEMT!$1:$1048576,U$4,0),"-"))</f>
        <v>2.4114200845360756E-2</v>
      </c>
      <c r="V23" s="306">
        <f>IF($A23="","",IFERROR(VLOOKUP(V$3&amp;$A23,Model1_SEMT!$1:$1048576,V$4,0),"-"))</f>
        <v>0.18989358842372894</v>
      </c>
      <c r="W23" s="307">
        <f>IF($A23="","",IFERROR(VLOOKUP(W$3&amp;$A23,Model1_SEMT!$1:$1048576,W$4,0)*100,"-"))</f>
        <v>7.2377622473140946E-5</v>
      </c>
      <c r="X23" s="308">
        <f>IF($A23="","",IFERROR(VLOOKUP(X$3&amp;$A23,Model1_SEMT!$1:$1048576,X$4,0),"-"))</f>
        <v>2.289002388715744E-2</v>
      </c>
      <c r="Y23" s="306">
        <f>IF($A23="","",IFERROR(VLOOKUP(Y$3&amp;$A23,Model1_SEMT!$1:$1048576,Y$4,0),"-"))</f>
        <v>0.14078918099403381</v>
      </c>
      <c r="Z23" s="307">
        <f>IF($A23="","",IFERROR(VLOOKUP(Z$3&amp;$A23,Model1_SEMT!$1:$1048576,Z$4,0)*100,"-"))</f>
        <v>2.1802671835757792E-2</v>
      </c>
      <c r="AA23" s="308">
        <f>IF($A23="","",IFERROR(VLOOKUP(AA$3&amp;$A23,Model1_SEMT!$1:$1048576,AA$4,0),"-"))</f>
        <v>2.4458091706037521E-2</v>
      </c>
      <c r="AB23" s="306">
        <f>IF($A23="","",IFERROR(VLOOKUP(AB$3&amp;$A23,Model1_SEMT!$1:$1048576,AB$4,0),"-"))</f>
        <v>0.13564246892929077</v>
      </c>
      <c r="AC23" s="307">
        <f>IF($A23="","",IFERROR(VLOOKUP(AC$3&amp;$A23,Model1_SEMT!$1:$1048576,AC$4,0)*100,"-"))</f>
        <v>0.14846437843516469</v>
      </c>
      <c r="AD23" s="308">
        <f>IF($A23="","",IFERROR(VLOOKUP(AD$3&amp;$A23,Model1_SEMT!$1:$1048576,AD$4,0),"-"))</f>
        <v>2.3202715441584587E-2</v>
      </c>
      <c r="AE23" s="306">
        <f>IF($A23="","",IFERROR(VLOOKUP(AE$3&amp;$A23,Model1_SEMT!$1:$1048576,AE$4,0),"-"))</f>
        <v>0.26940920948982239</v>
      </c>
      <c r="AF23" s="307">
        <f>IF($A23="","",IFERROR(VLOOKUP(AF$3&amp;$A23,Model1_SEMT!$1:$1048576,AF$4,0)*100,"-"))</f>
        <v>6.6408802013029344E-6</v>
      </c>
      <c r="AG23" s="308">
        <f>IF($A23="","",IFERROR(VLOOKUP(AG$3&amp;$A23,Model1_SEMT!$1:$1048576,AG$4,0),"-"))</f>
        <v>2.264699712395668E-2</v>
      </c>
      <c r="AH23" s="306">
        <f>IF($A23="","",IFERROR(VLOOKUP(AH$3&amp;$A23,Model1_SEMT!$1:$1048576,AH$4,0),"-"))</f>
        <v>0.15452395379543304</v>
      </c>
      <c r="AI23" s="307">
        <f>IF($A23="","",IFERROR(VLOOKUP(AI$3&amp;$A23,Model1_SEMT!$1:$1048576,AI$4,0)*100,"-"))</f>
        <v>0.50849602557718754</v>
      </c>
      <c r="AJ23" s="308">
        <f>IF($A23="","",IFERROR(VLOOKUP(AJ$3&amp;$A23,Model1_SEMT!$1:$1048576,AJ$4,0),"-"))</f>
        <v>2.2776268422603607E-2</v>
      </c>
      <c r="AK23" s="306">
        <f>IF($A23="","",IFERROR(VLOOKUP(AK$3&amp;$A23,Model1_SEMT!$1:$1048576,AK$4,0),"-"))</f>
        <v>0.16071930527687073</v>
      </c>
      <c r="AL23" s="307">
        <f>IF($A23="","",IFERROR(VLOOKUP(AL$3&amp;$A23,Model1_SEMT!$1:$1048576,AL$4,0)*100,"-"))</f>
        <v>0.39388407021760941</v>
      </c>
      <c r="AM23" s="308">
        <f>IF($A23="","",IFERROR(VLOOKUP(AM$3&amp;$A23,Model1_SEMT!$1:$1048576,AM$4,0),"-"))</f>
        <v>2.270844578742981E-2</v>
      </c>
      <c r="AN23" s="306">
        <f>IF($A23="","",IFERROR(VLOOKUP(AN$3&amp;$A23,Model1_SEMT!$1:$1048576,AN$4,0),"-"))</f>
        <v>0.15520547330379486</v>
      </c>
      <c r="AO23" s="307">
        <f>IF($A23="","",IFERROR(VLOOKUP(AO$3&amp;$A23,Model1_SEMT!$1:$1048576,AO$4,0)*100,"-"))</f>
        <v>5.1788269774988294E-2</v>
      </c>
      <c r="AP23" s="308">
        <f>IF($A23="","",IFERROR(VLOOKUP(AP$3&amp;$A23,Model1_SEMT!$1:$1048576,AP$4,0),"-"))</f>
        <v>2.1251687780022621E-2</v>
      </c>
      <c r="AQ23" s="306">
        <f>IF($A23="","",IFERROR(VLOOKUP(AQ$3&amp;$A23,Model1_SEMT!$1:$1048576,AQ$4,0),"-"))</f>
        <v>0.1673709899187088</v>
      </c>
      <c r="AR23" s="307">
        <f>IF($A23="","",IFERROR(VLOOKUP(AR$3&amp;$A23,Model1_SEMT!$1:$1048576,AR$4,0)*100,"-"))</f>
        <v>1.1948181054322049E-2</v>
      </c>
      <c r="AS23" s="308">
        <f>IF($A23="","",IFERROR(VLOOKUP(AS$3&amp;$A23,Model1_SEMT!$1:$1048576,AS$4,0),"-"))</f>
        <v>2.1048832684755325E-2</v>
      </c>
      <c r="AT23" s="306">
        <f>IF($A23="","",IFERROR(VLOOKUP(AT$3&amp;$A23,Model1_SEMT!$1:$1048576,AT$4,0),"-"))</f>
        <v>0.21031326055526733</v>
      </c>
      <c r="AU23" s="307">
        <f>IF($A23="","",IFERROR(VLOOKUP(AU$3&amp;$A23,Model1_SEMT!$1:$1048576,AU$4,0)*100,"-"))</f>
        <v>2.6546329536358826E-3</v>
      </c>
      <c r="AV23" s="308">
        <f>IF($A23="","",IFERROR(VLOOKUP(AV$3&amp;$A23,Model1_SEMT!$1:$1048576,AV$4,0),"-"))</f>
        <v>2.0776228979229927E-2</v>
      </c>
      <c r="AW23" s="306">
        <f>IF($A23="","",IFERROR(VLOOKUP(AW$3&amp;$A23,Model1_SEMT!$1:$1048576,AW$4,0),"-"))</f>
        <v>9.375540167093277E-2</v>
      </c>
      <c r="AX23" s="307">
        <f>IF($A23="","",IFERROR(VLOOKUP(AX$3&amp;$A23,Model1_SEMT!$1:$1048576,AX$4,0)*100,"-"))</f>
        <v>0.2447373466566205</v>
      </c>
      <c r="AY23" s="308">
        <f>IF($A23="","",IFERROR(VLOOKUP(AY$3&amp;$A23,Model1_SEMT!$1:$1048576,AY$4,0),"-"))</f>
        <v>1.9320709630846977E-2</v>
      </c>
      <c r="AZ23" s="306">
        <f>IF($A23="","",IFERROR(VLOOKUP(AZ$3&amp;$A23,Model1_SEMT!$1:$1048576,AZ$4,0),"-"))</f>
        <v>0.11975552886724472</v>
      </c>
      <c r="BA23" s="307">
        <f>IF($A23="","",IFERROR(VLOOKUP(BA$3&amp;$A23,Model1_SEMT!$1:$1048576,BA$4,0)*100,"-"))</f>
        <v>2.9869386344216764E-2</v>
      </c>
      <c r="BB23" s="308">
        <f>IF($A23="","",IFERROR(VLOOKUP(BB$3&amp;$A23,Model1_SEMT!$1:$1048576,BB$4,0),"-"))</f>
        <v>1.945631206035614E-2</v>
      </c>
      <c r="BC23" s="306">
        <f>IF($A23="","",IFERROR(VLOOKUP(BC$3&amp;$A23,Model1_SEMT!$1:$1048576,BC$4,0),"-"))</f>
        <v>0.19785052537918091</v>
      </c>
      <c r="BD23" s="307">
        <f>IF($A23="","",IFERROR(VLOOKUP(BD$3&amp;$A23,Model1_SEMT!$1:$1048576,BD$4,0)*100,"-"))</f>
        <v>9.4486604554123888E-26</v>
      </c>
      <c r="BE23" s="308">
        <f>IF($A23="","",IFERROR(VLOOKUP(BE$3&amp;$A23,Model1_SEMT!$1:$1048576,BE$4,0),"-"))</f>
        <v>2.2707574069499969E-2</v>
      </c>
      <c r="BF23" s="306">
        <f>IF($A23="","",IFERROR(VLOOKUP(BF$3&amp;$A23,Model1_SEMT!$1:$1048576,BF$4,0),"-"))</f>
        <v>0.17425298690795898</v>
      </c>
      <c r="BG23" s="307">
        <f>IF($A23="","",IFERROR(VLOOKUP(BG$3&amp;$A23,Model1_SEMT!$1:$1048576,BG$4,0)*100,"-"))</f>
        <v>2.6035921754825689E-18</v>
      </c>
      <c r="BH23" s="308">
        <f>IF($A23="","",IFERROR(VLOOKUP(BH$3&amp;$A23,Model1_SEMT!$1:$1048576,BH$4,0),"-"))</f>
        <v>2.3338843137025833E-2</v>
      </c>
      <c r="BI23" s="306">
        <f>IF($A23="","",IFERROR(VLOOKUP(BI$3&amp;$A23,Model1_SEMT!$1:$1048576,BI$4,0),"-"))</f>
        <v>0.17415799200534821</v>
      </c>
      <c r="BJ23" s="307">
        <f>IF($A23="","",IFERROR(VLOOKUP(BJ$3&amp;$A23,Model1_SEMT!$1:$1048576,BJ$4,0)*100,"-"))</f>
        <v>9.9821522575593846E-10</v>
      </c>
      <c r="BK23" s="308">
        <f>IF($A23="","",IFERROR(VLOOKUP(BK$3&amp;$A23,Model1_SEMT!$1:$1048576,BK$4,0),"-"))</f>
        <v>2.2833546623587608E-2</v>
      </c>
      <c r="BL23" s="306">
        <f>IF($A23="","",IFERROR(VLOOKUP(BL$3&amp;$A23,Model1_SEMT!$1:$1048576,BL$4,0),"-"))</f>
        <v>0.14509910345077515</v>
      </c>
      <c r="BM23" s="307">
        <f>IF($A23="","",IFERROR(VLOOKUP(BM$3&amp;$A23,Model1_SEMT!$1:$1048576,BM$4,0)*100,"-"))</f>
        <v>1.4753899057334818E-11</v>
      </c>
      <c r="BN23" s="308">
        <f>IF($A23="","",IFERROR(VLOOKUP(BN$3&amp;$A23,Model1_SEMT!$1:$1048576,BN$4,0),"-"))</f>
        <v>2.0601082593202591E-2</v>
      </c>
      <c r="BO23" s="306">
        <f>IF($A23="","",IFERROR(VLOOKUP(BO$3&amp;$A23,Model1_SEMT!$1:$1048576,BO$4,0),"-"))</f>
        <v>0.11975552886724472</v>
      </c>
      <c r="BP23" s="307">
        <f>IF($A23="","",IFERROR(VLOOKUP(BP$3&amp;$A23,Model1_SEMT!$1:$1048576,BP$4,0)*100,"-"))</f>
        <v>2.9869386344216764E-2</v>
      </c>
      <c r="BQ23" s="308">
        <f>IF($A23="","",IFERROR(VLOOKUP(BQ$3&amp;$A23,Model1_SEMT!$1:$1048576,BQ$4,0),"-"))</f>
        <v>1.945631206035614E-2</v>
      </c>
    </row>
    <row r="24" spans="1:69" ht="25.5" x14ac:dyDescent="0.25">
      <c r="A24" s="369" t="s">
        <v>718</v>
      </c>
      <c r="B24" s="298"/>
      <c r="C24" s="316" t="s">
        <v>197</v>
      </c>
      <c r="D24" s="306">
        <f>IF($A24="","",IFERROR(VLOOKUP(D$3&amp;$A24,Model1_SEMT!$1:$1048576,D$4,0),"-"))</f>
        <v>0.22090424597263336</v>
      </c>
      <c r="E24" s="307">
        <f>IF($A24="","",IFERROR(VLOOKUP(E$3&amp;$A24,Model1_SEMT!$1:$1048576,E$4,0)*100,"-"))</f>
        <v>3.0981078813496765E-9</v>
      </c>
      <c r="F24" s="308">
        <f>IF($A24="","",IFERROR(VLOOKUP(F$3&amp;$A24,Model1_SEMT!$1:$1048576,F$4,0),"-"))</f>
        <v>2.9804155230522156E-2</v>
      </c>
      <c r="G24" s="306">
        <f>IF($A24="","",IFERROR(VLOOKUP(G$3&amp;$A24,Model1_SEMT!$1:$1048576,G$4,0),"-"))</f>
        <v>0.20748896896839142</v>
      </c>
      <c r="H24" s="307">
        <f>IF($A24="","",IFERROR(VLOOKUP(H$3&amp;$A24,Model1_SEMT!$1:$1048576,H$4,0)*100,"-"))</f>
        <v>5.3233705638033868E-9</v>
      </c>
      <c r="I24" s="308">
        <f>IF($A24="","",IFERROR(VLOOKUP(I$3&amp;$A24,Model1_SEMT!$1:$1048576,I$4,0),"-"))</f>
        <v>2.9843315482139587E-2</v>
      </c>
      <c r="J24" s="306">
        <f>IF($A24="","",IFERROR(VLOOKUP(J$3&amp;$A24,Model1_SEMT!$1:$1048576,J$4,0),"-"))</f>
        <v>0.21572418510913849</v>
      </c>
      <c r="K24" s="307">
        <f>IF($A24="","",IFERROR(VLOOKUP(K$3&amp;$A24,Model1_SEMT!$1:$1048576,K$4,0)*100,"-"))</f>
        <v>1.3944290166989504E-8</v>
      </c>
      <c r="L24" s="308">
        <f>IF($A24="","",IFERROR(VLOOKUP(L$3&amp;$A24,Model1_SEMT!$1:$1048576,L$4,0),"-"))</f>
        <v>2.7389263734221458E-2</v>
      </c>
      <c r="M24" s="306">
        <f>IF($A24="","",IFERROR(VLOOKUP(M$3&amp;$A24,Model1_SEMT!$1:$1048576,M$4,0),"-"))</f>
        <v>0.20082424581050873</v>
      </c>
      <c r="N24" s="307">
        <f>IF($A24="","",IFERROR(VLOOKUP(N$3&amp;$A24,Model1_SEMT!$1:$1048576,N$4,0)*100,"-"))</f>
        <v>1.1478007166942916E-5</v>
      </c>
      <c r="O24" s="308">
        <f>IF($A24="","",IFERROR(VLOOKUP(O$3&amp;$A24,Model1_SEMT!$1:$1048576,O$4,0),"-"))</f>
        <v>2.8644710779190063E-2</v>
      </c>
      <c r="P24" s="306">
        <f>IF($A24="","",IFERROR(VLOOKUP(P$3&amp;$A24,Model1_SEMT!$1:$1048576,P$4,0),"-"))</f>
        <v>0.21848845481872559</v>
      </c>
      <c r="Q24" s="307">
        <f>IF($A24="","",IFERROR(VLOOKUP(Q$3&amp;$A24,Model1_SEMT!$1:$1048576,Q$4,0)*100,"-"))</f>
        <v>2.9990900873855253E-7</v>
      </c>
      <c r="R24" s="308">
        <f>IF($A24="","",IFERROR(VLOOKUP(R$3&amp;$A24,Model1_SEMT!$1:$1048576,R$4,0),"-"))</f>
        <v>2.9193339869379997E-2</v>
      </c>
      <c r="S24" s="306">
        <f>IF($A24="","",IFERROR(VLOOKUP(S$3&amp;$A24,Model1_SEMT!$1:$1048576,S$4,0),"-"))</f>
        <v>0.20147101581096649</v>
      </c>
      <c r="T24" s="307">
        <f>IF($A24="","",IFERROR(VLOOKUP(T$3&amp;$A24,Model1_SEMT!$1:$1048576,T$4,0)*100,"-"))</f>
        <v>1.4219807553672581E-6</v>
      </c>
      <c r="U24" s="308">
        <f>IF($A24="","",IFERROR(VLOOKUP(U$3&amp;$A24,Model1_SEMT!$1:$1048576,U$4,0),"-"))</f>
        <v>2.9559154063463211E-2</v>
      </c>
      <c r="V24" s="306">
        <f>IF($A24="","",IFERROR(VLOOKUP(V$3&amp;$A24,Model1_SEMT!$1:$1048576,V$4,0),"-"))</f>
        <v>0.21441815793514252</v>
      </c>
      <c r="W24" s="307">
        <f>IF($A24="","",IFERROR(VLOOKUP(W$3&amp;$A24,Model1_SEMT!$1:$1048576,W$4,0)*100,"-"))</f>
        <v>6.665134555383645E-8</v>
      </c>
      <c r="X24" s="308">
        <f>IF($A24="","",IFERROR(VLOOKUP(X$3&amp;$A24,Model1_SEMT!$1:$1048576,X$4,0),"-"))</f>
        <v>2.7958475053310394E-2</v>
      </c>
      <c r="Y24" s="306">
        <f>IF($A24="","",IFERROR(VLOOKUP(Y$3&amp;$A24,Model1_SEMT!$1:$1048576,Y$4,0),"-"))</f>
        <v>0.17441470921039581</v>
      </c>
      <c r="Z24" s="307">
        <f>IF($A24="","",IFERROR(VLOOKUP(Z$3&amp;$A24,Model1_SEMT!$1:$1048576,Z$4,0)*100,"-"))</f>
        <v>4.6744726205361076E-4</v>
      </c>
      <c r="AA24" s="308">
        <f>IF($A24="","",IFERROR(VLOOKUP(AA$3&amp;$A24,Model1_SEMT!$1:$1048576,AA$4,0),"-"))</f>
        <v>3.0633291229605675E-2</v>
      </c>
      <c r="AB24" s="306">
        <f>IF($A24="","",IFERROR(VLOOKUP(AB$3&amp;$A24,Model1_SEMT!$1:$1048576,AB$4,0),"-"))</f>
        <v>0.14901930093765259</v>
      </c>
      <c r="AC24" s="307">
        <f>IF($A24="","",IFERROR(VLOOKUP(AC$3&amp;$A24,Model1_SEMT!$1:$1048576,AC$4,0)*100,"-"))</f>
        <v>3.2243758323602378E-2</v>
      </c>
      <c r="AD24" s="308">
        <f>IF($A24="","",IFERROR(VLOOKUP(AD$3&amp;$A24,Model1_SEMT!$1:$1048576,AD$4,0),"-"))</f>
        <v>2.7017205953598022E-2</v>
      </c>
      <c r="AE24" s="306">
        <f>IF($A24="","",IFERROR(VLOOKUP(AE$3&amp;$A24,Model1_SEMT!$1:$1048576,AE$4,0),"-"))</f>
        <v>0.29839509725570679</v>
      </c>
      <c r="AF24" s="307">
        <f>IF($A24="","",IFERROR(VLOOKUP(AF$3&amp;$A24,Model1_SEMT!$1:$1048576,AF$4,0)*100,"-"))</f>
        <v>1.1602962340928613E-8</v>
      </c>
      <c r="AG24" s="308">
        <f>IF($A24="","",IFERROR(VLOOKUP(AG$3&amp;$A24,Model1_SEMT!$1:$1048576,AG$4,0),"-"))</f>
        <v>2.6614399626851082E-2</v>
      </c>
      <c r="AH24" s="306">
        <f>IF($A24="","",IFERROR(VLOOKUP(AH$3&amp;$A24,Model1_SEMT!$1:$1048576,AH$4,0),"-"))</f>
        <v>0.24850083887577057</v>
      </c>
      <c r="AI24" s="307">
        <f>IF($A24="","",IFERROR(VLOOKUP(AI$3&amp;$A24,Model1_SEMT!$1:$1048576,AI$4,0)*100,"-"))</f>
        <v>6.0870434026583098E-5</v>
      </c>
      <c r="AJ24" s="308">
        <f>IF($A24="","",IFERROR(VLOOKUP(AJ$3&amp;$A24,Model1_SEMT!$1:$1048576,AJ$4,0),"-"))</f>
        <v>2.7826905250549316E-2</v>
      </c>
      <c r="AK24" s="306">
        <f>IF($A24="","",IFERROR(VLOOKUP(AK$3&amp;$A24,Model1_SEMT!$1:$1048576,AK$4,0),"-"))</f>
        <v>0.22225084900856018</v>
      </c>
      <c r="AL24" s="307">
        <f>IF($A24="","",IFERROR(VLOOKUP(AL$3&amp;$A24,Model1_SEMT!$1:$1048576,AL$4,0)*100,"-"))</f>
        <v>6.9258639996405691E-4</v>
      </c>
      <c r="AM24" s="308">
        <f>IF($A24="","",IFERROR(VLOOKUP(AM$3&amp;$A24,Model1_SEMT!$1:$1048576,AM$4,0),"-"))</f>
        <v>2.7287751436233521E-2</v>
      </c>
      <c r="AN24" s="306">
        <f>IF($A24="","",IFERROR(VLOOKUP(AN$3&amp;$A24,Model1_SEMT!$1:$1048576,AN$4,0),"-"))</f>
        <v>0.1727609783411026</v>
      </c>
      <c r="AO24" s="307">
        <f>IF($A24="","",IFERROR(VLOOKUP(AO$3&amp;$A24,Model1_SEMT!$1:$1048576,AO$4,0)*100,"-"))</f>
        <v>1.7196160115418024E-3</v>
      </c>
      <c r="AP24" s="308">
        <f>IF($A24="","",IFERROR(VLOOKUP(AP$3&amp;$A24,Model1_SEMT!$1:$1048576,AP$4,0),"-"))</f>
        <v>2.7828125283122063E-2</v>
      </c>
      <c r="AQ24" s="306">
        <f>IF($A24="","",IFERROR(VLOOKUP(AQ$3&amp;$A24,Model1_SEMT!$1:$1048576,AQ$4,0),"-"))</f>
        <v>0.15557469427585602</v>
      </c>
      <c r="AR24" s="307">
        <f>IF($A24="","",IFERROR(VLOOKUP(AR$3&amp;$A24,Model1_SEMT!$1:$1048576,AR$4,0)*100,"-"))</f>
        <v>2.4550271336920559E-2</v>
      </c>
      <c r="AS24" s="308">
        <f>IF($A24="","",IFERROR(VLOOKUP(AS$3&amp;$A24,Model1_SEMT!$1:$1048576,AS$4,0),"-"))</f>
        <v>2.6403369382023811E-2</v>
      </c>
      <c r="AT24" s="306">
        <f>IF($A24="","",IFERROR(VLOOKUP(AT$3&amp;$A24,Model1_SEMT!$1:$1048576,AT$4,0),"-"))</f>
        <v>0.22277040779590607</v>
      </c>
      <c r="AU24" s="307">
        <f>IF($A24="","",IFERROR(VLOOKUP(AU$3&amp;$A24,Model1_SEMT!$1:$1048576,AU$4,0)*100,"-"))</f>
        <v>1.0482561265234835E-3</v>
      </c>
      <c r="AV24" s="308">
        <f>IF($A24="","",IFERROR(VLOOKUP(AV$3&amp;$A24,Model1_SEMT!$1:$1048576,AV$4,0),"-"))</f>
        <v>2.5965103879570961E-2</v>
      </c>
      <c r="AW24" s="306">
        <f>IF($A24="","",IFERROR(VLOOKUP(AW$3&amp;$A24,Model1_SEMT!$1:$1048576,AW$4,0),"-"))</f>
        <v>9.5110580325126648E-2</v>
      </c>
      <c r="AX24" s="307">
        <f>IF($A24="","",IFERROR(VLOOKUP(AX$3&amp;$A24,Model1_SEMT!$1:$1048576,AX$4,0)*100,"-"))</f>
        <v>0.2872789278626442</v>
      </c>
      <c r="AY24" s="308">
        <f>IF($A24="","",IFERROR(VLOOKUP(AY$3&amp;$A24,Model1_SEMT!$1:$1048576,AY$4,0),"-"))</f>
        <v>2.0201833918690681E-2</v>
      </c>
      <c r="AZ24" s="306">
        <f>IF($A24="","",IFERROR(VLOOKUP(AZ$3&amp;$A24,Model1_SEMT!$1:$1048576,AZ$4,0),"-"))</f>
        <v>0.15725217759609222</v>
      </c>
      <c r="BA24" s="307">
        <f>IF($A24="","",IFERROR(VLOOKUP(BA$3&amp;$A24,Model1_SEMT!$1:$1048576,BA$4,0)*100,"-"))</f>
        <v>9.6812482297536917E-4</v>
      </c>
      <c r="BB24" s="308">
        <f>IF($A24="","",IFERROR(VLOOKUP(BB$3&amp;$A24,Model1_SEMT!$1:$1048576,BB$4,0),"-"))</f>
        <v>1.9423078745603561E-2</v>
      </c>
      <c r="BC24" s="306">
        <f>IF($A24="","",IFERROR(VLOOKUP(BC$3&amp;$A24,Model1_SEMT!$1:$1048576,BC$4,0),"-"))</f>
        <v>0.21130183339118958</v>
      </c>
      <c r="BD24" s="307">
        <f>IF($A24="","",IFERROR(VLOOKUP(BD$3&amp;$A24,Model1_SEMT!$1:$1048576,BD$4,0)*100,"-"))</f>
        <v>2.33139990332815E-33</v>
      </c>
      <c r="BE24" s="308">
        <f>IF($A24="","",IFERROR(VLOOKUP(BE$3&amp;$A24,Model1_SEMT!$1:$1048576,BE$4,0),"-"))</f>
        <v>2.8912918642163277E-2</v>
      </c>
      <c r="BF24" s="306">
        <f>IF($A24="","",IFERROR(VLOOKUP(BF$3&amp;$A24,Model1_SEMT!$1:$1048576,BF$4,0),"-"))</f>
        <v>0.20478256046772003</v>
      </c>
      <c r="BG24" s="307">
        <f>IF($A24="","",IFERROR(VLOOKUP(BG$3&amp;$A24,Model1_SEMT!$1:$1048576,BG$4,0)*100,"-"))</f>
        <v>1.3639947441291882E-27</v>
      </c>
      <c r="BH24" s="308">
        <f>IF($A24="","",IFERROR(VLOOKUP(BH$3&amp;$A24,Model1_SEMT!$1:$1048576,BH$4,0),"-"))</f>
        <v>2.9335629194974899E-2</v>
      </c>
      <c r="BI24" s="306">
        <f>IF($A24="","",IFERROR(VLOOKUP(BI$3&amp;$A24,Model1_SEMT!$1:$1048576,BI$4,0),"-"))</f>
        <v>0.2232450544834137</v>
      </c>
      <c r="BJ24" s="307">
        <f>IF($A24="","",IFERROR(VLOOKUP(BJ$3&amp;$A24,Model1_SEMT!$1:$1048576,BJ$4,0)*100,"-"))</f>
        <v>1.8487553333529442E-19</v>
      </c>
      <c r="BK24" s="308">
        <f>IF($A24="","",IFERROR(VLOOKUP(BK$3&amp;$A24,Model1_SEMT!$1:$1048576,BK$4,0),"-"))</f>
        <v>2.7186783030629158E-2</v>
      </c>
      <c r="BL24" s="306">
        <f>IF($A24="","",IFERROR(VLOOKUP(BL$3&amp;$A24,Model1_SEMT!$1:$1048576,BL$4,0),"-"))</f>
        <v>0.15170168876647949</v>
      </c>
      <c r="BM24" s="307">
        <f>IF($A24="","",IFERROR(VLOOKUP(BM$3&amp;$A24,Model1_SEMT!$1:$1048576,BM$4,0)*100,"-"))</f>
        <v>1.4029853515252653E-13</v>
      </c>
      <c r="BN24" s="308">
        <f>IF($A24="","",IFERROR(VLOOKUP(BN$3&amp;$A24,Model1_SEMT!$1:$1048576,BN$4,0),"-"))</f>
        <v>2.510528452694416E-2</v>
      </c>
      <c r="BO24" s="306">
        <f>IF($A24="","",IFERROR(VLOOKUP(BO$3&amp;$A24,Model1_SEMT!$1:$1048576,BO$4,0),"-"))</f>
        <v>0.15725217759609222</v>
      </c>
      <c r="BP24" s="307">
        <f>IF($A24="","",IFERROR(VLOOKUP(BP$3&amp;$A24,Model1_SEMT!$1:$1048576,BP$4,0)*100,"-"))</f>
        <v>9.6812482297536917E-4</v>
      </c>
      <c r="BQ24" s="308">
        <f>IF($A24="","",IFERROR(VLOOKUP(BQ$3&amp;$A24,Model1_SEMT!$1:$1048576,BQ$4,0),"-"))</f>
        <v>1.9423078745603561E-2</v>
      </c>
    </row>
    <row r="25" spans="1:69" ht="25.5" x14ac:dyDescent="0.25">
      <c r="A25" s="369" t="s">
        <v>719</v>
      </c>
      <c r="B25" s="298"/>
      <c r="C25" s="316" t="s">
        <v>744</v>
      </c>
      <c r="D25" s="306">
        <f>IF($A25="","",IFERROR(VLOOKUP(D$3&amp;$A25,Model1_SEMT!$1:$1048576,D$4,0),"-"))</f>
        <v>0.26300671696662903</v>
      </c>
      <c r="E25" s="307">
        <f>IF($A25="","",IFERROR(VLOOKUP(E$3&amp;$A25,Model1_SEMT!$1:$1048576,E$4,0)*100,"-"))</f>
        <v>2.5239498690127709E-18</v>
      </c>
      <c r="F25" s="308">
        <f>IF($A25="","",IFERROR(VLOOKUP(F$3&amp;$A25,Model1_SEMT!$1:$1048576,F$4,0),"-"))</f>
        <v>0.11372961848974228</v>
      </c>
      <c r="G25" s="306">
        <f>IF($A25="","",IFERROR(VLOOKUP(G$3&amp;$A25,Model1_SEMT!$1:$1048576,G$4,0),"-"))</f>
        <v>0.2606053352355957</v>
      </c>
      <c r="H25" s="307">
        <f>IF($A25="","",IFERROR(VLOOKUP(H$3&amp;$A25,Model1_SEMT!$1:$1048576,H$4,0)*100,"-"))</f>
        <v>4.2001854446654261E-21</v>
      </c>
      <c r="I25" s="308">
        <f>IF($A25="","",IFERROR(VLOOKUP(I$3&amp;$A25,Model1_SEMT!$1:$1048576,I$4,0),"-"))</f>
        <v>0.11084926873445511</v>
      </c>
      <c r="J25" s="306">
        <f>IF($A25="","",IFERROR(VLOOKUP(J$3&amp;$A25,Model1_SEMT!$1:$1048576,J$4,0),"-"))</f>
        <v>0.2893880307674408</v>
      </c>
      <c r="K25" s="307">
        <f>IF($A25="","",IFERROR(VLOOKUP(K$3&amp;$A25,Model1_SEMT!$1:$1048576,K$4,0)*100,"-"))</f>
        <v>1.5874795268015418E-23</v>
      </c>
      <c r="L25" s="308">
        <f>IF($A25="","",IFERROR(VLOOKUP(L$3&amp;$A25,Model1_SEMT!$1:$1048576,L$4,0),"-"))</f>
        <v>0.11018765717744827</v>
      </c>
      <c r="M25" s="306">
        <f>IF($A25="","",IFERROR(VLOOKUP(M$3&amp;$A25,Model1_SEMT!$1:$1048576,M$4,0),"-"))</f>
        <v>0.29943782091140747</v>
      </c>
      <c r="N25" s="307">
        <f>IF($A25="","",IFERROR(VLOOKUP(N$3&amp;$A25,Model1_SEMT!$1:$1048576,N$4,0)*100,"-"))</f>
        <v>1.3334678155760455E-18</v>
      </c>
      <c r="O25" s="308">
        <f>IF($A25="","",IFERROR(VLOOKUP(O$3&amp;$A25,Model1_SEMT!$1:$1048576,O$4,0),"-"))</f>
        <v>0.11096848547458649</v>
      </c>
      <c r="P25" s="306">
        <f>IF($A25="","",IFERROR(VLOOKUP(P$3&amp;$A25,Model1_SEMT!$1:$1048576,P$4,0),"-"))</f>
        <v>0.29915377497673035</v>
      </c>
      <c r="Q25" s="307">
        <f>IF($A25="","",IFERROR(VLOOKUP(Q$3&amp;$A25,Model1_SEMT!$1:$1048576,Q$4,0)*100,"-"))</f>
        <v>6.7028880027905196E-21</v>
      </c>
      <c r="R25" s="308">
        <f>IF($A25="","",IFERROR(VLOOKUP(R$3&amp;$A25,Model1_SEMT!$1:$1048576,R$4,0),"-"))</f>
        <v>0.10858722031116486</v>
      </c>
      <c r="S25" s="306">
        <f>IF($A25="","",IFERROR(VLOOKUP(S$3&amp;$A25,Model1_SEMT!$1:$1048576,S$4,0),"-"))</f>
        <v>0.23986826837062836</v>
      </c>
      <c r="T25" s="307">
        <f>IF($A25="","",IFERROR(VLOOKUP(T$3&amp;$A25,Model1_SEMT!$1:$1048576,T$4,0)*100,"-"))</f>
        <v>9.0003884607812307E-12</v>
      </c>
      <c r="U25" s="308">
        <f>IF($A25="","",IFERROR(VLOOKUP(U$3&amp;$A25,Model1_SEMT!$1:$1048576,U$4,0),"-"))</f>
        <v>0.1069892942905426</v>
      </c>
      <c r="V25" s="306">
        <f>IF($A25="","",IFERROR(VLOOKUP(V$3&amp;$A25,Model1_SEMT!$1:$1048576,V$4,0),"-"))</f>
        <v>0.27519652247428894</v>
      </c>
      <c r="W25" s="307">
        <f>IF($A25="","",IFERROR(VLOOKUP(W$3&amp;$A25,Model1_SEMT!$1:$1048576,W$4,0)*100,"-"))</f>
        <v>4.9800961955789676E-17</v>
      </c>
      <c r="X25" s="308">
        <f>IF($A25="","",IFERROR(VLOOKUP(X$3&amp;$A25,Model1_SEMT!$1:$1048576,X$4,0),"-"))</f>
        <v>0.11142352968454361</v>
      </c>
      <c r="Y25" s="306">
        <f>IF($A25="","",IFERROR(VLOOKUP(Y$3&amp;$A25,Model1_SEMT!$1:$1048576,Y$4,0),"-"))</f>
        <v>0.23984634876251221</v>
      </c>
      <c r="Z25" s="307">
        <f>IF($A25="","",IFERROR(VLOOKUP(Z$3&amp;$A25,Model1_SEMT!$1:$1048576,Z$4,0)*100,"-"))</f>
        <v>7.7020578500078263E-11</v>
      </c>
      <c r="AA25" s="308">
        <f>IF($A25="","",IFERROR(VLOOKUP(AA$3&amp;$A25,Model1_SEMT!$1:$1048576,AA$4,0),"-"))</f>
        <v>0.11060329526662827</v>
      </c>
      <c r="AB25" s="306">
        <f>IF($A25="","",IFERROR(VLOOKUP(AB$3&amp;$A25,Model1_SEMT!$1:$1048576,AB$4,0),"-"))</f>
        <v>0.19292557239532471</v>
      </c>
      <c r="AC25" s="307">
        <f>IF($A25="","",IFERROR(VLOOKUP(AC$3&amp;$A25,Model1_SEMT!$1:$1048576,AC$4,0)*100,"-"))</f>
        <v>2.3772476254180219E-5</v>
      </c>
      <c r="AD25" s="308">
        <f>IF($A25="","",IFERROR(VLOOKUP(AD$3&amp;$A25,Model1_SEMT!$1:$1048576,AD$4,0),"-"))</f>
        <v>0.11017162352800369</v>
      </c>
      <c r="AE25" s="306">
        <f>IF($A25="","",IFERROR(VLOOKUP(AE$3&amp;$A25,Model1_SEMT!$1:$1048576,AE$4,0),"-"))</f>
        <v>0.34253838658332825</v>
      </c>
      <c r="AF25" s="307">
        <f>IF($A25="","",IFERROR(VLOOKUP(AF$3&amp;$A25,Model1_SEMT!$1:$1048576,AF$4,0)*100,"-"))</f>
        <v>2.1001886789127818E-14</v>
      </c>
      <c r="AG25" s="308">
        <f>IF($A25="","",IFERROR(VLOOKUP(AG$3&amp;$A25,Model1_SEMT!$1:$1048576,AG$4,0),"-"))</f>
        <v>0.11891345679759979</v>
      </c>
      <c r="AH25" s="306">
        <f>IF($A25="","",IFERROR(VLOOKUP(AH$3&amp;$A25,Model1_SEMT!$1:$1048576,AH$4,0),"-"))</f>
        <v>0.28317540884017944</v>
      </c>
      <c r="AI25" s="307">
        <f>IF($A25="","",IFERROR(VLOOKUP(AI$3&amp;$A25,Model1_SEMT!$1:$1048576,AI$4,0)*100,"-"))</f>
        <v>6.7374127110664261E-9</v>
      </c>
      <c r="AJ25" s="308">
        <f>IF($A25="","",IFERROR(VLOOKUP(AJ$3&amp;$A25,Model1_SEMT!$1:$1048576,AJ$4,0),"-"))</f>
        <v>0.11352971196174622</v>
      </c>
      <c r="AK25" s="306">
        <f>IF($A25="","",IFERROR(VLOOKUP(AK$3&amp;$A25,Model1_SEMT!$1:$1048576,AK$4,0),"-"))</f>
        <v>0.26890510320663452</v>
      </c>
      <c r="AL25" s="307">
        <f>IF($A25="","",IFERROR(VLOOKUP(AL$3&amp;$A25,Model1_SEMT!$1:$1048576,AL$4,0)*100,"-"))</f>
        <v>7.6061679177286123E-8</v>
      </c>
      <c r="AM25" s="308">
        <f>IF($A25="","",IFERROR(VLOOKUP(AM$3&amp;$A25,Model1_SEMT!$1:$1048576,AM$4,0),"-"))</f>
        <v>0.1109611913561821</v>
      </c>
      <c r="AN25" s="306">
        <f>IF($A25="","",IFERROR(VLOOKUP(AN$3&amp;$A25,Model1_SEMT!$1:$1048576,AN$4,0),"-"))</f>
        <v>0.24866926670074463</v>
      </c>
      <c r="AO25" s="307">
        <f>IF($A25="","",IFERROR(VLOOKUP(AO$3&amp;$A25,Model1_SEMT!$1:$1048576,AO$4,0)*100,"-"))</f>
        <v>2.1120980669715045E-11</v>
      </c>
      <c r="AP25" s="308">
        <f>IF($A25="","",IFERROR(VLOOKUP(AP$3&amp;$A25,Model1_SEMT!$1:$1048576,AP$4,0),"-"))</f>
        <v>0.10856948792934418</v>
      </c>
      <c r="AQ25" s="306">
        <f>IF($A25="","",IFERROR(VLOOKUP(AQ$3&amp;$A25,Model1_SEMT!$1:$1048576,AQ$4,0),"-"))</f>
        <v>0.22868585586547852</v>
      </c>
      <c r="AR25" s="307">
        <f>IF($A25="","",IFERROR(VLOOKUP(AR$3&amp;$A25,Model1_SEMT!$1:$1048576,AR$4,0)*100,"-"))</f>
        <v>2.7399660318394581E-8</v>
      </c>
      <c r="AS25" s="308">
        <f>IF($A25="","",IFERROR(VLOOKUP(AS$3&amp;$A25,Model1_SEMT!$1:$1048576,AS$4,0),"-"))</f>
        <v>0.10939905792474747</v>
      </c>
      <c r="AT25" s="306">
        <f>IF($A25="","",IFERROR(VLOOKUP(AT$3&amp;$A25,Model1_SEMT!$1:$1048576,AT$4,0),"-"))</f>
        <v>0.2655085027217865</v>
      </c>
      <c r="AU25" s="307">
        <f>IF($A25="","",IFERROR(VLOOKUP(AU$3&amp;$A25,Model1_SEMT!$1:$1048576,AU$4,0)*100,"-"))</f>
        <v>1.6139853897811918E-7</v>
      </c>
      <c r="AV25" s="308">
        <f>IF($A25="","",IFERROR(VLOOKUP(AV$3&amp;$A25,Model1_SEMT!$1:$1048576,AV$4,0),"-"))</f>
        <v>0.10405091941356659</v>
      </c>
      <c r="AW25" s="306">
        <f>IF($A25="","",IFERROR(VLOOKUP(AW$3&amp;$A25,Model1_SEMT!$1:$1048576,AW$4,0),"-"))</f>
        <v>0.17411530017852783</v>
      </c>
      <c r="AX25" s="307">
        <f>IF($A25="","",IFERROR(VLOOKUP(AX$3&amp;$A25,Model1_SEMT!$1:$1048576,AX$4,0)*100,"-"))</f>
        <v>2.2892905578625377E-13</v>
      </c>
      <c r="AY25" s="308">
        <f>IF($A25="","",IFERROR(VLOOKUP(AY$3&amp;$A25,Model1_SEMT!$1:$1048576,AY$4,0),"-"))</f>
        <v>0.10326198488473892</v>
      </c>
      <c r="AZ25" s="306">
        <f>IF($A25="","",IFERROR(VLOOKUP(AZ$3&amp;$A25,Model1_SEMT!$1:$1048576,AZ$4,0),"-"))</f>
        <v>0.19877302646636963</v>
      </c>
      <c r="BA25" s="307">
        <f>IF($A25="","",IFERROR(VLOOKUP(BA$3&amp;$A25,Model1_SEMT!$1:$1048576,BA$4,0)*100,"-"))</f>
        <v>1.6766985427163353E-14</v>
      </c>
      <c r="BB25" s="308">
        <f>IF($A25="","",IFERROR(VLOOKUP(BB$3&amp;$A25,Model1_SEMT!$1:$1048576,BB$4,0),"-"))</f>
        <v>0.10295666009187698</v>
      </c>
      <c r="BC25" s="306">
        <f>IF($A25="","",IFERROR(VLOOKUP(BC$3&amp;$A25,Model1_SEMT!$1:$1048576,BC$4,0),"-"))</f>
        <v>0.27804630994796753</v>
      </c>
      <c r="BD25" s="307">
        <f>IF($A25="","",IFERROR(VLOOKUP(BD$3&amp;$A25,Model1_SEMT!$1:$1048576,BD$4,0)*100,"-"))</f>
        <v>0</v>
      </c>
      <c r="BE25" s="308">
        <f>IF($A25="","",IFERROR(VLOOKUP(BE$3&amp;$A25,Model1_SEMT!$1:$1048576,BE$4,0),"-"))</f>
        <v>0.11142102628946304</v>
      </c>
      <c r="BF25" s="306">
        <f>IF($A25="","",IFERROR(VLOOKUP(BF$3&amp;$A25,Model1_SEMT!$1:$1048576,BF$4,0),"-"))</f>
        <v>0.26588431000709534</v>
      </c>
      <c r="BG25" s="307">
        <f>IF($A25="","",IFERROR(VLOOKUP(BG$3&amp;$A25,Model1_SEMT!$1:$1048576,BG$4,0)*100,"-"))</f>
        <v>0</v>
      </c>
      <c r="BH25" s="308">
        <f>IF($A25="","",IFERROR(VLOOKUP(BH$3&amp;$A25,Model1_SEMT!$1:$1048576,BH$4,0),"-"))</f>
        <v>0.109404057264328</v>
      </c>
      <c r="BI25" s="306">
        <f>IF($A25="","",IFERROR(VLOOKUP(BI$3&amp;$A25,Model1_SEMT!$1:$1048576,BI$4,0),"-"))</f>
        <v>0.26525261998176575</v>
      </c>
      <c r="BJ25" s="307">
        <f>IF($A25="","",IFERROR(VLOOKUP(BJ$3&amp;$A25,Model1_SEMT!$1:$1048576,BJ$4,0)*100,"-"))</f>
        <v>3.6111499540968766E-35</v>
      </c>
      <c r="BK25" s="308">
        <f>IF($A25="","",IFERROR(VLOOKUP(BK$3&amp;$A25,Model1_SEMT!$1:$1048576,BK$4,0),"-"))</f>
        <v>0.11339110136032104</v>
      </c>
      <c r="BL25" s="306">
        <f>IF($A25="","",IFERROR(VLOOKUP(BL$3&amp;$A25,Model1_SEMT!$1:$1048576,BL$4,0),"-"))</f>
        <v>0.21739920973777771</v>
      </c>
      <c r="BM25" s="307">
        <f>IF($A25="","",IFERROR(VLOOKUP(BM$3&amp;$A25,Model1_SEMT!$1:$1048576,BM$4,0)*100,"-"))</f>
        <v>0</v>
      </c>
      <c r="BN25" s="308">
        <f>IF($A25="","",IFERROR(VLOOKUP(BN$3&amp;$A25,Model1_SEMT!$1:$1048576,BN$4,0),"-"))</f>
        <v>0.10632793605327606</v>
      </c>
      <c r="BO25" s="306">
        <f>IF($A25="","",IFERROR(VLOOKUP(BO$3&amp;$A25,Model1_SEMT!$1:$1048576,BO$4,0),"-"))</f>
        <v>0.19877302646636963</v>
      </c>
      <c r="BP25" s="307">
        <f>IF($A25="","",IFERROR(VLOOKUP(BP$3&amp;$A25,Model1_SEMT!$1:$1048576,BP$4,0)*100,"-"))</f>
        <v>1.6766985427163353E-14</v>
      </c>
      <c r="BQ25" s="308">
        <f>IF($A25="","",IFERROR(VLOOKUP(BQ$3&amp;$A25,Model1_SEMT!$1:$1048576,BQ$4,0),"-"))</f>
        <v>0.10295666009187698</v>
      </c>
    </row>
    <row r="26" spans="1:69" ht="25.5" x14ac:dyDescent="0.25">
      <c r="A26" s="369" t="s">
        <v>703</v>
      </c>
      <c r="B26" s="298"/>
      <c r="C26" s="316" t="s">
        <v>745</v>
      </c>
      <c r="D26" s="306">
        <f>IF($A26="","",IFERROR(VLOOKUP(D$3&amp;$A26,Model1_SEMT!$1:$1048576,D$4,0),"-"))</f>
        <v>0.29750791192054749</v>
      </c>
      <c r="E26" s="307">
        <f>IF($A26="","",IFERROR(VLOOKUP(E$3&amp;$A26,Model1_SEMT!$1:$1048576,E$4,0)*100,"-"))</f>
        <v>8.8653547439465302E-17</v>
      </c>
      <c r="F26" s="308">
        <f>IF($A26="","",IFERROR(VLOOKUP(F$3&amp;$A26,Model1_SEMT!$1:$1048576,F$4,0),"-"))</f>
        <v>2.7838056907057762E-2</v>
      </c>
      <c r="G26" s="306">
        <f>IF($A26="","",IFERROR(VLOOKUP(G$3&amp;$A26,Model1_SEMT!$1:$1048576,G$4,0),"-"))</f>
        <v>0.32987424731254578</v>
      </c>
      <c r="H26" s="307">
        <f>IF($A26="","",IFERROR(VLOOKUP(H$3&amp;$A26,Model1_SEMT!$1:$1048576,H$4,0)*100,"-"))</f>
        <v>1.0317785908550178E-22</v>
      </c>
      <c r="I26" s="308">
        <f>IF($A26="","",IFERROR(VLOOKUP(I$3&amp;$A26,Model1_SEMT!$1:$1048576,I$4,0),"-"))</f>
        <v>2.5807084515690804E-2</v>
      </c>
      <c r="J26" s="306">
        <f>IF($A26="","",IFERROR(VLOOKUP(J$3&amp;$A26,Model1_SEMT!$1:$1048576,J$4,0),"-"))</f>
        <v>0.34033969044685364</v>
      </c>
      <c r="K26" s="307">
        <f>IF($A26="","",IFERROR(VLOOKUP(K$3&amp;$A26,Model1_SEMT!$1:$1048576,K$4,0)*100,"-"))</f>
        <v>7.6763474085430416E-21</v>
      </c>
      <c r="L26" s="308">
        <f>IF($A26="","",IFERROR(VLOOKUP(L$3&amp;$A26,Model1_SEMT!$1:$1048576,L$4,0),"-"))</f>
        <v>2.3640783503651619E-2</v>
      </c>
      <c r="M26" s="306">
        <f>IF($A26="","",IFERROR(VLOOKUP(M$3&amp;$A26,Model1_SEMT!$1:$1048576,M$4,0),"-"))</f>
        <v>0.34149259328842163</v>
      </c>
      <c r="N26" s="307">
        <f>IF($A26="","",IFERROR(VLOOKUP(N$3&amp;$A26,Model1_SEMT!$1:$1048576,N$4,0)*100,"-"))</f>
        <v>1.6749489233718877E-15</v>
      </c>
      <c r="O26" s="308">
        <f>IF($A26="","",IFERROR(VLOOKUP(O$3&amp;$A26,Model1_SEMT!$1:$1048576,O$4,0),"-"))</f>
        <v>2.1891174837946892E-2</v>
      </c>
      <c r="P26" s="306">
        <f>IF($A26="","",IFERROR(VLOOKUP(P$3&amp;$A26,Model1_SEMT!$1:$1048576,P$4,0),"-"))</f>
        <v>0.36351561546325684</v>
      </c>
      <c r="Q26" s="307">
        <f>IF($A26="","",IFERROR(VLOOKUP(Q$3&amp;$A26,Model1_SEMT!$1:$1048576,Q$4,0)*100,"-"))</f>
        <v>2.6968387656539602E-20</v>
      </c>
      <c r="R26" s="308">
        <f>IF($A26="","",IFERROR(VLOOKUP(R$3&amp;$A26,Model1_SEMT!$1:$1048576,R$4,0),"-"))</f>
        <v>2.2591434419155121E-2</v>
      </c>
      <c r="S26" s="306">
        <f>IF($A26="","",IFERROR(VLOOKUP(S$3&amp;$A26,Model1_SEMT!$1:$1048576,S$4,0),"-"))</f>
        <v>0.32845458388328552</v>
      </c>
      <c r="T26" s="307">
        <f>IF($A26="","",IFERROR(VLOOKUP(T$3&amp;$A26,Model1_SEMT!$1:$1048576,T$4,0)*100,"-"))</f>
        <v>3.0838538142798764E-16</v>
      </c>
      <c r="U26" s="308">
        <f>IF($A26="","",IFERROR(VLOOKUP(U$3&amp;$A26,Model1_SEMT!$1:$1048576,U$4,0),"-"))</f>
        <v>2.523849718272686E-2</v>
      </c>
      <c r="V26" s="306">
        <f>IF($A26="","",IFERROR(VLOOKUP(V$3&amp;$A26,Model1_SEMT!$1:$1048576,V$4,0),"-"))</f>
        <v>0.3095250129699707</v>
      </c>
      <c r="W26" s="307">
        <f>IF($A26="","",IFERROR(VLOOKUP(W$3&amp;$A26,Model1_SEMT!$1:$1048576,W$4,0)*100,"-"))</f>
        <v>1.7712732785230752E-15</v>
      </c>
      <c r="X26" s="308">
        <f>IF($A26="","",IFERROR(VLOOKUP(X$3&amp;$A26,Model1_SEMT!$1:$1048576,X$4,0),"-"))</f>
        <v>2.6183526962995529E-2</v>
      </c>
      <c r="Y26" s="306">
        <f>IF($A26="","",IFERROR(VLOOKUP(Y$3&amp;$A26,Model1_SEMT!$1:$1048576,Y$4,0),"-"))</f>
        <v>0.26544985175132751</v>
      </c>
      <c r="Z26" s="307">
        <f>IF($A26="","",IFERROR(VLOOKUP(Z$3&amp;$A26,Model1_SEMT!$1:$1048576,Z$4,0)*100,"-"))</f>
        <v>9.9192112856805181E-9</v>
      </c>
      <c r="AA26" s="308">
        <f>IF($A26="","",IFERROR(VLOOKUP(AA$3&amp;$A26,Model1_SEMT!$1:$1048576,AA$4,0),"-"))</f>
        <v>2.746899239718914E-2</v>
      </c>
      <c r="AB26" s="306">
        <f>IF($A26="","",IFERROR(VLOOKUP(AB$3&amp;$A26,Model1_SEMT!$1:$1048576,AB$4,0),"-"))</f>
        <v>0.23748989403247833</v>
      </c>
      <c r="AC26" s="307">
        <f>IF($A26="","",IFERROR(VLOOKUP(AC$3&amp;$A26,Model1_SEMT!$1:$1048576,AC$4,0)*100,"-"))</f>
        <v>4.0168906423332373E-6</v>
      </c>
      <c r="AD26" s="308">
        <f>IF($A26="","",IFERROR(VLOOKUP(AD$3&amp;$A26,Model1_SEMT!$1:$1048576,AD$4,0),"-"))</f>
        <v>2.551918663084507E-2</v>
      </c>
      <c r="AE26" s="306">
        <f>IF($A26="","",IFERROR(VLOOKUP(AE$3&amp;$A26,Model1_SEMT!$1:$1048576,AE$4,0),"-"))</f>
        <v>0.39573132991790771</v>
      </c>
      <c r="AF26" s="307">
        <f>IF($A26="","",IFERROR(VLOOKUP(AF$3&amp;$A26,Model1_SEMT!$1:$1048576,AF$4,0)*100,"-"))</f>
        <v>6.3048235684383803E-14</v>
      </c>
      <c r="AG26" s="308">
        <f>IF($A26="","",IFERROR(VLOOKUP(AG$3&amp;$A26,Model1_SEMT!$1:$1048576,AG$4,0),"-"))</f>
        <v>2.4458657950162888E-2</v>
      </c>
      <c r="AH26" s="306">
        <f>IF($A26="","",IFERROR(VLOOKUP(AH$3&amp;$A26,Model1_SEMT!$1:$1048576,AH$4,0),"-"))</f>
        <v>0.28797391057014465</v>
      </c>
      <c r="AI26" s="307">
        <f>IF($A26="","",IFERROR(VLOOKUP(AI$3&amp;$A26,Model1_SEMT!$1:$1048576,AI$4,0)*100,"-"))</f>
        <v>8.3424467334225483E-7</v>
      </c>
      <c r="AJ26" s="308">
        <f>IF($A26="","",IFERROR(VLOOKUP(AJ$3&amp;$A26,Model1_SEMT!$1:$1048576,AJ$4,0),"-"))</f>
        <v>2.2518964484333992E-2</v>
      </c>
      <c r="AK26" s="306">
        <f>IF($A26="","",IFERROR(VLOOKUP(AK$3&amp;$A26,Model1_SEMT!$1:$1048576,AK$4,0),"-"))</f>
        <v>0.28520092368125916</v>
      </c>
      <c r="AL26" s="307">
        <f>IF($A26="","",IFERROR(VLOOKUP(AL$3&amp;$A26,Model1_SEMT!$1:$1048576,AL$4,0)*100,"-"))</f>
        <v>5.4066400245744717E-7</v>
      </c>
      <c r="AM26" s="308">
        <f>IF($A26="","",IFERROR(VLOOKUP(AM$3&amp;$A26,Model1_SEMT!$1:$1048576,AM$4,0),"-"))</f>
        <v>2.5599448010325432E-2</v>
      </c>
      <c r="AN26" s="306">
        <f>IF($A26="","",IFERROR(VLOOKUP(AN$3&amp;$A26,Model1_SEMT!$1:$1048576,AN$4,0),"-"))</f>
        <v>0.24514824151992798</v>
      </c>
      <c r="AO26" s="307">
        <f>IF($A26="","",IFERROR(VLOOKUP(AO$3&amp;$A26,Model1_SEMT!$1:$1048576,AO$4,0)*100,"-"))</f>
        <v>1.5314107759678564E-7</v>
      </c>
      <c r="AP26" s="308">
        <f>IF($A26="","",IFERROR(VLOOKUP(AP$3&amp;$A26,Model1_SEMT!$1:$1048576,AP$4,0),"-"))</f>
        <v>2.1816568449139595E-2</v>
      </c>
      <c r="AQ26" s="306">
        <f>IF($A26="","",IFERROR(VLOOKUP(AQ$3&amp;$A26,Model1_SEMT!$1:$1048576,AQ$4,0),"-"))</f>
        <v>0.26191297173500061</v>
      </c>
      <c r="AR26" s="307">
        <f>IF($A26="","",IFERROR(VLOOKUP(AR$3&amp;$A26,Model1_SEMT!$1:$1048576,AR$4,0)*100,"-"))</f>
        <v>2.2239916852573316E-8</v>
      </c>
      <c r="AS26" s="308">
        <f>IF($A26="","",IFERROR(VLOOKUP(AS$3&amp;$A26,Model1_SEMT!$1:$1048576,AS$4,0),"-"))</f>
        <v>2.5235043838620186E-2</v>
      </c>
      <c r="AT26" s="306">
        <f>IF($A26="","",IFERROR(VLOOKUP(AT$3&amp;$A26,Model1_SEMT!$1:$1048576,AT$4,0),"-"))</f>
        <v>0.28205215930938721</v>
      </c>
      <c r="AU26" s="307">
        <f>IF($A26="","",IFERROR(VLOOKUP(AU$3&amp;$A26,Model1_SEMT!$1:$1048576,AU$4,0)*100,"-"))</f>
        <v>6.5588667830240865E-7</v>
      </c>
      <c r="AV26" s="308">
        <f>IF($A26="","",IFERROR(VLOOKUP(AV$3&amp;$A26,Model1_SEMT!$1:$1048576,AV$4,0),"-"))</f>
        <v>2.5414926931262016E-2</v>
      </c>
      <c r="AW26" s="306">
        <f>IF($A26="","",IFERROR(VLOOKUP(AW$3&amp;$A26,Model1_SEMT!$1:$1048576,AW$4,0),"-"))</f>
        <v>0.14549021422863007</v>
      </c>
      <c r="AX26" s="307">
        <f>IF($A26="","",IFERROR(VLOOKUP(AX$3&amp;$A26,Model1_SEMT!$1:$1048576,AX$4,0)*100,"-"))</f>
        <v>1.7991507775150239E-3</v>
      </c>
      <c r="AY26" s="308">
        <f>IF($A26="","",IFERROR(VLOOKUP(AY$3&amp;$A26,Model1_SEMT!$1:$1048576,AY$4,0),"-"))</f>
        <v>2.0184006541967392E-2</v>
      </c>
      <c r="AZ26" s="306">
        <f>IF($A26="","",IFERROR(VLOOKUP(AZ$3&amp;$A26,Model1_SEMT!$1:$1048576,AZ$4,0),"-"))</f>
        <v>0.18477578461170197</v>
      </c>
      <c r="BA26" s="307">
        <f>IF($A26="","",IFERROR(VLOOKUP(BA$3&amp;$A26,Model1_SEMT!$1:$1048576,BA$4,0)*100,"-"))</f>
        <v>6.8432535194062893E-7</v>
      </c>
      <c r="BB26" s="308">
        <f>IF($A26="","",IFERROR(VLOOKUP(BB$3&amp;$A26,Model1_SEMT!$1:$1048576,BB$4,0),"-"))</f>
        <v>1.8696989864110947E-2</v>
      </c>
      <c r="BC26" s="306">
        <f>IF($A26="","",IFERROR(VLOOKUP(BC$3&amp;$A26,Model1_SEMT!$1:$1048576,BC$4,0),"-"))</f>
        <v>0.32558006048202515</v>
      </c>
      <c r="BD26" s="307">
        <f>IF($A26="","",IFERROR(VLOOKUP(BD$3&amp;$A26,Model1_SEMT!$1:$1048576,BD$4,0)*100,"-"))</f>
        <v>0</v>
      </c>
      <c r="BE26" s="308">
        <f>IF($A26="","",IFERROR(VLOOKUP(BE$3&amp;$A26,Model1_SEMT!$1:$1048576,BE$4,0),"-"))</f>
        <v>2.4768279865384102E-2</v>
      </c>
      <c r="BF26" s="306">
        <f>IF($A26="","",IFERROR(VLOOKUP(BF$3&amp;$A26,Model1_SEMT!$1:$1048576,BF$4,0),"-"))</f>
        <v>0.31857138872146606</v>
      </c>
      <c r="BG26" s="307">
        <f>IF($A26="","",IFERROR(VLOOKUP(BG$3&amp;$A26,Model1_SEMT!$1:$1048576,BG$4,0)*100,"-"))</f>
        <v>0</v>
      </c>
      <c r="BH26" s="308">
        <f>IF($A26="","",IFERROR(VLOOKUP(BH$3&amp;$A26,Model1_SEMT!$1:$1048576,BH$4,0),"-"))</f>
        <v>2.5375975295901299E-2</v>
      </c>
      <c r="BI26" s="306">
        <f>IF($A26="","",IFERROR(VLOOKUP(BI$3&amp;$A26,Model1_SEMT!$1:$1048576,BI$4,0),"-"))</f>
        <v>0.29694738984107971</v>
      </c>
      <c r="BJ26" s="307">
        <f>IF($A26="","",IFERROR(VLOOKUP(BJ$3&amp;$A26,Model1_SEMT!$1:$1048576,BJ$4,0)*100,"-"))</f>
        <v>2.134967651356201E-33</v>
      </c>
      <c r="BK26" s="308">
        <f>IF($A26="","",IFERROR(VLOOKUP(BK$3&amp;$A26,Model1_SEMT!$1:$1048576,BK$4,0),"-"))</f>
        <v>2.4524789303541183E-2</v>
      </c>
      <c r="BL26" s="306">
        <f>IF($A26="","",IFERROR(VLOOKUP(BL$3&amp;$A26,Model1_SEMT!$1:$1048576,BL$4,0),"-"))</f>
        <v>0.22347119450569153</v>
      </c>
      <c r="BM26" s="307">
        <f>IF($A26="","",IFERROR(VLOOKUP(BM$3&amp;$A26,Model1_SEMT!$1:$1048576,BM$4,0)*100,"-"))</f>
        <v>5.7911346327794176E-31</v>
      </c>
      <c r="BN26" s="308">
        <f>IF($A26="","",IFERROR(VLOOKUP(BN$3&amp;$A26,Model1_SEMT!$1:$1048576,BN$4,0),"-"))</f>
        <v>2.3169996216893196E-2</v>
      </c>
      <c r="BO26" s="306">
        <f>IF($A26="","",IFERROR(VLOOKUP(BO$3&amp;$A26,Model1_SEMT!$1:$1048576,BO$4,0),"-"))</f>
        <v>0.18477578461170197</v>
      </c>
      <c r="BP26" s="307">
        <f>IF($A26="","",IFERROR(VLOOKUP(BP$3&amp;$A26,Model1_SEMT!$1:$1048576,BP$4,0)*100,"-"))</f>
        <v>6.8432535194062893E-7</v>
      </c>
      <c r="BQ26" s="308">
        <f>IF($A26="","",IFERROR(VLOOKUP(BQ$3&amp;$A26,Model1_SEMT!$1:$1048576,BQ$4,0),"-"))</f>
        <v>1.8696989864110947E-2</v>
      </c>
    </row>
    <row r="27" spans="1:69" ht="25.5" x14ac:dyDescent="0.25">
      <c r="A27" s="369" t="s">
        <v>704</v>
      </c>
      <c r="B27" s="298"/>
      <c r="C27" s="316" t="s">
        <v>199</v>
      </c>
      <c r="D27" s="306">
        <f>IF($A27="","",IFERROR(VLOOKUP(D$3&amp;$A27,Model1_SEMT!$1:$1048576,D$4,0),"-"))</f>
        <v>0.3685905933380127</v>
      </c>
      <c r="E27" s="307">
        <f>IF($A27="","",IFERROR(VLOOKUP(E$3&amp;$A27,Model1_SEMT!$1:$1048576,E$4,0)*100,"-"))</f>
        <v>2.5136382213098103E-23</v>
      </c>
      <c r="F27" s="308">
        <f>IF($A27="","",IFERROR(VLOOKUP(F$3&amp;$A27,Model1_SEMT!$1:$1048576,F$4,0),"-"))</f>
        <v>3.1107379123568535E-2</v>
      </c>
      <c r="G27" s="306">
        <f>IF($A27="","",IFERROR(VLOOKUP(G$3&amp;$A27,Model1_SEMT!$1:$1048576,G$4,0),"-"))</f>
        <v>0.37356117367744446</v>
      </c>
      <c r="H27" s="307">
        <f>IF($A27="","",IFERROR(VLOOKUP(H$3&amp;$A27,Model1_SEMT!$1:$1048576,H$4,0)*100,"-"))</f>
        <v>9.1500935772067803E-31</v>
      </c>
      <c r="I27" s="308">
        <f>IF($A27="","",IFERROR(VLOOKUP(I$3&amp;$A27,Model1_SEMT!$1:$1048576,I$4,0),"-"))</f>
        <v>3.1715314835309982E-2</v>
      </c>
      <c r="J27" s="306">
        <f>IF($A27="","",IFERROR(VLOOKUP(J$3&amp;$A27,Model1_SEMT!$1:$1048576,J$4,0),"-"))</f>
        <v>0.39343073964118958</v>
      </c>
      <c r="K27" s="307">
        <f>IF($A27="","",IFERROR(VLOOKUP(K$3&amp;$A27,Model1_SEMT!$1:$1048576,K$4,0)*100,"-"))</f>
        <v>6.8572445322802879E-30</v>
      </c>
      <c r="L27" s="308">
        <f>IF($A27="","",IFERROR(VLOOKUP(L$3&amp;$A27,Model1_SEMT!$1:$1048576,L$4,0),"-"))</f>
        <v>2.9633143916726112E-2</v>
      </c>
      <c r="M27" s="306">
        <f>IF($A27="","",IFERROR(VLOOKUP(M$3&amp;$A27,Model1_SEMT!$1:$1048576,M$4,0),"-"))</f>
        <v>0.35722115635871887</v>
      </c>
      <c r="N27" s="307">
        <f>IF($A27="","",IFERROR(VLOOKUP(N$3&amp;$A27,Model1_SEMT!$1:$1048576,N$4,0)*100,"-"))</f>
        <v>1.0387012417356469E-16</v>
      </c>
      <c r="O27" s="308">
        <f>IF($A27="","",IFERROR(VLOOKUP(O$3&amp;$A27,Model1_SEMT!$1:$1048576,O$4,0),"-"))</f>
        <v>2.831604890525341E-2</v>
      </c>
      <c r="P27" s="306">
        <f>IF($A27="","",IFERROR(VLOOKUP(P$3&amp;$A27,Model1_SEMT!$1:$1048576,P$4,0),"-"))</f>
        <v>0.38985303044319153</v>
      </c>
      <c r="Q27" s="307">
        <f>IF($A27="","",IFERROR(VLOOKUP(Q$3&amp;$A27,Model1_SEMT!$1:$1048576,Q$4,0)*100,"-"))</f>
        <v>7.0575182040613296E-24</v>
      </c>
      <c r="R27" s="308">
        <f>IF($A27="","",IFERROR(VLOOKUP(R$3&amp;$A27,Model1_SEMT!$1:$1048576,R$4,0),"-"))</f>
        <v>2.7413256466388702E-2</v>
      </c>
      <c r="S27" s="306">
        <f>IF($A27="","",IFERROR(VLOOKUP(S$3&amp;$A27,Model1_SEMT!$1:$1048576,S$4,0),"-"))</f>
        <v>0.36191338300704956</v>
      </c>
      <c r="T27" s="307">
        <f>IF($A27="","",IFERROR(VLOOKUP(T$3&amp;$A27,Model1_SEMT!$1:$1048576,T$4,0)*100,"-"))</f>
        <v>6.5665791492555706E-21</v>
      </c>
      <c r="U27" s="308">
        <f>IF($A27="","",IFERROR(VLOOKUP(U$3&amp;$A27,Model1_SEMT!$1:$1048576,U$4,0),"-"))</f>
        <v>2.986336313188076E-2</v>
      </c>
      <c r="V27" s="306">
        <f>IF($A27="","",IFERROR(VLOOKUP(V$3&amp;$A27,Model1_SEMT!$1:$1048576,V$4,0),"-"))</f>
        <v>0.37747371196746826</v>
      </c>
      <c r="W27" s="307">
        <f>IF($A27="","",IFERROR(VLOOKUP(W$3&amp;$A27,Model1_SEMT!$1:$1048576,W$4,0)*100,"-"))</f>
        <v>1.4041266573608982E-21</v>
      </c>
      <c r="X27" s="308">
        <f>IF($A27="","",IFERROR(VLOOKUP(X$3&amp;$A27,Model1_SEMT!$1:$1048576,X$4,0),"-"))</f>
        <v>2.8357025235891342E-2</v>
      </c>
      <c r="Y27" s="306">
        <f>IF($A27="","",IFERROR(VLOOKUP(Y$3&amp;$A27,Model1_SEMT!$1:$1048576,Y$4,0),"-"))</f>
        <v>0.3455449640750885</v>
      </c>
      <c r="Z27" s="307">
        <f>IF($A27="","",IFERROR(VLOOKUP(Z$3&amp;$A27,Model1_SEMT!$1:$1048576,Z$4,0)*100,"-"))</f>
        <v>1.1094512816572568E-15</v>
      </c>
      <c r="AA27" s="308">
        <f>IF($A27="","",IFERROR(VLOOKUP(AA$3&amp;$A27,Model1_SEMT!$1:$1048576,AA$4,0),"-"))</f>
        <v>2.7116104960441589E-2</v>
      </c>
      <c r="AB27" s="306">
        <f>IF($A27="","",IFERROR(VLOOKUP(AB$3&amp;$A27,Model1_SEMT!$1:$1048576,AB$4,0),"-"))</f>
        <v>0.29119178652763367</v>
      </c>
      <c r="AC27" s="307">
        <f>IF($A27="","",IFERROR(VLOOKUP(AC$3&amp;$A27,Model1_SEMT!$1:$1048576,AC$4,0)*100,"-"))</f>
        <v>8.2012781982276906E-11</v>
      </c>
      <c r="AD27" s="308">
        <f>IF($A27="","",IFERROR(VLOOKUP(AD$3&amp;$A27,Model1_SEMT!$1:$1048576,AD$4,0),"-"))</f>
        <v>3.1072558835148811E-2</v>
      </c>
      <c r="AE27" s="306">
        <f>IF($A27="","",IFERROR(VLOOKUP(AE$3&amp;$A27,Model1_SEMT!$1:$1048576,AE$4,0),"-"))</f>
        <v>0.43822839856147766</v>
      </c>
      <c r="AF27" s="307">
        <f>IF($A27="","",IFERROR(VLOOKUP(AF$3&amp;$A27,Model1_SEMT!$1:$1048576,AF$4,0)*100,"-"))</f>
        <v>1.5160899077821473E-18</v>
      </c>
      <c r="AG27" s="308">
        <f>IF($A27="","",IFERROR(VLOOKUP(AG$3&amp;$A27,Model1_SEMT!$1:$1048576,AG$4,0),"-"))</f>
        <v>2.8167363256216049E-2</v>
      </c>
      <c r="AH27" s="306">
        <f>IF($A27="","",IFERROR(VLOOKUP(AH$3&amp;$A27,Model1_SEMT!$1:$1048576,AH$4,0),"-"))</f>
        <v>0.39411687850952148</v>
      </c>
      <c r="AI27" s="307">
        <f>IF($A27="","",IFERROR(VLOOKUP(AI$3&amp;$A27,Model1_SEMT!$1:$1048576,AI$4,0)*100,"-"))</f>
        <v>2.4351703836869359E-13</v>
      </c>
      <c r="AJ27" s="308">
        <f>IF($A27="","",IFERROR(VLOOKUP(AJ$3&amp;$A27,Model1_SEMT!$1:$1048576,AJ$4,0),"-"))</f>
        <v>2.8625696897506714E-2</v>
      </c>
      <c r="AK27" s="306">
        <f>IF($A27="","",IFERROR(VLOOKUP(AK$3&amp;$A27,Model1_SEMT!$1:$1048576,AK$4,0),"-"))</f>
        <v>0.36799448728561401</v>
      </c>
      <c r="AL27" s="307">
        <f>IF($A27="","",IFERROR(VLOOKUP(AL$3&amp;$A27,Model1_SEMT!$1:$1048576,AL$4,0)*100,"-"))</f>
        <v>1.6964165803438208E-12</v>
      </c>
      <c r="AM27" s="308">
        <f>IF($A27="","",IFERROR(VLOOKUP(AM$3&amp;$A27,Model1_SEMT!$1:$1048576,AM$4,0),"-"))</f>
        <v>2.7999242767691612E-2</v>
      </c>
      <c r="AN27" s="306">
        <f>IF($A27="","",IFERROR(VLOOKUP(AN$3&amp;$A27,Model1_SEMT!$1:$1048576,AN$4,0),"-"))</f>
        <v>0.33419013023376465</v>
      </c>
      <c r="AO27" s="307">
        <f>IF($A27="","",IFERROR(VLOOKUP(AO$3&amp;$A27,Model1_SEMT!$1:$1048576,AO$4,0)*100,"-"))</f>
        <v>2.1500050688209714E-14</v>
      </c>
      <c r="AP27" s="308">
        <f>IF($A27="","",IFERROR(VLOOKUP(AP$3&amp;$A27,Model1_SEMT!$1:$1048576,AP$4,0),"-"))</f>
        <v>2.817615307867527E-2</v>
      </c>
      <c r="AQ27" s="306">
        <f>IF($A27="","",IFERROR(VLOOKUP(AQ$3&amp;$A27,Model1_SEMT!$1:$1048576,AQ$4,0),"-"))</f>
        <v>0.31667512655258179</v>
      </c>
      <c r="AR27" s="307">
        <f>IF($A27="","",IFERROR(VLOOKUP(AR$3&amp;$A27,Model1_SEMT!$1:$1048576,AR$4,0)*100,"-"))</f>
        <v>2.2044557612720464E-12</v>
      </c>
      <c r="AS27" s="308">
        <f>IF($A27="","",IFERROR(VLOOKUP(AS$3&amp;$A27,Model1_SEMT!$1:$1048576,AS$4,0),"-"))</f>
        <v>2.8482202440500259E-2</v>
      </c>
      <c r="AT27" s="306">
        <f>IF($A27="","",IFERROR(VLOOKUP(AT$3&amp;$A27,Model1_SEMT!$1:$1048576,AT$4,0),"-"))</f>
        <v>0.36739620566368103</v>
      </c>
      <c r="AU27" s="307">
        <f>IF($A27="","",IFERROR(VLOOKUP(AU$3&amp;$A27,Model1_SEMT!$1:$1048576,AU$4,0)*100,"-"))</f>
        <v>1.0323730734759611E-12</v>
      </c>
      <c r="AV27" s="308">
        <f>IF($A27="","",IFERROR(VLOOKUP(AV$3&amp;$A27,Model1_SEMT!$1:$1048576,AV$4,0),"-"))</f>
        <v>2.7040103450417519E-2</v>
      </c>
      <c r="AW27" s="306">
        <f>IF($A27="","",IFERROR(VLOOKUP(AW$3&amp;$A27,Model1_SEMT!$1:$1048576,AW$4,0),"-"))</f>
        <v>0.23302972316741943</v>
      </c>
      <c r="AX27" s="307">
        <f>IF($A27="","",IFERROR(VLOOKUP(AX$3&amp;$A27,Model1_SEMT!$1:$1048576,AX$4,0)*100,"-"))</f>
        <v>1.4742634916740699E-13</v>
      </c>
      <c r="AY27" s="308">
        <f>IF($A27="","",IFERROR(VLOOKUP(AY$3&amp;$A27,Model1_SEMT!$1:$1048576,AY$4,0),"-"))</f>
        <v>2.3823117837309837E-2</v>
      </c>
      <c r="AZ27" s="306">
        <f>IF($A27="","",IFERROR(VLOOKUP(AZ$3&amp;$A27,Model1_SEMT!$1:$1048576,AZ$4,0),"-"))</f>
        <v>0.19943021237850189</v>
      </c>
      <c r="BA27" s="307">
        <f>IF($A27="","",IFERROR(VLOOKUP(BA$3&amp;$A27,Model1_SEMT!$1:$1048576,BA$4,0)*100,"-"))</f>
        <v>6.6684847865872143E-6</v>
      </c>
      <c r="BB27" s="308">
        <f>IF($A27="","",IFERROR(VLOOKUP(BB$3&amp;$A27,Model1_SEMT!$1:$1048576,BB$4,0),"-"))</f>
        <v>2.3011688143014908E-2</v>
      </c>
      <c r="BC27" s="306">
        <f>IF($A27="","",IFERROR(VLOOKUP(BC$3&amp;$A27,Model1_SEMT!$1:$1048576,BC$4,0),"-"))</f>
        <v>0.37322208285331726</v>
      </c>
      <c r="BD27" s="307">
        <f>IF($A27="","",IFERROR(VLOOKUP(BD$3&amp;$A27,Model1_SEMT!$1:$1048576,BD$4,0)*100,"-"))</f>
        <v>0</v>
      </c>
      <c r="BE27" s="308">
        <f>IF($A27="","",IFERROR(VLOOKUP(BE$3&amp;$A27,Model1_SEMT!$1:$1048576,BE$4,0),"-"))</f>
        <v>3.0180288478732109E-2</v>
      </c>
      <c r="BF27" s="306">
        <f>IF($A27="","",IFERROR(VLOOKUP(BF$3&amp;$A27,Model1_SEMT!$1:$1048576,BF$4,0),"-"))</f>
        <v>0.37102887034416199</v>
      </c>
      <c r="BG27" s="307">
        <f>IF($A27="","",IFERROR(VLOOKUP(BG$3&amp;$A27,Model1_SEMT!$1:$1048576,BG$4,0)*100,"-"))</f>
        <v>0</v>
      </c>
      <c r="BH27" s="308">
        <f>IF($A27="","",IFERROR(VLOOKUP(BH$3&amp;$A27,Model1_SEMT!$1:$1048576,BH$4,0),"-"))</f>
        <v>2.8188280761241913E-2</v>
      </c>
      <c r="BI27" s="306">
        <f>IF($A27="","",IFERROR(VLOOKUP(BI$3&amp;$A27,Model1_SEMT!$1:$1048576,BI$4,0),"-"))</f>
        <v>0.36747914552688599</v>
      </c>
      <c r="BJ27" s="307">
        <f>IF($A27="","",IFERROR(VLOOKUP(BJ$3&amp;$A27,Model1_SEMT!$1:$1048576,BJ$4,0)*100,"-"))</f>
        <v>0</v>
      </c>
      <c r="BK27" s="308">
        <f>IF($A27="","",IFERROR(VLOOKUP(BK$3&amp;$A27,Model1_SEMT!$1:$1048576,BK$4,0),"-"))</f>
        <v>2.8965629637241364E-2</v>
      </c>
      <c r="BL27" s="306">
        <f>IF($A27="","",IFERROR(VLOOKUP(BL$3&amp;$A27,Model1_SEMT!$1:$1048576,BL$4,0),"-"))</f>
        <v>0.30258694291114807</v>
      </c>
      <c r="BM27" s="307">
        <f>IF($A27="","",IFERROR(VLOOKUP(BM$3&amp;$A27,Model1_SEMT!$1:$1048576,BM$4,0)*100,"-"))</f>
        <v>0</v>
      </c>
      <c r="BN27" s="308">
        <f>IF($A27="","",IFERROR(VLOOKUP(BN$3&amp;$A27,Model1_SEMT!$1:$1048576,BN$4,0),"-"))</f>
        <v>2.6885632425546646E-2</v>
      </c>
      <c r="BO27" s="306">
        <f>IF($A27="","",IFERROR(VLOOKUP(BO$3&amp;$A27,Model1_SEMT!$1:$1048576,BO$4,0),"-"))</f>
        <v>0.19943021237850189</v>
      </c>
      <c r="BP27" s="307">
        <f>IF($A27="","",IFERROR(VLOOKUP(BP$3&amp;$A27,Model1_SEMT!$1:$1048576,BP$4,0)*100,"-"))</f>
        <v>6.6684847865872143E-6</v>
      </c>
      <c r="BQ27" s="308">
        <f>IF($A27="","",IFERROR(VLOOKUP(BQ$3&amp;$A27,Model1_SEMT!$1:$1048576,BQ$4,0),"-"))</f>
        <v>2.3011688143014908E-2</v>
      </c>
    </row>
    <row r="28" spans="1:69" ht="25.5" x14ac:dyDescent="0.25">
      <c r="A28" s="369" t="s">
        <v>705</v>
      </c>
      <c r="B28" s="298"/>
      <c r="C28" s="316" t="s">
        <v>746</v>
      </c>
      <c r="D28" s="306">
        <f>IF($A28="","",IFERROR(VLOOKUP(D$3&amp;$A28,Model1_SEMT!$1:$1048576,D$4,0),"-"))</f>
        <v>0.54409056901931763</v>
      </c>
      <c r="E28" s="307">
        <f>IF($A28="","",IFERROR(VLOOKUP(E$3&amp;$A28,Model1_SEMT!$1:$1048576,E$4,0)*100,"-"))</f>
        <v>0</v>
      </c>
      <c r="F28" s="308">
        <f>IF($A28="","",IFERROR(VLOOKUP(F$3&amp;$A28,Model1_SEMT!$1:$1048576,F$4,0),"-"))</f>
        <v>0.34971818327903748</v>
      </c>
      <c r="G28" s="306">
        <f>IF($A28="","",IFERROR(VLOOKUP(G$3&amp;$A28,Model1_SEMT!$1:$1048576,G$4,0),"-"))</f>
        <v>0.5492367148399353</v>
      </c>
      <c r="H28" s="307">
        <f>IF($A28="","",IFERROR(VLOOKUP(H$3&amp;$A28,Model1_SEMT!$1:$1048576,H$4,0)*100,"-"))</f>
        <v>0</v>
      </c>
      <c r="I28" s="308">
        <f>IF($A28="","",IFERROR(VLOOKUP(I$3&amp;$A28,Model1_SEMT!$1:$1048576,I$4,0),"-"))</f>
        <v>0.34926444292068481</v>
      </c>
      <c r="J28" s="306">
        <f>IF($A28="","",IFERROR(VLOOKUP(J$3&amp;$A28,Model1_SEMT!$1:$1048576,J$4,0),"-"))</f>
        <v>0.55362308025360107</v>
      </c>
      <c r="K28" s="307">
        <f>IF($A28="","",IFERROR(VLOOKUP(K$3&amp;$A28,Model1_SEMT!$1:$1048576,K$4,0)*100,"-"))</f>
        <v>0</v>
      </c>
      <c r="L28" s="308">
        <f>IF($A28="","",IFERROR(VLOOKUP(L$3&amp;$A28,Model1_SEMT!$1:$1048576,L$4,0),"-"))</f>
        <v>0.35517323017120361</v>
      </c>
      <c r="M28" s="306">
        <f>IF($A28="","",IFERROR(VLOOKUP(M$3&amp;$A28,Model1_SEMT!$1:$1048576,M$4,0),"-"))</f>
        <v>0.55520892143249512</v>
      </c>
      <c r="N28" s="307">
        <f>IF($A28="","",IFERROR(VLOOKUP(N$3&amp;$A28,Model1_SEMT!$1:$1048576,N$4,0)*100,"-"))</f>
        <v>0</v>
      </c>
      <c r="O28" s="308">
        <f>IF($A28="","",IFERROR(VLOOKUP(O$3&amp;$A28,Model1_SEMT!$1:$1048576,O$4,0),"-"))</f>
        <v>0.35786733031272888</v>
      </c>
      <c r="P28" s="306">
        <f>IF($A28="","",IFERROR(VLOOKUP(P$3&amp;$A28,Model1_SEMT!$1:$1048576,P$4,0),"-"))</f>
        <v>0.55680912733078003</v>
      </c>
      <c r="Q28" s="307">
        <f>IF($A28="","",IFERROR(VLOOKUP(Q$3&amp;$A28,Model1_SEMT!$1:$1048576,Q$4,0)*100,"-"))</f>
        <v>0</v>
      </c>
      <c r="R28" s="308">
        <f>IF($A28="","",IFERROR(VLOOKUP(R$3&amp;$A28,Model1_SEMT!$1:$1048576,R$4,0),"-"))</f>
        <v>0.36088618636131287</v>
      </c>
      <c r="S28" s="306">
        <f>IF($A28="","",IFERROR(VLOOKUP(S$3&amp;$A28,Model1_SEMT!$1:$1048576,S$4,0),"-"))</f>
        <v>0.52521437406539917</v>
      </c>
      <c r="T28" s="307">
        <f>IF($A28="","",IFERROR(VLOOKUP(T$3&amp;$A28,Model1_SEMT!$1:$1048576,T$4,0)*100,"-"))</f>
        <v>0</v>
      </c>
      <c r="U28" s="308">
        <f>IF($A28="","",IFERROR(VLOOKUP(U$3&amp;$A28,Model1_SEMT!$1:$1048576,U$4,0),"-"))</f>
        <v>0.35642784833908081</v>
      </c>
      <c r="V28" s="306">
        <f>IF($A28="","",IFERROR(VLOOKUP(V$3&amp;$A28,Model1_SEMT!$1:$1048576,V$4,0),"-"))</f>
        <v>0.55574482679367065</v>
      </c>
      <c r="W28" s="307">
        <f>IF($A28="","",IFERROR(VLOOKUP(W$3&amp;$A28,Model1_SEMT!$1:$1048576,W$4,0)*100,"-"))</f>
        <v>0</v>
      </c>
      <c r="X28" s="308">
        <f>IF($A28="","",IFERROR(VLOOKUP(X$3&amp;$A28,Model1_SEMT!$1:$1048576,X$4,0),"-"))</f>
        <v>0.355743408203125</v>
      </c>
      <c r="Y28" s="306">
        <f>IF($A28="","",IFERROR(VLOOKUP(Y$3&amp;$A28,Model1_SEMT!$1:$1048576,Y$4,0),"-"))</f>
        <v>0.50486642122268677</v>
      </c>
      <c r="Z28" s="307">
        <f>IF($A28="","",IFERROR(VLOOKUP(Z$3&amp;$A28,Model1_SEMT!$1:$1048576,Z$4,0)*100,"-"))</f>
        <v>0</v>
      </c>
      <c r="AA28" s="308">
        <f>IF($A28="","",IFERROR(VLOOKUP(AA$3&amp;$A28,Model1_SEMT!$1:$1048576,AA$4,0),"-"))</f>
        <v>0.35888254642486572</v>
      </c>
      <c r="AB28" s="306">
        <f>IF($A28="","",IFERROR(VLOOKUP(AB$3&amp;$A28,Model1_SEMT!$1:$1048576,AB$4,0),"-"))</f>
        <v>0.46117159724235535</v>
      </c>
      <c r="AC28" s="307">
        <f>IF($A28="","",IFERROR(VLOOKUP(AC$3&amp;$A28,Model1_SEMT!$1:$1048576,AC$4,0)*100,"-"))</f>
        <v>3.8906201217758762E-34</v>
      </c>
      <c r="AD28" s="308">
        <f>IF($A28="","",IFERROR(VLOOKUP(AD$3&amp;$A28,Model1_SEMT!$1:$1048576,AD$4,0),"-"))</f>
        <v>0.35938173532485962</v>
      </c>
      <c r="AE28" s="306">
        <f>IF($A28="","",IFERROR(VLOOKUP(AE$3&amp;$A28,Model1_SEMT!$1:$1048576,AE$4,0),"-"))</f>
        <v>0.60300397872924805</v>
      </c>
      <c r="AF28" s="307">
        <f>IF($A28="","",IFERROR(VLOOKUP(AF$3&amp;$A28,Model1_SEMT!$1:$1048576,AF$4,0)*100,"-"))</f>
        <v>0</v>
      </c>
      <c r="AG28" s="308">
        <f>IF($A28="","",IFERROR(VLOOKUP(AG$3&amp;$A28,Model1_SEMT!$1:$1048576,AG$4,0),"-"))</f>
        <v>0.35576871037483215</v>
      </c>
      <c r="AH28" s="306">
        <f>IF($A28="","",IFERROR(VLOOKUP(AH$3&amp;$A28,Model1_SEMT!$1:$1048576,AH$4,0),"-"))</f>
        <v>0.50075548887252808</v>
      </c>
      <c r="AI28" s="307">
        <f>IF($A28="","",IFERROR(VLOOKUP(AI$3&amp;$A28,Model1_SEMT!$1:$1048576,AI$4,0)*100,"-"))</f>
        <v>2.059558026298882E-29</v>
      </c>
      <c r="AJ28" s="308">
        <f>IF($A28="","",IFERROR(VLOOKUP(AJ$3&amp;$A28,Model1_SEMT!$1:$1048576,AJ$4,0),"-"))</f>
        <v>0.35432350635528564</v>
      </c>
      <c r="AK28" s="306">
        <f>IF($A28="","",IFERROR(VLOOKUP(AK$3&amp;$A28,Model1_SEMT!$1:$1048576,AK$4,0),"-"))</f>
        <v>0.5023309588432312</v>
      </c>
      <c r="AL28" s="307">
        <f>IF($A28="","",IFERROR(VLOOKUP(AL$3&amp;$A28,Model1_SEMT!$1:$1048576,AL$4,0)*100,"-"))</f>
        <v>1.6379312423482036E-29</v>
      </c>
      <c r="AM28" s="308">
        <f>IF($A28="","",IFERROR(VLOOKUP(AM$3&amp;$A28,Model1_SEMT!$1:$1048576,AM$4,0),"-"))</f>
        <v>0.34929975867271423</v>
      </c>
      <c r="AN28" s="306">
        <f>IF($A28="","",IFERROR(VLOOKUP(AN$3&amp;$A28,Model1_SEMT!$1:$1048576,AN$4,0),"-"))</f>
        <v>0.48961073160171509</v>
      </c>
      <c r="AO28" s="307">
        <f>IF($A28="","",IFERROR(VLOOKUP(AO$3&amp;$A28,Model1_SEMT!$1:$1048576,AO$4,0)*100,"-"))</f>
        <v>0</v>
      </c>
      <c r="AP28" s="308">
        <f>IF($A28="","",IFERROR(VLOOKUP(AP$3&amp;$A28,Model1_SEMT!$1:$1048576,AP$4,0),"-"))</f>
        <v>0.34776192903518677</v>
      </c>
      <c r="AQ28" s="306">
        <f>IF($A28="","",IFERROR(VLOOKUP(AQ$3&amp;$A28,Model1_SEMT!$1:$1048576,AQ$4,0),"-"))</f>
        <v>0.48528113961219788</v>
      </c>
      <c r="AR28" s="307">
        <f>IF($A28="","",IFERROR(VLOOKUP(AR$3&amp;$A28,Model1_SEMT!$1:$1048576,AR$4,0)*100,"-"))</f>
        <v>0</v>
      </c>
      <c r="AS28" s="308">
        <f>IF($A28="","",IFERROR(VLOOKUP(AS$3&amp;$A28,Model1_SEMT!$1:$1048576,AS$4,0),"-"))</f>
        <v>0.34851330518722534</v>
      </c>
      <c r="AT28" s="306">
        <f>IF($A28="","",IFERROR(VLOOKUP(AT$3&amp;$A28,Model1_SEMT!$1:$1048576,AT$4,0),"-"))</f>
        <v>0.53498893976211548</v>
      </c>
      <c r="AU28" s="307">
        <f>IF($A28="","",IFERROR(VLOOKUP(AU$3&amp;$A28,Model1_SEMT!$1:$1048576,AU$4,0)*100,"-"))</f>
        <v>1.2030524613037477E-32</v>
      </c>
      <c r="AV28" s="308">
        <f>IF($A28="","",IFERROR(VLOOKUP(AV$3&amp;$A28,Model1_SEMT!$1:$1048576,AV$4,0),"-"))</f>
        <v>0.3499431312084198</v>
      </c>
      <c r="AW28" s="306">
        <f>IF($A28="","",IFERROR(VLOOKUP(AW$3&amp;$A28,Model1_SEMT!$1:$1048576,AW$4,0),"-"))</f>
        <v>0.43896597623825073</v>
      </c>
      <c r="AX28" s="307">
        <f>IF($A28="","",IFERROR(VLOOKUP(AX$3&amp;$A28,Model1_SEMT!$1:$1048576,AX$4,0)*100,"-"))</f>
        <v>0</v>
      </c>
      <c r="AY28" s="308">
        <f>IF($A28="","",IFERROR(VLOOKUP(AY$3&amp;$A28,Model1_SEMT!$1:$1048576,AY$4,0),"-"))</f>
        <v>0.36558347940444946</v>
      </c>
      <c r="AZ28" s="306">
        <f>IF($A28="","",IFERROR(VLOOKUP(AZ$3&amp;$A28,Model1_SEMT!$1:$1048576,AZ$4,0),"-"))</f>
        <v>0.44137829542160034</v>
      </c>
      <c r="BA28" s="307">
        <f>IF($A28="","",IFERROR(VLOOKUP(BA$3&amp;$A28,Model1_SEMT!$1:$1048576,BA$4,0)*100,"-"))</f>
        <v>0</v>
      </c>
      <c r="BB28" s="308">
        <f>IF($A28="","",IFERROR(VLOOKUP(BB$3&amp;$A28,Model1_SEMT!$1:$1048576,BB$4,0),"-"))</f>
        <v>0.35618284344673157</v>
      </c>
      <c r="BC28" s="306">
        <f>IF($A28="","",IFERROR(VLOOKUP(BC$3&amp;$A28,Model1_SEMT!$1:$1048576,BC$4,0),"-"))</f>
        <v>0.55048888921737671</v>
      </c>
      <c r="BD28" s="307">
        <f>IF($A28="","",IFERROR(VLOOKUP(BD$3&amp;$A28,Model1_SEMT!$1:$1048576,BD$4,0)*100,"-"))</f>
        <v>0</v>
      </c>
      <c r="BE28" s="308">
        <f>IF($A28="","",IFERROR(VLOOKUP(BE$3&amp;$A28,Model1_SEMT!$1:$1048576,BE$4,0),"-"))</f>
        <v>0.35304337739944458</v>
      </c>
      <c r="BF28" s="306">
        <f>IF($A28="","",IFERROR(VLOOKUP(BF$3&amp;$A28,Model1_SEMT!$1:$1048576,BF$4,0),"-"))</f>
        <v>0.53784662485122681</v>
      </c>
      <c r="BG28" s="307">
        <f>IF($A28="","",IFERROR(VLOOKUP(BG$3&amp;$A28,Model1_SEMT!$1:$1048576,BG$4,0)*100,"-"))</f>
        <v>0</v>
      </c>
      <c r="BH28" s="308">
        <f>IF($A28="","",IFERROR(VLOOKUP(BH$3&amp;$A28,Model1_SEMT!$1:$1048576,BH$4,0),"-"))</f>
        <v>0.35797938704490662</v>
      </c>
      <c r="BI28" s="306">
        <f>IF($A28="","",IFERROR(VLOOKUP(BI$3&amp;$A28,Model1_SEMT!$1:$1048576,BI$4,0),"-"))</f>
        <v>0.51083260774612427</v>
      </c>
      <c r="BJ28" s="307">
        <f>IF($A28="","",IFERROR(VLOOKUP(BJ$3&amp;$A28,Model1_SEMT!$1:$1048576,BJ$4,0)*100,"-"))</f>
        <v>0</v>
      </c>
      <c r="BK28" s="308">
        <f>IF($A28="","",IFERROR(VLOOKUP(BK$3&amp;$A28,Model1_SEMT!$1:$1048576,BK$4,0),"-"))</f>
        <v>0.35468915104866028</v>
      </c>
      <c r="BL28" s="306">
        <f>IF($A28="","",IFERROR(VLOOKUP(BL$3&amp;$A28,Model1_SEMT!$1:$1048576,BL$4,0),"-"))</f>
        <v>0.47477155923843384</v>
      </c>
      <c r="BM28" s="307">
        <f>IF($A28="","",IFERROR(VLOOKUP(BM$3&amp;$A28,Model1_SEMT!$1:$1048576,BM$4,0)*100,"-"))</f>
        <v>0</v>
      </c>
      <c r="BN28" s="308">
        <f>IF($A28="","",IFERROR(VLOOKUP(BN$3&amp;$A28,Model1_SEMT!$1:$1048576,BN$4,0),"-"))</f>
        <v>0.35293287038803101</v>
      </c>
      <c r="BO28" s="306">
        <f>IF($A28="","",IFERROR(VLOOKUP(BO$3&amp;$A28,Model1_SEMT!$1:$1048576,BO$4,0),"-"))</f>
        <v>0.44137829542160034</v>
      </c>
      <c r="BP28" s="307">
        <f>IF($A28="","",IFERROR(VLOOKUP(BP$3&amp;$A28,Model1_SEMT!$1:$1048576,BP$4,0)*100,"-"))</f>
        <v>0</v>
      </c>
      <c r="BQ28" s="308">
        <f>IF($A28="","",IFERROR(VLOOKUP(BQ$3&amp;$A28,Model1_SEMT!$1:$1048576,BQ$4,0),"-"))</f>
        <v>0.35618284344673157</v>
      </c>
    </row>
    <row r="29" spans="1:69" ht="25.5" x14ac:dyDescent="0.25">
      <c r="A29" s="369" t="s">
        <v>706</v>
      </c>
      <c r="B29" s="298"/>
      <c r="C29" s="316" t="s">
        <v>747</v>
      </c>
      <c r="D29" s="306">
        <f>IF($A29="","",IFERROR(VLOOKUP(D$3&amp;$A29,Model1_SEMT!$1:$1048576,D$4,0),"-"))</f>
        <v>0.80522823333740234</v>
      </c>
      <c r="E29" s="307">
        <f>IF($A29="","",IFERROR(VLOOKUP(E$3&amp;$A29,Model1_SEMT!$1:$1048576,E$4,0)*100,"-"))</f>
        <v>0</v>
      </c>
      <c r="F29" s="308">
        <f>IF($A29="","",IFERROR(VLOOKUP(F$3&amp;$A29,Model1_SEMT!$1:$1048576,F$4,0),"-"))</f>
        <v>1.9616099074482918E-2</v>
      </c>
      <c r="G29" s="306">
        <f>IF($A29="","",IFERROR(VLOOKUP(G$3&amp;$A29,Model1_SEMT!$1:$1048576,G$4,0),"-"))</f>
        <v>0.81524264812469482</v>
      </c>
      <c r="H29" s="307">
        <f>IF($A29="","",IFERROR(VLOOKUP(H$3&amp;$A29,Model1_SEMT!$1:$1048576,H$4,0)*100,"-"))</f>
        <v>0</v>
      </c>
      <c r="I29" s="308">
        <f>IF($A29="","",IFERROR(VLOOKUP(I$3&amp;$A29,Model1_SEMT!$1:$1048576,I$4,0),"-"))</f>
        <v>2.1329911425709724E-2</v>
      </c>
      <c r="J29" s="306">
        <f>IF($A29="","",IFERROR(VLOOKUP(J$3&amp;$A29,Model1_SEMT!$1:$1048576,J$4,0),"-"))</f>
        <v>0.79160237312316895</v>
      </c>
      <c r="K29" s="307">
        <f>IF($A29="","",IFERROR(VLOOKUP(K$3&amp;$A29,Model1_SEMT!$1:$1048576,K$4,0)*100,"-"))</f>
        <v>0</v>
      </c>
      <c r="L29" s="308">
        <f>IF($A29="","",IFERROR(VLOOKUP(L$3&amp;$A29,Model1_SEMT!$1:$1048576,L$4,0),"-"))</f>
        <v>2.2224145010113716E-2</v>
      </c>
      <c r="M29" s="306">
        <f>IF($A29="","",IFERROR(VLOOKUP(M$3&amp;$A29,Model1_SEMT!$1:$1048576,M$4,0),"-"))</f>
        <v>0.78971654176712036</v>
      </c>
      <c r="N29" s="307">
        <f>IF($A29="","",IFERROR(VLOOKUP(N$3&amp;$A29,Model1_SEMT!$1:$1048576,N$4,0)*100,"-"))</f>
        <v>0</v>
      </c>
      <c r="O29" s="308">
        <f>IF($A29="","",IFERROR(VLOOKUP(O$3&amp;$A29,Model1_SEMT!$1:$1048576,O$4,0),"-"))</f>
        <v>1.9845522940158844E-2</v>
      </c>
      <c r="P29" s="306">
        <f>IF($A29="","",IFERROR(VLOOKUP(P$3&amp;$A29,Model1_SEMT!$1:$1048576,P$4,0),"-"))</f>
        <v>0.78830611705780029</v>
      </c>
      <c r="Q29" s="307">
        <f>IF($A29="","",IFERROR(VLOOKUP(Q$3&amp;$A29,Model1_SEMT!$1:$1048576,Q$4,0)*100,"-"))</f>
        <v>0</v>
      </c>
      <c r="R29" s="308">
        <f>IF($A29="","",IFERROR(VLOOKUP(R$3&amp;$A29,Model1_SEMT!$1:$1048576,R$4,0),"-"))</f>
        <v>2.1662425249814987E-2</v>
      </c>
      <c r="S29" s="306">
        <f>IF($A29="","",IFERROR(VLOOKUP(S$3&amp;$A29,Model1_SEMT!$1:$1048576,S$4,0),"-"))</f>
        <v>0.7628750205039978</v>
      </c>
      <c r="T29" s="307">
        <f>IF($A29="","",IFERROR(VLOOKUP(T$3&amp;$A29,Model1_SEMT!$1:$1048576,T$4,0)*100,"-"))</f>
        <v>0</v>
      </c>
      <c r="U29" s="308">
        <f>IF($A29="","",IFERROR(VLOOKUP(U$3&amp;$A29,Model1_SEMT!$1:$1048576,U$4,0),"-"))</f>
        <v>2.1528651937842369E-2</v>
      </c>
      <c r="V29" s="306">
        <f>IF($A29="","",IFERROR(VLOOKUP(V$3&amp;$A29,Model1_SEMT!$1:$1048576,V$4,0),"-"))</f>
        <v>0.83276450634002686</v>
      </c>
      <c r="W29" s="307">
        <f>IF($A29="","",IFERROR(VLOOKUP(W$3&amp;$A29,Model1_SEMT!$1:$1048576,W$4,0)*100,"-"))</f>
        <v>0</v>
      </c>
      <c r="X29" s="308">
        <f>IF($A29="","",IFERROR(VLOOKUP(X$3&amp;$A29,Model1_SEMT!$1:$1048576,X$4,0),"-"))</f>
        <v>2.2639842703938484E-2</v>
      </c>
      <c r="Y29" s="306">
        <f>IF($A29="","",IFERROR(VLOOKUP(Y$3&amp;$A29,Model1_SEMT!$1:$1048576,Y$4,0),"-"))</f>
        <v>0.68585819005966187</v>
      </c>
      <c r="Z29" s="307">
        <f>IF($A29="","",IFERROR(VLOOKUP(Z$3&amp;$A29,Model1_SEMT!$1:$1048576,Z$4,0)*100,"-"))</f>
        <v>0</v>
      </c>
      <c r="AA29" s="308">
        <f>IF($A29="","",IFERROR(VLOOKUP(AA$3&amp;$A29,Model1_SEMT!$1:$1048576,AA$4,0),"-"))</f>
        <v>2.153097465634346E-2</v>
      </c>
      <c r="AB29" s="306">
        <f>IF($A29="","",IFERROR(VLOOKUP(AB$3&amp;$A29,Model1_SEMT!$1:$1048576,AB$4,0),"-"))</f>
        <v>0.66789209842681885</v>
      </c>
      <c r="AC29" s="307">
        <f>IF($A29="","",IFERROR(VLOOKUP(AC$3&amp;$A29,Model1_SEMT!$1:$1048576,AC$4,0)*100,"-"))</f>
        <v>0</v>
      </c>
      <c r="AD29" s="308">
        <f>IF($A29="","",IFERROR(VLOOKUP(AD$3&amp;$A29,Model1_SEMT!$1:$1048576,AD$4,0),"-"))</f>
        <v>2.1199833601713181E-2</v>
      </c>
      <c r="AE29" s="306">
        <f>IF($A29="","",IFERROR(VLOOKUP(AE$3&amp;$A29,Model1_SEMT!$1:$1048576,AE$4,0),"-"))</f>
        <v>0.82530909776687622</v>
      </c>
      <c r="AF29" s="307">
        <f>IF($A29="","",IFERROR(VLOOKUP(AF$3&amp;$A29,Model1_SEMT!$1:$1048576,AF$4,0)*100,"-"))</f>
        <v>0</v>
      </c>
      <c r="AG29" s="308">
        <f>IF($A29="","",IFERROR(VLOOKUP(AG$3&amp;$A29,Model1_SEMT!$1:$1048576,AG$4,0),"-"))</f>
        <v>2.1690715104341507E-2</v>
      </c>
      <c r="AH29" s="306">
        <f>IF($A29="","",IFERROR(VLOOKUP(AH$3&amp;$A29,Model1_SEMT!$1:$1048576,AH$4,0),"-"))</f>
        <v>0.65932852029800415</v>
      </c>
      <c r="AI29" s="307">
        <f>IF($A29="","",IFERROR(VLOOKUP(AI$3&amp;$A29,Model1_SEMT!$1:$1048576,AI$4,0)*100,"-"))</f>
        <v>1.8580941927735673E-23</v>
      </c>
      <c r="AJ29" s="308">
        <f>IF($A29="","",IFERROR(VLOOKUP(AJ$3&amp;$A29,Model1_SEMT!$1:$1048576,AJ$4,0),"-"))</f>
        <v>2.0705407485365868E-2</v>
      </c>
      <c r="AK29" s="306">
        <f>IF($A29="","",IFERROR(VLOOKUP(AK$3&amp;$A29,Model1_SEMT!$1:$1048576,AK$4,0),"-"))</f>
        <v>0.65533769130706787</v>
      </c>
      <c r="AL29" s="307">
        <f>IF($A29="","",IFERROR(VLOOKUP(AL$3&amp;$A29,Model1_SEMT!$1:$1048576,AL$4,0)*100,"-"))</f>
        <v>2.272057688806521E-25</v>
      </c>
      <c r="AM29" s="308">
        <f>IF($A29="","",IFERROR(VLOOKUP(AM$3&amp;$A29,Model1_SEMT!$1:$1048576,AM$4,0),"-"))</f>
        <v>2.2172100841999054E-2</v>
      </c>
      <c r="AN29" s="306">
        <f>IF($A29="","",IFERROR(VLOOKUP(AN$3&amp;$A29,Model1_SEMT!$1:$1048576,AN$4,0),"-"))</f>
        <v>0.66072368621826172</v>
      </c>
      <c r="AO29" s="307">
        <f>IF($A29="","",IFERROR(VLOOKUP(AO$3&amp;$A29,Model1_SEMT!$1:$1048576,AO$4,0)*100,"-"))</f>
        <v>0</v>
      </c>
      <c r="AP29" s="308">
        <f>IF($A29="","",IFERROR(VLOOKUP(AP$3&amp;$A29,Model1_SEMT!$1:$1048576,AP$4,0),"-"))</f>
        <v>2.0528916269540787E-2</v>
      </c>
      <c r="AQ29" s="306">
        <f>IF($A29="","",IFERROR(VLOOKUP(AQ$3&amp;$A29,Model1_SEMT!$1:$1048576,AQ$4,0),"-"))</f>
        <v>0.64815050363540649</v>
      </c>
      <c r="AR29" s="307">
        <f>IF($A29="","",IFERROR(VLOOKUP(AR$3&amp;$A29,Model1_SEMT!$1:$1048576,AR$4,0)*100,"-"))</f>
        <v>0</v>
      </c>
      <c r="AS29" s="308">
        <f>IF($A29="","",IFERROR(VLOOKUP(AS$3&amp;$A29,Model1_SEMT!$1:$1048576,AS$4,0),"-"))</f>
        <v>2.2222636267542839E-2</v>
      </c>
      <c r="AT29" s="306">
        <f>IF($A29="","",IFERROR(VLOOKUP(AT$3&amp;$A29,Model1_SEMT!$1:$1048576,AT$4,0),"-"))</f>
        <v>0.70204859972000122</v>
      </c>
      <c r="AU29" s="307">
        <f>IF($A29="","",IFERROR(VLOOKUP(AU$3&amp;$A29,Model1_SEMT!$1:$1048576,AU$4,0)*100,"-"))</f>
        <v>0</v>
      </c>
      <c r="AV29" s="308">
        <f>IF($A29="","",IFERROR(VLOOKUP(AV$3&amp;$A29,Model1_SEMT!$1:$1048576,AV$4,0),"-"))</f>
        <v>2.2740386426448822E-2</v>
      </c>
      <c r="AW29" s="306">
        <f>IF($A29="","",IFERROR(VLOOKUP(AW$3&amp;$A29,Model1_SEMT!$1:$1048576,AW$4,0),"-"))</f>
        <v>0.63497495651245117</v>
      </c>
      <c r="AX29" s="307">
        <f>IF($A29="","",IFERROR(VLOOKUP(AX$3&amp;$A29,Model1_SEMT!$1:$1048576,AX$4,0)*100,"-"))</f>
        <v>0</v>
      </c>
      <c r="AY29" s="308">
        <f>IF($A29="","",IFERROR(VLOOKUP(AY$3&amp;$A29,Model1_SEMT!$1:$1048576,AY$4,0),"-"))</f>
        <v>2.2250063717365265E-2</v>
      </c>
      <c r="AZ29" s="306">
        <f>IF($A29="","",IFERROR(VLOOKUP(AZ$3&amp;$A29,Model1_SEMT!$1:$1048576,AZ$4,0),"-"))</f>
        <v>0.60274720191955566</v>
      </c>
      <c r="BA29" s="307">
        <f>IF($A29="","",IFERROR(VLOOKUP(BA$3&amp;$A29,Model1_SEMT!$1:$1048576,BA$4,0)*100,"-"))</f>
        <v>1.2243998133085188E-11</v>
      </c>
      <c r="BB29" s="308">
        <f>IF($A29="","",IFERROR(VLOOKUP(BB$3&amp;$A29,Model1_SEMT!$1:$1048576,BB$4,0),"-"))</f>
        <v>2.4645447731018066E-2</v>
      </c>
      <c r="BC29" s="306">
        <f>IF($A29="","",IFERROR(VLOOKUP(BC$3&amp;$A29,Model1_SEMT!$1:$1048576,BC$4,0),"-"))</f>
        <v>0.80032634735107422</v>
      </c>
      <c r="BD29" s="307">
        <f>IF($A29="","",IFERROR(VLOOKUP(BD$3&amp;$A29,Model1_SEMT!$1:$1048576,BD$4,0)*100,"-"))</f>
        <v>0</v>
      </c>
      <c r="BE29" s="308">
        <f>IF($A29="","",IFERROR(VLOOKUP(BE$3&amp;$A29,Model1_SEMT!$1:$1048576,BE$4,0),"-"))</f>
        <v>2.0756905898451805E-2</v>
      </c>
      <c r="BF29" s="306">
        <f>IF($A29="","",IFERROR(VLOOKUP(BF$3&amp;$A29,Model1_SEMT!$1:$1048576,BF$4,0),"-"))</f>
        <v>0.77039241790771484</v>
      </c>
      <c r="BG29" s="307">
        <f>IF($A29="","",IFERROR(VLOOKUP(BG$3&amp;$A29,Model1_SEMT!$1:$1048576,BG$4,0)*100,"-"))</f>
        <v>0</v>
      </c>
      <c r="BH29" s="308">
        <f>IF($A29="","",IFERROR(VLOOKUP(BH$3&amp;$A29,Model1_SEMT!$1:$1048576,BH$4,0),"-"))</f>
        <v>2.1841257810592651E-2</v>
      </c>
      <c r="BI29" s="306">
        <f>IF($A29="","",IFERROR(VLOOKUP(BI$3&amp;$A29,Model1_SEMT!$1:$1048576,BI$4,0),"-"))</f>
        <v>0.69561111927032471</v>
      </c>
      <c r="BJ29" s="307">
        <f>IF($A29="","",IFERROR(VLOOKUP(BJ$3&amp;$A29,Model1_SEMT!$1:$1048576,BJ$4,0)*100,"-"))</f>
        <v>0</v>
      </c>
      <c r="BK29" s="308">
        <f>IF($A29="","",IFERROR(VLOOKUP(BK$3&amp;$A29,Model1_SEMT!$1:$1048576,BK$4,0),"-"))</f>
        <v>2.1442478522658348E-2</v>
      </c>
      <c r="BL29" s="306">
        <f>IF($A29="","",IFERROR(VLOOKUP(BL$3&amp;$A29,Model1_SEMT!$1:$1048576,BL$4,0),"-"))</f>
        <v>0.64913040399551392</v>
      </c>
      <c r="BM29" s="307">
        <f>IF($A29="","",IFERROR(VLOOKUP(BM$3&amp;$A29,Model1_SEMT!$1:$1048576,BM$4,0)*100,"-"))</f>
        <v>0</v>
      </c>
      <c r="BN29" s="308">
        <f>IF($A29="","",IFERROR(VLOOKUP(BN$3&amp;$A29,Model1_SEMT!$1:$1048576,BN$4,0),"-"))</f>
        <v>2.193644642829895E-2</v>
      </c>
      <c r="BO29" s="306">
        <f>IF($A29="","",IFERROR(VLOOKUP(BO$3&amp;$A29,Model1_SEMT!$1:$1048576,BO$4,0),"-"))</f>
        <v>0.60274720191955566</v>
      </c>
      <c r="BP29" s="307">
        <f>IF($A29="","",IFERROR(VLOOKUP(BP$3&amp;$A29,Model1_SEMT!$1:$1048576,BP$4,0)*100,"-"))</f>
        <v>1.2243998133085188E-11</v>
      </c>
      <c r="BQ29" s="308">
        <f>IF($A29="","",IFERROR(VLOOKUP(BQ$3&amp;$A29,Model1_SEMT!$1:$1048576,BQ$4,0),"-"))</f>
        <v>2.4645447731018066E-2</v>
      </c>
    </row>
    <row r="30" spans="1:69" ht="25.5" x14ac:dyDescent="0.25">
      <c r="A30" s="369" t="s">
        <v>707</v>
      </c>
      <c r="B30" s="298"/>
      <c r="C30" s="316" t="s">
        <v>748</v>
      </c>
      <c r="D30" s="306">
        <f>IF($A30="","",IFERROR(VLOOKUP(D$3&amp;$A30,Model1_SEMT!$1:$1048576,D$4,0),"-"))</f>
        <v>0.93686461448669434</v>
      </c>
      <c r="E30" s="307">
        <f>IF($A30="","",IFERROR(VLOOKUP(E$3&amp;$A30,Model1_SEMT!$1:$1048576,E$4,0)*100,"-"))</f>
        <v>0</v>
      </c>
      <c r="F30" s="308">
        <f>IF($A30="","",IFERROR(VLOOKUP(F$3&amp;$A30,Model1_SEMT!$1:$1048576,F$4,0),"-"))</f>
        <v>2.9012659564614296E-2</v>
      </c>
      <c r="G30" s="306">
        <f>IF($A30="","",IFERROR(VLOOKUP(G$3&amp;$A30,Model1_SEMT!$1:$1048576,G$4,0),"-"))</f>
        <v>0.86541682481765747</v>
      </c>
      <c r="H30" s="307">
        <f>IF($A30="","",IFERROR(VLOOKUP(H$3&amp;$A30,Model1_SEMT!$1:$1048576,H$4,0)*100,"-"))</f>
        <v>0</v>
      </c>
      <c r="I30" s="308">
        <f>IF($A30="","",IFERROR(VLOOKUP(I$3&amp;$A30,Model1_SEMT!$1:$1048576,I$4,0),"-"))</f>
        <v>2.680487371981144E-2</v>
      </c>
      <c r="J30" s="306">
        <f>IF($A30="","",IFERROR(VLOOKUP(J$3&amp;$A30,Model1_SEMT!$1:$1048576,J$4,0),"-"))</f>
        <v>0.91502314805984497</v>
      </c>
      <c r="K30" s="307">
        <f>IF($A30="","",IFERROR(VLOOKUP(K$3&amp;$A30,Model1_SEMT!$1:$1048576,K$4,0)*100,"-"))</f>
        <v>0</v>
      </c>
      <c r="L30" s="308">
        <f>IF($A30="","",IFERROR(VLOOKUP(L$3&amp;$A30,Model1_SEMT!$1:$1048576,L$4,0),"-"))</f>
        <v>2.7011558413505554E-2</v>
      </c>
      <c r="M30" s="306">
        <f>IF($A30="","",IFERROR(VLOOKUP(M$3&amp;$A30,Model1_SEMT!$1:$1048576,M$4,0),"-"))</f>
        <v>0.95677518844604492</v>
      </c>
      <c r="N30" s="307">
        <f>IF($A30="","",IFERROR(VLOOKUP(N$3&amp;$A30,Model1_SEMT!$1:$1048576,N$4,0)*100,"-"))</f>
        <v>0</v>
      </c>
      <c r="O30" s="308">
        <f>IF($A30="","",IFERROR(VLOOKUP(O$3&amp;$A30,Model1_SEMT!$1:$1048576,O$4,0),"-"))</f>
        <v>2.7783820405602455E-2</v>
      </c>
      <c r="P30" s="306">
        <f>IF($A30="","",IFERROR(VLOOKUP(P$3&amp;$A30,Model1_SEMT!$1:$1048576,P$4,0),"-"))</f>
        <v>0.92166215181350708</v>
      </c>
      <c r="Q30" s="307">
        <f>IF($A30="","",IFERROR(VLOOKUP(Q$3&amp;$A30,Model1_SEMT!$1:$1048576,Q$4,0)*100,"-"))</f>
        <v>0</v>
      </c>
      <c r="R30" s="308">
        <f>IF($A30="","",IFERROR(VLOOKUP(R$3&amp;$A30,Model1_SEMT!$1:$1048576,R$4,0),"-"))</f>
        <v>2.7138601988554001E-2</v>
      </c>
      <c r="S30" s="306">
        <f>IF($A30="","",IFERROR(VLOOKUP(S$3&amp;$A30,Model1_SEMT!$1:$1048576,S$4,0),"-"))</f>
        <v>0.9111064076423645</v>
      </c>
      <c r="T30" s="307">
        <f>IF($A30="","",IFERROR(VLOOKUP(T$3&amp;$A30,Model1_SEMT!$1:$1048576,T$4,0)*100,"-"))</f>
        <v>0</v>
      </c>
      <c r="U30" s="308">
        <f>IF($A30="","",IFERROR(VLOOKUP(U$3&amp;$A30,Model1_SEMT!$1:$1048576,U$4,0),"-"))</f>
        <v>2.8650611639022827E-2</v>
      </c>
      <c r="V30" s="306">
        <f>IF($A30="","",IFERROR(VLOOKUP(V$3&amp;$A30,Model1_SEMT!$1:$1048576,V$4,0),"-"))</f>
        <v>0.91120517253875732</v>
      </c>
      <c r="W30" s="307">
        <f>IF($A30="","",IFERROR(VLOOKUP(W$3&amp;$A30,Model1_SEMT!$1:$1048576,W$4,0)*100,"-"))</f>
        <v>0</v>
      </c>
      <c r="X30" s="308">
        <f>IF($A30="","",IFERROR(VLOOKUP(X$3&amp;$A30,Model1_SEMT!$1:$1048576,X$4,0),"-"))</f>
        <v>2.6858661323785782E-2</v>
      </c>
      <c r="Y30" s="306">
        <f>IF($A30="","",IFERROR(VLOOKUP(Y$3&amp;$A30,Model1_SEMT!$1:$1048576,Y$4,0),"-"))</f>
        <v>0.85334300994873047</v>
      </c>
      <c r="Z30" s="307">
        <f>IF($A30="","",IFERROR(VLOOKUP(Z$3&amp;$A30,Model1_SEMT!$1:$1048576,Z$4,0)*100,"-"))</f>
        <v>0</v>
      </c>
      <c r="AA30" s="308">
        <f>IF($A30="","",IFERROR(VLOOKUP(AA$3&amp;$A30,Model1_SEMT!$1:$1048576,AA$4,0),"-"))</f>
        <v>2.8040364384651184E-2</v>
      </c>
      <c r="AB30" s="306">
        <f>IF($A30="","",IFERROR(VLOOKUP(AB$3&amp;$A30,Model1_SEMT!$1:$1048576,AB$4,0),"-"))</f>
        <v>0.78045755624771118</v>
      </c>
      <c r="AC30" s="307">
        <f>IF($A30="","",IFERROR(VLOOKUP(AC$3&amp;$A30,Model1_SEMT!$1:$1048576,AC$4,0)*100,"-"))</f>
        <v>0</v>
      </c>
      <c r="AD30" s="308">
        <f>IF($A30="","",IFERROR(VLOOKUP(AD$3&amp;$A30,Model1_SEMT!$1:$1048576,AD$4,0),"-"))</f>
        <v>2.7827417477965355E-2</v>
      </c>
      <c r="AE30" s="306">
        <f>IF($A30="","",IFERROR(VLOOKUP(AE$3&amp;$A30,Model1_SEMT!$1:$1048576,AE$4,0),"-"))</f>
        <v>0.95348590612411499</v>
      </c>
      <c r="AF30" s="307">
        <f>IF($A30="","",IFERROR(VLOOKUP(AF$3&amp;$A30,Model1_SEMT!$1:$1048576,AF$4,0)*100,"-"))</f>
        <v>0</v>
      </c>
      <c r="AG30" s="308">
        <f>IF($A30="","",IFERROR(VLOOKUP(AG$3&amp;$A30,Model1_SEMT!$1:$1048576,AG$4,0),"-"))</f>
        <v>2.8685187920928001E-2</v>
      </c>
      <c r="AH30" s="306">
        <f>IF($A30="","",IFERROR(VLOOKUP(AH$3&amp;$A30,Model1_SEMT!$1:$1048576,AH$4,0),"-"))</f>
        <v>0.86126506328582764</v>
      </c>
      <c r="AI30" s="307">
        <f>IF($A30="","",IFERROR(VLOOKUP(AI$3&amp;$A30,Model1_SEMT!$1:$1048576,AI$4,0)*100,"-"))</f>
        <v>0</v>
      </c>
      <c r="AJ30" s="308">
        <f>IF($A30="","",IFERROR(VLOOKUP(AJ$3&amp;$A30,Model1_SEMT!$1:$1048576,AJ$4,0),"-"))</f>
        <v>3.1431883573532104E-2</v>
      </c>
      <c r="AK30" s="306">
        <f>IF($A30="","",IFERROR(VLOOKUP(AK$3&amp;$A30,Model1_SEMT!$1:$1048576,AK$4,0),"-"))</f>
        <v>0.87892496585845947</v>
      </c>
      <c r="AL30" s="307">
        <f>IF($A30="","",IFERROR(VLOOKUP(AL$3&amp;$A30,Model1_SEMT!$1:$1048576,AL$4,0)*100,"-"))</f>
        <v>0</v>
      </c>
      <c r="AM30" s="308">
        <f>IF($A30="","",IFERROR(VLOOKUP(AM$3&amp;$A30,Model1_SEMT!$1:$1048576,AM$4,0),"-"))</f>
        <v>3.2160736620426178E-2</v>
      </c>
      <c r="AN30" s="306">
        <f>IF($A30="","",IFERROR(VLOOKUP(AN$3&amp;$A30,Model1_SEMT!$1:$1048576,AN$4,0),"-"))</f>
        <v>0.82761001586914063</v>
      </c>
      <c r="AO30" s="307">
        <f>IF($A30="","",IFERROR(VLOOKUP(AO$3&amp;$A30,Model1_SEMT!$1:$1048576,AO$4,0)*100,"-"))</f>
        <v>0</v>
      </c>
      <c r="AP30" s="308">
        <f>IF($A30="","",IFERROR(VLOOKUP(AP$3&amp;$A30,Model1_SEMT!$1:$1048576,AP$4,0),"-"))</f>
        <v>3.3138643950223923E-2</v>
      </c>
      <c r="AQ30" s="306">
        <f>IF($A30="","",IFERROR(VLOOKUP(AQ$3&amp;$A30,Model1_SEMT!$1:$1048576,AQ$4,0),"-"))</f>
        <v>0.81768220663070679</v>
      </c>
      <c r="AR30" s="307">
        <f>IF($A30="","",IFERROR(VLOOKUP(AR$3&amp;$A30,Model1_SEMT!$1:$1048576,AR$4,0)*100,"-"))</f>
        <v>0</v>
      </c>
      <c r="AS30" s="308">
        <f>IF($A30="","",IFERROR(VLOOKUP(AS$3&amp;$A30,Model1_SEMT!$1:$1048576,AS$4,0),"-"))</f>
        <v>3.1140837818384171E-2</v>
      </c>
      <c r="AT30" s="306">
        <f>IF($A30="","",IFERROR(VLOOKUP(AT$3&amp;$A30,Model1_SEMT!$1:$1048576,AT$4,0),"-"))</f>
        <v>0.88501536846160889</v>
      </c>
      <c r="AU30" s="307">
        <f>IF($A30="","",IFERROR(VLOOKUP(AU$3&amp;$A30,Model1_SEMT!$1:$1048576,AU$4,0)*100,"-"))</f>
        <v>0</v>
      </c>
      <c r="AV30" s="308">
        <f>IF($A30="","",IFERROR(VLOOKUP(AV$3&amp;$A30,Model1_SEMT!$1:$1048576,AV$4,0),"-"))</f>
        <v>3.1858768314123154E-2</v>
      </c>
      <c r="AW30" s="306">
        <f>IF($A30="","",IFERROR(VLOOKUP(AW$3&amp;$A30,Model1_SEMT!$1:$1048576,AW$4,0),"-"))</f>
        <v>0.85576248168945313</v>
      </c>
      <c r="AX30" s="307">
        <f>IF($A30="","",IFERROR(VLOOKUP(AX$3&amp;$A30,Model1_SEMT!$1:$1048576,AX$4,0)*100,"-"))</f>
        <v>0</v>
      </c>
      <c r="AY30" s="308">
        <f>IF($A30="","",IFERROR(VLOOKUP(AY$3&amp;$A30,Model1_SEMT!$1:$1048576,AY$4,0),"-"))</f>
        <v>3.265753760933876E-2</v>
      </c>
      <c r="AZ30" s="306">
        <f>IF($A30="","",IFERROR(VLOOKUP(AZ$3&amp;$A30,Model1_SEMT!$1:$1048576,AZ$4,0),"-"))</f>
        <v>0.75655883550643921</v>
      </c>
      <c r="BA30" s="307">
        <f>IF($A30="","",IFERROR(VLOOKUP(BA$3&amp;$A30,Model1_SEMT!$1:$1048576,BA$4,0)*100,"-"))</f>
        <v>0</v>
      </c>
      <c r="BB30" s="308">
        <f>IF($A30="","",IFERROR(VLOOKUP(BB$3&amp;$A30,Model1_SEMT!$1:$1048576,BB$4,0),"-"))</f>
        <v>3.0342407524585724E-2</v>
      </c>
      <c r="BC30" s="306">
        <f>IF($A30="","",IFERROR(VLOOKUP(BC$3&amp;$A30,Model1_SEMT!$1:$1048576,BC$4,0),"-"))</f>
        <v>0.91888976097106934</v>
      </c>
      <c r="BD30" s="307">
        <f>IF($A30="","",IFERROR(VLOOKUP(BD$3&amp;$A30,Model1_SEMT!$1:$1048576,BD$4,0)*100,"-"))</f>
        <v>0</v>
      </c>
      <c r="BE30" s="308">
        <f>IF($A30="","",IFERROR(VLOOKUP(BE$3&amp;$A30,Model1_SEMT!$1:$1048576,BE$4,0),"-"))</f>
        <v>2.7647677809000015E-2</v>
      </c>
      <c r="BF30" s="306">
        <f>IF($A30="","",IFERROR(VLOOKUP(BF$3&amp;$A30,Model1_SEMT!$1:$1048576,BF$4,0),"-"))</f>
        <v>0.90171152353286743</v>
      </c>
      <c r="BG30" s="307">
        <f>IF($A30="","",IFERROR(VLOOKUP(BG$3&amp;$A30,Model1_SEMT!$1:$1048576,BG$4,0)*100,"-"))</f>
        <v>0</v>
      </c>
      <c r="BH30" s="308">
        <f>IF($A30="","",IFERROR(VLOOKUP(BH$3&amp;$A30,Model1_SEMT!$1:$1048576,BH$4,0),"-"))</f>
        <v>2.7672294527292252E-2</v>
      </c>
      <c r="BI30" s="306">
        <f>IF($A30="","",IFERROR(VLOOKUP(BI$3&amp;$A30,Model1_SEMT!$1:$1048576,BI$4,0),"-"))</f>
        <v>0.86132562160491943</v>
      </c>
      <c r="BJ30" s="307">
        <f>IF($A30="","",IFERROR(VLOOKUP(BJ$3&amp;$A30,Model1_SEMT!$1:$1048576,BJ$4,0)*100,"-"))</f>
        <v>0</v>
      </c>
      <c r="BK30" s="308">
        <f>IF($A30="","",IFERROR(VLOOKUP(BK$3&amp;$A30,Model1_SEMT!$1:$1048576,BK$4,0),"-"))</f>
        <v>3.0028235167264938E-2</v>
      </c>
      <c r="BL30" s="306">
        <f>IF($A30="","",IFERROR(VLOOKUP(BL$3&amp;$A30,Model1_SEMT!$1:$1048576,BL$4,0),"-"))</f>
        <v>0.83464783430099487</v>
      </c>
      <c r="BM30" s="307">
        <f>IF($A30="","",IFERROR(VLOOKUP(BM$3&amp;$A30,Model1_SEMT!$1:$1048576,BM$4,0)*100,"-"))</f>
        <v>0</v>
      </c>
      <c r="BN30" s="308">
        <f>IF($A30="","",IFERROR(VLOOKUP(BN$3&amp;$A30,Model1_SEMT!$1:$1048576,BN$4,0),"-"))</f>
        <v>3.2196052372455597E-2</v>
      </c>
      <c r="BO30" s="306">
        <f>IF($A30="","",IFERROR(VLOOKUP(BO$3&amp;$A30,Model1_SEMT!$1:$1048576,BO$4,0),"-"))</f>
        <v>0.75655883550643921</v>
      </c>
      <c r="BP30" s="307">
        <f>IF($A30="","",IFERROR(VLOOKUP(BP$3&amp;$A30,Model1_SEMT!$1:$1048576,BP$4,0)*100,"-"))</f>
        <v>0</v>
      </c>
      <c r="BQ30" s="308">
        <f>IF($A30="","",IFERROR(VLOOKUP(BQ$3&amp;$A30,Model1_SEMT!$1:$1048576,BQ$4,0),"-"))</f>
        <v>3.0342407524585724E-2</v>
      </c>
    </row>
    <row r="31" spans="1:69" ht="25.5" x14ac:dyDescent="0.25">
      <c r="A31" s="369" t="s">
        <v>708</v>
      </c>
      <c r="B31" s="298"/>
      <c r="C31" s="316" t="s">
        <v>749</v>
      </c>
      <c r="D31" s="306">
        <f>IF($A31="","",IFERROR(VLOOKUP(D$3&amp;$A31,Model1_SEMT!$1:$1048576,D$4,0),"-"))</f>
        <v>0.95887655019760132</v>
      </c>
      <c r="E31" s="307">
        <f>IF($A31="","",IFERROR(VLOOKUP(E$3&amp;$A31,Model1_SEMT!$1:$1048576,E$4,0)*100,"-"))</f>
        <v>0</v>
      </c>
      <c r="F31" s="308">
        <f>IF($A31="","",IFERROR(VLOOKUP(F$3&amp;$A31,Model1_SEMT!$1:$1048576,F$4,0),"-"))</f>
        <v>3.0403690412640572E-2</v>
      </c>
      <c r="G31" s="306">
        <f>IF($A31="","",IFERROR(VLOOKUP(G$3&amp;$A31,Model1_SEMT!$1:$1048576,G$4,0),"-"))</f>
        <v>0.9662022590637207</v>
      </c>
      <c r="H31" s="307">
        <f>IF($A31="","",IFERROR(VLOOKUP(H$3&amp;$A31,Model1_SEMT!$1:$1048576,H$4,0)*100,"-"))</f>
        <v>0</v>
      </c>
      <c r="I31" s="308">
        <f>IF($A31="","",IFERROR(VLOOKUP(I$3&amp;$A31,Model1_SEMT!$1:$1048576,I$4,0),"-"))</f>
        <v>2.9848463833332062E-2</v>
      </c>
      <c r="J31" s="306">
        <f>IF($A31="","",IFERROR(VLOOKUP(J$3&amp;$A31,Model1_SEMT!$1:$1048576,J$4,0),"-"))</f>
        <v>0.98581123352050781</v>
      </c>
      <c r="K31" s="307">
        <f>IF($A31="","",IFERROR(VLOOKUP(K$3&amp;$A31,Model1_SEMT!$1:$1048576,K$4,0)*100,"-"))</f>
        <v>0</v>
      </c>
      <c r="L31" s="308">
        <f>IF($A31="","",IFERROR(VLOOKUP(L$3&amp;$A31,Model1_SEMT!$1:$1048576,L$4,0),"-"))</f>
        <v>3.0711036175489426E-2</v>
      </c>
      <c r="M31" s="306">
        <f>IF($A31="","",IFERROR(VLOOKUP(M$3&amp;$A31,Model1_SEMT!$1:$1048576,M$4,0),"-"))</f>
        <v>1.0321213006973267</v>
      </c>
      <c r="N31" s="307">
        <f>IF($A31="","",IFERROR(VLOOKUP(N$3&amp;$A31,Model1_SEMT!$1:$1048576,N$4,0)*100,"-"))</f>
        <v>0</v>
      </c>
      <c r="O31" s="308">
        <f>IF($A31="","",IFERROR(VLOOKUP(O$3&amp;$A31,Model1_SEMT!$1:$1048576,O$4,0),"-"))</f>
        <v>3.1808909028768539E-2</v>
      </c>
      <c r="P31" s="306">
        <f>IF($A31="","",IFERROR(VLOOKUP(P$3&amp;$A31,Model1_SEMT!$1:$1048576,P$4,0),"-"))</f>
        <v>0.99437212944030762</v>
      </c>
      <c r="Q31" s="307">
        <f>IF($A31="","",IFERROR(VLOOKUP(Q$3&amp;$A31,Model1_SEMT!$1:$1048576,Q$4,0)*100,"-"))</f>
        <v>0</v>
      </c>
      <c r="R31" s="308">
        <f>IF($A31="","",IFERROR(VLOOKUP(R$3&amp;$A31,Model1_SEMT!$1:$1048576,R$4,0),"-"))</f>
        <v>3.1532853841781616E-2</v>
      </c>
      <c r="S31" s="306">
        <f>IF($A31="","",IFERROR(VLOOKUP(S$3&amp;$A31,Model1_SEMT!$1:$1048576,S$4,0),"-"))</f>
        <v>0.94546210765838623</v>
      </c>
      <c r="T31" s="307">
        <f>IF($A31="","",IFERROR(VLOOKUP(T$3&amp;$A31,Model1_SEMT!$1:$1048576,T$4,0)*100,"-"))</f>
        <v>0</v>
      </c>
      <c r="U31" s="308">
        <f>IF($A31="","",IFERROR(VLOOKUP(U$3&amp;$A31,Model1_SEMT!$1:$1048576,U$4,0),"-"))</f>
        <v>3.1959719955921173E-2</v>
      </c>
      <c r="V31" s="306">
        <f>IF($A31="","",IFERROR(VLOOKUP(V$3&amp;$A31,Model1_SEMT!$1:$1048576,V$4,0),"-"))</f>
        <v>0.99499458074569702</v>
      </c>
      <c r="W31" s="307">
        <f>IF($A31="","",IFERROR(VLOOKUP(W$3&amp;$A31,Model1_SEMT!$1:$1048576,W$4,0)*100,"-"))</f>
        <v>0</v>
      </c>
      <c r="X31" s="308">
        <f>IF($A31="","",IFERROR(VLOOKUP(X$3&amp;$A31,Model1_SEMT!$1:$1048576,X$4,0),"-"))</f>
        <v>3.0624119564890862E-2</v>
      </c>
      <c r="Y31" s="306">
        <f>IF($A31="","",IFERROR(VLOOKUP(Y$3&amp;$A31,Model1_SEMT!$1:$1048576,Y$4,0),"-"))</f>
        <v>0.93028062582015991</v>
      </c>
      <c r="Z31" s="307">
        <f>IF($A31="","",IFERROR(VLOOKUP(Z$3&amp;$A31,Model1_SEMT!$1:$1048576,Z$4,0)*100,"-"))</f>
        <v>0</v>
      </c>
      <c r="AA31" s="308">
        <f>IF($A31="","",IFERROR(VLOOKUP(AA$3&amp;$A31,Model1_SEMT!$1:$1048576,AA$4,0),"-"))</f>
        <v>3.2103966921567917E-2</v>
      </c>
      <c r="AB31" s="306">
        <f>IF($A31="","",IFERROR(VLOOKUP(AB$3&amp;$A31,Model1_SEMT!$1:$1048576,AB$4,0),"-"))</f>
        <v>0.87426692247390747</v>
      </c>
      <c r="AC31" s="307">
        <f>IF($A31="","",IFERROR(VLOOKUP(AC$3&amp;$A31,Model1_SEMT!$1:$1048576,AC$4,0)*100,"-"))</f>
        <v>0</v>
      </c>
      <c r="AD31" s="308">
        <f>IF($A31="","",IFERROR(VLOOKUP(AD$3&amp;$A31,Model1_SEMT!$1:$1048576,AD$4,0),"-"))</f>
        <v>3.2776210457086563E-2</v>
      </c>
      <c r="AE31" s="306">
        <f>IF($A31="","",IFERROR(VLOOKUP(AE$3&amp;$A31,Model1_SEMT!$1:$1048576,AE$4,0),"-"))</f>
        <v>1.0826698541641235</v>
      </c>
      <c r="AF31" s="307">
        <f>IF($A31="","",IFERROR(VLOOKUP(AF$3&amp;$A31,Model1_SEMT!$1:$1048576,AF$4,0)*100,"-"))</f>
        <v>0</v>
      </c>
      <c r="AG31" s="308">
        <f>IF($A31="","",IFERROR(VLOOKUP(AG$3&amp;$A31,Model1_SEMT!$1:$1048576,AG$4,0),"-"))</f>
        <v>3.3093281090259552E-2</v>
      </c>
      <c r="AH31" s="306">
        <f>IF($A31="","",IFERROR(VLOOKUP(AH$3&amp;$A31,Model1_SEMT!$1:$1048576,AH$4,0),"-"))</f>
        <v>0.98628842830657959</v>
      </c>
      <c r="AI31" s="307">
        <f>IF($A31="","",IFERROR(VLOOKUP(AI$3&amp;$A31,Model1_SEMT!$1:$1048576,AI$4,0)*100,"-"))</f>
        <v>0</v>
      </c>
      <c r="AJ31" s="308">
        <f>IF($A31="","",IFERROR(VLOOKUP(AJ$3&amp;$A31,Model1_SEMT!$1:$1048576,AJ$4,0),"-"))</f>
        <v>3.3519189804792404E-2</v>
      </c>
      <c r="AK31" s="306">
        <f>IF($A31="","",IFERROR(VLOOKUP(AK$3&amp;$A31,Model1_SEMT!$1:$1048576,AK$4,0),"-"))</f>
        <v>0.94657820463180542</v>
      </c>
      <c r="AL31" s="307">
        <f>IF($A31="","",IFERROR(VLOOKUP(AL$3&amp;$A31,Model1_SEMT!$1:$1048576,AL$4,0)*100,"-"))</f>
        <v>0</v>
      </c>
      <c r="AM31" s="308">
        <f>IF($A31="","",IFERROR(VLOOKUP(AM$3&amp;$A31,Model1_SEMT!$1:$1048576,AM$4,0),"-"))</f>
        <v>3.4352432936429977E-2</v>
      </c>
      <c r="AN31" s="306">
        <f>IF($A31="","",IFERROR(VLOOKUP(AN$3&amp;$A31,Model1_SEMT!$1:$1048576,AN$4,0),"-"))</f>
        <v>0.93311816453933716</v>
      </c>
      <c r="AO31" s="307">
        <f>IF($A31="","",IFERROR(VLOOKUP(AO$3&amp;$A31,Model1_SEMT!$1:$1048576,AO$4,0)*100,"-"))</f>
        <v>0</v>
      </c>
      <c r="AP31" s="308">
        <f>IF($A31="","",IFERROR(VLOOKUP(AP$3&amp;$A31,Model1_SEMT!$1:$1048576,AP$4,0),"-"))</f>
        <v>3.4577734768390656E-2</v>
      </c>
      <c r="AQ31" s="306">
        <f>IF($A31="","",IFERROR(VLOOKUP(AQ$3&amp;$A31,Model1_SEMT!$1:$1048576,AQ$4,0),"-"))</f>
        <v>0.95948106050491333</v>
      </c>
      <c r="AR31" s="307">
        <f>IF($A31="","",IFERROR(VLOOKUP(AR$3&amp;$A31,Model1_SEMT!$1:$1048576,AR$4,0)*100,"-"))</f>
        <v>0</v>
      </c>
      <c r="AS31" s="308">
        <f>IF($A31="","",IFERROR(VLOOKUP(AS$3&amp;$A31,Model1_SEMT!$1:$1048576,AS$4,0),"-"))</f>
        <v>3.4196894615888596E-2</v>
      </c>
      <c r="AT31" s="306">
        <f>IF($A31="","",IFERROR(VLOOKUP(AT$3&amp;$A31,Model1_SEMT!$1:$1048576,AT$4,0),"-"))</f>
        <v>0.94522732496261597</v>
      </c>
      <c r="AU31" s="307">
        <f>IF($A31="","",IFERROR(VLOOKUP(AU$3&amp;$A31,Model1_SEMT!$1:$1048576,AU$4,0)*100,"-"))</f>
        <v>0</v>
      </c>
      <c r="AV31" s="308">
        <f>IF($A31="","",IFERROR(VLOOKUP(AV$3&amp;$A31,Model1_SEMT!$1:$1048576,AV$4,0),"-"))</f>
        <v>3.5254474729299545E-2</v>
      </c>
      <c r="AW31" s="306">
        <f>IF($A31="","",IFERROR(VLOOKUP(AW$3&amp;$A31,Model1_SEMT!$1:$1048576,AW$4,0),"-"))</f>
        <v>0.96132022142410278</v>
      </c>
      <c r="AX31" s="307">
        <f>IF($A31="","",IFERROR(VLOOKUP(AX$3&amp;$A31,Model1_SEMT!$1:$1048576,AX$4,0)*100,"-"))</f>
        <v>0</v>
      </c>
      <c r="AY31" s="308">
        <f>IF($A31="","",IFERROR(VLOOKUP(AY$3&amp;$A31,Model1_SEMT!$1:$1048576,AY$4,0),"-"))</f>
        <v>4.138665646314621E-2</v>
      </c>
      <c r="AZ31" s="306">
        <f>IF($A31="","",IFERROR(VLOOKUP(AZ$3&amp;$A31,Model1_SEMT!$1:$1048576,AZ$4,0),"-"))</f>
        <v>0.94111710786819458</v>
      </c>
      <c r="BA31" s="307">
        <f>IF($A31="","",IFERROR(VLOOKUP(BA$3&amp;$A31,Model1_SEMT!$1:$1048576,BA$4,0)*100,"-"))</f>
        <v>0</v>
      </c>
      <c r="BB31" s="308">
        <f>IF($A31="","",IFERROR(VLOOKUP(BB$3&amp;$A31,Model1_SEMT!$1:$1048576,BB$4,0),"-"))</f>
        <v>3.9924036711454391E-2</v>
      </c>
      <c r="BC31" s="306">
        <f>IF($A31="","",IFERROR(VLOOKUP(BC$3&amp;$A31,Model1_SEMT!$1:$1048576,BC$4,0),"-"))</f>
        <v>0.98633533716201782</v>
      </c>
      <c r="BD31" s="307">
        <f>IF($A31="","",IFERROR(VLOOKUP(BD$3&amp;$A31,Model1_SEMT!$1:$1048576,BD$4,0)*100,"-"))</f>
        <v>0</v>
      </c>
      <c r="BE31" s="308">
        <f>IF($A31="","",IFERROR(VLOOKUP(BE$3&amp;$A31,Model1_SEMT!$1:$1048576,BE$4,0),"-"))</f>
        <v>3.0699027702212334E-2</v>
      </c>
      <c r="BF31" s="306">
        <f>IF($A31="","",IFERROR(VLOOKUP(BF$3&amp;$A31,Model1_SEMT!$1:$1048576,BF$4,0),"-"))</f>
        <v>0.96844011545181274</v>
      </c>
      <c r="BG31" s="307">
        <f>IF($A31="","",IFERROR(VLOOKUP(BG$3&amp;$A31,Model1_SEMT!$1:$1048576,BG$4,0)*100,"-"))</f>
        <v>0</v>
      </c>
      <c r="BH31" s="308">
        <f>IF($A31="","",IFERROR(VLOOKUP(BH$3&amp;$A31,Model1_SEMT!$1:$1048576,BH$4,0),"-"))</f>
        <v>3.1554646790027618E-2</v>
      </c>
      <c r="BI31" s="306">
        <f>IF($A31="","",IFERROR(VLOOKUP(BI$3&amp;$A31,Model1_SEMT!$1:$1048576,BI$4,0),"-"))</f>
        <v>0.96587264537811279</v>
      </c>
      <c r="BJ31" s="307">
        <f>IF($A31="","",IFERROR(VLOOKUP(BJ$3&amp;$A31,Model1_SEMT!$1:$1048576,BJ$4,0)*100,"-"))</f>
        <v>0</v>
      </c>
      <c r="BK31" s="308">
        <f>IF($A31="","",IFERROR(VLOOKUP(BK$3&amp;$A31,Model1_SEMT!$1:$1048576,BK$4,0),"-"))</f>
        <v>3.3436037600040436E-2</v>
      </c>
      <c r="BL31" s="306">
        <f>IF($A31="","",IFERROR(VLOOKUP(BL$3&amp;$A31,Model1_SEMT!$1:$1048576,BL$4,0),"-"))</f>
        <v>0.93952751159667969</v>
      </c>
      <c r="BM31" s="307">
        <f>IF($A31="","",IFERROR(VLOOKUP(BM$3&amp;$A31,Model1_SEMT!$1:$1048576,BM$4,0)*100,"-"))</f>
        <v>0</v>
      </c>
      <c r="BN31" s="308">
        <f>IF($A31="","",IFERROR(VLOOKUP(BN$3&amp;$A31,Model1_SEMT!$1:$1048576,BN$4,0),"-"))</f>
        <v>3.634604811668396E-2</v>
      </c>
      <c r="BO31" s="306">
        <f>IF($A31="","",IFERROR(VLOOKUP(BO$3&amp;$A31,Model1_SEMT!$1:$1048576,BO$4,0),"-"))</f>
        <v>0.94111710786819458</v>
      </c>
      <c r="BP31" s="307">
        <f>IF($A31="","",IFERROR(VLOOKUP(BP$3&amp;$A31,Model1_SEMT!$1:$1048576,BP$4,0)*100,"-"))</f>
        <v>0</v>
      </c>
      <c r="BQ31" s="308">
        <f>IF($A31="","",IFERROR(VLOOKUP(BQ$3&amp;$A31,Model1_SEMT!$1:$1048576,BQ$4,0),"-"))</f>
        <v>3.9924036711454391E-2</v>
      </c>
    </row>
    <row r="32" spans="1:69" ht="25.5" x14ac:dyDescent="0.25">
      <c r="A32" s="369" t="s">
        <v>709</v>
      </c>
      <c r="B32" s="298"/>
      <c r="C32" s="316" t="s">
        <v>750</v>
      </c>
      <c r="D32" s="306">
        <f>IF($A32="","",IFERROR(VLOOKUP(D$3&amp;$A32,Model1_SEMT!$1:$1048576,D$4,0),"-"))</f>
        <v>1.5030485391616821</v>
      </c>
      <c r="E32" s="307">
        <f>IF($A32="","",IFERROR(VLOOKUP(E$3&amp;$A32,Model1_SEMT!$1:$1048576,E$4,0)*100,"-"))</f>
        <v>0</v>
      </c>
      <c r="F32" s="308">
        <f>IF($A32="","",IFERROR(VLOOKUP(F$3&amp;$A32,Model1_SEMT!$1:$1048576,F$4,0),"-"))</f>
        <v>0.17237378656864166</v>
      </c>
      <c r="G32" s="306">
        <f>IF($A32="","",IFERROR(VLOOKUP(G$3&amp;$A32,Model1_SEMT!$1:$1048576,G$4,0),"-"))</f>
        <v>1.4756661653518677</v>
      </c>
      <c r="H32" s="307">
        <f>IF($A32="","",IFERROR(VLOOKUP(H$3&amp;$A32,Model1_SEMT!$1:$1048576,H$4,0)*100,"-"))</f>
        <v>0</v>
      </c>
      <c r="I32" s="308">
        <f>IF($A32="","",IFERROR(VLOOKUP(I$3&amp;$A32,Model1_SEMT!$1:$1048576,I$4,0),"-"))</f>
        <v>0.17719444632530212</v>
      </c>
      <c r="J32" s="306">
        <f>IF($A32="","",IFERROR(VLOOKUP(J$3&amp;$A32,Model1_SEMT!$1:$1048576,J$4,0),"-"))</f>
        <v>1.4896528720855713</v>
      </c>
      <c r="K32" s="307">
        <f>IF($A32="","",IFERROR(VLOOKUP(K$3&amp;$A32,Model1_SEMT!$1:$1048576,K$4,0)*100,"-"))</f>
        <v>0</v>
      </c>
      <c r="L32" s="308">
        <f>IF($A32="","",IFERROR(VLOOKUP(L$3&amp;$A32,Model1_SEMT!$1:$1048576,L$4,0),"-"))</f>
        <v>0.17672285437583923</v>
      </c>
      <c r="M32" s="306">
        <f>IF($A32="","",IFERROR(VLOOKUP(M$3&amp;$A32,Model1_SEMT!$1:$1048576,M$4,0),"-"))</f>
        <v>1.4774856567382813</v>
      </c>
      <c r="N32" s="307">
        <f>IF($A32="","",IFERROR(VLOOKUP(N$3&amp;$A32,Model1_SEMT!$1:$1048576,N$4,0)*100,"-"))</f>
        <v>0</v>
      </c>
      <c r="O32" s="308">
        <f>IF($A32="","",IFERROR(VLOOKUP(O$3&amp;$A32,Model1_SEMT!$1:$1048576,O$4,0),"-"))</f>
        <v>0.17541968822479248</v>
      </c>
      <c r="P32" s="306">
        <f>IF($A32="","",IFERROR(VLOOKUP(P$3&amp;$A32,Model1_SEMT!$1:$1048576,P$4,0),"-"))</f>
        <v>1.4522128105163574</v>
      </c>
      <c r="Q32" s="307">
        <f>IF($A32="","",IFERROR(VLOOKUP(Q$3&amp;$A32,Model1_SEMT!$1:$1048576,Q$4,0)*100,"-"))</f>
        <v>0</v>
      </c>
      <c r="R32" s="308">
        <f>IF($A32="","",IFERROR(VLOOKUP(R$3&amp;$A32,Model1_SEMT!$1:$1048576,R$4,0),"-"))</f>
        <v>0.18072071671485901</v>
      </c>
      <c r="S32" s="306">
        <f>IF($A32="","",IFERROR(VLOOKUP(S$3&amp;$A32,Model1_SEMT!$1:$1048576,S$4,0),"-"))</f>
        <v>1.4425418376922607</v>
      </c>
      <c r="T32" s="307">
        <f>IF($A32="","",IFERROR(VLOOKUP(T$3&amp;$A32,Model1_SEMT!$1:$1048576,T$4,0)*100,"-"))</f>
        <v>0</v>
      </c>
      <c r="U32" s="308">
        <f>IF($A32="","",IFERROR(VLOOKUP(U$3&amp;$A32,Model1_SEMT!$1:$1048576,U$4,0),"-"))</f>
        <v>0.17900604009628296</v>
      </c>
      <c r="V32" s="306">
        <f>IF($A32="","",IFERROR(VLOOKUP(V$3&amp;$A32,Model1_SEMT!$1:$1048576,V$4,0),"-"))</f>
        <v>1.45536208152771</v>
      </c>
      <c r="W32" s="307">
        <f>IF($A32="","",IFERROR(VLOOKUP(W$3&amp;$A32,Model1_SEMT!$1:$1048576,W$4,0)*100,"-"))</f>
        <v>0</v>
      </c>
      <c r="X32" s="308">
        <f>IF($A32="","",IFERROR(VLOOKUP(X$3&amp;$A32,Model1_SEMT!$1:$1048576,X$4,0),"-"))</f>
        <v>0.17827843129634857</v>
      </c>
      <c r="Y32" s="306">
        <f>IF($A32="","",IFERROR(VLOOKUP(Y$3&amp;$A32,Model1_SEMT!$1:$1048576,Y$4,0),"-"))</f>
        <v>1.3931846618652344</v>
      </c>
      <c r="Z32" s="307">
        <f>IF($A32="","",IFERROR(VLOOKUP(Z$3&amp;$A32,Model1_SEMT!$1:$1048576,Z$4,0)*100,"-"))</f>
        <v>0</v>
      </c>
      <c r="AA32" s="308">
        <f>IF($A32="","",IFERROR(VLOOKUP(AA$3&amp;$A32,Model1_SEMT!$1:$1048576,AA$4,0),"-"))</f>
        <v>0.18058870732784271</v>
      </c>
      <c r="AB32" s="306">
        <f>IF($A32="","",IFERROR(VLOOKUP(AB$3&amp;$A32,Model1_SEMT!$1:$1048576,AB$4,0),"-"))</f>
        <v>1.3881987333297729</v>
      </c>
      <c r="AC32" s="307">
        <f>IF($A32="","",IFERROR(VLOOKUP(AC$3&amp;$A32,Model1_SEMT!$1:$1048576,AC$4,0)*100,"-"))</f>
        <v>0</v>
      </c>
      <c r="AD32" s="308">
        <f>IF($A32="","",IFERROR(VLOOKUP(AD$3&amp;$A32,Model1_SEMT!$1:$1048576,AD$4,0),"-"))</f>
        <v>0.18996623158454895</v>
      </c>
      <c r="AE32" s="306">
        <f>IF($A32="","",IFERROR(VLOOKUP(AE$3&amp;$A32,Model1_SEMT!$1:$1048576,AE$4,0),"-"))</f>
        <v>1.4859706163406372</v>
      </c>
      <c r="AF32" s="307">
        <f>IF($A32="","",IFERROR(VLOOKUP(AF$3&amp;$A32,Model1_SEMT!$1:$1048576,AF$4,0)*100,"-"))</f>
        <v>0</v>
      </c>
      <c r="AG32" s="308">
        <f>IF($A32="","",IFERROR(VLOOKUP(AG$3&amp;$A32,Model1_SEMT!$1:$1048576,AG$4,0),"-"))</f>
        <v>0.19349481165409088</v>
      </c>
      <c r="AH32" s="306">
        <f>IF($A32="","",IFERROR(VLOOKUP(AH$3&amp;$A32,Model1_SEMT!$1:$1048576,AH$4,0),"-"))</f>
        <v>1.3678169250488281</v>
      </c>
      <c r="AI32" s="307">
        <f>IF($A32="","",IFERROR(VLOOKUP(AI$3&amp;$A32,Model1_SEMT!$1:$1048576,AI$4,0)*100,"-"))</f>
        <v>0</v>
      </c>
      <c r="AJ32" s="308">
        <f>IF($A32="","",IFERROR(VLOOKUP(AJ$3&amp;$A32,Model1_SEMT!$1:$1048576,AJ$4,0),"-"))</f>
        <v>0.19478817284107208</v>
      </c>
      <c r="AK32" s="306">
        <f>IF($A32="","",IFERROR(VLOOKUP(AK$3&amp;$A32,Model1_SEMT!$1:$1048576,AK$4,0),"-"))</f>
        <v>1.3989754915237427</v>
      </c>
      <c r="AL32" s="307">
        <f>IF($A32="","",IFERROR(VLOOKUP(AL$3&amp;$A32,Model1_SEMT!$1:$1048576,AL$4,0)*100,"-"))</f>
        <v>0</v>
      </c>
      <c r="AM32" s="308">
        <f>IF($A32="","",IFERROR(VLOOKUP(AM$3&amp;$A32,Model1_SEMT!$1:$1048576,AM$4,0),"-"))</f>
        <v>0.19921919703483582</v>
      </c>
      <c r="AN32" s="306">
        <f>IF($A32="","",IFERROR(VLOOKUP(AN$3&amp;$A32,Model1_SEMT!$1:$1048576,AN$4,0),"-"))</f>
        <v>1.4449911117553711</v>
      </c>
      <c r="AO32" s="307">
        <f>IF($A32="","",IFERROR(VLOOKUP(AO$3&amp;$A32,Model1_SEMT!$1:$1048576,AO$4,0)*100,"-"))</f>
        <v>0</v>
      </c>
      <c r="AP32" s="308">
        <f>IF($A32="","",IFERROR(VLOOKUP(AP$3&amp;$A32,Model1_SEMT!$1:$1048576,AP$4,0),"-"))</f>
        <v>0.20289251208305359</v>
      </c>
      <c r="AQ32" s="306">
        <f>IF($A32="","",IFERROR(VLOOKUP(AQ$3&amp;$A32,Model1_SEMT!$1:$1048576,AQ$4,0),"-"))</f>
        <v>1.4612190723419189</v>
      </c>
      <c r="AR32" s="307">
        <f>IF($A32="","",IFERROR(VLOOKUP(AR$3&amp;$A32,Model1_SEMT!$1:$1048576,AR$4,0)*100,"-"))</f>
        <v>0</v>
      </c>
      <c r="AS32" s="308">
        <f>IF($A32="","",IFERROR(VLOOKUP(AS$3&amp;$A32,Model1_SEMT!$1:$1048576,AS$4,0),"-"))</f>
        <v>0.20574261248111725</v>
      </c>
      <c r="AT32" s="306">
        <f>IF($A32="","",IFERROR(VLOOKUP(AT$3&amp;$A32,Model1_SEMT!$1:$1048576,AT$4,0),"-"))</f>
        <v>1.5269536972045898</v>
      </c>
      <c r="AU32" s="307">
        <f>IF($A32="","",IFERROR(VLOOKUP(AU$3&amp;$A32,Model1_SEMT!$1:$1048576,AU$4,0)*100,"-"))</f>
        <v>0</v>
      </c>
      <c r="AV32" s="308">
        <f>IF($A32="","",IFERROR(VLOOKUP(AV$3&amp;$A32,Model1_SEMT!$1:$1048576,AV$4,0),"-"))</f>
        <v>0.210147425532341</v>
      </c>
      <c r="AW32" s="306">
        <f>IF($A32="","",IFERROR(VLOOKUP(AW$3&amp;$A32,Model1_SEMT!$1:$1048576,AW$4,0),"-"))</f>
        <v>1.4269347190856934</v>
      </c>
      <c r="AX32" s="307">
        <f>IF($A32="","",IFERROR(VLOOKUP(AX$3&amp;$A32,Model1_SEMT!$1:$1048576,AX$4,0)*100,"-"))</f>
        <v>0</v>
      </c>
      <c r="AY32" s="308">
        <f>IF($A32="","",IFERROR(VLOOKUP(AY$3&amp;$A32,Model1_SEMT!$1:$1048576,AY$4,0),"-"))</f>
        <v>0.18614985048770905</v>
      </c>
      <c r="AZ32" s="306">
        <f>IF($A32="","",IFERROR(VLOOKUP(AZ$3&amp;$A32,Model1_SEMT!$1:$1048576,AZ$4,0),"-"))</f>
        <v>1.4494431018829346</v>
      </c>
      <c r="BA32" s="307">
        <f>IF($A32="","",IFERROR(VLOOKUP(BA$3&amp;$A32,Model1_SEMT!$1:$1048576,BA$4,0)*100,"-"))</f>
        <v>0</v>
      </c>
      <c r="BB32" s="308">
        <f>IF($A32="","",IFERROR(VLOOKUP(BB$3&amp;$A32,Model1_SEMT!$1:$1048576,BB$4,0),"-"))</f>
        <v>0.21193674206733704</v>
      </c>
      <c r="BC32" s="306">
        <f>IF($A32="","",IFERROR(VLOOKUP(BC$3&amp;$A32,Model1_SEMT!$1:$1048576,BC$4,0),"-"))</f>
        <v>1.486170768737793</v>
      </c>
      <c r="BD32" s="307">
        <f>IF($A32="","",IFERROR(VLOOKUP(BD$3&amp;$A32,Model1_SEMT!$1:$1048576,BD$4,0)*100,"-"))</f>
        <v>0</v>
      </c>
      <c r="BE32" s="308">
        <f>IF($A32="","",IFERROR(VLOOKUP(BE$3&amp;$A32,Model1_SEMT!$1:$1048576,BE$4,0),"-"))</f>
        <v>0.17544113099575043</v>
      </c>
      <c r="BF32" s="306">
        <f>IF($A32="","",IFERROR(VLOOKUP(BF$3&amp;$A32,Model1_SEMT!$1:$1048576,BF$4,0),"-"))</f>
        <v>1.4379075765609741</v>
      </c>
      <c r="BG32" s="307">
        <f>IF($A32="","",IFERROR(VLOOKUP(BG$3&amp;$A32,Model1_SEMT!$1:$1048576,BG$4,0)*100,"-"))</f>
        <v>0</v>
      </c>
      <c r="BH32" s="308">
        <f>IF($A32="","",IFERROR(VLOOKUP(BH$3&amp;$A32,Model1_SEMT!$1:$1048576,BH$4,0),"-"))</f>
        <v>0.17964619398117065</v>
      </c>
      <c r="BI32" s="306">
        <f>IF($A32="","",IFERROR(VLOOKUP(BI$3&amp;$A32,Model1_SEMT!$1:$1048576,BI$4,0),"-"))</f>
        <v>1.4035613536834717</v>
      </c>
      <c r="BJ32" s="307">
        <f>IF($A32="","",IFERROR(VLOOKUP(BJ$3&amp;$A32,Model1_SEMT!$1:$1048576,BJ$4,0)*100,"-"))</f>
        <v>0</v>
      </c>
      <c r="BK32" s="308">
        <f>IF($A32="","",IFERROR(VLOOKUP(BK$3&amp;$A32,Model1_SEMT!$1:$1048576,BK$4,0),"-"))</f>
        <v>0.19437094032764435</v>
      </c>
      <c r="BL32" s="306">
        <f>IF($A32="","",IFERROR(VLOOKUP(BL$3&amp;$A32,Model1_SEMT!$1:$1048576,BL$4,0),"-"))</f>
        <v>1.4529334306716919</v>
      </c>
      <c r="BM32" s="307">
        <f>IF($A32="","",IFERROR(VLOOKUP(BM$3&amp;$A32,Model1_SEMT!$1:$1048576,BM$4,0)*100,"-"))</f>
        <v>0</v>
      </c>
      <c r="BN32" s="308">
        <f>IF($A32="","",IFERROR(VLOOKUP(BN$3&amp;$A32,Model1_SEMT!$1:$1048576,BN$4,0),"-"))</f>
        <v>0.20125484466552734</v>
      </c>
      <c r="BO32" s="306">
        <f>IF($A32="","",IFERROR(VLOOKUP(BO$3&amp;$A32,Model1_SEMT!$1:$1048576,BO$4,0),"-"))</f>
        <v>1.4494431018829346</v>
      </c>
      <c r="BP32" s="307">
        <f>IF($A32="","",IFERROR(VLOOKUP(BP$3&amp;$A32,Model1_SEMT!$1:$1048576,BP$4,0)*100,"-"))</f>
        <v>0</v>
      </c>
      <c r="BQ32" s="308">
        <f>IF($A32="","",IFERROR(VLOOKUP(BQ$3&amp;$A32,Model1_SEMT!$1:$1048576,BQ$4,0),"-"))</f>
        <v>0.21193674206733704</v>
      </c>
    </row>
    <row r="33" spans="1:69" ht="25.5" x14ac:dyDescent="0.25">
      <c r="A33" s="369" t="s">
        <v>710</v>
      </c>
      <c r="B33" s="334"/>
      <c r="C33" s="335" t="s">
        <v>770</v>
      </c>
      <c r="D33" s="306">
        <f>IF($A33="","",IFERROR(VLOOKUP(D$3&amp;$A33,Model1_SEMT!$1:$1048576,D$4,0),"-"))</f>
        <v>1.9047316312789917</v>
      </c>
      <c r="E33" s="307">
        <f>IF($A33="","",IFERROR(VLOOKUP(E$3&amp;$A33,Model1_SEMT!$1:$1048576,E$4,0)*100,"-"))</f>
        <v>0</v>
      </c>
      <c r="F33" s="308">
        <f>IF($A33="","",IFERROR(VLOOKUP(F$3&amp;$A33,Model1_SEMT!$1:$1048576,F$4,0),"-"))</f>
        <v>9.2577608302235603E-3</v>
      </c>
      <c r="G33" s="306">
        <f>IF($A33="","",IFERROR(VLOOKUP(G$3&amp;$A33,Model1_SEMT!$1:$1048576,G$4,0),"-"))</f>
        <v>1.7366292476654053</v>
      </c>
      <c r="H33" s="307">
        <f>IF($A33="","",IFERROR(VLOOKUP(H$3&amp;$A33,Model1_SEMT!$1:$1048576,H$4,0)*100,"-"))</f>
        <v>0</v>
      </c>
      <c r="I33" s="308">
        <f>IF($A33="","",IFERROR(VLOOKUP(I$3&amp;$A33,Model1_SEMT!$1:$1048576,I$4,0),"-"))</f>
        <v>9.9760871380567551E-3</v>
      </c>
      <c r="J33" s="306">
        <f>IF($A33="","",IFERROR(VLOOKUP(J$3&amp;$A33,Model1_SEMT!$1:$1048576,J$4,0),"-"))</f>
        <v>1.8914248943328857</v>
      </c>
      <c r="K33" s="307">
        <f>IF($A33="","",IFERROR(VLOOKUP(K$3&amp;$A33,Model1_SEMT!$1:$1048576,K$4,0)*100,"-"))</f>
        <v>0</v>
      </c>
      <c r="L33" s="308">
        <f>IF($A33="","",IFERROR(VLOOKUP(L$3&amp;$A33,Model1_SEMT!$1:$1048576,L$4,0),"-"))</f>
        <v>9.8476046696305275E-3</v>
      </c>
      <c r="M33" s="306">
        <f>IF($A33="","",IFERROR(VLOOKUP(M$3&amp;$A33,Model1_SEMT!$1:$1048576,M$4,0),"-"))</f>
        <v>1.9065130949020386</v>
      </c>
      <c r="N33" s="307">
        <f>IF($A33="","",IFERROR(VLOOKUP(N$3&amp;$A33,Model1_SEMT!$1:$1048576,N$4,0)*100,"-"))</f>
        <v>0</v>
      </c>
      <c r="O33" s="308">
        <f>IF($A33="","",IFERROR(VLOOKUP(O$3&amp;$A33,Model1_SEMT!$1:$1048576,O$4,0),"-"))</f>
        <v>1.0055872611701488E-2</v>
      </c>
      <c r="P33" s="306">
        <f>IF($A33="","",IFERROR(VLOOKUP(P$3&amp;$A33,Model1_SEMT!$1:$1048576,P$4,0),"-"))</f>
        <v>1.9554316997528076</v>
      </c>
      <c r="Q33" s="307">
        <f>IF($A33="","",IFERROR(VLOOKUP(Q$3&amp;$A33,Model1_SEMT!$1:$1048576,Q$4,0)*100,"-"))</f>
        <v>0</v>
      </c>
      <c r="R33" s="308">
        <f>IF($A33="","",IFERROR(VLOOKUP(R$3&amp;$A33,Model1_SEMT!$1:$1048576,R$4,0),"-"))</f>
        <v>1.0117960162460804E-2</v>
      </c>
      <c r="S33" s="306">
        <f>IF($A33="","",IFERROR(VLOOKUP(S$3&amp;$A33,Model1_SEMT!$1:$1048576,S$4,0),"-"))</f>
        <v>1.9671233892440796</v>
      </c>
      <c r="T33" s="307">
        <f>IF($A33="","",IFERROR(VLOOKUP(T$3&amp;$A33,Model1_SEMT!$1:$1048576,T$4,0)*100,"-"))</f>
        <v>0</v>
      </c>
      <c r="U33" s="308">
        <f>IF($A33="","",IFERROR(VLOOKUP(U$3&amp;$A33,Model1_SEMT!$1:$1048576,U$4,0),"-"))</f>
        <v>9.3341190367937088E-3</v>
      </c>
      <c r="V33" s="306">
        <f>IF($A33="","",IFERROR(VLOOKUP(V$3&amp;$A33,Model1_SEMT!$1:$1048576,V$4,0),"-"))</f>
        <v>2.0338518619537354</v>
      </c>
      <c r="W33" s="307">
        <f>IF($A33="","",IFERROR(VLOOKUP(W$3&amp;$A33,Model1_SEMT!$1:$1048576,W$4,0)*100,"-"))</f>
        <v>0</v>
      </c>
      <c r="X33" s="308">
        <f>IF($A33="","",IFERROR(VLOOKUP(X$3&amp;$A33,Model1_SEMT!$1:$1048576,X$4,0),"-"))</f>
        <v>9.9716242402791977E-3</v>
      </c>
      <c r="Y33" s="306">
        <f>IF($A33="","",IFERROR(VLOOKUP(Y$3&amp;$A33,Model1_SEMT!$1:$1048576,Y$4,0),"-"))</f>
        <v>1.9950524568557739</v>
      </c>
      <c r="Z33" s="307">
        <f>IF($A33="","",IFERROR(VLOOKUP(Z$3&amp;$A33,Model1_SEMT!$1:$1048576,Z$4,0)*100,"-"))</f>
        <v>0</v>
      </c>
      <c r="AA33" s="308">
        <f>IF($A33="","",IFERROR(VLOOKUP(AA$3&amp;$A33,Model1_SEMT!$1:$1048576,AA$4,0),"-"))</f>
        <v>9.4060013070702553E-3</v>
      </c>
      <c r="AB33" s="306">
        <f>IF($A33="","",IFERROR(VLOOKUP(AB$3&amp;$A33,Model1_SEMT!$1:$1048576,AB$4,0),"-"))</f>
        <v>1.9081220626831055</v>
      </c>
      <c r="AC33" s="307">
        <f>IF($A33="","",IFERROR(VLOOKUP(AC$3&amp;$A33,Model1_SEMT!$1:$1048576,AC$4,0)*100,"-"))</f>
        <v>0</v>
      </c>
      <c r="AD33" s="308">
        <f>IF($A33="","",IFERROR(VLOOKUP(AD$3&amp;$A33,Model1_SEMT!$1:$1048576,AD$4,0),"-"))</f>
        <v>8.5633033886551857E-3</v>
      </c>
      <c r="AE33" s="306">
        <f>IF($A33="","",IFERROR(VLOOKUP(AE$3&amp;$A33,Model1_SEMT!$1:$1048576,AE$4,0),"-"))</f>
        <v>1.9565958976745605</v>
      </c>
      <c r="AF33" s="307">
        <f>IF($A33="","",IFERROR(VLOOKUP(AF$3&amp;$A33,Model1_SEMT!$1:$1048576,AF$4,0)*100,"-"))</f>
        <v>0</v>
      </c>
      <c r="AG33" s="308">
        <f>IF($A33="","",IFERROR(VLOOKUP(AG$3&amp;$A33,Model1_SEMT!$1:$1048576,AG$4,0),"-"))</f>
        <v>8.0301752313971519E-3</v>
      </c>
      <c r="AH33" s="306">
        <f>IF($A33="","",IFERROR(VLOOKUP(AH$3&amp;$A33,Model1_SEMT!$1:$1048576,AH$4,0),"-"))</f>
        <v>1.8529070615768433</v>
      </c>
      <c r="AI33" s="307">
        <f>IF($A33="","",IFERROR(VLOOKUP(AI$3&amp;$A33,Model1_SEMT!$1:$1048576,AI$4,0)*100,"-"))</f>
        <v>0</v>
      </c>
      <c r="AJ33" s="308">
        <f>IF($A33="","",IFERROR(VLOOKUP(AJ$3&amp;$A33,Model1_SEMT!$1:$1048576,AJ$4,0),"-"))</f>
        <v>8.7227486073970795E-3</v>
      </c>
      <c r="AK33" s="306">
        <f>IF($A33="","",IFERROR(VLOOKUP(AK$3&amp;$A33,Model1_SEMT!$1:$1048576,AK$4,0),"-"))</f>
        <v>2.024390697479248</v>
      </c>
      <c r="AL33" s="307">
        <f>IF($A33="","",IFERROR(VLOOKUP(AL$3&amp;$A33,Model1_SEMT!$1:$1048576,AL$4,0)*100,"-"))</f>
        <v>0</v>
      </c>
      <c r="AM33" s="308">
        <f>IF($A33="","",IFERROR(VLOOKUP(AM$3&amp;$A33,Model1_SEMT!$1:$1048576,AM$4,0),"-"))</f>
        <v>8.0138146877288818E-3</v>
      </c>
      <c r="AN33" s="306">
        <f>IF($A33="","",IFERROR(VLOOKUP(AN$3&amp;$A33,Model1_SEMT!$1:$1048576,AN$4,0),"-"))</f>
        <v>1.9351446628570557</v>
      </c>
      <c r="AO33" s="307">
        <f>IF($A33="","",IFERROR(VLOOKUP(AO$3&amp;$A33,Model1_SEMT!$1:$1048576,AO$4,0)*100,"-"))</f>
        <v>0</v>
      </c>
      <c r="AP33" s="308">
        <f>IF($A33="","",IFERROR(VLOOKUP(AP$3&amp;$A33,Model1_SEMT!$1:$1048576,AP$4,0),"-"))</f>
        <v>9.8608266562223434E-3</v>
      </c>
      <c r="AQ33" s="306">
        <f>IF($A33="","",IFERROR(VLOOKUP(AQ$3&amp;$A33,Model1_SEMT!$1:$1048576,AQ$4,0),"-"))</f>
        <v>1.9568454027175903</v>
      </c>
      <c r="AR33" s="307">
        <f>IF($A33="","",IFERROR(VLOOKUP(AR$3&amp;$A33,Model1_SEMT!$1:$1048576,AR$4,0)*100,"-"))</f>
        <v>0</v>
      </c>
      <c r="AS33" s="308">
        <f>IF($A33="","",IFERROR(VLOOKUP(AS$3&amp;$A33,Model1_SEMT!$1:$1048576,AS$4,0),"-"))</f>
        <v>1.0770298540592194E-2</v>
      </c>
      <c r="AT33" s="306">
        <f>IF($A33="","",IFERROR(VLOOKUP(AT$3&amp;$A33,Model1_SEMT!$1:$1048576,AT$4,0),"-"))</f>
        <v>2.0101618766784668</v>
      </c>
      <c r="AU33" s="307">
        <f>IF($A33="","",IFERROR(VLOOKUP(AU$3&amp;$A33,Model1_SEMT!$1:$1048576,AU$4,0)*100,"-"))</f>
        <v>0</v>
      </c>
      <c r="AV33" s="308">
        <f>IF($A33="","",IFERROR(VLOOKUP(AV$3&amp;$A33,Model1_SEMT!$1:$1048576,AV$4,0),"-"))</f>
        <v>9.5568634569644928E-3</v>
      </c>
      <c r="AW33" s="306">
        <f>IF($A33="","",IFERROR(VLOOKUP(AW$3&amp;$A33,Model1_SEMT!$1:$1048576,AW$4,0),"-"))</f>
        <v>2.0011909008026123</v>
      </c>
      <c r="AX33" s="307">
        <f>IF($A33="","",IFERROR(VLOOKUP(AX$3&amp;$A33,Model1_SEMT!$1:$1048576,AX$4,0)*100,"-"))</f>
        <v>0</v>
      </c>
      <c r="AY33" s="308">
        <f>IF($A33="","",IFERROR(VLOOKUP(AY$3&amp;$A33,Model1_SEMT!$1:$1048576,AY$4,0),"-"))</f>
        <v>1.0140029713511467E-2</v>
      </c>
      <c r="AZ33" s="306">
        <f>IF($A33="","",IFERROR(VLOOKUP(AZ$3&amp;$A33,Model1_SEMT!$1:$1048576,AZ$4,0),"-"))</f>
        <v>1.9060596227645874</v>
      </c>
      <c r="BA33" s="307">
        <f>IF($A33="","",IFERROR(VLOOKUP(BA$3&amp;$A33,Model1_SEMT!$1:$1048576,BA$4,0)*100,"-"))</f>
        <v>0</v>
      </c>
      <c r="BB33" s="308">
        <f>IF($A33="","",IFERROR(VLOOKUP(BB$3&amp;$A33,Model1_SEMT!$1:$1048576,BB$4,0),"-"))</f>
        <v>1.080534141510725E-2</v>
      </c>
      <c r="BC33" s="306">
        <f>IF($A33="","",IFERROR(VLOOKUP(BC$3&amp;$A33,Model1_SEMT!$1:$1048576,BC$4,0),"-"))</f>
        <v>1.8588463068008423</v>
      </c>
      <c r="BD33" s="307">
        <f>IF($A33="","",IFERROR(VLOOKUP(BD$3&amp;$A33,Model1_SEMT!$1:$1048576,BD$4,0)*100,"-"))</f>
        <v>0</v>
      </c>
      <c r="BE33" s="308">
        <f>IF($A33="","",IFERROR(VLOOKUP(BE$3&amp;$A33,Model1_SEMT!$1:$1048576,BE$4,0),"-"))</f>
        <v>9.7875334322452545E-3</v>
      </c>
      <c r="BF33" s="306">
        <f>IF($A33="","",IFERROR(VLOOKUP(BF$3&amp;$A33,Model1_SEMT!$1:$1048576,BF$4,0),"-"))</f>
        <v>1.9893323183059692</v>
      </c>
      <c r="BG33" s="307">
        <f>IF($A33="","",IFERROR(VLOOKUP(BG$3&amp;$A33,Model1_SEMT!$1:$1048576,BG$4,0)*100,"-"))</f>
        <v>0</v>
      </c>
      <c r="BH33" s="308">
        <f>IF($A33="","",IFERROR(VLOOKUP(BH$3&amp;$A33,Model1_SEMT!$1:$1048576,BH$4,0),"-"))</f>
        <v>9.7069470211863518E-3</v>
      </c>
      <c r="BI33" s="306">
        <f>IF($A33="","",IFERROR(VLOOKUP(BI$3&amp;$A33,Model1_SEMT!$1:$1048576,BI$4,0),"-"))</f>
        <v>1.9284878969192505</v>
      </c>
      <c r="BJ33" s="307">
        <f>IF($A33="","",IFERROR(VLOOKUP(BJ$3&amp;$A33,Model1_SEMT!$1:$1048576,BJ$4,0)*100,"-"))</f>
        <v>0</v>
      </c>
      <c r="BK33" s="308">
        <f>IF($A33="","",IFERROR(VLOOKUP(BK$3&amp;$A33,Model1_SEMT!$1:$1048576,BK$4,0),"-"))</f>
        <v>8.3323484286665916E-3</v>
      </c>
      <c r="BL33" s="306">
        <f>IF($A33="","",IFERROR(VLOOKUP(BL$3&amp;$A33,Model1_SEMT!$1:$1048576,BL$4,0),"-"))</f>
        <v>1.9636771678924561</v>
      </c>
      <c r="BM33" s="307">
        <f>IF($A33="","",IFERROR(VLOOKUP(BM$3&amp;$A33,Model1_SEMT!$1:$1048576,BM$4,0)*100,"-"))</f>
        <v>0</v>
      </c>
      <c r="BN33" s="308">
        <f>IF($A33="","",IFERROR(VLOOKUP(BN$3&amp;$A33,Model1_SEMT!$1:$1048576,BN$4,0),"-"))</f>
        <v>1.0083366185426712E-2</v>
      </c>
      <c r="BO33" s="306">
        <f>IF($A33="","",IFERROR(VLOOKUP(BO$3&amp;$A33,Model1_SEMT!$1:$1048576,BO$4,0),"-"))</f>
        <v>1.9060596227645874</v>
      </c>
      <c r="BP33" s="307">
        <f>IF($A33="","",IFERROR(VLOOKUP(BP$3&amp;$A33,Model1_SEMT!$1:$1048576,BP$4,0)*100,"-"))</f>
        <v>0</v>
      </c>
      <c r="BQ33" s="308">
        <f>IF($A33="","",IFERROR(VLOOKUP(BQ$3&amp;$A33,Model1_SEMT!$1:$1048576,BQ$4,0),"-"))</f>
        <v>1.080534141510725E-2</v>
      </c>
    </row>
    <row r="34" spans="1:69" ht="25.5" x14ac:dyDescent="0.25">
      <c r="A34" s="369" t="s">
        <v>712</v>
      </c>
      <c r="B34" s="334"/>
      <c r="C34" s="335" t="s">
        <v>771</v>
      </c>
      <c r="D34" s="306">
        <f>IF($A34="","",IFERROR(VLOOKUP(D$3&amp;$A34,Model1_SEMT!$1:$1048576,D$4,0),"-"))</f>
        <v>1.7921599149703979</v>
      </c>
      <c r="E34" s="307">
        <f>IF($A34="","",IFERROR(VLOOKUP(E$3&amp;$A34,Model1_SEMT!$1:$1048576,E$4,0)*100,"-"))</f>
        <v>8.228404477639214E-23</v>
      </c>
      <c r="F34" s="308">
        <f>IF($A34="","",IFERROR(VLOOKUP(F$3&amp;$A34,Model1_SEMT!$1:$1048576,F$4,0),"-"))</f>
        <v>2.356689190492034E-3</v>
      </c>
      <c r="G34" s="306">
        <f>IF($A34="","",IFERROR(VLOOKUP(G$3&amp;$A34,Model1_SEMT!$1:$1048576,G$4,0),"-"))</f>
        <v>1.9485175609588623</v>
      </c>
      <c r="H34" s="307">
        <f>IF($A34="","",IFERROR(VLOOKUP(H$3&amp;$A34,Model1_SEMT!$1:$1048576,H$4,0)*100,"-"))</f>
        <v>0</v>
      </c>
      <c r="I34" s="308">
        <f>IF($A34="","",IFERROR(VLOOKUP(I$3&amp;$A34,Model1_SEMT!$1:$1048576,I$4,0),"-"))</f>
        <v>3.3668323885649443E-3</v>
      </c>
      <c r="J34" s="306">
        <f>IF($A34="","",IFERROR(VLOOKUP(J$3&amp;$A34,Model1_SEMT!$1:$1048576,J$4,0),"-"))</f>
        <v>2.2760219573974609</v>
      </c>
      <c r="K34" s="307">
        <f>IF($A34="","",IFERROR(VLOOKUP(K$3&amp;$A34,Model1_SEMT!$1:$1048576,K$4,0)*100,"-"))</f>
        <v>0</v>
      </c>
      <c r="L34" s="308">
        <f>IF($A34="","",IFERROR(VLOOKUP(L$3&amp;$A34,Model1_SEMT!$1:$1048576,L$4,0),"-"))</f>
        <v>3.2729425001889467E-3</v>
      </c>
      <c r="M34" s="306">
        <f>IF($A34="","",IFERROR(VLOOKUP(M$3&amp;$A34,Model1_SEMT!$1:$1048576,M$4,0),"-"))</f>
        <v>2.1937987804412842</v>
      </c>
      <c r="N34" s="307">
        <f>IF($A34="","",IFERROR(VLOOKUP(N$3&amp;$A34,Model1_SEMT!$1:$1048576,N$4,0)*100,"-"))</f>
        <v>0</v>
      </c>
      <c r="O34" s="308">
        <f>IF($A34="","",IFERROR(VLOOKUP(O$3&amp;$A34,Model1_SEMT!$1:$1048576,O$4,0),"-"))</f>
        <v>3.3059297129511833E-3</v>
      </c>
      <c r="P34" s="306">
        <f>IF($A34="","",IFERROR(VLOOKUP(P$3&amp;$A34,Model1_SEMT!$1:$1048576,P$4,0),"-"))</f>
        <v>2.2977209091186523</v>
      </c>
      <c r="Q34" s="307">
        <f>IF($A34="","",IFERROR(VLOOKUP(Q$3&amp;$A34,Model1_SEMT!$1:$1048576,Q$4,0)*100,"-"))</f>
        <v>0</v>
      </c>
      <c r="R34" s="308">
        <f>IF($A34="","",IFERROR(VLOOKUP(R$3&amp;$A34,Model1_SEMT!$1:$1048576,R$4,0),"-"))</f>
        <v>2.5110684800893068E-3</v>
      </c>
      <c r="S34" s="306">
        <f>IF($A34="","",IFERROR(VLOOKUP(S$3&amp;$A34,Model1_SEMT!$1:$1048576,S$4,0),"-"))</f>
        <v>2.2964339256286621</v>
      </c>
      <c r="T34" s="307">
        <f>IF($A34="","",IFERROR(VLOOKUP(T$3&amp;$A34,Model1_SEMT!$1:$1048576,T$4,0)*100,"-"))</f>
        <v>0</v>
      </c>
      <c r="U34" s="308">
        <f>IF($A34="","",IFERROR(VLOOKUP(U$3&amp;$A34,Model1_SEMT!$1:$1048576,U$4,0),"-"))</f>
        <v>2.9913403559476137E-3</v>
      </c>
      <c r="V34" s="306">
        <f>IF($A34="","",IFERROR(VLOOKUP(V$3&amp;$A34,Model1_SEMT!$1:$1048576,V$4,0),"-"))</f>
        <v>2.1523869037628174</v>
      </c>
      <c r="W34" s="307">
        <f>IF($A34="","",IFERROR(VLOOKUP(W$3&amp;$A34,Model1_SEMT!$1:$1048576,W$4,0)*100,"-"))</f>
        <v>0</v>
      </c>
      <c r="X34" s="308">
        <f>IF($A34="","",IFERROR(VLOOKUP(X$3&amp;$A34,Model1_SEMT!$1:$1048576,X$4,0),"-"))</f>
        <v>3.5128914751112461E-3</v>
      </c>
      <c r="Y34" s="306">
        <f>IF($A34="","",IFERROR(VLOOKUP(Y$3&amp;$A34,Model1_SEMT!$1:$1048576,Y$4,0),"-"))</f>
        <v>2.2885439395904541</v>
      </c>
      <c r="Z34" s="307">
        <f>IF($A34="","",IFERROR(VLOOKUP(Z$3&amp;$A34,Model1_SEMT!$1:$1048576,Z$4,0)*100,"-"))</f>
        <v>0</v>
      </c>
      <c r="AA34" s="308">
        <f>IF($A34="","",IFERROR(VLOOKUP(AA$3&amp;$A34,Model1_SEMT!$1:$1048576,AA$4,0),"-"))</f>
        <v>4.097930621355772E-3</v>
      </c>
      <c r="AB34" s="306">
        <f>IF($A34="","",IFERROR(VLOOKUP(AB$3&amp;$A34,Model1_SEMT!$1:$1048576,AB$4,0),"-"))</f>
        <v>2.1778080463409424</v>
      </c>
      <c r="AC34" s="307">
        <f>IF($A34="","",IFERROR(VLOOKUP(AC$3&amp;$A34,Model1_SEMT!$1:$1048576,AC$4,0)*100,"-"))</f>
        <v>0</v>
      </c>
      <c r="AD34" s="308">
        <f>IF($A34="","",IFERROR(VLOOKUP(AD$3&amp;$A34,Model1_SEMT!$1:$1048576,AD$4,0),"-"))</f>
        <v>4.1233734227716923E-3</v>
      </c>
      <c r="AE34" s="306">
        <f>IF($A34="","",IFERROR(VLOOKUP(AE$3&amp;$A34,Model1_SEMT!$1:$1048576,AE$4,0),"-"))</f>
        <v>2.039391040802002</v>
      </c>
      <c r="AF34" s="307">
        <f>IF($A34="","",IFERROR(VLOOKUP(AF$3&amp;$A34,Model1_SEMT!$1:$1048576,AF$4,0)*100,"-"))</f>
        <v>7.9329017431455313E-24</v>
      </c>
      <c r="AG34" s="308">
        <f>IF($A34="","",IFERROR(VLOOKUP(AG$3&amp;$A34,Model1_SEMT!$1:$1048576,AG$4,0),"-"))</f>
        <v>3.3672440331429243E-3</v>
      </c>
      <c r="AH34" s="306">
        <f>IF($A34="","",IFERROR(VLOOKUP(AH$3&amp;$A34,Model1_SEMT!$1:$1048576,AH$4,0),"-"))</f>
        <v>1.9144080877304077</v>
      </c>
      <c r="AI34" s="307">
        <f>IF($A34="","",IFERROR(VLOOKUP(AI$3&amp;$A34,Model1_SEMT!$1:$1048576,AI$4,0)*100,"-"))</f>
        <v>4.9773809958977776E-15</v>
      </c>
      <c r="AJ34" s="308">
        <f>IF($A34="","",IFERROR(VLOOKUP(AJ$3&amp;$A34,Model1_SEMT!$1:$1048576,AJ$4,0),"-"))</f>
        <v>3.9237723685801029E-3</v>
      </c>
      <c r="AK34" s="306">
        <f>IF($A34="","",IFERROR(VLOOKUP(AK$3&amp;$A34,Model1_SEMT!$1:$1048576,AK$4,0),"-"))</f>
        <v>2.0229849815368652</v>
      </c>
      <c r="AL34" s="307">
        <f>IF($A34="","",IFERROR(VLOOKUP(AL$3&amp;$A34,Model1_SEMT!$1:$1048576,AL$4,0)*100,"-"))</f>
        <v>0</v>
      </c>
      <c r="AM34" s="308">
        <f>IF($A34="","",IFERROR(VLOOKUP(AM$3&amp;$A34,Model1_SEMT!$1:$1048576,AM$4,0),"-"))</f>
        <v>3.6696628667414188E-3</v>
      </c>
      <c r="AN34" s="306">
        <f>IF($A34="","",IFERROR(VLOOKUP(AN$3&amp;$A34,Model1_SEMT!$1:$1048576,AN$4,0),"-"))</f>
        <v>2.157928466796875</v>
      </c>
      <c r="AO34" s="307">
        <f>IF($A34="","",IFERROR(VLOOKUP(AO$3&amp;$A34,Model1_SEMT!$1:$1048576,AO$4,0)*100,"-"))</f>
        <v>0</v>
      </c>
      <c r="AP34" s="308">
        <f>IF($A34="","",IFERROR(VLOOKUP(AP$3&amp;$A34,Model1_SEMT!$1:$1048576,AP$4,0),"-"))</f>
        <v>3.981319721788168E-3</v>
      </c>
      <c r="AQ34" s="306">
        <f>IF($A34="","",IFERROR(VLOOKUP(AQ$3&amp;$A34,Model1_SEMT!$1:$1048576,AQ$4,0),"-"))</f>
        <v>2.2251203060150146</v>
      </c>
      <c r="AR34" s="307">
        <f>IF($A34="","",IFERROR(VLOOKUP(AR$3&amp;$A34,Model1_SEMT!$1:$1048576,AR$4,0)*100,"-"))</f>
        <v>0</v>
      </c>
      <c r="AS34" s="308">
        <f>IF($A34="","",IFERROR(VLOOKUP(AS$3&amp;$A34,Model1_SEMT!$1:$1048576,AS$4,0),"-"))</f>
        <v>4.1299671865999699E-3</v>
      </c>
      <c r="AT34" s="306">
        <f>IF($A34="","",IFERROR(VLOOKUP(AT$3&amp;$A34,Model1_SEMT!$1:$1048576,AT$4,0),"-"))</f>
        <v>2.2400250434875488</v>
      </c>
      <c r="AU34" s="307">
        <f>IF($A34="","",IFERROR(VLOOKUP(AU$3&amp;$A34,Model1_SEMT!$1:$1048576,AU$4,0)*100,"-"))</f>
        <v>0</v>
      </c>
      <c r="AV34" s="308">
        <f>IF($A34="","",IFERROR(VLOOKUP(AV$3&amp;$A34,Model1_SEMT!$1:$1048576,AV$4,0),"-"))</f>
        <v>4.0376158431172371E-3</v>
      </c>
      <c r="AW34" s="306">
        <f>IF($A34="","",IFERROR(VLOOKUP(AW$3&amp;$A34,Model1_SEMT!$1:$1048576,AW$4,0),"-"))</f>
        <v>2.1659247875213623</v>
      </c>
      <c r="AX34" s="307">
        <f>IF($A34="","",IFERROR(VLOOKUP(AX$3&amp;$A34,Model1_SEMT!$1:$1048576,AX$4,0)*100,"-"))</f>
        <v>0</v>
      </c>
      <c r="AY34" s="308">
        <f>IF($A34="","",IFERROR(VLOOKUP(AY$3&amp;$A34,Model1_SEMT!$1:$1048576,AY$4,0),"-"))</f>
        <v>3.7069895770400763E-3</v>
      </c>
      <c r="AZ34" s="306">
        <f>IF($A34="","",IFERROR(VLOOKUP(AZ$3&amp;$A34,Model1_SEMT!$1:$1048576,AZ$4,0),"-"))</f>
        <v>2.1974606513977051</v>
      </c>
      <c r="BA34" s="307">
        <f>IF($A34="","",IFERROR(VLOOKUP(BA$3&amp;$A34,Model1_SEMT!$1:$1048576,BA$4,0)*100,"-"))</f>
        <v>0</v>
      </c>
      <c r="BB34" s="308">
        <f>IF($A34="","",IFERROR(VLOOKUP(BB$3&amp;$A34,Model1_SEMT!$1:$1048576,BB$4,0),"-"))</f>
        <v>3.3712892327457666E-3</v>
      </c>
      <c r="BC34" s="306">
        <f>IF($A34="","",IFERROR(VLOOKUP(BC$3&amp;$A34,Model1_SEMT!$1:$1048576,BC$4,0),"-"))</f>
        <v>2.0731301307678223</v>
      </c>
      <c r="BD34" s="307">
        <f>IF($A34="","",IFERROR(VLOOKUP(BD$3&amp;$A34,Model1_SEMT!$1:$1048576,BD$4,0)*100,"-"))</f>
        <v>0</v>
      </c>
      <c r="BE34" s="308">
        <f>IF($A34="","",IFERROR(VLOOKUP(BE$3&amp;$A34,Model1_SEMT!$1:$1048576,BE$4,0),"-"))</f>
        <v>3.0795726925134659E-3</v>
      </c>
      <c r="BF34" s="306">
        <f>IF($A34="","",IFERROR(VLOOKUP(BF$3&amp;$A34,Model1_SEMT!$1:$1048576,BF$4,0),"-"))</f>
        <v>2.2641730308532715</v>
      </c>
      <c r="BG34" s="307">
        <f>IF($A34="","",IFERROR(VLOOKUP(BG$3&amp;$A34,Model1_SEMT!$1:$1048576,BG$4,0)*100,"-"))</f>
        <v>0</v>
      </c>
      <c r="BH34" s="308">
        <f>IF($A34="","",IFERROR(VLOOKUP(BH$3&amp;$A34,Model1_SEMT!$1:$1048576,BH$4,0),"-"))</f>
        <v>3.2798836473375559E-3</v>
      </c>
      <c r="BI34" s="306">
        <f>IF($A34="","",IFERROR(VLOOKUP(BI$3&amp;$A34,Model1_SEMT!$1:$1048576,BI$4,0),"-"))</f>
        <v>2.0395057201385498</v>
      </c>
      <c r="BJ34" s="307">
        <f>IF($A34="","",IFERROR(VLOOKUP(BJ$3&amp;$A34,Model1_SEMT!$1:$1048576,BJ$4,0)*100,"-"))</f>
        <v>0</v>
      </c>
      <c r="BK34" s="308">
        <f>IF($A34="","",IFERROR(VLOOKUP(BK$3&amp;$A34,Model1_SEMT!$1:$1048576,BK$4,0),"-"))</f>
        <v>3.7710231263190508E-3</v>
      </c>
      <c r="BL34" s="306">
        <f>IF($A34="","",IFERROR(VLOOKUP(BL$3&amp;$A34,Model1_SEMT!$1:$1048576,BL$4,0),"-"))</f>
        <v>2.1851322650909424</v>
      </c>
      <c r="BM34" s="307">
        <f>IF($A34="","",IFERROR(VLOOKUP(BM$3&amp;$A34,Model1_SEMT!$1:$1048576,BM$4,0)*100,"-"))</f>
        <v>0</v>
      </c>
      <c r="BN34" s="308">
        <f>IF($A34="","",IFERROR(VLOOKUP(BN$3&amp;$A34,Model1_SEMT!$1:$1048576,BN$4,0),"-"))</f>
        <v>3.9645177312195301E-3</v>
      </c>
      <c r="BO34" s="306">
        <f>IF($A34="","",IFERROR(VLOOKUP(BO$3&amp;$A34,Model1_SEMT!$1:$1048576,BO$4,0),"-"))</f>
        <v>2.1974606513977051</v>
      </c>
      <c r="BP34" s="307">
        <f>IF($A34="","",IFERROR(VLOOKUP(BP$3&amp;$A34,Model1_SEMT!$1:$1048576,BP$4,0)*100,"-"))</f>
        <v>0</v>
      </c>
      <c r="BQ34" s="308">
        <f>IF($A34="","",IFERROR(VLOOKUP(BQ$3&amp;$A34,Model1_SEMT!$1:$1048576,BQ$4,0),"-"))</f>
        <v>3.3712892327457666E-3</v>
      </c>
    </row>
    <row r="35" spans="1:69" ht="15.75" x14ac:dyDescent="0.25">
      <c r="A35" s="367" t="s">
        <v>701</v>
      </c>
      <c r="B35" s="317" t="s">
        <v>751</v>
      </c>
      <c r="C35" s="318"/>
      <c r="D35" s="419">
        <f>IF($A35="","",IFERROR(VLOOKUP(D$3&amp;$A35,Model1_SEMT!$1:$1048576,8,0),"-"))</f>
        <v>29547</v>
      </c>
      <c r="E35" s="420"/>
      <c r="F35" s="421"/>
      <c r="G35" s="419">
        <f>IF($A35="","",IFERROR(VLOOKUP(G$3&amp;$A35,Model1_SEMT!$1:$1048576,8,0),"-"))</f>
        <v>30861</v>
      </c>
      <c r="H35" s="420"/>
      <c r="I35" s="421"/>
      <c r="J35" s="419">
        <f>IF($A35="","",IFERROR(VLOOKUP(J$3&amp;$A35,Model1_SEMT!$1:$1048576,8,0),"-"))</f>
        <v>30905</v>
      </c>
      <c r="K35" s="420"/>
      <c r="L35" s="421"/>
      <c r="M35" s="419">
        <f>IF($A35="","",IFERROR(VLOOKUP(M$3&amp;$A35,Model1_SEMT!$1:$1048576,8,0),"-"))</f>
        <v>30806</v>
      </c>
      <c r="N35" s="420"/>
      <c r="O35" s="421"/>
      <c r="P35" s="419">
        <f>IF($A35="","",IFERROR(VLOOKUP(P$3&amp;$A35,Model1_SEMT!$1:$1048576,8,0),"-"))</f>
        <v>30983</v>
      </c>
      <c r="Q35" s="420"/>
      <c r="R35" s="421"/>
      <c r="S35" s="419">
        <f>IF($A35="","",IFERROR(VLOOKUP(S$3&amp;$A35,Model1_SEMT!$1:$1048576,8,0),"-"))</f>
        <v>31168</v>
      </c>
      <c r="T35" s="420"/>
      <c r="U35" s="421"/>
      <c r="V35" s="419">
        <f>IF($A35="","",IFERROR(VLOOKUP(V$3&amp;$A35,Model1_SEMT!$1:$1048576,8,0),"-"))</f>
        <v>31225</v>
      </c>
      <c r="W35" s="420"/>
      <c r="X35" s="421"/>
      <c r="Y35" s="419">
        <f>IF($A35="","",IFERROR(VLOOKUP(Y$3&amp;$A35,Model1_SEMT!$1:$1048576,8,0),"-"))</f>
        <v>30736</v>
      </c>
      <c r="Z35" s="420"/>
      <c r="AA35" s="421"/>
      <c r="AB35" s="419">
        <f>IF($A35="","",IFERROR(VLOOKUP(AB$3&amp;$A35,Model1_SEMT!$1:$1048576,8,0),"-"))</f>
        <v>31067</v>
      </c>
      <c r="AC35" s="420"/>
      <c r="AD35" s="421"/>
      <c r="AE35" s="419">
        <f>IF($A35="","",IFERROR(VLOOKUP(AE$3&amp;$A35,Model1_SEMT!$1:$1048576,8,0),"-"))</f>
        <v>30980</v>
      </c>
      <c r="AF35" s="420"/>
      <c r="AG35" s="421"/>
      <c r="AH35" s="419">
        <f>IF($A35="","",IFERROR(VLOOKUP(AH$3&amp;$A35,Model1_SEMT!$1:$1048576,8,0),"-"))</f>
        <v>31212</v>
      </c>
      <c r="AI35" s="420"/>
      <c r="AJ35" s="421"/>
      <c r="AK35" s="419">
        <f>IF($A35="","",IFERROR(VLOOKUP(AK$3&amp;$A35,Model1_SEMT!$1:$1048576,8,0),"-"))</f>
        <v>30749</v>
      </c>
      <c r="AL35" s="420"/>
      <c r="AM35" s="421"/>
      <c r="AN35" s="419">
        <f>IF($A35="","",IFERROR(VLOOKUP(AN$3&amp;$A35,Model1_SEMT!$1:$1048576,8,0),"-"))</f>
        <v>30358</v>
      </c>
      <c r="AO35" s="420"/>
      <c r="AP35" s="421"/>
      <c r="AQ35" s="419">
        <f>IF($A35="","",IFERROR(VLOOKUP(AQ$3&amp;$A35,Model1_SEMT!$1:$1048576,8,0),"-"))</f>
        <v>30590</v>
      </c>
      <c r="AR35" s="420"/>
      <c r="AS35" s="421"/>
      <c r="AT35" s="419">
        <f>IF($A35="","",IFERROR(VLOOKUP(AT$3&amp;$A35,Model1_SEMT!$1:$1048576,8,0),"-"))</f>
        <v>30560</v>
      </c>
      <c r="AU35" s="420"/>
      <c r="AV35" s="421"/>
      <c r="AW35" s="419">
        <f>IF($A35="","",IFERROR(VLOOKUP(AW$3&amp;$A35,Model1_SEMT!$1:$1048576,8,0),"-"))</f>
        <v>29732</v>
      </c>
      <c r="AX35" s="420"/>
      <c r="AY35" s="421"/>
      <c r="AZ35" s="419">
        <f>IF($A35="","",IFERROR(VLOOKUP(AZ$3&amp;$A35,Model1_SEMT!$1:$1048576,8,0),"-"))</f>
        <v>29611</v>
      </c>
      <c r="BA35" s="420"/>
      <c r="BB35" s="421"/>
      <c r="BC35" s="419">
        <f>IF($A35="","",IFERROR(VLOOKUP(BC$3&amp;$A35,Model1_SEMT!$1:$1048576,8,0),"-"))</f>
        <v>122119</v>
      </c>
      <c r="BD35" s="420"/>
      <c r="BE35" s="421"/>
      <c r="BF35" s="419">
        <f>IF($A35="","",IFERROR(VLOOKUP(BF$3&amp;$A35,Model1_SEMT!$1:$1048576,8,0),"-"))</f>
        <v>124112</v>
      </c>
      <c r="BG35" s="420"/>
      <c r="BH35" s="421"/>
      <c r="BI35" s="419">
        <f>IF($A35="","",IFERROR(VLOOKUP(BI$3&amp;$A35,Model1_SEMT!$1:$1048576,8,0),"-"))</f>
        <v>124008</v>
      </c>
      <c r="BJ35" s="420"/>
      <c r="BK35" s="421"/>
      <c r="BL35" s="419">
        <f>IF($A35="","",IFERROR(VLOOKUP(BL$3&amp;$A35,Model1_SEMT!$1:$1048576,8,0),"-"))</f>
        <v>121240</v>
      </c>
      <c r="BM35" s="420"/>
      <c r="BN35" s="421"/>
      <c r="BO35" s="419">
        <f>IF($A35="","",IFERROR(VLOOKUP(BO$3&amp;$A35,Model1_SEMT!$1:$1048576,8,0),"-"))</f>
        <v>29611</v>
      </c>
      <c r="BP35" s="420"/>
      <c r="BQ35" s="421"/>
    </row>
    <row r="36" spans="1:69" ht="16.5" thickBot="1" x14ac:dyDescent="0.3">
      <c r="A36" s="367" t="s">
        <v>701</v>
      </c>
      <c r="B36" s="319" t="s">
        <v>752</v>
      </c>
      <c r="C36" s="318"/>
      <c r="D36" s="422">
        <f>IF($A36="","",IFERROR(VLOOKUP(D$3&amp;$A36,Model1_SEMT!$1:$1048576,9,0),"-"))</f>
        <v>0.43604558706283569</v>
      </c>
      <c r="E36" s="423"/>
      <c r="F36" s="424"/>
      <c r="G36" s="422">
        <f>IF($A36="","",IFERROR(VLOOKUP(G$3&amp;$A36,Model1_SEMT!$1:$1048576,9,0),"-"))</f>
        <v>0.40350359678268433</v>
      </c>
      <c r="H36" s="423"/>
      <c r="I36" s="424"/>
      <c r="J36" s="422">
        <f>IF($A36="","",IFERROR(VLOOKUP(J$3&amp;$A36,Model1_SEMT!$1:$1048576,9,0),"-"))</f>
        <v>0.4394862949848175</v>
      </c>
      <c r="K36" s="423"/>
      <c r="L36" s="424"/>
      <c r="M36" s="422">
        <f>IF($A36="","",IFERROR(VLOOKUP(M$3&amp;$A36,Model1_SEMT!$1:$1048576,9,0),"-"))</f>
        <v>0.42798957228660583</v>
      </c>
      <c r="N36" s="423"/>
      <c r="O36" s="424"/>
      <c r="P36" s="422">
        <f>IF($A36="","",IFERROR(VLOOKUP(P$3&amp;$A36,Model1_SEMT!$1:$1048576,9,0),"-"))</f>
        <v>0.42537453770637512</v>
      </c>
      <c r="Q36" s="423"/>
      <c r="R36" s="424"/>
      <c r="S36" s="422">
        <f>IF($A36="","",IFERROR(VLOOKUP(S$3&amp;$A36,Model1_SEMT!$1:$1048576,9,0),"-"))</f>
        <v>0.43074026703834534</v>
      </c>
      <c r="T36" s="423"/>
      <c r="U36" s="424"/>
      <c r="V36" s="422">
        <f>IF($A36="","",IFERROR(VLOOKUP(V$3&amp;$A36,Model1_SEMT!$1:$1048576,9,0),"-"))</f>
        <v>0.4294569194316864</v>
      </c>
      <c r="W36" s="423"/>
      <c r="X36" s="424"/>
      <c r="Y36" s="422">
        <f>IF($A36="","",IFERROR(VLOOKUP(Y$3&amp;$A36,Model1_SEMT!$1:$1048576,9,0),"-"))</f>
        <v>0.44351968169212341</v>
      </c>
      <c r="Z36" s="423"/>
      <c r="AA36" s="424"/>
      <c r="AB36" s="422">
        <f>IF($A36="","",IFERROR(VLOOKUP(AB$3&amp;$A36,Model1_SEMT!$1:$1048576,9,0),"-"))</f>
        <v>0.44646310806274414</v>
      </c>
      <c r="AC36" s="423"/>
      <c r="AD36" s="424"/>
      <c r="AE36" s="422">
        <f>IF($A36="","",IFERROR(VLOOKUP(AE$3&amp;$A36,Model1_SEMT!$1:$1048576,9,0),"-"))</f>
        <v>0.32108309864997864</v>
      </c>
      <c r="AF36" s="423"/>
      <c r="AG36" s="424"/>
      <c r="AH36" s="422">
        <f>IF($A36="","",IFERROR(VLOOKUP(AH$3&amp;$A36,Model1_SEMT!$1:$1048576,9,0),"-"))</f>
        <v>0.25828263163566589</v>
      </c>
      <c r="AI36" s="423"/>
      <c r="AJ36" s="424"/>
      <c r="AK36" s="422">
        <f>IF($A36="","",IFERROR(VLOOKUP(AK$3&amp;$A36,Model1_SEMT!$1:$1048576,9,0),"-"))</f>
        <v>0.34117856621742249</v>
      </c>
      <c r="AL36" s="423"/>
      <c r="AM36" s="424"/>
      <c r="AN36" s="422">
        <f>IF($A36="","",IFERROR(VLOOKUP(AN$3&amp;$A36,Model1_SEMT!$1:$1048576,9,0),"-"))</f>
        <v>0.45695173740386963</v>
      </c>
      <c r="AO36" s="423"/>
      <c r="AP36" s="424"/>
      <c r="AQ36" s="422">
        <f>IF($A36="","",IFERROR(VLOOKUP(AQ$3&amp;$A36,Model1_SEMT!$1:$1048576,9,0),"-"))</f>
        <v>0.46657222509384155</v>
      </c>
      <c r="AR36" s="423"/>
      <c r="AS36" s="424"/>
      <c r="AT36" s="422">
        <f>IF($A36="","",IFERROR(VLOOKUP(AT$3&amp;$A36,Model1_SEMT!$1:$1048576,9,0),"-"))</f>
        <v>0.47471186518669128</v>
      </c>
      <c r="AU36" s="423"/>
      <c r="AV36" s="424"/>
      <c r="AW36" s="422">
        <f>IF($A36="","",IFERROR(VLOOKUP(AW$3&amp;$A36,Model1_SEMT!$1:$1048576,9,0),"-"))</f>
        <v>0.45306029915809631</v>
      </c>
      <c r="AX36" s="423"/>
      <c r="AY36" s="424"/>
      <c r="AZ36" s="422">
        <f>IF($A36="","",IFERROR(VLOOKUP(AZ$3&amp;$A36,Model1_SEMT!$1:$1048576,9,0),"-"))</f>
        <v>0.46748793125152588</v>
      </c>
      <c r="BA36" s="423"/>
      <c r="BB36" s="424"/>
      <c r="BC36" s="422">
        <f>IF($A36="","",IFERROR(VLOOKUP(BC$3&amp;$A36,Model1_SEMT!$1:$1048576,9,0),"-"))</f>
        <v>0.4260094165802002</v>
      </c>
      <c r="BD36" s="423"/>
      <c r="BE36" s="424"/>
      <c r="BF36" s="422">
        <f>IF($A36="","",IFERROR(VLOOKUP(BF$3&amp;$A36,Model1_SEMT!$1:$1048576,9,0),"-"))</f>
        <v>0.43182745575904846</v>
      </c>
      <c r="BG36" s="423"/>
      <c r="BH36" s="424"/>
      <c r="BI36" s="422">
        <f>IF($A36="","",IFERROR(VLOOKUP(BI$3&amp;$A36,Model1_SEMT!$1:$1048576,9,0),"-"))</f>
        <v>0.33012965321540833</v>
      </c>
      <c r="BJ36" s="423"/>
      <c r="BK36" s="424"/>
      <c r="BL36" s="422">
        <f>IF($A36="","",IFERROR(VLOOKUP(BL$3&amp;$A36,Model1_SEMT!$1:$1048576,9,0),"-"))</f>
        <v>0.46238309144973755</v>
      </c>
      <c r="BM36" s="423"/>
      <c r="BN36" s="424"/>
      <c r="BO36" s="422">
        <f>IF($A36="","",IFERROR(VLOOKUP(BO$3&amp;$A36,Model1_SEMT!$1:$1048576,9,0),"-"))</f>
        <v>0.46748793125152588</v>
      </c>
      <c r="BP36" s="423"/>
      <c r="BQ36" s="424"/>
    </row>
    <row r="37" spans="1:69" ht="13.5" thickTop="1" x14ac:dyDescent="0.25">
      <c r="A37" s="369"/>
      <c r="B37" s="320" t="s">
        <v>772</v>
      </c>
      <c r="C37" s="321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</row>
    <row r="38" spans="1:69" x14ac:dyDescent="0.25">
      <c r="B38" s="248" t="s">
        <v>2</v>
      </c>
      <c r="C38" s="323"/>
      <c r="D38" s="324"/>
      <c r="E38" s="324"/>
      <c r="F38" s="324"/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324"/>
    </row>
    <row r="39" spans="1:69" x14ac:dyDescent="0.25">
      <c r="B39" s="259" t="s">
        <v>773</v>
      </c>
      <c r="C39" s="325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</row>
    <row r="40" spans="1:69" x14ac:dyDescent="0.25">
      <c r="B40" s="327"/>
      <c r="C40" s="325"/>
    </row>
    <row r="41" spans="1:69" s="329" customFormat="1" x14ac:dyDescent="0.25">
      <c r="A41" s="367"/>
      <c r="B41" s="297"/>
      <c r="C41" s="325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  <c r="AO41" s="328"/>
      <c r="AP41" s="328"/>
      <c r="AQ41" s="328"/>
      <c r="AR41" s="328"/>
      <c r="AS41" s="328"/>
      <c r="AT41" s="328"/>
      <c r="AU41" s="328"/>
      <c r="AV41" s="328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</row>
    <row r="42" spans="1:69" x14ac:dyDescent="0.25">
      <c r="C42" s="325"/>
    </row>
    <row r="43" spans="1:69" x14ac:dyDescent="0.25">
      <c r="C43" s="325"/>
    </row>
    <row r="44" spans="1:69" x14ac:dyDescent="0.25">
      <c r="C44" s="325"/>
    </row>
    <row r="45" spans="1:69" x14ac:dyDescent="0.25">
      <c r="C45" s="325"/>
    </row>
    <row r="46" spans="1:69" x14ac:dyDescent="0.25">
      <c r="C46" s="325"/>
    </row>
    <row r="47" spans="1:69" x14ac:dyDescent="0.25">
      <c r="C47" s="325"/>
    </row>
    <row r="48" spans="1:69" x14ac:dyDescent="0.25">
      <c r="C48" s="325"/>
    </row>
    <row r="49" spans="1:69" x14ac:dyDescent="0.25">
      <c r="C49" s="325"/>
    </row>
    <row r="50" spans="1:69" s="328" customFormat="1" x14ac:dyDescent="0.25">
      <c r="A50" s="367"/>
      <c r="B50" s="297"/>
      <c r="C50" s="325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</row>
    <row r="51" spans="1:69" s="328" customFormat="1" x14ac:dyDescent="0.25">
      <c r="A51" s="367"/>
      <c r="B51" s="297"/>
      <c r="C51" s="325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</row>
  </sheetData>
  <mergeCells count="72">
    <mergeCell ref="BL36:BN36"/>
    <mergeCell ref="BO36:BQ36"/>
    <mergeCell ref="AT36:AV36"/>
    <mergeCell ref="AW36:AY36"/>
    <mergeCell ref="AZ36:BB36"/>
    <mergeCell ref="BC36:BE36"/>
    <mergeCell ref="BF36:BH36"/>
    <mergeCell ref="BI36:BK36"/>
    <mergeCell ref="AB36:AD36"/>
    <mergeCell ref="AE36:AG36"/>
    <mergeCell ref="AH36:AJ36"/>
    <mergeCell ref="AK36:AM36"/>
    <mergeCell ref="AN36:AP36"/>
    <mergeCell ref="AQ36:AS36"/>
    <mergeCell ref="BL35:BN35"/>
    <mergeCell ref="BO35:BQ35"/>
    <mergeCell ref="D36:F36"/>
    <mergeCell ref="G36:I36"/>
    <mergeCell ref="J36:L36"/>
    <mergeCell ref="M36:O36"/>
    <mergeCell ref="P36:R36"/>
    <mergeCell ref="S36:U36"/>
    <mergeCell ref="V36:X36"/>
    <mergeCell ref="Y36:AA36"/>
    <mergeCell ref="AT35:AV35"/>
    <mergeCell ref="AW35:AY35"/>
    <mergeCell ref="AZ35:BB35"/>
    <mergeCell ref="BC35:BE35"/>
    <mergeCell ref="BF35:BH35"/>
    <mergeCell ref="BI35:BK35"/>
    <mergeCell ref="AB35:AD35"/>
    <mergeCell ref="AE35:AG35"/>
    <mergeCell ref="AH35:AJ35"/>
    <mergeCell ref="AK35:AM35"/>
    <mergeCell ref="AN35:AP35"/>
    <mergeCell ref="AQ35:AS35"/>
    <mergeCell ref="Y35:AA35"/>
    <mergeCell ref="B10:C10"/>
    <mergeCell ref="B11:C11"/>
    <mergeCell ref="B14:C14"/>
    <mergeCell ref="B16:C16"/>
    <mergeCell ref="D35:F35"/>
    <mergeCell ref="G35:I35"/>
    <mergeCell ref="J35:L35"/>
    <mergeCell ref="M35:O35"/>
    <mergeCell ref="P35:R35"/>
    <mergeCell ref="S35:U35"/>
    <mergeCell ref="V35:X35"/>
    <mergeCell ref="BC7:BE7"/>
    <mergeCell ref="BF7:BH7"/>
    <mergeCell ref="BI7:BK7"/>
    <mergeCell ref="BL7:BN7"/>
    <mergeCell ref="BO7:BQ7"/>
    <mergeCell ref="B9:C9"/>
    <mergeCell ref="AK7:AM7"/>
    <mergeCell ref="AN7:AP7"/>
    <mergeCell ref="AQ7:AS7"/>
    <mergeCell ref="AT7:AV7"/>
    <mergeCell ref="B7:C8"/>
    <mergeCell ref="D7:F7"/>
    <mergeCell ref="G7:I7"/>
    <mergeCell ref="J7:L7"/>
    <mergeCell ref="M7:O7"/>
    <mergeCell ref="P7:R7"/>
    <mergeCell ref="AW7:AY7"/>
    <mergeCell ref="AZ7:BB7"/>
    <mergeCell ref="S7:U7"/>
    <mergeCell ref="V7:X7"/>
    <mergeCell ref="Y7:AA7"/>
    <mergeCell ref="AB7:AD7"/>
    <mergeCell ref="AE7:AG7"/>
    <mergeCell ref="AH7:AJ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GridLines="0" workbookViewId="0">
      <selection activeCell="B84" sqref="B84"/>
    </sheetView>
  </sheetViews>
  <sheetFormatPr defaultRowHeight="15" x14ac:dyDescent="0.25"/>
  <cols>
    <col min="1" max="1" width="2.7109375" style="232" customWidth="1"/>
    <col min="2" max="2" width="3.7109375" style="232" customWidth="1"/>
    <col min="3" max="3" width="16.140625" style="352" customWidth="1"/>
    <col min="4" max="16384" width="9.140625" style="232"/>
  </cols>
  <sheetData>
    <row r="1" spans="1:11" s="339" customFormat="1" x14ac:dyDescent="0.25">
      <c r="C1" s="340"/>
      <c r="D1" s="425" t="s">
        <v>7</v>
      </c>
      <c r="E1" s="425"/>
      <c r="F1" s="425" t="s">
        <v>784</v>
      </c>
      <c r="G1" s="425"/>
      <c r="H1" s="425" t="s">
        <v>9</v>
      </c>
      <c r="I1" s="425"/>
      <c r="J1" s="425" t="s">
        <v>774</v>
      </c>
      <c r="K1" s="425"/>
    </row>
    <row r="2" spans="1:11" x14ac:dyDescent="0.25">
      <c r="C2" s="340"/>
      <c r="D2" s="341" t="s">
        <v>721</v>
      </c>
      <c r="E2" s="341" t="s">
        <v>722</v>
      </c>
      <c r="F2" s="341" t="s">
        <v>721</v>
      </c>
      <c r="G2" s="341" t="s">
        <v>722</v>
      </c>
      <c r="H2" s="341" t="s">
        <v>721</v>
      </c>
      <c r="I2" s="341" t="s">
        <v>722</v>
      </c>
      <c r="J2" s="341" t="s">
        <v>721</v>
      </c>
      <c r="K2" s="341" t="s">
        <v>722</v>
      </c>
    </row>
    <row r="3" spans="1:11" x14ac:dyDescent="0.25">
      <c r="A3" s="339"/>
      <c r="B3" s="339" t="s">
        <v>783</v>
      </c>
      <c r="C3" s="340"/>
      <c r="D3" s="341"/>
      <c r="E3" s="341"/>
      <c r="F3" s="341"/>
      <c r="G3" s="341"/>
      <c r="H3" s="341"/>
      <c r="I3" s="341"/>
      <c r="J3" s="341"/>
      <c r="K3" s="341"/>
    </row>
    <row r="4" spans="1:11" x14ac:dyDescent="0.25">
      <c r="A4" s="342"/>
      <c r="B4" s="343"/>
      <c r="C4" s="344"/>
      <c r="D4" s="362" t="s">
        <v>721</v>
      </c>
      <c r="E4" s="363" t="s">
        <v>722</v>
      </c>
      <c r="F4" s="362" t="s">
        <v>721</v>
      </c>
      <c r="G4" s="363" t="s">
        <v>722</v>
      </c>
      <c r="H4" s="362" t="s">
        <v>721</v>
      </c>
      <c r="I4" s="363" t="s">
        <v>722</v>
      </c>
      <c r="J4" s="362" t="s">
        <v>721</v>
      </c>
      <c r="K4" s="363" t="s">
        <v>722</v>
      </c>
    </row>
    <row r="5" spans="1:11" x14ac:dyDescent="0.25">
      <c r="C5" s="340">
        <v>2012</v>
      </c>
      <c r="D5" s="232">
        <f>VLOOKUP(D$2,Tab_BRA!$1:$1048576,HLOOKUP($C5&amp;"_"&amp;4,Tab_BRA!$1:$1048576,2,0),0)</f>
        <v>6.656300276517868E-2</v>
      </c>
      <c r="E5" s="232">
        <f>VLOOKUP(E$2,Tab_BRA!$1:$1048576,HLOOKUP($C5&amp;"_"&amp;4,Tab_BRA!$1:$1048576,2,0),0)</f>
        <v>-6.4106617355719209E-4</v>
      </c>
      <c r="F5" s="232">
        <f>VLOOKUP(F$2,Tab_SEMT!$1:$1048576,HLOOKUP($C5&amp;"_"&amp;4,Tab_SEMT!$1:$1048576,2,0),0)</f>
        <v>5.5288437753915787E-2</v>
      </c>
      <c r="G5" s="232">
        <f>VLOOKUP(G$2,Tab_SEMT!$1:$1048576,HLOOKUP($C5&amp;"_"&amp;4,Tab_SEMT!$1:$1048576,2,0),0)</f>
        <v>-5.294139264151454E-4</v>
      </c>
      <c r="H5" s="232">
        <f>VLOOKUP(H$2,Tab_RMRJ!$1:$1048576,HLOOKUP($C5&amp;"_"&amp;4,Tab_RMRJ!$1:$1048576,2,0),0)</f>
        <v>4.9504142254590988E-2</v>
      </c>
      <c r="I5" s="232">
        <f>VLOOKUP(I$2,Tab_RMRJ!$1:$1048576,HLOOKUP($C5&amp;"_"&amp;4,Tab_RMRJ!$1:$1048576,2,0),0)</f>
        <v>-4.7305689076893032E-4</v>
      </c>
      <c r="J5" s="232">
        <f>VLOOKUP(J$2,Tab_Rio!$1:$1048576,HLOOKUP($C5&amp;"_"&amp;4,Tab_Rio!$1:$1048576,2,0),0)</f>
        <v>5.1039762794971466E-2</v>
      </c>
      <c r="K5" s="232">
        <f>VLOOKUP(K$2,Tab_Rio!$1:$1048576,HLOOKUP($C5&amp;"_"&amp;4,Tab_Rio!$1:$1048576,2,0),0)</f>
        <v>-4.8366334522143006E-4</v>
      </c>
    </row>
    <row r="6" spans="1:11" x14ac:dyDescent="0.25">
      <c r="C6" s="340">
        <v>12012</v>
      </c>
      <c r="D6" s="232">
        <f>VLOOKUP(D$2,Tab_BRA!$1:$1048576,HLOOKUP($C6&amp;"_"&amp;4,Tab_BRA!$1:$1048576,2,0),0)</f>
        <v>6.8058371543884277E-2</v>
      </c>
      <c r="E6" s="365">
        <f>VLOOKUP(E$2,Tab_BRA!$1:$1048576,HLOOKUP($C6&amp;"_"&amp;4,Tab_BRA!$1:$1048576,2,0),0)</f>
        <v>-6.5951049327850342E-4</v>
      </c>
      <c r="F6" s="232">
        <f>VLOOKUP(F$2,Tab_SEMT!$1:$1048576,HLOOKUP($C6&amp;"_"&amp;4,Tab_SEMT!$1:$1048576,2,0),0)</f>
        <v>5.7567697018384933E-2</v>
      </c>
      <c r="G6" s="232">
        <f>VLOOKUP(G$2,Tab_SEMT!$1:$1048576,HLOOKUP($C6&amp;"_"&amp;4,Tab_SEMT!$1:$1048576,2,0),0)</f>
        <v>-5.5127119412645698E-4</v>
      </c>
      <c r="H6" s="232">
        <f>VLOOKUP(H$2,Tab_RMRJ!$1:$1048576,HLOOKUP($C6&amp;"_"&amp;4,Tab_RMRJ!$1:$1048576,2,0),0)</f>
        <v>5.5162448436021805E-2</v>
      </c>
      <c r="I6" s="232">
        <f>VLOOKUP(I$2,Tab_RMRJ!$1:$1048576,HLOOKUP($C6&amp;"_"&amp;4,Tab_RMRJ!$1:$1048576,2,0),0)</f>
        <v>-5.329736159183085E-4</v>
      </c>
      <c r="J6" s="232">
        <f>VLOOKUP(J$2,Tab_Rio!$1:$1048576,HLOOKUP($C6&amp;"_"&amp;4,Tab_Rio!$1:$1048576,2,0),0)</f>
        <v>5.8731600642204285E-2</v>
      </c>
      <c r="K6" s="232">
        <f>VLOOKUP(K$2,Tab_Rio!$1:$1048576,HLOOKUP($C6&amp;"_"&amp;4,Tab_Rio!$1:$1048576,2,0),0)</f>
        <v>-5.6589185260236263E-4</v>
      </c>
    </row>
    <row r="7" spans="1:11" x14ac:dyDescent="0.25">
      <c r="C7" s="340">
        <v>22012</v>
      </c>
      <c r="D7" s="232">
        <f>VLOOKUP(D$2,Tab_BRA!$1:$1048576,HLOOKUP($C7&amp;"_"&amp;4,Tab_BRA!$1:$1048576,2,0),0)</f>
        <v>6.6954620182514191E-2</v>
      </c>
      <c r="E7" s="232">
        <f>VLOOKUP(E$2,Tab_BRA!$1:$1048576,HLOOKUP($C7&amp;"_"&amp;4,Tab_BRA!$1:$1048576,2,0),0)</f>
        <v>-6.4888520864769816E-4</v>
      </c>
      <c r="F7" s="232">
        <f>VLOOKUP(F$2,Tab_SEMT!$1:$1048576,HLOOKUP($C7&amp;"_"&amp;4,Tab_SEMT!$1:$1048576,2,0),0)</f>
        <v>5.2368033677339554E-2</v>
      </c>
      <c r="G7" s="232">
        <f>VLOOKUP(G$2,Tab_SEMT!$1:$1048576,HLOOKUP($C7&amp;"_"&amp;4,Tab_SEMT!$1:$1048576,2,0),0)</f>
        <v>-4.9435661640018225E-4</v>
      </c>
      <c r="H7" s="232">
        <f>VLOOKUP(H$2,Tab_RMRJ!$1:$1048576,HLOOKUP($C7&amp;"_"&amp;4,Tab_RMRJ!$1:$1048576,2,0),0)</f>
        <v>4.3447811156511307E-2</v>
      </c>
      <c r="I7" s="232">
        <f>VLOOKUP(I$2,Tab_RMRJ!$1:$1048576,HLOOKUP($C7&amp;"_"&amp;4,Tab_RMRJ!$1:$1048576,2,0),0)</f>
        <v>-4.0035080746747553E-4</v>
      </c>
      <c r="J7" s="232">
        <f>VLOOKUP(J$2,Tab_Rio!$1:$1048576,HLOOKUP($C7&amp;"_"&amp;4,Tab_Rio!$1:$1048576,2,0),0)</f>
        <v>4.5071832835674286E-2</v>
      </c>
      <c r="K7" s="232">
        <f>VLOOKUP(K$2,Tab_Rio!$1:$1048576,HLOOKUP($C7&amp;"_"&amp;4,Tab_Rio!$1:$1048576,2,0),0)</f>
        <v>-4.1425772360526025E-4</v>
      </c>
    </row>
    <row r="8" spans="1:11" x14ac:dyDescent="0.25">
      <c r="C8" s="340">
        <v>32012</v>
      </c>
      <c r="D8" s="232">
        <f>VLOOKUP(D$2,Tab_BRA!$1:$1048576,HLOOKUP($C8&amp;"_"&amp;4,Tab_BRA!$1:$1048576,2,0),0)</f>
        <v>6.6085450351238251E-2</v>
      </c>
      <c r="E8" s="232">
        <f>VLOOKUP(E$2,Tab_BRA!$1:$1048576,HLOOKUP($C8&amp;"_"&amp;4,Tab_BRA!$1:$1048576,2,0),0)</f>
        <v>-6.3474616035819054E-4</v>
      </c>
      <c r="F8" s="232">
        <f>VLOOKUP(F$2,Tab_SEMT!$1:$1048576,HLOOKUP($C8&amp;"_"&amp;4,Tab_SEMT!$1:$1048576,2,0),0)</f>
        <v>5.5769946426153183E-2</v>
      </c>
      <c r="G8" s="232">
        <f>VLOOKUP(G$2,Tab_SEMT!$1:$1048576,HLOOKUP($C8&amp;"_"&amp;4,Tab_SEMT!$1:$1048576,2,0),0)</f>
        <v>-5.3797080181539059E-4</v>
      </c>
      <c r="H8" s="232">
        <f>VLOOKUP(H$2,Tab_RMRJ!$1:$1048576,HLOOKUP($C8&amp;"_"&amp;4,Tab_RMRJ!$1:$1048576,2,0),0)</f>
        <v>5.0397340208292007E-2</v>
      </c>
      <c r="I8" s="232">
        <f>VLOOKUP(I$2,Tab_RMRJ!$1:$1048576,HLOOKUP($C8&amp;"_"&amp;4,Tab_RMRJ!$1:$1048576,2,0),0)</f>
        <v>-4.8381593660451472E-4</v>
      </c>
      <c r="J8" s="232">
        <f>VLOOKUP(J$2,Tab_Rio!$1:$1048576,HLOOKUP($C8&amp;"_"&amp;4,Tab_Rio!$1:$1048576,2,0),0)</f>
        <v>4.9270190298557281E-2</v>
      </c>
      <c r="K8" s="232">
        <f>VLOOKUP(K$2,Tab_Rio!$1:$1048576,HLOOKUP($C8&amp;"_"&amp;4,Tab_Rio!$1:$1048576,2,0),0)</f>
        <v>-4.6575197484344244E-4</v>
      </c>
    </row>
    <row r="9" spans="1:11" x14ac:dyDescent="0.25">
      <c r="C9" s="340">
        <v>42012</v>
      </c>
      <c r="D9" s="232">
        <f>VLOOKUP(D$2,Tab_BRA!$1:$1048576,HLOOKUP($C9&amp;"_"&amp;4,Tab_BRA!$1:$1048576,2,0),0)</f>
        <v>6.5175279974937439E-2</v>
      </c>
      <c r="E9" s="232">
        <f>VLOOKUP(E$2,Tab_BRA!$1:$1048576,HLOOKUP($C9&amp;"_"&amp;4,Tab_BRA!$1:$1048576,2,0),0)</f>
        <v>-6.2162982067093253E-4</v>
      </c>
      <c r="F9" s="232">
        <f>VLOOKUP(F$2,Tab_SEMT!$1:$1048576,HLOOKUP($C9&amp;"_"&amp;4,Tab_SEMT!$1:$1048576,2,0),0)</f>
        <v>5.543062835931778E-2</v>
      </c>
      <c r="G9" s="232">
        <f>VLOOKUP(G$2,Tab_SEMT!$1:$1048576,HLOOKUP($C9&amp;"_"&amp;4,Tab_SEMT!$1:$1048576,2,0),0)</f>
        <v>-5.3336244309321046E-4</v>
      </c>
      <c r="H9" s="232">
        <f>VLOOKUP(H$2,Tab_RMRJ!$1:$1048576,HLOOKUP($C9&amp;"_"&amp;4,Tab_RMRJ!$1:$1048576,2,0),0)</f>
        <v>4.8255998641252518E-2</v>
      </c>
      <c r="I9" s="232">
        <f>VLOOKUP(I$2,Tab_RMRJ!$1:$1048576,HLOOKUP($C9&amp;"_"&amp;4,Tab_RMRJ!$1:$1048576,2,0),0)</f>
        <v>-4.6552356798201799E-4</v>
      </c>
      <c r="J9" s="232">
        <f>VLOOKUP(J$2,Tab_Rio!$1:$1048576,HLOOKUP($C9&amp;"_"&amp;4,Tab_Rio!$1:$1048576,2,0),0)</f>
        <v>5.060407891869545E-2</v>
      </c>
      <c r="K9" s="232">
        <f>VLOOKUP(K$2,Tab_Rio!$1:$1048576,HLOOKUP($C9&amp;"_"&amp;4,Tab_Rio!$1:$1048576,2,0),0)</f>
        <v>-4.8179173609241843E-4</v>
      </c>
    </row>
    <row r="10" spans="1:11" x14ac:dyDescent="0.25">
      <c r="C10" s="340">
        <v>2013</v>
      </c>
      <c r="D10" s="232">
        <f>VLOOKUP(D$2,Tab_BRA!$1:$1048576,HLOOKUP($C10&amp;"_"&amp;4,Tab_BRA!$1:$1048576,2,0),0)</f>
        <v>6.4651794731616974E-2</v>
      </c>
      <c r="E10" s="232">
        <f>VLOOKUP(E$2,Tab_BRA!$1:$1048576,HLOOKUP($C10&amp;"_"&amp;4,Tab_BRA!$1:$1048576,2,0),0)</f>
        <v>-6.1364419525489211E-4</v>
      </c>
      <c r="F10" s="232">
        <f>VLOOKUP(F$2,Tab_SEMT!$1:$1048576,HLOOKUP($C10&amp;"_"&amp;4,Tab_SEMT!$1:$1048576,2,0),0)</f>
        <v>5.4502435028553009E-2</v>
      </c>
      <c r="G10" s="232">
        <f>VLOOKUP(G$2,Tab_SEMT!$1:$1048576,HLOOKUP($C10&amp;"_"&amp;4,Tab_SEMT!$1:$1048576,2,0),0)</f>
        <v>-5.1433808403089643E-4</v>
      </c>
      <c r="H10" s="232">
        <f>VLOOKUP(H$2,Tab_RMRJ!$1:$1048576,HLOOKUP($C10&amp;"_"&amp;4,Tab_RMRJ!$1:$1048576,2,0),0)</f>
        <v>4.3647430837154388E-2</v>
      </c>
      <c r="I10" s="232">
        <f>VLOOKUP(I$2,Tab_RMRJ!$1:$1048576,HLOOKUP($C10&amp;"_"&amp;4,Tab_RMRJ!$1:$1048576,2,0),0)</f>
        <v>-4.0852287202142179E-4</v>
      </c>
      <c r="J10" s="232">
        <f>VLOOKUP(J$2,Tab_Rio!$1:$1048576,HLOOKUP($C10&amp;"_"&amp;4,Tab_Rio!$1:$1048576,2,0),0)</f>
        <v>4.3155752122402191E-2</v>
      </c>
      <c r="K10" s="232">
        <f>VLOOKUP(K$2,Tab_Rio!$1:$1048576,HLOOKUP($C10&amp;"_"&amp;4,Tab_Rio!$1:$1048576,2,0),0)</f>
        <v>-3.9696728345006704E-4</v>
      </c>
    </row>
    <row r="11" spans="1:11" x14ac:dyDescent="0.25">
      <c r="C11" s="340">
        <v>12013</v>
      </c>
      <c r="D11" s="232">
        <f>VLOOKUP(D$2,Tab_BRA!$1:$1048576,HLOOKUP($C11&amp;"_"&amp;4,Tab_BRA!$1:$1048576,2,0),0)</f>
        <v>6.5687790513038635E-2</v>
      </c>
      <c r="E11" s="232">
        <f>VLOOKUP(E$2,Tab_BRA!$1:$1048576,HLOOKUP($C11&amp;"_"&amp;4,Tab_BRA!$1:$1048576,2,0),0)</f>
        <v>-6.2795006670057774E-4</v>
      </c>
      <c r="F11" s="232">
        <f>VLOOKUP(F$2,Tab_SEMT!$1:$1048576,HLOOKUP($C11&amp;"_"&amp;4,Tab_SEMT!$1:$1048576,2,0),0)</f>
        <v>5.2535433322191238E-2</v>
      </c>
      <c r="G11" s="232">
        <f>VLOOKUP(G$2,Tab_SEMT!$1:$1048576,HLOOKUP($C11&amp;"_"&amp;4,Tab_SEMT!$1:$1048576,2,0),0)</f>
        <v>-4.9432914238423109E-4</v>
      </c>
      <c r="H11" s="232">
        <f>VLOOKUP(H$2,Tab_RMRJ!$1:$1048576,HLOOKUP($C11&amp;"_"&amp;4,Tab_RMRJ!$1:$1048576,2,0),0)</f>
        <v>4.1137933731079102E-2</v>
      </c>
      <c r="I11" s="232">
        <f>VLOOKUP(I$2,Tab_RMRJ!$1:$1048576,HLOOKUP($C11&amp;"_"&amp;4,Tab_RMRJ!$1:$1048576,2,0),0)</f>
        <v>-3.807492321357131E-4</v>
      </c>
      <c r="J11" s="232">
        <f>VLOOKUP(J$2,Tab_Rio!$1:$1048576,HLOOKUP($C11&amp;"_"&amp;4,Tab_Rio!$1:$1048576,2,0),0)</f>
        <v>3.8005892187356949E-2</v>
      </c>
      <c r="K11" s="232">
        <f>VLOOKUP(K$2,Tab_Rio!$1:$1048576,HLOOKUP($C11&amp;"_"&amp;4,Tab_Rio!$1:$1048576,2,0),0)</f>
        <v>-3.4278389648534358E-4</v>
      </c>
    </row>
    <row r="12" spans="1:11" x14ac:dyDescent="0.25">
      <c r="C12" s="340">
        <v>22013</v>
      </c>
      <c r="D12" s="232">
        <f>VLOOKUP(D$2,Tab_BRA!$1:$1048576,HLOOKUP($C12&amp;"_"&amp;4,Tab_BRA!$1:$1048576,2,0),0)</f>
        <v>6.4380429685115814E-2</v>
      </c>
      <c r="E12" s="232">
        <f>VLOOKUP(E$2,Tab_BRA!$1:$1048576,HLOOKUP($C12&amp;"_"&amp;4,Tab_BRA!$1:$1048576,2,0),0)</f>
        <v>-6.1254773754626513E-4</v>
      </c>
      <c r="F12" s="232">
        <f>VLOOKUP(F$2,Tab_SEMT!$1:$1048576,HLOOKUP($C12&amp;"_"&amp;4,Tab_SEMT!$1:$1048576,2,0),0)</f>
        <v>5.523393303155899E-2</v>
      </c>
      <c r="G12" s="232">
        <f>VLOOKUP(G$2,Tab_SEMT!$1:$1048576,HLOOKUP($C12&amp;"_"&amp;4,Tab_SEMT!$1:$1048576,2,0),0)</f>
        <v>-5.2878749556839466E-4</v>
      </c>
      <c r="H12" s="232">
        <f>VLOOKUP(H$2,Tab_RMRJ!$1:$1048576,HLOOKUP($C12&amp;"_"&amp;4,Tab_RMRJ!$1:$1048576,2,0),0)</f>
        <v>4.4679410755634308E-2</v>
      </c>
      <c r="I12" s="232">
        <f>VLOOKUP(I$2,Tab_RMRJ!$1:$1048576,HLOOKUP($C12&amp;"_"&amp;4,Tab_RMRJ!$1:$1048576,2,0),0)</f>
        <v>-4.1825821972452104E-4</v>
      </c>
      <c r="J12" s="232">
        <f>VLOOKUP(J$2,Tab_Rio!$1:$1048576,HLOOKUP($C12&amp;"_"&amp;4,Tab_Rio!$1:$1048576,2,0),0)</f>
        <v>4.2928535491228104E-2</v>
      </c>
      <c r="K12" s="232">
        <f>VLOOKUP(K$2,Tab_Rio!$1:$1048576,HLOOKUP($C12&amp;"_"&amp;4,Tab_Rio!$1:$1048576,2,0),0)</f>
        <v>-3.8872443838045001E-4</v>
      </c>
    </row>
    <row r="13" spans="1:11" x14ac:dyDescent="0.25">
      <c r="C13" s="340">
        <v>32013</v>
      </c>
      <c r="D13" s="232">
        <f>VLOOKUP(D$2,Tab_BRA!$1:$1048576,HLOOKUP($C13&amp;"_"&amp;4,Tab_BRA!$1:$1048576,2,0),0)</f>
        <v>6.3383609056472778E-2</v>
      </c>
      <c r="E13" s="232">
        <f>VLOOKUP(E$2,Tab_BRA!$1:$1048576,HLOOKUP($C13&amp;"_"&amp;4,Tab_BRA!$1:$1048576,2,0),0)</f>
        <v>-5.9490615967661142E-4</v>
      </c>
      <c r="F13" s="232">
        <f>VLOOKUP(F$2,Tab_SEMT!$1:$1048576,HLOOKUP($C13&amp;"_"&amp;4,Tab_SEMT!$1:$1048576,2,0),0)</f>
        <v>5.4193377494812012E-2</v>
      </c>
      <c r="G13" s="232">
        <f>VLOOKUP(G$2,Tab_SEMT!$1:$1048576,HLOOKUP($C13&amp;"_"&amp;4,Tab_SEMT!$1:$1048576,2,0),0)</f>
        <v>-5.0489272689446807E-4</v>
      </c>
      <c r="H13" s="232">
        <f>VLOOKUP(H$2,Tab_RMRJ!$1:$1048576,HLOOKUP($C13&amp;"_"&amp;4,Tab_RMRJ!$1:$1048576,2,0),0)</f>
        <v>4.5539483428001404E-2</v>
      </c>
      <c r="I13" s="232">
        <f>VLOOKUP(I$2,Tab_RMRJ!$1:$1048576,HLOOKUP($C13&amp;"_"&amp;4,Tab_RMRJ!$1:$1048576,2,0),0)</f>
        <v>-4.3132170685566962E-4</v>
      </c>
      <c r="J13" s="232">
        <f>VLOOKUP(J$2,Tab_Rio!$1:$1048576,HLOOKUP($C13&amp;"_"&amp;4,Tab_Rio!$1:$1048576,2,0),0)</f>
        <v>4.6667929738759995E-2</v>
      </c>
      <c r="K13" s="232">
        <f>VLOOKUP(K$2,Tab_Rio!$1:$1048576,HLOOKUP($C13&amp;"_"&amp;4,Tab_Rio!$1:$1048576,2,0),0)</f>
        <v>-4.4149011955596507E-4</v>
      </c>
    </row>
    <row r="14" spans="1:11" x14ac:dyDescent="0.25">
      <c r="C14" s="340">
        <v>42013</v>
      </c>
      <c r="D14" s="232">
        <f>VLOOKUP(D$2,Tab_BRA!$1:$1048576,HLOOKUP($C14&amp;"_"&amp;4,Tab_BRA!$1:$1048576,2,0),0)</f>
        <v>6.5055400133132935E-2</v>
      </c>
      <c r="E14" s="232">
        <f>VLOOKUP(E$2,Tab_BRA!$1:$1048576,HLOOKUP($C14&amp;"_"&amp;4,Tab_BRA!$1:$1048576,2,0),0)</f>
        <v>-6.1802263371646404E-4</v>
      </c>
      <c r="F14" s="232">
        <f>VLOOKUP(F$2,Tab_SEMT!$1:$1048576,HLOOKUP($C14&amp;"_"&amp;4,Tab_SEMT!$1:$1048576,2,0),0)</f>
        <v>5.5710498243570328E-2</v>
      </c>
      <c r="G14" s="232">
        <f>VLOOKUP(G$2,Tab_SEMT!$1:$1048576,HLOOKUP($C14&amp;"_"&amp;4,Tab_SEMT!$1:$1048576,2,0),0)</f>
        <v>-5.2565726218745112E-4</v>
      </c>
      <c r="H14" s="232">
        <f>VLOOKUP(H$2,Tab_RMRJ!$1:$1048576,HLOOKUP($C14&amp;"_"&amp;4,Tab_RMRJ!$1:$1048576,2,0),0)</f>
        <v>4.2954724282026291E-2</v>
      </c>
      <c r="I14" s="232">
        <f>VLOOKUP(I$2,Tab_RMRJ!$1:$1048576,HLOOKUP($C14&amp;"_"&amp;4,Tab_RMRJ!$1:$1048576,2,0),0)</f>
        <v>-4.0120515041053295E-4</v>
      </c>
      <c r="J14" s="232">
        <f>VLOOKUP(J$2,Tab_Rio!$1:$1048576,HLOOKUP($C14&amp;"_"&amp;4,Tab_Rio!$1:$1048576,2,0),0)</f>
        <v>4.5356951653957367E-2</v>
      </c>
      <c r="K14" s="232">
        <f>VLOOKUP(K$2,Tab_Rio!$1:$1048576,HLOOKUP($C14&amp;"_"&amp;4,Tab_Rio!$1:$1048576,2,0),0)</f>
        <v>-4.1947528370656073E-4</v>
      </c>
    </row>
    <row r="15" spans="1:11" x14ac:dyDescent="0.25">
      <c r="C15" s="340">
        <v>2014</v>
      </c>
      <c r="D15" s="232">
        <f>VLOOKUP(D$2,Tab_BRA!$1:$1048576,HLOOKUP($C15&amp;"_"&amp;4,Tab_BRA!$1:$1048576,2,0),0)</f>
        <v>6.3659369945526123E-2</v>
      </c>
      <c r="E15" s="232">
        <f>VLOOKUP(E$2,Tab_BRA!$1:$1048576,HLOOKUP($C15&amp;"_"&amp;4,Tab_BRA!$1:$1048576,2,0),0)</f>
        <v>-6.1034481041133404E-4</v>
      </c>
      <c r="F15" s="232">
        <f>VLOOKUP(F$2,Tab_SEMT!$1:$1048576,HLOOKUP($C15&amp;"_"&amp;4,Tab_SEMT!$1:$1048576,2,0),0)</f>
        <v>5.4387751966714859E-2</v>
      </c>
      <c r="G15" s="232">
        <f>VLOOKUP(G$2,Tab_SEMT!$1:$1048576,HLOOKUP($C15&amp;"_"&amp;4,Tab_SEMT!$1:$1048576,2,0),0)</f>
        <v>-5.1107857143506408E-4</v>
      </c>
      <c r="H15" s="232">
        <f>VLOOKUP(H$2,Tab_RMRJ!$1:$1048576,HLOOKUP($C15&amp;"_"&amp;4,Tab_RMRJ!$1:$1048576,2,0),0)</f>
        <v>3.7689615041017532E-2</v>
      </c>
      <c r="I15" s="232">
        <f>VLOOKUP(I$2,Tab_RMRJ!$1:$1048576,HLOOKUP($C15&amp;"_"&amp;4,Tab_RMRJ!$1:$1048576,2,0),0)</f>
        <v>-3.4420393058098853E-4</v>
      </c>
      <c r="J15" s="232">
        <f>VLOOKUP(J$2,Tab_Rio!$1:$1048576,HLOOKUP($C15&amp;"_"&amp;4,Tab_Rio!$1:$1048576,2,0),0)</f>
        <v>3.8130797445774078E-2</v>
      </c>
      <c r="K15" s="232">
        <f>VLOOKUP(K$2,Tab_Rio!$1:$1048576,HLOOKUP($C15&amp;"_"&amp;4,Tab_Rio!$1:$1048576,2,0),0)</f>
        <v>-3.3882190473377705E-4</v>
      </c>
    </row>
    <row r="16" spans="1:11" x14ac:dyDescent="0.25">
      <c r="C16" s="340">
        <v>12014</v>
      </c>
      <c r="D16" s="232">
        <f>VLOOKUP(D$2,Tab_BRA!$1:$1048576,HLOOKUP($C16&amp;"_"&amp;4,Tab_BRA!$1:$1048576,2,0),0)</f>
        <v>6.3756518065929413E-2</v>
      </c>
      <c r="E16" s="232">
        <f>VLOOKUP(E$2,Tab_BRA!$1:$1048576,HLOOKUP($C16&amp;"_"&amp;4,Tab_BRA!$1:$1048576,2,0),0)</f>
        <v>-6.0740555636584759E-4</v>
      </c>
      <c r="F16" s="232">
        <f>VLOOKUP(F$2,Tab_SEMT!$1:$1048576,HLOOKUP($C16&amp;"_"&amp;4,Tab_SEMT!$1:$1048576,2,0),0)</f>
        <v>5.5539146065711975E-2</v>
      </c>
      <c r="G16" s="232">
        <f>VLOOKUP(G$2,Tab_SEMT!$1:$1048576,HLOOKUP($C16&amp;"_"&amp;4,Tab_SEMT!$1:$1048576,2,0),0)</f>
        <v>-5.2731507457792759E-4</v>
      </c>
      <c r="H16" s="232">
        <f>VLOOKUP(H$2,Tab_RMRJ!$1:$1048576,HLOOKUP($C16&amp;"_"&amp;4,Tab_RMRJ!$1:$1048576,2,0),0)</f>
        <v>4.237024113535881E-2</v>
      </c>
      <c r="I16" s="232">
        <f>VLOOKUP(I$2,Tab_RMRJ!$1:$1048576,HLOOKUP($C16&amp;"_"&amp;4,Tab_RMRJ!$1:$1048576,2,0),0)</f>
        <v>-3.91129229683429E-4</v>
      </c>
      <c r="J16" s="232">
        <f>VLOOKUP(J$2,Tab_Rio!$1:$1048576,HLOOKUP($C16&amp;"_"&amp;4,Tab_Rio!$1:$1048576,2,0),0)</f>
        <v>4.8055540770292282E-2</v>
      </c>
      <c r="K16" s="232">
        <f>VLOOKUP(K$2,Tab_Rio!$1:$1048576,HLOOKUP($C16&amp;"_"&amp;4,Tab_Rio!$1:$1048576,2,0),0)</f>
        <v>-4.424815415404737E-4</v>
      </c>
    </row>
    <row r="17" spans="3:11" x14ac:dyDescent="0.25">
      <c r="C17" s="340">
        <v>22014</v>
      </c>
      <c r="D17" s="232">
        <f>VLOOKUP(D$2,Tab_BRA!$1:$1048576,HLOOKUP($C17&amp;"_"&amp;4,Tab_BRA!$1:$1048576,2,0),0)</f>
        <v>6.2418103218078613E-2</v>
      </c>
      <c r="E17" s="232">
        <f>VLOOKUP(E$2,Tab_BRA!$1:$1048576,HLOOKUP($C17&amp;"_"&amp;4,Tab_BRA!$1:$1048576,2,0),0)</f>
        <v>-5.9822219191119075E-4</v>
      </c>
      <c r="F17" s="232">
        <f>VLOOKUP(F$2,Tab_SEMT!$1:$1048576,HLOOKUP($C17&amp;"_"&amp;4,Tab_SEMT!$1:$1048576,2,0),0)</f>
        <v>5.5627908557653427E-2</v>
      </c>
      <c r="G17" s="232">
        <f>VLOOKUP(G$2,Tab_SEMT!$1:$1048576,HLOOKUP($C17&amp;"_"&amp;4,Tab_SEMT!$1:$1048576,2,0),0)</f>
        <v>-5.2594259614124894E-4</v>
      </c>
      <c r="H17" s="232">
        <f>VLOOKUP(H$2,Tab_RMRJ!$1:$1048576,HLOOKUP($C17&amp;"_"&amp;4,Tab_RMRJ!$1:$1048576,2,0),0)</f>
        <v>3.7870138883590698E-2</v>
      </c>
      <c r="I17" s="232">
        <f>VLOOKUP(I$2,Tab_RMRJ!$1:$1048576,HLOOKUP($C17&amp;"_"&amp;4,Tab_RMRJ!$1:$1048576,2,0),0)</f>
        <v>-3.3810155582614243E-4</v>
      </c>
      <c r="J17" s="232">
        <f>VLOOKUP(J$2,Tab_Rio!$1:$1048576,HLOOKUP($C17&amp;"_"&amp;4,Tab_Rio!$1:$1048576,2,0),0)</f>
        <v>4.3084964156150818E-2</v>
      </c>
      <c r="K17" s="232">
        <f>VLOOKUP(K$2,Tab_Rio!$1:$1048576,HLOOKUP($C17&amp;"_"&amp;4,Tab_Rio!$1:$1048576,2,0),0)</f>
        <v>-3.7876985152252018E-4</v>
      </c>
    </row>
    <row r="18" spans="3:11" x14ac:dyDescent="0.25">
      <c r="C18" s="340">
        <v>32014</v>
      </c>
      <c r="D18" s="232">
        <f>VLOOKUP(D$2,Tab_BRA!$1:$1048576,HLOOKUP($C18&amp;"_"&amp;4,Tab_BRA!$1:$1048576,2,0),0)</f>
        <v>6.3192345201969147E-2</v>
      </c>
      <c r="E18" s="232">
        <f>VLOOKUP(E$2,Tab_BRA!$1:$1048576,HLOOKUP($C18&amp;"_"&amp;4,Tab_BRA!$1:$1048576,2,0),0)</f>
        <v>-6.081589381210506E-4</v>
      </c>
      <c r="F18" s="232">
        <f>VLOOKUP(F$2,Tab_SEMT!$1:$1048576,HLOOKUP($C18&amp;"_"&amp;4,Tab_SEMT!$1:$1048576,2,0),0)</f>
        <v>5.1623038947582245E-2</v>
      </c>
      <c r="G18" s="232">
        <f>VLOOKUP(G$2,Tab_SEMT!$1:$1048576,HLOOKUP($C18&amp;"_"&amp;4,Tab_SEMT!$1:$1048576,2,0),0)</f>
        <v>-4.7820882173255086E-4</v>
      </c>
      <c r="H18" s="232">
        <f>VLOOKUP(H$2,Tab_RMRJ!$1:$1048576,HLOOKUP($C18&amp;"_"&amp;4,Tab_RMRJ!$1:$1048576,2,0),0)</f>
        <v>3.1288046389818192E-2</v>
      </c>
      <c r="I18" s="232">
        <f>VLOOKUP(I$2,Tab_RMRJ!$1:$1048576,HLOOKUP($C18&amp;"_"&amp;4,Tab_RMRJ!$1:$1048576,2,0),0)</f>
        <v>-2.8468176606111228E-4</v>
      </c>
      <c r="J18" s="232">
        <f>VLOOKUP(J$2,Tab_Rio!$1:$1048576,HLOOKUP($C18&amp;"_"&amp;4,Tab_Rio!$1:$1048576,2,0),0)</f>
        <v>2.647772990167141E-2</v>
      </c>
      <c r="K18" s="232">
        <f>VLOOKUP(K$2,Tab_Rio!$1:$1048576,HLOOKUP($C18&amp;"_"&amp;4,Tab_Rio!$1:$1048576,2,0),0)</f>
        <v>-2.2548814013134688E-4</v>
      </c>
    </row>
    <row r="19" spans="3:11" x14ac:dyDescent="0.25">
      <c r="C19" s="340">
        <v>42014</v>
      </c>
      <c r="D19" s="232">
        <f>VLOOKUP(D$2,Tab_BRA!$1:$1048576,HLOOKUP($C19&amp;"_"&amp;4,Tab_BRA!$1:$1048576,2,0),0)</f>
        <v>6.5338462591171265E-2</v>
      </c>
      <c r="E19" s="232">
        <f>VLOOKUP(E$2,Tab_BRA!$1:$1048576,HLOOKUP($C19&amp;"_"&amp;4,Tab_BRA!$1:$1048576,2,0),0)</f>
        <v>-6.2799203442409635E-4</v>
      </c>
      <c r="F19" s="232">
        <f>VLOOKUP(F$2,Tab_SEMT!$1:$1048576,HLOOKUP($C19&amp;"_"&amp;4,Tab_SEMT!$1:$1048576,2,0),0)</f>
        <v>5.4973676800727844E-2</v>
      </c>
      <c r="G19" s="232">
        <f>VLOOKUP(G$2,Tab_SEMT!$1:$1048576,HLOOKUP($C19&amp;"_"&amp;4,Tab_SEMT!$1:$1048576,2,0),0)</f>
        <v>-5.1407079445198178E-4</v>
      </c>
      <c r="H19" s="232">
        <f>VLOOKUP(H$2,Tab_RMRJ!$1:$1048576,HLOOKUP($C19&amp;"_"&amp;4,Tab_RMRJ!$1:$1048576,2,0),0)</f>
        <v>3.9831157773733139E-2</v>
      </c>
      <c r="I19" s="232">
        <f>VLOOKUP(I$2,Tab_RMRJ!$1:$1048576,HLOOKUP($C19&amp;"_"&amp;4,Tab_RMRJ!$1:$1048576,2,0),0)</f>
        <v>-3.6372846807353199E-4</v>
      </c>
      <c r="J19" s="232">
        <f>VLOOKUP(J$2,Tab_Rio!$1:$1048576,HLOOKUP($C19&amp;"_"&amp;4,Tab_Rio!$1:$1048576,2,0),0)</f>
        <v>3.4435909241437912E-2</v>
      </c>
      <c r="K19" s="232">
        <f>VLOOKUP(K$2,Tab_Rio!$1:$1048576,HLOOKUP($C19&amp;"_"&amp;4,Tab_Rio!$1:$1048576,2,0),0)</f>
        <v>-2.9592923237942159E-4</v>
      </c>
    </row>
    <row r="20" spans="3:11" x14ac:dyDescent="0.25">
      <c r="C20" s="340">
        <v>2015</v>
      </c>
      <c r="D20" s="232">
        <f>VLOOKUP(D$2,Tab_BRA!$1:$1048576,HLOOKUP($C20&amp;"_"&amp;4,Tab_BRA!$1:$1048576,2,0),0)</f>
        <v>6.6066958010196686E-2</v>
      </c>
      <c r="E20" s="232">
        <f>VLOOKUP(E$2,Tab_BRA!$1:$1048576,HLOOKUP($C20&amp;"_"&amp;4,Tab_BRA!$1:$1048576,2,0),0)</f>
        <v>-6.3132384093478322E-4</v>
      </c>
      <c r="F20" s="232">
        <f>VLOOKUP(F$2,Tab_SEMT!$1:$1048576,HLOOKUP($C20&amp;"_"&amp;4,Tab_SEMT!$1:$1048576,2,0),0)</f>
        <v>5.7565461844205856E-2</v>
      </c>
      <c r="G20" s="232">
        <f>VLOOKUP(G$2,Tab_SEMT!$1:$1048576,HLOOKUP($C20&amp;"_"&amp;4,Tab_SEMT!$1:$1048576,2,0),0)</f>
        <v>-5.4491503397002816E-4</v>
      </c>
      <c r="H20" s="232">
        <f>VLOOKUP(H$2,Tab_RMRJ!$1:$1048576,HLOOKUP($C20&amp;"_"&amp;4,Tab_RMRJ!$1:$1048576,2,0),0)</f>
        <v>4.4727876782417297E-2</v>
      </c>
      <c r="I20" s="232">
        <f>VLOOKUP(I$2,Tab_RMRJ!$1:$1048576,HLOOKUP($C20&amp;"_"&amp;4,Tab_RMRJ!$1:$1048576,2,0),0)</f>
        <v>-4.15330461692065E-4</v>
      </c>
      <c r="J20" s="232">
        <f>VLOOKUP(J$2,Tab_Rio!$1:$1048576,HLOOKUP($C20&amp;"_"&amp;4,Tab_Rio!$1:$1048576,2,0),0)</f>
        <v>4.0993306785821915E-2</v>
      </c>
      <c r="K20" s="232">
        <f>VLOOKUP(K$2,Tab_Rio!$1:$1048576,HLOOKUP($C20&amp;"_"&amp;4,Tab_Rio!$1:$1048576,2,0),0)</f>
        <v>-3.5954345366917551E-4</v>
      </c>
    </row>
    <row r="21" spans="3:11" x14ac:dyDescent="0.25">
      <c r="C21" s="340">
        <v>12015</v>
      </c>
      <c r="D21" s="232">
        <f>VLOOKUP(D$2,Tab_BRA!$1:$1048576,HLOOKUP($C21&amp;"_"&amp;4,Tab_BRA!$1:$1048576,2,0),0)</f>
        <v>6.6076062619686127E-2</v>
      </c>
      <c r="E21" s="232">
        <f>VLOOKUP(E$2,Tab_BRA!$1:$1048576,HLOOKUP($C21&amp;"_"&amp;4,Tab_BRA!$1:$1048576,2,0),0)</f>
        <v>-6.3452112954109907E-4</v>
      </c>
      <c r="F21" s="232">
        <f>VLOOKUP(F$2,Tab_SEMT!$1:$1048576,HLOOKUP($C21&amp;"_"&amp;4,Tab_SEMT!$1:$1048576,2,0),0)</f>
        <v>5.6556578725576401E-2</v>
      </c>
      <c r="G21" s="232">
        <f>VLOOKUP(G$2,Tab_SEMT!$1:$1048576,HLOOKUP($C21&amp;"_"&amp;4,Tab_SEMT!$1:$1048576,2,0),0)</f>
        <v>-5.3658202523365617E-4</v>
      </c>
      <c r="H21" s="232">
        <f>VLOOKUP(H$2,Tab_RMRJ!$1:$1048576,HLOOKUP($C21&amp;"_"&amp;4,Tab_RMRJ!$1:$1048576,2,0),0)</f>
        <v>4.1289839893579483E-2</v>
      </c>
      <c r="I21" s="232">
        <f>VLOOKUP(I$2,Tab_RMRJ!$1:$1048576,HLOOKUP($C21&amp;"_"&amp;4,Tab_RMRJ!$1:$1048576,2,0),0)</f>
        <v>-3.828882472589612E-4</v>
      </c>
      <c r="J21" s="232">
        <f>VLOOKUP(J$2,Tab_Rio!$1:$1048576,HLOOKUP($C21&amp;"_"&amp;4,Tab_Rio!$1:$1048576,2,0),0)</f>
        <v>3.6268781870603561E-2</v>
      </c>
      <c r="K21" s="232">
        <f>VLOOKUP(K$2,Tab_Rio!$1:$1048576,HLOOKUP($C21&amp;"_"&amp;4,Tab_Rio!$1:$1048576,2,0),0)</f>
        <v>-3.1357543775811791E-4</v>
      </c>
    </row>
    <row r="22" spans="3:11" x14ac:dyDescent="0.25">
      <c r="C22" s="340">
        <v>22015</v>
      </c>
      <c r="D22" s="232">
        <f>VLOOKUP(D$2,Tab_BRA!$1:$1048576,HLOOKUP($C22&amp;"_"&amp;4,Tab_BRA!$1:$1048576,2,0),0)</f>
        <v>6.5823778510093689E-2</v>
      </c>
      <c r="E22" s="232">
        <f>VLOOKUP(E$2,Tab_BRA!$1:$1048576,HLOOKUP($C22&amp;"_"&amp;4,Tab_BRA!$1:$1048576,2,0),0)</f>
        <v>-6.2735273968428373E-4</v>
      </c>
      <c r="F22" s="232">
        <f>VLOOKUP(F$2,Tab_SEMT!$1:$1048576,HLOOKUP($C22&amp;"_"&amp;4,Tab_SEMT!$1:$1048576,2,0),0)</f>
        <v>5.5779188871383667E-2</v>
      </c>
      <c r="G22" s="232">
        <f>VLOOKUP(G$2,Tab_SEMT!$1:$1048576,HLOOKUP($C22&amp;"_"&amp;4,Tab_SEMT!$1:$1048576,2,0),0)</f>
        <v>-5.2038626745343208E-4</v>
      </c>
      <c r="H22" s="232">
        <f>VLOOKUP(H$2,Tab_RMRJ!$1:$1048576,HLOOKUP($C22&amp;"_"&amp;4,Tab_RMRJ!$1:$1048576,2,0),0)</f>
        <v>4.2902771383523941E-2</v>
      </c>
      <c r="I22" s="232">
        <f>VLOOKUP(I$2,Tab_RMRJ!$1:$1048576,HLOOKUP($C22&amp;"_"&amp;4,Tab_RMRJ!$1:$1048576,2,0),0)</f>
        <v>-3.9093091618269682E-4</v>
      </c>
      <c r="J22" s="232">
        <f>VLOOKUP(J$2,Tab_Rio!$1:$1048576,HLOOKUP($C22&amp;"_"&amp;4,Tab_Rio!$1:$1048576,2,0),0)</f>
        <v>3.9442051202058792E-2</v>
      </c>
      <c r="K22" s="232">
        <f>VLOOKUP(K$2,Tab_Rio!$1:$1048576,HLOOKUP($C22&amp;"_"&amp;4,Tab_Rio!$1:$1048576,2,0),0)</f>
        <v>-3.3738132333382964E-4</v>
      </c>
    </row>
    <row r="23" spans="3:11" x14ac:dyDescent="0.25">
      <c r="C23" s="340">
        <v>32015</v>
      </c>
      <c r="D23" s="232">
        <f>VLOOKUP(D$2,Tab_BRA!$1:$1048576,HLOOKUP($C23&amp;"_"&amp;4,Tab_BRA!$1:$1048576,2,0),0)</f>
        <v>6.6525943577289581E-2</v>
      </c>
      <c r="E23" s="232">
        <f>VLOOKUP(E$2,Tab_BRA!$1:$1048576,HLOOKUP($C23&amp;"_"&amp;4,Tab_BRA!$1:$1048576,2,0),0)</f>
        <v>-6.3484924612566829E-4</v>
      </c>
      <c r="F23" s="232">
        <f>VLOOKUP(F$2,Tab_SEMT!$1:$1048576,HLOOKUP($C23&amp;"_"&amp;4,Tab_SEMT!$1:$1048576,2,0),0)</f>
        <v>5.9268135577440262E-2</v>
      </c>
      <c r="G23" s="232">
        <f>VLOOKUP(G$2,Tab_SEMT!$1:$1048576,HLOOKUP($C23&amp;"_"&amp;4,Tab_SEMT!$1:$1048576,2,0),0)</f>
        <v>-5.6449143448844552E-4</v>
      </c>
      <c r="H23" s="232">
        <f>VLOOKUP(H$2,Tab_RMRJ!$1:$1048576,HLOOKUP($C23&amp;"_"&amp;4,Tab_RMRJ!$1:$1048576,2,0),0)</f>
        <v>4.6712115406990051E-2</v>
      </c>
      <c r="I23" s="232">
        <f>VLOOKUP(I$2,Tab_RMRJ!$1:$1048576,HLOOKUP($C23&amp;"_"&amp;4,Tab_RMRJ!$1:$1048576,2,0),0)</f>
        <v>-4.3681441457010806E-4</v>
      </c>
      <c r="J23" s="232">
        <f>VLOOKUP(J$2,Tab_Rio!$1:$1048576,HLOOKUP($C23&amp;"_"&amp;4,Tab_Rio!$1:$1048576,2,0),0)</f>
        <v>4.2430389672517776E-2</v>
      </c>
      <c r="K23" s="232">
        <f>VLOOKUP(K$2,Tab_Rio!$1:$1048576,HLOOKUP($C23&amp;"_"&amp;4,Tab_Rio!$1:$1048576,2,0),0)</f>
        <v>-3.7540757330134511E-4</v>
      </c>
    </row>
    <row r="24" spans="3:11" x14ac:dyDescent="0.25">
      <c r="C24" s="340">
        <v>42015</v>
      </c>
      <c r="D24" s="232">
        <f>VLOOKUP(D$2,Tab_BRA!$1:$1048576,HLOOKUP($C24&amp;"_"&amp;4,Tab_BRA!$1:$1048576,2,0),0)</f>
        <v>6.4832247793674469E-2</v>
      </c>
      <c r="E24" s="232">
        <f>VLOOKUP(E$2,Tab_BRA!$1:$1048576,HLOOKUP($C24&amp;"_"&amp;4,Tab_BRA!$1:$1048576,2,0),0)</f>
        <v>-6.1300332890823483E-4</v>
      </c>
      <c r="F24" s="232">
        <f>VLOOKUP(F$2,Tab_SEMT!$1:$1048576,HLOOKUP($C24&amp;"_"&amp;4,Tab_SEMT!$1:$1048576,2,0),0)</f>
        <v>5.8265961706638336E-2</v>
      </c>
      <c r="G24" s="232">
        <f>VLOOKUP(G$2,Tab_SEMT!$1:$1048576,HLOOKUP($C24&amp;"_"&amp;4,Tab_SEMT!$1:$1048576,2,0),0)</f>
        <v>-5.5389793124049902E-4</v>
      </c>
      <c r="H24" s="232">
        <f>VLOOKUP(H$2,Tab_RMRJ!$1:$1048576,HLOOKUP($C24&amp;"_"&amp;4,Tab_RMRJ!$1:$1048576,2,0),0)</f>
        <v>4.7700371593236923E-2</v>
      </c>
      <c r="I24" s="232">
        <f>VLOOKUP(I$2,Tab_RMRJ!$1:$1048576,HLOOKUP($C24&amp;"_"&amp;4,Tab_RMRJ!$1:$1048576,2,0),0)</f>
        <v>-4.4834075379185379E-4</v>
      </c>
      <c r="J24" s="232">
        <f>VLOOKUP(J$2,Tab_Rio!$1:$1048576,HLOOKUP($C24&amp;"_"&amp;4,Tab_Rio!$1:$1048576,2,0),0)</f>
        <v>4.4952426105737686E-2</v>
      </c>
      <c r="K24" s="232">
        <f>VLOOKUP(K$2,Tab_Rio!$1:$1048576,HLOOKUP($C24&amp;"_"&amp;4,Tab_Rio!$1:$1048576,2,0),0)</f>
        <v>-4.0418858407065272E-4</v>
      </c>
    </row>
    <row r="25" spans="3:11" x14ac:dyDescent="0.25">
      <c r="C25" s="340">
        <v>2016</v>
      </c>
      <c r="D25" s="232">
        <f>VLOOKUP(D$2,Tab_BRA!$1:$1048576,HLOOKUP($C25&amp;"_"&amp;4,Tab_BRA!$1:$1048576,2,0),0)</f>
        <v>6.6191680729389191E-2</v>
      </c>
      <c r="E25" s="232">
        <f>VLOOKUP(E$2,Tab_BRA!$1:$1048576,HLOOKUP($C25&amp;"_"&amp;4,Tab_BRA!$1:$1048576,2,0),0)</f>
        <v>-6.3077779486775398E-4</v>
      </c>
      <c r="F25" s="232">
        <f>VLOOKUP(F$2,Tab_SEMT!$1:$1048576,HLOOKUP($C25&amp;"_"&amp;4,Tab_SEMT!$1:$1048576,2,0),0)</f>
        <v>5.7032287120819092E-2</v>
      </c>
      <c r="G25" s="232">
        <f>VLOOKUP(G$2,Tab_SEMT!$1:$1048576,HLOOKUP($C25&amp;"_"&amp;4,Tab_SEMT!$1:$1048576,2,0),0)</f>
        <v>-5.4091651691123843E-4</v>
      </c>
      <c r="H25" s="232">
        <f>VLOOKUP(H$2,Tab_RMRJ!$1:$1048576,HLOOKUP($C25&amp;"_"&amp;4,Tab_RMRJ!$1:$1048576,2,0),0)</f>
        <v>4.9136947840452194E-2</v>
      </c>
      <c r="I25" s="232">
        <f>VLOOKUP(I$2,Tab_RMRJ!$1:$1048576,HLOOKUP($C25&amp;"_"&amp;4,Tab_RMRJ!$1:$1048576,2,0),0)</f>
        <v>-4.6991859562695026E-4</v>
      </c>
      <c r="J25" s="232">
        <f>VLOOKUP(J$2,Tab_Rio!$1:$1048576,HLOOKUP($C25&amp;"_"&amp;4,Tab_Rio!$1:$1048576,2,0),0)</f>
        <v>4.6368643641471863E-2</v>
      </c>
      <c r="K25" s="232">
        <f>VLOOKUP(K$2,Tab_Rio!$1:$1048576,HLOOKUP($C25&amp;"_"&amp;4,Tab_Rio!$1:$1048576,2,0),0)</f>
        <v>-4.1508974391035736E-4</v>
      </c>
    </row>
    <row r="26" spans="3:11" x14ac:dyDescent="0.25">
      <c r="C26" s="340">
        <v>12016</v>
      </c>
      <c r="D26" s="232">
        <f>VLOOKUP(D$2,Tab_BRA!$1:$1048576,HLOOKUP($C26&amp;"_"&amp;4,Tab_BRA!$1:$1048576,2,0),0)</f>
        <v>6.6191680729389191E-2</v>
      </c>
      <c r="E26" s="232">
        <f>VLOOKUP(E$2,Tab_BRA!$1:$1048576,HLOOKUP($C26&amp;"_"&amp;4,Tab_BRA!$1:$1048576,2,0),0)</f>
        <v>-6.3077779486775398E-4</v>
      </c>
      <c r="F26" s="232">
        <f>VLOOKUP(F$2,Tab_SEMT!$1:$1048576,HLOOKUP($C26&amp;"_"&amp;4,Tab_SEMT!$1:$1048576,2,0),0)</f>
        <v>5.7032287120819092E-2</v>
      </c>
      <c r="G26" s="232">
        <f>VLOOKUP(G$2,Tab_SEMT!$1:$1048576,HLOOKUP($C26&amp;"_"&amp;4,Tab_SEMT!$1:$1048576,2,0),0)</f>
        <v>-5.4091651691123843E-4</v>
      </c>
      <c r="H26" s="232">
        <f>VLOOKUP(H$2,Tab_RMRJ!$1:$1048576,HLOOKUP($C26&amp;"_"&amp;4,Tab_RMRJ!$1:$1048576,2,0),0)</f>
        <v>4.9136947840452194E-2</v>
      </c>
      <c r="I26" s="232">
        <f>VLOOKUP(I$2,Tab_RMRJ!$1:$1048576,HLOOKUP($C26&amp;"_"&amp;4,Tab_RMRJ!$1:$1048576,2,0),0)</f>
        <v>-4.6991859562695026E-4</v>
      </c>
      <c r="J26" s="232">
        <f>VLOOKUP(J$2,Tab_Rio!$1:$1048576,HLOOKUP($C26&amp;"_"&amp;4,Tab_Rio!$1:$1048576,2,0),0)</f>
        <v>4.6368643641471863E-2</v>
      </c>
      <c r="K26" s="232">
        <f>VLOOKUP(K$2,Tab_Rio!$1:$1048576,HLOOKUP($C26&amp;"_"&amp;4,Tab_Rio!$1:$1048576,2,0),0)</f>
        <v>-4.1508974391035736E-4</v>
      </c>
    </row>
  </sheetData>
  <mergeCells count="4">
    <mergeCell ref="D1:E1"/>
    <mergeCell ref="H1:I1"/>
    <mergeCell ref="J1:K1"/>
    <mergeCell ref="F1:G1"/>
  </mergeCells>
  <pageMargins left="0.511811024" right="0.511811024" top="0.78740157499999996" bottom="0.78740157499999996" header="0.31496062000000002" footer="0.3149606200000000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"/>
  <sheetViews>
    <sheetView showGridLines="0" topLeftCell="B1" workbookViewId="0">
      <pane ySplit="3" topLeftCell="A4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1.7109375" style="232" customWidth="1"/>
    <col min="2" max="2" width="6.85546875" style="232" customWidth="1"/>
    <col min="3" max="3" width="16.140625" style="352" customWidth="1"/>
    <col min="4" max="16384" width="9.140625" style="232"/>
  </cols>
  <sheetData>
    <row r="1" spans="1:21" x14ac:dyDescent="0.25">
      <c r="A1" s="339" t="s">
        <v>782</v>
      </c>
      <c r="C1" s="340"/>
    </row>
    <row r="2" spans="1:21" x14ac:dyDescent="0.25">
      <c r="C2" s="340"/>
      <c r="D2" s="341" t="s">
        <v>702</v>
      </c>
      <c r="E2" s="341" t="s">
        <v>711</v>
      </c>
      <c r="F2" s="341" t="s">
        <v>713</v>
      </c>
      <c r="G2" s="341" t="s">
        <v>714</v>
      </c>
      <c r="H2" s="341" t="s">
        <v>715</v>
      </c>
      <c r="I2" s="341" t="s">
        <v>716</v>
      </c>
      <c r="J2" s="341" t="s">
        <v>717</v>
      </c>
      <c r="K2" s="341" t="s">
        <v>718</v>
      </c>
      <c r="L2" s="341" t="s">
        <v>719</v>
      </c>
      <c r="M2" s="341" t="s">
        <v>703</v>
      </c>
      <c r="N2" s="341" t="s">
        <v>704</v>
      </c>
      <c r="O2" s="341" t="s">
        <v>705</v>
      </c>
      <c r="P2" s="341" t="s">
        <v>706</v>
      </c>
      <c r="Q2" s="341" t="s">
        <v>707</v>
      </c>
      <c r="R2" s="341" t="s">
        <v>708</v>
      </c>
      <c r="S2" s="341" t="s">
        <v>709</v>
      </c>
      <c r="T2" s="341" t="s">
        <v>710</v>
      </c>
      <c r="U2" s="341" t="s">
        <v>712</v>
      </c>
    </row>
    <row r="3" spans="1:21" x14ac:dyDescent="0.25">
      <c r="A3" s="339"/>
      <c r="B3" s="339" t="s">
        <v>775</v>
      </c>
      <c r="C3" s="340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</row>
    <row r="4" spans="1:21" ht="30" x14ac:dyDescent="0.25">
      <c r="A4" s="342"/>
      <c r="B4" s="343"/>
      <c r="C4" s="344"/>
      <c r="D4" s="345" t="s">
        <v>737</v>
      </c>
      <c r="E4" s="346" t="s">
        <v>738</v>
      </c>
      <c r="F4" s="346" t="s">
        <v>739</v>
      </c>
      <c r="G4" s="346" t="s">
        <v>740</v>
      </c>
      <c r="H4" s="346" t="s">
        <v>741</v>
      </c>
      <c r="I4" s="346" t="s">
        <v>742</v>
      </c>
      <c r="J4" s="346" t="s">
        <v>743</v>
      </c>
      <c r="K4" s="346" t="s">
        <v>197</v>
      </c>
      <c r="L4" s="346" t="s">
        <v>744</v>
      </c>
      <c r="M4" s="346" t="s">
        <v>745</v>
      </c>
      <c r="N4" s="346" t="s">
        <v>199</v>
      </c>
      <c r="O4" s="346" t="s">
        <v>746</v>
      </c>
      <c r="P4" s="346" t="s">
        <v>747</v>
      </c>
      <c r="Q4" s="346" t="s">
        <v>748</v>
      </c>
      <c r="R4" s="346" t="s">
        <v>749</v>
      </c>
      <c r="S4" s="346" t="s">
        <v>750</v>
      </c>
      <c r="T4" s="347" t="s">
        <v>770</v>
      </c>
      <c r="U4" s="347" t="s">
        <v>771</v>
      </c>
    </row>
    <row r="5" spans="1:21" x14ac:dyDescent="0.25">
      <c r="C5" s="340">
        <v>2012</v>
      </c>
      <c r="D5" s="232">
        <f>VLOOKUP(D$2,Tab_BRA!$1:$1048576,HLOOKUP($C5&amp;"_"&amp;4,Tab_BRA!$1:$1048576,2,0),0)</f>
        <v>0.19315588474273682</v>
      </c>
      <c r="E5" s="232">
        <f>VLOOKUP(E$2,Tab_BRA!$1:$1048576,HLOOKUP($C5&amp;"_"&amp;4,Tab_BRA!$1:$1048576,2,0),0)</f>
        <v>6.9314949214458466E-2</v>
      </c>
      <c r="F5" s="232">
        <f>VLOOKUP(F$2,Tab_BRA!$1:$1048576,HLOOKUP($C5&amp;"_"&amp;4,Tab_BRA!$1:$1048576,2,0),0)</f>
        <v>0.18045438826084137</v>
      </c>
      <c r="G5" s="232">
        <f>VLOOKUP(G$2,Tab_BRA!$1:$1048576,HLOOKUP($C5&amp;"_"&amp;4,Tab_BRA!$1:$1048576,2,0),0)</f>
        <v>0.32051533460617065</v>
      </c>
      <c r="H5" s="232">
        <f>VLOOKUP(H$2,Tab_BRA!$1:$1048576,HLOOKUP($C5&amp;"_"&amp;4,Tab_BRA!$1:$1048576,2,0),0)</f>
        <v>0.50010132789611816</v>
      </c>
      <c r="I5" s="232">
        <f>VLOOKUP(I$2,Tab_BRA!$1:$1048576,HLOOKUP($C5&amp;"_"&amp;4,Tab_BRA!$1:$1048576,2,0),0)</f>
        <v>0.57600235939025879</v>
      </c>
      <c r="J5" s="232">
        <f>VLOOKUP(J$2,Tab_BRA!$1:$1048576,HLOOKUP($C5&amp;"_"&amp;4,Tab_BRA!$1:$1048576,2,0),0)</f>
        <v>0.64114171266555786</v>
      </c>
      <c r="K5" s="232">
        <f>VLOOKUP(K$2,Tab_BRA!$1:$1048576,HLOOKUP($C5&amp;"_"&amp;4,Tab_BRA!$1:$1048576,2,0),0)</f>
        <v>0.70018482208251953</v>
      </c>
      <c r="L5" s="232">
        <f>VLOOKUP(L$2,Tab_BRA!$1:$1048576,HLOOKUP($C5&amp;"_"&amp;4,Tab_BRA!$1:$1048576,2,0),0)</f>
        <v>0.79333561658859253</v>
      </c>
      <c r="M5" s="232">
        <f>VLOOKUP(M$2,Tab_BRA!$1:$1048576,HLOOKUP($C5&amp;"_"&amp;4,Tab_BRA!$1:$1048576,2,0),0)</f>
        <v>0.81262427568435669</v>
      </c>
      <c r="N5" s="232">
        <f>VLOOKUP(N$2,Tab_BRA!$1:$1048576,HLOOKUP($C5&amp;"_"&amp;4,Tab_BRA!$1:$1048576,2,0),0)</f>
        <v>0.89201748371124268</v>
      </c>
      <c r="O5" s="232">
        <f>VLOOKUP(O$2,Tab_BRA!$1:$1048576,HLOOKUP($C5&amp;"_"&amp;4,Tab_BRA!$1:$1048576,2,0),0)</f>
        <v>1.0950920581817627</v>
      </c>
      <c r="P5" s="232">
        <f>VLOOKUP(P$2,Tab_BRA!$1:$1048576,HLOOKUP($C5&amp;"_"&amp;4,Tab_BRA!$1:$1048576,2,0),0)</f>
        <v>1.3396141529083252</v>
      </c>
      <c r="Q5" s="232">
        <f>VLOOKUP(Q$2,Tab_BRA!$1:$1048576,HLOOKUP($C5&amp;"_"&amp;4,Tab_BRA!$1:$1048576,2,0),0)</f>
        <v>1.458341121673584</v>
      </c>
      <c r="R5" s="232">
        <f>VLOOKUP(R$2,Tab_BRA!$1:$1048576,HLOOKUP($C5&amp;"_"&amp;4,Tab_BRA!$1:$1048576,2,0),0)</f>
        <v>1.523478627204895</v>
      </c>
      <c r="S5" s="232">
        <f>VLOOKUP(S$2,Tab_BRA!$1:$1048576,HLOOKUP($C5&amp;"_"&amp;4,Tab_BRA!$1:$1048576,2,0),0)</f>
        <v>1.9868079423904419</v>
      </c>
      <c r="T5" s="232">
        <f>VLOOKUP(T$2,Tab_BRA!$1:$1048576,HLOOKUP($C5&amp;"_"&amp;4,Tab_BRA!$1:$1048576,2,0),0)</f>
        <v>2.4099559783935547</v>
      </c>
      <c r="U5" s="232">
        <f>VLOOKUP(U$2,Tab_BRA!$1:$1048576,HLOOKUP($C5&amp;"_"&amp;4,Tab_BRA!$1:$1048576,2,0),0)</f>
        <v>2.7620205879211426</v>
      </c>
    </row>
    <row r="6" spans="1:21" x14ac:dyDescent="0.25">
      <c r="C6" s="340">
        <v>12012</v>
      </c>
      <c r="D6" s="232">
        <f>VLOOKUP(D$2,Tab_BRA!$1:$1048576,HLOOKUP($C6&amp;"_"&amp;4,Tab_BRA!$1:$1048576,2,0),0)</f>
        <v>0.12991391122341156</v>
      </c>
      <c r="E6" s="232">
        <f>VLOOKUP(E$2,Tab_BRA!$1:$1048576,HLOOKUP($C6&amp;"_"&amp;4,Tab_BRA!$1:$1048576,2,0),0)</f>
        <v>6.5271593630313873E-2</v>
      </c>
      <c r="F6" s="232">
        <f>VLOOKUP(F$2,Tab_BRA!$1:$1048576,HLOOKUP($C6&amp;"_"&amp;4,Tab_BRA!$1:$1048576,2,0),0)</f>
        <v>0.16554613411426544</v>
      </c>
      <c r="G6" s="232">
        <f>VLOOKUP(G$2,Tab_BRA!$1:$1048576,HLOOKUP($C6&amp;"_"&amp;4,Tab_BRA!$1:$1048576,2,0),0)</f>
        <v>0.28665021061897278</v>
      </c>
      <c r="H6" s="232">
        <f>VLOOKUP(H$2,Tab_BRA!$1:$1048576,HLOOKUP($C6&amp;"_"&amp;4,Tab_BRA!$1:$1048576,2,0),0)</f>
        <v>0.49094131588935852</v>
      </c>
      <c r="I6" s="232">
        <f>VLOOKUP(I$2,Tab_BRA!$1:$1048576,HLOOKUP($C6&amp;"_"&amp;4,Tab_BRA!$1:$1048576,2,0),0)</f>
        <v>0.55912184715270996</v>
      </c>
      <c r="J6" s="232">
        <f>VLOOKUP(J$2,Tab_BRA!$1:$1048576,HLOOKUP($C6&amp;"_"&amp;4,Tab_BRA!$1:$1048576,2,0),0)</f>
        <v>0.62664490938186646</v>
      </c>
      <c r="K6" s="232">
        <f>VLOOKUP(K$2,Tab_BRA!$1:$1048576,HLOOKUP($C6&amp;"_"&amp;4,Tab_BRA!$1:$1048576,2,0),0)</f>
        <v>0.7011985182762146</v>
      </c>
      <c r="L6" s="232">
        <f>VLOOKUP(L$2,Tab_BRA!$1:$1048576,HLOOKUP($C6&amp;"_"&amp;4,Tab_BRA!$1:$1048576,2,0),0)</f>
        <v>0.77704942226409912</v>
      </c>
      <c r="M6" s="232">
        <f>VLOOKUP(M$2,Tab_BRA!$1:$1048576,HLOOKUP($C6&amp;"_"&amp;4,Tab_BRA!$1:$1048576,2,0),0)</f>
        <v>0.79478436708450317</v>
      </c>
      <c r="N6" s="232">
        <f>VLOOKUP(N$2,Tab_BRA!$1:$1048576,HLOOKUP($C6&amp;"_"&amp;4,Tab_BRA!$1:$1048576,2,0),0)</f>
        <v>0.88483530282974243</v>
      </c>
      <c r="O6" s="232">
        <f>VLOOKUP(O$2,Tab_BRA!$1:$1048576,HLOOKUP($C6&amp;"_"&amp;4,Tab_BRA!$1:$1048576,2,0),0)</f>
        <v>1.0829638242721558</v>
      </c>
      <c r="P6" s="232">
        <f>VLOOKUP(P$2,Tab_BRA!$1:$1048576,HLOOKUP($C6&amp;"_"&amp;4,Tab_BRA!$1:$1048576,2,0),0)</f>
        <v>1.3470003604888916</v>
      </c>
      <c r="Q6" s="232">
        <f>VLOOKUP(Q$2,Tab_BRA!$1:$1048576,HLOOKUP($C6&amp;"_"&amp;4,Tab_BRA!$1:$1048576,2,0),0)</f>
        <v>1.4568706750869751</v>
      </c>
      <c r="R6" s="232">
        <f>VLOOKUP(R$2,Tab_BRA!$1:$1048576,HLOOKUP($C6&amp;"_"&amp;4,Tab_BRA!$1:$1048576,2,0),0)</f>
        <v>1.5123988389968872</v>
      </c>
      <c r="S6" s="232">
        <f>VLOOKUP(S$2,Tab_BRA!$1:$1048576,HLOOKUP($C6&amp;"_"&amp;4,Tab_BRA!$1:$1048576,2,0),0)</f>
        <v>1.9825812578201294</v>
      </c>
      <c r="T6" s="232">
        <f>VLOOKUP(T$2,Tab_BRA!$1:$1048576,HLOOKUP($C6&amp;"_"&amp;4,Tab_BRA!$1:$1048576,2,0),0)</f>
        <v>2.4308805465698242</v>
      </c>
      <c r="U6" s="232">
        <f>VLOOKUP(U$2,Tab_BRA!$1:$1048576,HLOOKUP($C6&amp;"_"&amp;4,Tab_BRA!$1:$1048576,2,0),0)</f>
        <v>2.762845516204834</v>
      </c>
    </row>
    <row r="7" spans="1:21" x14ac:dyDescent="0.25">
      <c r="C7" s="340">
        <v>22012</v>
      </c>
      <c r="D7" s="232">
        <f>VLOOKUP(D$2,Tab_BRA!$1:$1048576,HLOOKUP($C7&amp;"_"&amp;4,Tab_BRA!$1:$1048576,2,0),0)</f>
        <v>0.25807762145996094</v>
      </c>
      <c r="E7" s="232">
        <f>VLOOKUP(E$2,Tab_BRA!$1:$1048576,HLOOKUP($C7&amp;"_"&amp;4,Tab_BRA!$1:$1048576,2,0),0)</f>
        <v>5.3219109773635864E-2</v>
      </c>
      <c r="F7" s="232">
        <f>VLOOKUP(F$2,Tab_BRA!$1:$1048576,HLOOKUP($C7&amp;"_"&amp;4,Tab_BRA!$1:$1048576,2,0),0)</f>
        <v>0.18628697097301483</v>
      </c>
      <c r="G7" s="232">
        <f>VLOOKUP(G$2,Tab_BRA!$1:$1048576,HLOOKUP($C7&amp;"_"&amp;4,Tab_BRA!$1:$1048576,2,0),0)</f>
        <v>0.32697978615760803</v>
      </c>
      <c r="H7" s="232">
        <f>VLOOKUP(H$2,Tab_BRA!$1:$1048576,HLOOKUP($C7&amp;"_"&amp;4,Tab_BRA!$1:$1048576,2,0),0)</f>
        <v>0.50243151187896729</v>
      </c>
      <c r="I7" s="232">
        <f>VLOOKUP(I$2,Tab_BRA!$1:$1048576,HLOOKUP($C7&amp;"_"&amp;4,Tab_BRA!$1:$1048576,2,0),0)</f>
        <v>0.57427334785461426</v>
      </c>
      <c r="J7" s="232">
        <f>VLOOKUP(J$2,Tab_BRA!$1:$1048576,HLOOKUP($C7&amp;"_"&amp;4,Tab_BRA!$1:$1048576,2,0),0)</f>
        <v>0.65293335914611816</v>
      </c>
      <c r="K7" s="232">
        <f>VLOOKUP(K$2,Tab_BRA!$1:$1048576,HLOOKUP($C7&amp;"_"&amp;4,Tab_BRA!$1:$1048576,2,0),0)</f>
        <v>0.71897470951080322</v>
      </c>
      <c r="L7" s="232">
        <f>VLOOKUP(L$2,Tab_BRA!$1:$1048576,HLOOKUP($C7&amp;"_"&amp;4,Tab_BRA!$1:$1048576,2,0),0)</f>
        <v>0.78996163606643677</v>
      </c>
      <c r="M7" s="232">
        <f>VLOOKUP(M$2,Tab_BRA!$1:$1048576,HLOOKUP($C7&amp;"_"&amp;4,Tab_BRA!$1:$1048576,2,0),0)</f>
        <v>0.81988179683685303</v>
      </c>
      <c r="N7" s="232">
        <f>VLOOKUP(N$2,Tab_BRA!$1:$1048576,HLOOKUP($C7&amp;"_"&amp;4,Tab_BRA!$1:$1048576,2,0),0)</f>
        <v>0.90368872880935669</v>
      </c>
      <c r="O7" s="232">
        <f>VLOOKUP(O$2,Tab_BRA!$1:$1048576,HLOOKUP($C7&amp;"_"&amp;4,Tab_BRA!$1:$1048576,2,0),0)</f>
        <v>1.0992193222045898</v>
      </c>
      <c r="P7" s="232">
        <f>VLOOKUP(P$2,Tab_BRA!$1:$1048576,HLOOKUP($C7&amp;"_"&amp;4,Tab_BRA!$1:$1048576,2,0),0)</f>
        <v>1.3544363975524902</v>
      </c>
      <c r="Q7" s="232">
        <f>VLOOKUP(Q$2,Tab_BRA!$1:$1048576,HLOOKUP($C7&amp;"_"&amp;4,Tab_BRA!$1:$1048576,2,0),0)</f>
        <v>1.4514820575714111</v>
      </c>
      <c r="R7" s="232">
        <f>VLOOKUP(R$2,Tab_BRA!$1:$1048576,HLOOKUP($C7&amp;"_"&amp;4,Tab_BRA!$1:$1048576,2,0),0)</f>
        <v>1.5129740238189697</v>
      </c>
      <c r="S7" s="232">
        <f>VLOOKUP(S$2,Tab_BRA!$1:$1048576,HLOOKUP($C7&amp;"_"&amp;4,Tab_BRA!$1:$1048576,2,0),0)</f>
        <v>1.9956769943237305</v>
      </c>
      <c r="T7" s="232">
        <f>VLOOKUP(T$2,Tab_BRA!$1:$1048576,HLOOKUP($C7&amp;"_"&amp;4,Tab_BRA!$1:$1048576,2,0),0)</f>
        <v>2.3558428287506104</v>
      </c>
      <c r="U7" s="232">
        <f>VLOOKUP(U$2,Tab_BRA!$1:$1048576,HLOOKUP($C7&amp;"_"&amp;4,Tab_BRA!$1:$1048576,2,0),0)</f>
        <v>2.6758906841278076</v>
      </c>
    </row>
    <row r="8" spans="1:21" x14ac:dyDescent="0.25">
      <c r="C8" s="340">
        <v>32012</v>
      </c>
      <c r="D8" s="232">
        <f>VLOOKUP(D$2,Tab_BRA!$1:$1048576,HLOOKUP($C8&amp;"_"&amp;4,Tab_BRA!$1:$1048576,2,0),0)</f>
        <v>7.845577597618103E-2</v>
      </c>
      <c r="E8" s="232">
        <f>VLOOKUP(E$2,Tab_BRA!$1:$1048576,HLOOKUP($C8&amp;"_"&amp;4,Tab_BRA!$1:$1048576,2,0),0)</f>
        <v>6.6043853759765625E-2</v>
      </c>
      <c r="F8" s="232">
        <f>VLOOKUP(F$2,Tab_BRA!$1:$1048576,HLOOKUP($C8&amp;"_"&amp;4,Tab_BRA!$1:$1048576,2,0),0)</f>
        <v>0.1827671080827713</v>
      </c>
      <c r="G8" s="232">
        <f>VLOOKUP(G$2,Tab_BRA!$1:$1048576,HLOOKUP($C8&amp;"_"&amp;4,Tab_BRA!$1:$1048576,2,0),0)</f>
        <v>0.3250611424446106</v>
      </c>
      <c r="H8" s="232">
        <f>VLOOKUP(H$2,Tab_BRA!$1:$1048576,HLOOKUP($C8&amp;"_"&amp;4,Tab_BRA!$1:$1048576,2,0),0)</f>
        <v>0.50498193502426147</v>
      </c>
      <c r="I8" s="232">
        <f>VLOOKUP(I$2,Tab_BRA!$1:$1048576,HLOOKUP($C8&amp;"_"&amp;4,Tab_BRA!$1:$1048576,2,0),0)</f>
        <v>0.56480646133422852</v>
      </c>
      <c r="J8" s="232">
        <f>VLOOKUP(J$2,Tab_BRA!$1:$1048576,HLOOKUP($C8&amp;"_"&amp;4,Tab_BRA!$1:$1048576,2,0),0)</f>
        <v>0.63549226522445679</v>
      </c>
      <c r="K8" s="232">
        <f>VLOOKUP(K$2,Tab_BRA!$1:$1048576,HLOOKUP($C8&amp;"_"&amp;4,Tab_BRA!$1:$1048576,2,0),0)</f>
        <v>0.6978420615196228</v>
      </c>
      <c r="L8" s="232">
        <f>VLOOKUP(L$2,Tab_BRA!$1:$1048576,HLOOKUP($C8&amp;"_"&amp;4,Tab_BRA!$1:$1048576,2,0),0)</f>
        <v>0.79363995790481567</v>
      </c>
      <c r="M8" s="232">
        <f>VLOOKUP(M$2,Tab_BRA!$1:$1048576,HLOOKUP($C8&amp;"_"&amp;4,Tab_BRA!$1:$1048576,2,0),0)</f>
        <v>0.80235910415649414</v>
      </c>
      <c r="N8" s="232">
        <f>VLOOKUP(N$2,Tab_BRA!$1:$1048576,HLOOKUP($C8&amp;"_"&amp;4,Tab_BRA!$1:$1048576,2,0),0)</f>
        <v>0.88487893342971802</v>
      </c>
      <c r="O8" s="232">
        <f>VLOOKUP(O$2,Tab_BRA!$1:$1048576,HLOOKUP($C8&amp;"_"&amp;4,Tab_BRA!$1:$1048576,2,0),0)</f>
        <v>1.0952974557876587</v>
      </c>
      <c r="P8" s="232">
        <f>VLOOKUP(P$2,Tab_BRA!$1:$1048576,HLOOKUP($C8&amp;"_"&amp;4,Tab_BRA!$1:$1048576,2,0),0)</f>
        <v>1.3281952142715454</v>
      </c>
      <c r="Q8" s="232">
        <f>VLOOKUP(Q$2,Tab_BRA!$1:$1048576,HLOOKUP($C8&amp;"_"&amp;4,Tab_BRA!$1:$1048576,2,0),0)</f>
        <v>1.4501074552536011</v>
      </c>
      <c r="R8" s="232">
        <f>VLOOKUP(R$2,Tab_BRA!$1:$1048576,HLOOKUP($C8&amp;"_"&amp;4,Tab_BRA!$1:$1048576,2,0),0)</f>
        <v>1.5176502466201782</v>
      </c>
      <c r="S8" s="232">
        <f>VLOOKUP(S$2,Tab_BRA!$1:$1048576,HLOOKUP($C8&amp;"_"&amp;4,Tab_BRA!$1:$1048576,2,0),0)</f>
        <v>1.986070990562439</v>
      </c>
      <c r="T8" s="232">
        <f>VLOOKUP(T$2,Tab_BRA!$1:$1048576,HLOOKUP($C8&amp;"_"&amp;4,Tab_BRA!$1:$1048576,2,0),0)</f>
        <v>2.4089071750640869</v>
      </c>
      <c r="U8" s="232">
        <f>VLOOKUP(U$2,Tab_BRA!$1:$1048576,HLOOKUP($C8&amp;"_"&amp;4,Tab_BRA!$1:$1048576,2,0),0)</f>
        <v>2.7740309238433838</v>
      </c>
    </row>
    <row r="9" spans="1:21" x14ac:dyDescent="0.25">
      <c r="C9" s="340">
        <v>42012</v>
      </c>
      <c r="D9" s="232">
        <f>VLOOKUP(D$2,Tab_BRA!$1:$1048576,HLOOKUP($C9&amp;"_"&amp;4,Tab_BRA!$1:$1048576,2,0),0)</f>
        <v>0.28012722730636597</v>
      </c>
      <c r="E9" s="232">
        <f>VLOOKUP(E$2,Tab_BRA!$1:$1048576,HLOOKUP($C9&amp;"_"&amp;4,Tab_BRA!$1:$1048576,2,0),0)</f>
        <v>9.1383501887321472E-2</v>
      </c>
      <c r="F9" s="232">
        <f>VLOOKUP(F$2,Tab_BRA!$1:$1048576,HLOOKUP($C9&amp;"_"&amp;4,Tab_BRA!$1:$1048576,2,0),0)</f>
        <v>0.18675385415554047</v>
      </c>
      <c r="G9" s="232">
        <f>VLOOKUP(G$2,Tab_BRA!$1:$1048576,HLOOKUP($C9&amp;"_"&amp;4,Tab_BRA!$1:$1048576,2,0),0)</f>
        <v>0.34243288636207581</v>
      </c>
      <c r="H9" s="232">
        <f>VLOOKUP(H$2,Tab_BRA!$1:$1048576,HLOOKUP($C9&amp;"_"&amp;4,Tab_BRA!$1:$1048576,2,0),0)</f>
        <v>0.5018618106842041</v>
      </c>
      <c r="I9" s="232">
        <f>VLOOKUP(I$2,Tab_BRA!$1:$1048576,HLOOKUP($C9&amp;"_"&amp;4,Tab_BRA!$1:$1048576,2,0),0)</f>
        <v>0.60358911752700806</v>
      </c>
      <c r="J9" s="232">
        <f>VLOOKUP(J$2,Tab_BRA!$1:$1048576,HLOOKUP($C9&amp;"_"&amp;4,Tab_BRA!$1:$1048576,2,0),0)</f>
        <v>0.64911562204360962</v>
      </c>
      <c r="K9" s="232">
        <f>VLOOKUP(K$2,Tab_BRA!$1:$1048576,HLOOKUP($C9&amp;"_"&amp;4,Tab_BRA!$1:$1048576,2,0),0)</f>
        <v>0.68301892280578613</v>
      </c>
      <c r="L9" s="232">
        <f>VLOOKUP(L$2,Tab_BRA!$1:$1048576,HLOOKUP($C9&amp;"_"&amp;4,Tab_BRA!$1:$1048576,2,0),0)</f>
        <v>0.81215870380401611</v>
      </c>
      <c r="M9" s="232">
        <f>VLOOKUP(M$2,Tab_BRA!$1:$1048576,HLOOKUP($C9&amp;"_"&amp;4,Tab_BRA!$1:$1048576,2,0),0)</f>
        <v>0.83344119787216187</v>
      </c>
      <c r="N9" s="232">
        <f>VLOOKUP(N$2,Tab_BRA!$1:$1048576,HLOOKUP($C9&amp;"_"&amp;4,Tab_BRA!$1:$1048576,2,0),0)</f>
        <v>0.89429420232772827</v>
      </c>
      <c r="O9" s="232">
        <f>VLOOKUP(O$2,Tab_BRA!$1:$1048576,HLOOKUP($C9&amp;"_"&amp;4,Tab_BRA!$1:$1048576,2,0),0)</f>
        <v>1.1024925708770752</v>
      </c>
      <c r="P9" s="232">
        <f>VLOOKUP(P$2,Tab_BRA!$1:$1048576,HLOOKUP($C9&amp;"_"&amp;4,Tab_BRA!$1:$1048576,2,0),0)</f>
        <v>1.3292334079742432</v>
      </c>
      <c r="Q9" s="232">
        <f>VLOOKUP(Q$2,Tab_BRA!$1:$1048576,HLOOKUP($C9&amp;"_"&amp;4,Tab_BRA!$1:$1048576,2,0),0)</f>
        <v>1.4742422103881836</v>
      </c>
      <c r="R9" s="232">
        <f>VLOOKUP(R$2,Tab_BRA!$1:$1048576,HLOOKUP($C9&amp;"_"&amp;4,Tab_BRA!$1:$1048576,2,0),0)</f>
        <v>1.5500680208206177</v>
      </c>
      <c r="S9" s="232">
        <f>VLOOKUP(S$2,Tab_BRA!$1:$1048576,HLOOKUP($C9&amp;"_"&amp;4,Tab_BRA!$1:$1048576,2,0),0)</f>
        <v>1.9828841686248779</v>
      </c>
      <c r="T9" s="232">
        <f>VLOOKUP(T$2,Tab_BRA!$1:$1048576,HLOOKUP($C9&amp;"_"&amp;4,Tab_BRA!$1:$1048576,2,0),0)</f>
        <v>2.4451212882995605</v>
      </c>
      <c r="U9" s="232">
        <f>VLOOKUP(U$2,Tab_BRA!$1:$1048576,HLOOKUP($C9&amp;"_"&amp;4,Tab_BRA!$1:$1048576,2,0),0)</f>
        <v>2.8405065536499023</v>
      </c>
    </row>
    <row r="10" spans="1:21" x14ac:dyDescent="0.25">
      <c r="C10" s="340">
        <v>2013</v>
      </c>
      <c r="D10" s="232">
        <f>VLOOKUP(D$2,Tab_BRA!$1:$1048576,HLOOKUP($C10&amp;"_"&amp;4,Tab_BRA!$1:$1048576,2,0),0)</f>
        <v>0.1278696209192276</v>
      </c>
      <c r="E10" s="232">
        <f>VLOOKUP(E$2,Tab_BRA!$1:$1048576,HLOOKUP($C10&amp;"_"&amp;4,Tab_BRA!$1:$1048576,2,0),0)</f>
        <v>6.75048828125E-2</v>
      </c>
      <c r="F10" s="232">
        <f>VLOOKUP(F$2,Tab_BRA!$1:$1048576,HLOOKUP($C10&amp;"_"&amp;4,Tab_BRA!$1:$1048576,2,0),0)</f>
        <v>0.15061378479003906</v>
      </c>
      <c r="G10" s="232">
        <f>VLOOKUP(G$2,Tab_BRA!$1:$1048576,HLOOKUP($C10&amp;"_"&amp;4,Tab_BRA!$1:$1048576,2,0),0)</f>
        <v>0.29166966676712036</v>
      </c>
      <c r="H10" s="232">
        <f>VLOOKUP(H$2,Tab_BRA!$1:$1048576,HLOOKUP($C10&amp;"_"&amp;4,Tab_BRA!$1:$1048576,2,0),0)</f>
        <v>0.4889906644821167</v>
      </c>
      <c r="I10" s="232">
        <f>VLOOKUP(I$2,Tab_BRA!$1:$1048576,HLOOKUP($C10&amp;"_"&amp;4,Tab_BRA!$1:$1048576,2,0),0)</f>
        <v>0.56723105907440186</v>
      </c>
      <c r="J10" s="232">
        <f>VLOOKUP(J$2,Tab_BRA!$1:$1048576,HLOOKUP($C10&amp;"_"&amp;4,Tab_BRA!$1:$1048576,2,0),0)</f>
        <v>0.62950068712234497</v>
      </c>
      <c r="K10" s="232">
        <f>VLOOKUP(K$2,Tab_BRA!$1:$1048576,HLOOKUP($C10&amp;"_"&amp;4,Tab_BRA!$1:$1048576,2,0),0)</f>
        <v>0.69324666261672974</v>
      </c>
      <c r="L10" s="232">
        <f>VLOOKUP(L$2,Tab_BRA!$1:$1048576,HLOOKUP($C10&amp;"_"&amp;4,Tab_BRA!$1:$1048576,2,0),0)</f>
        <v>0.7903820276260376</v>
      </c>
      <c r="M10" s="232">
        <f>VLOOKUP(M$2,Tab_BRA!$1:$1048576,HLOOKUP($C10&amp;"_"&amp;4,Tab_BRA!$1:$1048576,2,0),0)</f>
        <v>0.80393779277801514</v>
      </c>
      <c r="N10" s="232">
        <f>VLOOKUP(N$2,Tab_BRA!$1:$1048576,HLOOKUP($C10&amp;"_"&amp;4,Tab_BRA!$1:$1048576,2,0),0)</f>
        <v>0.88644421100616455</v>
      </c>
      <c r="O10" s="232">
        <f>VLOOKUP(O$2,Tab_BRA!$1:$1048576,HLOOKUP($C10&amp;"_"&amp;4,Tab_BRA!$1:$1048576,2,0),0)</f>
        <v>1.0831810235977173</v>
      </c>
      <c r="P10" s="232">
        <f>VLOOKUP(P$2,Tab_BRA!$1:$1048576,HLOOKUP($C10&amp;"_"&amp;4,Tab_BRA!$1:$1048576,2,0),0)</f>
        <v>1.3088587522506714</v>
      </c>
      <c r="Q10" s="232">
        <f>VLOOKUP(Q$2,Tab_BRA!$1:$1048576,HLOOKUP($C10&amp;"_"&amp;4,Tab_BRA!$1:$1048576,2,0),0)</f>
        <v>1.4393843412399292</v>
      </c>
      <c r="R10" s="232">
        <f>VLOOKUP(R$2,Tab_BRA!$1:$1048576,HLOOKUP($C10&amp;"_"&amp;4,Tab_BRA!$1:$1048576,2,0),0)</f>
        <v>1.5059307813644409</v>
      </c>
      <c r="S10" s="232">
        <f>VLOOKUP(S$2,Tab_BRA!$1:$1048576,HLOOKUP($C10&amp;"_"&amp;4,Tab_BRA!$1:$1048576,2,0),0)</f>
        <v>1.952426552772522</v>
      </c>
      <c r="T10" s="232">
        <f>VLOOKUP(T$2,Tab_BRA!$1:$1048576,HLOOKUP($C10&amp;"_"&amp;4,Tab_BRA!$1:$1048576,2,0),0)</f>
        <v>2.4742913246154785</v>
      </c>
      <c r="U10" s="232">
        <f>VLOOKUP(U$2,Tab_BRA!$1:$1048576,HLOOKUP($C10&amp;"_"&amp;4,Tab_BRA!$1:$1048576,2,0),0)</f>
        <v>2.8109884262084961</v>
      </c>
    </row>
    <row r="11" spans="1:21" x14ac:dyDescent="0.25">
      <c r="C11" s="340">
        <v>12013</v>
      </c>
      <c r="D11" s="232">
        <f>VLOOKUP(D$2,Tab_BRA!$1:$1048576,HLOOKUP($C11&amp;"_"&amp;4,Tab_BRA!$1:$1048576,2,0),0)</f>
        <v>5.5348344147205353E-2</v>
      </c>
      <c r="E11" s="232">
        <f>VLOOKUP(E$2,Tab_BRA!$1:$1048576,HLOOKUP($C11&amp;"_"&amp;4,Tab_BRA!$1:$1048576,2,0),0)</f>
        <v>7.9793035984039307E-2</v>
      </c>
      <c r="F11" s="232">
        <f>VLOOKUP(F$2,Tab_BRA!$1:$1048576,HLOOKUP($C11&amp;"_"&amp;4,Tab_BRA!$1:$1048576,2,0),0)</f>
        <v>0.16110771894454956</v>
      </c>
      <c r="G11" s="232">
        <f>VLOOKUP(G$2,Tab_BRA!$1:$1048576,HLOOKUP($C11&amp;"_"&amp;4,Tab_BRA!$1:$1048576,2,0),0)</f>
        <v>0.30662405490875244</v>
      </c>
      <c r="H11" s="232">
        <f>VLOOKUP(H$2,Tab_BRA!$1:$1048576,HLOOKUP($C11&amp;"_"&amp;4,Tab_BRA!$1:$1048576,2,0),0)</f>
        <v>0.50253486633300781</v>
      </c>
      <c r="I11" s="232">
        <f>VLOOKUP(I$2,Tab_BRA!$1:$1048576,HLOOKUP($C11&amp;"_"&amp;4,Tab_BRA!$1:$1048576,2,0),0)</f>
        <v>0.57582902908325195</v>
      </c>
      <c r="J11" s="232">
        <f>VLOOKUP(J$2,Tab_BRA!$1:$1048576,HLOOKUP($C11&amp;"_"&amp;4,Tab_BRA!$1:$1048576,2,0),0)</f>
        <v>0.65703999996185303</v>
      </c>
      <c r="K11" s="232">
        <f>VLOOKUP(K$2,Tab_BRA!$1:$1048576,HLOOKUP($C11&amp;"_"&amp;4,Tab_BRA!$1:$1048576,2,0),0)</f>
        <v>0.70388960838317871</v>
      </c>
      <c r="L11" s="232">
        <f>VLOOKUP(L$2,Tab_BRA!$1:$1048576,HLOOKUP($C11&amp;"_"&amp;4,Tab_BRA!$1:$1048576,2,0),0)</f>
        <v>0.80504816770553589</v>
      </c>
      <c r="M11" s="232">
        <f>VLOOKUP(M$2,Tab_BRA!$1:$1048576,HLOOKUP($C11&amp;"_"&amp;4,Tab_BRA!$1:$1048576,2,0),0)</f>
        <v>0.81836980581283569</v>
      </c>
      <c r="N11" s="232">
        <f>VLOOKUP(N$2,Tab_BRA!$1:$1048576,HLOOKUP($C11&amp;"_"&amp;4,Tab_BRA!$1:$1048576,2,0),0)</f>
        <v>0.89225006103515625</v>
      </c>
      <c r="O11" s="232">
        <f>VLOOKUP(O$2,Tab_BRA!$1:$1048576,HLOOKUP($C11&amp;"_"&amp;4,Tab_BRA!$1:$1048576,2,0),0)</f>
        <v>1.0939387083053589</v>
      </c>
      <c r="P11" s="232">
        <f>VLOOKUP(P$2,Tab_BRA!$1:$1048576,HLOOKUP($C11&amp;"_"&amp;4,Tab_BRA!$1:$1048576,2,0),0)</f>
        <v>1.3261616230010986</v>
      </c>
      <c r="Q11" s="232">
        <f>VLOOKUP(Q$2,Tab_BRA!$1:$1048576,HLOOKUP($C11&amp;"_"&amp;4,Tab_BRA!$1:$1048576,2,0),0)</f>
        <v>1.4540481567382813</v>
      </c>
      <c r="R11" s="232">
        <f>VLOOKUP(R$2,Tab_BRA!$1:$1048576,HLOOKUP($C11&amp;"_"&amp;4,Tab_BRA!$1:$1048576,2,0),0)</f>
        <v>1.5322134494781494</v>
      </c>
      <c r="S11" s="232">
        <f>VLOOKUP(S$2,Tab_BRA!$1:$1048576,HLOOKUP($C11&amp;"_"&amp;4,Tab_BRA!$1:$1048576,2,0),0)</f>
        <v>1.9735597372055054</v>
      </c>
      <c r="T11" s="232">
        <f>VLOOKUP(T$2,Tab_BRA!$1:$1048576,HLOOKUP($C11&amp;"_"&amp;4,Tab_BRA!$1:$1048576,2,0),0)</f>
        <v>2.4446938037872314</v>
      </c>
      <c r="U11" s="232">
        <f>VLOOKUP(U$2,Tab_BRA!$1:$1048576,HLOOKUP($C11&amp;"_"&amp;4,Tab_BRA!$1:$1048576,2,0),0)</f>
        <v>2.8506879806518555</v>
      </c>
    </row>
    <row r="12" spans="1:21" x14ac:dyDescent="0.25">
      <c r="C12" s="340">
        <v>22013</v>
      </c>
      <c r="D12" s="232">
        <f>VLOOKUP(D$2,Tab_BRA!$1:$1048576,HLOOKUP($C12&amp;"_"&amp;4,Tab_BRA!$1:$1048576,2,0),0)</f>
        <v>0.21366608142852783</v>
      </c>
      <c r="E12" s="232">
        <f>VLOOKUP(E$2,Tab_BRA!$1:$1048576,HLOOKUP($C12&amp;"_"&amp;4,Tab_BRA!$1:$1048576,2,0),0)</f>
        <v>0.1003308966755867</v>
      </c>
      <c r="F12" s="232">
        <f>VLOOKUP(F$2,Tab_BRA!$1:$1048576,HLOOKUP($C12&amp;"_"&amp;4,Tab_BRA!$1:$1048576,2,0),0)</f>
        <v>0.18057633936405182</v>
      </c>
      <c r="G12" s="232">
        <f>VLOOKUP(G$2,Tab_BRA!$1:$1048576,HLOOKUP($C12&amp;"_"&amp;4,Tab_BRA!$1:$1048576,2,0),0)</f>
        <v>0.32666862010955811</v>
      </c>
      <c r="H12" s="232">
        <f>VLOOKUP(H$2,Tab_BRA!$1:$1048576,HLOOKUP($C12&amp;"_"&amp;4,Tab_BRA!$1:$1048576,2,0),0)</f>
        <v>0.51274347305297852</v>
      </c>
      <c r="I12" s="232">
        <f>VLOOKUP(I$2,Tab_BRA!$1:$1048576,HLOOKUP($C12&amp;"_"&amp;4,Tab_BRA!$1:$1048576,2,0),0)</f>
        <v>0.60061848163604736</v>
      </c>
      <c r="J12" s="232">
        <f>VLOOKUP(J$2,Tab_BRA!$1:$1048576,HLOOKUP($C12&amp;"_"&amp;4,Tab_BRA!$1:$1048576,2,0),0)</f>
        <v>0.63873767852783203</v>
      </c>
      <c r="K12" s="232">
        <f>VLOOKUP(K$2,Tab_BRA!$1:$1048576,HLOOKUP($C12&amp;"_"&amp;4,Tab_BRA!$1:$1048576,2,0),0)</f>
        <v>0.7267308235168457</v>
      </c>
      <c r="L12" s="232">
        <f>VLOOKUP(L$2,Tab_BRA!$1:$1048576,HLOOKUP($C12&amp;"_"&amp;4,Tab_BRA!$1:$1048576,2,0),0)</f>
        <v>0.81190705299377441</v>
      </c>
      <c r="M12" s="232">
        <f>VLOOKUP(M$2,Tab_BRA!$1:$1048576,HLOOKUP($C12&amp;"_"&amp;4,Tab_BRA!$1:$1048576,2,0),0)</f>
        <v>0.84300714731216431</v>
      </c>
      <c r="N12" s="232">
        <f>VLOOKUP(N$2,Tab_BRA!$1:$1048576,HLOOKUP($C12&amp;"_"&amp;4,Tab_BRA!$1:$1048576,2,0),0)</f>
        <v>0.90800058841705322</v>
      </c>
      <c r="O12" s="232">
        <f>VLOOKUP(O$2,Tab_BRA!$1:$1048576,HLOOKUP($C12&amp;"_"&amp;4,Tab_BRA!$1:$1048576,2,0),0)</f>
        <v>1.1099727153778076</v>
      </c>
      <c r="P12" s="232">
        <f>VLOOKUP(P$2,Tab_BRA!$1:$1048576,HLOOKUP($C12&amp;"_"&amp;4,Tab_BRA!$1:$1048576,2,0),0)</f>
        <v>1.3340972661972046</v>
      </c>
      <c r="Q12" s="232">
        <f>VLOOKUP(Q$2,Tab_BRA!$1:$1048576,HLOOKUP($C12&amp;"_"&amp;4,Tab_BRA!$1:$1048576,2,0),0)</f>
        <v>1.4841736555099487</v>
      </c>
      <c r="R12" s="232">
        <f>VLOOKUP(R$2,Tab_BRA!$1:$1048576,HLOOKUP($C12&amp;"_"&amp;4,Tab_BRA!$1:$1048576,2,0),0)</f>
        <v>1.5339419841766357</v>
      </c>
      <c r="S12" s="232">
        <f>VLOOKUP(S$2,Tab_BRA!$1:$1048576,HLOOKUP($C12&amp;"_"&amp;4,Tab_BRA!$1:$1048576,2,0),0)</f>
        <v>1.9861258268356323</v>
      </c>
      <c r="T12" s="232">
        <f>VLOOKUP(T$2,Tab_BRA!$1:$1048576,HLOOKUP($C12&amp;"_"&amp;4,Tab_BRA!$1:$1048576,2,0),0)</f>
        <v>2.5005292892456055</v>
      </c>
      <c r="U12" s="232">
        <f>VLOOKUP(U$2,Tab_BRA!$1:$1048576,HLOOKUP($C12&amp;"_"&amp;4,Tab_BRA!$1:$1048576,2,0),0)</f>
        <v>2.7962954044342041</v>
      </c>
    </row>
    <row r="13" spans="1:21" x14ac:dyDescent="0.25">
      <c r="C13" s="340">
        <v>32013</v>
      </c>
      <c r="D13" s="232">
        <f>VLOOKUP(D$2,Tab_BRA!$1:$1048576,HLOOKUP($C13&amp;"_"&amp;4,Tab_BRA!$1:$1048576,2,0),0)</f>
        <v>0.13813796639442444</v>
      </c>
      <c r="E13" s="232">
        <f>VLOOKUP(E$2,Tab_BRA!$1:$1048576,HLOOKUP($C13&amp;"_"&amp;4,Tab_BRA!$1:$1048576,2,0),0)</f>
        <v>7.0584230124950409E-2</v>
      </c>
      <c r="F13" s="232">
        <f>VLOOKUP(F$2,Tab_BRA!$1:$1048576,HLOOKUP($C13&amp;"_"&amp;4,Tab_BRA!$1:$1048576,2,0),0)</f>
        <v>0.14227871596813202</v>
      </c>
      <c r="G13" s="232">
        <f>VLOOKUP(G$2,Tab_BRA!$1:$1048576,HLOOKUP($C13&amp;"_"&amp;4,Tab_BRA!$1:$1048576,2,0),0)</f>
        <v>0.27352732419967651</v>
      </c>
      <c r="H13" s="232">
        <f>VLOOKUP(H$2,Tab_BRA!$1:$1048576,HLOOKUP($C13&amp;"_"&amp;4,Tab_BRA!$1:$1048576,2,0),0)</f>
        <v>0.47651612758636475</v>
      </c>
      <c r="I13" s="232">
        <f>VLOOKUP(I$2,Tab_BRA!$1:$1048576,HLOOKUP($C13&amp;"_"&amp;4,Tab_BRA!$1:$1048576,2,0),0)</f>
        <v>0.5518069863319397</v>
      </c>
      <c r="J13" s="232">
        <f>VLOOKUP(J$2,Tab_BRA!$1:$1048576,HLOOKUP($C13&amp;"_"&amp;4,Tab_BRA!$1:$1048576,2,0),0)</f>
        <v>0.61586934328079224</v>
      </c>
      <c r="K13" s="232">
        <f>VLOOKUP(K$2,Tab_BRA!$1:$1048576,HLOOKUP($C13&amp;"_"&amp;4,Tab_BRA!$1:$1048576,2,0),0)</f>
        <v>0.67398220300674438</v>
      </c>
      <c r="L13" s="232">
        <f>VLOOKUP(L$2,Tab_BRA!$1:$1048576,HLOOKUP($C13&amp;"_"&amp;4,Tab_BRA!$1:$1048576,2,0),0)</f>
        <v>0.77310061454772949</v>
      </c>
      <c r="M13" s="232">
        <f>VLOOKUP(M$2,Tab_BRA!$1:$1048576,HLOOKUP($C13&amp;"_"&amp;4,Tab_BRA!$1:$1048576,2,0),0)</f>
        <v>0.77261894941329956</v>
      </c>
      <c r="N13" s="232">
        <f>VLOOKUP(N$2,Tab_BRA!$1:$1048576,HLOOKUP($C13&amp;"_"&amp;4,Tab_BRA!$1:$1048576,2,0),0)</f>
        <v>0.86981630325317383</v>
      </c>
      <c r="O13" s="232">
        <f>VLOOKUP(O$2,Tab_BRA!$1:$1048576,HLOOKUP($C13&amp;"_"&amp;4,Tab_BRA!$1:$1048576,2,0),0)</f>
        <v>1.0696842670440674</v>
      </c>
      <c r="P13" s="232">
        <f>VLOOKUP(P$2,Tab_BRA!$1:$1048576,HLOOKUP($C13&amp;"_"&amp;4,Tab_BRA!$1:$1048576,2,0),0)</f>
        <v>1.3045146465301514</v>
      </c>
      <c r="Q13" s="232">
        <f>VLOOKUP(Q$2,Tab_BRA!$1:$1048576,HLOOKUP($C13&amp;"_"&amp;4,Tab_BRA!$1:$1048576,2,0),0)</f>
        <v>1.4168392419815063</v>
      </c>
      <c r="R13" s="232">
        <f>VLOOKUP(R$2,Tab_BRA!$1:$1048576,HLOOKUP($C13&amp;"_"&amp;4,Tab_BRA!$1:$1048576,2,0),0)</f>
        <v>1.4871165752410889</v>
      </c>
      <c r="S13" s="232">
        <f>VLOOKUP(S$2,Tab_BRA!$1:$1048576,HLOOKUP($C13&amp;"_"&amp;4,Tab_BRA!$1:$1048576,2,0),0)</f>
        <v>1.9309127330780029</v>
      </c>
      <c r="T13" s="232">
        <f>VLOOKUP(T$2,Tab_BRA!$1:$1048576,HLOOKUP($C13&amp;"_"&amp;4,Tab_BRA!$1:$1048576,2,0),0)</f>
        <v>2.4852616786956787</v>
      </c>
      <c r="U13" s="232">
        <f>VLOOKUP(U$2,Tab_BRA!$1:$1048576,HLOOKUP($C13&amp;"_"&amp;4,Tab_BRA!$1:$1048576,2,0),0)</f>
        <v>2.7594714164733887</v>
      </c>
    </row>
    <row r="14" spans="1:21" x14ac:dyDescent="0.25">
      <c r="C14" s="340">
        <v>42013</v>
      </c>
      <c r="D14" s="232">
        <f>VLOOKUP(D$2,Tab_BRA!$1:$1048576,HLOOKUP($C14&amp;"_"&amp;4,Tab_BRA!$1:$1048576,2,0),0)</f>
        <v>0.10043984651565552</v>
      </c>
      <c r="E14" s="232">
        <f>VLOOKUP(E$2,Tab_BRA!$1:$1048576,HLOOKUP($C14&amp;"_"&amp;4,Tab_BRA!$1:$1048576,2,0),0)</f>
        <v>2.212873101234436E-2</v>
      </c>
      <c r="F14" s="232">
        <f>VLOOKUP(F$2,Tab_BRA!$1:$1048576,HLOOKUP($C14&amp;"_"&amp;4,Tab_BRA!$1:$1048576,2,0),0)</f>
        <v>0.11997612565755844</v>
      </c>
      <c r="G14" s="232">
        <f>VLOOKUP(G$2,Tab_BRA!$1:$1048576,HLOOKUP($C14&amp;"_"&amp;4,Tab_BRA!$1:$1048576,2,0),0)</f>
        <v>0.26145154237747192</v>
      </c>
      <c r="H14" s="232">
        <f>VLOOKUP(H$2,Tab_BRA!$1:$1048576,HLOOKUP($C14&amp;"_"&amp;4,Tab_BRA!$1:$1048576,2,0),0)</f>
        <v>0.46542108058929443</v>
      </c>
      <c r="I14" s="232">
        <f>VLOOKUP(I$2,Tab_BRA!$1:$1048576,HLOOKUP($C14&amp;"_"&amp;4,Tab_BRA!$1:$1048576,2,0),0)</f>
        <v>0.54204535484313965</v>
      </c>
      <c r="J14" s="232">
        <f>VLOOKUP(J$2,Tab_BRA!$1:$1048576,HLOOKUP($C14&amp;"_"&amp;4,Tab_BRA!$1:$1048576,2,0),0)</f>
        <v>0.60791862010955811</v>
      </c>
      <c r="K14" s="232">
        <f>VLOOKUP(K$2,Tab_BRA!$1:$1048576,HLOOKUP($C14&amp;"_"&amp;4,Tab_BRA!$1:$1048576,2,0),0)</f>
        <v>0.66975229978561401</v>
      </c>
      <c r="L14" s="232">
        <f>VLOOKUP(L$2,Tab_BRA!$1:$1048576,HLOOKUP($C14&amp;"_"&amp;4,Tab_BRA!$1:$1048576,2,0),0)</f>
        <v>0.77170830965042114</v>
      </c>
      <c r="M14" s="232">
        <f>VLOOKUP(M$2,Tab_BRA!$1:$1048576,HLOOKUP($C14&amp;"_"&amp;4,Tab_BRA!$1:$1048576,2,0),0)</f>
        <v>0.78203517198562622</v>
      </c>
      <c r="N14" s="232">
        <f>VLOOKUP(N$2,Tab_BRA!$1:$1048576,HLOOKUP($C14&amp;"_"&amp;4,Tab_BRA!$1:$1048576,2,0),0)</f>
        <v>0.8757820725440979</v>
      </c>
      <c r="O14" s="232">
        <f>VLOOKUP(O$2,Tab_BRA!$1:$1048576,HLOOKUP($C14&amp;"_"&amp;4,Tab_BRA!$1:$1048576,2,0),0)</f>
        <v>1.0598337650299072</v>
      </c>
      <c r="P14" s="232">
        <f>VLOOKUP(P$2,Tab_BRA!$1:$1048576,HLOOKUP($C14&amp;"_"&amp;4,Tab_BRA!$1:$1048576,2,0),0)</f>
        <v>1.2716362476348877</v>
      </c>
      <c r="Q14" s="232">
        <f>VLOOKUP(Q$2,Tab_BRA!$1:$1048576,HLOOKUP($C14&amp;"_"&amp;4,Tab_BRA!$1:$1048576,2,0),0)</f>
        <v>1.4031671285629272</v>
      </c>
      <c r="R14" s="232">
        <f>VLOOKUP(R$2,Tab_BRA!$1:$1048576,HLOOKUP($C14&amp;"_"&amp;4,Tab_BRA!$1:$1048576,2,0),0)</f>
        <v>1.4717127084732056</v>
      </c>
      <c r="S14" s="232">
        <f>VLOOKUP(S$2,Tab_BRA!$1:$1048576,HLOOKUP($C14&amp;"_"&amp;4,Tab_BRA!$1:$1048576,2,0),0)</f>
        <v>1.9204562902450562</v>
      </c>
      <c r="T14" s="232">
        <f>VLOOKUP(T$2,Tab_BRA!$1:$1048576,HLOOKUP($C14&amp;"_"&amp;4,Tab_BRA!$1:$1048576,2,0),0)</f>
        <v>2.4675908088684082</v>
      </c>
      <c r="U14" s="232">
        <f>VLOOKUP(U$2,Tab_BRA!$1:$1048576,HLOOKUP($C14&amp;"_"&amp;4,Tab_BRA!$1:$1048576,2,0),0)</f>
        <v>2.8327121734619141</v>
      </c>
    </row>
    <row r="15" spans="1:21" x14ac:dyDescent="0.25">
      <c r="C15" s="340">
        <v>2014</v>
      </c>
      <c r="D15" s="232">
        <f>VLOOKUP(D$2,Tab_BRA!$1:$1048576,HLOOKUP($C15&amp;"_"&amp;4,Tab_BRA!$1:$1048576,2,0),0)</f>
        <v>7.6168529689311981E-2</v>
      </c>
      <c r="E15" s="232">
        <f>VLOOKUP(E$2,Tab_BRA!$1:$1048576,HLOOKUP($C15&amp;"_"&amp;4,Tab_BRA!$1:$1048576,2,0),0)</f>
        <v>2.5818038731813431E-2</v>
      </c>
      <c r="F15" s="232">
        <f>VLOOKUP(F$2,Tab_BRA!$1:$1048576,HLOOKUP($C15&amp;"_"&amp;4,Tab_BRA!$1:$1048576,2,0),0)</f>
        <v>0.12897063791751862</v>
      </c>
      <c r="G15" s="232">
        <f>VLOOKUP(G$2,Tab_BRA!$1:$1048576,HLOOKUP($C15&amp;"_"&amp;4,Tab_BRA!$1:$1048576,2,0),0)</f>
        <v>0.27055779099464417</v>
      </c>
      <c r="H15" s="232">
        <f>VLOOKUP(H$2,Tab_BRA!$1:$1048576,HLOOKUP($C15&amp;"_"&amp;4,Tab_BRA!$1:$1048576,2,0),0)</f>
        <v>0.47706285119056702</v>
      </c>
      <c r="I15" s="232">
        <f>VLOOKUP(I$2,Tab_BRA!$1:$1048576,HLOOKUP($C15&amp;"_"&amp;4,Tab_BRA!$1:$1048576,2,0),0)</f>
        <v>0.53957277536392212</v>
      </c>
      <c r="J15" s="232">
        <f>VLOOKUP(J$2,Tab_BRA!$1:$1048576,HLOOKUP($C15&amp;"_"&amp;4,Tab_BRA!$1:$1048576,2,0),0)</f>
        <v>0.60172581672668457</v>
      </c>
      <c r="K15" s="232">
        <f>VLOOKUP(K$2,Tab_BRA!$1:$1048576,HLOOKUP($C15&amp;"_"&amp;4,Tab_BRA!$1:$1048576,2,0),0)</f>
        <v>0.66494834423065186</v>
      </c>
      <c r="L15" s="232">
        <f>VLOOKUP(L$2,Tab_BRA!$1:$1048576,HLOOKUP($C15&amp;"_"&amp;4,Tab_BRA!$1:$1048576,2,0),0)</f>
        <v>0.76015955209732056</v>
      </c>
      <c r="M15" s="232">
        <f>VLOOKUP(M$2,Tab_BRA!$1:$1048576,HLOOKUP($C15&amp;"_"&amp;4,Tab_BRA!$1:$1048576,2,0),0)</f>
        <v>0.76840907335281372</v>
      </c>
      <c r="N15" s="232">
        <f>VLOOKUP(N$2,Tab_BRA!$1:$1048576,HLOOKUP($C15&amp;"_"&amp;4,Tab_BRA!$1:$1048576,2,0),0)</f>
        <v>0.84406024217605591</v>
      </c>
      <c r="O15" s="232">
        <f>VLOOKUP(O$2,Tab_BRA!$1:$1048576,HLOOKUP($C15&amp;"_"&amp;4,Tab_BRA!$1:$1048576,2,0),0)</f>
        <v>1.0230844020843506</v>
      </c>
      <c r="P15" s="232">
        <f>VLOOKUP(P$2,Tab_BRA!$1:$1048576,HLOOKUP($C15&amp;"_"&amp;4,Tab_BRA!$1:$1048576,2,0),0)</f>
        <v>1.2333465814590454</v>
      </c>
      <c r="Q15" s="232">
        <f>VLOOKUP(Q$2,Tab_BRA!$1:$1048576,HLOOKUP($C15&amp;"_"&amp;4,Tab_BRA!$1:$1048576,2,0),0)</f>
        <v>1.3498175144195557</v>
      </c>
      <c r="R15" s="232">
        <f>VLOOKUP(R$2,Tab_BRA!$1:$1048576,HLOOKUP($C15&amp;"_"&amp;4,Tab_BRA!$1:$1048576,2,0),0)</f>
        <v>1.4200069904327393</v>
      </c>
      <c r="S15" s="232">
        <f>VLOOKUP(S$2,Tab_BRA!$1:$1048576,HLOOKUP($C15&amp;"_"&amp;4,Tab_BRA!$1:$1048576,2,0),0)</f>
        <v>1.8763130903244019</v>
      </c>
      <c r="T15" s="232">
        <f>VLOOKUP(T$2,Tab_BRA!$1:$1048576,HLOOKUP($C15&amp;"_"&amp;4,Tab_BRA!$1:$1048576,2,0),0)</f>
        <v>2.4039793014526367</v>
      </c>
      <c r="U15" s="232">
        <f>VLOOKUP(U$2,Tab_BRA!$1:$1048576,HLOOKUP($C15&amp;"_"&amp;4,Tab_BRA!$1:$1048576,2,0),0)</f>
        <v>2.6760232448577881</v>
      </c>
    </row>
    <row r="16" spans="1:21" x14ac:dyDescent="0.25">
      <c r="C16" s="340">
        <v>12014</v>
      </c>
      <c r="D16" s="232">
        <f>VLOOKUP(D$2,Tab_BRA!$1:$1048576,HLOOKUP($C16&amp;"_"&amp;4,Tab_BRA!$1:$1048576,2,0),0)</f>
        <v>0.13994584977626801</v>
      </c>
      <c r="E16" s="232">
        <f>VLOOKUP(E$2,Tab_BRA!$1:$1048576,HLOOKUP($C16&amp;"_"&amp;4,Tab_BRA!$1:$1048576,2,0),0)</f>
        <v>1.7472127452492714E-2</v>
      </c>
      <c r="F16" s="232">
        <f>VLOOKUP(F$2,Tab_BRA!$1:$1048576,HLOOKUP($C16&amp;"_"&amp;4,Tab_BRA!$1:$1048576,2,0),0)</f>
        <v>0.10262501984834671</v>
      </c>
      <c r="G16" s="232">
        <f>VLOOKUP(G$2,Tab_BRA!$1:$1048576,HLOOKUP($C16&amp;"_"&amp;4,Tab_BRA!$1:$1048576,2,0),0)</f>
        <v>0.26334297657012939</v>
      </c>
      <c r="H16" s="232">
        <f>VLOOKUP(H$2,Tab_BRA!$1:$1048576,HLOOKUP($C16&amp;"_"&amp;4,Tab_BRA!$1:$1048576,2,0),0)</f>
        <v>0.45560392737388611</v>
      </c>
      <c r="I16" s="232">
        <f>VLOOKUP(I$2,Tab_BRA!$1:$1048576,HLOOKUP($C16&amp;"_"&amp;4,Tab_BRA!$1:$1048576,2,0),0)</f>
        <v>0.52272337675094604</v>
      </c>
      <c r="J16" s="232">
        <f>VLOOKUP(J$2,Tab_BRA!$1:$1048576,HLOOKUP($C16&amp;"_"&amp;4,Tab_BRA!$1:$1048576,2,0),0)</f>
        <v>0.6172325611114502</v>
      </c>
      <c r="K16" s="232">
        <f>VLOOKUP(K$2,Tab_BRA!$1:$1048576,HLOOKUP($C16&amp;"_"&amp;4,Tab_BRA!$1:$1048576,2,0),0)</f>
        <v>0.68070429563522339</v>
      </c>
      <c r="L16" s="232">
        <f>VLOOKUP(L$2,Tab_BRA!$1:$1048576,HLOOKUP($C16&amp;"_"&amp;4,Tab_BRA!$1:$1048576,2,0),0)</f>
        <v>0.75488603115081787</v>
      </c>
      <c r="M16" s="232">
        <f>VLOOKUP(M$2,Tab_BRA!$1:$1048576,HLOOKUP($C16&amp;"_"&amp;4,Tab_BRA!$1:$1048576,2,0),0)</f>
        <v>0.76524990797042847</v>
      </c>
      <c r="N16" s="232">
        <f>VLOOKUP(N$2,Tab_BRA!$1:$1048576,HLOOKUP($C16&amp;"_"&amp;4,Tab_BRA!$1:$1048576,2,0),0)</f>
        <v>0.84789979457855225</v>
      </c>
      <c r="O16" s="232">
        <f>VLOOKUP(O$2,Tab_BRA!$1:$1048576,HLOOKUP($C16&amp;"_"&amp;4,Tab_BRA!$1:$1048576,2,0),0)</f>
        <v>1.0309293270111084</v>
      </c>
      <c r="P16" s="232">
        <f>VLOOKUP(P$2,Tab_BRA!$1:$1048576,HLOOKUP($C16&amp;"_"&amp;4,Tab_BRA!$1:$1048576,2,0),0)</f>
        <v>1.2428094148635864</v>
      </c>
      <c r="Q16" s="232">
        <f>VLOOKUP(Q$2,Tab_BRA!$1:$1048576,HLOOKUP($C16&amp;"_"&amp;4,Tab_BRA!$1:$1048576,2,0),0)</f>
        <v>1.3511413335800171</v>
      </c>
      <c r="R16" s="232">
        <f>VLOOKUP(R$2,Tab_BRA!$1:$1048576,HLOOKUP($C16&amp;"_"&amp;4,Tab_BRA!$1:$1048576,2,0),0)</f>
        <v>1.4321681261062622</v>
      </c>
      <c r="S16" s="232">
        <f>VLOOKUP(S$2,Tab_BRA!$1:$1048576,HLOOKUP($C16&amp;"_"&amp;4,Tab_BRA!$1:$1048576,2,0),0)</f>
        <v>1.9076054096221924</v>
      </c>
      <c r="T16" s="232">
        <f>VLOOKUP(T$2,Tab_BRA!$1:$1048576,HLOOKUP($C16&amp;"_"&amp;4,Tab_BRA!$1:$1048576,2,0),0)</f>
        <v>2.400637149810791</v>
      </c>
      <c r="U16" s="232">
        <f>VLOOKUP(U$2,Tab_BRA!$1:$1048576,HLOOKUP($C16&amp;"_"&amp;4,Tab_BRA!$1:$1048576,2,0),0)</f>
        <v>2.7646894454956055</v>
      </c>
    </row>
    <row r="17" spans="2:21" x14ac:dyDescent="0.25">
      <c r="C17" s="340">
        <v>22014</v>
      </c>
      <c r="D17" s="232">
        <f>VLOOKUP(D$2,Tab_BRA!$1:$1048576,HLOOKUP($C17&amp;"_"&amp;4,Tab_BRA!$1:$1048576,2,0),0)</f>
        <v>-8.0353662371635437E-2</v>
      </c>
      <c r="E17" s="232">
        <f>VLOOKUP(E$2,Tab_BRA!$1:$1048576,HLOOKUP($C17&amp;"_"&amp;4,Tab_BRA!$1:$1048576,2,0),0)</f>
        <v>1.9681286066770554E-3</v>
      </c>
      <c r="F17" s="232">
        <f>VLOOKUP(F$2,Tab_BRA!$1:$1048576,HLOOKUP($C17&amp;"_"&amp;4,Tab_BRA!$1:$1048576,2,0),0)</f>
        <v>0.14839091897010803</v>
      </c>
      <c r="G17" s="232">
        <f>VLOOKUP(G$2,Tab_BRA!$1:$1048576,HLOOKUP($C17&amp;"_"&amp;4,Tab_BRA!$1:$1048576,2,0),0)</f>
        <v>0.27585434913635254</v>
      </c>
      <c r="H17" s="232">
        <f>VLOOKUP(H$2,Tab_BRA!$1:$1048576,HLOOKUP($C17&amp;"_"&amp;4,Tab_BRA!$1:$1048576,2,0),0)</f>
        <v>0.48099130392074585</v>
      </c>
      <c r="I17" s="232">
        <f>VLOOKUP(I$2,Tab_BRA!$1:$1048576,HLOOKUP($C17&amp;"_"&amp;4,Tab_BRA!$1:$1048576,2,0),0)</f>
        <v>0.55384278297424316</v>
      </c>
      <c r="J17" s="232">
        <f>VLOOKUP(J$2,Tab_BRA!$1:$1048576,HLOOKUP($C17&amp;"_"&amp;4,Tab_BRA!$1:$1048576,2,0),0)</f>
        <v>0.62163585424423218</v>
      </c>
      <c r="K17" s="232">
        <f>VLOOKUP(K$2,Tab_BRA!$1:$1048576,HLOOKUP($C17&amp;"_"&amp;4,Tab_BRA!$1:$1048576,2,0),0)</f>
        <v>0.65899127721786499</v>
      </c>
      <c r="L17" s="232">
        <f>VLOOKUP(L$2,Tab_BRA!$1:$1048576,HLOOKUP($C17&amp;"_"&amp;4,Tab_BRA!$1:$1048576,2,0),0)</f>
        <v>0.75810778141021729</v>
      </c>
      <c r="M17" s="232">
        <f>VLOOKUP(M$2,Tab_BRA!$1:$1048576,HLOOKUP($C17&amp;"_"&amp;4,Tab_BRA!$1:$1048576,2,0),0)</f>
        <v>0.75880831480026245</v>
      </c>
      <c r="N17" s="232">
        <f>VLOOKUP(N$2,Tab_BRA!$1:$1048576,HLOOKUP($C17&amp;"_"&amp;4,Tab_BRA!$1:$1048576,2,0),0)</f>
        <v>0.84305781126022339</v>
      </c>
      <c r="O17" s="232">
        <f>VLOOKUP(O$2,Tab_BRA!$1:$1048576,HLOOKUP($C17&amp;"_"&amp;4,Tab_BRA!$1:$1048576,2,0),0)</f>
        <v>1.0261384248733521</v>
      </c>
      <c r="P17" s="232">
        <f>VLOOKUP(P$2,Tab_BRA!$1:$1048576,HLOOKUP($C17&amp;"_"&amp;4,Tab_BRA!$1:$1048576,2,0),0)</f>
        <v>1.2398395538330078</v>
      </c>
      <c r="Q17" s="232">
        <f>VLOOKUP(Q$2,Tab_BRA!$1:$1048576,HLOOKUP($C17&amp;"_"&amp;4,Tab_BRA!$1:$1048576,2,0),0)</f>
        <v>1.3538311719894409</v>
      </c>
      <c r="R17" s="232">
        <f>VLOOKUP(R$2,Tab_BRA!$1:$1048576,HLOOKUP($C17&amp;"_"&amp;4,Tab_BRA!$1:$1048576,2,0),0)</f>
        <v>1.4275932312011719</v>
      </c>
      <c r="S17" s="232">
        <f>VLOOKUP(S$2,Tab_BRA!$1:$1048576,HLOOKUP($C17&amp;"_"&amp;4,Tab_BRA!$1:$1048576,2,0),0)</f>
        <v>1.8705270290374756</v>
      </c>
      <c r="T17" s="232">
        <f>VLOOKUP(T$2,Tab_BRA!$1:$1048576,HLOOKUP($C17&amp;"_"&amp;4,Tab_BRA!$1:$1048576,2,0),0)</f>
        <v>2.4045124053955078</v>
      </c>
      <c r="U17" s="232">
        <f>VLOOKUP(U$2,Tab_BRA!$1:$1048576,HLOOKUP($C17&amp;"_"&amp;4,Tab_BRA!$1:$1048576,2,0),0)</f>
        <v>2.5866563320159912</v>
      </c>
    </row>
    <row r="18" spans="2:21" x14ac:dyDescent="0.25">
      <c r="C18" s="340">
        <v>32014</v>
      </c>
      <c r="D18" s="232">
        <f>VLOOKUP(D$2,Tab_BRA!$1:$1048576,HLOOKUP($C18&amp;"_"&amp;4,Tab_BRA!$1:$1048576,2,0),0)</f>
        <v>0.1835591048002243</v>
      </c>
      <c r="E18" s="232">
        <f>VLOOKUP(E$2,Tab_BRA!$1:$1048576,HLOOKUP($C18&amp;"_"&amp;4,Tab_BRA!$1:$1048576,2,0),0)</f>
        <v>2.5696136057376862E-2</v>
      </c>
      <c r="F18" s="232">
        <f>VLOOKUP(F$2,Tab_BRA!$1:$1048576,HLOOKUP($C18&amp;"_"&amp;4,Tab_BRA!$1:$1048576,2,0),0)</f>
        <v>0.13363194465637207</v>
      </c>
      <c r="G18" s="232">
        <f>VLOOKUP(G$2,Tab_BRA!$1:$1048576,HLOOKUP($C18&amp;"_"&amp;4,Tab_BRA!$1:$1048576,2,0),0)</f>
        <v>0.2798914909362793</v>
      </c>
      <c r="H18" s="232">
        <f>VLOOKUP(H$2,Tab_BRA!$1:$1048576,HLOOKUP($C18&amp;"_"&amp;4,Tab_BRA!$1:$1048576,2,0),0)</f>
        <v>0.48911914229393005</v>
      </c>
      <c r="I18" s="232">
        <f>VLOOKUP(I$2,Tab_BRA!$1:$1048576,HLOOKUP($C18&amp;"_"&amp;4,Tab_BRA!$1:$1048576,2,0),0)</f>
        <v>0.53718757629394531</v>
      </c>
      <c r="J18" s="232">
        <f>VLOOKUP(J$2,Tab_BRA!$1:$1048576,HLOOKUP($C18&amp;"_"&amp;4,Tab_BRA!$1:$1048576,2,0),0)</f>
        <v>0.58768713474273682</v>
      </c>
      <c r="K18" s="232">
        <f>VLOOKUP(K$2,Tab_BRA!$1:$1048576,HLOOKUP($C18&amp;"_"&amp;4,Tab_BRA!$1:$1048576,2,0),0)</f>
        <v>0.66644781827926636</v>
      </c>
      <c r="L18" s="232">
        <f>VLOOKUP(L$2,Tab_BRA!$1:$1048576,HLOOKUP($C18&amp;"_"&amp;4,Tab_BRA!$1:$1048576,2,0),0)</f>
        <v>0.75910830497741699</v>
      </c>
      <c r="M18" s="232">
        <f>VLOOKUP(M$2,Tab_BRA!$1:$1048576,HLOOKUP($C18&amp;"_"&amp;4,Tab_BRA!$1:$1048576,2,0),0)</f>
        <v>0.76540648937225342</v>
      </c>
      <c r="N18" s="232">
        <f>VLOOKUP(N$2,Tab_BRA!$1:$1048576,HLOOKUP($C18&amp;"_"&amp;4,Tab_BRA!$1:$1048576,2,0),0)</f>
        <v>0.82547986507415771</v>
      </c>
      <c r="O18" s="232">
        <f>VLOOKUP(O$2,Tab_BRA!$1:$1048576,HLOOKUP($C18&amp;"_"&amp;4,Tab_BRA!$1:$1048576,2,0),0)</f>
        <v>1.0059431791305542</v>
      </c>
      <c r="P18" s="232">
        <f>VLOOKUP(P$2,Tab_BRA!$1:$1048576,HLOOKUP($C18&amp;"_"&amp;4,Tab_BRA!$1:$1048576,2,0),0)</f>
        <v>1.2228939533233643</v>
      </c>
      <c r="Q18" s="232">
        <f>VLOOKUP(Q$2,Tab_BRA!$1:$1048576,HLOOKUP($C18&amp;"_"&amp;4,Tab_BRA!$1:$1048576,2,0),0)</f>
        <v>1.3332018852233887</v>
      </c>
      <c r="R18" s="232">
        <f>VLOOKUP(R$2,Tab_BRA!$1:$1048576,HLOOKUP($C18&amp;"_"&amp;4,Tab_BRA!$1:$1048576,2,0),0)</f>
        <v>1.3974361419677734</v>
      </c>
      <c r="S18" s="232">
        <f>VLOOKUP(S$2,Tab_BRA!$1:$1048576,HLOOKUP($C18&amp;"_"&amp;4,Tab_BRA!$1:$1048576,2,0),0)</f>
        <v>1.8437234163284302</v>
      </c>
      <c r="T18" s="232">
        <f>VLOOKUP(T$2,Tab_BRA!$1:$1048576,HLOOKUP($C18&amp;"_"&amp;4,Tab_BRA!$1:$1048576,2,0),0)</f>
        <v>2.3645994663238525</v>
      </c>
      <c r="U18" s="232">
        <f>VLOOKUP(U$2,Tab_BRA!$1:$1048576,HLOOKUP($C18&amp;"_"&amp;4,Tab_BRA!$1:$1048576,2,0),0)</f>
        <v>2.6109211444854736</v>
      </c>
    </row>
    <row r="19" spans="2:21" x14ac:dyDescent="0.25">
      <c r="C19" s="340">
        <v>42014</v>
      </c>
      <c r="D19" s="232">
        <f>VLOOKUP(D$2,Tab_BRA!$1:$1048576,HLOOKUP($C19&amp;"_"&amp;4,Tab_BRA!$1:$1048576,2,0),0)</f>
        <v>8.6521126329898834E-2</v>
      </c>
      <c r="E19" s="232">
        <f>VLOOKUP(E$2,Tab_BRA!$1:$1048576,HLOOKUP($C19&amp;"_"&amp;4,Tab_BRA!$1:$1048576,2,0),0)</f>
        <v>5.7269096374511719E-2</v>
      </c>
      <c r="F19" s="232">
        <f>VLOOKUP(F$2,Tab_BRA!$1:$1048576,HLOOKUP($C19&amp;"_"&amp;4,Tab_BRA!$1:$1048576,2,0),0)</f>
        <v>0.13210229575634003</v>
      </c>
      <c r="G19" s="232">
        <f>VLOOKUP(G$2,Tab_BRA!$1:$1048576,HLOOKUP($C19&amp;"_"&amp;4,Tab_BRA!$1:$1048576,2,0),0)</f>
        <v>0.26371937990188599</v>
      </c>
      <c r="H19" s="232">
        <f>VLOOKUP(H$2,Tab_BRA!$1:$1048576,HLOOKUP($C19&amp;"_"&amp;4,Tab_BRA!$1:$1048576,2,0),0)</f>
        <v>0.48299750685691833</v>
      </c>
      <c r="I19" s="232">
        <f>VLOOKUP(I$2,Tab_BRA!$1:$1048576,HLOOKUP($C19&amp;"_"&amp;4,Tab_BRA!$1:$1048576,2,0),0)</f>
        <v>0.545815110206604</v>
      </c>
      <c r="J19" s="232">
        <f>VLOOKUP(J$2,Tab_BRA!$1:$1048576,HLOOKUP($C19&amp;"_"&amp;4,Tab_BRA!$1:$1048576,2,0),0)</f>
        <v>0.58235841989517212</v>
      </c>
      <c r="K19" s="232">
        <f>VLOOKUP(K$2,Tab_BRA!$1:$1048576,HLOOKUP($C19&amp;"_"&amp;4,Tab_BRA!$1:$1048576,2,0),0)</f>
        <v>0.65544939041137695</v>
      </c>
      <c r="L19" s="232">
        <f>VLOOKUP(L$2,Tab_BRA!$1:$1048576,HLOOKUP($C19&amp;"_"&amp;4,Tab_BRA!$1:$1048576,2,0),0)</f>
        <v>0.76975250244140625</v>
      </c>
      <c r="M19" s="232">
        <f>VLOOKUP(M$2,Tab_BRA!$1:$1048576,HLOOKUP($C19&amp;"_"&amp;4,Tab_BRA!$1:$1048576,2,0),0)</f>
        <v>0.78640198707580566</v>
      </c>
      <c r="N19" s="232">
        <f>VLOOKUP(N$2,Tab_BRA!$1:$1048576,HLOOKUP($C19&amp;"_"&amp;4,Tab_BRA!$1:$1048576,2,0),0)</f>
        <v>0.86063557863235474</v>
      </c>
      <c r="O19" s="232">
        <f>VLOOKUP(O$2,Tab_BRA!$1:$1048576,HLOOKUP($C19&amp;"_"&amp;4,Tab_BRA!$1:$1048576,2,0),0)</f>
        <v>1.0306555032730103</v>
      </c>
      <c r="P19" s="232">
        <f>VLOOKUP(P$2,Tab_BRA!$1:$1048576,HLOOKUP($C19&amp;"_"&amp;4,Tab_BRA!$1:$1048576,2,0),0)</f>
        <v>1.2293574810028076</v>
      </c>
      <c r="Q19" s="232">
        <f>VLOOKUP(Q$2,Tab_BRA!$1:$1048576,HLOOKUP($C19&amp;"_"&amp;4,Tab_BRA!$1:$1048576,2,0),0)</f>
        <v>1.3637564182281494</v>
      </c>
      <c r="R19" s="232">
        <f>VLOOKUP(R$2,Tab_BRA!$1:$1048576,HLOOKUP($C19&amp;"_"&amp;4,Tab_BRA!$1:$1048576,2,0),0)</f>
        <v>1.4253692626953125</v>
      </c>
      <c r="S19" s="232">
        <f>VLOOKUP(S$2,Tab_BRA!$1:$1048576,HLOOKUP($C19&amp;"_"&amp;4,Tab_BRA!$1:$1048576,2,0),0)</f>
        <v>1.8852345943450928</v>
      </c>
      <c r="T19" s="232">
        <f>VLOOKUP(T$2,Tab_BRA!$1:$1048576,HLOOKUP($C19&amp;"_"&amp;4,Tab_BRA!$1:$1048576,2,0),0)</f>
        <v>2.4491481781005859</v>
      </c>
      <c r="U19" s="232">
        <f>VLOOKUP(U$2,Tab_BRA!$1:$1048576,HLOOKUP($C19&amp;"_"&amp;4,Tab_BRA!$1:$1048576,2,0),0)</f>
        <v>2.7464597225189209</v>
      </c>
    </row>
    <row r="20" spans="2:21" x14ac:dyDescent="0.25">
      <c r="C20" s="340">
        <v>2015</v>
      </c>
      <c r="D20" s="232">
        <f>VLOOKUP(D$2,Tab_BRA!$1:$1048576,HLOOKUP($C20&amp;"_"&amp;4,Tab_BRA!$1:$1048576,2,0),0)</f>
        <v>6.7154467105865479E-2</v>
      </c>
      <c r="E20" s="232">
        <f>VLOOKUP(E$2,Tab_BRA!$1:$1048576,HLOOKUP($C20&amp;"_"&amp;4,Tab_BRA!$1:$1048576,2,0),0)</f>
        <v>-2.4385709315538406E-2</v>
      </c>
      <c r="F20" s="232">
        <f>VLOOKUP(F$2,Tab_BRA!$1:$1048576,HLOOKUP($C20&amp;"_"&amp;4,Tab_BRA!$1:$1048576,2,0),0)</f>
        <v>3.8027461618185043E-2</v>
      </c>
      <c r="G20" s="232">
        <f>VLOOKUP(G$2,Tab_BRA!$1:$1048576,HLOOKUP($C20&amp;"_"&amp;4,Tab_BRA!$1:$1048576,2,0),0)</f>
        <v>0.20251575112342834</v>
      </c>
      <c r="H20" s="232">
        <f>VLOOKUP(H$2,Tab_BRA!$1:$1048576,HLOOKUP($C20&amp;"_"&amp;4,Tab_BRA!$1:$1048576,2,0),0)</f>
        <v>0.40896540880203247</v>
      </c>
      <c r="I20" s="232">
        <f>VLOOKUP(I$2,Tab_BRA!$1:$1048576,HLOOKUP($C20&amp;"_"&amp;4,Tab_BRA!$1:$1048576,2,0),0)</f>
        <v>0.46141964197158813</v>
      </c>
      <c r="J20" s="232">
        <f>VLOOKUP(J$2,Tab_BRA!$1:$1048576,HLOOKUP($C20&amp;"_"&amp;4,Tab_BRA!$1:$1048576,2,0),0)</f>
        <v>0.52479875087738037</v>
      </c>
      <c r="K20" s="232">
        <f>VLOOKUP(K$2,Tab_BRA!$1:$1048576,HLOOKUP($C20&amp;"_"&amp;4,Tab_BRA!$1:$1048576,2,0),0)</f>
        <v>0.58202898502349854</v>
      </c>
      <c r="L20" s="232">
        <f>VLOOKUP(L$2,Tab_BRA!$1:$1048576,HLOOKUP($C20&amp;"_"&amp;4,Tab_BRA!$1:$1048576,2,0),0)</f>
        <v>0.69973987340927124</v>
      </c>
      <c r="M20" s="232">
        <f>VLOOKUP(M$2,Tab_BRA!$1:$1048576,HLOOKUP($C20&amp;"_"&amp;4,Tab_BRA!$1:$1048576,2,0),0)</f>
        <v>0.70408940315246582</v>
      </c>
      <c r="N20" s="232">
        <f>VLOOKUP(N$2,Tab_BRA!$1:$1048576,HLOOKUP($C20&amp;"_"&amp;4,Tab_BRA!$1:$1048576,2,0),0)</f>
        <v>0.76027172803878784</v>
      </c>
      <c r="O20" s="232">
        <f>VLOOKUP(O$2,Tab_BRA!$1:$1048576,HLOOKUP($C20&amp;"_"&amp;4,Tab_BRA!$1:$1048576,2,0),0)</f>
        <v>0.97126764059066772</v>
      </c>
      <c r="P20" s="232">
        <f>VLOOKUP(P$2,Tab_BRA!$1:$1048576,HLOOKUP($C20&amp;"_"&amp;4,Tab_BRA!$1:$1048576,2,0),0)</f>
        <v>1.1751692295074463</v>
      </c>
      <c r="Q20" s="232">
        <f>VLOOKUP(Q$2,Tab_BRA!$1:$1048576,HLOOKUP($C20&amp;"_"&amp;4,Tab_BRA!$1:$1048576,2,0),0)</f>
        <v>1.3092436790466309</v>
      </c>
      <c r="R20" s="232">
        <f>VLOOKUP(R$2,Tab_BRA!$1:$1048576,HLOOKUP($C20&amp;"_"&amp;4,Tab_BRA!$1:$1048576,2,0),0)</f>
        <v>1.3966153860092163</v>
      </c>
      <c r="S20" s="232">
        <f>VLOOKUP(S$2,Tab_BRA!$1:$1048576,HLOOKUP($C20&amp;"_"&amp;4,Tab_BRA!$1:$1048576,2,0),0)</f>
        <v>1.8465703725814819</v>
      </c>
      <c r="T20" s="232">
        <f>VLOOKUP(T$2,Tab_BRA!$1:$1048576,HLOOKUP($C20&amp;"_"&amp;4,Tab_BRA!$1:$1048576,2,0),0)</f>
        <v>2.3919239044189453</v>
      </c>
      <c r="U20" s="232">
        <f>VLOOKUP(U$2,Tab_BRA!$1:$1048576,HLOOKUP($C20&amp;"_"&amp;4,Tab_BRA!$1:$1048576,2,0),0)</f>
        <v>2.7445700168609619</v>
      </c>
    </row>
    <row r="21" spans="2:21" x14ac:dyDescent="0.25">
      <c r="C21" s="340">
        <v>12015</v>
      </c>
      <c r="D21" s="232">
        <f>VLOOKUP(D$2,Tab_BRA!$1:$1048576,HLOOKUP($C21&amp;"_"&amp;4,Tab_BRA!$1:$1048576,2,0),0)</f>
        <v>0.13855160772800446</v>
      </c>
      <c r="E21" s="232">
        <f>VLOOKUP(E$2,Tab_BRA!$1:$1048576,HLOOKUP($C21&amp;"_"&amp;4,Tab_BRA!$1:$1048576,2,0),0)</f>
        <v>3.673841804265976E-2</v>
      </c>
      <c r="F21" s="232">
        <f>VLOOKUP(F$2,Tab_BRA!$1:$1048576,HLOOKUP($C21&amp;"_"&amp;4,Tab_BRA!$1:$1048576,2,0),0)</f>
        <v>0.12835752964019775</v>
      </c>
      <c r="G21" s="232">
        <f>VLOOKUP(G$2,Tab_BRA!$1:$1048576,HLOOKUP($C21&amp;"_"&amp;4,Tab_BRA!$1:$1048576,2,0),0)</f>
        <v>0.2919231653213501</v>
      </c>
      <c r="H21" s="232">
        <f>VLOOKUP(H$2,Tab_BRA!$1:$1048576,HLOOKUP($C21&amp;"_"&amp;4,Tab_BRA!$1:$1048576,2,0),0)</f>
        <v>0.50668179988861084</v>
      </c>
      <c r="I21" s="232">
        <f>VLOOKUP(I$2,Tab_BRA!$1:$1048576,HLOOKUP($C21&amp;"_"&amp;4,Tab_BRA!$1:$1048576,2,0),0)</f>
        <v>0.55831831693649292</v>
      </c>
      <c r="J21" s="232">
        <f>VLOOKUP(J$2,Tab_BRA!$1:$1048576,HLOOKUP($C21&amp;"_"&amp;4,Tab_BRA!$1:$1048576,2,0),0)</f>
        <v>0.6263393759727478</v>
      </c>
      <c r="K21" s="232">
        <f>VLOOKUP(K$2,Tab_BRA!$1:$1048576,HLOOKUP($C21&amp;"_"&amp;4,Tab_BRA!$1:$1048576,2,0),0)</f>
        <v>0.68882626295089722</v>
      </c>
      <c r="L21" s="232">
        <f>VLOOKUP(L$2,Tab_BRA!$1:$1048576,HLOOKUP($C21&amp;"_"&amp;4,Tab_BRA!$1:$1048576,2,0),0)</f>
        <v>0.78750747442245483</v>
      </c>
      <c r="M21" s="232">
        <f>VLOOKUP(M$2,Tab_BRA!$1:$1048576,HLOOKUP($C21&amp;"_"&amp;4,Tab_BRA!$1:$1048576,2,0),0)</f>
        <v>0.79693645238876343</v>
      </c>
      <c r="N21" s="232">
        <f>VLOOKUP(N$2,Tab_BRA!$1:$1048576,HLOOKUP($C21&amp;"_"&amp;4,Tab_BRA!$1:$1048576,2,0),0)</f>
        <v>0.86061614751815796</v>
      </c>
      <c r="O21" s="232">
        <f>VLOOKUP(O$2,Tab_BRA!$1:$1048576,HLOOKUP($C21&amp;"_"&amp;4,Tab_BRA!$1:$1048576,2,0),0)</f>
        <v>1.0638730525970459</v>
      </c>
      <c r="P21" s="232">
        <f>VLOOKUP(P$2,Tab_BRA!$1:$1048576,HLOOKUP($C21&amp;"_"&amp;4,Tab_BRA!$1:$1048576,2,0),0)</f>
        <v>1.2633041143417358</v>
      </c>
      <c r="Q21" s="232">
        <f>VLOOKUP(Q$2,Tab_BRA!$1:$1048576,HLOOKUP($C21&amp;"_"&amp;4,Tab_BRA!$1:$1048576,2,0),0)</f>
        <v>1.3744965791702271</v>
      </c>
      <c r="R21" s="232">
        <f>VLOOKUP(R$2,Tab_BRA!$1:$1048576,HLOOKUP($C21&amp;"_"&amp;4,Tab_BRA!$1:$1048576,2,0),0)</f>
        <v>1.4606374502182007</v>
      </c>
      <c r="S21" s="232">
        <f>VLOOKUP(S$2,Tab_BRA!$1:$1048576,HLOOKUP($C21&amp;"_"&amp;4,Tab_BRA!$1:$1048576,2,0),0)</f>
        <v>1.9303750991821289</v>
      </c>
      <c r="T21" s="232">
        <f>VLOOKUP(T$2,Tab_BRA!$1:$1048576,HLOOKUP($C21&amp;"_"&amp;4,Tab_BRA!$1:$1048576,2,0),0)</f>
        <v>2.4653916358947754</v>
      </c>
      <c r="U21" s="232">
        <f>VLOOKUP(U$2,Tab_BRA!$1:$1048576,HLOOKUP($C21&amp;"_"&amp;4,Tab_BRA!$1:$1048576,2,0),0)</f>
        <v>2.7462491989135742</v>
      </c>
    </row>
    <row r="22" spans="2:21" x14ac:dyDescent="0.25">
      <c r="C22" s="340">
        <v>22015</v>
      </c>
      <c r="D22" s="232">
        <f>VLOOKUP(D$2,Tab_BRA!$1:$1048576,HLOOKUP($C22&amp;"_"&amp;4,Tab_BRA!$1:$1048576,2,0),0)</f>
        <v>0.15433834493160248</v>
      </c>
      <c r="E22" s="232">
        <f>VLOOKUP(E$2,Tab_BRA!$1:$1048576,HLOOKUP($C22&amp;"_"&amp;4,Tab_BRA!$1:$1048576,2,0),0)</f>
        <v>7.6307348906993866E-2</v>
      </c>
      <c r="F22" s="232">
        <f>VLOOKUP(F$2,Tab_BRA!$1:$1048576,HLOOKUP($C22&amp;"_"&amp;4,Tab_BRA!$1:$1048576,2,0),0)</f>
        <v>0.15965995192527771</v>
      </c>
      <c r="G22" s="232">
        <f>VLOOKUP(G$2,Tab_BRA!$1:$1048576,HLOOKUP($C22&amp;"_"&amp;4,Tab_BRA!$1:$1048576,2,0),0)</f>
        <v>0.31339225172996521</v>
      </c>
      <c r="H22" s="232">
        <f>VLOOKUP(H$2,Tab_BRA!$1:$1048576,HLOOKUP($C22&amp;"_"&amp;4,Tab_BRA!$1:$1048576,2,0),0)</f>
        <v>0.51014268398284912</v>
      </c>
      <c r="I22" s="232">
        <f>VLOOKUP(I$2,Tab_BRA!$1:$1048576,HLOOKUP($C22&amp;"_"&amp;4,Tab_BRA!$1:$1048576,2,0),0)</f>
        <v>0.57529830932617188</v>
      </c>
      <c r="J22" s="232">
        <f>VLOOKUP(J$2,Tab_BRA!$1:$1048576,HLOOKUP($C22&amp;"_"&amp;4,Tab_BRA!$1:$1048576,2,0),0)</f>
        <v>0.63075751066207886</v>
      </c>
      <c r="K22" s="232">
        <f>VLOOKUP(K$2,Tab_BRA!$1:$1048576,HLOOKUP($C22&amp;"_"&amp;4,Tab_BRA!$1:$1048576,2,0),0)</f>
        <v>0.69790571928024292</v>
      </c>
      <c r="L22" s="232">
        <f>VLOOKUP(L$2,Tab_BRA!$1:$1048576,HLOOKUP($C22&amp;"_"&amp;4,Tab_BRA!$1:$1048576,2,0),0)</f>
        <v>0.80071264505386353</v>
      </c>
      <c r="M22" s="232">
        <f>VLOOKUP(M$2,Tab_BRA!$1:$1048576,HLOOKUP($C22&amp;"_"&amp;4,Tab_BRA!$1:$1048576,2,0),0)</f>
        <v>0.80598801374435425</v>
      </c>
      <c r="N22" s="232">
        <f>VLOOKUP(N$2,Tab_BRA!$1:$1048576,HLOOKUP($C22&amp;"_"&amp;4,Tab_BRA!$1:$1048576,2,0),0)</f>
        <v>0.88051122426986694</v>
      </c>
      <c r="O22" s="232">
        <f>VLOOKUP(O$2,Tab_BRA!$1:$1048576,HLOOKUP($C22&amp;"_"&amp;4,Tab_BRA!$1:$1048576,2,0),0)</f>
        <v>1.0741362571716309</v>
      </c>
      <c r="P22" s="232">
        <f>VLOOKUP(P$2,Tab_BRA!$1:$1048576,HLOOKUP($C22&amp;"_"&amp;4,Tab_BRA!$1:$1048576,2,0),0)</f>
        <v>1.2743961811065674</v>
      </c>
      <c r="Q22" s="232">
        <f>VLOOKUP(Q$2,Tab_BRA!$1:$1048576,HLOOKUP($C22&amp;"_"&amp;4,Tab_BRA!$1:$1048576,2,0),0)</f>
        <v>1.4098082780838013</v>
      </c>
      <c r="R22" s="232">
        <f>VLOOKUP(R$2,Tab_BRA!$1:$1048576,HLOOKUP($C22&amp;"_"&amp;4,Tab_BRA!$1:$1048576,2,0),0)</f>
        <v>1.488778829574585</v>
      </c>
      <c r="S22" s="232">
        <f>VLOOKUP(S$2,Tab_BRA!$1:$1048576,HLOOKUP($C22&amp;"_"&amp;4,Tab_BRA!$1:$1048576,2,0),0)</f>
        <v>1.9584729671478271</v>
      </c>
      <c r="T22" s="232">
        <f>VLOOKUP(T$2,Tab_BRA!$1:$1048576,HLOOKUP($C22&amp;"_"&amp;4,Tab_BRA!$1:$1048576,2,0),0)</f>
        <v>2.4959404468536377</v>
      </c>
      <c r="U22" s="232">
        <f>VLOOKUP(U$2,Tab_BRA!$1:$1048576,HLOOKUP($C22&amp;"_"&amp;4,Tab_BRA!$1:$1048576,2,0),0)</f>
        <v>2.8590555191040039</v>
      </c>
    </row>
    <row r="23" spans="2:21" x14ac:dyDescent="0.25">
      <c r="C23" s="340">
        <v>32015</v>
      </c>
      <c r="D23" s="232">
        <f>VLOOKUP(D$2,Tab_BRA!$1:$1048576,HLOOKUP($C23&amp;"_"&amp;4,Tab_BRA!$1:$1048576,2,0),0)</f>
        <v>0.28287181258201599</v>
      </c>
      <c r="E23" s="232">
        <f>VLOOKUP(E$2,Tab_BRA!$1:$1048576,HLOOKUP($C23&amp;"_"&amp;4,Tab_BRA!$1:$1048576,2,0),0)</f>
        <v>0.11721387505531311</v>
      </c>
      <c r="F23" s="232">
        <f>VLOOKUP(F$2,Tab_BRA!$1:$1048576,HLOOKUP($C23&amp;"_"&amp;4,Tab_BRA!$1:$1048576,2,0),0)</f>
        <v>0.16535736620426178</v>
      </c>
      <c r="G23" s="232">
        <f>VLOOKUP(G$2,Tab_BRA!$1:$1048576,HLOOKUP($C23&amp;"_"&amp;4,Tab_BRA!$1:$1048576,2,0),0)</f>
        <v>0.33000084757804871</v>
      </c>
      <c r="H23" s="232">
        <f>VLOOKUP(H$2,Tab_BRA!$1:$1048576,HLOOKUP($C23&amp;"_"&amp;4,Tab_BRA!$1:$1048576,2,0),0)</f>
        <v>0.5164790153503418</v>
      </c>
      <c r="I23" s="232">
        <f>VLOOKUP(I$2,Tab_BRA!$1:$1048576,HLOOKUP($C23&amp;"_"&amp;4,Tab_BRA!$1:$1048576,2,0),0)</f>
        <v>0.57084518671035767</v>
      </c>
      <c r="J23" s="232">
        <f>VLOOKUP(J$2,Tab_BRA!$1:$1048576,HLOOKUP($C23&amp;"_"&amp;4,Tab_BRA!$1:$1048576,2,0),0)</f>
        <v>0.63566011190414429</v>
      </c>
      <c r="K23" s="232">
        <f>VLOOKUP(K$2,Tab_BRA!$1:$1048576,HLOOKUP($C23&amp;"_"&amp;4,Tab_BRA!$1:$1048576,2,0),0)</f>
        <v>0.69879394769668579</v>
      </c>
      <c r="L23" s="232">
        <f>VLOOKUP(L$2,Tab_BRA!$1:$1048576,HLOOKUP($C23&amp;"_"&amp;4,Tab_BRA!$1:$1048576,2,0),0)</f>
        <v>0.80785375833511353</v>
      </c>
      <c r="M23" s="232">
        <f>VLOOKUP(M$2,Tab_BRA!$1:$1048576,HLOOKUP($C23&amp;"_"&amp;4,Tab_BRA!$1:$1048576,2,0),0)</f>
        <v>0.83158612251281738</v>
      </c>
      <c r="N23" s="232">
        <f>VLOOKUP(N$2,Tab_BRA!$1:$1048576,HLOOKUP($C23&amp;"_"&amp;4,Tab_BRA!$1:$1048576,2,0),0)</f>
        <v>0.87824583053588867</v>
      </c>
      <c r="O23" s="232">
        <f>VLOOKUP(O$2,Tab_BRA!$1:$1048576,HLOOKUP($C23&amp;"_"&amp;4,Tab_BRA!$1:$1048576,2,0),0)</f>
        <v>1.0881146192550659</v>
      </c>
      <c r="P23" s="232">
        <f>VLOOKUP(P$2,Tab_BRA!$1:$1048576,HLOOKUP($C23&amp;"_"&amp;4,Tab_BRA!$1:$1048576,2,0),0)</f>
        <v>1.2949459552764893</v>
      </c>
      <c r="Q23" s="232">
        <f>VLOOKUP(Q$2,Tab_BRA!$1:$1048576,HLOOKUP($C23&amp;"_"&amp;4,Tab_BRA!$1:$1048576,2,0),0)</f>
        <v>1.4153170585632324</v>
      </c>
      <c r="R23" s="232">
        <f>VLOOKUP(R$2,Tab_BRA!$1:$1048576,HLOOKUP($C23&amp;"_"&amp;4,Tab_BRA!$1:$1048576,2,0),0)</f>
        <v>1.4930226802825928</v>
      </c>
      <c r="S23" s="232">
        <f>VLOOKUP(S$2,Tab_BRA!$1:$1048576,HLOOKUP($C23&amp;"_"&amp;4,Tab_BRA!$1:$1048576,2,0),0)</f>
        <v>1.9737086296081543</v>
      </c>
      <c r="T23" s="232">
        <f>VLOOKUP(T$2,Tab_BRA!$1:$1048576,HLOOKUP($C23&amp;"_"&amp;4,Tab_BRA!$1:$1048576,2,0),0)</f>
        <v>2.4784584045410156</v>
      </c>
      <c r="U23" s="232">
        <f>VLOOKUP(U$2,Tab_BRA!$1:$1048576,HLOOKUP($C23&amp;"_"&amp;4,Tab_BRA!$1:$1048576,2,0),0)</f>
        <v>2.8697571754455566</v>
      </c>
    </row>
    <row r="24" spans="2:21" x14ac:dyDescent="0.25">
      <c r="C24" s="340">
        <v>42015</v>
      </c>
      <c r="D24" s="232">
        <f>VLOOKUP(D$2,Tab_BRA!$1:$1048576,HLOOKUP($C24&amp;"_"&amp;4,Tab_BRA!$1:$1048576,2,0),0)</f>
        <v>-0.21923790872097015</v>
      </c>
      <c r="E24" s="232">
        <f>VLOOKUP(E$2,Tab_BRA!$1:$1048576,HLOOKUP($C24&amp;"_"&amp;4,Tab_BRA!$1:$1048576,2,0),0)</f>
        <v>-0.19334152340888977</v>
      </c>
      <c r="F24" s="232">
        <f>VLOOKUP(F$2,Tab_BRA!$1:$1048576,HLOOKUP($C24&amp;"_"&amp;4,Tab_BRA!$1:$1048576,2,0),0)</f>
        <v>-0.1688193678855896</v>
      </c>
      <c r="G24" s="232">
        <f>VLOOKUP(G$2,Tab_BRA!$1:$1048576,HLOOKUP($C24&amp;"_"&amp;4,Tab_BRA!$1:$1048576,2,0),0)</f>
        <v>2.3882291279733181E-3</v>
      </c>
      <c r="H24" s="232">
        <f>VLOOKUP(H$2,Tab_BRA!$1:$1048576,HLOOKUP($C24&amp;"_"&amp;4,Tab_BRA!$1:$1048576,2,0),0)</f>
        <v>0.23718331754207611</v>
      </c>
      <c r="I24" s="232">
        <f>VLOOKUP(I$2,Tab_BRA!$1:$1048576,HLOOKUP($C24&amp;"_"&amp;4,Tab_BRA!$1:$1048576,2,0),0)</f>
        <v>0.27547904849052429</v>
      </c>
      <c r="J24" s="232">
        <f>VLOOKUP(J$2,Tab_BRA!$1:$1048576,HLOOKUP($C24&amp;"_"&amp;4,Tab_BRA!$1:$1048576,2,0),0)</f>
        <v>0.34266147017478943</v>
      </c>
      <c r="K24" s="232">
        <f>VLOOKUP(K$2,Tab_BRA!$1:$1048576,HLOOKUP($C24&amp;"_"&amp;4,Tab_BRA!$1:$1048576,2,0),0)</f>
        <v>0.3765227198600769</v>
      </c>
      <c r="L24" s="232">
        <f>VLOOKUP(L$2,Tab_BRA!$1:$1048576,HLOOKUP($C24&amp;"_"&amp;4,Tab_BRA!$1:$1048576,2,0),0)</f>
        <v>0.54341799020767212</v>
      </c>
      <c r="M24" s="232">
        <f>VLOOKUP(M$2,Tab_BRA!$1:$1048576,HLOOKUP($C24&amp;"_"&amp;4,Tab_BRA!$1:$1048576,2,0),0)</f>
        <v>0.52150911092758179</v>
      </c>
      <c r="N24" s="232">
        <f>VLOOKUP(N$2,Tab_BRA!$1:$1048576,HLOOKUP($C24&amp;"_"&amp;4,Tab_BRA!$1:$1048576,2,0),0)</f>
        <v>0.55874526500701904</v>
      </c>
      <c r="O24" s="232">
        <f>VLOOKUP(O$2,Tab_BRA!$1:$1048576,HLOOKUP($C24&amp;"_"&amp;4,Tab_BRA!$1:$1048576,2,0),0)</f>
        <v>0.80159026384353638</v>
      </c>
      <c r="P24" s="232">
        <f>VLOOKUP(P$2,Tab_BRA!$1:$1048576,HLOOKUP($C24&amp;"_"&amp;4,Tab_BRA!$1:$1048576,2,0),0)</f>
        <v>1.0114127397537231</v>
      </c>
      <c r="Q24" s="232">
        <f>VLOOKUP(Q$2,Tab_BRA!$1:$1048576,HLOOKUP($C24&amp;"_"&amp;4,Tab_BRA!$1:$1048576,2,0),0)</f>
        <v>1.1776468753814697</v>
      </c>
      <c r="R24" s="232">
        <f>VLOOKUP(R$2,Tab_BRA!$1:$1048576,HLOOKUP($C24&amp;"_"&amp;4,Tab_BRA!$1:$1048576,2,0),0)</f>
        <v>1.2807304859161377</v>
      </c>
      <c r="S24" s="232">
        <f>VLOOKUP(S$2,Tab_BRA!$1:$1048576,HLOOKUP($C24&amp;"_"&amp;4,Tab_BRA!$1:$1048576,2,0),0)</f>
        <v>1.6639178991317749</v>
      </c>
      <c r="T24" s="232">
        <f>VLOOKUP(T$2,Tab_BRA!$1:$1048576,HLOOKUP($C24&amp;"_"&amp;4,Tab_BRA!$1:$1048576,2,0),0)</f>
        <v>2.2694556713104248</v>
      </c>
      <c r="U24" s="232">
        <f>VLOOKUP(U$2,Tab_BRA!$1:$1048576,HLOOKUP($C24&amp;"_"&amp;4,Tab_BRA!$1:$1048576,2,0),0)</f>
        <v>2.645327091217041</v>
      </c>
    </row>
    <row r="25" spans="2:21" x14ac:dyDescent="0.25">
      <c r="C25" s="340">
        <v>2016</v>
      </c>
      <c r="D25" s="232">
        <f>VLOOKUP(D$2,Tab_BRA!$1:$1048576,HLOOKUP($C25&amp;"_"&amp;4,Tab_BRA!$1:$1048576,2,0),0)</f>
        <v>-0.24701490998268127</v>
      </c>
      <c r="E25" s="232">
        <f>VLOOKUP(E$2,Tab_BRA!$1:$1048576,HLOOKUP($C25&amp;"_"&amp;4,Tab_BRA!$1:$1048576,2,0),0)</f>
        <v>-0.23393914103507996</v>
      </c>
      <c r="F25" s="232">
        <f>VLOOKUP(F$2,Tab_BRA!$1:$1048576,HLOOKUP($C25&amp;"_"&amp;4,Tab_BRA!$1:$1048576,2,0),0)</f>
        <v>-0.12955938279628754</v>
      </c>
      <c r="G25" s="232">
        <f>VLOOKUP(G$2,Tab_BRA!$1:$1048576,HLOOKUP($C25&amp;"_"&amp;4,Tab_BRA!$1:$1048576,2,0),0)</f>
        <v>4.1545476764440536E-2</v>
      </c>
      <c r="H25" s="232">
        <f>VLOOKUP(H$2,Tab_BRA!$1:$1048576,HLOOKUP($C25&amp;"_"&amp;4,Tab_BRA!$1:$1048576,2,0),0)</f>
        <v>0.25967496633529663</v>
      </c>
      <c r="I25" s="232">
        <f>VLOOKUP(I$2,Tab_BRA!$1:$1048576,HLOOKUP($C25&amp;"_"&amp;4,Tab_BRA!$1:$1048576,2,0),0)</f>
        <v>0.29366594552993774</v>
      </c>
      <c r="J25" s="232">
        <f>VLOOKUP(J$2,Tab_BRA!$1:$1048576,HLOOKUP($C25&amp;"_"&amp;4,Tab_BRA!$1:$1048576,2,0),0)</f>
        <v>0.38170585036277771</v>
      </c>
      <c r="K25" s="232">
        <f>VLOOKUP(K$2,Tab_BRA!$1:$1048576,HLOOKUP($C25&amp;"_"&amp;4,Tab_BRA!$1:$1048576,2,0),0)</f>
        <v>0.43333068490028381</v>
      </c>
      <c r="L25" s="232">
        <f>VLOOKUP(L$2,Tab_BRA!$1:$1048576,HLOOKUP($C25&amp;"_"&amp;4,Tab_BRA!$1:$1048576,2,0),0)</f>
        <v>0.57594287395477295</v>
      </c>
      <c r="M25" s="232">
        <f>VLOOKUP(M$2,Tab_BRA!$1:$1048576,HLOOKUP($C25&amp;"_"&amp;4,Tab_BRA!$1:$1048576,2,0),0)</f>
        <v>0.54680436849594116</v>
      </c>
      <c r="N25" s="232">
        <f>VLOOKUP(N$2,Tab_BRA!$1:$1048576,HLOOKUP($C25&amp;"_"&amp;4,Tab_BRA!$1:$1048576,2,0),0)</f>
        <v>0.56980949640274048</v>
      </c>
      <c r="O25" s="232">
        <f>VLOOKUP(O$2,Tab_BRA!$1:$1048576,HLOOKUP($C25&amp;"_"&amp;4,Tab_BRA!$1:$1048576,2,0),0)</f>
        <v>0.83124703168869019</v>
      </c>
      <c r="P25" s="232">
        <f>VLOOKUP(P$2,Tab_BRA!$1:$1048576,HLOOKUP($C25&amp;"_"&amp;4,Tab_BRA!$1:$1048576,2,0),0)</f>
        <v>1.0340496301651001</v>
      </c>
      <c r="Q25" s="232">
        <f>VLOOKUP(Q$2,Tab_BRA!$1:$1048576,HLOOKUP($C25&amp;"_"&amp;4,Tab_BRA!$1:$1048576,2,0),0)</f>
        <v>1.1606044769287109</v>
      </c>
      <c r="R25" s="232">
        <f>VLOOKUP(R$2,Tab_BRA!$1:$1048576,HLOOKUP($C25&amp;"_"&amp;4,Tab_BRA!$1:$1048576,2,0),0)</f>
        <v>1.3095319271087646</v>
      </c>
      <c r="S25" s="232">
        <f>VLOOKUP(S$2,Tab_BRA!$1:$1048576,HLOOKUP($C25&amp;"_"&amp;4,Tab_BRA!$1:$1048576,2,0),0)</f>
        <v>1.7014110088348389</v>
      </c>
      <c r="T25" s="232">
        <f>VLOOKUP(T$2,Tab_BRA!$1:$1048576,HLOOKUP($C25&amp;"_"&amp;4,Tab_BRA!$1:$1048576,2,0),0)</f>
        <v>2.2780165672302246</v>
      </c>
      <c r="U25" s="232">
        <f>VLOOKUP(U$2,Tab_BRA!$1:$1048576,HLOOKUP($C25&amp;"_"&amp;4,Tab_BRA!$1:$1048576,2,0),0)</f>
        <v>2.6148412227630615</v>
      </c>
    </row>
    <row r="26" spans="2:21" x14ac:dyDescent="0.25">
      <c r="C26" s="340">
        <v>12016</v>
      </c>
      <c r="D26" s="232">
        <f>VLOOKUP(D$2,Tab_BRA!$1:$1048576,HLOOKUP($C26&amp;"_"&amp;4,Tab_BRA!$1:$1048576,2,0),0)</f>
        <v>-0.24701490998268127</v>
      </c>
      <c r="E26" s="232">
        <f>VLOOKUP(E$2,Tab_BRA!$1:$1048576,HLOOKUP($C26&amp;"_"&amp;4,Tab_BRA!$1:$1048576,2,0),0)</f>
        <v>-0.23393914103507996</v>
      </c>
      <c r="F26" s="232">
        <f>VLOOKUP(F$2,Tab_BRA!$1:$1048576,HLOOKUP($C26&amp;"_"&amp;4,Tab_BRA!$1:$1048576,2,0),0)</f>
        <v>-0.12955938279628754</v>
      </c>
      <c r="G26" s="232">
        <f>VLOOKUP(G$2,Tab_BRA!$1:$1048576,HLOOKUP($C26&amp;"_"&amp;4,Tab_BRA!$1:$1048576,2,0),0)</f>
        <v>4.1545476764440536E-2</v>
      </c>
      <c r="H26" s="232">
        <f>VLOOKUP(H$2,Tab_BRA!$1:$1048576,HLOOKUP($C26&amp;"_"&amp;4,Tab_BRA!$1:$1048576,2,0),0)</f>
        <v>0.25967496633529663</v>
      </c>
      <c r="I26" s="232">
        <f>VLOOKUP(I$2,Tab_BRA!$1:$1048576,HLOOKUP($C26&amp;"_"&amp;4,Tab_BRA!$1:$1048576,2,0),0)</f>
        <v>0.29366594552993774</v>
      </c>
      <c r="J26" s="232">
        <f>VLOOKUP(J$2,Tab_BRA!$1:$1048576,HLOOKUP($C26&amp;"_"&amp;4,Tab_BRA!$1:$1048576,2,0),0)</f>
        <v>0.38170585036277771</v>
      </c>
      <c r="K26" s="232">
        <f>VLOOKUP(K$2,Tab_BRA!$1:$1048576,HLOOKUP($C26&amp;"_"&amp;4,Tab_BRA!$1:$1048576,2,0),0)</f>
        <v>0.43333068490028381</v>
      </c>
      <c r="L26" s="232">
        <f>VLOOKUP(L$2,Tab_BRA!$1:$1048576,HLOOKUP($C26&amp;"_"&amp;4,Tab_BRA!$1:$1048576,2,0),0)</f>
        <v>0.57594287395477295</v>
      </c>
      <c r="M26" s="232">
        <f>VLOOKUP(M$2,Tab_BRA!$1:$1048576,HLOOKUP($C26&amp;"_"&amp;4,Tab_BRA!$1:$1048576,2,0),0)</f>
        <v>0.54680436849594116</v>
      </c>
      <c r="N26" s="232">
        <f>VLOOKUP(N$2,Tab_BRA!$1:$1048576,HLOOKUP($C26&amp;"_"&amp;4,Tab_BRA!$1:$1048576,2,0),0)</f>
        <v>0.56980949640274048</v>
      </c>
      <c r="O26" s="232">
        <f>VLOOKUP(O$2,Tab_BRA!$1:$1048576,HLOOKUP($C26&amp;"_"&amp;4,Tab_BRA!$1:$1048576,2,0),0)</f>
        <v>0.83124703168869019</v>
      </c>
      <c r="P26" s="232">
        <f>VLOOKUP(P$2,Tab_BRA!$1:$1048576,HLOOKUP($C26&amp;"_"&amp;4,Tab_BRA!$1:$1048576,2,0),0)</f>
        <v>1.0340496301651001</v>
      </c>
      <c r="Q26" s="232">
        <f>VLOOKUP(Q$2,Tab_BRA!$1:$1048576,HLOOKUP($C26&amp;"_"&amp;4,Tab_BRA!$1:$1048576,2,0),0)</f>
        <v>1.1606044769287109</v>
      </c>
      <c r="R26" s="232">
        <f>VLOOKUP(R$2,Tab_BRA!$1:$1048576,HLOOKUP($C26&amp;"_"&amp;4,Tab_BRA!$1:$1048576,2,0),0)</f>
        <v>1.3095319271087646</v>
      </c>
      <c r="S26" s="232">
        <f>VLOOKUP(S$2,Tab_BRA!$1:$1048576,HLOOKUP($C26&amp;"_"&amp;4,Tab_BRA!$1:$1048576,2,0),0)</f>
        <v>1.7014110088348389</v>
      </c>
      <c r="T26" s="232">
        <f>VLOOKUP(T$2,Tab_BRA!$1:$1048576,HLOOKUP($C26&amp;"_"&amp;4,Tab_BRA!$1:$1048576,2,0),0)</f>
        <v>2.2780165672302246</v>
      </c>
      <c r="U26" s="232">
        <f>VLOOKUP(U$2,Tab_BRA!$1:$1048576,HLOOKUP($C26&amp;"_"&amp;4,Tab_BRA!$1:$1048576,2,0),0)</f>
        <v>2.6148412227630615</v>
      </c>
    </row>
    <row r="27" spans="2:21" x14ac:dyDescent="0.25">
      <c r="B27" s="339" t="s">
        <v>776</v>
      </c>
      <c r="C27" s="340"/>
    </row>
    <row r="28" spans="2:21" ht="15" customHeight="1" x14ac:dyDescent="0.25">
      <c r="C28" s="340">
        <v>2012</v>
      </c>
      <c r="D28" s="232">
        <f>VLOOKUP(D$2,Tab_BRA!$1:$1048576,HLOOKUP($C28&amp;"_"&amp;10,Tab_BRA!$1:$1048576,2,0),0)</f>
        <v>6.2596943462267518E-4</v>
      </c>
      <c r="E28" s="232">
        <f>VLOOKUP(E$2,Tab_BRA!$1:$1048576,HLOOKUP($C28&amp;"_"&amp;10,Tab_BRA!$1:$1048576,2,0),0)</f>
        <v>1.2076806277036667E-2</v>
      </c>
      <c r="F28" s="232">
        <f>VLOOKUP(F$2,Tab_BRA!$1:$1048576,HLOOKUP($C28&amp;"_"&amp;10,Tab_BRA!$1:$1048576,2,0),0)</f>
        <v>2.1245155483484268E-2</v>
      </c>
      <c r="G28" s="232">
        <f>VLOOKUP(G$2,Tab_BRA!$1:$1048576,HLOOKUP($C28&amp;"_"&amp;10,Tab_BRA!$1:$1048576,2,0),0)</f>
        <v>3.0159393325448036E-2</v>
      </c>
      <c r="H28" s="232">
        <f>VLOOKUP(H$2,Tab_BRA!$1:$1048576,HLOOKUP($C28&amp;"_"&amp;10,Tab_BRA!$1:$1048576,2,0),0)</f>
        <v>9.1574974358081818E-2</v>
      </c>
      <c r="I28" s="232">
        <f>VLOOKUP(I$2,Tab_BRA!$1:$1048576,HLOOKUP($C28&amp;"_"&amp;10,Tab_BRA!$1:$1048576,2,0),0)</f>
        <v>4.68938909471035E-2</v>
      </c>
      <c r="J28" s="232">
        <f>VLOOKUP(J$2,Tab_BRA!$1:$1048576,HLOOKUP($C28&amp;"_"&amp;10,Tab_BRA!$1:$1048576,2,0),0)</f>
        <v>3.031916543841362E-2</v>
      </c>
      <c r="K28" s="232">
        <f>VLOOKUP(K$2,Tab_BRA!$1:$1048576,HLOOKUP($C28&amp;"_"&amp;10,Tab_BRA!$1:$1048576,2,0),0)</f>
        <v>3.7033982574939728E-2</v>
      </c>
      <c r="L28" s="232">
        <f>VLOOKUP(L$2,Tab_BRA!$1:$1048576,HLOOKUP($C28&amp;"_"&amp;10,Tab_BRA!$1:$1048576,2,0),0)</f>
        <v>0.1061655655503273</v>
      </c>
      <c r="M28" s="232">
        <f>VLOOKUP(M$2,Tab_BRA!$1:$1048576,HLOOKUP($C28&amp;"_"&amp;10,Tab_BRA!$1:$1048576,2,0),0)</f>
        <v>2.8793107718229294E-2</v>
      </c>
      <c r="N28" s="232">
        <f>VLOOKUP(N$2,Tab_BRA!$1:$1048576,HLOOKUP($C28&amp;"_"&amp;10,Tab_BRA!$1:$1048576,2,0),0)</f>
        <v>3.233819454908371E-2</v>
      </c>
      <c r="O28" s="232">
        <f>VLOOKUP(O$2,Tab_BRA!$1:$1048576,HLOOKUP($C28&amp;"_"&amp;10,Tab_BRA!$1:$1048576,2,0),0)</f>
        <v>0.30524334311485291</v>
      </c>
      <c r="P28" s="232">
        <f>VLOOKUP(P$2,Tab_BRA!$1:$1048576,HLOOKUP($C28&amp;"_"&amp;10,Tab_BRA!$1:$1048576,2,0),0)</f>
        <v>1.8059704452753067E-2</v>
      </c>
      <c r="Q28" s="232">
        <f>VLOOKUP(Q$2,Tab_BRA!$1:$1048576,HLOOKUP($C28&amp;"_"&amp;10,Tab_BRA!$1:$1048576,2,0),0)</f>
        <v>2.0824002102017403E-2</v>
      </c>
      <c r="R28" s="232">
        <f>VLOOKUP(R$2,Tab_BRA!$1:$1048576,HLOOKUP($C28&amp;"_"&amp;10,Tab_BRA!$1:$1048576,2,0),0)</f>
        <v>2.613193541765213E-2</v>
      </c>
      <c r="S28" s="232">
        <f>VLOOKUP(S$2,Tab_BRA!$1:$1048576,HLOOKUP($C28&amp;"_"&amp;10,Tab_BRA!$1:$1048576,2,0),0)</f>
        <v>0.1281096488237381</v>
      </c>
      <c r="T28" s="232">
        <f>VLOOKUP(T$2,Tab_BRA!$1:$1048576,HLOOKUP($C28&amp;"_"&amp;10,Tab_BRA!$1:$1048576,2,0),0)</f>
        <v>5.784494336694479E-3</v>
      </c>
      <c r="U28" s="232">
        <f>VLOOKUP(U$2,Tab_BRA!$1:$1048576,HLOOKUP($C28&amp;"_"&amp;10,Tab_BRA!$1:$1048576,2,0),0)</f>
        <v>2.0317479502409697E-3</v>
      </c>
    </row>
    <row r="29" spans="2:21" ht="15" customHeight="1" x14ac:dyDescent="0.25">
      <c r="C29" s="340">
        <v>12012</v>
      </c>
      <c r="D29" s="232">
        <f>VLOOKUP(D$2,Tab_BRA!$1:$1048576,HLOOKUP($C29&amp;"_"&amp;10,Tab_BRA!$1:$1048576,2,0),0)</f>
        <v>6.4668856794014573E-4</v>
      </c>
      <c r="E29" s="232">
        <f>VLOOKUP(E$2,Tab_BRA!$1:$1048576,HLOOKUP($C29&amp;"_"&amp;10,Tab_BRA!$1:$1048576,2,0),0)</f>
        <v>1.198425330221653E-2</v>
      </c>
      <c r="F29" s="232">
        <f>VLOOKUP(F$2,Tab_BRA!$1:$1048576,HLOOKUP($C29&amp;"_"&amp;10,Tab_BRA!$1:$1048576,2,0),0)</f>
        <v>2.0919928327202797E-2</v>
      </c>
      <c r="G29" s="232">
        <f>VLOOKUP(G$2,Tab_BRA!$1:$1048576,HLOOKUP($C29&amp;"_"&amp;10,Tab_BRA!$1:$1048576,2,0),0)</f>
        <v>2.9690152034163475E-2</v>
      </c>
      <c r="H29" s="232">
        <f>VLOOKUP(H$2,Tab_BRA!$1:$1048576,HLOOKUP($C29&amp;"_"&amp;10,Tab_BRA!$1:$1048576,2,0),0)</f>
        <v>9.1810576617717743E-2</v>
      </c>
      <c r="I29" s="232">
        <f>VLOOKUP(I$2,Tab_BRA!$1:$1048576,HLOOKUP($C29&amp;"_"&amp;10,Tab_BRA!$1:$1048576,2,0),0)</f>
        <v>4.4790457934141159E-2</v>
      </c>
      <c r="J29" s="232">
        <f>VLOOKUP(J$2,Tab_BRA!$1:$1048576,HLOOKUP($C29&amp;"_"&amp;10,Tab_BRA!$1:$1048576,2,0),0)</f>
        <v>3.0145488679409027E-2</v>
      </c>
      <c r="K29" s="232">
        <f>VLOOKUP(K$2,Tab_BRA!$1:$1048576,HLOOKUP($C29&amp;"_"&amp;10,Tab_BRA!$1:$1048576,2,0),0)</f>
        <v>3.7031307816505432E-2</v>
      </c>
      <c r="L29" s="232">
        <f>VLOOKUP(L$2,Tab_BRA!$1:$1048576,HLOOKUP($C29&amp;"_"&amp;10,Tab_BRA!$1:$1048576,2,0),0)</f>
        <v>0.10642773658037186</v>
      </c>
      <c r="M29" s="232">
        <f>VLOOKUP(M$2,Tab_BRA!$1:$1048576,HLOOKUP($C29&amp;"_"&amp;10,Tab_BRA!$1:$1048576,2,0),0)</f>
        <v>2.9086064547300339E-2</v>
      </c>
      <c r="N29" s="232">
        <f>VLOOKUP(N$2,Tab_BRA!$1:$1048576,HLOOKUP($C29&amp;"_"&amp;10,Tab_BRA!$1:$1048576,2,0),0)</f>
        <v>3.2430790364742279E-2</v>
      </c>
      <c r="O29" s="232">
        <f>VLOOKUP(O$2,Tab_BRA!$1:$1048576,HLOOKUP($C29&amp;"_"&amp;10,Tab_BRA!$1:$1048576,2,0),0)</f>
        <v>0.30247136950492859</v>
      </c>
      <c r="P29" s="232">
        <f>VLOOKUP(P$2,Tab_BRA!$1:$1048576,HLOOKUP($C29&amp;"_"&amp;10,Tab_BRA!$1:$1048576,2,0),0)</f>
        <v>1.7607146874070168E-2</v>
      </c>
      <c r="Q29" s="232">
        <f>VLOOKUP(Q$2,Tab_BRA!$1:$1048576,HLOOKUP($C29&amp;"_"&amp;10,Tab_BRA!$1:$1048576,2,0),0)</f>
        <v>2.1160535514354706E-2</v>
      </c>
      <c r="R29" s="232">
        <f>VLOOKUP(R$2,Tab_BRA!$1:$1048576,HLOOKUP($C29&amp;"_"&amp;10,Tab_BRA!$1:$1048576,2,0),0)</f>
        <v>2.6016013696789742E-2</v>
      </c>
      <c r="S29" s="232">
        <f>VLOOKUP(S$2,Tab_BRA!$1:$1048576,HLOOKUP($C29&amp;"_"&amp;10,Tab_BRA!$1:$1048576,2,0),0)</f>
        <v>0.1264992356300354</v>
      </c>
      <c r="T29" s="232">
        <f>VLOOKUP(T$2,Tab_BRA!$1:$1048576,HLOOKUP($C29&amp;"_"&amp;10,Tab_BRA!$1:$1048576,2,0),0)</f>
        <v>5.5462205782532692E-3</v>
      </c>
      <c r="U29" s="232">
        <f>VLOOKUP(U$2,Tab_BRA!$1:$1048576,HLOOKUP($C29&amp;"_"&amp;10,Tab_BRA!$1:$1048576,2,0),0)</f>
        <v>1.8004992743954062E-3</v>
      </c>
    </row>
    <row r="30" spans="2:21" x14ac:dyDescent="0.25">
      <c r="C30" s="340">
        <v>22012</v>
      </c>
      <c r="D30" s="232">
        <f>VLOOKUP(D$2,Tab_BRA!$1:$1048576,HLOOKUP($C30&amp;"_"&amp;10,Tab_BRA!$1:$1048576,2,0),0)</f>
        <v>7.9956615809351206E-4</v>
      </c>
      <c r="E30" s="232">
        <f>VLOOKUP(E$2,Tab_BRA!$1:$1048576,HLOOKUP($C30&amp;"_"&amp;10,Tab_BRA!$1:$1048576,2,0),0)</f>
        <v>1.1935923248529434E-2</v>
      </c>
      <c r="F30" s="232">
        <f>VLOOKUP(F$2,Tab_BRA!$1:$1048576,HLOOKUP($C30&amp;"_"&amp;10,Tab_BRA!$1:$1048576,2,0),0)</f>
        <v>2.1402405574917793E-2</v>
      </c>
      <c r="G30" s="232">
        <f>VLOOKUP(G$2,Tab_BRA!$1:$1048576,HLOOKUP($C30&amp;"_"&amp;10,Tab_BRA!$1:$1048576,2,0),0)</f>
        <v>3.0796878039836884E-2</v>
      </c>
      <c r="H30" s="232">
        <f>VLOOKUP(H$2,Tab_BRA!$1:$1048576,HLOOKUP($C30&amp;"_"&amp;10,Tab_BRA!$1:$1048576,2,0),0)</f>
        <v>9.1483049094676971E-2</v>
      </c>
      <c r="I30" s="232">
        <f>VLOOKUP(I$2,Tab_BRA!$1:$1048576,HLOOKUP($C30&amp;"_"&amp;10,Tab_BRA!$1:$1048576,2,0),0)</f>
        <v>4.6026468276977539E-2</v>
      </c>
      <c r="J30" s="232">
        <f>VLOOKUP(J$2,Tab_BRA!$1:$1048576,HLOOKUP($C30&amp;"_"&amp;10,Tab_BRA!$1:$1048576,2,0),0)</f>
        <v>3.033517487347126E-2</v>
      </c>
      <c r="K30" s="232">
        <f>VLOOKUP(K$2,Tab_BRA!$1:$1048576,HLOOKUP($C30&amp;"_"&amp;10,Tab_BRA!$1:$1048576,2,0),0)</f>
        <v>3.6653671413660049E-2</v>
      </c>
      <c r="L30" s="232">
        <f>VLOOKUP(L$2,Tab_BRA!$1:$1048576,HLOOKUP($C30&amp;"_"&amp;10,Tab_BRA!$1:$1048576,2,0),0)</f>
        <v>0.1055583730340004</v>
      </c>
      <c r="M30" s="232">
        <f>VLOOKUP(M$2,Tab_BRA!$1:$1048576,HLOOKUP($C30&amp;"_"&amp;10,Tab_BRA!$1:$1048576,2,0),0)</f>
        <v>2.9015939682722092E-2</v>
      </c>
      <c r="N30" s="232">
        <f>VLOOKUP(N$2,Tab_BRA!$1:$1048576,HLOOKUP($C30&amp;"_"&amp;10,Tab_BRA!$1:$1048576,2,0),0)</f>
        <v>3.2637450844049454E-2</v>
      </c>
      <c r="O30" s="232">
        <f>VLOOKUP(O$2,Tab_BRA!$1:$1048576,HLOOKUP($C30&amp;"_"&amp;10,Tab_BRA!$1:$1048576,2,0),0)</f>
        <v>0.3048398494720459</v>
      </c>
      <c r="P30" s="232">
        <f>VLOOKUP(P$2,Tab_BRA!$1:$1048576,HLOOKUP($C30&amp;"_"&amp;10,Tab_BRA!$1:$1048576,2,0),0)</f>
        <v>1.81009192019701E-2</v>
      </c>
      <c r="Q30" s="232">
        <f>VLOOKUP(Q$2,Tab_BRA!$1:$1048576,HLOOKUP($C30&amp;"_"&amp;10,Tab_BRA!$1:$1048576,2,0),0)</f>
        <v>2.0266041159629822E-2</v>
      </c>
      <c r="R30" s="232">
        <f>VLOOKUP(R$2,Tab_BRA!$1:$1048576,HLOOKUP($C30&amp;"_"&amp;10,Tab_BRA!$1:$1048576,2,0),0)</f>
        <v>2.598852850496769E-2</v>
      </c>
      <c r="S30" s="232">
        <f>VLOOKUP(S$2,Tab_BRA!$1:$1048576,HLOOKUP($C30&amp;"_"&amp;10,Tab_BRA!$1:$1048576,2,0),0)</f>
        <v>0.12801474332809448</v>
      </c>
      <c r="T30" s="232">
        <f>VLOOKUP(T$2,Tab_BRA!$1:$1048576,HLOOKUP($C30&amp;"_"&amp;10,Tab_BRA!$1:$1048576,2,0),0)</f>
        <v>5.8978567831218243E-3</v>
      </c>
      <c r="U30" s="232">
        <f>VLOOKUP(U$2,Tab_BRA!$1:$1048576,HLOOKUP($C30&amp;"_"&amp;10,Tab_BRA!$1:$1048576,2,0),0)</f>
        <v>2.164207398891449E-3</v>
      </c>
    </row>
    <row r="31" spans="2:21" x14ac:dyDescent="0.25">
      <c r="C31" s="340">
        <v>32012</v>
      </c>
      <c r="D31" s="232">
        <f>VLOOKUP(D$2,Tab_BRA!$1:$1048576,HLOOKUP($C31&amp;"_"&amp;10,Tab_BRA!$1:$1048576,2,0),0)</f>
        <v>5.0537049537524581E-4</v>
      </c>
      <c r="E31" s="232">
        <f>VLOOKUP(E$2,Tab_BRA!$1:$1048576,HLOOKUP($C31&amp;"_"&amp;10,Tab_BRA!$1:$1048576,2,0),0)</f>
        <v>1.1973020620644093E-2</v>
      </c>
      <c r="F31" s="232">
        <f>VLOOKUP(F$2,Tab_BRA!$1:$1048576,HLOOKUP($C31&amp;"_"&amp;10,Tab_BRA!$1:$1048576,2,0),0)</f>
        <v>2.1139135584235191E-2</v>
      </c>
      <c r="G31" s="232">
        <f>VLOOKUP(G$2,Tab_BRA!$1:$1048576,HLOOKUP($C31&amp;"_"&amp;10,Tab_BRA!$1:$1048576,2,0),0)</f>
        <v>2.9963100329041481E-2</v>
      </c>
      <c r="H31" s="232">
        <f>VLOOKUP(H$2,Tab_BRA!$1:$1048576,HLOOKUP($C31&amp;"_"&amp;10,Tab_BRA!$1:$1048576,2,0),0)</f>
        <v>9.1558627784252167E-2</v>
      </c>
      <c r="I31" s="232">
        <f>VLOOKUP(I$2,Tab_BRA!$1:$1048576,HLOOKUP($C31&amp;"_"&amp;10,Tab_BRA!$1:$1048576,2,0),0)</f>
        <v>4.7883063554763794E-2</v>
      </c>
      <c r="J31" s="232">
        <f>VLOOKUP(J$2,Tab_BRA!$1:$1048576,HLOOKUP($C31&amp;"_"&amp;10,Tab_BRA!$1:$1048576,2,0),0)</f>
        <v>3.0501930043101311E-2</v>
      </c>
      <c r="K31" s="232">
        <f>VLOOKUP(K$2,Tab_BRA!$1:$1048576,HLOOKUP($C31&amp;"_"&amp;10,Tab_BRA!$1:$1048576,2,0),0)</f>
        <v>3.6937233060598373E-2</v>
      </c>
      <c r="L31" s="232">
        <f>VLOOKUP(L$2,Tab_BRA!$1:$1048576,HLOOKUP($C31&amp;"_"&amp;10,Tab_BRA!$1:$1048576,2,0),0)</f>
        <v>0.10629294067621231</v>
      </c>
      <c r="M31" s="232">
        <f>VLOOKUP(M$2,Tab_BRA!$1:$1048576,HLOOKUP($C31&amp;"_"&amp;10,Tab_BRA!$1:$1048576,2,0),0)</f>
        <v>2.8752200305461884E-2</v>
      </c>
      <c r="N31" s="232">
        <f>VLOOKUP(N$2,Tab_BRA!$1:$1048576,HLOOKUP($C31&amp;"_"&amp;10,Tab_BRA!$1:$1048576,2,0),0)</f>
        <v>3.2759428024291992E-2</v>
      </c>
      <c r="O31" s="232">
        <f>VLOOKUP(O$2,Tab_BRA!$1:$1048576,HLOOKUP($C31&amp;"_"&amp;10,Tab_BRA!$1:$1048576,2,0),0)</f>
        <v>0.30550786852836609</v>
      </c>
      <c r="P31" s="232">
        <f>VLOOKUP(P$2,Tab_BRA!$1:$1048576,HLOOKUP($C31&amp;"_"&amp;10,Tab_BRA!$1:$1048576,2,0),0)</f>
        <v>1.8524119630455971E-2</v>
      </c>
      <c r="Q31" s="232">
        <f>VLOOKUP(Q$2,Tab_BRA!$1:$1048576,HLOOKUP($C31&amp;"_"&amp;10,Tab_BRA!$1:$1048576,2,0),0)</f>
        <v>2.0994117483496666E-2</v>
      </c>
      <c r="R31" s="232">
        <f>VLOOKUP(R$2,Tab_BRA!$1:$1048576,HLOOKUP($C31&amp;"_"&amp;10,Tab_BRA!$1:$1048576,2,0),0)</f>
        <v>2.6217993348836899E-2</v>
      </c>
      <c r="S31" s="232">
        <f>VLOOKUP(S$2,Tab_BRA!$1:$1048576,HLOOKUP($C31&amp;"_"&amp;10,Tab_BRA!$1:$1048576,2,0),0)</f>
        <v>0.12896835803985596</v>
      </c>
      <c r="T31" s="232">
        <f>VLOOKUP(T$2,Tab_BRA!$1:$1048576,HLOOKUP($C31&amp;"_"&amp;10,Tab_BRA!$1:$1048576,2,0),0)</f>
        <v>5.7181022129952908E-3</v>
      </c>
      <c r="U31" s="232">
        <f>VLOOKUP(U$2,Tab_BRA!$1:$1048576,HLOOKUP($C31&amp;"_"&amp;10,Tab_BRA!$1:$1048576,2,0),0)</f>
        <v>2.1585491485893726E-3</v>
      </c>
    </row>
    <row r="32" spans="2:21" x14ac:dyDescent="0.25">
      <c r="C32" s="340">
        <v>42012</v>
      </c>
      <c r="D32" s="232">
        <f>VLOOKUP(D$2,Tab_BRA!$1:$1048576,HLOOKUP($C32&amp;"_"&amp;10,Tab_BRA!$1:$1048576,2,0),0)</f>
        <v>5.5405189050361514E-4</v>
      </c>
      <c r="E32" s="232">
        <f>VLOOKUP(E$2,Tab_BRA!$1:$1048576,HLOOKUP($C32&amp;"_"&amp;10,Tab_BRA!$1:$1048576,2,0),0)</f>
        <v>1.241013128310442E-2</v>
      </c>
      <c r="F32" s="232">
        <f>VLOOKUP(F$2,Tab_BRA!$1:$1048576,HLOOKUP($C32&amp;"_"&amp;10,Tab_BRA!$1:$1048576,2,0),0)</f>
        <v>2.1513419225811958E-2</v>
      </c>
      <c r="G32" s="232">
        <f>VLOOKUP(G$2,Tab_BRA!$1:$1048576,HLOOKUP($C32&amp;"_"&amp;10,Tab_BRA!$1:$1048576,2,0),0)</f>
        <v>3.0183356255292892E-2</v>
      </c>
      <c r="H32" s="232">
        <f>VLOOKUP(H$2,Tab_BRA!$1:$1048576,HLOOKUP($C32&amp;"_"&amp;10,Tab_BRA!$1:$1048576,2,0),0)</f>
        <v>9.1451659798622131E-2</v>
      </c>
      <c r="I32" s="232">
        <f>VLOOKUP(I$2,Tab_BRA!$1:$1048576,HLOOKUP($C32&amp;"_"&amp;10,Tab_BRA!$1:$1048576,2,0),0)</f>
        <v>4.8825263977050781E-2</v>
      </c>
      <c r="J32" s="232">
        <f>VLOOKUP(J$2,Tab_BRA!$1:$1048576,HLOOKUP($C32&amp;"_"&amp;10,Tab_BRA!$1:$1048576,2,0),0)</f>
        <v>3.0291255563497543E-2</v>
      </c>
      <c r="K32" s="232">
        <f>VLOOKUP(K$2,Tab_BRA!$1:$1048576,HLOOKUP($C32&amp;"_"&amp;10,Tab_BRA!$1:$1048576,2,0),0)</f>
        <v>3.750922903418541E-2</v>
      </c>
      <c r="L32" s="232">
        <f>VLOOKUP(L$2,Tab_BRA!$1:$1048576,HLOOKUP($C32&amp;"_"&amp;10,Tab_BRA!$1:$1048576,2,0),0)</f>
        <v>0.10638290643692017</v>
      </c>
      <c r="M32" s="232">
        <f>VLOOKUP(M$2,Tab_BRA!$1:$1048576,HLOOKUP($C32&amp;"_"&amp;10,Tab_BRA!$1:$1048576,2,0),0)</f>
        <v>2.832670696079731E-2</v>
      </c>
      <c r="N32" s="232">
        <f>VLOOKUP(N$2,Tab_BRA!$1:$1048576,HLOOKUP($C32&amp;"_"&amp;10,Tab_BRA!$1:$1048576,2,0),0)</f>
        <v>3.1531967222690582E-2</v>
      </c>
      <c r="O32" s="232">
        <f>VLOOKUP(O$2,Tab_BRA!$1:$1048576,HLOOKUP($C32&amp;"_"&amp;10,Tab_BRA!$1:$1048576,2,0),0)</f>
        <v>0.3080916702747345</v>
      </c>
      <c r="P32" s="232">
        <f>VLOOKUP(P$2,Tab_BRA!$1:$1048576,HLOOKUP($C32&amp;"_"&amp;10,Tab_BRA!$1:$1048576,2,0),0)</f>
        <v>1.7999244853854179E-2</v>
      </c>
      <c r="Q32" s="232">
        <f>VLOOKUP(Q$2,Tab_BRA!$1:$1048576,HLOOKUP($C32&amp;"_"&amp;10,Tab_BRA!$1:$1048576,2,0),0)</f>
        <v>2.0877299830317497E-2</v>
      </c>
      <c r="R32" s="232">
        <f>VLOOKUP(R$2,Tab_BRA!$1:$1048576,HLOOKUP($C32&amp;"_"&amp;10,Tab_BRA!$1:$1048576,2,0),0)</f>
        <v>2.6301542297005653E-2</v>
      </c>
      <c r="S32" s="232">
        <f>VLOOKUP(S$2,Tab_BRA!$1:$1048576,HLOOKUP($C32&amp;"_"&amp;10,Tab_BRA!$1:$1048576,2,0),0)</f>
        <v>0.128924161195755</v>
      </c>
      <c r="T32" s="232">
        <f>VLOOKUP(T$2,Tab_BRA!$1:$1048576,HLOOKUP($C32&amp;"_"&amp;10,Tab_BRA!$1:$1048576,2,0),0)</f>
        <v>5.9716226533055305E-3</v>
      </c>
      <c r="U32" s="232">
        <f>VLOOKUP(U$2,Tab_BRA!$1:$1048576,HLOOKUP($C32&amp;"_"&amp;10,Tab_BRA!$1:$1048576,2,0),0)</f>
        <v>2.0006946288049221E-3</v>
      </c>
    </row>
    <row r="33" spans="3:21" x14ac:dyDescent="0.25">
      <c r="C33" s="340">
        <v>2013</v>
      </c>
      <c r="D33" s="232">
        <f>VLOOKUP(D$2,Tab_BRA!$1:$1048576,HLOOKUP($C33&amp;"_"&amp;10,Tab_BRA!$1:$1048576,2,0),0)</f>
        <v>5.9716275427490473E-4</v>
      </c>
      <c r="E33" s="232">
        <f>VLOOKUP(E$2,Tab_BRA!$1:$1048576,HLOOKUP($C33&amp;"_"&amp;10,Tab_BRA!$1:$1048576,2,0),0)</f>
        <v>1.1780076660215855E-2</v>
      </c>
      <c r="F33" s="232">
        <f>VLOOKUP(F$2,Tab_BRA!$1:$1048576,HLOOKUP($C33&amp;"_"&amp;10,Tab_BRA!$1:$1048576,2,0),0)</f>
        <v>2.008095383644104E-2</v>
      </c>
      <c r="G33" s="232">
        <f>VLOOKUP(G$2,Tab_BRA!$1:$1048576,HLOOKUP($C33&amp;"_"&amp;10,Tab_BRA!$1:$1048576,2,0),0)</f>
        <v>2.9327141121029854E-2</v>
      </c>
      <c r="H33" s="232">
        <f>VLOOKUP(H$2,Tab_BRA!$1:$1048576,HLOOKUP($C33&amp;"_"&amp;10,Tab_BRA!$1:$1048576,2,0),0)</f>
        <v>8.8494732975959778E-2</v>
      </c>
      <c r="I33" s="232">
        <f>VLOOKUP(I$2,Tab_BRA!$1:$1048576,HLOOKUP($C33&amp;"_"&amp;10,Tab_BRA!$1:$1048576,2,0),0)</f>
        <v>4.6072155237197876E-2</v>
      </c>
      <c r="J33" s="232">
        <f>VLOOKUP(J$2,Tab_BRA!$1:$1048576,HLOOKUP($C33&amp;"_"&amp;10,Tab_BRA!$1:$1048576,2,0),0)</f>
        <v>2.9676012694835663E-2</v>
      </c>
      <c r="K33" s="232">
        <f>VLOOKUP(K$2,Tab_BRA!$1:$1048576,HLOOKUP($C33&amp;"_"&amp;10,Tab_BRA!$1:$1048576,2,0),0)</f>
        <v>3.6507286131381989E-2</v>
      </c>
      <c r="L33" s="232">
        <f>VLOOKUP(L$2,Tab_BRA!$1:$1048576,HLOOKUP($C33&amp;"_"&amp;10,Tab_BRA!$1:$1048576,2,0),0)</f>
        <v>0.10601081699132919</v>
      </c>
      <c r="M33" s="232">
        <f>VLOOKUP(M$2,Tab_BRA!$1:$1048576,HLOOKUP($C33&amp;"_"&amp;10,Tab_BRA!$1:$1048576,2,0),0)</f>
        <v>2.8744641691446304E-2</v>
      </c>
      <c r="N33" s="232">
        <f>VLOOKUP(N$2,Tab_BRA!$1:$1048576,HLOOKUP($C33&amp;"_"&amp;10,Tab_BRA!$1:$1048576,2,0),0)</f>
        <v>3.0839642509818077E-2</v>
      </c>
      <c r="O33" s="232">
        <f>VLOOKUP(O$2,Tab_BRA!$1:$1048576,HLOOKUP($C33&amp;"_"&amp;10,Tab_BRA!$1:$1048576,2,0),0)</f>
        <v>0.31445485353469849</v>
      </c>
      <c r="P33" s="232">
        <f>VLOOKUP(P$2,Tab_BRA!$1:$1048576,HLOOKUP($C33&amp;"_"&amp;10,Tab_BRA!$1:$1048576,2,0),0)</f>
        <v>1.8136002123355865E-2</v>
      </c>
      <c r="Q33" s="232">
        <f>VLOOKUP(Q$2,Tab_BRA!$1:$1048576,HLOOKUP($C33&amp;"_"&amp;10,Tab_BRA!$1:$1048576,2,0),0)</f>
        <v>2.1695230156183243E-2</v>
      </c>
      <c r="R33" s="232">
        <f>VLOOKUP(R$2,Tab_BRA!$1:$1048576,HLOOKUP($C33&amp;"_"&amp;10,Tab_BRA!$1:$1048576,2,0),0)</f>
        <v>2.6866806671023369E-2</v>
      </c>
      <c r="S33" s="232">
        <f>VLOOKUP(S$2,Tab_BRA!$1:$1048576,HLOOKUP($C33&amp;"_"&amp;10,Tab_BRA!$1:$1048576,2,0),0)</f>
        <v>0.13176502287387848</v>
      </c>
      <c r="T33" s="232">
        <f>VLOOKUP(T$2,Tab_BRA!$1:$1048576,HLOOKUP($C33&amp;"_"&amp;10,Tab_BRA!$1:$1048576,2,0),0)</f>
        <v>5.9173931367695332E-3</v>
      </c>
      <c r="U33" s="232">
        <f>VLOOKUP(U$2,Tab_BRA!$1:$1048576,HLOOKUP($C33&amp;"_"&amp;10,Tab_BRA!$1:$1048576,2,0),0)</f>
        <v>1.9909902475774288E-3</v>
      </c>
    </row>
    <row r="34" spans="3:21" x14ac:dyDescent="0.25">
      <c r="C34" s="340">
        <v>12013</v>
      </c>
      <c r="D34" s="232">
        <f>VLOOKUP(D$2,Tab_BRA!$1:$1048576,HLOOKUP($C34&amp;"_"&amp;10,Tab_BRA!$1:$1048576,2,0),0)</f>
        <v>5.8436958352103829E-4</v>
      </c>
      <c r="E34" s="232">
        <f>VLOOKUP(E$2,Tab_BRA!$1:$1048576,HLOOKUP($C34&amp;"_"&amp;10,Tab_BRA!$1:$1048576,2,0),0)</f>
        <v>1.2246502563357353E-2</v>
      </c>
      <c r="F34" s="232">
        <f>VLOOKUP(F$2,Tab_BRA!$1:$1048576,HLOOKUP($C34&amp;"_"&amp;10,Tab_BRA!$1:$1048576,2,0),0)</f>
        <v>2.0657951012253761E-2</v>
      </c>
      <c r="G34" s="232">
        <f>VLOOKUP(G$2,Tab_BRA!$1:$1048576,HLOOKUP($C34&amp;"_"&amp;10,Tab_BRA!$1:$1048576,2,0),0)</f>
        <v>2.9829118400812149E-2</v>
      </c>
      <c r="H34" s="232">
        <f>VLOOKUP(H$2,Tab_BRA!$1:$1048576,HLOOKUP($C34&amp;"_"&amp;10,Tab_BRA!$1:$1048576,2,0),0)</f>
        <v>8.9375868439674377E-2</v>
      </c>
      <c r="I34" s="232">
        <f>VLOOKUP(I$2,Tab_BRA!$1:$1048576,HLOOKUP($C34&amp;"_"&amp;10,Tab_BRA!$1:$1048576,2,0),0)</f>
        <v>4.6463649719953537E-2</v>
      </c>
      <c r="J34" s="232">
        <f>VLOOKUP(J$2,Tab_BRA!$1:$1048576,HLOOKUP($C34&amp;"_"&amp;10,Tab_BRA!$1:$1048576,2,0),0)</f>
        <v>2.9804006218910217E-2</v>
      </c>
      <c r="K34" s="232">
        <f>VLOOKUP(K$2,Tab_BRA!$1:$1048576,HLOOKUP($C34&amp;"_"&amp;10,Tab_BRA!$1:$1048576,2,0),0)</f>
        <v>3.7018425762653351E-2</v>
      </c>
      <c r="L34" s="232">
        <f>VLOOKUP(L$2,Tab_BRA!$1:$1048576,HLOOKUP($C34&amp;"_"&amp;10,Tab_BRA!$1:$1048576,2,0),0)</f>
        <v>0.10559278726577759</v>
      </c>
      <c r="M34" s="232">
        <f>VLOOKUP(M$2,Tab_BRA!$1:$1048576,HLOOKUP($C34&amp;"_"&amp;10,Tab_BRA!$1:$1048576,2,0),0)</f>
        <v>2.7942107990384102E-2</v>
      </c>
      <c r="N34" s="232">
        <f>VLOOKUP(N$2,Tab_BRA!$1:$1048576,HLOOKUP($C34&amp;"_"&amp;10,Tab_BRA!$1:$1048576,2,0),0)</f>
        <v>2.9843315482139587E-2</v>
      </c>
      <c r="O34" s="232">
        <f>VLOOKUP(O$2,Tab_BRA!$1:$1048576,HLOOKUP($C34&amp;"_"&amp;10,Tab_BRA!$1:$1048576,2,0),0)</f>
        <v>0.31296193599700928</v>
      </c>
      <c r="P34" s="232">
        <f>VLOOKUP(P$2,Tab_BRA!$1:$1048576,HLOOKUP($C34&amp;"_"&amp;10,Tab_BRA!$1:$1048576,2,0),0)</f>
        <v>1.8652854487299919E-2</v>
      </c>
      <c r="Q34" s="232">
        <f>VLOOKUP(Q$2,Tab_BRA!$1:$1048576,HLOOKUP($C34&amp;"_"&amp;10,Tab_BRA!$1:$1048576,2,0),0)</f>
        <v>2.1605798974633217E-2</v>
      </c>
      <c r="R34" s="232">
        <f>VLOOKUP(R$2,Tab_BRA!$1:$1048576,HLOOKUP($C34&amp;"_"&amp;10,Tab_BRA!$1:$1048576,2,0),0)</f>
        <v>2.6458196341991425E-2</v>
      </c>
      <c r="S34" s="232">
        <f>VLOOKUP(S$2,Tab_BRA!$1:$1048576,HLOOKUP($C34&amp;"_"&amp;10,Tab_BRA!$1:$1048576,2,0),0)</f>
        <v>0.13212157785892487</v>
      </c>
      <c r="T34" s="232">
        <f>VLOOKUP(T$2,Tab_BRA!$1:$1048576,HLOOKUP($C34&amp;"_"&amp;10,Tab_BRA!$1:$1048576,2,0),0)</f>
        <v>6.0550183989107609E-3</v>
      </c>
      <c r="U34" s="232">
        <f>VLOOKUP(U$2,Tab_BRA!$1:$1048576,HLOOKUP($C34&amp;"_"&amp;10,Tab_BRA!$1:$1048576,2,0),0)</f>
        <v>1.7593941884115338E-3</v>
      </c>
    </row>
    <row r="35" spans="3:21" x14ac:dyDescent="0.25">
      <c r="C35" s="340">
        <v>22013</v>
      </c>
      <c r="D35" s="232">
        <f>VLOOKUP(D$2,Tab_BRA!$1:$1048576,HLOOKUP($C35&amp;"_"&amp;10,Tab_BRA!$1:$1048576,2,0),0)</f>
        <v>6.167258252389729E-4</v>
      </c>
      <c r="E35" s="232">
        <f>VLOOKUP(E$2,Tab_BRA!$1:$1048576,HLOOKUP($C35&amp;"_"&amp;10,Tab_BRA!$1:$1048576,2,0),0)</f>
        <v>1.1810312978923321E-2</v>
      </c>
      <c r="F35" s="232">
        <f>VLOOKUP(F$2,Tab_BRA!$1:$1048576,HLOOKUP($C35&amp;"_"&amp;10,Tab_BRA!$1:$1048576,2,0),0)</f>
        <v>1.9861273467540741E-2</v>
      </c>
      <c r="G35" s="232">
        <f>VLOOKUP(G$2,Tab_BRA!$1:$1048576,HLOOKUP($C35&amp;"_"&amp;10,Tab_BRA!$1:$1048576,2,0),0)</f>
        <v>3.0120451003313065E-2</v>
      </c>
      <c r="H35" s="232">
        <f>VLOOKUP(H$2,Tab_BRA!$1:$1048576,HLOOKUP($C35&amp;"_"&amp;10,Tab_BRA!$1:$1048576,2,0),0)</f>
        <v>8.8619038462638855E-2</v>
      </c>
      <c r="I35" s="232">
        <f>VLOOKUP(I$2,Tab_BRA!$1:$1048576,HLOOKUP($C35&amp;"_"&amp;10,Tab_BRA!$1:$1048576,2,0),0)</f>
        <v>4.7337431460618973E-2</v>
      </c>
      <c r="J35" s="232">
        <f>VLOOKUP(J$2,Tab_BRA!$1:$1048576,HLOOKUP($C35&amp;"_"&amp;10,Tab_BRA!$1:$1048576,2,0),0)</f>
        <v>3.0158029869198799E-2</v>
      </c>
      <c r="K35" s="232">
        <f>VLOOKUP(K$2,Tab_BRA!$1:$1048576,HLOOKUP($C35&amp;"_"&amp;10,Tab_BRA!$1:$1048576,2,0),0)</f>
        <v>3.6475289613008499E-2</v>
      </c>
      <c r="L35" s="232">
        <f>VLOOKUP(L$2,Tab_BRA!$1:$1048576,HLOOKUP($C35&amp;"_"&amp;10,Tab_BRA!$1:$1048576,2,0),0)</f>
        <v>0.10337529331445694</v>
      </c>
      <c r="M35" s="232">
        <f>VLOOKUP(M$2,Tab_BRA!$1:$1048576,HLOOKUP($C35&amp;"_"&amp;10,Tab_BRA!$1:$1048576,2,0),0)</f>
        <v>2.8450068086385727E-2</v>
      </c>
      <c r="N35" s="232">
        <f>VLOOKUP(N$2,Tab_BRA!$1:$1048576,HLOOKUP($C35&amp;"_"&amp;10,Tab_BRA!$1:$1048576,2,0),0)</f>
        <v>3.168705478310585E-2</v>
      </c>
      <c r="O35" s="232">
        <f>VLOOKUP(O$2,Tab_BRA!$1:$1048576,HLOOKUP($C35&amp;"_"&amp;10,Tab_BRA!$1:$1048576,2,0),0)</f>
        <v>0.31433847546577454</v>
      </c>
      <c r="P35" s="232">
        <f>VLOOKUP(P$2,Tab_BRA!$1:$1048576,HLOOKUP($C35&amp;"_"&amp;10,Tab_BRA!$1:$1048576,2,0),0)</f>
        <v>1.7744977027177811E-2</v>
      </c>
      <c r="Q35" s="232">
        <f>VLOOKUP(Q$2,Tab_BRA!$1:$1048576,HLOOKUP($C35&amp;"_"&amp;10,Tab_BRA!$1:$1048576,2,0),0)</f>
        <v>2.2531291469931602E-2</v>
      </c>
      <c r="R35" s="232">
        <f>VLOOKUP(R$2,Tab_BRA!$1:$1048576,HLOOKUP($C35&amp;"_"&amp;10,Tab_BRA!$1:$1048576,2,0),0)</f>
        <v>2.6846839115023613E-2</v>
      </c>
      <c r="S35" s="232">
        <f>VLOOKUP(S$2,Tab_BRA!$1:$1048576,HLOOKUP($C35&amp;"_"&amp;10,Tab_BRA!$1:$1048576,2,0),0)</f>
        <v>0.13167709112167358</v>
      </c>
      <c r="T35" s="232">
        <f>VLOOKUP(T$2,Tab_BRA!$1:$1048576,HLOOKUP($C35&amp;"_"&amp;10,Tab_BRA!$1:$1048576,2,0),0)</f>
        <v>5.7583879679441452E-3</v>
      </c>
      <c r="U35" s="232">
        <f>VLOOKUP(U$2,Tab_BRA!$1:$1048576,HLOOKUP($C35&amp;"_"&amp;10,Tab_BRA!$1:$1048576,2,0),0)</f>
        <v>1.9523479277268052E-3</v>
      </c>
    </row>
    <row r="36" spans="3:21" x14ac:dyDescent="0.25">
      <c r="C36" s="340">
        <v>32013</v>
      </c>
      <c r="D36" s="232">
        <f>VLOOKUP(D$2,Tab_BRA!$1:$1048576,HLOOKUP($C36&amp;"_"&amp;10,Tab_BRA!$1:$1048576,2,0),0)</f>
        <v>5.7240674505010247E-4</v>
      </c>
      <c r="E36" s="232">
        <f>VLOOKUP(E$2,Tab_BRA!$1:$1048576,HLOOKUP($C36&amp;"_"&amp;10,Tab_BRA!$1:$1048576,2,0),0)</f>
        <v>1.1435198597609997E-2</v>
      </c>
      <c r="F36" s="232">
        <f>VLOOKUP(F$2,Tab_BRA!$1:$1048576,HLOOKUP($C36&amp;"_"&amp;10,Tab_BRA!$1:$1048576,2,0),0)</f>
        <v>2.0091395825147629E-2</v>
      </c>
      <c r="G36" s="232">
        <f>VLOOKUP(G$2,Tab_BRA!$1:$1048576,HLOOKUP($C36&amp;"_"&amp;10,Tab_BRA!$1:$1048576,2,0),0)</f>
        <v>2.8871530666947365E-2</v>
      </c>
      <c r="H36" s="232">
        <f>VLOOKUP(H$2,Tab_BRA!$1:$1048576,HLOOKUP($C36&amp;"_"&amp;10,Tab_BRA!$1:$1048576,2,0),0)</f>
        <v>8.8856235146522522E-2</v>
      </c>
      <c r="I36" s="232">
        <f>VLOOKUP(I$2,Tab_BRA!$1:$1048576,HLOOKUP($C36&amp;"_"&amp;10,Tab_BRA!$1:$1048576,2,0),0)</f>
        <v>4.5646794140338898E-2</v>
      </c>
      <c r="J36" s="232">
        <f>VLOOKUP(J$2,Tab_BRA!$1:$1048576,HLOOKUP($C36&amp;"_"&amp;10,Tab_BRA!$1:$1048576,2,0),0)</f>
        <v>2.9253493994474411E-2</v>
      </c>
      <c r="K36" s="232">
        <f>VLOOKUP(K$2,Tab_BRA!$1:$1048576,HLOOKUP($C36&amp;"_"&amp;10,Tab_BRA!$1:$1048576,2,0),0)</f>
        <v>3.6039926111698151E-2</v>
      </c>
      <c r="L36" s="232">
        <f>VLOOKUP(L$2,Tab_BRA!$1:$1048576,HLOOKUP($C36&amp;"_"&amp;10,Tab_BRA!$1:$1048576,2,0),0)</f>
        <v>0.10670255869626999</v>
      </c>
      <c r="M36" s="232">
        <f>VLOOKUP(M$2,Tab_BRA!$1:$1048576,HLOOKUP($C36&amp;"_"&amp;10,Tab_BRA!$1:$1048576,2,0),0)</f>
        <v>2.9017860069870949E-2</v>
      </c>
      <c r="N36" s="232">
        <f>VLOOKUP(N$2,Tab_BRA!$1:$1048576,HLOOKUP($C36&amp;"_"&amp;10,Tab_BRA!$1:$1048576,2,0),0)</f>
        <v>3.131059929728508E-2</v>
      </c>
      <c r="O36" s="232">
        <f>VLOOKUP(O$2,Tab_BRA!$1:$1048576,HLOOKUP($C36&amp;"_"&amp;10,Tab_BRA!$1:$1048576,2,0),0)</f>
        <v>0.31449973583221436</v>
      </c>
      <c r="P36" s="232">
        <f>VLOOKUP(P$2,Tab_BRA!$1:$1048576,HLOOKUP($C36&amp;"_"&amp;10,Tab_BRA!$1:$1048576,2,0),0)</f>
        <v>1.8248382955789566E-2</v>
      </c>
      <c r="Q36" s="232">
        <f>VLOOKUP(Q$2,Tab_BRA!$1:$1048576,HLOOKUP($C36&amp;"_"&amp;10,Tab_BRA!$1:$1048576,2,0),0)</f>
        <v>2.1362263709306717E-2</v>
      </c>
      <c r="R36" s="232">
        <f>VLOOKUP(R$2,Tab_BRA!$1:$1048576,HLOOKUP($C36&amp;"_"&amp;10,Tab_BRA!$1:$1048576,2,0),0)</f>
        <v>2.7206316590309143E-2</v>
      </c>
      <c r="S36" s="232">
        <f>VLOOKUP(S$2,Tab_BRA!$1:$1048576,HLOOKUP($C36&amp;"_"&amp;10,Tab_BRA!$1:$1048576,2,0),0)</f>
        <v>0.13122372329235077</v>
      </c>
      <c r="T36" s="232">
        <f>VLOOKUP(T$2,Tab_BRA!$1:$1048576,HLOOKUP($C36&amp;"_"&amp;10,Tab_BRA!$1:$1048576,2,0),0)</f>
        <v>6.2138233333826065E-3</v>
      </c>
      <c r="U36" s="232">
        <f>VLOOKUP(U$2,Tab_BRA!$1:$1048576,HLOOKUP($C36&amp;"_"&amp;10,Tab_BRA!$1:$1048576,2,0),0)</f>
        <v>2.0424022804945707E-3</v>
      </c>
    </row>
    <row r="37" spans="3:21" x14ac:dyDescent="0.25">
      <c r="C37" s="340">
        <v>42013</v>
      </c>
      <c r="D37" s="232">
        <f>VLOOKUP(D$2,Tab_BRA!$1:$1048576,HLOOKUP($C37&amp;"_"&amp;10,Tab_BRA!$1:$1048576,2,0),0)</f>
        <v>6.1493145767599344E-4</v>
      </c>
      <c r="E37" s="232">
        <f>VLOOKUP(E$2,Tab_BRA!$1:$1048576,HLOOKUP($C37&amp;"_"&amp;10,Tab_BRA!$1:$1048576,2,0),0)</f>
        <v>1.1638885363936424E-2</v>
      </c>
      <c r="F37" s="232">
        <f>VLOOKUP(F$2,Tab_BRA!$1:$1048576,HLOOKUP($C37&amp;"_"&amp;10,Tab_BRA!$1:$1048576,2,0),0)</f>
        <v>1.9725419580936432E-2</v>
      </c>
      <c r="G37" s="232">
        <f>VLOOKUP(G$2,Tab_BRA!$1:$1048576,HLOOKUP($C37&amp;"_"&amp;10,Tab_BRA!$1:$1048576,2,0),0)</f>
        <v>2.8509752824902534E-2</v>
      </c>
      <c r="H37" s="232">
        <f>VLOOKUP(H$2,Tab_BRA!$1:$1048576,HLOOKUP($C37&amp;"_"&amp;10,Tab_BRA!$1:$1048576,2,0),0)</f>
        <v>8.7155744433403015E-2</v>
      </c>
      <c r="I37" s="232">
        <f>VLOOKUP(I$2,Tab_BRA!$1:$1048576,HLOOKUP($C37&amp;"_"&amp;10,Tab_BRA!$1:$1048576,2,0),0)</f>
        <v>4.4867392629384995E-2</v>
      </c>
      <c r="J37" s="232">
        <f>VLOOKUP(J$2,Tab_BRA!$1:$1048576,HLOOKUP($C37&amp;"_"&amp;10,Tab_BRA!$1:$1048576,2,0),0)</f>
        <v>2.9496325179934502E-2</v>
      </c>
      <c r="K37" s="232">
        <f>VLOOKUP(K$2,Tab_BRA!$1:$1048576,HLOOKUP($C37&amp;"_"&amp;10,Tab_BRA!$1:$1048576,2,0),0)</f>
        <v>3.6505520343780518E-2</v>
      </c>
      <c r="L37" s="232">
        <f>VLOOKUP(L$2,Tab_BRA!$1:$1048576,HLOOKUP($C37&amp;"_"&amp;10,Tab_BRA!$1:$1048576,2,0),0)</f>
        <v>0.10832644253969193</v>
      </c>
      <c r="M37" s="232">
        <f>VLOOKUP(M$2,Tab_BRA!$1:$1048576,HLOOKUP($C37&amp;"_"&amp;10,Tab_BRA!$1:$1048576,2,0),0)</f>
        <v>2.9544459655880928E-2</v>
      </c>
      <c r="N37" s="232">
        <f>VLOOKUP(N$2,Tab_BRA!$1:$1048576,HLOOKUP($C37&amp;"_"&amp;10,Tab_BRA!$1:$1048576,2,0),0)</f>
        <v>3.0506903305649757E-2</v>
      </c>
      <c r="O37" s="232">
        <f>VLOOKUP(O$2,Tab_BRA!$1:$1048576,HLOOKUP($C37&amp;"_"&amp;10,Tab_BRA!$1:$1048576,2,0),0)</f>
        <v>0.31597784161567688</v>
      </c>
      <c r="P37" s="232">
        <f>VLOOKUP(P$2,Tab_BRA!$1:$1048576,HLOOKUP($C37&amp;"_"&amp;10,Tab_BRA!$1:$1048576,2,0),0)</f>
        <v>1.7906516790390015E-2</v>
      </c>
      <c r="Q37" s="232">
        <f>VLOOKUP(Q$2,Tab_BRA!$1:$1048576,HLOOKUP($C37&amp;"_"&amp;10,Tab_BRA!$1:$1048576,2,0),0)</f>
        <v>2.1289493888616562E-2</v>
      </c>
      <c r="R37" s="232">
        <f>VLOOKUP(R$2,Tab_BRA!$1:$1048576,HLOOKUP($C37&amp;"_"&amp;10,Tab_BRA!$1:$1048576,2,0),0)</f>
        <v>2.6946950703859329E-2</v>
      </c>
      <c r="S37" s="232">
        <f>VLOOKUP(S$2,Tab_BRA!$1:$1048576,HLOOKUP($C37&amp;"_"&amp;10,Tab_BRA!$1:$1048576,2,0),0)</f>
        <v>0.13204221427440643</v>
      </c>
      <c r="T37" s="232">
        <f>VLOOKUP(T$2,Tab_BRA!$1:$1048576,HLOOKUP($C37&amp;"_"&amp;10,Tab_BRA!$1:$1048576,2,0),0)</f>
        <v>5.6456644088029861E-3</v>
      </c>
      <c r="U37" s="232">
        <f>VLOOKUP(U$2,Tab_BRA!$1:$1048576,HLOOKUP($C37&amp;"_"&amp;10,Tab_BRA!$1:$1048576,2,0),0)</f>
        <v>2.2033804561942816E-3</v>
      </c>
    </row>
    <row r="38" spans="3:21" x14ac:dyDescent="0.25">
      <c r="C38" s="340">
        <v>2014</v>
      </c>
      <c r="D38" s="232">
        <f>VLOOKUP(D$2,Tab_BRA!$1:$1048576,HLOOKUP($C38&amp;"_"&amp;10,Tab_BRA!$1:$1048576,2,0),0)</f>
        <v>5.9988984139636159E-4</v>
      </c>
      <c r="E38" s="232">
        <f>VLOOKUP(E$2,Tab_BRA!$1:$1048576,HLOOKUP($C38&amp;"_"&amp;10,Tab_BRA!$1:$1048576,2,0),0)</f>
        <v>1.1391921900212765E-2</v>
      </c>
      <c r="F38" s="232">
        <f>VLOOKUP(F$2,Tab_BRA!$1:$1048576,HLOOKUP($C38&amp;"_"&amp;10,Tab_BRA!$1:$1048576,2,0),0)</f>
        <v>1.9094346091151237E-2</v>
      </c>
      <c r="G38" s="232">
        <f>VLOOKUP(G$2,Tab_BRA!$1:$1048576,HLOOKUP($C38&amp;"_"&amp;10,Tab_BRA!$1:$1048576,2,0),0)</f>
        <v>2.666761539876461E-2</v>
      </c>
      <c r="H38" s="232">
        <f>VLOOKUP(H$2,Tab_BRA!$1:$1048576,HLOOKUP($C38&amp;"_"&amp;10,Tab_BRA!$1:$1048576,2,0),0)</f>
        <v>8.4581159055233002E-2</v>
      </c>
      <c r="I38" s="232">
        <f>VLOOKUP(I$2,Tab_BRA!$1:$1048576,HLOOKUP($C38&amp;"_"&amp;10,Tab_BRA!$1:$1048576,2,0),0)</f>
        <v>4.4540494680404663E-2</v>
      </c>
      <c r="J38" s="232">
        <f>VLOOKUP(J$2,Tab_BRA!$1:$1048576,HLOOKUP($C38&amp;"_"&amp;10,Tab_BRA!$1:$1048576,2,0),0)</f>
        <v>2.9147947207093239E-2</v>
      </c>
      <c r="K38" s="232">
        <f>VLOOKUP(K$2,Tab_BRA!$1:$1048576,HLOOKUP($C38&amp;"_"&amp;10,Tab_BRA!$1:$1048576,2,0),0)</f>
        <v>3.5223547369241714E-2</v>
      </c>
      <c r="L38" s="232">
        <f>VLOOKUP(L$2,Tab_BRA!$1:$1048576,HLOOKUP($C38&amp;"_"&amp;10,Tab_BRA!$1:$1048576,2,0),0)</f>
        <v>0.10638833791017532</v>
      </c>
      <c r="M38" s="232">
        <f>VLOOKUP(M$2,Tab_BRA!$1:$1048576,HLOOKUP($C38&amp;"_"&amp;10,Tab_BRA!$1:$1048576,2,0),0)</f>
        <v>2.8807394206523895E-2</v>
      </c>
      <c r="N38" s="232">
        <f>VLOOKUP(N$2,Tab_BRA!$1:$1048576,HLOOKUP($C38&amp;"_"&amp;10,Tab_BRA!$1:$1048576,2,0),0)</f>
        <v>3.1456977128982544E-2</v>
      </c>
      <c r="O38" s="232">
        <f>VLOOKUP(O$2,Tab_BRA!$1:$1048576,HLOOKUP($C38&amp;"_"&amp;10,Tab_BRA!$1:$1048576,2,0),0)</f>
        <v>0.31992250680923462</v>
      </c>
      <c r="P38" s="232">
        <f>VLOOKUP(P$2,Tab_BRA!$1:$1048576,HLOOKUP($C38&amp;"_"&amp;10,Tab_BRA!$1:$1048576,2,0),0)</f>
        <v>1.847369596362114E-2</v>
      </c>
      <c r="Q38" s="232">
        <f>VLOOKUP(Q$2,Tab_BRA!$1:$1048576,HLOOKUP($C38&amp;"_"&amp;10,Tab_BRA!$1:$1048576,2,0),0)</f>
        <v>2.2036097943782806E-2</v>
      </c>
      <c r="R38" s="232">
        <f>VLOOKUP(R$2,Tab_BRA!$1:$1048576,HLOOKUP($C38&amp;"_"&amp;10,Tab_BRA!$1:$1048576,2,0),0)</f>
        <v>2.7578601613640785E-2</v>
      </c>
      <c r="S38" s="232">
        <f>VLOOKUP(S$2,Tab_BRA!$1:$1048576,HLOOKUP($C38&amp;"_"&amp;10,Tab_BRA!$1:$1048576,2,0),0)</f>
        <v>0.13868673145771027</v>
      </c>
      <c r="T38" s="232">
        <f>VLOOKUP(T$2,Tab_BRA!$1:$1048576,HLOOKUP($C38&amp;"_"&amp;10,Tab_BRA!$1:$1048576,2,0),0)</f>
        <v>5.7813222520053387E-3</v>
      </c>
      <c r="U38" s="232">
        <f>VLOOKUP(U$2,Tab_BRA!$1:$1048576,HLOOKUP($C38&amp;"_"&amp;10,Tab_BRA!$1:$1048576,2,0),0)</f>
        <v>2.2446447983384132E-3</v>
      </c>
    </row>
    <row r="39" spans="3:21" x14ac:dyDescent="0.25">
      <c r="C39" s="340">
        <v>12014</v>
      </c>
      <c r="D39" s="232">
        <f>VLOOKUP(D$2,Tab_BRA!$1:$1048576,HLOOKUP($C39&amp;"_"&amp;10,Tab_BRA!$1:$1048576,2,0),0)</f>
        <v>5.522441933862865E-4</v>
      </c>
      <c r="E39" s="232">
        <f>VLOOKUP(E$2,Tab_BRA!$1:$1048576,HLOOKUP($C39&amp;"_"&amp;10,Tab_BRA!$1:$1048576,2,0),0)</f>
        <v>1.1498359963297844E-2</v>
      </c>
      <c r="F39" s="232">
        <f>VLOOKUP(F$2,Tab_BRA!$1:$1048576,HLOOKUP($C39&amp;"_"&amp;10,Tab_BRA!$1:$1048576,2,0),0)</f>
        <v>1.9517978653311729E-2</v>
      </c>
      <c r="G39" s="232">
        <f>VLOOKUP(G$2,Tab_BRA!$1:$1048576,HLOOKUP($C39&amp;"_"&amp;10,Tab_BRA!$1:$1048576,2,0),0)</f>
        <v>2.7035117149353027E-2</v>
      </c>
      <c r="H39" s="232">
        <f>VLOOKUP(H$2,Tab_BRA!$1:$1048576,HLOOKUP($C39&amp;"_"&amp;10,Tab_BRA!$1:$1048576,2,0),0)</f>
        <v>8.5089810192584991E-2</v>
      </c>
      <c r="I39" s="232">
        <f>VLOOKUP(I$2,Tab_BRA!$1:$1048576,HLOOKUP($C39&amp;"_"&amp;10,Tab_BRA!$1:$1048576,2,0),0)</f>
        <v>4.398258775472641E-2</v>
      </c>
      <c r="J39" s="232">
        <f>VLOOKUP(J$2,Tab_BRA!$1:$1048576,HLOOKUP($C39&amp;"_"&amp;10,Tab_BRA!$1:$1048576,2,0),0)</f>
        <v>2.9115555807948112E-2</v>
      </c>
      <c r="K39" s="232">
        <f>VLOOKUP(K$2,Tab_BRA!$1:$1048576,HLOOKUP($C39&amp;"_"&amp;10,Tab_BRA!$1:$1048576,2,0),0)</f>
        <v>3.4996159374713898E-2</v>
      </c>
      <c r="L39" s="232">
        <f>VLOOKUP(L$2,Tab_BRA!$1:$1048576,HLOOKUP($C39&amp;"_"&amp;10,Tab_BRA!$1:$1048576,2,0),0)</f>
        <v>0.10642305016517639</v>
      </c>
      <c r="M39" s="232">
        <f>VLOOKUP(M$2,Tab_BRA!$1:$1048576,HLOOKUP($C39&amp;"_"&amp;10,Tab_BRA!$1:$1048576,2,0),0)</f>
        <v>2.8207456693053246E-2</v>
      </c>
      <c r="N39" s="232">
        <f>VLOOKUP(N$2,Tab_BRA!$1:$1048576,HLOOKUP($C39&amp;"_"&amp;10,Tab_BRA!$1:$1048576,2,0),0)</f>
        <v>3.2103296369314194E-2</v>
      </c>
      <c r="O39" s="232">
        <f>VLOOKUP(O$2,Tab_BRA!$1:$1048576,HLOOKUP($C39&amp;"_"&amp;10,Tab_BRA!$1:$1048576,2,0),0)</f>
        <v>0.32039245963096619</v>
      </c>
      <c r="P39" s="232">
        <f>VLOOKUP(P$2,Tab_BRA!$1:$1048576,HLOOKUP($C39&amp;"_"&amp;10,Tab_BRA!$1:$1048576,2,0),0)</f>
        <v>1.8559044227004051E-2</v>
      </c>
      <c r="Q39" s="232">
        <f>VLOOKUP(Q$2,Tab_BRA!$1:$1048576,HLOOKUP($C39&amp;"_"&amp;10,Tab_BRA!$1:$1048576,2,0),0)</f>
        <v>2.1375330165028572E-2</v>
      </c>
      <c r="R39" s="232">
        <f>VLOOKUP(R$2,Tab_BRA!$1:$1048576,HLOOKUP($C39&amp;"_"&amp;10,Tab_BRA!$1:$1048576,2,0),0)</f>
        <v>2.7221806347370148E-2</v>
      </c>
      <c r="S39" s="232">
        <f>VLOOKUP(S$2,Tab_BRA!$1:$1048576,HLOOKUP($C39&amp;"_"&amp;10,Tab_BRA!$1:$1048576,2,0),0)</f>
        <v>0.13713614642620087</v>
      </c>
      <c r="T39" s="232">
        <f>VLOOKUP(T$2,Tab_BRA!$1:$1048576,HLOOKUP($C39&amp;"_"&amp;10,Tab_BRA!$1:$1048576,2,0),0)</f>
        <v>5.5831861682236195E-3</v>
      </c>
      <c r="U39" s="232">
        <f>VLOOKUP(U$2,Tab_BRA!$1:$1048576,HLOOKUP($C39&amp;"_"&amp;10,Tab_BRA!$1:$1048576,2,0),0)</f>
        <v>2.2479239851236343E-3</v>
      </c>
    </row>
    <row r="40" spans="3:21" x14ac:dyDescent="0.25">
      <c r="C40" s="340">
        <v>22014</v>
      </c>
      <c r="D40" s="232">
        <f>VLOOKUP(D$2,Tab_BRA!$1:$1048576,HLOOKUP($C40&amp;"_"&amp;10,Tab_BRA!$1:$1048576,2,0),0)</f>
        <v>6.4554798882454634E-4</v>
      </c>
      <c r="E40" s="232">
        <f>VLOOKUP(E$2,Tab_BRA!$1:$1048576,HLOOKUP($C40&amp;"_"&amp;10,Tab_BRA!$1:$1048576,2,0),0)</f>
        <v>1.1004501022398472E-2</v>
      </c>
      <c r="F40" s="232">
        <f>VLOOKUP(F$2,Tab_BRA!$1:$1048576,HLOOKUP($C40&amp;"_"&amp;10,Tab_BRA!$1:$1048576,2,0),0)</f>
        <v>1.9014593213796616E-2</v>
      </c>
      <c r="G40" s="232">
        <f>VLOOKUP(G$2,Tab_BRA!$1:$1048576,HLOOKUP($C40&amp;"_"&amp;10,Tab_BRA!$1:$1048576,2,0),0)</f>
        <v>2.667146734893322E-2</v>
      </c>
      <c r="H40" s="232">
        <f>VLOOKUP(H$2,Tab_BRA!$1:$1048576,HLOOKUP($C40&amp;"_"&amp;10,Tab_BRA!$1:$1048576,2,0),0)</f>
        <v>8.3372235298156738E-2</v>
      </c>
      <c r="I40" s="232">
        <f>VLOOKUP(I$2,Tab_BRA!$1:$1048576,HLOOKUP($C40&amp;"_"&amp;10,Tab_BRA!$1:$1048576,2,0),0)</f>
        <v>4.4562377035617828E-2</v>
      </c>
      <c r="J40" s="232">
        <f>VLOOKUP(J$2,Tab_BRA!$1:$1048576,HLOOKUP($C40&amp;"_"&amp;10,Tab_BRA!$1:$1048576,2,0),0)</f>
        <v>2.8993768617510796E-2</v>
      </c>
      <c r="K40" s="232">
        <f>VLOOKUP(K$2,Tab_BRA!$1:$1048576,HLOOKUP($C40&amp;"_"&amp;10,Tab_BRA!$1:$1048576,2,0),0)</f>
        <v>3.5080078989267349E-2</v>
      </c>
      <c r="L40" s="232">
        <f>VLOOKUP(L$2,Tab_BRA!$1:$1048576,HLOOKUP($C40&amp;"_"&amp;10,Tab_BRA!$1:$1048576,2,0),0)</f>
        <v>0.10649199783802032</v>
      </c>
      <c r="M40" s="232">
        <f>VLOOKUP(M$2,Tab_BRA!$1:$1048576,HLOOKUP($C40&amp;"_"&amp;10,Tab_BRA!$1:$1048576,2,0),0)</f>
        <v>2.8975699096918106E-2</v>
      </c>
      <c r="N40" s="232">
        <f>VLOOKUP(N$2,Tab_BRA!$1:$1048576,HLOOKUP($C40&amp;"_"&amp;10,Tab_BRA!$1:$1048576,2,0),0)</f>
        <v>3.0711201950907707E-2</v>
      </c>
      <c r="O40" s="232">
        <f>VLOOKUP(O$2,Tab_BRA!$1:$1048576,HLOOKUP($C40&amp;"_"&amp;10,Tab_BRA!$1:$1048576,2,0),0)</f>
        <v>0.32274281978607178</v>
      </c>
      <c r="P40" s="232">
        <f>VLOOKUP(P$2,Tab_BRA!$1:$1048576,HLOOKUP($C40&amp;"_"&amp;10,Tab_BRA!$1:$1048576,2,0),0)</f>
        <v>1.7907852306962013E-2</v>
      </c>
      <c r="Q40" s="232">
        <f>VLOOKUP(Q$2,Tab_BRA!$1:$1048576,HLOOKUP($C40&amp;"_"&amp;10,Tab_BRA!$1:$1048576,2,0),0)</f>
        <v>2.1652907133102417E-2</v>
      </c>
      <c r="R40" s="232">
        <f>VLOOKUP(R$2,Tab_BRA!$1:$1048576,HLOOKUP($C40&amp;"_"&amp;10,Tab_BRA!$1:$1048576,2,0),0)</f>
        <v>2.7258161455392838E-2</v>
      </c>
      <c r="S40" s="232">
        <f>VLOOKUP(S$2,Tab_BRA!$1:$1048576,HLOOKUP($C40&amp;"_"&amp;10,Tab_BRA!$1:$1048576,2,0),0)</f>
        <v>0.13883037865161896</v>
      </c>
      <c r="T40" s="232">
        <f>VLOOKUP(T$2,Tab_BRA!$1:$1048576,HLOOKUP($C40&amp;"_"&amp;10,Tab_BRA!$1:$1048576,2,0),0)</f>
        <v>5.8476985432207584E-3</v>
      </c>
      <c r="U40" s="232">
        <f>VLOOKUP(U$2,Tab_BRA!$1:$1048576,HLOOKUP($C40&amp;"_"&amp;10,Tab_BRA!$1:$1048576,2,0),0)</f>
        <v>2.2229889873415232E-3</v>
      </c>
    </row>
    <row r="41" spans="3:21" x14ac:dyDescent="0.25">
      <c r="C41" s="340">
        <v>32014</v>
      </c>
      <c r="D41" s="232">
        <f>VLOOKUP(D$2,Tab_BRA!$1:$1048576,HLOOKUP($C41&amp;"_"&amp;10,Tab_BRA!$1:$1048576,2,0),0)</f>
        <v>5.698524764738977E-4</v>
      </c>
      <c r="E41" s="232">
        <f>VLOOKUP(E$2,Tab_BRA!$1:$1048576,HLOOKUP($C41&amp;"_"&amp;10,Tab_BRA!$1:$1048576,2,0),0)</f>
        <v>1.1561010032892227E-2</v>
      </c>
      <c r="F41" s="232">
        <f>VLOOKUP(F$2,Tab_BRA!$1:$1048576,HLOOKUP($C41&amp;"_"&amp;10,Tab_BRA!$1:$1048576,2,0),0)</f>
        <v>1.9200779497623444E-2</v>
      </c>
      <c r="G41" s="232">
        <f>VLOOKUP(G$2,Tab_BRA!$1:$1048576,HLOOKUP($C41&amp;"_"&amp;10,Tab_BRA!$1:$1048576,2,0),0)</f>
        <v>2.6709333062171936E-2</v>
      </c>
      <c r="H41" s="232">
        <f>VLOOKUP(H$2,Tab_BRA!$1:$1048576,HLOOKUP($C41&amp;"_"&amp;10,Tab_BRA!$1:$1048576,2,0),0)</f>
        <v>8.4602989256381989E-2</v>
      </c>
      <c r="I41" s="232">
        <f>VLOOKUP(I$2,Tab_BRA!$1:$1048576,HLOOKUP($C41&amp;"_"&amp;10,Tab_BRA!$1:$1048576,2,0),0)</f>
        <v>4.4879090040922165E-2</v>
      </c>
      <c r="J41" s="232">
        <f>VLOOKUP(J$2,Tab_BRA!$1:$1048576,HLOOKUP($C41&amp;"_"&amp;10,Tab_BRA!$1:$1048576,2,0),0)</f>
        <v>2.9179353266954422E-2</v>
      </c>
      <c r="K41" s="232">
        <f>VLOOKUP(K$2,Tab_BRA!$1:$1048576,HLOOKUP($C41&amp;"_"&amp;10,Tab_BRA!$1:$1048576,2,0),0)</f>
        <v>3.5023823380470276E-2</v>
      </c>
      <c r="L41" s="232">
        <f>VLOOKUP(L$2,Tab_BRA!$1:$1048576,HLOOKUP($C41&amp;"_"&amp;10,Tab_BRA!$1:$1048576,2,0),0)</f>
        <v>0.10631861537694931</v>
      </c>
      <c r="M41" s="232">
        <f>VLOOKUP(M$2,Tab_BRA!$1:$1048576,HLOOKUP($C41&amp;"_"&amp;10,Tab_BRA!$1:$1048576,2,0),0)</f>
        <v>2.9068047180771828E-2</v>
      </c>
      <c r="N41" s="232">
        <f>VLOOKUP(N$2,Tab_BRA!$1:$1048576,HLOOKUP($C41&amp;"_"&amp;10,Tab_BRA!$1:$1048576,2,0),0)</f>
        <v>3.1872879713773727E-2</v>
      </c>
      <c r="O41" s="232">
        <f>VLOOKUP(O$2,Tab_BRA!$1:$1048576,HLOOKUP($C41&amp;"_"&amp;10,Tab_BRA!$1:$1048576,2,0),0)</f>
        <v>0.3189530074596405</v>
      </c>
      <c r="P41" s="232">
        <f>VLOOKUP(P$2,Tab_BRA!$1:$1048576,HLOOKUP($C41&amp;"_"&amp;10,Tab_BRA!$1:$1048576,2,0),0)</f>
        <v>1.8349552527070045E-2</v>
      </c>
      <c r="Q41" s="232">
        <f>VLOOKUP(Q$2,Tab_BRA!$1:$1048576,HLOOKUP($C41&amp;"_"&amp;10,Tab_BRA!$1:$1048576,2,0),0)</f>
        <v>2.2689875215291977E-2</v>
      </c>
      <c r="R41" s="232">
        <f>VLOOKUP(R$2,Tab_BRA!$1:$1048576,HLOOKUP($C41&amp;"_"&amp;10,Tab_BRA!$1:$1048576,2,0),0)</f>
        <v>2.7939772233366966E-2</v>
      </c>
      <c r="S41" s="232">
        <f>VLOOKUP(S$2,Tab_BRA!$1:$1048576,HLOOKUP($C41&amp;"_"&amp;10,Tab_BRA!$1:$1048576,2,0),0)</f>
        <v>0.13803449273109436</v>
      </c>
      <c r="T41" s="232">
        <f>VLOOKUP(T$2,Tab_BRA!$1:$1048576,HLOOKUP($C41&amp;"_"&amp;10,Tab_BRA!$1:$1048576,2,0),0)</f>
        <v>5.894223228096962E-3</v>
      </c>
      <c r="U41" s="232">
        <f>VLOOKUP(U$2,Tab_BRA!$1:$1048576,HLOOKUP($C41&amp;"_"&amp;10,Tab_BRA!$1:$1048576,2,0),0)</f>
        <v>2.324120607227087E-3</v>
      </c>
    </row>
    <row r="42" spans="3:21" x14ac:dyDescent="0.25">
      <c r="C42" s="340">
        <v>42014</v>
      </c>
      <c r="D42" s="232">
        <f>VLOOKUP(D$2,Tab_BRA!$1:$1048576,HLOOKUP($C42&amp;"_"&amp;10,Tab_BRA!$1:$1048576,2,0),0)</f>
        <v>6.3124852022156119E-4</v>
      </c>
      <c r="E42" s="232">
        <f>VLOOKUP(E$2,Tab_BRA!$1:$1048576,HLOOKUP($C42&amp;"_"&amp;10,Tab_BRA!$1:$1048576,2,0),0)</f>
        <v>1.1503099463880062E-2</v>
      </c>
      <c r="F42" s="232">
        <f>VLOOKUP(F$2,Tab_BRA!$1:$1048576,HLOOKUP($C42&amp;"_"&amp;10,Tab_BRA!$1:$1048576,2,0),0)</f>
        <v>1.8652165308594704E-2</v>
      </c>
      <c r="G42" s="232">
        <f>VLOOKUP(G$2,Tab_BRA!$1:$1048576,HLOOKUP($C42&amp;"_"&amp;10,Tab_BRA!$1:$1048576,2,0),0)</f>
        <v>2.6261985301971436E-2</v>
      </c>
      <c r="H42" s="232">
        <f>VLOOKUP(H$2,Tab_BRA!$1:$1048576,HLOOKUP($C42&amp;"_"&amp;10,Tab_BRA!$1:$1048576,2,0),0)</f>
        <v>8.5257180035114288E-2</v>
      </c>
      <c r="I42" s="232">
        <f>VLOOKUP(I$2,Tab_BRA!$1:$1048576,HLOOKUP($C42&amp;"_"&amp;10,Tab_BRA!$1:$1048576,2,0),0)</f>
        <v>4.4729758054018021E-2</v>
      </c>
      <c r="J42" s="232">
        <f>VLOOKUP(J$2,Tab_BRA!$1:$1048576,HLOOKUP($C42&amp;"_"&amp;10,Tab_BRA!$1:$1048576,2,0),0)</f>
        <v>2.9301129281520844E-2</v>
      </c>
      <c r="K42" s="232">
        <f>VLOOKUP(K$2,Tab_BRA!$1:$1048576,HLOOKUP($C42&amp;"_"&amp;10,Tab_BRA!$1:$1048576,2,0),0)</f>
        <v>3.5786848515272141E-2</v>
      </c>
      <c r="L42" s="232">
        <f>VLOOKUP(L$2,Tab_BRA!$1:$1048576,HLOOKUP($C42&amp;"_"&amp;10,Tab_BRA!$1:$1048576,2,0),0)</f>
        <v>0.10632091760635376</v>
      </c>
      <c r="M42" s="232">
        <f>VLOOKUP(M$2,Tab_BRA!$1:$1048576,HLOOKUP($C42&amp;"_"&amp;10,Tab_BRA!$1:$1048576,2,0),0)</f>
        <v>2.8970343992114067E-2</v>
      </c>
      <c r="N42" s="232">
        <f>VLOOKUP(N$2,Tab_BRA!$1:$1048576,HLOOKUP($C42&amp;"_"&amp;10,Tab_BRA!$1:$1048576,2,0),0)</f>
        <v>3.1148327514529228E-2</v>
      </c>
      <c r="O42" s="232">
        <f>VLOOKUP(O$2,Tab_BRA!$1:$1048576,HLOOKUP($C42&amp;"_"&amp;10,Tab_BRA!$1:$1048576,2,0),0)</f>
        <v>0.31763288378715515</v>
      </c>
      <c r="P42" s="232">
        <f>VLOOKUP(P$2,Tab_BRA!$1:$1048576,HLOOKUP($C42&amp;"_"&amp;10,Tab_BRA!$1:$1048576,2,0),0)</f>
        <v>1.9073303788900375E-2</v>
      </c>
      <c r="Q42" s="232">
        <f>VLOOKUP(Q$2,Tab_BRA!$1:$1048576,HLOOKUP($C42&amp;"_"&amp;10,Tab_BRA!$1:$1048576,2,0),0)</f>
        <v>2.2414203733205795E-2</v>
      </c>
      <c r="R42" s="232">
        <f>VLOOKUP(R$2,Tab_BRA!$1:$1048576,HLOOKUP($C42&amp;"_"&amp;10,Tab_BRA!$1:$1048576,2,0),0)</f>
        <v>2.7887040749192238E-2</v>
      </c>
      <c r="S42" s="232">
        <f>VLOOKUP(S$2,Tab_BRA!$1:$1048576,HLOOKUP($C42&amp;"_"&amp;10,Tab_BRA!$1:$1048576,2,0),0)</f>
        <v>0.14071278274059296</v>
      </c>
      <c r="T42" s="232">
        <f>VLOOKUP(T$2,Tab_BRA!$1:$1048576,HLOOKUP($C42&amp;"_"&amp;10,Tab_BRA!$1:$1048576,2,0),0)</f>
        <v>5.7978308759629726E-3</v>
      </c>
      <c r="U42" s="232">
        <f>VLOOKUP(U$2,Tab_BRA!$1:$1048576,HLOOKUP($C42&amp;"_"&amp;10,Tab_BRA!$1:$1048576,2,0),0)</f>
        <v>2.1839507389813662E-3</v>
      </c>
    </row>
    <row r="43" spans="3:21" x14ac:dyDescent="0.25">
      <c r="C43" s="340">
        <v>2015</v>
      </c>
      <c r="D43" s="232">
        <f>VLOOKUP(D$2,Tab_BRA!$1:$1048576,HLOOKUP($C43&amp;"_"&amp;10,Tab_BRA!$1:$1048576,2,0),0)</f>
        <v>4.4273328967392445E-4</v>
      </c>
      <c r="E43" s="232">
        <f>VLOOKUP(E$2,Tab_BRA!$1:$1048576,HLOOKUP($C43&amp;"_"&amp;10,Tab_BRA!$1:$1048576,2,0),0)</f>
        <v>1.0907085612416267E-2</v>
      </c>
      <c r="F43" s="232">
        <f>VLOOKUP(F$2,Tab_BRA!$1:$1048576,HLOOKUP($C43&amp;"_"&amp;10,Tab_BRA!$1:$1048576,2,0),0)</f>
        <v>1.8191304057836533E-2</v>
      </c>
      <c r="G43" s="232">
        <f>VLOOKUP(G$2,Tab_BRA!$1:$1048576,HLOOKUP($C43&amp;"_"&amp;10,Tab_BRA!$1:$1048576,2,0),0)</f>
        <v>2.5690730661153793E-2</v>
      </c>
      <c r="H43" s="232">
        <f>VLOOKUP(H$2,Tab_BRA!$1:$1048576,HLOOKUP($C43&amp;"_"&amp;10,Tab_BRA!$1:$1048576,2,0),0)</f>
        <v>7.9424723982810974E-2</v>
      </c>
      <c r="I43" s="232">
        <f>VLOOKUP(I$2,Tab_BRA!$1:$1048576,HLOOKUP($C43&amp;"_"&amp;10,Tab_BRA!$1:$1048576,2,0),0)</f>
        <v>4.3050620704889297E-2</v>
      </c>
      <c r="J43" s="232">
        <f>VLOOKUP(J$2,Tab_BRA!$1:$1048576,HLOOKUP($C43&amp;"_"&amp;10,Tab_BRA!$1:$1048576,2,0),0)</f>
        <v>2.7742652222514153E-2</v>
      </c>
      <c r="K43" s="232">
        <f>VLOOKUP(K$2,Tab_BRA!$1:$1048576,HLOOKUP($C43&amp;"_"&amp;10,Tab_BRA!$1:$1048576,2,0),0)</f>
        <v>3.3612523227930069E-2</v>
      </c>
      <c r="L43" s="232">
        <f>VLOOKUP(L$2,Tab_BRA!$1:$1048576,HLOOKUP($C43&amp;"_"&amp;10,Tab_BRA!$1:$1048576,2,0),0)</f>
        <v>0.10320517420768738</v>
      </c>
      <c r="M43" s="232">
        <f>VLOOKUP(M$2,Tab_BRA!$1:$1048576,HLOOKUP($C43&amp;"_"&amp;10,Tab_BRA!$1:$1048576,2,0),0)</f>
        <v>2.765338309109211E-2</v>
      </c>
      <c r="N43" s="232">
        <f>VLOOKUP(N$2,Tab_BRA!$1:$1048576,HLOOKUP($C43&amp;"_"&amp;10,Tab_BRA!$1:$1048576,2,0),0)</f>
        <v>2.9975047335028648E-2</v>
      </c>
      <c r="O43" s="232">
        <f>VLOOKUP(O$2,Tab_BRA!$1:$1048576,HLOOKUP($C43&amp;"_"&amp;10,Tab_BRA!$1:$1048576,2,0),0)</f>
        <v>0.31800490617752075</v>
      </c>
      <c r="P43" s="232">
        <f>VLOOKUP(P$2,Tab_BRA!$1:$1048576,HLOOKUP($C43&amp;"_"&amp;10,Tab_BRA!$1:$1048576,2,0),0)</f>
        <v>1.9209736958146095E-2</v>
      </c>
      <c r="Q43" s="232">
        <f>VLOOKUP(Q$2,Tab_BRA!$1:$1048576,HLOOKUP($C43&amp;"_"&amp;10,Tab_BRA!$1:$1048576,2,0),0)</f>
        <v>2.4273382499814034E-2</v>
      </c>
      <c r="R43" s="232">
        <f>VLOOKUP(R$2,Tab_BRA!$1:$1048576,HLOOKUP($C43&amp;"_"&amp;10,Tab_BRA!$1:$1048576,2,0),0)</f>
        <v>3.0150379985570908E-2</v>
      </c>
      <c r="S43" s="232">
        <f>VLOOKUP(S$2,Tab_BRA!$1:$1048576,HLOOKUP($C43&amp;"_"&amp;10,Tab_BRA!$1:$1048576,2,0),0)</f>
        <v>0.14609347283840179</v>
      </c>
      <c r="T43" s="232">
        <f>VLOOKUP(T$2,Tab_BRA!$1:$1048576,HLOOKUP($C43&amp;"_"&amp;10,Tab_BRA!$1:$1048576,2,0),0)</f>
        <v>6.4312429167330265E-3</v>
      </c>
      <c r="U43" s="232">
        <f>VLOOKUP(U$2,Tab_BRA!$1:$1048576,HLOOKUP($C43&amp;"_"&amp;10,Tab_BRA!$1:$1048576,2,0),0)</f>
        <v>2.3000382352620363E-3</v>
      </c>
    </row>
    <row r="44" spans="3:21" x14ac:dyDescent="0.25">
      <c r="C44" s="340">
        <v>12015</v>
      </c>
      <c r="D44" s="232">
        <f>VLOOKUP(D$2,Tab_BRA!$1:$1048576,HLOOKUP($C44&amp;"_"&amp;10,Tab_BRA!$1:$1048576,2,0),0)</f>
        <v>4.858790198341012E-4</v>
      </c>
      <c r="E44" s="232">
        <f>VLOOKUP(E$2,Tab_BRA!$1:$1048576,HLOOKUP($C44&amp;"_"&amp;10,Tab_BRA!$1:$1048576,2,0),0)</f>
        <v>1.1519697494804859E-2</v>
      </c>
      <c r="F44" s="232">
        <f>VLOOKUP(F$2,Tab_BRA!$1:$1048576,HLOOKUP($C44&amp;"_"&amp;10,Tab_BRA!$1:$1048576,2,0),0)</f>
        <v>1.8645461648702621E-2</v>
      </c>
      <c r="G44" s="232">
        <f>VLOOKUP(G$2,Tab_BRA!$1:$1048576,HLOOKUP($C44&amp;"_"&amp;10,Tab_BRA!$1:$1048576,2,0),0)</f>
        <v>2.737853117287159E-2</v>
      </c>
      <c r="H44" s="232">
        <f>VLOOKUP(H$2,Tab_BRA!$1:$1048576,HLOOKUP($C44&amp;"_"&amp;10,Tab_BRA!$1:$1048576,2,0),0)</f>
        <v>8.3052307367324829E-2</v>
      </c>
      <c r="I44" s="232">
        <f>VLOOKUP(I$2,Tab_BRA!$1:$1048576,HLOOKUP($C44&amp;"_"&amp;10,Tab_BRA!$1:$1048576,2,0),0)</f>
        <v>4.5663934201002121E-2</v>
      </c>
      <c r="J44" s="232">
        <f>VLOOKUP(J$2,Tab_BRA!$1:$1048576,HLOOKUP($C44&amp;"_"&amp;10,Tab_BRA!$1:$1048576,2,0),0)</f>
        <v>2.92684156447649E-2</v>
      </c>
      <c r="K44" s="232">
        <f>VLOOKUP(K$2,Tab_BRA!$1:$1048576,HLOOKUP($C44&amp;"_"&amp;10,Tab_BRA!$1:$1048576,2,0),0)</f>
        <v>3.455076739192009E-2</v>
      </c>
      <c r="L44" s="232">
        <f>VLOOKUP(L$2,Tab_BRA!$1:$1048576,HLOOKUP($C44&amp;"_"&amp;10,Tab_BRA!$1:$1048576,2,0),0)</f>
        <v>0.10512174665927887</v>
      </c>
      <c r="M44" s="232">
        <f>VLOOKUP(M$2,Tab_BRA!$1:$1048576,HLOOKUP($C44&amp;"_"&amp;10,Tab_BRA!$1:$1048576,2,0),0)</f>
        <v>2.7752872556447983E-2</v>
      </c>
      <c r="N44" s="232">
        <f>VLOOKUP(N$2,Tab_BRA!$1:$1048576,HLOOKUP($C44&amp;"_"&amp;10,Tab_BRA!$1:$1048576,2,0),0)</f>
        <v>3.0218074098229408E-2</v>
      </c>
      <c r="O44" s="232">
        <f>VLOOKUP(O$2,Tab_BRA!$1:$1048576,HLOOKUP($C44&amp;"_"&amp;10,Tab_BRA!$1:$1048576,2,0),0)</f>
        <v>0.31654655933380127</v>
      </c>
      <c r="P44" s="232">
        <f>VLOOKUP(P$2,Tab_BRA!$1:$1048576,HLOOKUP($C44&amp;"_"&amp;10,Tab_BRA!$1:$1048576,2,0),0)</f>
        <v>1.8905064091086388E-2</v>
      </c>
      <c r="Q44" s="232">
        <f>VLOOKUP(Q$2,Tab_BRA!$1:$1048576,HLOOKUP($C44&amp;"_"&amp;10,Tab_BRA!$1:$1048576,2,0),0)</f>
        <v>2.3623222485184669E-2</v>
      </c>
      <c r="R44" s="232">
        <f>VLOOKUP(R$2,Tab_BRA!$1:$1048576,HLOOKUP($C44&amp;"_"&amp;10,Tab_BRA!$1:$1048576,2,0),0)</f>
        <v>2.8639379888772964E-2</v>
      </c>
      <c r="S44" s="232">
        <f>VLOOKUP(S$2,Tab_BRA!$1:$1048576,HLOOKUP($C44&amp;"_"&amp;10,Tab_BRA!$1:$1048576,2,0),0)</f>
        <v>0.14590358734130859</v>
      </c>
      <c r="T44" s="232">
        <f>VLOOKUP(T$2,Tab_BRA!$1:$1048576,HLOOKUP($C44&amp;"_"&amp;10,Tab_BRA!$1:$1048576,2,0),0)</f>
        <v>6.0856533236801624E-3</v>
      </c>
      <c r="U44" s="232">
        <f>VLOOKUP(U$2,Tab_BRA!$1:$1048576,HLOOKUP($C44&amp;"_"&amp;10,Tab_BRA!$1:$1048576,2,0),0)</f>
        <v>2.3692063987255096E-3</v>
      </c>
    </row>
    <row r="45" spans="3:21" x14ac:dyDescent="0.25">
      <c r="C45" s="340">
        <v>22015</v>
      </c>
      <c r="D45" s="232">
        <f>VLOOKUP(D$2,Tab_BRA!$1:$1048576,HLOOKUP($C45&amp;"_"&amp;10,Tab_BRA!$1:$1048576,2,0),0)</f>
        <v>4.9842707812786102E-4</v>
      </c>
      <c r="E45" s="232">
        <f>VLOOKUP(E$2,Tab_BRA!$1:$1048576,HLOOKUP($C45&amp;"_"&amp;10,Tab_BRA!$1:$1048576,2,0),0)</f>
        <v>1.1630957946181297E-2</v>
      </c>
      <c r="F45" s="232">
        <f>VLOOKUP(F$2,Tab_BRA!$1:$1048576,HLOOKUP($C45&amp;"_"&amp;10,Tab_BRA!$1:$1048576,2,0),0)</f>
        <v>1.9186981022357941E-2</v>
      </c>
      <c r="G45" s="232">
        <f>VLOOKUP(G$2,Tab_BRA!$1:$1048576,HLOOKUP($C45&amp;"_"&amp;10,Tab_BRA!$1:$1048576,2,0),0)</f>
        <v>2.6802048087120056E-2</v>
      </c>
      <c r="H45" s="232">
        <f>VLOOKUP(H$2,Tab_BRA!$1:$1048576,HLOOKUP($C45&amp;"_"&amp;10,Tab_BRA!$1:$1048576,2,0),0)</f>
        <v>8.1732429563999176E-2</v>
      </c>
      <c r="I45" s="232">
        <f>VLOOKUP(I$2,Tab_BRA!$1:$1048576,HLOOKUP($C45&amp;"_"&amp;10,Tab_BRA!$1:$1048576,2,0),0)</f>
        <v>4.5145522803068161E-2</v>
      </c>
      <c r="J45" s="232">
        <f>VLOOKUP(J$2,Tab_BRA!$1:$1048576,HLOOKUP($C45&amp;"_"&amp;10,Tab_BRA!$1:$1048576,2,0),0)</f>
        <v>2.8844555839896202E-2</v>
      </c>
      <c r="K45" s="232">
        <f>VLOOKUP(K$2,Tab_BRA!$1:$1048576,HLOOKUP($C45&amp;"_"&amp;10,Tab_BRA!$1:$1048576,2,0),0)</f>
        <v>3.4745119512081146E-2</v>
      </c>
      <c r="L45" s="232">
        <f>VLOOKUP(L$2,Tab_BRA!$1:$1048576,HLOOKUP($C45&amp;"_"&amp;10,Tab_BRA!$1:$1048576,2,0),0)</f>
        <v>0.10389059036970139</v>
      </c>
      <c r="M45" s="232">
        <f>VLOOKUP(M$2,Tab_BRA!$1:$1048576,HLOOKUP($C45&amp;"_"&amp;10,Tab_BRA!$1:$1048576,2,0),0)</f>
        <v>2.8891200199723244E-2</v>
      </c>
      <c r="N45" s="232">
        <f>VLOOKUP(N$2,Tab_BRA!$1:$1048576,HLOOKUP($C45&amp;"_"&amp;10,Tab_BRA!$1:$1048576,2,0),0)</f>
        <v>3.1424906104803085E-2</v>
      </c>
      <c r="O45" s="232">
        <f>VLOOKUP(O$2,Tab_BRA!$1:$1048576,HLOOKUP($C45&amp;"_"&amp;10,Tab_BRA!$1:$1048576,2,0),0)</f>
        <v>0.31578913331031799</v>
      </c>
      <c r="P45" s="232">
        <f>VLOOKUP(P$2,Tab_BRA!$1:$1048576,HLOOKUP($C45&amp;"_"&amp;10,Tab_BRA!$1:$1048576,2,0),0)</f>
        <v>1.9560325890779495E-2</v>
      </c>
      <c r="Q45" s="232">
        <f>VLOOKUP(Q$2,Tab_BRA!$1:$1048576,HLOOKUP($C45&amp;"_"&amp;10,Tab_BRA!$1:$1048576,2,0),0)</f>
        <v>2.3441644385457039E-2</v>
      </c>
      <c r="R45" s="232">
        <f>VLOOKUP(R$2,Tab_BRA!$1:$1048576,HLOOKUP($C45&amp;"_"&amp;10,Tab_BRA!$1:$1048576,2,0),0)</f>
        <v>2.8779825195670128E-2</v>
      </c>
      <c r="S45" s="232">
        <f>VLOOKUP(S$2,Tab_BRA!$1:$1048576,HLOOKUP($C45&amp;"_"&amp;10,Tab_BRA!$1:$1048576,2,0),0)</f>
        <v>0.1478351354598999</v>
      </c>
      <c r="T45" s="232">
        <f>VLOOKUP(T$2,Tab_BRA!$1:$1048576,HLOOKUP($C45&amp;"_"&amp;10,Tab_BRA!$1:$1048576,2,0),0)</f>
        <v>6.7298654466867447E-3</v>
      </c>
      <c r="U45" s="232">
        <f>VLOOKUP(U$2,Tab_BRA!$1:$1048576,HLOOKUP($C45&amp;"_"&amp;10,Tab_BRA!$1:$1048576,2,0),0)</f>
        <v>2.2366978228092194E-3</v>
      </c>
    </row>
    <row r="46" spans="3:21" x14ac:dyDescent="0.25">
      <c r="C46" s="340">
        <v>32015</v>
      </c>
      <c r="D46" s="232">
        <f>VLOOKUP(D$2,Tab_BRA!$1:$1048576,HLOOKUP($C46&amp;"_"&amp;10,Tab_BRA!$1:$1048576,2,0),0)</f>
        <v>4.8977357801049948E-4</v>
      </c>
      <c r="E46" s="232">
        <f>VLOOKUP(E$2,Tab_BRA!$1:$1048576,HLOOKUP($C46&amp;"_"&amp;10,Tab_BRA!$1:$1048576,2,0),0)</f>
        <v>1.144738681614399E-2</v>
      </c>
      <c r="F46" s="232">
        <f>VLOOKUP(F$2,Tab_BRA!$1:$1048576,HLOOKUP($C46&amp;"_"&amp;10,Tab_BRA!$1:$1048576,2,0),0)</f>
        <v>1.8281405791640282E-2</v>
      </c>
      <c r="G46" s="232">
        <f>VLOOKUP(G$2,Tab_BRA!$1:$1048576,HLOOKUP($C46&amp;"_"&amp;10,Tab_BRA!$1:$1048576,2,0),0)</f>
        <v>2.7568811550736427E-2</v>
      </c>
      <c r="H46" s="232">
        <f>VLOOKUP(H$2,Tab_BRA!$1:$1048576,HLOOKUP($C46&amp;"_"&amp;10,Tab_BRA!$1:$1048576,2,0),0)</f>
        <v>8.048788458108902E-2</v>
      </c>
      <c r="I46" s="232">
        <f>VLOOKUP(I$2,Tab_BRA!$1:$1048576,HLOOKUP($C46&amp;"_"&amp;10,Tab_BRA!$1:$1048576,2,0),0)</f>
        <v>4.4344846159219742E-2</v>
      </c>
      <c r="J46" s="232">
        <f>VLOOKUP(J$2,Tab_BRA!$1:$1048576,HLOOKUP($C46&amp;"_"&amp;10,Tab_BRA!$1:$1048576,2,0),0)</f>
        <v>2.7920497581362724E-2</v>
      </c>
      <c r="K46" s="232">
        <f>VLOOKUP(K$2,Tab_BRA!$1:$1048576,HLOOKUP($C46&amp;"_"&amp;10,Tab_BRA!$1:$1048576,2,0),0)</f>
        <v>3.5538725554943085E-2</v>
      </c>
      <c r="L46" s="232">
        <f>VLOOKUP(L$2,Tab_BRA!$1:$1048576,HLOOKUP($C46&amp;"_"&amp;10,Tab_BRA!$1:$1048576,2,0),0)</f>
        <v>0.10257674008607864</v>
      </c>
      <c r="M46" s="232">
        <f>VLOOKUP(M$2,Tab_BRA!$1:$1048576,HLOOKUP($C46&amp;"_"&amp;10,Tab_BRA!$1:$1048576,2,0),0)</f>
        <v>2.8226505964994431E-2</v>
      </c>
      <c r="N46" s="232">
        <f>VLOOKUP(N$2,Tab_BRA!$1:$1048576,HLOOKUP($C46&amp;"_"&amp;10,Tab_BRA!$1:$1048576,2,0),0)</f>
        <v>3.0724002048373222E-2</v>
      </c>
      <c r="O46" s="232">
        <f>VLOOKUP(O$2,Tab_BRA!$1:$1048576,HLOOKUP($C46&amp;"_"&amp;10,Tab_BRA!$1:$1048576,2,0),0)</f>
        <v>0.31661561131477356</v>
      </c>
      <c r="P46" s="232">
        <f>VLOOKUP(P$2,Tab_BRA!$1:$1048576,HLOOKUP($C46&amp;"_"&amp;10,Tab_BRA!$1:$1048576,2,0),0)</f>
        <v>1.9323458895087242E-2</v>
      </c>
      <c r="Q46" s="232">
        <f>VLOOKUP(Q$2,Tab_BRA!$1:$1048576,HLOOKUP($C46&amp;"_"&amp;10,Tab_BRA!$1:$1048576,2,0),0)</f>
        <v>2.3830084130167961E-2</v>
      </c>
      <c r="R46" s="232">
        <f>VLOOKUP(R$2,Tab_BRA!$1:$1048576,HLOOKUP($C46&amp;"_"&amp;10,Tab_BRA!$1:$1048576,2,0),0)</f>
        <v>2.9310142621397972E-2</v>
      </c>
      <c r="S46" s="232">
        <f>VLOOKUP(S$2,Tab_BRA!$1:$1048576,HLOOKUP($C46&amp;"_"&amp;10,Tab_BRA!$1:$1048576,2,0),0)</f>
        <v>0.15057875216007233</v>
      </c>
      <c r="T46" s="232">
        <f>VLOOKUP(T$2,Tab_BRA!$1:$1048576,HLOOKUP($C46&amp;"_"&amp;10,Tab_BRA!$1:$1048576,2,0),0)</f>
        <v>6.5631158649921417E-3</v>
      </c>
      <c r="U46" s="232">
        <f>VLOOKUP(U$2,Tab_BRA!$1:$1048576,HLOOKUP($C46&amp;"_"&amp;10,Tab_BRA!$1:$1048576,2,0),0)</f>
        <v>2.329355338588357E-3</v>
      </c>
    </row>
    <row r="47" spans="3:21" x14ac:dyDescent="0.25">
      <c r="C47" s="340">
        <v>42015</v>
      </c>
      <c r="D47" s="232">
        <f>VLOOKUP(D$2,Tab_BRA!$1:$1048576,HLOOKUP($C47&amp;"_"&amp;10,Tab_BRA!$1:$1048576,2,0),0)</f>
        <v>2.9760025790892541E-4</v>
      </c>
      <c r="E47" s="232">
        <f>VLOOKUP(E$2,Tab_BRA!$1:$1048576,HLOOKUP($C47&amp;"_"&amp;10,Tab_BRA!$1:$1048576,2,0),0)</f>
        <v>9.0400315821170807E-3</v>
      </c>
      <c r="F47" s="232">
        <f>VLOOKUP(F$2,Tab_BRA!$1:$1048576,HLOOKUP($C47&amp;"_"&amp;10,Tab_BRA!$1:$1048576,2,0),0)</f>
        <v>1.6659317538142204E-2</v>
      </c>
      <c r="G47" s="232">
        <f>VLOOKUP(G$2,Tab_BRA!$1:$1048576,HLOOKUP($C47&amp;"_"&amp;10,Tab_BRA!$1:$1048576,2,0),0)</f>
        <v>2.1038016304373741E-2</v>
      </c>
      <c r="H47" s="232">
        <f>VLOOKUP(H$2,Tab_BRA!$1:$1048576,HLOOKUP($C47&amp;"_"&amp;10,Tab_BRA!$1:$1048576,2,0),0)</f>
        <v>7.2465404868125916E-2</v>
      </c>
      <c r="I47" s="232">
        <f>VLOOKUP(I$2,Tab_BRA!$1:$1048576,HLOOKUP($C47&amp;"_"&amp;10,Tab_BRA!$1:$1048576,2,0),0)</f>
        <v>3.7080693989992142E-2</v>
      </c>
      <c r="J47" s="232">
        <f>VLOOKUP(J$2,Tab_BRA!$1:$1048576,HLOOKUP($C47&amp;"_"&amp;10,Tab_BRA!$1:$1048576,2,0),0)</f>
        <v>2.495301328599453E-2</v>
      </c>
      <c r="K47" s="232">
        <f>VLOOKUP(K$2,Tab_BRA!$1:$1048576,HLOOKUP($C47&amp;"_"&amp;10,Tab_BRA!$1:$1048576,2,0),0)</f>
        <v>2.9635339975357056E-2</v>
      </c>
      <c r="L47" s="232">
        <f>VLOOKUP(L$2,Tab_BRA!$1:$1048576,HLOOKUP($C47&amp;"_"&amp;10,Tab_BRA!$1:$1048576,2,0),0)</f>
        <v>0.10124459862709045</v>
      </c>
      <c r="M47" s="232">
        <f>VLOOKUP(M$2,Tab_BRA!$1:$1048576,HLOOKUP($C47&amp;"_"&amp;10,Tab_BRA!$1:$1048576,2,0),0)</f>
        <v>2.5751814246177673E-2</v>
      </c>
      <c r="N47" s="232">
        <f>VLOOKUP(N$2,Tab_BRA!$1:$1048576,HLOOKUP($C47&amp;"_"&amp;10,Tab_BRA!$1:$1048576,2,0),0)</f>
        <v>2.7544757351279259E-2</v>
      </c>
      <c r="O47" s="232">
        <f>VLOOKUP(O$2,Tab_BRA!$1:$1048576,HLOOKUP($C47&amp;"_"&amp;10,Tab_BRA!$1:$1048576,2,0),0)</f>
        <v>0.32304245233535767</v>
      </c>
      <c r="P47" s="232">
        <f>VLOOKUP(P$2,Tab_BRA!$1:$1048576,HLOOKUP($C47&amp;"_"&amp;10,Tab_BRA!$1:$1048576,2,0),0)</f>
        <v>1.9050205126404762E-2</v>
      </c>
      <c r="Q47" s="232">
        <f>VLOOKUP(Q$2,Tab_BRA!$1:$1048576,HLOOKUP($C47&amp;"_"&amp;10,Tab_BRA!$1:$1048576,2,0),0)</f>
        <v>2.6188530027866364E-2</v>
      </c>
      <c r="R47" s="232">
        <f>VLOOKUP(R$2,Tab_BRA!$1:$1048576,HLOOKUP($C47&amp;"_"&amp;10,Tab_BRA!$1:$1048576,2,0),0)</f>
        <v>3.3852238208055496E-2</v>
      </c>
      <c r="S47" s="232">
        <f>VLOOKUP(S$2,Tab_BRA!$1:$1048576,HLOOKUP($C47&amp;"_"&amp;10,Tab_BRA!$1:$1048576,2,0),0)</f>
        <v>0.1400829404592514</v>
      </c>
      <c r="T47" s="232">
        <f>VLOOKUP(T$2,Tab_BRA!$1:$1048576,HLOOKUP($C47&amp;"_"&amp;10,Tab_BRA!$1:$1048576,2,0),0)</f>
        <v>6.3460147939622402E-3</v>
      </c>
      <c r="U47" s="232">
        <f>VLOOKUP(U$2,Tab_BRA!$1:$1048576,HLOOKUP($C47&amp;"_"&amp;10,Tab_BRA!$1:$1048576,2,0),0)</f>
        <v>2.2651879116892815E-3</v>
      </c>
    </row>
    <row r="48" spans="3:21" x14ac:dyDescent="0.25">
      <c r="C48" s="340">
        <v>2016</v>
      </c>
      <c r="D48" s="232">
        <f>VLOOKUP(D$2,Tab_BRA!$1:$1048576,HLOOKUP($C48&amp;"_"&amp;10,Tab_BRA!$1:$1048576,2,0),0)</f>
        <v>3.3638312015682459E-4</v>
      </c>
      <c r="E48" s="232">
        <f>VLOOKUP(E$2,Tab_BRA!$1:$1048576,HLOOKUP($C48&amp;"_"&amp;10,Tab_BRA!$1:$1048576,2,0),0)</f>
        <v>9.352206252515316E-3</v>
      </c>
      <c r="F48" s="232">
        <f>VLOOKUP(F$2,Tab_BRA!$1:$1048576,HLOOKUP($C48&amp;"_"&amp;10,Tab_BRA!$1:$1048576,2,0),0)</f>
        <v>1.6560204327106476E-2</v>
      </c>
      <c r="G48" s="232">
        <f>VLOOKUP(G$2,Tab_BRA!$1:$1048576,HLOOKUP($C48&amp;"_"&amp;10,Tab_BRA!$1:$1048576,2,0),0)</f>
        <v>2.3018810898065567E-2</v>
      </c>
      <c r="H48" s="232">
        <f>VLOOKUP(H$2,Tab_BRA!$1:$1048576,HLOOKUP($C48&amp;"_"&amp;10,Tab_BRA!$1:$1048576,2,0),0)</f>
        <v>7.4128612875938416E-2</v>
      </c>
      <c r="I48" s="232">
        <f>VLOOKUP(I$2,Tab_BRA!$1:$1048576,HLOOKUP($C48&amp;"_"&amp;10,Tab_BRA!$1:$1048576,2,0),0)</f>
        <v>3.8247030228376389E-2</v>
      </c>
      <c r="J48" s="232">
        <f>VLOOKUP(J$2,Tab_BRA!$1:$1048576,HLOOKUP($C48&amp;"_"&amp;10,Tab_BRA!$1:$1048576,2,0),0)</f>
        <v>2.5634724646806717E-2</v>
      </c>
      <c r="K48" s="232">
        <f>VLOOKUP(K$2,Tab_BRA!$1:$1048576,HLOOKUP($C48&amp;"_"&amp;10,Tab_BRA!$1:$1048576,2,0),0)</f>
        <v>2.824724093079567E-2</v>
      </c>
      <c r="L48" s="232">
        <f>VLOOKUP(L$2,Tab_BRA!$1:$1048576,HLOOKUP($C48&amp;"_"&amp;10,Tab_BRA!$1:$1048576,2,0),0)</f>
        <v>0.10089800506830215</v>
      </c>
      <c r="M48" s="232">
        <f>VLOOKUP(M$2,Tab_BRA!$1:$1048576,HLOOKUP($C48&amp;"_"&amp;10,Tab_BRA!$1:$1048576,2,0),0)</f>
        <v>2.4467960000038147E-2</v>
      </c>
      <c r="N48" s="232">
        <f>VLOOKUP(N$2,Tab_BRA!$1:$1048576,HLOOKUP($C48&amp;"_"&amp;10,Tab_BRA!$1:$1048576,2,0),0)</f>
        <v>2.8104357421398163E-2</v>
      </c>
      <c r="O48" s="232">
        <f>VLOOKUP(O$2,Tab_BRA!$1:$1048576,HLOOKUP($C48&amp;"_"&amp;10,Tab_BRA!$1:$1048576,2,0),0)</f>
        <v>0.32312256097793579</v>
      </c>
      <c r="P48" s="232">
        <f>VLOOKUP(P$2,Tab_BRA!$1:$1048576,HLOOKUP($C48&amp;"_"&amp;10,Tab_BRA!$1:$1048576,2,0),0)</f>
        <v>1.9208500161767006E-2</v>
      </c>
      <c r="Q48" s="232">
        <f>VLOOKUP(Q$2,Tab_BRA!$1:$1048576,HLOOKUP($C48&amp;"_"&amp;10,Tab_BRA!$1:$1048576,2,0),0)</f>
        <v>2.418951690196991E-2</v>
      </c>
      <c r="R48" s="232">
        <f>VLOOKUP(R$2,Tab_BRA!$1:$1048576,HLOOKUP($C48&amp;"_"&amp;10,Tab_BRA!$1:$1048576,2,0),0)</f>
        <v>3.3753011375665665E-2</v>
      </c>
      <c r="S48" s="232">
        <f>VLOOKUP(S$2,Tab_BRA!$1:$1048576,HLOOKUP($C48&amp;"_"&amp;10,Tab_BRA!$1:$1048576,2,0),0)</f>
        <v>0.15120838582515717</v>
      </c>
      <c r="T48" s="232">
        <f>VLOOKUP(T$2,Tab_BRA!$1:$1048576,HLOOKUP($C48&amp;"_"&amp;10,Tab_BRA!$1:$1048576,2,0),0)</f>
        <v>6.3307397067546844E-3</v>
      </c>
      <c r="U48" s="232">
        <f>VLOOKUP(U$2,Tab_BRA!$1:$1048576,HLOOKUP($C48&amp;"_"&amp;10,Tab_BRA!$1:$1048576,2,0),0)</f>
        <v>2.267106669023633E-3</v>
      </c>
    </row>
    <row r="49" spans="1:21" x14ac:dyDescent="0.25">
      <c r="C49" s="340">
        <v>12016</v>
      </c>
      <c r="D49" s="232">
        <f>VLOOKUP(D$2,Tab_BRA!$1:$1048576,HLOOKUP($C49&amp;"_"&amp;10,Tab_BRA!$1:$1048576,2,0),0)</f>
        <v>3.3638312015682459E-4</v>
      </c>
      <c r="E49" s="232">
        <f>VLOOKUP(E$2,Tab_BRA!$1:$1048576,HLOOKUP($C49&amp;"_"&amp;10,Tab_BRA!$1:$1048576,2,0),0)</f>
        <v>9.352206252515316E-3</v>
      </c>
      <c r="F49" s="232">
        <f>VLOOKUP(F$2,Tab_BRA!$1:$1048576,HLOOKUP($C49&amp;"_"&amp;10,Tab_BRA!$1:$1048576,2,0),0)</f>
        <v>1.6560204327106476E-2</v>
      </c>
      <c r="G49" s="232">
        <f>VLOOKUP(G$2,Tab_BRA!$1:$1048576,HLOOKUP($C49&amp;"_"&amp;10,Tab_BRA!$1:$1048576,2,0),0)</f>
        <v>2.3018810898065567E-2</v>
      </c>
      <c r="H49" s="232">
        <f>VLOOKUP(H$2,Tab_BRA!$1:$1048576,HLOOKUP($C49&amp;"_"&amp;10,Tab_BRA!$1:$1048576,2,0),0)</f>
        <v>7.4128612875938416E-2</v>
      </c>
      <c r="I49" s="232">
        <f>VLOOKUP(I$2,Tab_BRA!$1:$1048576,HLOOKUP($C49&amp;"_"&amp;10,Tab_BRA!$1:$1048576,2,0),0)</f>
        <v>3.8247030228376389E-2</v>
      </c>
      <c r="J49" s="232">
        <f>VLOOKUP(J$2,Tab_BRA!$1:$1048576,HLOOKUP($C49&amp;"_"&amp;10,Tab_BRA!$1:$1048576,2,0),0)</f>
        <v>2.5634724646806717E-2</v>
      </c>
      <c r="K49" s="232">
        <f>VLOOKUP(K$2,Tab_BRA!$1:$1048576,HLOOKUP($C49&amp;"_"&amp;10,Tab_BRA!$1:$1048576,2,0),0)</f>
        <v>2.824724093079567E-2</v>
      </c>
      <c r="L49" s="232">
        <f>VLOOKUP(L$2,Tab_BRA!$1:$1048576,HLOOKUP($C49&amp;"_"&amp;10,Tab_BRA!$1:$1048576,2,0),0)</f>
        <v>0.10089800506830215</v>
      </c>
      <c r="M49" s="232">
        <f>VLOOKUP(M$2,Tab_BRA!$1:$1048576,HLOOKUP($C49&amp;"_"&amp;10,Tab_BRA!$1:$1048576,2,0),0)</f>
        <v>2.4467960000038147E-2</v>
      </c>
      <c r="N49" s="232">
        <f>VLOOKUP(N$2,Tab_BRA!$1:$1048576,HLOOKUP($C49&amp;"_"&amp;10,Tab_BRA!$1:$1048576,2,0),0)</f>
        <v>2.8104357421398163E-2</v>
      </c>
      <c r="O49" s="232">
        <f>VLOOKUP(O$2,Tab_BRA!$1:$1048576,HLOOKUP($C49&amp;"_"&amp;10,Tab_BRA!$1:$1048576,2,0),0)</f>
        <v>0.32312256097793579</v>
      </c>
      <c r="P49" s="232">
        <f>VLOOKUP(P$2,Tab_BRA!$1:$1048576,HLOOKUP($C49&amp;"_"&amp;10,Tab_BRA!$1:$1048576,2,0),0)</f>
        <v>1.9208500161767006E-2</v>
      </c>
      <c r="Q49" s="232">
        <f>VLOOKUP(Q$2,Tab_BRA!$1:$1048576,HLOOKUP($C49&amp;"_"&amp;10,Tab_BRA!$1:$1048576,2,0),0)</f>
        <v>2.418951690196991E-2</v>
      </c>
      <c r="R49" s="232">
        <f>VLOOKUP(R$2,Tab_BRA!$1:$1048576,HLOOKUP($C49&amp;"_"&amp;10,Tab_BRA!$1:$1048576,2,0),0)</f>
        <v>3.3753011375665665E-2</v>
      </c>
      <c r="S49" s="232">
        <f>VLOOKUP(S$2,Tab_BRA!$1:$1048576,HLOOKUP($C49&amp;"_"&amp;10,Tab_BRA!$1:$1048576,2,0),0)</f>
        <v>0.15120838582515717</v>
      </c>
      <c r="T49" s="232">
        <f>VLOOKUP(T$2,Tab_BRA!$1:$1048576,HLOOKUP($C49&amp;"_"&amp;10,Tab_BRA!$1:$1048576,2,0),0)</f>
        <v>6.3307397067546844E-3</v>
      </c>
      <c r="U49" s="232">
        <f>VLOOKUP(U$2,Tab_BRA!$1:$1048576,HLOOKUP($C49&amp;"_"&amp;10,Tab_BRA!$1:$1048576,2,0),0)</f>
        <v>2.267106669023633E-3</v>
      </c>
    </row>
    <row r="50" spans="1:21" x14ac:dyDescent="0.25">
      <c r="B50" s="339" t="s">
        <v>777</v>
      </c>
      <c r="C50" s="340"/>
    </row>
    <row r="51" spans="1:21" ht="15" customHeight="1" x14ac:dyDescent="0.25">
      <c r="A51" s="348"/>
      <c r="B51" s="348"/>
      <c r="C51" s="349">
        <v>2012</v>
      </c>
      <c r="D51" s="348">
        <f t="shared" ref="D51:D70" si="0">D5</f>
        <v>0.19315588474273682</v>
      </c>
      <c r="E51" s="348">
        <f t="shared" ref="E51:U51" si="1">E5-D5</f>
        <v>-0.12384093552827835</v>
      </c>
      <c r="F51" s="348">
        <f t="shared" si="1"/>
        <v>0.1111394390463829</v>
      </c>
      <c r="G51" s="348">
        <f t="shared" si="1"/>
        <v>0.14006094634532928</v>
      </c>
      <c r="H51" s="348">
        <f t="shared" si="1"/>
        <v>0.17958599328994751</v>
      </c>
      <c r="I51" s="348">
        <f t="shared" si="1"/>
        <v>7.5901031494140625E-2</v>
      </c>
      <c r="J51" s="348">
        <f t="shared" si="1"/>
        <v>6.5139353275299072E-2</v>
      </c>
      <c r="K51" s="348">
        <f t="shared" si="1"/>
        <v>5.904310941696167E-2</v>
      </c>
      <c r="L51" s="348">
        <f t="shared" si="1"/>
        <v>9.3150794506072998E-2</v>
      </c>
      <c r="M51" s="348">
        <f t="shared" si="1"/>
        <v>1.928865909576416E-2</v>
      </c>
      <c r="N51" s="348">
        <f t="shared" si="1"/>
        <v>7.9393208026885986E-2</v>
      </c>
      <c r="O51" s="348">
        <f t="shared" si="1"/>
        <v>0.20307457447052002</v>
      </c>
      <c r="P51" s="348">
        <f t="shared" si="1"/>
        <v>0.2445220947265625</v>
      </c>
      <c r="Q51" s="348">
        <f t="shared" si="1"/>
        <v>0.11872696876525879</v>
      </c>
      <c r="R51" s="348">
        <f t="shared" si="1"/>
        <v>6.5137505531311035E-2</v>
      </c>
      <c r="S51" s="348">
        <f t="shared" si="1"/>
        <v>0.46332931518554688</v>
      </c>
      <c r="T51" s="348">
        <f t="shared" si="1"/>
        <v>0.42314803600311279</v>
      </c>
      <c r="U51" s="348">
        <f t="shared" si="1"/>
        <v>0.35206460952758789</v>
      </c>
    </row>
    <row r="52" spans="1:21" ht="15" customHeight="1" x14ac:dyDescent="0.25">
      <c r="A52" s="348"/>
      <c r="B52" s="348"/>
      <c r="C52" s="349">
        <v>12012</v>
      </c>
      <c r="D52" s="348">
        <f t="shared" si="0"/>
        <v>0.12991391122341156</v>
      </c>
      <c r="E52" s="348">
        <f t="shared" ref="E52:U52" si="2">E6-D6</f>
        <v>-6.4642317593097687E-2</v>
      </c>
      <c r="F52" s="348">
        <f t="shared" si="2"/>
        <v>0.10027454048395157</v>
      </c>
      <c r="G52" s="348">
        <f t="shared" si="2"/>
        <v>0.12110407650470734</v>
      </c>
      <c r="H52" s="348">
        <f t="shared" si="2"/>
        <v>0.20429110527038574</v>
      </c>
      <c r="I52" s="348">
        <f t="shared" si="2"/>
        <v>6.818053126335144E-2</v>
      </c>
      <c r="J52" s="348">
        <f t="shared" si="2"/>
        <v>6.7523062229156494E-2</v>
      </c>
      <c r="K52" s="348">
        <f t="shared" si="2"/>
        <v>7.4553608894348145E-2</v>
      </c>
      <c r="L52" s="348">
        <f t="shared" si="2"/>
        <v>7.5850903987884521E-2</v>
      </c>
      <c r="M52" s="348">
        <f t="shared" si="2"/>
        <v>1.7734944820404053E-2</v>
      </c>
      <c r="N52" s="348">
        <f t="shared" si="2"/>
        <v>9.0050935745239258E-2</v>
      </c>
      <c r="O52" s="348">
        <f t="shared" si="2"/>
        <v>0.19812852144241333</v>
      </c>
      <c r="P52" s="348">
        <f t="shared" si="2"/>
        <v>0.26403653621673584</v>
      </c>
      <c r="Q52" s="348">
        <f t="shared" si="2"/>
        <v>0.1098703145980835</v>
      </c>
      <c r="R52" s="348">
        <f t="shared" si="2"/>
        <v>5.5528163909912109E-2</v>
      </c>
      <c r="S52" s="348">
        <f t="shared" si="2"/>
        <v>0.47018241882324219</v>
      </c>
      <c r="T52" s="348">
        <f t="shared" si="2"/>
        <v>0.44829928874969482</v>
      </c>
      <c r="U52" s="348">
        <f t="shared" si="2"/>
        <v>0.33196496963500977</v>
      </c>
    </row>
    <row r="53" spans="1:21" x14ac:dyDescent="0.25">
      <c r="A53" s="348"/>
      <c r="B53" s="348"/>
      <c r="C53" s="349">
        <v>22012</v>
      </c>
      <c r="D53" s="348">
        <f t="shared" si="0"/>
        <v>0.25807762145996094</v>
      </c>
      <c r="E53" s="348">
        <f t="shared" ref="E53:U53" si="3">E7-D7</f>
        <v>-0.20485851168632507</v>
      </c>
      <c r="F53" s="348">
        <f t="shared" si="3"/>
        <v>0.13306786119937897</v>
      </c>
      <c r="G53" s="348">
        <f t="shared" si="3"/>
        <v>0.1406928151845932</v>
      </c>
      <c r="H53" s="348">
        <f t="shared" si="3"/>
        <v>0.17545172572135925</v>
      </c>
      <c r="I53" s="348">
        <f t="shared" si="3"/>
        <v>7.1841835975646973E-2</v>
      </c>
      <c r="J53" s="348">
        <f t="shared" si="3"/>
        <v>7.8660011291503906E-2</v>
      </c>
      <c r="K53" s="348">
        <f t="shared" si="3"/>
        <v>6.6041350364685059E-2</v>
      </c>
      <c r="L53" s="348">
        <f t="shared" si="3"/>
        <v>7.0986926555633545E-2</v>
      </c>
      <c r="M53" s="348">
        <f t="shared" si="3"/>
        <v>2.992016077041626E-2</v>
      </c>
      <c r="N53" s="348">
        <f t="shared" si="3"/>
        <v>8.3806931972503662E-2</v>
      </c>
      <c r="O53" s="348">
        <f t="shared" si="3"/>
        <v>0.19553059339523315</v>
      </c>
      <c r="P53" s="348">
        <f t="shared" si="3"/>
        <v>0.25521707534790039</v>
      </c>
      <c r="Q53" s="348">
        <f t="shared" si="3"/>
        <v>9.7045660018920898E-2</v>
      </c>
      <c r="R53" s="348">
        <f t="shared" si="3"/>
        <v>6.1491966247558594E-2</v>
      </c>
      <c r="S53" s="348">
        <f t="shared" si="3"/>
        <v>0.48270297050476074</v>
      </c>
      <c r="T53" s="348">
        <f t="shared" si="3"/>
        <v>0.36016583442687988</v>
      </c>
      <c r="U53" s="348">
        <f t="shared" si="3"/>
        <v>0.32004785537719727</v>
      </c>
    </row>
    <row r="54" spans="1:21" x14ac:dyDescent="0.25">
      <c r="A54" s="348"/>
      <c r="B54" s="348"/>
      <c r="C54" s="349">
        <v>32012</v>
      </c>
      <c r="D54" s="348">
        <f t="shared" si="0"/>
        <v>7.845577597618103E-2</v>
      </c>
      <c r="E54" s="348">
        <f t="shared" ref="E54:U54" si="4">E8-D8</f>
        <v>-1.2411922216415405E-2</v>
      </c>
      <c r="F54" s="348">
        <f t="shared" si="4"/>
        <v>0.11672325432300568</v>
      </c>
      <c r="G54" s="348">
        <f t="shared" si="4"/>
        <v>0.14229403436183929</v>
      </c>
      <c r="H54" s="348">
        <f t="shared" si="4"/>
        <v>0.17992079257965088</v>
      </c>
      <c r="I54" s="348">
        <f t="shared" si="4"/>
        <v>5.9824526309967041E-2</v>
      </c>
      <c r="J54" s="348">
        <f t="shared" si="4"/>
        <v>7.0685803890228271E-2</v>
      </c>
      <c r="K54" s="348">
        <f t="shared" si="4"/>
        <v>6.2349796295166016E-2</v>
      </c>
      <c r="L54" s="348">
        <f t="shared" si="4"/>
        <v>9.5797896385192871E-2</v>
      </c>
      <c r="M54" s="348">
        <f t="shared" si="4"/>
        <v>8.7191462516784668E-3</v>
      </c>
      <c r="N54" s="348">
        <f t="shared" si="4"/>
        <v>8.2519829273223877E-2</v>
      </c>
      <c r="O54" s="348">
        <f t="shared" si="4"/>
        <v>0.21041852235794067</v>
      </c>
      <c r="P54" s="348">
        <f t="shared" si="4"/>
        <v>0.23289775848388672</v>
      </c>
      <c r="Q54" s="348">
        <f t="shared" si="4"/>
        <v>0.12191224098205566</v>
      </c>
      <c r="R54" s="348">
        <f t="shared" si="4"/>
        <v>6.7542791366577148E-2</v>
      </c>
      <c r="S54" s="348">
        <f t="shared" si="4"/>
        <v>0.46842074394226074</v>
      </c>
      <c r="T54" s="348">
        <f t="shared" si="4"/>
        <v>0.42283618450164795</v>
      </c>
      <c r="U54" s="348">
        <f t="shared" si="4"/>
        <v>0.36512374877929688</v>
      </c>
    </row>
    <row r="55" spans="1:21" x14ac:dyDescent="0.25">
      <c r="A55" s="348"/>
      <c r="B55" s="348"/>
      <c r="C55" s="349">
        <v>42012</v>
      </c>
      <c r="D55" s="348">
        <f t="shared" si="0"/>
        <v>0.28012722730636597</v>
      </c>
      <c r="E55" s="348">
        <f t="shared" ref="E55:U55" si="5">E9-D9</f>
        <v>-0.18874372541904449</v>
      </c>
      <c r="F55" s="348">
        <f t="shared" si="5"/>
        <v>9.5370352268218994E-2</v>
      </c>
      <c r="G55" s="348">
        <f t="shared" si="5"/>
        <v>0.15567903220653534</v>
      </c>
      <c r="H55" s="348">
        <f t="shared" si="5"/>
        <v>0.1594289243221283</v>
      </c>
      <c r="I55" s="348">
        <f t="shared" si="5"/>
        <v>0.10172730684280396</v>
      </c>
      <c r="J55" s="348">
        <f t="shared" si="5"/>
        <v>4.5526504516601563E-2</v>
      </c>
      <c r="K55" s="348">
        <f t="shared" si="5"/>
        <v>3.3903300762176514E-2</v>
      </c>
      <c r="L55" s="348">
        <f t="shared" si="5"/>
        <v>0.12913978099822998</v>
      </c>
      <c r="M55" s="348">
        <f t="shared" si="5"/>
        <v>2.1282494068145752E-2</v>
      </c>
      <c r="N55" s="348">
        <f t="shared" si="5"/>
        <v>6.0853004455566406E-2</v>
      </c>
      <c r="O55" s="348">
        <f t="shared" si="5"/>
        <v>0.20819836854934692</v>
      </c>
      <c r="P55" s="348">
        <f t="shared" si="5"/>
        <v>0.22674083709716797</v>
      </c>
      <c r="Q55" s="348">
        <f t="shared" si="5"/>
        <v>0.14500880241394043</v>
      </c>
      <c r="R55" s="348">
        <f t="shared" si="5"/>
        <v>7.5825810432434082E-2</v>
      </c>
      <c r="S55" s="348">
        <f t="shared" si="5"/>
        <v>0.43281614780426025</v>
      </c>
      <c r="T55" s="348">
        <f t="shared" si="5"/>
        <v>0.46223711967468262</v>
      </c>
      <c r="U55" s="348">
        <f t="shared" si="5"/>
        <v>0.3953852653503418</v>
      </c>
    </row>
    <row r="56" spans="1:21" x14ac:dyDescent="0.25">
      <c r="A56" s="348"/>
      <c r="B56" s="348"/>
      <c r="C56" s="349">
        <v>2013</v>
      </c>
      <c r="D56" s="348">
        <f t="shared" si="0"/>
        <v>0.1278696209192276</v>
      </c>
      <c r="E56" s="348">
        <f t="shared" ref="E56:U57" si="6">E10-D10</f>
        <v>-6.03647381067276E-2</v>
      </c>
      <c r="F56" s="348">
        <f t="shared" si="6"/>
        <v>8.3108901977539063E-2</v>
      </c>
      <c r="G56" s="348">
        <f t="shared" si="6"/>
        <v>0.1410558819770813</v>
      </c>
      <c r="H56" s="348">
        <f t="shared" si="6"/>
        <v>0.19732099771499634</v>
      </c>
      <c r="I56" s="348">
        <f t="shared" si="6"/>
        <v>7.8240394592285156E-2</v>
      </c>
      <c r="J56" s="348">
        <f t="shared" si="6"/>
        <v>6.2269628047943115E-2</v>
      </c>
      <c r="K56" s="348">
        <f t="shared" si="6"/>
        <v>6.3745975494384766E-2</v>
      </c>
      <c r="L56" s="348">
        <f t="shared" si="6"/>
        <v>9.7135365009307861E-2</v>
      </c>
      <c r="M56" s="348">
        <f t="shared" si="6"/>
        <v>1.3555765151977539E-2</v>
      </c>
      <c r="N56" s="348">
        <f t="shared" si="6"/>
        <v>8.2506418228149414E-2</v>
      </c>
      <c r="O56" s="348">
        <f t="shared" si="6"/>
        <v>0.19673681259155273</v>
      </c>
      <c r="P56" s="348">
        <f t="shared" si="6"/>
        <v>0.2256777286529541</v>
      </c>
      <c r="Q56" s="348">
        <f t="shared" si="6"/>
        <v>0.13052558898925781</v>
      </c>
      <c r="R56" s="348">
        <f t="shared" si="6"/>
        <v>6.6546440124511719E-2</v>
      </c>
      <c r="S56" s="348">
        <f t="shared" si="6"/>
        <v>0.44649577140808105</v>
      </c>
      <c r="T56" s="348">
        <f t="shared" si="6"/>
        <v>0.52186477184295654</v>
      </c>
      <c r="U56" s="348">
        <f t="shared" si="6"/>
        <v>0.33669710159301758</v>
      </c>
    </row>
    <row r="57" spans="1:21" x14ac:dyDescent="0.25">
      <c r="A57" s="348"/>
      <c r="B57" s="348"/>
      <c r="C57" s="349">
        <v>12013</v>
      </c>
      <c r="D57" s="348">
        <f t="shared" si="0"/>
        <v>5.5348344147205353E-2</v>
      </c>
      <c r="E57" s="348">
        <f t="shared" si="6"/>
        <v>2.4444691836833954E-2</v>
      </c>
      <c r="F57" s="348">
        <f t="shared" si="6"/>
        <v>8.1314682960510254E-2</v>
      </c>
      <c r="G57" s="348">
        <f t="shared" si="6"/>
        <v>0.14551633596420288</v>
      </c>
      <c r="H57" s="348">
        <f t="shared" si="6"/>
        <v>0.19591081142425537</v>
      </c>
      <c r="I57" s="348">
        <f t="shared" si="6"/>
        <v>7.3294162750244141E-2</v>
      </c>
      <c r="J57" s="348">
        <f t="shared" si="6"/>
        <v>8.1210970878601074E-2</v>
      </c>
      <c r="K57" s="348">
        <f t="shared" si="6"/>
        <v>4.6849608421325684E-2</v>
      </c>
      <c r="L57" s="348">
        <f t="shared" si="6"/>
        <v>0.10115855932235718</v>
      </c>
      <c r="M57" s="348">
        <f t="shared" si="6"/>
        <v>1.3321638107299805E-2</v>
      </c>
      <c r="N57" s="348">
        <f t="shared" si="6"/>
        <v>7.3880255222320557E-2</v>
      </c>
      <c r="O57" s="348">
        <f t="shared" si="6"/>
        <v>0.20168864727020264</v>
      </c>
      <c r="P57" s="348">
        <f t="shared" si="6"/>
        <v>0.23222291469573975</v>
      </c>
      <c r="Q57" s="348">
        <f t="shared" si="6"/>
        <v>0.12788653373718262</v>
      </c>
      <c r="R57" s="348">
        <f t="shared" si="6"/>
        <v>7.8165292739868164E-2</v>
      </c>
      <c r="S57" s="348">
        <f t="shared" si="6"/>
        <v>0.44134628772735596</v>
      </c>
      <c r="T57" s="348">
        <f t="shared" si="6"/>
        <v>0.47113406658172607</v>
      </c>
      <c r="U57" s="348">
        <f t="shared" si="6"/>
        <v>0.40599417686462402</v>
      </c>
    </row>
    <row r="58" spans="1:21" x14ac:dyDescent="0.25">
      <c r="A58" s="348"/>
      <c r="B58" s="348"/>
      <c r="C58" s="349">
        <v>22013</v>
      </c>
      <c r="D58" s="348">
        <f t="shared" si="0"/>
        <v>0.21366608142852783</v>
      </c>
      <c r="E58" s="348">
        <f t="shared" ref="E58:U58" si="7">E12-D12</f>
        <v>-0.11333518475294113</v>
      </c>
      <c r="F58" s="348">
        <f t="shared" si="7"/>
        <v>8.0245442688465118E-2</v>
      </c>
      <c r="G58" s="348">
        <f t="shared" si="7"/>
        <v>0.14609228074550629</v>
      </c>
      <c r="H58" s="348">
        <f t="shared" si="7"/>
        <v>0.18607485294342041</v>
      </c>
      <c r="I58" s="348">
        <f t="shared" si="7"/>
        <v>8.7875008583068848E-2</v>
      </c>
      <c r="J58" s="348">
        <f t="shared" si="7"/>
        <v>3.8119196891784668E-2</v>
      </c>
      <c r="K58" s="348">
        <f t="shared" si="7"/>
        <v>8.7993144989013672E-2</v>
      </c>
      <c r="L58" s="348">
        <f t="shared" si="7"/>
        <v>8.5176229476928711E-2</v>
      </c>
      <c r="M58" s="348">
        <f t="shared" si="7"/>
        <v>3.1100094318389893E-2</v>
      </c>
      <c r="N58" s="348">
        <f t="shared" si="7"/>
        <v>6.4993441104888916E-2</v>
      </c>
      <c r="O58" s="348">
        <f t="shared" si="7"/>
        <v>0.20197212696075439</v>
      </c>
      <c r="P58" s="348">
        <f t="shared" si="7"/>
        <v>0.22412455081939697</v>
      </c>
      <c r="Q58" s="348">
        <f t="shared" si="7"/>
        <v>0.15007638931274414</v>
      </c>
      <c r="R58" s="348">
        <f t="shared" si="7"/>
        <v>4.9768328666687012E-2</v>
      </c>
      <c r="S58" s="348">
        <f t="shared" si="7"/>
        <v>0.45218384265899658</v>
      </c>
      <c r="T58" s="348">
        <f t="shared" si="7"/>
        <v>0.51440346240997314</v>
      </c>
      <c r="U58" s="348">
        <f t="shared" si="7"/>
        <v>0.29576611518859863</v>
      </c>
    </row>
    <row r="59" spans="1:21" x14ac:dyDescent="0.25">
      <c r="A59" s="348"/>
      <c r="B59" s="348"/>
      <c r="C59" s="349">
        <v>32013</v>
      </c>
      <c r="D59" s="348">
        <f t="shared" si="0"/>
        <v>0.13813796639442444</v>
      </c>
      <c r="E59" s="348">
        <f t="shared" ref="E59:U59" si="8">E13-D13</f>
        <v>-6.755373626947403E-2</v>
      </c>
      <c r="F59" s="348">
        <f t="shared" si="8"/>
        <v>7.169448584318161E-2</v>
      </c>
      <c r="G59" s="348">
        <f t="shared" si="8"/>
        <v>0.13124860823154449</v>
      </c>
      <c r="H59" s="348">
        <f t="shared" si="8"/>
        <v>0.20298880338668823</v>
      </c>
      <c r="I59" s="348">
        <f t="shared" si="8"/>
        <v>7.5290858745574951E-2</v>
      </c>
      <c r="J59" s="348">
        <f t="shared" si="8"/>
        <v>6.4062356948852539E-2</v>
      </c>
      <c r="K59" s="348">
        <f t="shared" si="8"/>
        <v>5.8112859725952148E-2</v>
      </c>
      <c r="L59" s="348">
        <f t="shared" si="8"/>
        <v>9.9118411540985107E-2</v>
      </c>
      <c r="M59" s="348">
        <f t="shared" si="8"/>
        <v>-4.8166513442993164E-4</v>
      </c>
      <c r="N59" s="348">
        <f t="shared" si="8"/>
        <v>9.7197353839874268E-2</v>
      </c>
      <c r="O59" s="348">
        <f t="shared" si="8"/>
        <v>0.19986796379089355</v>
      </c>
      <c r="P59" s="348">
        <f t="shared" si="8"/>
        <v>0.23483037948608398</v>
      </c>
      <c r="Q59" s="348">
        <f t="shared" si="8"/>
        <v>0.11232459545135498</v>
      </c>
      <c r="R59" s="348">
        <f t="shared" si="8"/>
        <v>7.027733325958252E-2</v>
      </c>
      <c r="S59" s="348">
        <f t="shared" si="8"/>
        <v>0.44379615783691406</v>
      </c>
      <c r="T59" s="348">
        <f t="shared" si="8"/>
        <v>0.55434894561767578</v>
      </c>
      <c r="U59" s="348">
        <f t="shared" si="8"/>
        <v>0.27420973777770996</v>
      </c>
    </row>
    <row r="60" spans="1:21" x14ac:dyDescent="0.25">
      <c r="A60" s="348"/>
      <c r="B60" s="348"/>
      <c r="C60" s="349">
        <v>42013</v>
      </c>
      <c r="D60" s="348">
        <f t="shared" si="0"/>
        <v>0.10043984651565552</v>
      </c>
      <c r="E60" s="348">
        <f t="shared" ref="E60:U60" si="9">E14-D14</f>
        <v>-7.8311115503311157E-2</v>
      </c>
      <c r="F60" s="348">
        <f t="shared" si="9"/>
        <v>9.7847394645214081E-2</v>
      </c>
      <c r="G60" s="348">
        <f t="shared" si="9"/>
        <v>0.14147541671991348</v>
      </c>
      <c r="H60" s="348">
        <f t="shared" si="9"/>
        <v>0.20396953821182251</v>
      </c>
      <c r="I60" s="348">
        <f t="shared" si="9"/>
        <v>7.6624274253845215E-2</v>
      </c>
      <c r="J60" s="348">
        <f t="shared" si="9"/>
        <v>6.5873265266418457E-2</v>
      </c>
      <c r="K60" s="348">
        <f t="shared" si="9"/>
        <v>6.1833679676055908E-2</v>
      </c>
      <c r="L60" s="348">
        <f t="shared" si="9"/>
        <v>0.10195600986480713</v>
      </c>
      <c r="M60" s="348">
        <f t="shared" si="9"/>
        <v>1.0326862335205078E-2</v>
      </c>
      <c r="N60" s="348">
        <f t="shared" si="9"/>
        <v>9.374690055847168E-2</v>
      </c>
      <c r="O60" s="348">
        <f t="shared" si="9"/>
        <v>0.18405169248580933</v>
      </c>
      <c r="P60" s="348">
        <f t="shared" si="9"/>
        <v>0.21180248260498047</v>
      </c>
      <c r="Q60" s="348">
        <f t="shared" si="9"/>
        <v>0.13153088092803955</v>
      </c>
      <c r="R60" s="348">
        <f t="shared" si="9"/>
        <v>6.854557991027832E-2</v>
      </c>
      <c r="S60" s="348">
        <f t="shared" si="9"/>
        <v>0.44874358177185059</v>
      </c>
      <c r="T60" s="348">
        <f t="shared" si="9"/>
        <v>0.54713451862335205</v>
      </c>
      <c r="U60" s="348">
        <f t="shared" si="9"/>
        <v>0.36512136459350586</v>
      </c>
    </row>
    <row r="61" spans="1:21" x14ac:dyDescent="0.25">
      <c r="A61" s="348"/>
      <c r="B61" s="348"/>
      <c r="C61" s="349">
        <v>2014</v>
      </c>
      <c r="D61" s="348">
        <f t="shared" si="0"/>
        <v>7.6168529689311981E-2</v>
      </c>
      <c r="E61" s="348">
        <f t="shared" ref="E61:U62" si="10">E15-D15</f>
        <v>-5.035049095749855E-2</v>
      </c>
      <c r="F61" s="348">
        <f t="shared" si="10"/>
        <v>0.10315259918570518</v>
      </c>
      <c r="G61" s="348">
        <f t="shared" si="10"/>
        <v>0.14158715307712555</v>
      </c>
      <c r="H61" s="348">
        <f t="shared" si="10"/>
        <v>0.20650506019592285</v>
      </c>
      <c r="I61" s="348">
        <f t="shared" si="10"/>
        <v>6.2509924173355103E-2</v>
      </c>
      <c r="J61" s="348">
        <f t="shared" si="10"/>
        <v>6.2153041362762451E-2</v>
      </c>
      <c r="K61" s="348">
        <f t="shared" si="10"/>
        <v>6.3222527503967285E-2</v>
      </c>
      <c r="L61" s="348">
        <f t="shared" si="10"/>
        <v>9.5211207866668701E-2</v>
      </c>
      <c r="M61" s="348">
        <f t="shared" si="10"/>
        <v>8.2495212554931641E-3</v>
      </c>
      <c r="N61" s="348">
        <f t="shared" si="10"/>
        <v>7.5651168823242188E-2</v>
      </c>
      <c r="O61" s="348">
        <f t="shared" si="10"/>
        <v>0.17902415990829468</v>
      </c>
      <c r="P61" s="348">
        <f t="shared" si="10"/>
        <v>0.21026217937469482</v>
      </c>
      <c r="Q61" s="348">
        <f t="shared" si="10"/>
        <v>0.11647093296051025</v>
      </c>
      <c r="R61" s="348">
        <f t="shared" si="10"/>
        <v>7.0189476013183594E-2</v>
      </c>
      <c r="S61" s="348">
        <f t="shared" si="10"/>
        <v>0.4563060998916626</v>
      </c>
      <c r="T61" s="348">
        <f t="shared" si="10"/>
        <v>0.52766621112823486</v>
      </c>
      <c r="U61" s="348">
        <f t="shared" si="10"/>
        <v>0.27204394340515137</v>
      </c>
    </row>
    <row r="62" spans="1:21" x14ac:dyDescent="0.25">
      <c r="A62" s="348"/>
      <c r="B62" s="348"/>
      <c r="C62" s="349">
        <v>12014</v>
      </c>
      <c r="D62" s="348">
        <f t="shared" si="0"/>
        <v>0.13994584977626801</v>
      </c>
      <c r="E62" s="348">
        <f t="shared" si="10"/>
        <v>-0.12247372232377529</v>
      </c>
      <c r="F62" s="348">
        <f t="shared" si="10"/>
        <v>8.5152892395853996E-2</v>
      </c>
      <c r="G62" s="348">
        <f t="shared" si="10"/>
        <v>0.16071795672178268</v>
      </c>
      <c r="H62" s="348">
        <f t="shared" si="10"/>
        <v>0.19226095080375671</v>
      </c>
      <c r="I62" s="348">
        <f t="shared" si="10"/>
        <v>6.7119449377059937E-2</v>
      </c>
      <c r="J62" s="348">
        <f t="shared" si="10"/>
        <v>9.450918436050415E-2</v>
      </c>
      <c r="K62" s="348">
        <f t="shared" si="10"/>
        <v>6.3471734523773193E-2</v>
      </c>
      <c r="L62" s="348">
        <f t="shared" si="10"/>
        <v>7.4181735515594482E-2</v>
      </c>
      <c r="M62" s="348">
        <f t="shared" si="10"/>
        <v>1.0363876819610596E-2</v>
      </c>
      <c r="N62" s="348">
        <f t="shared" si="10"/>
        <v>8.2649886608123779E-2</v>
      </c>
      <c r="O62" s="348">
        <f t="shared" si="10"/>
        <v>0.18302953243255615</v>
      </c>
      <c r="P62" s="348">
        <f t="shared" si="10"/>
        <v>0.21188008785247803</v>
      </c>
      <c r="Q62" s="348">
        <f t="shared" si="10"/>
        <v>0.10833191871643066</v>
      </c>
      <c r="R62" s="348">
        <f t="shared" si="10"/>
        <v>8.1026792526245117E-2</v>
      </c>
      <c r="S62" s="348">
        <f t="shared" si="10"/>
        <v>0.47543728351593018</v>
      </c>
      <c r="T62" s="348">
        <f t="shared" si="10"/>
        <v>0.49303174018859863</v>
      </c>
      <c r="U62" s="348">
        <f t="shared" si="10"/>
        <v>0.36405229568481445</v>
      </c>
    </row>
    <row r="63" spans="1:21" x14ac:dyDescent="0.25">
      <c r="A63" s="348"/>
      <c r="B63" s="348"/>
      <c r="C63" s="349">
        <v>22014</v>
      </c>
      <c r="D63" s="348">
        <f t="shared" si="0"/>
        <v>-8.0353662371635437E-2</v>
      </c>
      <c r="E63" s="348">
        <f t="shared" ref="E63:U63" si="11">E17-D17</f>
        <v>8.2321790978312492E-2</v>
      </c>
      <c r="F63" s="348">
        <f t="shared" si="11"/>
        <v>0.14642279036343098</v>
      </c>
      <c r="G63" s="348">
        <f t="shared" si="11"/>
        <v>0.12746343016624451</v>
      </c>
      <c r="H63" s="348">
        <f t="shared" si="11"/>
        <v>0.20513695478439331</v>
      </c>
      <c r="I63" s="348">
        <f t="shared" si="11"/>
        <v>7.2851479053497314E-2</v>
      </c>
      <c r="J63" s="348">
        <f t="shared" si="11"/>
        <v>6.7793071269989014E-2</v>
      </c>
      <c r="K63" s="348">
        <f t="shared" si="11"/>
        <v>3.7355422973632813E-2</v>
      </c>
      <c r="L63" s="348">
        <f t="shared" si="11"/>
        <v>9.9116504192352295E-2</v>
      </c>
      <c r="M63" s="348">
        <f t="shared" si="11"/>
        <v>7.0053339004516602E-4</v>
      </c>
      <c r="N63" s="348">
        <f t="shared" si="11"/>
        <v>8.4249496459960938E-2</v>
      </c>
      <c r="O63" s="348">
        <f t="shared" si="11"/>
        <v>0.18308061361312866</v>
      </c>
      <c r="P63" s="348">
        <f t="shared" si="11"/>
        <v>0.21370112895965576</v>
      </c>
      <c r="Q63" s="348">
        <f t="shared" si="11"/>
        <v>0.11399161815643311</v>
      </c>
      <c r="R63" s="348">
        <f t="shared" si="11"/>
        <v>7.3762059211730957E-2</v>
      </c>
      <c r="S63" s="348">
        <f t="shared" si="11"/>
        <v>0.44293379783630371</v>
      </c>
      <c r="T63" s="348">
        <f t="shared" si="11"/>
        <v>0.53398537635803223</v>
      </c>
      <c r="U63" s="348">
        <f t="shared" si="11"/>
        <v>0.1821439266204834</v>
      </c>
    </row>
    <row r="64" spans="1:21" x14ac:dyDescent="0.25">
      <c r="A64" s="348"/>
      <c r="B64" s="348"/>
      <c r="C64" s="349">
        <v>32014</v>
      </c>
      <c r="D64" s="348">
        <f t="shared" si="0"/>
        <v>0.1835591048002243</v>
      </c>
      <c r="E64" s="348">
        <f t="shared" ref="E64:U64" si="12">E18-D18</f>
        <v>-0.15786296874284744</v>
      </c>
      <c r="F64" s="348">
        <f t="shared" si="12"/>
        <v>0.10793580859899521</v>
      </c>
      <c r="G64" s="348">
        <f t="shared" si="12"/>
        <v>0.14625954627990723</v>
      </c>
      <c r="H64" s="348">
        <f t="shared" si="12"/>
        <v>0.20922765135765076</v>
      </c>
      <c r="I64" s="348">
        <f t="shared" si="12"/>
        <v>4.8068434000015259E-2</v>
      </c>
      <c r="J64" s="348">
        <f t="shared" si="12"/>
        <v>5.0499558448791504E-2</v>
      </c>
      <c r="K64" s="348">
        <f t="shared" si="12"/>
        <v>7.8760683536529541E-2</v>
      </c>
      <c r="L64" s="348">
        <f t="shared" si="12"/>
        <v>9.2660486698150635E-2</v>
      </c>
      <c r="M64" s="348">
        <f t="shared" si="12"/>
        <v>6.2981843948364258E-3</v>
      </c>
      <c r="N64" s="348">
        <f t="shared" si="12"/>
        <v>6.0073375701904297E-2</v>
      </c>
      <c r="O64" s="348">
        <f t="shared" si="12"/>
        <v>0.18046331405639648</v>
      </c>
      <c r="P64" s="348">
        <f t="shared" si="12"/>
        <v>0.21695077419281006</v>
      </c>
      <c r="Q64" s="348">
        <f t="shared" si="12"/>
        <v>0.11030793190002441</v>
      </c>
      <c r="R64" s="348">
        <f t="shared" si="12"/>
        <v>6.4234256744384766E-2</v>
      </c>
      <c r="S64" s="348">
        <f t="shared" si="12"/>
        <v>0.44628727436065674</v>
      </c>
      <c r="T64" s="348">
        <f t="shared" si="12"/>
        <v>0.52087604999542236</v>
      </c>
      <c r="U64" s="348">
        <f t="shared" si="12"/>
        <v>0.24632167816162109</v>
      </c>
    </row>
    <row r="65" spans="1:21" x14ac:dyDescent="0.25">
      <c r="A65" s="348"/>
      <c r="B65" s="348"/>
      <c r="C65" s="349">
        <v>42014</v>
      </c>
      <c r="D65" s="348">
        <f t="shared" si="0"/>
        <v>8.6521126329898834E-2</v>
      </c>
      <c r="E65" s="348">
        <f t="shared" ref="E65:U65" si="13">E19-D19</f>
        <v>-2.9252029955387115E-2</v>
      </c>
      <c r="F65" s="348">
        <f t="shared" si="13"/>
        <v>7.4833199381828308E-2</v>
      </c>
      <c r="G65" s="348">
        <f t="shared" si="13"/>
        <v>0.13161708414554596</v>
      </c>
      <c r="H65" s="348">
        <f t="shared" si="13"/>
        <v>0.21927812695503235</v>
      </c>
      <c r="I65" s="348">
        <f t="shared" si="13"/>
        <v>6.2817603349685669E-2</v>
      </c>
      <c r="J65" s="348">
        <f t="shared" si="13"/>
        <v>3.6543309688568115E-2</v>
      </c>
      <c r="K65" s="348">
        <f t="shared" si="13"/>
        <v>7.3090970516204834E-2</v>
      </c>
      <c r="L65" s="348">
        <f t="shared" si="13"/>
        <v>0.1143031120300293</v>
      </c>
      <c r="M65" s="348">
        <f t="shared" si="13"/>
        <v>1.6649484634399414E-2</v>
      </c>
      <c r="N65" s="348">
        <f t="shared" si="13"/>
        <v>7.4233591556549072E-2</v>
      </c>
      <c r="O65" s="348">
        <f t="shared" si="13"/>
        <v>0.17001992464065552</v>
      </c>
      <c r="P65" s="348">
        <f t="shared" si="13"/>
        <v>0.19870197772979736</v>
      </c>
      <c r="Q65" s="348">
        <f t="shared" si="13"/>
        <v>0.1343989372253418</v>
      </c>
      <c r="R65" s="348">
        <f t="shared" si="13"/>
        <v>6.1612844467163086E-2</v>
      </c>
      <c r="S65" s="348">
        <f t="shared" si="13"/>
        <v>0.45986533164978027</v>
      </c>
      <c r="T65" s="348">
        <f t="shared" si="13"/>
        <v>0.56391358375549316</v>
      </c>
      <c r="U65" s="348">
        <f t="shared" si="13"/>
        <v>0.29731154441833496</v>
      </c>
    </row>
    <row r="66" spans="1:21" x14ac:dyDescent="0.25">
      <c r="A66" s="348"/>
      <c r="B66" s="348"/>
      <c r="C66" s="349">
        <v>2015</v>
      </c>
      <c r="D66" s="348">
        <f t="shared" si="0"/>
        <v>6.7154467105865479E-2</v>
      </c>
      <c r="E66" s="348">
        <f t="shared" ref="E66:U67" si="14">E20-D20</f>
        <v>-9.1540176421403885E-2</v>
      </c>
      <c r="F66" s="348">
        <f t="shared" si="14"/>
        <v>6.241317093372345E-2</v>
      </c>
      <c r="G66" s="348">
        <f t="shared" si="14"/>
        <v>0.1644882895052433</v>
      </c>
      <c r="H66" s="348">
        <f t="shared" si="14"/>
        <v>0.20644965767860413</v>
      </c>
      <c r="I66" s="348">
        <f t="shared" si="14"/>
        <v>5.2454233169555664E-2</v>
      </c>
      <c r="J66" s="348">
        <f t="shared" si="14"/>
        <v>6.3379108905792236E-2</v>
      </c>
      <c r="K66" s="348">
        <f t="shared" si="14"/>
        <v>5.7230234146118164E-2</v>
      </c>
      <c r="L66" s="348">
        <f t="shared" si="14"/>
        <v>0.11771088838577271</v>
      </c>
      <c r="M66" s="348">
        <f t="shared" si="14"/>
        <v>4.3495297431945801E-3</v>
      </c>
      <c r="N66" s="348">
        <f t="shared" si="14"/>
        <v>5.6182324886322021E-2</v>
      </c>
      <c r="O66" s="348">
        <f t="shared" si="14"/>
        <v>0.21099591255187988</v>
      </c>
      <c r="P66" s="348">
        <f t="shared" si="14"/>
        <v>0.20390158891677856</v>
      </c>
      <c r="Q66" s="348">
        <f t="shared" si="14"/>
        <v>0.13407444953918457</v>
      </c>
      <c r="R66" s="348">
        <f t="shared" si="14"/>
        <v>8.7371706962585449E-2</v>
      </c>
      <c r="S66" s="348">
        <f t="shared" si="14"/>
        <v>0.44995498657226563</v>
      </c>
      <c r="T66" s="348">
        <f t="shared" si="14"/>
        <v>0.54535353183746338</v>
      </c>
      <c r="U66" s="348">
        <f t="shared" si="14"/>
        <v>0.3526461124420166</v>
      </c>
    </row>
    <row r="67" spans="1:21" x14ac:dyDescent="0.25">
      <c r="A67" s="348"/>
      <c r="B67" s="348"/>
      <c r="C67" s="349">
        <v>12015</v>
      </c>
      <c r="D67" s="348">
        <f t="shared" si="0"/>
        <v>0.13855160772800446</v>
      </c>
      <c r="E67" s="348">
        <f t="shared" si="14"/>
        <v>-0.1018131896853447</v>
      </c>
      <c r="F67" s="348">
        <f t="shared" si="14"/>
        <v>9.1619111597537994E-2</v>
      </c>
      <c r="G67" s="348">
        <f t="shared" si="14"/>
        <v>0.16356563568115234</v>
      </c>
      <c r="H67" s="348">
        <f t="shared" si="14"/>
        <v>0.21475863456726074</v>
      </c>
      <c r="I67" s="348">
        <f t="shared" si="14"/>
        <v>5.163651704788208E-2</v>
      </c>
      <c r="J67" s="348">
        <f t="shared" si="14"/>
        <v>6.8021059036254883E-2</v>
      </c>
      <c r="K67" s="348">
        <f t="shared" si="14"/>
        <v>6.2486886978149414E-2</v>
      </c>
      <c r="L67" s="348">
        <f t="shared" si="14"/>
        <v>9.8681211471557617E-2</v>
      </c>
      <c r="M67" s="348">
        <f t="shared" si="14"/>
        <v>9.4289779663085938E-3</v>
      </c>
      <c r="N67" s="348">
        <f t="shared" si="14"/>
        <v>6.3679695129394531E-2</v>
      </c>
      <c r="O67" s="348">
        <f t="shared" si="14"/>
        <v>0.20325690507888794</v>
      </c>
      <c r="P67" s="348">
        <f t="shared" si="14"/>
        <v>0.19943106174468994</v>
      </c>
      <c r="Q67" s="348">
        <f t="shared" si="14"/>
        <v>0.11119246482849121</v>
      </c>
      <c r="R67" s="348">
        <f t="shared" si="14"/>
        <v>8.6140871047973633E-2</v>
      </c>
      <c r="S67" s="348">
        <f t="shared" si="14"/>
        <v>0.46973764896392822</v>
      </c>
      <c r="T67" s="348">
        <f t="shared" si="14"/>
        <v>0.53501653671264648</v>
      </c>
      <c r="U67" s="348">
        <f t="shared" si="14"/>
        <v>0.28085756301879883</v>
      </c>
    </row>
    <row r="68" spans="1:21" x14ac:dyDescent="0.25">
      <c r="A68" s="348"/>
      <c r="B68" s="348"/>
      <c r="C68" s="349">
        <v>22015</v>
      </c>
      <c r="D68" s="348">
        <f t="shared" si="0"/>
        <v>0.15433834493160248</v>
      </c>
      <c r="E68" s="348">
        <f t="shared" ref="E68:U68" si="15">E22-D22</f>
        <v>-7.8030996024608612E-2</v>
      </c>
      <c r="F68" s="348">
        <f t="shared" si="15"/>
        <v>8.3352603018283844E-2</v>
      </c>
      <c r="G68" s="348">
        <f t="shared" si="15"/>
        <v>0.1537322998046875</v>
      </c>
      <c r="H68" s="348">
        <f t="shared" si="15"/>
        <v>0.19675043225288391</v>
      </c>
      <c r="I68" s="348">
        <f t="shared" si="15"/>
        <v>6.5155625343322754E-2</v>
      </c>
      <c r="J68" s="348">
        <f t="shared" si="15"/>
        <v>5.5459201335906982E-2</v>
      </c>
      <c r="K68" s="348">
        <f t="shared" si="15"/>
        <v>6.7148208618164063E-2</v>
      </c>
      <c r="L68" s="348">
        <f t="shared" si="15"/>
        <v>0.10280692577362061</v>
      </c>
      <c r="M68" s="348">
        <f t="shared" si="15"/>
        <v>5.2753686904907227E-3</v>
      </c>
      <c r="N68" s="348">
        <f t="shared" si="15"/>
        <v>7.4523210525512695E-2</v>
      </c>
      <c r="O68" s="348">
        <f t="shared" si="15"/>
        <v>0.19362503290176392</v>
      </c>
      <c r="P68" s="348">
        <f t="shared" si="15"/>
        <v>0.20025992393493652</v>
      </c>
      <c r="Q68" s="348">
        <f t="shared" si="15"/>
        <v>0.13541209697723389</v>
      </c>
      <c r="R68" s="348">
        <f t="shared" si="15"/>
        <v>7.8970551490783691E-2</v>
      </c>
      <c r="S68" s="348">
        <f t="shared" si="15"/>
        <v>0.46969413757324219</v>
      </c>
      <c r="T68" s="348">
        <f t="shared" si="15"/>
        <v>0.53746747970581055</v>
      </c>
      <c r="U68" s="348">
        <f t="shared" si="15"/>
        <v>0.36311507225036621</v>
      </c>
    </row>
    <row r="69" spans="1:21" x14ac:dyDescent="0.25">
      <c r="A69" s="348"/>
      <c r="B69" s="348"/>
      <c r="C69" s="349">
        <v>32015</v>
      </c>
      <c r="D69" s="348">
        <f t="shared" si="0"/>
        <v>0.28287181258201599</v>
      </c>
      <c r="E69" s="348">
        <f t="shared" ref="E69:U69" si="16">E23-D23</f>
        <v>-0.16565793752670288</v>
      </c>
      <c r="F69" s="348">
        <f t="shared" si="16"/>
        <v>4.8143491148948669E-2</v>
      </c>
      <c r="G69" s="348">
        <f t="shared" si="16"/>
        <v>0.16464348137378693</v>
      </c>
      <c r="H69" s="348">
        <f t="shared" si="16"/>
        <v>0.18647816777229309</v>
      </c>
      <c r="I69" s="348">
        <f t="shared" si="16"/>
        <v>5.4366171360015869E-2</v>
      </c>
      <c r="J69" s="348">
        <f t="shared" si="16"/>
        <v>6.4814925193786621E-2</v>
      </c>
      <c r="K69" s="348">
        <f t="shared" si="16"/>
        <v>6.3133835792541504E-2</v>
      </c>
      <c r="L69" s="348">
        <f t="shared" si="16"/>
        <v>0.10905981063842773</v>
      </c>
      <c r="M69" s="348">
        <f t="shared" si="16"/>
        <v>2.3732364177703857E-2</v>
      </c>
      <c r="N69" s="348">
        <f t="shared" si="16"/>
        <v>4.6659708023071289E-2</v>
      </c>
      <c r="O69" s="348">
        <f t="shared" si="16"/>
        <v>0.20986878871917725</v>
      </c>
      <c r="P69" s="348">
        <f t="shared" si="16"/>
        <v>0.20683133602142334</v>
      </c>
      <c r="Q69" s="348">
        <f t="shared" si="16"/>
        <v>0.12037110328674316</v>
      </c>
      <c r="R69" s="348">
        <f t="shared" si="16"/>
        <v>7.7705621719360352E-2</v>
      </c>
      <c r="S69" s="348">
        <f t="shared" si="16"/>
        <v>0.48068594932556152</v>
      </c>
      <c r="T69" s="348">
        <f t="shared" si="16"/>
        <v>0.50474977493286133</v>
      </c>
      <c r="U69" s="348">
        <f t="shared" si="16"/>
        <v>0.39129877090454102</v>
      </c>
    </row>
    <row r="70" spans="1:21" x14ac:dyDescent="0.25">
      <c r="A70" s="348"/>
      <c r="B70" s="348"/>
      <c r="C70" s="349">
        <v>42015</v>
      </c>
      <c r="D70" s="348">
        <f t="shared" si="0"/>
        <v>-0.21923790872097015</v>
      </c>
      <c r="E70" s="348">
        <f t="shared" ref="E70:U70" si="17">E24-D24</f>
        <v>2.5896385312080383E-2</v>
      </c>
      <c r="F70" s="348">
        <f t="shared" si="17"/>
        <v>2.4522155523300171E-2</v>
      </c>
      <c r="G70" s="348">
        <f t="shared" si="17"/>
        <v>0.17120759701356292</v>
      </c>
      <c r="H70" s="348">
        <f t="shared" si="17"/>
        <v>0.23479508841410279</v>
      </c>
      <c r="I70" s="348">
        <f t="shared" si="17"/>
        <v>3.8295730948448181E-2</v>
      </c>
      <c r="J70" s="348">
        <f t="shared" si="17"/>
        <v>6.7182421684265137E-2</v>
      </c>
      <c r="K70" s="348">
        <f t="shared" si="17"/>
        <v>3.3861249685287476E-2</v>
      </c>
      <c r="L70" s="348">
        <f t="shared" si="17"/>
        <v>0.16689527034759521</v>
      </c>
      <c r="M70" s="348">
        <f t="shared" si="17"/>
        <v>-2.1908879280090332E-2</v>
      </c>
      <c r="N70" s="348">
        <f t="shared" si="17"/>
        <v>3.7236154079437256E-2</v>
      </c>
      <c r="O70" s="348">
        <f t="shared" si="17"/>
        <v>0.24284499883651733</v>
      </c>
      <c r="P70" s="348">
        <f t="shared" si="17"/>
        <v>0.20982247591018677</v>
      </c>
      <c r="Q70" s="348">
        <f t="shared" si="17"/>
        <v>0.16623413562774658</v>
      </c>
      <c r="R70" s="348">
        <f t="shared" si="17"/>
        <v>0.10308361053466797</v>
      </c>
      <c r="S70" s="348">
        <f t="shared" si="17"/>
        <v>0.38318741321563721</v>
      </c>
      <c r="T70" s="348">
        <f t="shared" si="17"/>
        <v>0.6055377721786499</v>
      </c>
      <c r="U70" s="348">
        <f t="shared" si="17"/>
        <v>0.37587141990661621</v>
      </c>
    </row>
    <row r="71" spans="1:21" x14ac:dyDescent="0.25">
      <c r="A71" s="348"/>
      <c r="B71" s="348"/>
      <c r="C71" s="349">
        <v>2016</v>
      </c>
      <c r="D71" s="348">
        <f t="shared" ref="D71:D72" si="18">D25</f>
        <v>-0.24701490998268127</v>
      </c>
      <c r="E71" s="348">
        <f t="shared" ref="E71:U72" si="19">E25-D25</f>
        <v>1.3075768947601318E-2</v>
      </c>
      <c r="F71" s="348">
        <f t="shared" si="19"/>
        <v>0.10437975823879242</v>
      </c>
      <c r="G71" s="348">
        <f t="shared" si="19"/>
        <v>0.17110485956072807</v>
      </c>
      <c r="H71" s="348">
        <f t="shared" si="19"/>
        <v>0.21812948957085609</v>
      </c>
      <c r="I71" s="348">
        <f t="shared" si="19"/>
        <v>3.3990979194641113E-2</v>
      </c>
      <c r="J71" s="348">
        <f t="shared" si="19"/>
        <v>8.8039904832839966E-2</v>
      </c>
      <c r="K71" s="348">
        <f t="shared" si="19"/>
        <v>5.1624834537506104E-2</v>
      </c>
      <c r="L71" s="348">
        <f t="shared" si="19"/>
        <v>0.14261218905448914</v>
      </c>
      <c r="M71" s="348">
        <f t="shared" si="19"/>
        <v>-2.9138505458831787E-2</v>
      </c>
      <c r="N71" s="348">
        <f t="shared" si="19"/>
        <v>2.3005127906799316E-2</v>
      </c>
      <c r="O71" s="348">
        <f t="shared" si="19"/>
        <v>0.26143753528594971</v>
      </c>
      <c r="P71" s="348">
        <f t="shared" si="19"/>
        <v>0.20280259847640991</v>
      </c>
      <c r="Q71" s="348">
        <f t="shared" si="19"/>
        <v>0.12655484676361084</v>
      </c>
      <c r="R71" s="348">
        <f t="shared" si="19"/>
        <v>0.14892745018005371</v>
      </c>
      <c r="S71" s="348">
        <f t="shared" si="19"/>
        <v>0.39187908172607422</v>
      </c>
      <c r="T71" s="348">
        <f t="shared" si="19"/>
        <v>0.57660555839538574</v>
      </c>
      <c r="U71" s="348">
        <f t="shared" si="19"/>
        <v>0.33682465553283691</v>
      </c>
    </row>
    <row r="72" spans="1:21" x14ac:dyDescent="0.25">
      <c r="A72" s="348"/>
      <c r="B72" s="348"/>
      <c r="C72" s="349">
        <v>12016</v>
      </c>
      <c r="D72" s="348">
        <f t="shared" si="18"/>
        <v>-0.24701490998268127</v>
      </c>
      <c r="E72" s="348">
        <f t="shared" si="19"/>
        <v>1.3075768947601318E-2</v>
      </c>
      <c r="F72" s="348">
        <f t="shared" si="19"/>
        <v>0.10437975823879242</v>
      </c>
      <c r="G72" s="348">
        <f t="shared" si="19"/>
        <v>0.17110485956072807</v>
      </c>
      <c r="H72" s="348">
        <f t="shared" si="19"/>
        <v>0.21812948957085609</v>
      </c>
      <c r="I72" s="348">
        <f t="shared" si="19"/>
        <v>3.3990979194641113E-2</v>
      </c>
      <c r="J72" s="348">
        <f t="shared" si="19"/>
        <v>8.8039904832839966E-2</v>
      </c>
      <c r="K72" s="348">
        <f t="shared" si="19"/>
        <v>5.1624834537506104E-2</v>
      </c>
      <c r="L72" s="348">
        <f t="shared" si="19"/>
        <v>0.14261218905448914</v>
      </c>
      <c r="M72" s="348">
        <f t="shared" si="19"/>
        <v>-2.9138505458831787E-2</v>
      </c>
      <c r="N72" s="348">
        <f t="shared" si="19"/>
        <v>2.3005127906799316E-2</v>
      </c>
      <c r="O72" s="348">
        <f t="shared" si="19"/>
        <v>0.26143753528594971</v>
      </c>
      <c r="P72" s="348">
        <f t="shared" si="19"/>
        <v>0.20280259847640991</v>
      </c>
      <c r="Q72" s="348">
        <f t="shared" si="19"/>
        <v>0.12655484676361084</v>
      </c>
      <c r="R72" s="348">
        <f t="shared" si="19"/>
        <v>0.14892745018005371</v>
      </c>
      <c r="S72" s="348">
        <f t="shared" si="19"/>
        <v>0.39187908172607422</v>
      </c>
      <c r="T72" s="348">
        <f t="shared" si="19"/>
        <v>0.57660555839538574</v>
      </c>
      <c r="U72" s="348">
        <f t="shared" si="19"/>
        <v>0.33682465553283691</v>
      </c>
    </row>
    <row r="73" spans="1:21" x14ac:dyDescent="0.25">
      <c r="A73" s="348"/>
      <c r="B73" s="350" t="s">
        <v>778</v>
      </c>
      <c r="C73" s="349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</row>
    <row r="74" spans="1:21" ht="15" customHeight="1" x14ac:dyDescent="0.25">
      <c r="A74" s="348"/>
      <c r="B74" s="348"/>
      <c r="C74" s="349">
        <v>2012</v>
      </c>
      <c r="D74" s="348">
        <f>SUM(D28:$U28)</f>
        <v>0.94341108185471967</v>
      </c>
      <c r="E74" s="348">
        <f>SUM(E28:$U28)</f>
        <v>0.94278511242009699</v>
      </c>
      <c r="F74" s="348">
        <f>SUM(F28:$U28)</f>
        <v>0.93070830614306033</v>
      </c>
      <c r="G74" s="348">
        <f>SUM(G28:$U28)</f>
        <v>0.90946315065957606</v>
      </c>
      <c r="H74" s="348">
        <f>SUM(H28:$U28)</f>
        <v>0.87930375733412802</v>
      </c>
      <c r="I74" s="348">
        <f>SUM(I28:$U28)</f>
        <v>0.7877287829760462</v>
      </c>
      <c r="J74" s="348">
        <f>SUM(J28:$U28)</f>
        <v>0.7408348920289427</v>
      </c>
      <c r="K74" s="348">
        <f>SUM(K28:$U28)</f>
        <v>0.71051572659052908</v>
      </c>
      <c r="L74" s="348">
        <f>SUM(L28:$U28)</f>
        <v>0.67348174401558936</v>
      </c>
      <c r="M74" s="348">
        <f>SUM(M28:$U28)</f>
        <v>0.56731617846526206</v>
      </c>
      <c r="N74" s="348">
        <f>SUM(N28:$U28)</f>
        <v>0.53852307074703276</v>
      </c>
      <c r="O74" s="348">
        <f>SUM(O28:$U28)</f>
        <v>0.50618487619794905</v>
      </c>
      <c r="P74" s="348">
        <f>SUM(P28:$U28)</f>
        <v>0.20094153308309615</v>
      </c>
      <c r="Q74" s="348">
        <f>SUM(Q28:$U28)</f>
        <v>0.18288182863034308</v>
      </c>
      <c r="R74" s="348">
        <f>SUM(R28:$U28)</f>
        <v>0.16205782652832568</v>
      </c>
      <c r="S74" s="348">
        <f>SUM(S28:$U28)</f>
        <v>0.13592589111067355</v>
      </c>
      <c r="T74" s="348">
        <f>SUM(T28:$U28)</f>
        <v>7.8162422869354486E-3</v>
      </c>
      <c r="U74" s="348">
        <f>SUM(U28:$U28)</f>
        <v>2.0317479502409697E-3</v>
      </c>
    </row>
    <row r="75" spans="1:21" ht="15" customHeight="1" x14ac:dyDescent="0.25">
      <c r="A75" s="348"/>
      <c r="B75" s="348"/>
      <c r="C75" s="349">
        <v>12012</v>
      </c>
      <c r="D75" s="348">
        <f>SUM(D29:$U29)</f>
        <v>0.93606446584453806</v>
      </c>
      <c r="E75" s="348">
        <f>SUM(E29:$U29)</f>
        <v>0.93541777727659792</v>
      </c>
      <c r="F75" s="348">
        <f>SUM(F29:$U29)</f>
        <v>0.92343352397438139</v>
      </c>
      <c r="G75" s="348">
        <f>SUM(G29:$U29)</f>
        <v>0.90251359564717859</v>
      </c>
      <c r="H75" s="348">
        <f>SUM(H29:$U29)</f>
        <v>0.87282344361301512</v>
      </c>
      <c r="I75" s="348">
        <f>SUM(I29:$U29)</f>
        <v>0.78101286699529737</v>
      </c>
      <c r="J75" s="348">
        <f>SUM(J29:$U29)</f>
        <v>0.73622240906115621</v>
      </c>
      <c r="K75" s="348">
        <f>SUM(K29:$U29)</f>
        <v>0.70607692038174719</v>
      </c>
      <c r="L75" s="348">
        <f>SUM(L29:$U29)</f>
        <v>0.66904561256524175</v>
      </c>
      <c r="M75" s="348">
        <f>SUM(M29:$U29)</f>
        <v>0.5626178759848699</v>
      </c>
      <c r="N75" s="348">
        <f>SUM(N29:$U29)</f>
        <v>0.53353181143756956</v>
      </c>
      <c r="O75" s="348">
        <f>SUM(O29:$U29)</f>
        <v>0.50110102107282728</v>
      </c>
      <c r="P75" s="348">
        <f>SUM(P29:$U29)</f>
        <v>0.19862965156789869</v>
      </c>
      <c r="Q75" s="348">
        <f>SUM(Q29:$U29)</f>
        <v>0.18102250469382852</v>
      </c>
      <c r="R75" s="348">
        <f>SUM(R29:$U29)</f>
        <v>0.15986196917947382</v>
      </c>
      <c r="S75" s="348">
        <f>SUM(S29:$U29)</f>
        <v>0.13384595548268408</v>
      </c>
      <c r="T75" s="348">
        <f>SUM(T29:$U29)</f>
        <v>7.3467198526486754E-3</v>
      </c>
      <c r="U75" s="348">
        <f>SUM(U29:$U29)</f>
        <v>1.8004992743954062E-3</v>
      </c>
    </row>
    <row r="76" spans="1:21" x14ac:dyDescent="0.25">
      <c r="A76" s="348"/>
      <c r="B76" s="348"/>
      <c r="C76" s="349">
        <v>22012</v>
      </c>
      <c r="D76" s="348">
        <f>SUM(D30:$U30)</f>
        <v>0.94191704608965665</v>
      </c>
      <c r="E76" s="348">
        <f>SUM(E30:$U30)</f>
        <v>0.94111747993156314</v>
      </c>
      <c r="F76" s="348">
        <f>SUM(F30:$U30)</f>
        <v>0.9291815566830337</v>
      </c>
      <c r="G76" s="348">
        <f>SUM(G30:$U30)</f>
        <v>0.90777915110811591</v>
      </c>
      <c r="H76" s="348">
        <f>SUM(H30:$U30)</f>
        <v>0.87698227306827903</v>
      </c>
      <c r="I76" s="348">
        <f>SUM(I30:$U30)</f>
        <v>0.78549922397360206</v>
      </c>
      <c r="J76" s="348">
        <f>SUM(J30:$U30)</f>
        <v>0.73947275569662452</v>
      </c>
      <c r="K76" s="348">
        <f>SUM(K30:$U30)</f>
        <v>0.70913758082315326</v>
      </c>
      <c r="L76" s="348">
        <f>SUM(L30:$U30)</f>
        <v>0.67248390940949321</v>
      </c>
      <c r="M76" s="348">
        <f>SUM(M30:$U30)</f>
        <v>0.56692553637549281</v>
      </c>
      <c r="N76" s="348">
        <f>SUM(N30:$U30)</f>
        <v>0.53790959669277072</v>
      </c>
      <c r="O76" s="348">
        <f>SUM(O30:$U30)</f>
        <v>0.50527214584872127</v>
      </c>
      <c r="P76" s="348">
        <f>SUM(P30:$U30)</f>
        <v>0.20043229637667537</v>
      </c>
      <c r="Q76" s="348">
        <f>SUM(Q30:$U30)</f>
        <v>0.18233137717470527</v>
      </c>
      <c r="R76" s="348">
        <f>SUM(R30:$U30)</f>
        <v>0.16206533601507545</v>
      </c>
      <c r="S76" s="348">
        <f>SUM(S30:$U30)</f>
        <v>0.13607680751010776</v>
      </c>
      <c r="T76" s="348">
        <f>SUM(T30:$U30)</f>
        <v>8.0620641820132732E-3</v>
      </c>
      <c r="U76" s="348">
        <f>SUM(U30:$U30)</f>
        <v>2.164207398891449E-3</v>
      </c>
    </row>
    <row r="77" spans="1:21" x14ac:dyDescent="0.25">
      <c r="A77" s="348"/>
      <c r="B77" s="348"/>
      <c r="C77" s="349">
        <v>32012</v>
      </c>
      <c r="D77" s="348">
        <f>SUM(D31:$U31)</f>
        <v>0.94635515887057409</v>
      </c>
      <c r="E77" s="348">
        <f>SUM(E31:$U31)</f>
        <v>0.94584978837519884</v>
      </c>
      <c r="F77" s="348">
        <f>SUM(F31:$U31)</f>
        <v>0.93387676775455475</v>
      </c>
      <c r="G77" s="348">
        <f>SUM(G31:$U31)</f>
        <v>0.91273763217031956</v>
      </c>
      <c r="H77" s="348">
        <f>SUM(H31:$U31)</f>
        <v>0.88277453184127808</v>
      </c>
      <c r="I77" s="348">
        <f>SUM(I31:$U31)</f>
        <v>0.79121590405702591</v>
      </c>
      <c r="J77" s="348">
        <f>SUM(J31:$U31)</f>
        <v>0.74333284050226212</v>
      </c>
      <c r="K77" s="348">
        <f>SUM(K31:$U31)</f>
        <v>0.7128309104591608</v>
      </c>
      <c r="L77" s="348">
        <f>SUM(L31:$U31)</f>
        <v>0.67589367739856243</v>
      </c>
      <c r="M77" s="348">
        <f>SUM(M31:$U31)</f>
        <v>0.56960073672235012</v>
      </c>
      <c r="N77" s="348">
        <f>SUM(N31:$U31)</f>
        <v>0.54084853641688824</v>
      </c>
      <c r="O77" s="348">
        <f>SUM(O31:$U31)</f>
        <v>0.50808910839259624</v>
      </c>
      <c r="P77" s="348">
        <f>SUM(P31:$U31)</f>
        <v>0.20258123986423016</v>
      </c>
      <c r="Q77" s="348">
        <f>SUM(Q31:$U31)</f>
        <v>0.18405712023377419</v>
      </c>
      <c r="R77" s="348">
        <f>SUM(R31:$U31)</f>
        <v>0.16306300275027752</v>
      </c>
      <c r="S77" s="348">
        <f>SUM(S31:$U31)</f>
        <v>0.13684500940144062</v>
      </c>
      <c r="T77" s="348">
        <f>SUM(T31:$U31)</f>
        <v>7.8766513615846634E-3</v>
      </c>
      <c r="U77" s="348">
        <f>SUM(U31:$U31)</f>
        <v>2.1585491485893726E-3</v>
      </c>
    </row>
    <row r="78" spans="1:21" x14ac:dyDescent="0.25">
      <c r="A78" s="348"/>
      <c r="B78" s="348"/>
      <c r="C78" s="349">
        <v>42012</v>
      </c>
      <c r="D78" s="348">
        <f>SUM(D32:$U32)</f>
        <v>0.94914618338225409</v>
      </c>
      <c r="E78" s="348">
        <f>SUM(E32:$U32)</f>
        <v>0.94859213149175048</v>
      </c>
      <c r="F78" s="348">
        <f>SUM(F32:$U32)</f>
        <v>0.93618200020864606</v>
      </c>
      <c r="G78" s="348">
        <f>SUM(G32:$U32)</f>
        <v>0.9146685809828341</v>
      </c>
      <c r="H78" s="348">
        <f>SUM(H32:$U32)</f>
        <v>0.88448522472754121</v>
      </c>
      <c r="I78" s="348">
        <f>SUM(I32:$U32)</f>
        <v>0.79303356492891908</v>
      </c>
      <c r="J78" s="348">
        <f>SUM(J32:$U32)</f>
        <v>0.7442083009518683</v>
      </c>
      <c r="K78" s="348">
        <f>SUM(K32:$U32)</f>
        <v>0.71391704538837075</v>
      </c>
      <c r="L78" s="348">
        <f>SUM(L32:$U32)</f>
        <v>0.67640781635418534</v>
      </c>
      <c r="M78" s="348">
        <f>SUM(M32:$U32)</f>
        <v>0.57002490991726518</v>
      </c>
      <c r="N78" s="348">
        <f>SUM(N32:$U32)</f>
        <v>0.54169820295646787</v>
      </c>
      <c r="O78" s="348">
        <f>SUM(O32:$U32)</f>
        <v>0.51016623573377728</v>
      </c>
      <c r="P78" s="348">
        <f>SUM(P32:$U32)</f>
        <v>0.20207456545904279</v>
      </c>
      <c r="Q78" s="348">
        <f>SUM(Q32:$U32)</f>
        <v>0.18407532060518861</v>
      </c>
      <c r="R78" s="348">
        <f>SUM(R32:$U32)</f>
        <v>0.16319802077487111</v>
      </c>
      <c r="S78" s="348">
        <f>SUM(S32:$U32)</f>
        <v>0.13689647847786546</v>
      </c>
      <c r="T78" s="348">
        <f>SUM(T32:$U32)</f>
        <v>7.9723172821104527E-3</v>
      </c>
      <c r="U78" s="348">
        <f>SUM(U32:$U32)</f>
        <v>2.0006946288049221E-3</v>
      </c>
    </row>
    <row r="79" spans="1:21" x14ac:dyDescent="0.25">
      <c r="A79" s="348"/>
      <c r="B79" s="348"/>
      <c r="C79" s="349">
        <v>2013</v>
      </c>
      <c r="D79" s="348">
        <f>SUM(D33:$U33)</f>
        <v>0.94895692134741694</v>
      </c>
      <c r="E79" s="348">
        <f>SUM(E33:$U33)</f>
        <v>0.94835975859314203</v>
      </c>
      <c r="F79" s="348">
        <f>SUM(F33:$U33)</f>
        <v>0.93657968193292618</v>
      </c>
      <c r="G79" s="348">
        <f>SUM(G33:$U33)</f>
        <v>0.91649872809648514</v>
      </c>
      <c r="H79" s="348">
        <f>SUM(H33:$U33)</f>
        <v>0.88717158697545528</v>
      </c>
      <c r="I79" s="348">
        <f>SUM(I33:$U33)</f>
        <v>0.79867685399949551</v>
      </c>
      <c r="J79" s="348">
        <f>SUM(J33:$U33)</f>
        <v>0.75260469876229763</v>
      </c>
      <c r="K79" s="348">
        <f>SUM(K33:$U33)</f>
        <v>0.72292868606746197</v>
      </c>
      <c r="L79" s="348">
        <f>SUM(L33:$U33)</f>
        <v>0.68642139993607998</v>
      </c>
      <c r="M79" s="348">
        <f>SUM(M33:$U33)</f>
        <v>0.58041058294475079</v>
      </c>
      <c r="N79" s="348">
        <f>SUM(N33:$U33)</f>
        <v>0.55166594125330448</v>
      </c>
      <c r="O79" s="348">
        <f>SUM(O33:$U33)</f>
        <v>0.5208262987434864</v>
      </c>
      <c r="P79" s="348">
        <f>SUM(P33:$U33)</f>
        <v>0.20637144520878792</v>
      </c>
      <c r="Q79" s="348">
        <f>SUM(Q33:$U33)</f>
        <v>0.18823544308543205</v>
      </c>
      <c r="R79" s="348">
        <f>SUM(R33:$U33)</f>
        <v>0.16654021292924881</v>
      </c>
      <c r="S79" s="348">
        <f>SUM(S33:$U33)</f>
        <v>0.13967340625822544</v>
      </c>
      <c r="T79" s="348">
        <f>SUM(T33:$U33)</f>
        <v>7.908383384346962E-3</v>
      </c>
      <c r="U79" s="348">
        <f>SUM(U33:$U33)</f>
        <v>1.9909902475774288E-3</v>
      </c>
    </row>
    <row r="80" spans="1:21" x14ac:dyDescent="0.25">
      <c r="A80" s="348"/>
      <c r="B80" s="348"/>
      <c r="C80" s="349">
        <v>12013</v>
      </c>
      <c r="D80" s="348">
        <f>SUM(D34:$U34)</f>
        <v>0.94897287868661806</v>
      </c>
      <c r="E80" s="348">
        <f>SUM(E34:$U34)</f>
        <v>0.94838850910309702</v>
      </c>
      <c r="F80" s="348">
        <f>SUM(F34:$U34)</f>
        <v>0.93614200653973967</v>
      </c>
      <c r="G80" s="348">
        <f>SUM(G34:$U34)</f>
        <v>0.91548405552748591</v>
      </c>
      <c r="H80" s="348">
        <f>SUM(H34:$U34)</f>
        <v>0.88565493712667376</v>
      </c>
      <c r="I80" s="348">
        <f>SUM(I34:$U34)</f>
        <v>0.79627906868699938</v>
      </c>
      <c r="J80" s="348">
        <f>SUM(J34:$U34)</f>
        <v>0.74981541896704584</v>
      </c>
      <c r="K80" s="348">
        <f>SUM(K34:$U34)</f>
        <v>0.72001141274813563</v>
      </c>
      <c r="L80" s="348">
        <f>SUM(L34:$U34)</f>
        <v>0.68299298698548228</v>
      </c>
      <c r="M80" s="348">
        <f>SUM(M34:$U34)</f>
        <v>0.57740019971970469</v>
      </c>
      <c r="N80" s="348">
        <f>SUM(N34:$U34)</f>
        <v>0.54945809172932059</v>
      </c>
      <c r="O80" s="348">
        <f>SUM(O34:$U34)</f>
        <v>0.519614776247181</v>
      </c>
      <c r="P80" s="348">
        <f>SUM(P34:$U34)</f>
        <v>0.20665284025017172</v>
      </c>
      <c r="Q80" s="348">
        <f>SUM(Q34:$U34)</f>
        <v>0.1879999857628718</v>
      </c>
      <c r="R80" s="348">
        <f>SUM(R34:$U34)</f>
        <v>0.16639418678823858</v>
      </c>
      <c r="S80" s="348">
        <f>SUM(S34:$U34)</f>
        <v>0.13993599044624716</v>
      </c>
      <c r="T80" s="348">
        <f>SUM(T34:$U34)</f>
        <v>7.8144125873222947E-3</v>
      </c>
      <c r="U80" s="348">
        <f>SUM(U34:$U34)</f>
        <v>1.7593941884115338E-3</v>
      </c>
    </row>
    <row r="81" spans="1:21" x14ac:dyDescent="0.25">
      <c r="A81" s="348"/>
      <c r="B81" s="348"/>
      <c r="C81" s="349">
        <v>22013</v>
      </c>
      <c r="D81" s="348">
        <f>SUM(D31:$U31)</f>
        <v>0.94635515887057409</v>
      </c>
      <c r="E81" s="348">
        <f>SUM(E31:$U31)</f>
        <v>0.94584978837519884</v>
      </c>
      <c r="F81" s="348">
        <f>SUM(F31:$U31)</f>
        <v>0.93387676775455475</v>
      </c>
      <c r="G81" s="348">
        <f>SUM(G31:$U31)</f>
        <v>0.91273763217031956</v>
      </c>
      <c r="H81" s="348">
        <f>SUM(H31:$U31)</f>
        <v>0.88277453184127808</v>
      </c>
      <c r="I81" s="348">
        <f>SUM(I31:$U31)</f>
        <v>0.79121590405702591</v>
      </c>
      <c r="J81" s="348">
        <f>SUM(J31:$U31)</f>
        <v>0.74333284050226212</v>
      </c>
      <c r="K81" s="348">
        <f>SUM(K31:$U31)</f>
        <v>0.7128309104591608</v>
      </c>
      <c r="L81" s="348">
        <f>SUM(L31:$U31)</f>
        <v>0.67589367739856243</v>
      </c>
      <c r="M81" s="348">
        <f>SUM(M31:$U31)</f>
        <v>0.56960073672235012</v>
      </c>
      <c r="N81" s="348">
        <f>SUM(N31:$U31)</f>
        <v>0.54084853641688824</v>
      </c>
      <c r="O81" s="348">
        <f>SUM(O31:$U31)</f>
        <v>0.50808910839259624</v>
      </c>
      <c r="P81" s="348">
        <f>SUM(P31:$U31)</f>
        <v>0.20258123986423016</v>
      </c>
      <c r="Q81" s="348">
        <f>SUM(Q31:$U31)</f>
        <v>0.18405712023377419</v>
      </c>
      <c r="R81" s="348">
        <f>SUM(R31:$U31)</f>
        <v>0.16306300275027752</v>
      </c>
      <c r="S81" s="348">
        <f>SUM(S31:$U31)</f>
        <v>0.13684500940144062</v>
      </c>
      <c r="T81" s="348">
        <f>SUM(T31:$U31)</f>
        <v>7.8766513615846634E-3</v>
      </c>
      <c r="U81" s="348">
        <f>SUM(U31:$U31)</f>
        <v>2.1585491485893726E-3</v>
      </c>
    </row>
    <row r="82" spans="1:21" x14ac:dyDescent="0.25">
      <c r="A82" s="348"/>
      <c r="B82" s="348"/>
      <c r="C82" s="349">
        <v>32013</v>
      </c>
      <c r="D82" s="348">
        <f>SUM(D32:$U32)</f>
        <v>0.94914618338225409</v>
      </c>
      <c r="E82" s="348">
        <f>SUM(E32:$U32)</f>
        <v>0.94859213149175048</v>
      </c>
      <c r="F82" s="348">
        <f>SUM(F32:$U32)</f>
        <v>0.93618200020864606</v>
      </c>
      <c r="G82" s="348">
        <f>SUM(G32:$U32)</f>
        <v>0.9146685809828341</v>
      </c>
      <c r="H82" s="348">
        <f>SUM(H32:$U32)</f>
        <v>0.88448522472754121</v>
      </c>
      <c r="I82" s="348">
        <f>SUM(I32:$U32)</f>
        <v>0.79303356492891908</v>
      </c>
      <c r="J82" s="348">
        <f>SUM(J32:$U32)</f>
        <v>0.7442083009518683</v>
      </c>
      <c r="K82" s="348">
        <f>SUM(K32:$U32)</f>
        <v>0.71391704538837075</v>
      </c>
      <c r="L82" s="348">
        <f>SUM(L32:$U32)</f>
        <v>0.67640781635418534</v>
      </c>
      <c r="M82" s="348">
        <f>SUM(M32:$U32)</f>
        <v>0.57002490991726518</v>
      </c>
      <c r="N82" s="348">
        <f>SUM(N32:$U32)</f>
        <v>0.54169820295646787</v>
      </c>
      <c r="O82" s="348">
        <f>SUM(O32:$U32)</f>
        <v>0.51016623573377728</v>
      </c>
      <c r="P82" s="348">
        <f>SUM(P32:$U32)</f>
        <v>0.20207456545904279</v>
      </c>
      <c r="Q82" s="348">
        <f>SUM(Q32:$U32)</f>
        <v>0.18407532060518861</v>
      </c>
      <c r="R82" s="348">
        <f>SUM(R32:$U32)</f>
        <v>0.16319802077487111</v>
      </c>
      <c r="S82" s="348">
        <f>SUM(S32:$U32)</f>
        <v>0.13689647847786546</v>
      </c>
      <c r="T82" s="348">
        <f>SUM(T32:$U32)</f>
        <v>7.9723172821104527E-3</v>
      </c>
      <c r="U82" s="348">
        <f>SUM(U32:$U32)</f>
        <v>2.0006946288049221E-3</v>
      </c>
    </row>
    <row r="83" spans="1:21" x14ac:dyDescent="0.25">
      <c r="A83" s="348"/>
      <c r="B83" s="348"/>
      <c r="C83" s="349">
        <v>42013</v>
      </c>
      <c r="D83" s="348">
        <f>SUM(D37:$U37)</f>
        <v>0.94890383945312351</v>
      </c>
      <c r="E83" s="348">
        <f>SUM(E37:$U37)</f>
        <v>0.94828890799544752</v>
      </c>
      <c r="F83" s="348">
        <f>SUM(F37:$U37)</f>
        <v>0.93665002263151109</v>
      </c>
      <c r="G83" s="348">
        <f>SUM(G37:$U37)</f>
        <v>0.91692460305057466</v>
      </c>
      <c r="H83" s="348">
        <f>SUM(H37:$U37)</f>
        <v>0.88841485022567213</v>
      </c>
      <c r="I83" s="348">
        <f>SUM(I37:$U37)</f>
        <v>0.80125910579226911</v>
      </c>
      <c r="J83" s="348">
        <f>SUM(J37:$U37)</f>
        <v>0.75639171316288412</v>
      </c>
      <c r="K83" s="348">
        <f>SUM(K37:$U37)</f>
        <v>0.72689538798294961</v>
      </c>
      <c r="L83" s="348">
        <f>SUM(L37:$U37)</f>
        <v>0.6903898676391691</v>
      </c>
      <c r="M83" s="348">
        <f>SUM(M37:$U37)</f>
        <v>0.58206342509947717</v>
      </c>
      <c r="N83" s="348">
        <f>SUM(N37:$U37)</f>
        <v>0.55251896544359624</v>
      </c>
      <c r="O83" s="348">
        <f>SUM(O37:$U37)</f>
        <v>0.52201206213794649</v>
      </c>
      <c r="P83" s="348">
        <f>SUM(P37:$U37)</f>
        <v>0.20603422052226961</v>
      </c>
      <c r="Q83" s="348">
        <f>SUM(Q37:$U37)</f>
        <v>0.18812770373187959</v>
      </c>
      <c r="R83" s="348">
        <f>SUM(R37:$U37)</f>
        <v>0.16683820984326303</v>
      </c>
      <c r="S83" s="348">
        <f>SUM(S37:$U37)</f>
        <v>0.1398912591394037</v>
      </c>
      <c r="T83" s="348">
        <f>SUM(T37:$U37)</f>
        <v>7.8490448649972677E-3</v>
      </c>
      <c r="U83" s="348">
        <f>SUM(U37:$U37)</f>
        <v>2.2033804561942816E-3</v>
      </c>
    </row>
    <row r="84" spans="1:21" x14ac:dyDescent="0.25">
      <c r="A84" s="348"/>
      <c r="B84" s="348"/>
      <c r="C84" s="349">
        <v>2014</v>
      </c>
      <c r="D84" s="348">
        <f>SUM(D34:$U34)</f>
        <v>0.94897287868661806</v>
      </c>
      <c r="E84" s="348">
        <f>SUM(E34:$U34)</f>
        <v>0.94838850910309702</v>
      </c>
      <c r="F84" s="348">
        <f>SUM(F34:$U34)</f>
        <v>0.93614200653973967</v>
      </c>
      <c r="G84" s="348">
        <f>SUM(G34:$U34)</f>
        <v>0.91548405552748591</v>
      </c>
      <c r="H84" s="348">
        <f>SUM(H34:$U34)</f>
        <v>0.88565493712667376</v>
      </c>
      <c r="I84" s="348">
        <f>SUM(I34:$U34)</f>
        <v>0.79627906868699938</v>
      </c>
      <c r="J84" s="348">
        <f>SUM(J34:$U34)</f>
        <v>0.74981541896704584</v>
      </c>
      <c r="K84" s="348">
        <f>SUM(K34:$U34)</f>
        <v>0.72001141274813563</v>
      </c>
      <c r="L84" s="348">
        <f>SUM(L34:$U34)</f>
        <v>0.68299298698548228</v>
      </c>
      <c r="M84" s="348">
        <f>SUM(M34:$U34)</f>
        <v>0.57740019971970469</v>
      </c>
      <c r="N84" s="348">
        <f>SUM(N34:$U34)</f>
        <v>0.54945809172932059</v>
      </c>
      <c r="O84" s="348">
        <f>SUM(O34:$U34)</f>
        <v>0.519614776247181</v>
      </c>
      <c r="P84" s="348">
        <f>SUM(P34:$U34)</f>
        <v>0.20665284025017172</v>
      </c>
      <c r="Q84" s="348">
        <f>SUM(Q34:$U34)</f>
        <v>0.1879999857628718</v>
      </c>
      <c r="R84" s="348">
        <f>SUM(R34:$U34)</f>
        <v>0.16639418678823858</v>
      </c>
      <c r="S84" s="348">
        <f>SUM(S34:$U34)</f>
        <v>0.13993599044624716</v>
      </c>
      <c r="T84" s="348">
        <f>SUM(T34:$U34)</f>
        <v>7.8144125873222947E-3</v>
      </c>
      <c r="U84" s="348">
        <f>SUM(U34:$U34)</f>
        <v>1.7593941884115338E-3</v>
      </c>
    </row>
    <row r="85" spans="1:21" x14ac:dyDescent="0.25">
      <c r="A85" s="348"/>
      <c r="B85" s="348"/>
      <c r="C85" s="349">
        <v>12014</v>
      </c>
      <c r="D85" s="348">
        <f>SUM(D35:$U35)</f>
        <v>0.94936037895968184</v>
      </c>
      <c r="E85" s="348">
        <f>SUM(E35:$U35)</f>
        <v>0.94874365313444287</v>
      </c>
      <c r="F85" s="348">
        <f>SUM(F35:$U35)</f>
        <v>0.93693334015551955</v>
      </c>
      <c r="G85" s="348">
        <f>SUM(G35:$U35)</f>
        <v>0.9170720666879788</v>
      </c>
      <c r="H85" s="348">
        <f>SUM(H35:$U35)</f>
        <v>0.88695161568466574</v>
      </c>
      <c r="I85" s="348">
        <f>SUM(I35:$U35)</f>
        <v>0.79833257722202688</v>
      </c>
      <c r="J85" s="348">
        <f>SUM(J35:$U35)</f>
        <v>0.75099514576140791</v>
      </c>
      <c r="K85" s="348">
        <f>SUM(K35:$U35)</f>
        <v>0.72083711589220911</v>
      </c>
      <c r="L85" s="348">
        <f>SUM(L35:$U35)</f>
        <v>0.68436182627920061</v>
      </c>
      <c r="M85" s="348">
        <f>SUM(M35:$U35)</f>
        <v>0.58098653296474367</v>
      </c>
      <c r="N85" s="348">
        <f>SUM(N35:$U35)</f>
        <v>0.55253646487835795</v>
      </c>
      <c r="O85" s="348">
        <f>SUM(O35:$U35)</f>
        <v>0.5208494100952521</v>
      </c>
      <c r="P85" s="348">
        <f>SUM(P35:$U35)</f>
        <v>0.20651093462947756</v>
      </c>
      <c r="Q85" s="348">
        <f>SUM(Q35:$U35)</f>
        <v>0.18876595760229975</v>
      </c>
      <c r="R85" s="348">
        <f>SUM(R35:$U35)</f>
        <v>0.16623466613236815</v>
      </c>
      <c r="S85" s="348">
        <f>SUM(S35:$U35)</f>
        <v>0.13938782701734453</v>
      </c>
      <c r="T85" s="348">
        <f>SUM(T35:$U35)</f>
        <v>7.7107358956709504E-3</v>
      </c>
      <c r="U85" s="348">
        <f>SUM(U35:$U35)</f>
        <v>1.9523479277268052E-3</v>
      </c>
    </row>
    <row r="86" spans="1:21" x14ac:dyDescent="0.25">
      <c r="A86" s="348"/>
      <c r="B86" s="348"/>
      <c r="C86" s="349">
        <v>22014</v>
      </c>
      <c r="D86" s="348">
        <f>SUM(D36:$U36)</f>
        <v>0.94859464728506282</v>
      </c>
      <c r="E86" s="348">
        <f>SUM(E36:$U36)</f>
        <v>0.94802224054001272</v>
      </c>
      <c r="F86" s="348">
        <f>SUM(F36:$U36)</f>
        <v>0.93658704194240272</v>
      </c>
      <c r="G86" s="348">
        <f>SUM(G36:$U36)</f>
        <v>0.91649564611725509</v>
      </c>
      <c r="H86" s="348">
        <f>SUM(H36:$U36)</f>
        <v>0.88762411545030773</v>
      </c>
      <c r="I86" s="348">
        <f>SUM(I36:$U36)</f>
        <v>0.7987678803037852</v>
      </c>
      <c r="J86" s="348">
        <f>SUM(J36:$U36)</f>
        <v>0.75312108616344631</v>
      </c>
      <c r="K86" s="348">
        <f>SUM(K36:$U36)</f>
        <v>0.7238675921689719</v>
      </c>
      <c r="L86" s="348">
        <f>SUM(L36:$U36)</f>
        <v>0.68782766605727375</v>
      </c>
      <c r="M86" s="348">
        <f>SUM(M36:$U36)</f>
        <v>0.58112510736100376</v>
      </c>
      <c r="N86" s="348">
        <f>SUM(N36:$U36)</f>
        <v>0.55210724729113281</v>
      </c>
      <c r="O86" s="348">
        <f>SUM(O36:$U36)</f>
        <v>0.52079664799384773</v>
      </c>
      <c r="P86" s="348">
        <f>SUM(P36:$U36)</f>
        <v>0.20629691216163337</v>
      </c>
      <c r="Q86" s="348">
        <f>SUM(Q36:$U36)</f>
        <v>0.18804852920584381</v>
      </c>
      <c r="R86" s="348">
        <f>SUM(R36:$U36)</f>
        <v>0.16668626549653709</v>
      </c>
      <c r="S86" s="348">
        <f>SUM(S36:$U36)</f>
        <v>0.13947994890622795</v>
      </c>
      <c r="T86" s="348">
        <f>SUM(T36:$U36)</f>
        <v>8.2562256138771772E-3</v>
      </c>
      <c r="U86" s="348">
        <f>SUM(U36:$U36)</f>
        <v>2.0424022804945707E-3</v>
      </c>
    </row>
    <row r="87" spans="1:21" x14ac:dyDescent="0.25">
      <c r="A87" s="348"/>
      <c r="B87" s="348"/>
      <c r="C87" s="349">
        <v>32014</v>
      </c>
      <c r="D87" s="348">
        <f>SUM(D41:$U41)</f>
        <v>0.95317081728717312</v>
      </c>
      <c r="E87" s="348">
        <f>SUM(E41:$U41)</f>
        <v>0.95260096481069922</v>
      </c>
      <c r="F87" s="348">
        <f>SUM(F41:$U41)</f>
        <v>0.941039954777807</v>
      </c>
      <c r="G87" s="348">
        <f>SUM(G41:$U41)</f>
        <v>0.92183917528018355</v>
      </c>
      <c r="H87" s="348">
        <f>SUM(H41:$U41)</f>
        <v>0.89512984221801162</v>
      </c>
      <c r="I87" s="348">
        <f>SUM(I41:$U41)</f>
        <v>0.81052685296162963</v>
      </c>
      <c r="J87" s="348">
        <f>SUM(J41:$U41)</f>
        <v>0.76564776292070746</v>
      </c>
      <c r="K87" s="348">
        <f>SUM(K41:$U41)</f>
        <v>0.73646840965375304</v>
      </c>
      <c r="L87" s="348">
        <f>SUM(L41:$U41)</f>
        <v>0.70144458627328277</v>
      </c>
      <c r="M87" s="348">
        <f>SUM(M41:$U41)</f>
        <v>0.59512597089633346</v>
      </c>
      <c r="N87" s="348">
        <f>SUM(N41:$U41)</f>
        <v>0.56605792371556163</v>
      </c>
      <c r="O87" s="348">
        <f>SUM(O41:$U41)</f>
        <v>0.5341850440017879</v>
      </c>
      <c r="P87" s="348">
        <f>SUM(P41:$U41)</f>
        <v>0.2152320365421474</v>
      </c>
      <c r="Q87" s="348">
        <f>SUM(Q41:$U41)</f>
        <v>0.19688248401507735</v>
      </c>
      <c r="R87" s="348">
        <f>SUM(R41:$U41)</f>
        <v>0.17419260879978538</v>
      </c>
      <c r="S87" s="348">
        <f>SUM(S41:$U41)</f>
        <v>0.14625283656641841</v>
      </c>
      <c r="T87" s="348">
        <f>SUM(T41:$U41)</f>
        <v>8.218343835324049E-3</v>
      </c>
      <c r="U87" s="348">
        <f>SUM(U41:$U41)</f>
        <v>2.324120607227087E-3</v>
      </c>
    </row>
    <row r="88" spans="1:21" x14ac:dyDescent="0.25">
      <c r="A88" s="348"/>
      <c r="B88" s="348"/>
      <c r="C88" s="349">
        <v>42014</v>
      </c>
      <c r="D88" s="348">
        <f>SUM(D42:$U42)</f>
        <v>0.95426500000758097</v>
      </c>
      <c r="E88" s="348">
        <f>SUM(E42:$U42)</f>
        <v>0.9536337514873594</v>
      </c>
      <c r="F88" s="348">
        <f>SUM(F42:$U42)</f>
        <v>0.94213065202347934</v>
      </c>
      <c r="G88" s="348">
        <f>SUM(G42:$U42)</f>
        <v>0.92347848671488464</v>
      </c>
      <c r="H88" s="348">
        <f>SUM(H42:$U42)</f>
        <v>0.8972165014129132</v>
      </c>
      <c r="I88" s="348">
        <f>SUM(I42:$U42)</f>
        <v>0.81195932137779891</v>
      </c>
      <c r="J88" s="348">
        <f>SUM(J42:$U42)</f>
        <v>0.76722956332378089</v>
      </c>
      <c r="K88" s="348">
        <f>SUM(K42:$U42)</f>
        <v>0.73792843404226005</v>
      </c>
      <c r="L88" s="348">
        <f>SUM(L42:$U42)</f>
        <v>0.70214158552698791</v>
      </c>
      <c r="M88" s="348">
        <f>SUM(M42:$U42)</f>
        <v>0.59582066792063415</v>
      </c>
      <c r="N88" s="348">
        <f>SUM(N42:$U42)</f>
        <v>0.56685032392852008</v>
      </c>
      <c r="O88" s="348">
        <f>SUM(O42:$U42)</f>
        <v>0.53570199641399086</v>
      </c>
      <c r="P88" s="348">
        <f>SUM(P42:$U42)</f>
        <v>0.2180691126268357</v>
      </c>
      <c r="Q88" s="348">
        <f>SUM(Q42:$U42)</f>
        <v>0.19899580883793533</v>
      </c>
      <c r="R88" s="348">
        <f>SUM(R42:$U42)</f>
        <v>0.17658160510472953</v>
      </c>
      <c r="S88" s="348">
        <f>SUM(S42:$U42)</f>
        <v>0.1486945643555373</v>
      </c>
      <c r="T88" s="348">
        <f>SUM(T42:$U42)</f>
        <v>7.9817816149443388E-3</v>
      </c>
      <c r="U88" s="348">
        <f>SUM(U42:$U42)</f>
        <v>2.1839507389813662E-3</v>
      </c>
    </row>
    <row r="89" spans="1:21" x14ac:dyDescent="0.25">
      <c r="A89" s="348"/>
      <c r="B89" s="348"/>
      <c r="C89" s="349">
        <v>2015</v>
      </c>
      <c r="D89" s="348">
        <f>SUM(D43:$U43)</f>
        <v>0.94635913800448179</v>
      </c>
      <c r="E89" s="348">
        <f>SUM(E43:$U43)</f>
        <v>0.94591640471480787</v>
      </c>
      <c r="F89" s="348">
        <f>SUM(F43:$U43)</f>
        <v>0.9350093191023916</v>
      </c>
      <c r="G89" s="348">
        <f>SUM(G43:$U43)</f>
        <v>0.91681801504455507</v>
      </c>
      <c r="H89" s="348">
        <f>SUM(H43:$U43)</f>
        <v>0.89112728438340127</v>
      </c>
      <c r="I89" s="348">
        <f>SUM(I43:$U43)</f>
        <v>0.8117025604005903</v>
      </c>
      <c r="J89" s="348">
        <f>SUM(J43:$U43)</f>
        <v>0.768651939695701</v>
      </c>
      <c r="K89" s="348">
        <f>SUM(K43:$U43)</f>
        <v>0.74090928747318685</v>
      </c>
      <c r="L89" s="348">
        <f>SUM(L43:$U43)</f>
        <v>0.70729676424525678</v>
      </c>
      <c r="M89" s="348">
        <f>SUM(M43:$U43)</f>
        <v>0.6040915900375694</v>
      </c>
      <c r="N89" s="348">
        <f>SUM(N43:$U43)</f>
        <v>0.57643820694647729</v>
      </c>
      <c r="O89" s="348">
        <f>SUM(O43:$U43)</f>
        <v>0.54646315961144865</v>
      </c>
      <c r="P89" s="348">
        <f>SUM(P43:$U43)</f>
        <v>0.22845825343392789</v>
      </c>
      <c r="Q89" s="348">
        <f>SUM(Q43:$U43)</f>
        <v>0.2092485164757818</v>
      </c>
      <c r="R89" s="348">
        <f>SUM(R43:$U43)</f>
        <v>0.18497513397596776</v>
      </c>
      <c r="S89" s="348">
        <f>SUM(S43:$U43)</f>
        <v>0.15482475399039686</v>
      </c>
      <c r="T89" s="348">
        <f>SUM(T43:$U43)</f>
        <v>8.7312811519950628E-3</v>
      </c>
      <c r="U89" s="348">
        <f>SUM(U43:$U43)</f>
        <v>2.3000382352620363E-3</v>
      </c>
    </row>
    <row r="90" spans="1:21" x14ac:dyDescent="0.25">
      <c r="A90" s="348"/>
      <c r="B90" s="348"/>
      <c r="C90" s="349">
        <v>12015</v>
      </c>
      <c r="D90" s="348">
        <f>SUM(D44:$U44)</f>
        <v>0.95573036011774093</v>
      </c>
      <c r="E90" s="348">
        <f>SUM(E44:$U44)</f>
        <v>0.95524448109790683</v>
      </c>
      <c r="F90" s="348">
        <f>SUM(F44:$U44)</f>
        <v>0.94372478360310197</v>
      </c>
      <c r="G90" s="348">
        <f>SUM(G44:$U44)</f>
        <v>0.92507932195439935</v>
      </c>
      <c r="H90" s="348">
        <f>SUM(H44:$U44)</f>
        <v>0.89770079078152776</v>
      </c>
      <c r="I90" s="348">
        <f>SUM(I44:$U44)</f>
        <v>0.81464848341420293</v>
      </c>
      <c r="J90" s="348">
        <f>SUM(J44:$U44)</f>
        <v>0.76898454921320081</v>
      </c>
      <c r="K90" s="348">
        <f>SUM(K44:$U44)</f>
        <v>0.73971613356843591</v>
      </c>
      <c r="L90" s="348">
        <f>SUM(L44:$U44)</f>
        <v>0.70516536617651582</v>
      </c>
      <c r="M90" s="348">
        <f>SUM(M44:$U44)</f>
        <v>0.60004361951723695</v>
      </c>
      <c r="N90" s="348">
        <f>SUM(N44:$U44)</f>
        <v>0.57229074696078897</v>
      </c>
      <c r="O90" s="348">
        <f>SUM(O44:$U44)</f>
        <v>0.54207267286255956</v>
      </c>
      <c r="P90" s="348">
        <f>SUM(P44:$U44)</f>
        <v>0.22552611352875829</v>
      </c>
      <c r="Q90" s="348">
        <f>SUM(Q44:$U44)</f>
        <v>0.2066210494376719</v>
      </c>
      <c r="R90" s="348">
        <f>SUM(R44:$U44)</f>
        <v>0.18299782695248723</v>
      </c>
      <c r="S90" s="348">
        <f>SUM(S44:$U44)</f>
        <v>0.15435844706371427</v>
      </c>
      <c r="T90" s="348">
        <f>SUM(T44:$U44)</f>
        <v>8.4548597224056721E-3</v>
      </c>
      <c r="U90" s="348">
        <f>SUM(U44:$U44)</f>
        <v>2.3692063987255096E-3</v>
      </c>
    </row>
    <row r="91" spans="1:21" x14ac:dyDescent="0.25">
      <c r="A91" s="348"/>
      <c r="B91" s="348"/>
      <c r="C91" s="349">
        <v>22015</v>
      </c>
      <c r="D91" s="348">
        <f>SUM(D45:$U45)</f>
        <v>0.95716536603868008</v>
      </c>
      <c r="E91" s="348">
        <f>SUM(E45:$U45)</f>
        <v>0.95666693896055222</v>
      </c>
      <c r="F91" s="348">
        <f>SUM(F45:$U45)</f>
        <v>0.94503598101437092</v>
      </c>
      <c r="G91" s="348">
        <f>SUM(G45:$U45)</f>
        <v>0.92584899999201298</v>
      </c>
      <c r="H91" s="348">
        <f>SUM(H45:$U45)</f>
        <v>0.89904695190489292</v>
      </c>
      <c r="I91" s="348">
        <f>SUM(I45:$U45)</f>
        <v>0.81731452234089375</v>
      </c>
      <c r="J91" s="348">
        <f>SUM(J45:$U45)</f>
        <v>0.77216899953782558</v>
      </c>
      <c r="K91" s="348">
        <f>SUM(K45:$U45)</f>
        <v>0.74332444369792938</v>
      </c>
      <c r="L91" s="348">
        <f>SUM(L45:$U45)</f>
        <v>0.70857932418584824</v>
      </c>
      <c r="M91" s="348">
        <f>SUM(M45:$U45)</f>
        <v>0.60468873381614685</v>
      </c>
      <c r="N91" s="348">
        <f>SUM(N45:$U45)</f>
        <v>0.57579753361642361</v>
      </c>
      <c r="O91" s="348">
        <f>SUM(O45:$U45)</f>
        <v>0.54437262751162052</v>
      </c>
      <c r="P91" s="348">
        <f>SUM(P45:$U45)</f>
        <v>0.22858349420130253</v>
      </c>
      <c r="Q91" s="348">
        <f>SUM(Q45:$U45)</f>
        <v>0.20902316831052303</v>
      </c>
      <c r="R91" s="348">
        <f>SUM(R45:$U45)</f>
        <v>0.18558152392506599</v>
      </c>
      <c r="S91" s="348">
        <f>SUM(S45:$U45)</f>
        <v>0.15680169872939587</v>
      </c>
      <c r="T91" s="348">
        <f>SUM(T45:$U45)</f>
        <v>8.9665632694959641E-3</v>
      </c>
      <c r="U91" s="348">
        <f>SUM(U45:$U45)</f>
        <v>2.2366978228092194E-3</v>
      </c>
    </row>
    <row r="92" spans="1:21" x14ac:dyDescent="0.25">
      <c r="A92" s="348"/>
      <c r="B92" s="348"/>
      <c r="C92" s="349">
        <v>32015</v>
      </c>
      <c r="D92" s="348">
        <f>SUM(D46:$U46)</f>
        <v>0.95615710003767163</v>
      </c>
      <c r="E92" s="348">
        <f>SUM(E46:$U46)</f>
        <v>0.95566732645966113</v>
      </c>
      <c r="F92" s="348">
        <f>SUM(F46:$U46)</f>
        <v>0.94421993964351714</v>
      </c>
      <c r="G92" s="348">
        <f>SUM(G46:$U46)</f>
        <v>0.92593853385187685</v>
      </c>
      <c r="H92" s="348">
        <f>SUM(H46:$U46)</f>
        <v>0.89836972230114043</v>
      </c>
      <c r="I92" s="348">
        <f>SUM(I46:$U46)</f>
        <v>0.81788183772005141</v>
      </c>
      <c r="J92" s="348">
        <f>SUM(J46:$U46)</f>
        <v>0.77353699156083167</v>
      </c>
      <c r="K92" s="348">
        <f>SUM(K46:$U46)</f>
        <v>0.74561649397946894</v>
      </c>
      <c r="L92" s="348">
        <f>SUM(L46:$U46)</f>
        <v>0.71007776842452586</v>
      </c>
      <c r="M92" s="348">
        <f>SUM(M46:$U46)</f>
        <v>0.60750102833844721</v>
      </c>
      <c r="N92" s="348">
        <f>SUM(N46:$U46)</f>
        <v>0.57927452237345278</v>
      </c>
      <c r="O92" s="348">
        <f>SUM(O46:$U46)</f>
        <v>0.54855052032507956</v>
      </c>
      <c r="P92" s="348">
        <f>SUM(P46:$U46)</f>
        <v>0.231934909010306</v>
      </c>
      <c r="Q92" s="348">
        <f>SUM(Q46:$U46)</f>
        <v>0.21261145011521876</v>
      </c>
      <c r="R92" s="348">
        <f>SUM(R46:$U46)</f>
        <v>0.1887813659850508</v>
      </c>
      <c r="S92" s="348">
        <f>SUM(S46:$U46)</f>
        <v>0.15947122336365283</v>
      </c>
      <c r="T92" s="348">
        <f>SUM(T46:$U46)</f>
        <v>8.8924712035804987E-3</v>
      </c>
      <c r="U92" s="348">
        <f>SUM(U46:$U46)</f>
        <v>2.329355338588357E-3</v>
      </c>
    </row>
    <row r="93" spans="1:21" x14ac:dyDescent="0.25">
      <c r="A93" s="348"/>
      <c r="B93" s="348"/>
      <c r="C93" s="349">
        <v>42015</v>
      </c>
      <c r="D93" s="348">
        <f>SUM(D47:$U47)</f>
        <v>0.91653815688914619</v>
      </c>
      <c r="E93" s="348">
        <f>SUM(E47:$U47)</f>
        <v>0.91624055663123727</v>
      </c>
      <c r="F93" s="348">
        <f>SUM(F47:$U47)</f>
        <v>0.90720052504912019</v>
      </c>
      <c r="G93" s="348">
        <f>SUM(G47:$U47)</f>
        <v>0.89054120751097798</v>
      </c>
      <c r="H93" s="348">
        <f>SUM(H47:$U47)</f>
        <v>0.86950319120660424</v>
      </c>
      <c r="I93" s="348">
        <f>SUM(I47:$U47)</f>
        <v>0.79703778633847833</v>
      </c>
      <c r="J93" s="348">
        <f>SUM(J47:$U47)</f>
        <v>0.75995709234848619</v>
      </c>
      <c r="K93" s="348">
        <f>SUM(K47:$U47)</f>
        <v>0.73500407906249166</v>
      </c>
      <c r="L93" s="348">
        <f>SUM(L47:$U47)</f>
        <v>0.7053687390871346</v>
      </c>
      <c r="M93" s="348">
        <f>SUM(M47:$U47)</f>
        <v>0.60412414046004415</v>
      </c>
      <c r="N93" s="348">
        <f>SUM(N47:$U47)</f>
        <v>0.57837232621386647</v>
      </c>
      <c r="O93" s="348">
        <f>SUM(O47:$U47)</f>
        <v>0.55082756886258721</v>
      </c>
      <c r="P93" s="348">
        <f>SUM(P47:$U47)</f>
        <v>0.22778511652722955</v>
      </c>
      <c r="Q93" s="348">
        <f>SUM(Q47:$U47)</f>
        <v>0.20873491140082479</v>
      </c>
      <c r="R93" s="348">
        <f>SUM(R47:$U47)</f>
        <v>0.18254638137295842</v>
      </c>
      <c r="S93" s="348">
        <f>SUM(S47:$U47)</f>
        <v>0.14869414316490293</v>
      </c>
      <c r="T93" s="348">
        <f>SUM(T47:$U47)</f>
        <v>8.6112027056515217E-3</v>
      </c>
      <c r="U93" s="348">
        <f>SUM(U47:$U47)</f>
        <v>2.2651879116892815E-3</v>
      </c>
    </row>
    <row r="94" spans="1:21" x14ac:dyDescent="0.25">
      <c r="A94" s="348"/>
      <c r="B94" s="348"/>
      <c r="C94" s="349">
        <v>2016</v>
      </c>
      <c r="D94" s="348">
        <f>SUM(D48:$U48)</f>
        <v>0.92907535738777369</v>
      </c>
      <c r="E94" s="348">
        <f>SUM(E48:$U48)</f>
        <v>0.92873897426761687</v>
      </c>
      <c r="F94" s="348">
        <f>SUM(F48:$U48)</f>
        <v>0.91938676801510155</v>
      </c>
      <c r="G94" s="348">
        <f>SUM(G48:$U48)</f>
        <v>0.90282656368799508</v>
      </c>
      <c r="H94" s="348">
        <f>SUM(H48:$U48)</f>
        <v>0.87980775278992951</v>
      </c>
      <c r="I94" s="348">
        <f>SUM(I48:$U48)</f>
        <v>0.80567913991399109</v>
      </c>
      <c r="J94" s="348">
        <f>SUM(J48:$U48)</f>
        <v>0.76743210968561471</v>
      </c>
      <c r="K94" s="348">
        <f>SUM(K48:$U48)</f>
        <v>0.74179738503880799</v>
      </c>
      <c r="L94" s="348">
        <f>SUM(L48:$U48)</f>
        <v>0.71355014410801232</v>
      </c>
      <c r="M94" s="348">
        <f>SUM(M48:$U48)</f>
        <v>0.61265213903971016</v>
      </c>
      <c r="N94" s="348">
        <f>SUM(N48:$U48)</f>
        <v>0.58818417903967202</v>
      </c>
      <c r="O94" s="348">
        <f>SUM(O48:$U48)</f>
        <v>0.56007982161827385</v>
      </c>
      <c r="P94" s="348">
        <f>SUM(P48:$U48)</f>
        <v>0.23695726064033806</v>
      </c>
      <c r="Q94" s="348">
        <f>SUM(Q48:$U48)</f>
        <v>0.21774876047857106</v>
      </c>
      <c r="R94" s="348">
        <f>SUM(R48:$U48)</f>
        <v>0.19355924357660115</v>
      </c>
      <c r="S94" s="348">
        <f>SUM(S48:$U48)</f>
        <v>0.15980623220093548</v>
      </c>
      <c r="T94" s="348">
        <f>SUM(T48:$U48)</f>
        <v>8.5978463757783175E-3</v>
      </c>
      <c r="U94" s="348">
        <f>SUM(U48:$U48)</f>
        <v>2.267106669023633E-3</v>
      </c>
    </row>
    <row r="95" spans="1:21" x14ac:dyDescent="0.25">
      <c r="A95" s="348"/>
      <c r="B95" s="348"/>
      <c r="C95" s="349">
        <v>12016</v>
      </c>
      <c r="D95" s="348">
        <f>SUM(D49:$U49)</f>
        <v>0.92907535738777369</v>
      </c>
      <c r="E95" s="348">
        <f>SUM(E49:$U49)</f>
        <v>0.92873897426761687</v>
      </c>
      <c r="F95" s="348">
        <f>SUM(F49:$U49)</f>
        <v>0.91938676801510155</v>
      </c>
      <c r="G95" s="348">
        <f>SUM(G49:$U49)</f>
        <v>0.90282656368799508</v>
      </c>
      <c r="H95" s="348">
        <f>SUM(H49:$U49)</f>
        <v>0.87980775278992951</v>
      </c>
      <c r="I95" s="348">
        <f>SUM(I49:$U49)</f>
        <v>0.80567913991399109</v>
      </c>
      <c r="J95" s="348">
        <f>SUM(J49:$U49)</f>
        <v>0.76743210968561471</v>
      </c>
      <c r="K95" s="348">
        <f>SUM(K49:$U49)</f>
        <v>0.74179738503880799</v>
      </c>
      <c r="L95" s="348">
        <f>SUM(L49:$U49)</f>
        <v>0.71355014410801232</v>
      </c>
      <c r="M95" s="348">
        <f>SUM(M49:$U49)</f>
        <v>0.61265213903971016</v>
      </c>
      <c r="N95" s="348">
        <f>SUM(N49:$U49)</f>
        <v>0.58818417903967202</v>
      </c>
      <c r="O95" s="348">
        <f>SUM(O49:$U49)</f>
        <v>0.56007982161827385</v>
      </c>
      <c r="P95" s="348">
        <f>SUM(P49:$U49)</f>
        <v>0.23695726064033806</v>
      </c>
      <c r="Q95" s="348">
        <f>SUM(Q49:$U49)</f>
        <v>0.21774876047857106</v>
      </c>
      <c r="R95" s="348">
        <f>SUM(R49:$U49)</f>
        <v>0.19355924357660115</v>
      </c>
      <c r="S95" s="348">
        <f>SUM(S49:$U49)</f>
        <v>0.15980623220093548</v>
      </c>
      <c r="T95" s="348">
        <f>SUM(T49:$U49)</f>
        <v>8.5978463757783175E-3</v>
      </c>
      <c r="U95" s="348">
        <f>SUM(U49:$U49)</f>
        <v>2.267106669023633E-3</v>
      </c>
    </row>
    <row r="96" spans="1:21" s="342" customFormat="1" x14ac:dyDescent="0.25">
      <c r="B96" s="351"/>
      <c r="C96" s="344"/>
    </row>
    <row r="97" spans="3:3" s="342" customFormat="1" x14ac:dyDescent="0.25">
      <c r="C97" s="344"/>
    </row>
    <row r="98" spans="3:3" s="342" customFormat="1" x14ac:dyDescent="0.25">
      <c r="C98" s="344"/>
    </row>
    <row r="99" spans="3:3" s="342" customFormat="1" x14ac:dyDescent="0.25">
      <c r="C99" s="344"/>
    </row>
    <row r="100" spans="3:3" s="342" customFormat="1" x14ac:dyDescent="0.25">
      <c r="C100" s="344"/>
    </row>
    <row r="101" spans="3:3" s="342" customFormat="1" x14ac:dyDescent="0.25">
      <c r="C101" s="344"/>
    </row>
    <row r="102" spans="3:3" s="342" customFormat="1" x14ac:dyDescent="0.25">
      <c r="C102" s="344"/>
    </row>
    <row r="103" spans="3:3" s="342" customFormat="1" x14ac:dyDescent="0.25">
      <c r="C103" s="344"/>
    </row>
    <row r="104" spans="3:3" s="342" customFormat="1" x14ac:dyDescent="0.25">
      <c r="C104" s="344"/>
    </row>
    <row r="105" spans="3:3" s="342" customFormat="1" x14ac:dyDescent="0.25">
      <c r="C105" s="344"/>
    </row>
    <row r="106" spans="3:3" s="342" customFormat="1" x14ac:dyDescent="0.25">
      <c r="C106" s="344"/>
    </row>
    <row r="107" spans="3:3" s="342" customFormat="1" x14ac:dyDescent="0.25">
      <c r="C107" s="344"/>
    </row>
    <row r="108" spans="3:3" s="342" customFormat="1" x14ac:dyDescent="0.25">
      <c r="C108" s="344"/>
    </row>
    <row r="109" spans="3:3" s="342" customFormat="1" x14ac:dyDescent="0.25">
      <c r="C109" s="344"/>
    </row>
    <row r="110" spans="3:3" s="342" customFormat="1" x14ac:dyDescent="0.25">
      <c r="C110" s="344"/>
    </row>
  </sheetData>
  <pageMargins left="0.511811024" right="0.511811024" top="0.78740157499999996" bottom="0.78740157499999996" header="0.31496062000000002" footer="0.3149606200000000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"/>
  <sheetViews>
    <sheetView showGridLines="0" topLeftCell="B1" workbookViewId="0">
      <pane ySplit="3" topLeftCell="A4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1.7109375" style="232" customWidth="1"/>
    <col min="2" max="2" width="6.85546875" style="232" customWidth="1"/>
    <col min="3" max="3" width="16.140625" style="352" customWidth="1"/>
    <col min="4" max="16384" width="9.140625" style="232"/>
  </cols>
  <sheetData>
    <row r="1" spans="1:21" x14ac:dyDescent="0.25">
      <c r="A1" s="339" t="s">
        <v>781</v>
      </c>
      <c r="C1" s="340"/>
    </row>
    <row r="2" spans="1:21" x14ac:dyDescent="0.25">
      <c r="C2" s="340"/>
      <c r="D2" s="341" t="s">
        <v>702</v>
      </c>
      <c r="E2" s="341" t="s">
        <v>711</v>
      </c>
      <c r="F2" s="341" t="s">
        <v>713</v>
      </c>
      <c r="G2" s="341" t="s">
        <v>714</v>
      </c>
      <c r="H2" s="341" t="s">
        <v>715</v>
      </c>
      <c r="I2" s="341" t="s">
        <v>716</v>
      </c>
      <c r="J2" s="341" t="s">
        <v>717</v>
      </c>
      <c r="K2" s="341" t="s">
        <v>718</v>
      </c>
      <c r="L2" s="341" t="s">
        <v>719</v>
      </c>
      <c r="M2" s="341" t="s">
        <v>703</v>
      </c>
      <c r="N2" s="341" t="s">
        <v>704</v>
      </c>
      <c r="O2" s="341" t="s">
        <v>705</v>
      </c>
      <c r="P2" s="341" t="s">
        <v>706</v>
      </c>
      <c r="Q2" s="341" t="s">
        <v>707</v>
      </c>
      <c r="R2" s="341" t="s">
        <v>708</v>
      </c>
      <c r="S2" s="341" t="s">
        <v>709</v>
      </c>
      <c r="T2" s="341" t="s">
        <v>710</v>
      </c>
      <c r="U2" s="341" t="s">
        <v>712</v>
      </c>
    </row>
    <row r="3" spans="1:21" x14ac:dyDescent="0.25">
      <c r="A3" s="339"/>
      <c r="B3" s="339" t="s">
        <v>775</v>
      </c>
      <c r="C3" s="340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</row>
    <row r="4" spans="1:21" ht="30" x14ac:dyDescent="0.25">
      <c r="A4" s="342"/>
      <c r="B4" s="343"/>
      <c r="C4" s="344"/>
      <c r="D4" s="345" t="s">
        <v>737</v>
      </c>
      <c r="E4" s="346" t="s">
        <v>738</v>
      </c>
      <c r="F4" s="346" t="s">
        <v>739</v>
      </c>
      <c r="G4" s="346" t="s">
        <v>740</v>
      </c>
      <c r="H4" s="346" t="s">
        <v>741</v>
      </c>
      <c r="I4" s="346" t="s">
        <v>742</v>
      </c>
      <c r="J4" s="346" t="s">
        <v>743</v>
      </c>
      <c r="K4" s="346" t="s">
        <v>197</v>
      </c>
      <c r="L4" s="346" t="s">
        <v>744</v>
      </c>
      <c r="M4" s="346" t="s">
        <v>745</v>
      </c>
      <c r="N4" s="346" t="s">
        <v>199</v>
      </c>
      <c r="O4" s="346" t="s">
        <v>746</v>
      </c>
      <c r="P4" s="346" t="s">
        <v>747</v>
      </c>
      <c r="Q4" s="346" t="s">
        <v>748</v>
      </c>
      <c r="R4" s="346" t="s">
        <v>749</v>
      </c>
      <c r="S4" s="346" t="s">
        <v>750</v>
      </c>
      <c r="T4" s="347" t="s">
        <v>770</v>
      </c>
      <c r="U4" s="347" t="s">
        <v>771</v>
      </c>
    </row>
    <row r="5" spans="1:21" x14ac:dyDescent="0.25">
      <c r="C5" s="340">
        <v>2012</v>
      </c>
      <c r="D5" s="232">
        <f>VLOOKUP(D$2,Tab_RMRJ!$1:$1048576,HLOOKUP($C5&amp;"_"&amp;4,Tab_RMRJ!$1:$1048576,2,0),0)</f>
        <v>0.13119404017925262</v>
      </c>
      <c r="E5" s="232">
        <f>VLOOKUP(E$2,Tab_RMRJ!$1:$1048576,HLOOKUP($C5&amp;"_"&amp;4,Tab_RMRJ!$1:$1048576,2,0),0)</f>
        <v>-4.3835848569869995E-2</v>
      </c>
      <c r="F5" s="232">
        <f>VLOOKUP(F$2,Tab_RMRJ!$1:$1048576,HLOOKUP($C5&amp;"_"&amp;4,Tab_RMRJ!$1:$1048576,2,0),0)</f>
        <v>1.5057672746479511E-2</v>
      </c>
      <c r="G5" s="232">
        <f>VLOOKUP(G$2,Tab_RMRJ!$1:$1048576,HLOOKUP($C5&amp;"_"&amp;4,Tab_RMRJ!$1:$1048576,2,0),0)</f>
        <v>-1.9080730155110359E-2</v>
      </c>
      <c r="H5" s="232">
        <f>VLOOKUP(H$2,Tab_RMRJ!$1:$1048576,HLOOKUP($C5&amp;"_"&amp;4,Tab_RMRJ!$1:$1048576,2,0),0)</f>
        <v>6.3422545790672302E-2</v>
      </c>
      <c r="I5" s="232">
        <f>VLOOKUP(I$2,Tab_RMRJ!$1:$1048576,HLOOKUP($C5&amp;"_"&amp;4,Tab_RMRJ!$1:$1048576,2,0),0)</f>
        <v>8.3179444074630737E-2</v>
      </c>
      <c r="J5" s="232">
        <f>VLOOKUP(J$2,Tab_RMRJ!$1:$1048576,HLOOKUP($C5&amp;"_"&amp;4,Tab_RMRJ!$1:$1048576,2,0),0)</f>
        <v>0.1643877774477005</v>
      </c>
      <c r="K5" s="232">
        <f>VLOOKUP(K$2,Tab_RMRJ!$1:$1048576,HLOOKUP($C5&amp;"_"&amp;4,Tab_RMRJ!$1:$1048576,2,0),0)</f>
        <v>0.17775799334049225</v>
      </c>
      <c r="L5" s="232">
        <f>VLOOKUP(L$2,Tab_RMRJ!$1:$1048576,HLOOKUP($C5&amp;"_"&amp;4,Tab_RMRJ!$1:$1048576,2,0),0)</f>
        <v>0.20563910901546478</v>
      </c>
      <c r="M5" s="232">
        <f>VLOOKUP(M$2,Tab_RMRJ!$1:$1048576,HLOOKUP($C5&amp;"_"&amp;4,Tab_RMRJ!$1:$1048576,2,0),0)</f>
        <v>0.25090491771697998</v>
      </c>
      <c r="N5" s="232">
        <f>VLOOKUP(N$2,Tab_RMRJ!$1:$1048576,HLOOKUP($C5&amp;"_"&amp;4,Tab_RMRJ!$1:$1048576,2,0),0)</f>
        <v>0.28225436806678772</v>
      </c>
      <c r="O5" s="232">
        <f>VLOOKUP(O$2,Tab_RMRJ!$1:$1048576,HLOOKUP($C5&amp;"_"&amp;4,Tab_RMRJ!$1:$1048576,2,0),0)</f>
        <v>0.49819785356521606</v>
      </c>
      <c r="P5" s="232">
        <f>VLOOKUP(P$2,Tab_RMRJ!$1:$1048576,HLOOKUP($C5&amp;"_"&amp;4,Tab_RMRJ!$1:$1048576,2,0),0)</f>
        <v>0.75326663255691528</v>
      </c>
      <c r="Q5" s="232">
        <f>VLOOKUP(Q$2,Tab_RMRJ!$1:$1048576,HLOOKUP($C5&amp;"_"&amp;4,Tab_RMRJ!$1:$1048576,2,0),0)</f>
        <v>0.82601064443588257</v>
      </c>
      <c r="R5" s="232">
        <f>VLOOKUP(R$2,Tab_RMRJ!$1:$1048576,HLOOKUP($C5&amp;"_"&amp;4,Tab_RMRJ!$1:$1048576,2,0),0)</f>
        <v>0.81114500761032104</v>
      </c>
      <c r="S5" s="232">
        <f>VLOOKUP(S$2,Tab_RMRJ!$1:$1048576,HLOOKUP($C5&amp;"_"&amp;4,Tab_RMRJ!$1:$1048576,2,0),0)</f>
        <v>1.354037880897522</v>
      </c>
      <c r="T5" s="232">
        <f>VLOOKUP(T$2,Tab_RMRJ!$1:$1048576,HLOOKUP($C5&amp;"_"&amp;4,Tab_RMRJ!$1:$1048576,2,0),0)</f>
        <v>1.7742906808853149</v>
      </c>
      <c r="U5" s="232">
        <f>VLOOKUP(U$2,Tab_RMRJ!$1:$1048576,HLOOKUP($C5&amp;"_"&amp;4,Tab_RMRJ!$1:$1048576,2,0),0)</f>
        <v>2.0330312252044678</v>
      </c>
    </row>
    <row r="6" spans="1:21" x14ac:dyDescent="0.25">
      <c r="C6" s="340">
        <v>12012</v>
      </c>
      <c r="D6" s="232">
        <f>VLOOKUP(D$2,Tab_RMRJ!$1:$1048576,HLOOKUP($C6&amp;"_"&amp;4,Tab_RMRJ!$1:$1048576,2,0),0)</f>
        <v>0.22910305857658386</v>
      </c>
      <c r="E6" s="232">
        <f>VLOOKUP(E$2,Tab_RMRJ!$1:$1048576,HLOOKUP($C6&amp;"_"&amp;4,Tab_RMRJ!$1:$1048576,2,0),0)</f>
        <v>-1.0934394784271717E-2</v>
      </c>
      <c r="F6" s="232">
        <f>VLOOKUP(F$2,Tab_RMRJ!$1:$1048576,HLOOKUP($C6&amp;"_"&amp;4,Tab_RMRJ!$1:$1048576,2,0),0)</f>
        <v>8.2382030785083771E-2</v>
      </c>
      <c r="G6" s="232">
        <f>VLOOKUP(G$2,Tab_RMRJ!$1:$1048576,HLOOKUP($C6&amp;"_"&amp;4,Tab_RMRJ!$1:$1048576,2,0),0)</f>
        <v>1.4627983793616295E-2</v>
      </c>
      <c r="H6" s="232">
        <f>VLOOKUP(H$2,Tab_RMRJ!$1:$1048576,HLOOKUP($C6&amp;"_"&amp;4,Tab_RMRJ!$1:$1048576,2,0),0)</f>
        <v>0.10892954468727112</v>
      </c>
      <c r="I6" s="232">
        <f>VLOOKUP(I$2,Tab_RMRJ!$1:$1048576,HLOOKUP($C6&amp;"_"&amp;4,Tab_RMRJ!$1:$1048576,2,0),0)</f>
        <v>0.15809880197048187</v>
      </c>
      <c r="J6" s="232">
        <f>VLOOKUP(J$2,Tab_RMRJ!$1:$1048576,HLOOKUP($C6&amp;"_"&amp;4,Tab_RMRJ!$1:$1048576,2,0),0)</f>
        <v>0.2512267529964447</v>
      </c>
      <c r="K6" s="232">
        <f>VLOOKUP(K$2,Tab_RMRJ!$1:$1048576,HLOOKUP($C6&amp;"_"&amp;4,Tab_RMRJ!$1:$1048576,2,0),0)</f>
        <v>0.21045179665088654</v>
      </c>
      <c r="L6" s="232">
        <f>VLOOKUP(L$2,Tab_RMRJ!$1:$1048576,HLOOKUP($C6&amp;"_"&amp;4,Tab_RMRJ!$1:$1048576,2,0),0)</f>
        <v>0.26991286873817444</v>
      </c>
      <c r="M6" s="232">
        <f>VLOOKUP(M$2,Tab_RMRJ!$1:$1048576,HLOOKUP($C6&amp;"_"&amp;4,Tab_RMRJ!$1:$1048576,2,0),0)</f>
        <v>0.30588123202323914</v>
      </c>
      <c r="N6" s="232">
        <f>VLOOKUP(N$2,Tab_RMRJ!$1:$1048576,HLOOKUP($C6&amp;"_"&amp;4,Tab_RMRJ!$1:$1048576,2,0),0)</f>
        <v>0.35574543476104736</v>
      </c>
      <c r="O6" s="232">
        <f>VLOOKUP(O$2,Tab_RMRJ!$1:$1048576,HLOOKUP($C6&amp;"_"&amp;4,Tab_RMRJ!$1:$1048576,2,0),0)</f>
        <v>0.55096060037612915</v>
      </c>
      <c r="P6" s="232">
        <f>VLOOKUP(P$2,Tab_RMRJ!$1:$1048576,HLOOKUP($C6&amp;"_"&amp;4,Tab_RMRJ!$1:$1048576,2,0),0)</f>
        <v>0.76689094305038452</v>
      </c>
      <c r="Q6" s="232">
        <f>VLOOKUP(Q$2,Tab_RMRJ!$1:$1048576,HLOOKUP($C6&amp;"_"&amp;4,Tab_RMRJ!$1:$1048576,2,0),0)</f>
        <v>0.94670027494430542</v>
      </c>
      <c r="R6" s="232">
        <f>VLOOKUP(R$2,Tab_RMRJ!$1:$1048576,HLOOKUP($C6&amp;"_"&amp;4,Tab_RMRJ!$1:$1048576,2,0),0)</f>
        <v>0.87749391794204712</v>
      </c>
      <c r="S6" s="232">
        <f>VLOOKUP(S$2,Tab_RMRJ!$1:$1048576,HLOOKUP($C6&amp;"_"&amp;4,Tab_RMRJ!$1:$1048576,2,0),0)</f>
        <v>1.4520601034164429</v>
      </c>
      <c r="T6" s="232">
        <f>VLOOKUP(T$2,Tab_RMRJ!$1:$1048576,HLOOKUP($C6&amp;"_"&amp;4,Tab_RMRJ!$1:$1048576,2,0),0)</f>
        <v>2.0485739707946777</v>
      </c>
      <c r="U6" s="232">
        <f>VLOOKUP(U$2,Tab_RMRJ!$1:$1048576,HLOOKUP($C6&amp;"_"&amp;4,Tab_RMRJ!$1:$1048576,2,0),0)</f>
        <v>1.9345698356628418</v>
      </c>
    </row>
    <row r="7" spans="1:21" x14ac:dyDescent="0.25">
      <c r="C7" s="340">
        <v>22012</v>
      </c>
      <c r="D7" s="232">
        <f>VLOOKUP(D$2,Tab_RMRJ!$1:$1048576,HLOOKUP($C7&amp;"_"&amp;4,Tab_RMRJ!$1:$1048576,2,0),0)</f>
        <v>2.5309257209300995E-2</v>
      </c>
      <c r="E7" s="232">
        <f>VLOOKUP(E$2,Tab_RMRJ!$1:$1048576,HLOOKUP($C7&amp;"_"&amp;4,Tab_RMRJ!$1:$1048576,2,0),0)</f>
        <v>-0.13907220959663391</v>
      </c>
      <c r="F7" s="232">
        <f>VLOOKUP(F$2,Tab_RMRJ!$1:$1048576,HLOOKUP($C7&amp;"_"&amp;4,Tab_RMRJ!$1:$1048576,2,0),0)</f>
        <v>-7.4283689260482788E-2</v>
      </c>
      <c r="G7" s="232">
        <f>VLOOKUP(G$2,Tab_RMRJ!$1:$1048576,HLOOKUP($C7&amp;"_"&amp;4,Tab_RMRJ!$1:$1048576,2,0),0)</f>
        <v>-0.11025218665599823</v>
      </c>
      <c r="H7" s="232">
        <f>VLOOKUP(H$2,Tab_RMRJ!$1:$1048576,HLOOKUP($C7&amp;"_"&amp;4,Tab_RMRJ!$1:$1048576,2,0),0)</f>
        <v>-6.2857102602720261E-3</v>
      </c>
      <c r="I7" s="232">
        <f>VLOOKUP(I$2,Tab_RMRJ!$1:$1048576,HLOOKUP($C7&amp;"_"&amp;4,Tab_RMRJ!$1:$1048576,2,0),0)</f>
        <v>4.9350862391293049E-3</v>
      </c>
      <c r="J7" s="232">
        <f>VLOOKUP(J$2,Tab_RMRJ!$1:$1048576,HLOOKUP($C7&amp;"_"&amp;4,Tab_RMRJ!$1:$1048576,2,0),0)</f>
        <v>8.7877042591571808E-2</v>
      </c>
      <c r="K7" s="232">
        <f>VLOOKUP(K$2,Tab_RMRJ!$1:$1048576,HLOOKUP($C7&amp;"_"&amp;4,Tab_RMRJ!$1:$1048576,2,0),0)</f>
        <v>9.3950271606445313E-2</v>
      </c>
      <c r="L7" s="232">
        <f>VLOOKUP(L$2,Tab_RMRJ!$1:$1048576,HLOOKUP($C7&amp;"_"&amp;4,Tab_RMRJ!$1:$1048576,2,0),0)</f>
        <v>0.12078928202390671</v>
      </c>
      <c r="M7" s="232">
        <f>VLOOKUP(M$2,Tab_RMRJ!$1:$1048576,HLOOKUP($C7&amp;"_"&amp;4,Tab_RMRJ!$1:$1048576,2,0),0)</f>
        <v>0.17135050892829895</v>
      </c>
      <c r="N7" s="232">
        <f>VLOOKUP(N$2,Tab_RMRJ!$1:$1048576,HLOOKUP($C7&amp;"_"&amp;4,Tab_RMRJ!$1:$1048576,2,0),0)</f>
        <v>0.22300224006175995</v>
      </c>
      <c r="O7" s="232">
        <f>VLOOKUP(O$2,Tab_RMRJ!$1:$1048576,HLOOKUP($C7&amp;"_"&amp;4,Tab_RMRJ!$1:$1048576,2,0),0)</f>
        <v>0.43278071284294128</v>
      </c>
      <c r="P7" s="232">
        <f>VLOOKUP(P$2,Tab_RMRJ!$1:$1048576,HLOOKUP($C7&amp;"_"&amp;4,Tab_RMRJ!$1:$1048576,2,0),0)</f>
        <v>0.72597473859786987</v>
      </c>
      <c r="Q7" s="232">
        <f>VLOOKUP(Q$2,Tab_RMRJ!$1:$1048576,HLOOKUP($C7&amp;"_"&amp;4,Tab_RMRJ!$1:$1048576,2,0),0)</f>
        <v>0.79931992292404175</v>
      </c>
      <c r="R7" s="232">
        <f>VLOOKUP(R$2,Tab_RMRJ!$1:$1048576,HLOOKUP($C7&amp;"_"&amp;4,Tab_RMRJ!$1:$1048576,2,0),0)</f>
        <v>0.67441487312316895</v>
      </c>
      <c r="S7" s="232">
        <f>VLOOKUP(S$2,Tab_RMRJ!$1:$1048576,HLOOKUP($C7&amp;"_"&amp;4,Tab_RMRJ!$1:$1048576,2,0),0)</f>
        <v>1.2998753786087036</v>
      </c>
      <c r="T7" s="232">
        <f>VLOOKUP(T$2,Tab_RMRJ!$1:$1048576,HLOOKUP($C7&amp;"_"&amp;4,Tab_RMRJ!$1:$1048576,2,0),0)</f>
        <v>1.6326814889907837</v>
      </c>
      <c r="U7" s="232">
        <f>VLOOKUP(U$2,Tab_RMRJ!$1:$1048576,HLOOKUP($C7&amp;"_"&amp;4,Tab_RMRJ!$1:$1048576,2,0),0)</f>
        <v>1.9142512083053589</v>
      </c>
    </row>
    <row r="8" spans="1:21" x14ac:dyDescent="0.25">
      <c r="C8" s="340">
        <v>32012</v>
      </c>
      <c r="D8" s="232">
        <f>VLOOKUP(D$2,Tab_RMRJ!$1:$1048576,HLOOKUP($C8&amp;"_"&amp;4,Tab_RMRJ!$1:$1048576,2,0),0)</f>
        <v>0.17199364304542542</v>
      </c>
      <c r="E8" s="232">
        <f>VLOOKUP(E$2,Tab_RMRJ!$1:$1048576,HLOOKUP($C8&amp;"_"&amp;4,Tab_RMRJ!$1:$1048576,2,0),0)</f>
        <v>-9.9493199959397316E-3</v>
      </c>
      <c r="F8" s="232">
        <f>VLOOKUP(F$2,Tab_RMRJ!$1:$1048576,HLOOKUP($C8&amp;"_"&amp;4,Tab_RMRJ!$1:$1048576,2,0),0)</f>
        <v>5.0191104412078857E-2</v>
      </c>
      <c r="G8" s="232">
        <f>VLOOKUP(G$2,Tab_RMRJ!$1:$1048576,HLOOKUP($C8&amp;"_"&amp;4,Tab_RMRJ!$1:$1048576,2,0),0)</f>
        <v>1.5405447222292423E-2</v>
      </c>
      <c r="H8" s="232">
        <f>VLOOKUP(H$2,Tab_RMRJ!$1:$1048576,HLOOKUP($C8&amp;"_"&amp;4,Tab_RMRJ!$1:$1048576,2,0),0)</f>
        <v>0.10236989706754684</v>
      </c>
      <c r="I8" s="232">
        <f>VLOOKUP(I$2,Tab_RMRJ!$1:$1048576,HLOOKUP($C8&amp;"_"&amp;4,Tab_RMRJ!$1:$1048576,2,0),0)</f>
        <v>0.12123318761587143</v>
      </c>
      <c r="J8" s="232">
        <f>VLOOKUP(J$2,Tab_RMRJ!$1:$1048576,HLOOKUP($C8&amp;"_"&amp;4,Tab_RMRJ!$1:$1048576,2,0),0)</f>
        <v>0.21574614942073822</v>
      </c>
      <c r="K8" s="232">
        <f>VLOOKUP(K$2,Tab_RMRJ!$1:$1048576,HLOOKUP($C8&amp;"_"&amp;4,Tab_RMRJ!$1:$1048576,2,0),0)</f>
        <v>0.24669913947582245</v>
      </c>
      <c r="L8" s="232">
        <f>VLOOKUP(L$2,Tab_RMRJ!$1:$1048576,HLOOKUP($C8&amp;"_"&amp;4,Tab_RMRJ!$1:$1048576,2,0),0)</f>
        <v>0.23651896417140961</v>
      </c>
      <c r="M8" s="232">
        <f>VLOOKUP(M$2,Tab_RMRJ!$1:$1048576,HLOOKUP($C8&amp;"_"&amp;4,Tab_RMRJ!$1:$1048576,2,0),0)</f>
        <v>0.31707727909088135</v>
      </c>
      <c r="N8" s="232">
        <f>VLOOKUP(N$2,Tab_RMRJ!$1:$1048576,HLOOKUP($C8&amp;"_"&amp;4,Tab_RMRJ!$1:$1048576,2,0),0)</f>
        <v>0.31001728773117065</v>
      </c>
      <c r="O8" s="232">
        <f>VLOOKUP(O$2,Tab_RMRJ!$1:$1048576,HLOOKUP($C8&amp;"_"&amp;4,Tab_RMRJ!$1:$1048576,2,0),0)</f>
        <v>0.53942281007766724</v>
      </c>
      <c r="P8" s="232">
        <f>VLOOKUP(P$2,Tab_RMRJ!$1:$1048576,HLOOKUP($C8&amp;"_"&amp;4,Tab_RMRJ!$1:$1048576,2,0),0)</f>
        <v>0.83595311641693115</v>
      </c>
      <c r="Q8" s="232">
        <f>VLOOKUP(Q$2,Tab_RMRJ!$1:$1048576,HLOOKUP($C8&amp;"_"&amp;4,Tab_RMRJ!$1:$1048576,2,0),0)</f>
        <v>0.81315284967422485</v>
      </c>
      <c r="R8" s="232">
        <f>VLOOKUP(R$2,Tab_RMRJ!$1:$1048576,HLOOKUP($C8&amp;"_"&amp;4,Tab_RMRJ!$1:$1048576,2,0),0)</f>
        <v>0.86305922269821167</v>
      </c>
      <c r="S8" s="232">
        <f>VLOOKUP(S$2,Tab_RMRJ!$1:$1048576,HLOOKUP($C8&amp;"_"&amp;4,Tab_RMRJ!$1:$1048576,2,0),0)</f>
        <v>1.3732025623321533</v>
      </c>
      <c r="T8" s="232">
        <f>VLOOKUP(T$2,Tab_RMRJ!$1:$1048576,HLOOKUP($C8&amp;"_"&amp;4,Tab_RMRJ!$1:$1048576,2,0),0)</f>
        <v>1.8518905639648438</v>
      </c>
      <c r="U8" s="232">
        <f>VLOOKUP(U$2,Tab_RMRJ!$1:$1048576,HLOOKUP($C8&amp;"_"&amp;4,Tab_RMRJ!$1:$1048576,2,0),0)</f>
        <v>2.1861405372619629</v>
      </c>
    </row>
    <row r="9" spans="1:21" x14ac:dyDescent="0.25">
      <c r="C9" s="340">
        <v>42012</v>
      </c>
      <c r="D9" s="232">
        <f>VLOOKUP(D$2,Tab_RMRJ!$1:$1048576,HLOOKUP($C9&amp;"_"&amp;4,Tab_RMRJ!$1:$1048576,2,0),0)</f>
        <v>9.3565352261066437E-2</v>
      </c>
      <c r="E9" s="232">
        <f>VLOOKUP(E$2,Tab_RMRJ!$1:$1048576,HLOOKUP($C9&amp;"_"&amp;4,Tab_RMRJ!$1:$1048576,2,0),0)</f>
        <v>-1.8592545762658119E-2</v>
      </c>
      <c r="F9" s="232">
        <f>VLOOKUP(F$2,Tab_RMRJ!$1:$1048576,HLOOKUP($C9&amp;"_"&amp;4,Tab_RMRJ!$1:$1048576,2,0),0)</f>
        <v>3.2961899705696851E-5</v>
      </c>
      <c r="G9" s="232">
        <f>VLOOKUP(G$2,Tab_RMRJ!$1:$1048576,HLOOKUP($C9&amp;"_"&amp;4,Tab_RMRJ!$1:$1048576,2,0),0)</f>
        <v>9.7550899954512715E-4</v>
      </c>
      <c r="H9" s="232">
        <f>VLOOKUP(H$2,Tab_RMRJ!$1:$1048576,HLOOKUP($C9&amp;"_"&amp;4,Tab_RMRJ!$1:$1048576,2,0),0)</f>
        <v>4.8468835651874542E-2</v>
      </c>
      <c r="I9" s="232">
        <f>VLOOKUP(I$2,Tab_RMRJ!$1:$1048576,HLOOKUP($C9&amp;"_"&amp;4,Tab_RMRJ!$1:$1048576,2,0),0)</f>
        <v>4.8048745840787888E-2</v>
      </c>
      <c r="J9" s="232">
        <f>VLOOKUP(J$2,Tab_RMRJ!$1:$1048576,HLOOKUP($C9&amp;"_"&amp;4,Tab_RMRJ!$1:$1048576,2,0),0)</f>
        <v>0.10276534408330917</v>
      </c>
      <c r="K9" s="232">
        <f>VLOOKUP(K$2,Tab_RMRJ!$1:$1048576,HLOOKUP($C9&amp;"_"&amp;4,Tab_RMRJ!$1:$1048576,2,0),0)</f>
        <v>0.16431520879268646</v>
      </c>
      <c r="L9" s="232">
        <f>VLOOKUP(L$2,Tab_RMRJ!$1:$1048576,HLOOKUP($C9&amp;"_"&amp;4,Tab_RMRJ!$1:$1048576,2,0),0)</f>
        <v>0.19366049766540527</v>
      </c>
      <c r="M9" s="232">
        <f>VLOOKUP(M$2,Tab_RMRJ!$1:$1048576,HLOOKUP($C9&amp;"_"&amp;4,Tab_RMRJ!$1:$1048576,2,0),0)</f>
        <v>0.21192128956317902</v>
      </c>
      <c r="N9" s="232">
        <f>VLOOKUP(N$2,Tab_RMRJ!$1:$1048576,HLOOKUP($C9&amp;"_"&amp;4,Tab_RMRJ!$1:$1048576,2,0),0)</f>
        <v>0.23871439695358276</v>
      </c>
      <c r="O9" s="232">
        <f>VLOOKUP(O$2,Tab_RMRJ!$1:$1048576,HLOOKUP($C9&amp;"_"&amp;4,Tab_RMRJ!$1:$1048576,2,0),0)</f>
        <v>0.46919742226600647</v>
      </c>
      <c r="P9" s="232">
        <f>VLOOKUP(P$2,Tab_RMRJ!$1:$1048576,HLOOKUP($C9&amp;"_"&amp;4,Tab_RMRJ!$1:$1048576,2,0),0)</f>
        <v>0.68432402610778809</v>
      </c>
      <c r="Q9" s="232">
        <f>VLOOKUP(Q$2,Tab_RMRJ!$1:$1048576,HLOOKUP($C9&amp;"_"&amp;4,Tab_RMRJ!$1:$1048576,2,0),0)</f>
        <v>0.74057495594024658</v>
      </c>
      <c r="R9" s="232">
        <f>VLOOKUP(R$2,Tab_RMRJ!$1:$1048576,HLOOKUP($C9&amp;"_"&amp;4,Tab_RMRJ!$1:$1048576,2,0),0)</f>
        <v>0.83432102203369141</v>
      </c>
      <c r="S9" s="232">
        <f>VLOOKUP(S$2,Tab_RMRJ!$1:$1048576,HLOOKUP($C9&amp;"_"&amp;4,Tab_RMRJ!$1:$1048576,2,0),0)</f>
        <v>1.2899388074874878</v>
      </c>
      <c r="T9" s="232">
        <f>VLOOKUP(T$2,Tab_RMRJ!$1:$1048576,HLOOKUP($C9&amp;"_"&amp;4,Tab_RMRJ!$1:$1048576,2,0),0)</f>
        <v>1.6151373386383057</v>
      </c>
      <c r="U9" s="232">
        <f>VLOOKUP(U$2,Tab_RMRJ!$1:$1048576,HLOOKUP($C9&amp;"_"&amp;4,Tab_RMRJ!$1:$1048576,2,0),0)</f>
        <v>2.143634557723999</v>
      </c>
    </row>
    <row r="10" spans="1:21" x14ac:dyDescent="0.25">
      <c r="C10" s="340">
        <v>2013</v>
      </c>
      <c r="D10" s="232">
        <f>VLOOKUP(D$2,Tab_RMRJ!$1:$1048576,HLOOKUP($C10&amp;"_"&amp;4,Tab_RMRJ!$1:$1048576,2,0),0)</f>
        <v>-5.9015169739723206E-2</v>
      </c>
      <c r="E10" s="232">
        <f>VLOOKUP(E$2,Tab_RMRJ!$1:$1048576,HLOOKUP($C10&amp;"_"&amp;4,Tab_RMRJ!$1:$1048576,2,0),0)</f>
        <v>-1.3155575841665268E-2</v>
      </c>
      <c r="F10" s="232">
        <f>VLOOKUP(F$2,Tab_RMRJ!$1:$1048576,HLOOKUP($C10&amp;"_"&amp;4,Tab_RMRJ!$1:$1048576,2,0),0)</f>
        <v>-6.1550289392471313E-2</v>
      </c>
      <c r="G10" s="232">
        <f>VLOOKUP(G$2,Tab_RMRJ!$1:$1048576,HLOOKUP($C10&amp;"_"&amp;4,Tab_RMRJ!$1:$1048576,2,0),0)</f>
        <v>-8.1362053751945496E-3</v>
      </c>
      <c r="H10" s="232">
        <f>VLOOKUP(H$2,Tab_RMRJ!$1:$1048576,HLOOKUP($C10&amp;"_"&amp;4,Tab_RMRJ!$1:$1048576,2,0),0)</f>
        <v>4.7743476927280426E-2</v>
      </c>
      <c r="I10" s="232">
        <f>VLOOKUP(I$2,Tab_RMRJ!$1:$1048576,HLOOKUP($C10&amp;"_"&amp;4,Tab_RMRJ!$1:$1048576,2,0),0)</f>
        <v>0.11940844357013702</v>
      </c>
      <c r="J10" s="232">
        <f>VLOOKUP(J$2,Tab_RMRJ!$1:$1048576,HLOOKUP($C10&amp;"_"&amp;4,Tab_RMRJ!$1:$1048576,2,0),0)</f>
        <v>0.1322905421257019</v>
      </c>
      <c r="K10" s="232">
        <f>VLOOKUP(K$2,Tab_RMRJ!$1:$1048576,HLOOKUP($C10&amp;"_"&amp;4,Tab_RMRJ!$1:$1048576,2,0),0)</f>
        <v>0.1896013468503952</v>
      </c>
      <c r="L10" s="232">
        <f>VLOOKUP(L$2,Tab_RMRJ!$1:$1048576,HLOOKUP($C10&amp;"_"&amp;4,Tab_RMRJ!$1:$1048576,2,0),0)</f>
        <v>0.21357379853725433</v>
      </c>
      <c r="M10" s="232">
        <f>VLOOKUP(M$2,Tab_RMRJ!$1:$1048576,HLOOKUP($C10&amp;"_"&amp;4,Tab_RMRJ!$1:$1048576,2,0),0)</f>
        <v>0.22443899512290955</v>
      </c>
      <c r="N10" s="232">
        <f>VLOOKUP(N$2,Tab_RMRJ!$1:$1048576,HLOOKUP($C10&amp;"_"&amp;4,Tab_RMRJ!$1:$1048576,2,0),0)</f>
        <v>0.27657663822174072</v>
      </c>
      <c r="O10" s="232">
        <f>VLOOKUP(O$2,Tab_RMRJ!$1:$1048576,HLOOKUP($C10&amp;"_"&amp;4,Tab_RMRJ!$1:$1048576,2,0),0)</f>
        <v>0.473152756690979</v>
      </c>
      <c r="P10" s="232">
        <f>VLOOKUP(P$2,Tab_RMRJ!$1:$1048576,HLOOKUP($C10&amp;"_"&amp;4,Tab_RMRJ!$1:$1048576,2,0),0)</f>
        <v>0.63309675455093384</v>
      </c>
      <c r="Q10" s="232">
        <f>VLOOKUP(Q$2,Tab_RMRJ!$1:$1048576,HLOOKUP($C10&amp;"_"&amp;4,Tab_RMRJ!$1:$1048576,2,0),0)</f>
        <v>0.75366300344467163</v>
      </c>
      <c r="R10" s="232">
        <f>VLOOKUP(R$2,Tab_RMRJ!$1:$1048576,HLOOKUP($C10&amp;"_"&amp;4,Tab_RMRJ!$1:$1048576,2,0),0)</f>
        <v>0.85835474729537964</v>
      </c>
      <c r="S10" s="232">
        <f>VLOOKUP(S$2,Tab_RMRJ!$1:$1048576,HLOOKUP($C10&amp;"_"&amp;4,Tab_RMRJ!$1:$1048576,2,0),0)</f>
        <v>1.3683174848556519</v>
      </c>
      <c r="T10" s="232">
        <f>VLOOKUP(T$2,Tab_RMRJ!$1:$1048576,HLOOKUP($C10&amp;"_"&amp;4,Tab_RMRJ!$1:$1048576,2,0),0)</f>
        <v>1.814893364906311</v>
      </c>
      <c r="U10" s="232">
        <f>VLOOKUP(U$2,Tab_RMRJ!$1:$1048576,HLOOKUP($C10&amp;"_"&amp;4,Tab_RMRJ!$1:$1048576,2,0),0)</f>
        <v>2.1554696559906006</v>
      </c>
    </row>
    <row r="11" spans="1:21" x14ac:dyDescent="0.25">
      <c r="C11" s="340">
        <v>12013</v>
      </c>
      <c r="D11" s="232">
        <f>VLOOKUP(D$2,Tab_RMRJ!$1:$1048576,HLOOKUP($C11&amp;"_"&amp;4,Tab_RMRJ!$1:$1048576,2,0),0)</f>
        <v>0.46317055821418762</v>
      </c>
      <c r="E11" s="232">
        <f>VLOOKUP(E$2,Tab_RMRJ!$1:$1048576,HLOOKUP($C11&amp;"_"&amp;4,Tab_RMRJ!$1:$1048576,2,0),0)</f>
        <v>7.3906439356505871E-3</v>
      </c>
      <c r="F11" s="232">
        <f>VLOOKUP(F$2,Tab_RMRJ!$1:$1048576,HLOOKUP($C11&amp;"_"&amp;4,Tab_RMRJ!$1:$1048576,2,0),0)</f>
        <v>-0.14303828775882721</v>
      </c>
      <c r="G11" s="232">
        <f>VLOOKUP(G$2,Tab_RMRJ!$1:$1048576,HLOOKUP($C11&amp;"_"&amp;4,Tab_RMRJ!$1:$1048576,2,0),0)</f>
        <v>-1.5860173851251602E-2</v>
      </c>
      <c r="H11" s="232">
        <f>VLOOKUP(H$2,Tab_RMRJ!$1:$1048576,HLOOKUP($C11&amp;"_"&amp;4,Tab_RMRJ!$1:$1048576,2,0),0)</f>
        <v>7.4206069111824036E-2</v>
      </c>
      <c r="I11" s="232">
        <f>VLOOKUP(I$2,Tab_RMRJ!$1:$1048576,HLOOKUP($C11&amp;"_"&amp;4,Tab_RMRJ!$1:$1048576,2,0),0)</f>
        <v>8.9598886668682098E-2</v>
      </c>
      <c r="J11" s="232">
        <f>VLOOKUP(J$2,Tab_RMRJ!$1:$1048576,HLOOKUP($C11&amp;"_"&amp;4,Tab_RMRJ!$1:$1048576,2,0),0)</f>
        <v>0.13019552826881409</v>
      </c>
      <c r="K11" s="232">
        <f>VLOOKUP(K$2,Tab_RMRJ!$1:$1048576,HLOOKUP($C11&amp;"_"&amp;4,Tab_RMRJ!$1:$1048576,2,0),0)</f>
        <v>0.1786043792963028</v>
      </c>
      <c r="L11" s="232">
        <f>VLOOKUP(L$2,Tab_RMRJ!$1:$1048576,HLOOKUP($C11&amp;"_"&amp;4,Tab_RMRJ!$1:$1048576,2,0),0)</f>
        <v>0.21399387717247009</v>
      </c>
      <c r="M11" s="232">
        <f>VLOOKUP(M$2,Tab_RMRJ!$1:$1048576,HLOOKUP($C11&amp;"_"&amp;4,Tab_RMRJ!$1:$1048576,2,0),0)</f>
        <v>0.26073217391967773</v>
      </c>
      <c r="N11" s="232">
        <f>VLOOKUP(N$2,Tab_RMRJ!$1:$1048576,HLOOKUP($C11&amp;"_"&amp;4,Tab_RMRJ!$1:$1048576,2,0),0)</f>
        <v>0.27910453081130981</v>
      </c>
      <c r="O11" s="232">
        <f>VLOOKUP(O$2,Tab_RMRJ!$1:$1048576,HLOOKUP($C11&amp;"_"&amp;4,Tab_RMRJ!$1:$1048576,2,0),0)</f>
        <v>0.47458076477050781</v>
      </c>
      <c r="P11" s="232">
        <f>VLOOKUP(P$2,Tab_RMRJ!$1:$1048576,HLOOKUP($C11&amp;"_"&amp;4,Tab_RMRJ!$1:$1048576,2,0),0)</f>
        <v>0.66390186548233032</v>
      </c>
      <c r="Q11" s="232">
        <f>VLOOKUP(Q$2,Tab_RMRJ!$1:$1048576,HLOOKUP($C11&amp;"_"&amp;4,Tab_RMRJ!$1:$1048576,2,0),0)</f>
        <v>0.78723698854446411</v>
      </c>
      <c r="R11" s="232">
        <f>VLOOKUP(R$2,Tab_RMRJ!$1:$1048576,HLOOKUP($C11&amp;"_"&amp;4,Tab_RMRJ!$1:$1048576,2,0),0)</f>
        <v>0.86555367708206177</v>
      </c>
      <c r="S11" s="232">
        <f>VLOOKUP(S$2,Tab_RMRJ!$1:$1048576,HLOOKUP($C11&amp;"_"&amp;4,Tab_RMRJ!$1:$1048576,2,0),0)</f>
        <v>1.357649564743042</v>
      </c>
      <c r="T11" s="232">
        <f>VLOOKUP(T$2,Tab_RMRJ!$1:$1048576,HLOOKUP($C11&amp;"_"&amp;4,Tab_RMRJ!$1:$1048576,2,0),0)</f>
        <v>1.8593564033508301</v>
      </c>
      <c r="U11" s="232">
        <f>VLOOKUP(U$2,Tab_RMRJ!$1:$1048576,HLOOKUP($C11&amp;"_"&amp;4,Tab_RMRJ!$1:$1048576,2,0),0)</f>
        <v>2.2091917991638184</v>
      </c>
    </row>
    <row r="12" spans="1:21" x14ac:dyDescent="0.25">
      <c r="C12" s="340">
        <v>22013</v>
      </c>
      <c r="D12" s="232">
        <f>VLOOKUP(D$2,Tab_RMRJ!$1:$1048576,HLOOKUP($C12&amp;"_"&amp;4,Tab_RMRJ!$1:$1048576,2,0),0)</f>
        <v>0.97230523824691772</v>
      </c>
      <c r="E12" s="232">
        <f>VLOOKUP(E$2,Tab_RMRJ!$1:$1048576,HLOOKUP($C12&amp;"_"&amp;4,Tab_RMRJ!$1:$1048576,2,0),0)</f>
        <v>-1.7286075279116631E-2</v>
      </c>
      <c r="F12" s="232">
        <f>VLOOKUP(F$2,Tab_RMRJ!$1:$1048576,HLOOKUP($C12&amp;"_"&amp;4,Tab_RMRJ!$1:$1048576,2,0),0)</f>
        <v>-4.1432797908782959E-2</v>
      </c>
      <c r="G12" s="232">
        <f>VLOOKUP(G$2,Tab_RMRJ!$1:$1048576,HLOOKUP($C12&amp;"_"&amp;4,Tab_RMRJ!$1:$1048576,2,0),0)</f>
        <v>5.5598396807909012E-2</v>
      </c>
      <c r="H12" s="232">
        <f>VLOOKUP(H$2,Tab_RMRJ!$1:$1048576,HLOOKUP($C12&amp;"_"&amp;4,Tab_RMRJ!$1:$1048576,2,0),0)</f>
        <v>5.3388375788927078E-2</v>
      </c>
      <c r="I12" s="232">
        <f>VLOOKUP(I$2,Tab_RMRJ!$1:$1048576,HLOOKUP($C12&amp;"_"&amp;4,Tab_RMRJ!$1:$1048576,2,0),0)</f>
        <v>0.13002943992614746</v>
      </c>
      <c r="J12" s="232">
        <f>VLOOKUP(J$2,Tab_RMRJ!$1:$1048576,HLOOKUP($C12&amp;"_"&amp;4,Tab_RMRJ!$1:$1048576,2,0),0)</f>
        <v>0.1439836323261261</v>
      </c>
      <c r="K12" s="232">
        <f>VLOOKUP(K$2,Tab_RMRJ!$1:$1048576,HLOOKUP($C12&amp;"_"&amp;4,Tab_RMRJ!$1:$1048576,2,0),0)</f>
        <v>0.20268836617469788</v>
      </c>
      <c r="L12" s="232">
        <f>VLOOKUP(L$2,Tab_RMRJ!$1:$1048576,HLOOKUP($C12&amp;"_"&amp;4,Tab_RMRJ!$1:$1048576,2,0),0)</f>
        <v>0.23344451189041138</v>
      </c>
      <c r="M12" s="232">
        <f>VLOOKUP(M$2,Tab_RMRJ!$1:$1048576,HLOOKUP($C12&amp;"_"&amp;4,Tab_RMRJ!$1:$1048576,2,0),0)</f>
        <v>0.23427613079547882</v>
      </c>
      <c r="N12" s="232">
        <f>VLOOKUP(N$2,Tab_RMRJ!$1:$1048576,HLOOKUP($C12&amp;"_"&amp;4,Tab_RMRJ!$1:$1048576,2,0),0)</f>
        <v>0.30514213442802429</v>
      </c>
      <c r="O12" s="232">
        <f>VLOOKUP(O$2,Tab_RMRJ!$1:$1048576,HLOOKUP($C12&amp;"_"&amp;4,Tab_RMRJ!$1:$1048576,2,0),0)</f>
        <v>0.500232994556427</v>
      </c>
      <c r="P12" s="232">
        <f>VLOOKUP(P$2,Tab_RMRJ!$1:$1048576,HLOOKUP($C12&amp;"_"&amp;4,Tab_RMRJ!$1:$1048576,2,0),0)</f>
        <v>0.60152006149291992</v>
      </c>
      <c r="Q12" s="232">
        <f>VLOOKUP(Q$2,Tab_RMRJ!$1:$1048576,HLOOKUP($C12&amp;"_"&amp;4,Tab_RMRJ!$1:$1048576,2,0),0)</f>
        <v>0.81312531232833862</v>
      </c>
      <c r="R12" s="232">
        <f>VLOOKUP(R$2,Tab_RMRJ!$1:$1048576,HLOOKUP($C12&amp;"_"&amp;4,Tab_RMRJ!$1:$1048576,2,0),0)</f>
        <v>0.82038259506225586</v>
      </c>
      <c r="S12" s="232">
        <f>VLOOKUP(S$2,Tab_RMRJ!$1:$1048576,HLOOKUP($C12&amp;"_"&amp;4,Tab_RMRJ!$1:$1048576,2,0),0)</f>
        <v>1.3658139705657959</v>
      </c>
      <c r="T12" s="232">
        <f>VLOOKUP(T$2,Tab_RMRJ!$1:$1048576,HLOOKUP($C12&amp;"_"&amp;4,Tab_RMRJ!$1:$1048576,2,0),0)</f>
        <v>1.8623306751251221</v>
      </c>
      <c r="U12" s="232">
        <f>VLOOKUP(U$2,Tab_RMRJ!$1:$1048576,HLOOKUP($C12&amp;"_"&amp;4,Tab_RMRJ!$1:$1048576,2,0),0)</f>
        <v>2.1909923553466797</v>
      </c>
    </row>
    <row r="13" spans="1:21" x14ac:dyDescent="0.25">
      <c r="C13" s="340">
        <v>32013</v>
      </c>
      <c r="D13" s="232">
        <f>VLOOKUP(D$2,Tab_RMRJ!$1:$1048576,HLOOKUP($C13&amp;"_"&amp;4,Tab_RMRJ!$1:$1048576,2,0),0)</f>
        <v>-0.20324571430683136</v>
      </c>
      <c r="E13" s="232">
        <f>VLOOKUP(E$2,Tab_RMRJ!$1:$1048576,HLOOKUP($C13&amp;"_"&amp;4,Tab_RMRJ!$1:$1048576,2,0),0)</f>
        <v>3.9691496640443802E-2</v>
      </c>
      <c r="F13" s="232">
        <f>VLOOKUP(F$2,Tab_RMRJ!$1:$1048576,HLOOKUP($C13&amp;"_"&amp;4,Tab_RMRJ!$1:$1048576,2,0),0)</f>
        <v>-2.0917241927236319E-3</v>
      </c>
      <c r="G13" s="232">
        <f>VLOOKUP(G$2,Tab_RMRJ!$1:$1048576,HLOOKUP($C13&amp;"_"&amp;4,Tab_RMRJ!$1:$1048576,2,0),0)</f>
        <v>-6.0180950909852982E-2</v>
      </c>
      <c r="H13" s="232">
        <f>VLOOKUP(H$2,Tab_RMRJ!$1:$1048576,HLOOKUP($C13&amp;"_"&amp;4,Tab_RMRJ!$1:$1048576,2,0),0)</f>
        <v>-9.2003503814339638E-3</v>
      </c>
      <c r="I13" s="232">
        <f>VLOOKUP(I$2,Tab_RMRJ!$1:$1048576,HLOOKUP($C13&amp;"_"&amp;4,Tab_RMRJ!$1:$1048576,2,0),0)</f>
        <v>0.12012354284524918</v>
      </c>
      <c r="J13" s="232">
        <f>VLOOKUP(J$2,Tab_RMRJ!$1:$1048576,HLOOKUP($C13&amp;"_"&amp;4,Tab_RMRJ!$1:$1048576,2,0),0)</f>
        <v>0.10691824555397034</v>
      </c>
      <c r="K13" s="232">
        <f>VLOOKUP(K$2,Tab_RMRJ!$1:$1048576,HLOOKUP($C13&amp;"_"&amp;4,Tab_RMRJ!$1:$1048576,2,0),0)</f>
        <v>0.12219642102718353</v>
      </c>
      <c r="L13" s="232">
        <f>VLOOKUP(L$2,Tab_RMRJ!$1:$1048576,HLOOKUP($C13&amp;"_"&amp;4,Tab_RMRJ!$1:$1048576,2,0),0)</f>
        <v>0.17905044555664063</v>
      </c>
      <c r="M13" s="232">
        <f>VLOOKUP(M$2,Tab_RMRJ!$1:$1048576,HLOOKUP($C13&amp;"_"&amp;4,Tab_RMRJ!$1:$1048576,2,0),0)</f>
        <v>0.15516279637813568</v>
      </c>
      <c r="N13" s="232">
        <f>VLOOKUP(N$2,Tab_RMRJ!$1:$1048576,HLOOKUP($C13&amp;"_"&amp;4,Tab_RMRJ!$1:$1048576,2,0),0)</f>
        <v>0.23952224850654602</v>
      </c>
      <c r="O13" s="232">
        <f>VLOOKUP(O$2,Tab_RMRJ!$1:$1048576,HLOOKUP($C13&amp;"_"&amp;4,Tab_RMRJ!$1:$1048576,2,0),0)</f>
        <v>0.44702094793319702</v>
      </c>
      <c r="P13" s="232">
        <f>VLOOKUP(P$2,Tab_RMRJ!$1:$1048576,HLOOKUP($C13&amp;"_"&amp;4,Tab_RMRJ!$1:$1048576,2,0),0)</f>
        <v>0.6616586446762085</v>
      </c>
      <c r="Q13" s="232">
        <f>VLOOKUP(Q$2,Tab_RMRJ!$1:$1048576,HLOOKUP($C13&amp;"_"&amp;4,Tab_RMRJ!$1:$1048576,2,0),0)</f>
        <v>0.71871531009674072</v>
      </c>
      <c r="R13" s="232">
        <f>VLOOKUP(R$2,Tab_RMRJ!$1:$1048576,HLOOKUP($C13&amp;"_"&amp;4,Tab_RMRJ!$1:$1048576,2,0),0)</f>
        <v>0.8981587290763855</v>
      </c>
      <c r="S13" s="232">
        <f>VLOOKUP(S$2,Tab_RMRJ!$1:$1048576,HLOOKUP($C13&amp;"_"&amp;4,Tab_RMRJ!$1:$1048576,2,0),0)</f>
        <v>1.3581621646881104</v>
      </c>
      <c r="T13" s="232">
        <f>VLOOKUP(T$2,Tab_RMRJ!$1:$1048576,HLOOKUP($C13&amp;"_"&amp;4,Tab_RMRJ!$1:$1048576,2,0),0)</f>
        <v>1.7711116075515747</v>
      </c>
      <c r="U13" s="232">
        <f>VLOOKUP(U$2,Tab_RMRJ!$1:$1048576,HLOOKUP($C13&amp;"_"&amp;4,Tab_RMRJ!$1:$1048576,2,0),0)</f>
        <v>1.9223297834396362</v>
      </c>
    </row>
    <row r="14" spans="1:21" x14ac:dyDescent="0.25">
      <c r="C14" s="340">
        <v>42013</v>
      </c>
      <c r="D14" s="232">
        <f>VLOOKUP(D$2,Tab_RMRJ!$1:$1048576,HLOOKUP($C14&amp;"_"&amp;4,Tab_RMRJ!$1:$1048576,2,0),0)</f>
        <v>-0.3261125385761261</v>
      </c>
      <c r="E14" s="232">
        <f>VLOOKUP(E$2,Tab_RMRJ!$1:$1048576,HLOOKUP($C14&amp;"_"&amp;4,Tab_RMRJ!$1:$1048576,2,0),0)</f>
        <v>-7.3875166475772858E-2</v>
      </c>
      <c r="F14" s="232">
        <f>VLOOKUP(F$2,Tab_RMRJ!$1:$1048576,HLOOKUP($C14&amp;"_"&amp;4,Tab_RMRJ!$1:$1048576,2,0),0)</f>
        <v>-5.2994295954704285E-2</v>
      </c>
      <c r="G14" s="232">
        <f>VLOOKUP(G$2,Tab_RMRJ!$1:$1048576,HLOOKUP($C14&amp;"_"&amp;4,Tab_RMRJ!$1:$1048576,2,0),0)</f>
        <v>-1.1867456138134003E-2</v>
      </c>
      <c r="H14" s="232">
        <f>VLOOKUP(H$2,Tab_RMRJ!$1:$1048576,HLOOKUP($C14&amp;"_"&amp;4,Tab_RMRJ!$1:$1048576,2,0),0)</f>
        <v>6.772865355014801E-2</v>
      </c>
      <c r="I14" s="232">
        <f>VLOOKUP(I$2,Tab_RMRJ!$1:$1048576,HLOOKUP($C14&amp;"_"&amp;4,Tab_RMRJ!$1:$1048576,2,0),0)</f>
        <v>0.13775435090065002</v>
      </c>
      <c r="J14" s="232">
        <f>VLOOKUP(J$2,Tab_RMRJ!$1:$1048576,HLOOKUP($C14&amp;"_"&amp;4,Tab_RMRJ!$1:$1048576,2,0),0)</f>
        <v>0.14789675176143646</v>
      </c>
      <c r="K14" s="232">
        <f>VLOOKUP(K$2,Tab_RMRJ!$1:$1048576,HLOOKUP($C14&amp;"_"&amp;4,Tab_RMRJ!$1:$1048576,2,0),0)</f>
        <v>0.25007039308547974</v>
      </c>
      <c r="L14" s="232">
        <f>VLOOKUP(L$2,Tab_RMRJ!$1:$1048576,HLOOKUP($C14&amp;"_"&amp;4,Tab_RMRJ!$1:$1048576,2,0),0)</f>
        <v>0.22475965321063995</v>
      </c>
      <c r="M14" s="232">
        <f>VLOOKUP(M$2,Tab_RMRJ!$1:$1048576,HLOOKUP($C14&amp;"_"&amp;4,Tab_RMRJ!$1:$1048576,2,0),0)</f>
        <v>0.24481441080570221</v>
      </c>
      <c r="N14" s="232">
        <f>VLOOKUP(N$2,Tab_RMRJ!$1:$1048576,HLOOKUP($C14&amp;"_"&amp;4,Tab_RMRJ!$1:$1048576,2,0),0)</f>
        <v>0.27818652987480164</v>
      </c>
      <c r="O14" s="232">
        <f>VLOOKUP(O$2,Tab_RMRJ!$1:$1048576,HLOOKUP($C14&amp;"_"&amp;4,Tab_RMRJ!$1:$1048576,2,0),0)</f>
        <v>0.46544790267944336</v>
      </c>
      <c r="P14" s="232">
        <f>VLOOKUP(P$2,Tab_RMRJ!$1:$1048576,HLOOKUP($C14&amp;"_"&amp;4,Tab_RMRJ!$1:$1048576,2,0),0)</f>
        <v>0.60355895757675171</v>
      </c>
      <c r="Q14" s="232">
        <f>VLOOKUP(Q$2,Tab_RMRJ!$1:$1048576,HLOOKUP($C14&amp;"_"&amp;4,Tab_RMRJ!$1:$1048576,2,0),0)</f>
        <v>0.68636053800582886</v>
      </c>
      <c r="R14" s="232">
        <f>VLOOKUP(R$2,Tab_RMRJ!$1:$1048576,HLOOKUP($C14&amp;"_"&amp;4,Tab_RMRJ!$1:$1048576,2,0),0)</f>
        <v>0.84705829620361328</v>
      </c>
      <c r="S14" s="232">
        <f>VLOOKUP(S$2,Tab_RMRJ!$1:$1048576,HLOOKUP($C14&amp;"_"&amp;4,Tab_RMRJ!$1:$1048576,2,0),0)</f>
        <v>1.3831373453140259</v>
      </c>
      <c r="T14" s="232">
        <f>VLOOKUP(T$2,Tab_RMRJ!$1:$1048576,HLOOKUP($C14&amp;"_"&amp;4,Tab_RMRJ!$1:$1048576,2,0),0)</f>
        <v>1.7651172876358032</v>
      </c>
      <c r="U14" s="232">
        <f>VLOOKUP(U$2,Tab_RMRJ!$1:$1048576,HLOOKUP($C14&amp;"_"&amp;4,Tab_RMRJ!$1:$1048576,2,0),0)</f>
        <v>2.2320065498352051</v>
      </c>
    </row>
    <row r="15" spans="1:21" x14ac:dyDescent="0.25">
      <c r="C15" s="340">
        <v>2014</v>
      </c>
      <c r="D15" s="232">
        <f>VLOOKUP(D$2,Tab_RMRJ!$1:$1048576,HLOOKUP($C15&amp;"_"&amp;4,Tab_RMRJ!$1:$1048576,2,0),0)</f>
        <v>-0.29539406299591064</v>
      </c>
      <c r="E15" s="232">
        <f>VLOOKUP(E$2,Tab_RMRJ!$1:$1048576,HLOOKUP($C15&amp;"_"&amp;4,Tab_RMRJ!$1:$1048576,2,0),0)</f>
        <v>-0.12506039440631866</v>
      </c>
      <c r="F15" s="232">
        <f>VLOOKUP(F$2,Tab_RMRJ!$1:$1048576,HLOOKUP($C15&amp;"_"&amp;4,Tab_RMRJ!$1:$1048576,2,0),0)</f>
        <v>-4.1498731821775436E-2</v>
      </c>
      <c r="G15" s="232">
        <f>VLOOKUP(G$2,Tab_RMRJ!$1:$1048576,HLOOKUP($C15&amp;"_"&amp;4,Tab_RMRJ!$1:$1048576,2,0),0)</f>
        <v>-4.6829629689455032E-2</v>
      </c>
      <c r="H15" s="232">
        <f>VLOOKUP(H$2,Tab_RMRJ!$1:$1048576,HLOOKUP($C15&amp;"_"&amp;4,Tab_RMRJ!$1:$1048576,2,0),0)</f>
        <v>-2.4522116873413324E-3</v>
      </c>
      <c r="I15" s="232">
        <f>VLOOKUP(I$2,Tab_RMRJ!$1:$1048576,HLOOKUP($C15&amp;"_"&amp;4,Tab_RMRJ!$1:$1048576,2,0),0)</f>
        <v>3.7618290632963181E-2</v>
      </c>
      <c r="J15" s="232">
        <f>VLOOKUP(J$2,Tab_RMRJ!$1:$1048576,HLOOKUP($C15&amp;"_"&amp;4,Tab_RMRJ!$1:$1048576,2,0),0)</f>
        <v>6.0556154698133469E-2</v>
      </c>
      <c r="K15" s="232">
        <f>VLOOKUP(K$2,Tab_RMRJ!$1:$1048576,HLOOKUP($C15&amp;"_"&amp;4,Tab_RMRJ!$1:$1048576,2,0),0)</f>
        <v>9.2608712613582611E-2</v>
      </c>
      <c r="L15" s="232">
        <f>VLOOKUP(L$2,Tab_RMRJ!$1:$1048576,HLOOKUP($C15&amp;"_"&amp;4,Tab_RMRJ!$1:$1048576,2,0),0)</f>
        <v>0.16201400756835938</v>
      </c>
      <c r="M15" s="232">
        <f>VLOOKUP(M$2,Tab_RMRJ!$1:$1048576,HLOOKUP($C15&amp;"_"&amp;4,Tab_RMRJ!$1:$1048576,2,0),0)</f>
        <v>0.15400102734565735</v>
      </c>
      <c r="N15" s="232">
        <f>VLOOKUP(N$2,Tab_RMRJ!$1:$1048576,HLOOKUP($C15&amp;"_"&amp;4,Tab_RMRJ!$1:$1048576,2,0),0)</f>
        <v>0.21740080416202545</v>
      </c>
      <c r="O15" s="232">
        <f>VLOOKUP(O$2,Tab_RMRJ!$1:$1048576,HLOOKUP($C15&amp;"_"&amp;4,Tab_RMRJ!$1:$1048576,2,0),0)</f>
        <v>0.36732140183448792</v>
      </c>
      <c r="P15" s="232">
        <f>VLOOKUP(P$2,Tab_RMRJ!$1:$1048576,HLOOKUP($C15&amp;"_"&amp;4,Tab_RMRJ!$1:$1048576,2,0),0)</f>
        <v>0.46876004338264465</v>
      </c>
      <c r="Q15" s="232">
        <f>VLOOKUP(Q$2,Tab_RMRJ!$1:$1048576,HLOOKUP($C15&amp;"_"&amp;4,Tab_RMRJ!$1:$1048576,2,0),0)</f>
        <v>0.60905557870864868</v>
      </c>
      <c r="R15" s="232">
        <f>VLOOKUP(R$2,Tab_RMRJ!$1:$1048576,HLOOKUP($C15&amp;"_"&amp;4,Tab_RMRJ!$1:$1048576,2,0),0)</f>
        <v>0.67728841304779053</v>
      </c>
      <c r="S15" s="232">
        <f>VLOOKUP(S$2,Tab_RMRJ!$1:$1048576,HLOOKUP($C15&amp;"_"&amp;4,Tab_RMRJ!$1:$1048576,2,0),0)</f>
        <v>1.1224238872528076</v>
      </c>
      <c r="T15" s="232">
        <f>VLOOKUP(T$2,Tab_RMRJ!$1:$1048576,HLOOKUP($C15&amp;"_"&amp;4,Tab_RMRJ!$1:$1048576,2,0),0)</f>
        <v>1.5749819278717041</v>
      </c>
      <c r="U15" s="232">
        <f>VLOOKUP(U$2,Tab_RMRJ!$1:$1048576,HLOOKUP($C15&amp;"_"&amp;4,Tab_RMRJ!$1:$1048576,2,0),0)</f>
        <v>1.799373984336853</v>
      </c>
    </row>
    <row r="16" spans="1:21" x14ac:dyDescent="0.25">
      <c r="C16" s="340">
        <v>12014</v>
      </c>
      <c r="D16" s="232">
        <f>VLOOKUP(D$2,Tab_RMRJ!$1:$1048576,HLOOKUP($C16&amp;"_"&amp;4,Tab_RMRJ!$1:$1048576,2,0),0)</f>
        <v>-0.18822997808456421</v>
      </c>
      <c r="E16" s="232">
        <f>VLOOKUP(E$2,Tab_RMRJ!$1:$1048576,HLOOKUP($C16&amp;"_"&amp;4,Tab_RMRJ!$1:$1048576,2,0),0)</f>
        <v>-8.5104739991948009E-4</v>
      </c>
      <c r="F16" s="232">
        <f>VLOOKUP(F$2,Tab_RMRJ!$1:$1048576,HLOOKUP($C16&amp;"_"&amp;4,Tab_RMRJ!$1:$1048576,2,0),0)</f>
        <v>-2.1969268564134836E-3</v>
      </c>
      <c r="G16" s="232">
        <f>VLOOKUP(G$2,Tab_RMRJ!$1:$1048576,HLOOKUP($C16&amp;"_"&amp;4,Tab_RMRJ!$1:$1048576,2,0),0)</f>
        <v>-9.8557233810424805E-2</v>
      </c>
      <c r="H16" s="232">
        <f>VLOOKUP(H$2,Tab_RMRJ!$1:$1048576,HLOOKUP($C16&amp;"_"&amp;4,Tab_RMRJ!$1:$1048576,2,0),0)</f>
        <v>2.7695933356881142E-2</v>
      </c>
      <c r="I16" s="232">
        <f>VLOOKUP(I$2,Tab_RMRJ!$1:$1048576,HLOOKUP($C16&amp;"_"&amp;4,Tab_RMRJ!$1:$1048576,2,0),0)</f>
        <v>5.4459597915410995E-2</v>
      </c>
      <c r="J16" s="232">
        <f>VLOOKUP(J$2,Tab_RMRJ!$1:$1048576,HLOOKUP($C16&amp;"_"&amp;4,Tab_RMRJ!$1:$1048576,2,0),0)</f>
        <v>0.10951868444681168</v>
      </c>
      <c r="K16" s="232">
        <f>VLOOKUP(K$2,Tab_RMRJ!$1:$1048576,HLOOKUP($C16&amp;"_"&amp;4,Tab_RMRJ!$1:$1048576,2,0),0)</f>
        <v>0.10394806414842606</v>
      </c>
      <c r="L16" s="232">
        <f>VLOOKUP(L$2,Tab_RMRJ!$1:$1048576,HLOOKUP($C16&amp;"_"&amp;4,Tab_RMRJ!$1:$1048576,2,0),0)</f>
        <v>0.16579073667526245</v>
      </c>
      <c r="M16" s="232">
        <f>VLOOKUP(M$2,Tab_RMRJ!$1:$1048576,HLOOKUP($C16&amp;"_"&amp;4,Tab_RMRJ!$1:$1048576,2,0),0)</f>
        <v>0.17331616580486298</v>
      </c>
      <c r="N16" s="232">
        <f>VLOOKUP(N$2,Tab_RMRJ!$1:$1048576,HLOOKUP($C16&amp;"_"&amp;4,Tab_RMRJ!$1:$1048576,2,0),0)</f>
        <v>0.23550248146057129</v>
      </c>
      <c r="O16" s="232">
        <f>VLOOKUP(O$2,Tab_RMRJ!$1:$1048576,HLOOKUP($C16&amp;"_"&amp;4,Tab_RMRJ!$1:$1048576,2,0),0)</f>
        <v>0.41747802495956421</v>
      </c>
      <c r="P16" s="232">
        <f>VLOOKUP(P$2,Tab_RMRJ!$1:$1048576,HLOOKUP($C16&amp;"_"&amp;4,Tab_RMRJ!$1:$1048576,2,0),0)</f>
        <v>0.61145174503326416</v>
      </c>
      <c r="Q16" s="232">
        <f>VLOOKUP(Q$2,Tab_RMRJ!$1:$1048576,HLOOKUP($C16&amp;"_"&amp;4,Tab_RMRJ!$1:$1048576,2,0),0)</f>
        <v>0.6939195990562439</v>
      </c>
      <c r="R16" s="232">
        <f>VLOOKUP(R$2,Tab_RMRJ!$1:$1048576,HLOOKUP($C16&amp;"_"&amp;4,Tab_RMRJ!$1:$1048576,2,0),0)</f>
        <v>0.81006532907485962</v>
      </c>
      <c r="S16" s="232">
        <f>VLOOKUP(S$2,Tab_RMRJ!$1:$1048576,HLOOKUP($C16&amp;"_"&amp;4,Tab_RMRJ!$1:$1048576,2,0),0)</f>
        <v>1.3491668701171875</v>
      </c>
      <c r="T16" s="232">
        <f>VLOOKUP(T$2,Tab_RMRJ!$1:$1048576,HLOOKUP($C16&amp;"_"&amp;4,Tab_RMRJ!$1:$1048576,2,0),0)</f>
        <v>1.7587733268737793</v>
      </c>
      <c r="U16" s="232">
        <f>VLOOKUP(U$2,Tab_RMRJ!$1:$1048576,HLOOKUP($C16&amp;"_"&amp;4,Tab_RMRJ!$1:$1048576,2,0),0)</f>
        <v>2.0237190723419189</v>
      </c>
    </row>
    <row r="17" spans="2:21" x14ac:dyDescent="0.25">
      <c r="C17" s="340">
        <v>22014</v>
      </c>
      <c r="D17" s="232">
        <f>VLOOKUP(D$2,Tab_RMRJ!$1:$1048576,HLOOKUP($C17&amp;"_"&amp;4,Tab_RMRJ!$1:$1048576,2,0),0)</f>
        <v>-0.1259227842092514</v>
      </c>
      <c r="E17" s="232">
        <f>VLOOKUP(E$2,Tab_RMRJ!$1:$1048576,HLOOKUP($C17&amp;"_"&amp;4,Tab_RMRJ!$1:$1048576,2,0),0)</f>
        <v>-0.13106796145439148</v>
      </c>
      <c r="F17" s="232">
        <f>VLOOKUP(F$2,Tab_RMRJ!$1:$1048576,HLOOKUP($C17&amp;"_"&amp;4,Tab_RMRJ!$1:$1048576,2,0),0)</f>
        <v>4.0642846375703812E-2</v>
      </c>
      <c r="G17" s="232">
        <f>VLOOKUP(G$2,Tab_RMRJ!$1:$1048576,HLOOKUP($C17&amp;"_"&amp;4,Tab_RMRJ!$1:$1048576,2,0),0)</f>
        <v>-2.9572870582342148E-2</v>
      </c>
      <c r="H17" s="232">
        <f>VLOOKUP(H$2,Tab_RMRJ!$1:$1048576,HLOOKUP($C17&amp;"_"&amp;4,Tab_RMRJ!$1:$1048576,2,0),0)</f>
        <v>2.1410483866930008E-2</v>
      </c>
      <c r="I17" s="232">
        <f>VLOOKUP(I$2,Tab_RMRJ!$1:$1048576,HLOOKUP($C17&amp;"_"&amp;4,Tab_RMRJ!$1:$1048576,2,0),0)</f>
        <v>4.2371537536382675E-2</v>
      </c>
      <c r="J17" s="232">
        <f>VLOOKUP(J$2,Tab_RMRJ!$1:$1048576,HLOOKUP($C17&amp;"_"&amp;4,Tab_RMRJ!$1:$1048576,2,0),0)</f>
        <v>0.12341267615556717</v>
      </c>
      <c r="K17" s="232">
        <f>VLOOKUP(K$2,Tab_RMRJ!$1:$1048576,HLOOKUP($C17&amp;"_"&amp;4,Tab_RMRJ!$1:$1048576,2,0),0)</f>
        <v>0.12383600324392319</v>
      </c>
      <c r="L17" s="232">
        <f>VLOOKUP(L$2,Tab_RMRJ!$1:$1048576,HLOOKUP($C17&amp;"_"&amp;4,Tab_RMRJ!$1:$1048576,2,0),0)</f>
        <v>0.19582578539848328</v>
      </c>
      <c r="M17" s="232">
        <f>VLOOKUP(M$2,Tab_RMRJ!$1:$1048576,HLOOKUP($C17&amp;"_"&amp;4,Tab_RMRJ!$1:$1048576,2,0),0)</f>
        <v>0.20434278249740601</v>
      </c>
      <c r="N17" s="232">
        <f>VLOOKUP(N$2,Tab_RMRJ!$1:$1048576,HLOOKUP($C17&amp;"_"&amp;4,Tab_RMRJ!$1:$1048576,2,0),0)</f>
        <v>0.29131269454956055</v>
      </c>
      <c r="O17" s="232">
        <f>VLOOKUP(O$2,Tab_RMRJ!$1:$1048576,HLOOKUP($C17&amp;"_"&amp;4,Tab_RMRJ!$1:$1048576,2,0),0)</f>
        <v>0.43132385611534119</v>
      </c>
      <c r="P17" s="232">
        <f>VLOOKUP(P$2,Tab_RMRJ!$1:$1048576,HLOOKUP($C17&amp;"_"&amp;4,Tab_RMRJ!$1:$1048576,2,0),0)</f>
        <v>0.54573971033096313</v>
      </c>
      <c r="Q17" s="232">
        <f>VLOOKUP(Q$2,Tab_RMRJ!$1:$1048576,HLOOKUP($C17&amp;"_"&amp;4,Tab_RMRJ!$1:$1048576,2,0),0)</f>
        <v>0.65359514951705933</v>
      </c>
      <c r="R17" s="232">
        <f>VLOOKUP(R$2,Tab_RMRJ!$1:$1048576,HLOOKUP($C17&amp;"_"&amp;4,Tab_RMRJ!$1:$1048576,2,0),0)</f>
        <v>0.80497616529464722</v>
      </c>
      <c r="S17" s="232">
        <f>VLOOKUP(S$2,Tab_RMRJ!$1:$1048576,HLOOKUP($C17&amp;"_"&amp;4,Tab_RMRJ!$1:$1048576,2,0),0)</f>
        <v>1.2269874811172485</v>
      </c>
      <c r="T17" s="232">
        <f>VLOOKUP(T$2,Tab_RMRJ!$1:$1048576,HLOOKUP($C17&amp;"_"&amp;4,Tab_RMRJ!$1:$1048576,2,0),0)</f>
        <v>1.5587917566299438</v>
      </c>
      <c r="U17" s="232">
        <f>VLOOKUP(U$2,Tab_RMRJ!$1:$1048576,HLOOKUP($C17&amp;"_"&amp;4,Tab_RMRJ!$1:$1048576,2,0),0)</f>
        <v>1.6136312484741211</v>
      </c>
    </row>
    <row r="18" spans="2:21" x14ac:dyDescent="0.25">
      <c r="C18" s="340">
        <v>32014</v>
      </c>
      <c r="D18" s="232">
        <f>VLOOKUP(D$2,Tab_RMRJ!$1:$1048576,HLOOKUP($C18&amp;"_"&amp;4,Tab_RMRJ!$1:$1048576,2,0),0)</f>
        <v>-0.72803890705108643</v>
      </c>
      <c r="E18" s="232">
        <f>VLOOKUP(E$2,Tab_RMRJ!$1:$1048576,HLOOKUP($C18&amp;"_"&amp;4,Tab_RMRJ!$1:$1048576,2,0),0)</f>
        <v>-0.30843356251716614</v>
      </c>
      <c r="F18" s="232">
        <f>VLOOKUP(F$2,Tab_RMRJ!$1:$1048576,HLOOKUP($C18&amp;"_"&amp;4,Tab_RMRJ!$1:$1048576,2,0),0)</f>
        <v>-0.22970414161682129</v>
      </c>
      <c r="G18" s="232">
        <f>VLOOKUP(G$2,Tab_RMRJ!$1:$1048576,HLOOKUP($C18&amp;"_"&amp;4,Tab_RMRJ!$1:$1048576,2,0),0)</f>
        <v>-7.2581388056278229E-2</v>
      </c>
      <c r="H18" s="232">
        <f>VLOOKUP(H$2,Tab_RMRJ!$1:$1048576,HLOOKUP($C18&amp;"_"&amp;4,Tab_RMRJ!$1:$1048576,2,0),0)</f>
        <v>-5.5262155830860138E-2</v>
      </c>
      <c r="I18" s="232">
        <f>VLOOKUP(I$2,Tab_RMRJ!$1:$1048576,HLOOKUP($C18&amp;"_"&amp;4,Tab_RMRJ!$1:$1048576,2,0),0)</f>
        <v>3.6539021879434586E-2</v>
      </c>
      <c r="J18" s="232">
        <f>VLOOKUP(J$2,Tab_RMRJ!$1:$1048576,HLOOKUP($C18&amp;"_"&amp;4,Tab_RMRJ!$1:$1048576,2,0),0)</f>
        <v>-2.8047611936926842E-2</v>
      </c>
      <c r="K18" s="232">
        <f>VLOOKUP(K$2,Tab_RMRJ!$1:$1048576,HLOOKUP($C18&amp;"_"&amp;4,Tab_RMRJ!$1:$1048576,2,0),0)</f>
        <v>1.3292111456394196E-2</v>
      </c>
      <c r="L18" s="232">
        <f>VLOOKUP(L$2,Tab_RMRJ!$1:$1048576,HLOOKUP($C18&amp;"_"&amp;4,Tab_RMRJ!$1:$1048576,2,0),0)</f>
        <v>0.10845449566841125</v>
      </c>
      <c r="M18" s="232">
        <f>VLOOKUP(M$2,Tab_RMRJ!$1:$1048576,HLOOKUP($C18&amp;"_"&amp;4,Tab_RMRJ!$1:$1048576,2,0),0)</f>
        <v>0.12622201442718506</v>
      </c>
      <c r="N18" s="232">
        <f>VLOOKUP(N$2,Tab_RMRJ!$1:$1048576,HLOOKUP($C18&amp;"_"&amp;4,Tab_RMRJ!$1:$1048576,2,0),0)</f>
        <v>0.12306163460016251</v>
      </c>
      <c r="O18" s="232">
        <f>VLOOKUP(O$2,Tab_RMRJ!$1:$1048576,HLOOKUP($C18&amp;"_"&amp;4,Tab_RMRJ!$1:$1048576,2,0),0)</f>
        <v>0.26073437929153442</v>
      </c>
      <c r="P18" s="232">
        <f>VLOOKUP(P$2,Tab_RMRJ!$1:$1048576,HLOOKUP($C18&amp;"_"&amp;4,Tab_RMRJ!$1:$1048576,2,0),0)</f>
        <v>0.26316127181053162</v>
      </c>
      <c r="Q18" s="232">
        <f>VLOOKUP(Q$2,Tab_RMRJ!$1:$1048576,HLOOKUP($C18&amp;"_"&amp;4,Tab_RMRJ!$1:$1048576,2,0),0)</f>
        <v>0.44094890356063843</v>
      </c>
      <c r="R18" s="232">
        <f>VLOOKUP(R$2,Tab_RMRJ!$1:$1048576,HLOOKUP($C18&amp;"_"&amp;4,Tab_RMRJ!$1:$1048576,2,0),0)</f>
        <v>0.52520084381103516</v>
      </c>
      <c r="S18" s="232">
        <f>VLOOKUP(S$2,Tab_RMRJ!$1:$1048576,HLOOKUP($C18&amp;"_"&amp;4,Tab_RMRJ!$1:$1048576,2,0),0)</f>
        <v>0.87358987331390381</v>
      </c>
      <c r="T18" s="232">
        <f>VLOOKUP(T$2,Tab_RMRJ!$1:$1048576,HLOOKUP($C18&amp;"_"&amp;4,Tab_RMRJ!$1:$1048576,2,0),0)</f>
        <v>1.2882324457168579</v>
      </c>
      <c r="U18" s="232">
        <f>VLOOKUP(U$2,Tab_RMRJ!$1:$1048576,HLOOKUP($C18&amp;"_"&amp;4,Tab_RMRJ!$1:$1048576,2,0),0)</f>
        <v>1.8313151597976685</v>
      </c>
    </row>
    <row r="19" spans="2:21" x14ac:dyDescent="0.25">
      <c r="C19" s="340">
        <v>42014</v>
      </c>
      <c r="D19" s="232">
        <f>VLOOKUP(D$2,Tab_RMRJ!$1:$1048576,HLOOKUP($C19&amp;"_"&amp;4,Tab_RMRJ!$1:$1048576,2,0),0)</f>
        <v>-0.21490910649299622</v>
      </c>
      <c r="E19" s="232">
        <f>VLOOKUP(E$2,Tab_RMRJ!$1:$1048576,HLOOKUP($C19&amp;"_"&amp;4,Tab_RMRJ!$1:$1048576,2,0),0)</f>
        <v>-0.16659240424633026</v>
      </c>
      <c r="F19" s="232">
        <f>VLOOKUP(F$2,Tab_RMRJ!$1:$1048576,HLOOKUP($C19&amp;"_"&amp;4,Tab_RMRJ!$1:$1048576,2,0),0)</f>
        <v>1.8003623932600021E-2</v>
      </c>
      <c r="G19" s="232">
        <f>VLOOKUP(G$2,Tab_RMRJ!$1:$1048576,HLOOKUP($C19&amp;"_"&amp;4,Tab_RMRJ!$1:$1048576,2,0),0)</f>
        <v>7.5898319482803345E-3</v>
      </c>
      <c r="H19" s="232">
        <f>VLOOKUP(H$2,Tab_RMRJ!$1:$1048576,HLOOKUP($C19&amp;"_"&amp;4,Tab_RMRJ!$1:$1048576,2,0),0)</f>
        <v>-1.0207172483205795E-2</v>
      </c>
      <c r="I19" s="232">
        <f>VLOOKUP(I$2,Tab_RMRJ!$1:$1048576,HLOOKUP($C19&amp;"_"&amp;4,Tab_RMRJ!$1:$1048576,2,0),0)</f>
        <v>8.2365106791257858E-3</v>
      </c>
      <c r="J19" s="232">
        <f>VLOOKUP(J$2,Tab_RMRJ!$1:$1048576,HLOOKUP($C19&amp;"_"&amp;4,Tab_RMRJ!$1:$1048576,2,0),0)</f>
        <v>2.684582956135273E-2</v>
      </c>
      <c r="K19" s="232">
        <f>VLOOKUP(K$2,Tab_RMRJ!$1:$1048576,HLOOKUP($C19&amp;"_"&amp;4,Tab_RMRJ!$1:$1048576,2,0),0)</f>
        <v>0.12595106661319733</v>
      </c>
      <c r="L19" s="232">
        <f>VLOOKUP(L$2,Tab_RMRJ!$1:$1048576,HLOOKUP($C19&amp;"_"&amp;4,Tab_RMRJ!$1:$1048576,2,0),0)</f>
        <v>0.17540644109249115</v>
      </c>
      <c r="M19" s="232">
        <f>VLOOKUP(M$2,Tab_RMRJ!$1:$1048576,HLOOKUP($C19&amp;"_"&amp;4,Tab_RMRJ!$1:$1048576,2,0),0)</f>
        <v>0.10647875070571899</v>
      </c>
      <c r="N19" s="232">
        <f>VLOOKUP(N$2,Tab_RMRJ!$1:$1048576,HLOOKUP($C19&amp;"_"&amp;4,Tab_RMRJ!$1:$1048576,2,0),0)</f>
        <v>0.20903831720352173</v>
      </c>
      <c r="O19" s="232">
        <f>VLOOKUP(O$2,Tab_RMRJ!$1:$1048576,HLOOKUP($C19&amp;"_"&amp;4,Tab_RMRJ!$1:$1048576,2,0),0)</f>
        <v>0.35639536380767822</v>
      </c>
      <c r="P19" s="232">
        <f>VLOOKUP(P$2,Tab_RMRJ!$1:$1048576,HLOOKUP($C19&amp;"_"&amp;4,Tab_RMRJ!$1:$1048576,2,0),0)</f>
        <v>0.44207248091697693</v>
      </c>
      <c r="Q19" s="232">
        <f>VLOOKUP(Q$2,Tab_RMRJ!$1:$1048576,HLOOKUP($C19&amp;"_"&amp;4,Tab_RMRJ!$1:$1048576,2,0),0)</f>
        <v>0.63165926933288574</v>
      </c>
      <c r="R19" s="232">
        <f>VLOOKUP(R$2,Tab_RMRJ!$1:$1048576,HLOOKUP($C19&amp;"_"&amp;4,Tab_RMRJ!$1:$1048576,2,0),0)</f>
        <v>0.57080793380737305</v>
      </c>
      <c r="S19" s="232">
        <f>VLOOKUP(S$2,Tab_RMRJ!$1:$1048576,HLOOKUP($C19&amp;"_"&amp;4,Tab_RMRJ!$1:$1048576,2,0),0)</f>
        <v>1.0425796508789063</v>
      </c>
      <c r="T19" s="232">
        <f>VLOOKUP(T$2,Tab_RMRJ!$1:$1048576,HLOOKUP($C19&amp;"_"&amp;4,Tab_RMRJ!$1:$1048576,2,0),0)</f>
        <v>1.7138288021087646</v>
      </c>
      <c r="U19" s="232">
        <f>VLOOKUP(U$2,Tab_RMRJ!$1:$1048576,HLOOKUP($C19&amp;"_"&amp;4,Tab_RMRJ!$1:$1048576,2,0),0)</f>
        <v>1.7403481006622314</v>
      </c>
    </row>
    <row r="20" spans="2:21" x14ac:dyDescent="0.25">
      <c r="C20" s="340">
        <v>2015</v>
      </c>
      <c r="D20" s="232">
        <f>VLOOKUP(D$2,Tab_RMRJ!$1:$1048576,HLOOKUP($C20&amp;"_"&amp;4,Tab_RMRJ!$1:$1048576,2,0),0)</f>
        <v>-0.19823265075683594</v>
      </c>
      <c r="E20" s="232">
        <f>VLOOKUP(E$2,Tab_RMRJ!$1:$1048576,HLOOKUP($C20&amp;"_"&amp;4,Tab_RMRJ!$1:$1048576,2,0),0)</f>
        <v>-0.1043030172586441</v>
      </c>
      <c r="F20" s="232">
        <f>VLOOKUP(F$2,Tab_RMRJ!$1:$1048576,HLOOKUP($C20&amp;"_"&amp;4,Tab_RMRJ!$1:$1048576,2,0),0)</f>
        <v>-9.7797289490699768E-2</v>
      </c>
      <c r="G20" s="232">
        <f>VLOOKUP(G$2,Tab_RMRJ!$1:$1048576,HLOOKUP($C20&amp;"_"&amp;4,Tab_RMRJ!$1:$1048576,2,0),0)</f>
        <v>-0.11254548281431198</v>
      </c>
      <c r="H20" s="232">
        <f>VLOOKUP(H$2,Tab_RMRJ!$1:$1048576,HLOOKUP($C20&amp;"_"&amp;4,Tab_RMRJ!$1:$1048576,2,0),0)</f>
        <v>-2.8918901458382607E-2</v>
      </c>
      <c r="I20" s="232">
        <f>VLOOKUP(I$2,Tab_RMRJ!$1:$1048576,HLOOKUP($C20&amp;"_"&amp;4,Tab_RMRJ!$1:$1048576,2,0),0)</f>
        <v>3.2976992428302765E-2</v>
      </c>
      <c r="J20" s="232">
        <f>VLOOKUP(J$2,Tab_RMRJ!$1:$1048576,HLOOKUP($C20&amp;"_"&amp;4,Tab_RMRJ!$1:$1048576,2,0),0)</f>
        <v>4.7591853886842728E-2</v>
      </c>
      <c r="K20" s="232">
        <f>VLOOKUP(K$2,Tab_RMRJ!$1:$1048576,HLOOKUP($C20&amp;"_"&amp;4,Tab_RMRJ!$1:$1048576,2,0),0)</f>
        <v>0.11405744403600693</v>
      </c>
      <c r="L20" s="232">
        <f>VLOOKUP(L$2,Tab_RMRJ!$1:$1048576,HLOOKUP($C20&amp;"_"&amp;4,Tab_RMRJ!$1:$1048576,2,0),0)</f>
        <v>0.15743729472160339</v>
      </c>
      <c r="M20" s="232">
        <f>VLOOKUP(M$2,Tab_RMRJ!$1:$1048576,HLOOKUP($C20&amp;"_"&amp;4,Tab_RMRJ!$1:$1048576,2,0),0)</f>
        <v>0.11371227353811264</v>
      </c>
      <c r="N20" s="232">
        <f>VLOOKUP(N$2,Tab_RMRJ!$1:$1048576,HLOOKUP($C20&amp;"_"&amp;4,Tab_RMRJ!$1:$1048576,2,0),0)</f>
        <v>0.20143432915210724</v>
      </c>
      <c r="O20" s="232">
        <f>VLOOKUP(O$2,Tab_RMRJ!$1:$1048576,HLOOKUP($C20&amp;"_"&amp;4,Tab_RMRJ!$1:$1048576,2,0),0)</f>
        <v>0.39425116777420044</v>
      </c>
      <c r="P20" s="232">
        <f>VLOOKUP(P$2,Tab_RMRJ!$1:$1048576,HLOOKUP($C20&amp;"_"&amp;4,Tab_RMRJ!$1:$1048576,2,0),0)</f>
        <v>0.55772829055786133</v>
      </c>
      <c r="Q20" s="232">
        <f>VLOOKUP(Q$2,Tab_RMRJ!$1:$1048576,HLOOKUP($C20&amp;"_"&amp;4,Tab_RMRJ!$1:$1048576,2,0),0)</f>
        <v>0.70219206809997559</v>
      </c>
      <c r="R20" s="232">
        <f>VLOOKUP(R$2,Tab_RMRJ!$1:$1048576,HLOOKUP($C20&amp;"_"&amp;4,Tab_RMRJ!$1:$1048576,2,0),0)</f>
        <v>0.80403333902359009</v>
      </c>
      <c r="S20" s="232">
        <f>VLOOKUP(S$2,Tab_RMRJ!$1:$1048576,HLOOKUP($C20&amp;"_"&amp;4,Tab_RMRJ!$1:$1048576,2,0),0)</f>
        <v>1.3217307329177856</v>
      </c>
      <c r="T20" s="232">
        <f>VLOOKUP(T$2,Tab_RMRJ!$1:$1048576,HLOOKUP($C20&amp;"_"&amp;4,Tab_RMRJ!$1:$1048576,2,0),0)</f>
        <v>1.6976391077041626</v>
      </c>
      <c r="U20" s="232">
        <f>VLOOKUP(U$2,Tab_RMRJ!$1:$1048576,HLOOKUP($C20&amp;"_"&amp;4,Tab_RMRJ!$1:$1048576,2,0),0)</f>
        <v>1.9388214349746704</v>
      </c>
    </row>
    <row r="21" spans="2:21" x14ac:dyDescent="0.25">
      <c r="C21" s="340">
        <v>12015</v>
      </c>
      <c r="D21" s="232">
        <f>VLOOKUP(D$2,Tab_RMRJ!$1:$1048576,HLOOKUP($C21&amp;"_"&amp;4,Tab_RMRJ!$1:$1048576,2,0),0)</f>
        <v>-0.14345273375511169</v>
      </c>
      <c r="E21" s="232">
        <f>VLOOKUP(E$2,Tab_RMRJ!$1:$1048576,HLOOKUP($C21&amp;"_"&amp;4,Tab_RMRJ!$1:$1048576,2,0),0)</f>
        <v>-6.449320912361145E-2</v>
      </c>
      <c r="F21" s="232">
        <f>VLOOKUP(F$2,Tab_RMRJ!$1:$1048576,HLOOKUP($C21&amp;"_"&amp;4,Tab_RMRJ!$1:$1048576,2,0),0)</f>
        <v>-0.10151728987693787</v>
      </c>
      <c r="G21" s="232">
        <f>VLOOKUP(G$2,Tab_RMRJ!$1:$1048576,HLOOKUP($C21&amp;"_"&amp;4,Tab_RMRJ!$1:$1048576,2,0),0)</f>
        <v>-4.3239209800958633E-2</v>
      </c>
      <c r="H21" s="232">
        <f>VLOOKUP(H$2,Tab_RMRJ!$1:$1048576,HLOOKUP($C21&amp;"_"&amp;4,Tab_RMRJ!$1:$1048576,2,0),0)</f>
        <v>-3.0875738710165024E-2</v>
      </c>
      <c r="I21" s="232">
        <f>VLOOKUP(I$2,Tab_RMRJ!$1:$1048576,HLOOKUP($C21&amp;"_"&amp;4,Tab_RMRJ!$1:$1048576,2,0),0)</f>
        <v>-1.1375465430319309E-2</v>
      </c>
      <c r="J21" s="232">
        <f>VLOOKUP(J$2,Tab_RMRJ!$1:$1048576,HLOOKUP($C21&amp;"_"&amp;4,Tab_RMRJ!$1:$1048576,2,0),0)</f>
        <v>7.7236681245267391E-3</v>
      </c>
      <c r="K21" s="232">
        <f>VLOOKUP(K$2,Tab_RMRJ!$1:$1048576,HLOOKUP($C21&amp;"_"&amp;4,Tab_RMRJ!$1:$1048576,2,0),0)</f>
        <v>8.7085433304309845E-2</v>
      </c>
      <c r="L21" s="232">
        <f>VLOOKUP(L$2,Tab_RMRJ!$1:$1048576,HLOOKUP($C21&amp;"_"&amp;4,Tab_RMRJ!$1:$1048576,2,0),0)</f>
        <v>0.14171834290027618</v>
      </c>
      <c r="M21" s="232">
        <f>VLOOKUP(M$2,Tab_RMRJ!$1:$1048576,HLOOKUP($C21&amp;"_"&amp;4,Tab_RMRJ!$1:$1048576,2,0),0)</f>
        <v>9.9208161234855652E-2</v>
      </c>
      <c r="N21" s="232">
        <f>VLOOKUP(N$2,Tab_RMRJ!$1:$1048576,HLOOKUP($C21&amp;"_"&amp;4,Tab_RMRJ!$1:$1048576,2,0),0)</f>
        <v>0.17475111782550812</v>
      </c>
      <c r="O21" s="232">
        <f>VLOOKUP(O$2,Tab_RMRJ!$1:$1048576,HLOOKUP($C21&amp;"_"&amp;4,Tab_RMRJ!$1:$1048576,2,0),0)</f>
        <v>0.35963669419288635</v>
      </c>
      <c r="P21" s="232">
        <f>VLOOKUP(P$2,Tab_RMRJ!$1:$1048576,HLOOKUP($C21&amp;"_"&amp;4,Tab_RMRJ!$1:$1048576,2,0),0)</f>
        <v>0.55268561840057373</v>
      </c>
      <c r="Q21" s="232">
        <f>VLOOKUP(Q$2,Tab_RMRJ!$1:$1048576,HLOOKUP($C21&amp;"_"&amp;4,Tab_RMRJ!$1:$1048576,2,0),0)</f>
        <v>0.61783373355865479</v>
      </c>
      <c r="R21" s="232">
        <f>VLOOKUP(R$2,Tab_RMRJ!$1:$1048576,HLOOKUP($C21&amp;"_"&amp;4,Tab_RMRJ!$1:$1048576,2,0),0)</f>
        <v>0.69417566061019897</v>
      </c>
      <c r="S21" s="232">
        <f>VLOOKUP(S$2,Tab_RMRJ!$1:$1048576,HLOOKUP($C21&amp;"_"&amp;4,Tab_RMRJ!$1:$1048576,2,0),0)</f>
        <v>1.2571964263916016</v>
      </c>
      <c r="T21" s="232">
        <f>VLOOKUP(T$2,Tab_RMRJ!$1:$1048576,HLOOKUP($C21&amp;"_"&amp;4,Tab_RMRJ!$1:$1048576,2,0),0)</f>
        <v>1.5715876817703247</v>
      </c>
      <c r="U21" s="232">
        <f>VLOOKUP(U$2,Tab_RMRJ!$1:$1048576,HLOOKUP($C21&amp;"_"&amp;4,Tab_RMRJ!$1:$1048576,2,0),0)</f>
        <v>1.6827489137649536</v>
      </c>
    </row>
    <row r="22" spans="2:21" x14ac:dyDescent="0.25">
      <c r="C22" s="340">
        <v>22015</v>
      </c>
      <c r="D22" s="232">
        <f>VLOOKUP(D$2,Tab_RMRJ!$1:$1048576,HLOOKUP($C22&amp;"_"&amp;4,Tab_RMRJ!$1:$1048576,2,0),0)</f>
        <v>-0.18177711963653564</v>
      </c>
      <c r="E22" s="232">
        <f>VLOOKUP(E$2,Tab_RMRJ!$1:$1048576,HLOOKUP($C22&amp;"_"&amp;4,Tab_RMRJ!$1:$1048576,2,0),0)</f>
        <v>-0.14114996790885925</v>
      </c>
      <c r="F22" s="232">
        <f>VLOOKUP(F$2,Tab_RMRJ!$1:$1048576,HLOOKUP($C22&amp;"_"&amp;4,Tab_RMRJ!$1:$1048576,2,0),0)</f>
        <v>-8.0033980309963226E-2</v>
      </c>
      <c r="G22" s="232">
        <f>VLOOKUP(G$2,Tab_RMRJ!$1:$1048576,HLOOKUP($C22&amp;"_"&amp;4,Tab_RMRJ!$1:$1048576,2,0),0)</f>
        <v>-6.1829648911952972E-2</v>
      </c>
      <c r="H22" s="232">
        <f>VLOOKUP(H$2,Tab_RMRJ!$1:$1048576,HLOOKUP($C22&amp;"_"&amp;4,Tab_RMRJ!$1:$1048576,2,0),0)</f>
        <v>1.7372677102684975E-2</v>
      </c>
      <c r="I22" s="232">
        <f>VLOOKUP(I$2,Tab_RMRJ!$1:$1048576,HLOOKUP($C22&amp;"_"&amp;4,Tab_RMRJ!$1:$1048576,2,0),0)</f>
        <v>5.5097594857215881E-2</v>
      </c>
      <c r="J22" s="232">
        <f>VLOOKUP(J$2,Tab_RMRJ!$1:$1048576,HLOOKUP($C22&amp;"_"&amp;4,Tab_RMRJ!$1:$1048576,2,0),0)</f>
        <v>0.10810676962137222</v>
      </c>
      <c r="K22" s="232">
        <f>VLOOKUP(K$2,Tab_RMRJ!$1:$1048576,HLOOKUP($C22&amp;"_"&amp;4,Tab_RMRJ!$1:$1048576,2,0),0)</f>
        <v>0.15389552712440491</v>
      </c>
      <c r="L22" s="232">
        <f>VLOOKUP(L$2,Tab_RMRJ!$1:$1048576,HLOOKUP($C22&amp;"_"&amp;4,Tab_RMRJ!$1:$1048576,2,0),0)</f>
        <v>0.18430200219154358</v>
      </c>
      <c r="M22" s="232">
        <f>VLOOKUP(M$2,Tab_RMRJ!$1:$1048576,HLOOKUP($C22&amp;"_"&amp;4,Tab_RMRJ!$1:$1048576,2,0),0)</f>
        <v>0.16016972064971924</v>
      </c>
      <c r="N22" s="232">
        <f>VLOOKUP(N$2,Tab_RMRJ!$1:$1048576,HLOOKUP($C22&amp;"_"&amp;4,Tab_RMRJ!$1:$1048576,2,0),0)</f>
        <v>0.2085731029510498</v>
      </c>
      <c r="O22" s="232">
        <f>VLOOKUP(O$2,Tab_RMRJ!$1:$1048576,HLOOKUP($C22&amp;"_"&amp;4,Tab_RMRJ!$1:$1048576,2,0),0)</f>
        <v>0.43402737379074097</v>
      </c>
      <c r="P22" s="232">
        <f>VLOOKUP(P$2,Tab_RMRJ!$1:$1048576,HLOOKUP($C22&amp;"_"&amp;4,Tab_RMRJ!$1:$1048576,2,0),0)</f>
        <v>0.59150546789169312</v>
      </c>
      <c r="Q22" s="232">
        <f>VLOOKUP(Q$2,Tab_RMRJ!$1:$1048576,HLOOKUP($C22&amp;"_"&amp;4,Tab_RMRJ!$1:$1048576,2,0),0)</f>
        <v>0.6963079571723938</v>
      </c>
      <c r="R22" s="232">
        <f>VLOOKUP(R$2,Tab_RMRJ!$1:$1048576,HLOOKUP($C22&amp;"_"&amp;4,Tab_RMRJ!$1:$1048576,2,0),0)</f>
        <v>0.7818719744682312</v>
      </c>
      <c r="S22" s="232">
        <f>VLOOKUP(S$2,Tab_RMRJ!$1:$1048576,HLOOKUP($C22&amp;"_"&amp;4,Tab_RMRJ!$1:$1048576,2,0),0)</f>
        <v>1.343119740486145</v>
      </c>
      <c r="T22" s="232">
        <f>VLOOKUP(T$2,Tab_RMRJ!$1:$1048576,HLOOKUP($C22&amp;"_"&amp;4,Tab_RMRJ!$1:$1048576,2,0),0)</f>
        <v>1.7817269563674927</v>
      </c>
      <c r="U22" s="232">
        <f>VLOOKUP(U$2,Tab_RMRJ!$1:$1048576,HLOOKUP($C22&amp;"_"&amp;4,Tab_RMRJ!$1:$1048576,2,0),0)</f>
        <v>1.9784277677536011</v>
      </c>
    </row>
    <row r="23" spans="2:21" x14ac:dyDescent="0.25">
      <c r="C23" s="340">
        <v>32015</v>
      </c>
      <c r="D23" s="232">
        <f>VLOOKUP(D$2,Tab_RMRJ!$1:$1048576,HLOOKUP($C23&amp;"_"&amp;4,Tab_RMRJ!$1:$1048576,2,0),0)</f>
        <v>-0.35587763786315918</v>
      </c>
      <c r="E23" s="232">
        <f>VLOOKUP(E$2,Tab_RMRJ!$1:$1048576,HLOOKUP($C23&amp;"_"&amp;4,Tab_RMRJ!$1:$1048576,2,0),0)</f>
        <v>-4.2501006275415421E-2</v>
      </c>
      <c r="F23" s="232">
        <f>VLOOKUP(F$2,Tab_RMRJ!$1:$1048576,HLOOKUP($C23&amp;"_"&amp;4,Tab_RMRJ!$1:$1048576,2,0),0)</f>
        <v>-0.1411978006362915</v>
      </c>
      <c r="G23" s="232">
        <f>VLOOKUP(G$2,Tab_RMRJ!$1:$1048576,HLOOKUP($C23&amp;"_"&amp;4,Tab_RMRJ!$1:$1048576,2,0),0)</f>
        <v>-0.14380566775798798</v>
      </c>
      <c r="H23" s="232">
        <f>VLOOKUP(H$2,Tab_RMRJ!$1:$1048576,HLOOKUP($C23&amp;"_"&amp;4,Tab_RMRJ!$1:$1048576,2,0),0)</f>
        <v>-6.3313663005828857E-2</v>
      </c>
      <c r="I23" s="232">
        <f>VLOOKUP(I$2,Tab_RMRJ!$1:$1048576,HLOOKUP($C23&amp;"_"&amp;4,Tab_RMRJ!$1:$1048576,2,0),0)</f>
        <v>4.5411314815282822E-2</v>
      </c>
      <c r="J23" s="232">
        <f>VLOOKUP(J$2,Tab_RMRJ!$1:$1048576,HLOOKUP($C23&amp;"_"&amp;4,Tab_RMRJ!$1:$1048576,2,0),0)</f>
        <v>4.5235048979520798E-2</v>
      </c>
      <c r="K23" s="232">
        <f>VLOOKUP(K$2,Tab_RMRJ!$1:$1048576,HLOOKUP($C23&amp;"_"&amp;4,Tab_RMRJ!$1:$1048576,2,0),0)</f>
        <v>0.12521597743034363</v>
      </c>
      <c r="L23" s="232">
        <f>VLOOKUP(L$2,Tab_RMRJ!$1:$1048576,HLOOKUP($C23&amp;"_"&amp;4,Tab_RMRJ!$1:$1048576,2,0),0)</f>
        <v>0.14387744665145874</v>
      </c>
      <c r="M23" s="232">
        <f>VLOOKUP(M$2,Tab_RMRJ!$1:$1048576,HLOOKUP($C23&amp;"_"&amp;4,Tab_RMRJ!$1:$1048576,2,0),0)</f>
        <v>0.10123231261968613</v>
      </c>
      <c r="N23" s="232">
        <f>VLOOKUP(N$2,Tab_RMRJ!$1:$1048576,HLOOKUP($C23&amp;"_"&amp;4,Tab_RMRJ!$1:$1048576,2,0),0)</f>
        <v>0.24620069563388824</v>
      </c>
      <c r="O23" s="232">
        <f>VLOOKUP(O$2,Tab_RMRJ!$1:$1048576,HLOOKUP($C23&amp;"_"&amp;4,Tab_RMRJ!$1:$1048576,2,0),0)</f>
        <v>0.39279839396476746</v>
      </c>
      <c r="P23" s="232">
        <f>VLOOKUP(P$2,Tab_RMRJ!$1:$1048576,HLOOKUP($C23&amp;"_"&amp;4,Tab_RMRJ!$1:$1048576,2,0),0)</f>
        <v>0.50321811437606812</v>
      </c>
      <c r="Q23" s="232">
        <f>VLOOKUP(Q$2,Tab_RMRJ!$1:$1048576,HLOOKUP($C23&amp;"_"&amp;4,Tab_RMRJ!$1:$1048576,2,0),0)</f>
        <v>0.69780176877975464</v>
      </c>
      <c r="R23" s="232">
        <f>VLOOKUP(R$2,Tab_RMRJ!$1:$1048576,HLOOKUP($C23&amp;"_"&amp;4,Tab_RMRJ!$1:$1048576,2,0),0)</f>
        <v>0.72094541788101196</v>
      </c>
      <c r="S23" s="232">
        <f>VLOOKUP(S$2,Tab_RMRJ!$1:$1048576,HLOOKUP($C23&amp;"_"&amp;4,Tab_RMRJ!$1:$1048576,2,0),0)</f>
        <v>1.3578089475631714</v>
      </c>
      <c r="T23" s="232">
        <f>VLOOKUP(T$2,Tab_RMRJ!$1:$1048576,HLOOKUP($C23&amp;"_"&amp;4,Tab_RMRJ!$1:$1048576,2,0),0)</f>
        <v>1.7203266620635986</v>
      </c>
      <c r="U23" s="232">
        <f>VLOOKUP(U$2,Tab_RMRJ!$1:$1048576,HLOOKUP($C23&amp;"_"&amp;4,Tab_RMRJ!$1:$1048576,2,0),0)</f>
        <v>2.0594375133514404</v>
      </c>
    </row>
    <row r="24" spans="2:21" x14ac:dyDescent="0.25">
      <c r="C24" s="340">
        <v>42015</v>
      </c>
      <c r="D24" s="232">
        <f>VLOOKUP(D$2,Tab_RMRJ!$1:$1048576,HLOOKUP($C24&amp;"_"&amp;4,Tab_RMRJ!$1:$1048576,2,0),0)</f>
        <v>-0.10719297081232071</v>
      </c>
      <c r="E24" s="232">
        <f>VLOOKUP(E$2,Tab_RMRJ!$1:$1048576,HLOOKUP($C24&amp;"_"&amp;4,Tab_RMRJ!$1:$1048576,2,0),0)</f>
        <v>-0.17389415204524994</v>
      </c>
      <c r="F24" s="232">
        <f>VLOOKUP(F$2,Tab_RMRJ!$1:$1048576,HLOOKUP($C24&amp;"_"&amp;4,Tab_RMRJ!$1:$1048576,2,0),0)</f>
        <v>-5.9686120599508286E-2</v>
      </c>
      <c r="G24" s="232">
        <f>VLOOKUP(G$2,Tab_RMRJ!$1:$1048576,HLOOKUP($C24&amp;"_"&amp;4,Tab_RMRJ!$1:$1048576,2,0),0)</f>
        <v>-0.21569611132144928</v>
      </c>
      <c r="H24" s="232">
        <f>VLOOKUP(H$2,Tab_RMRJ!$1:$1048576,HLOOKUP($C24&amp;"_"&amp;4,Tab_RMRJ!$1:$1048576,2,0),0)</f>
        <v>-4.0541272610425949E-2</v>
      </c>
      <c r="I24" s="232">
        <f>VLOOKUP(I$2,Tab_RMRJ!$1:$1048576,HLOOKUP($C24&amp;"_"&amp;4,Tab_RMRJ!$1:$1048576,2,0),0)</f>
        <v>4.9005631357431412E-2</v>
      </c>
      <c r="J24" s="232">
        <f>VLOOKUP(J$2,Tab_RMRJ!$1:$1048576,HLOOKUP($C24&amp;"_"&amp;4,Tab_RMRJ!$1:$1048576,2,0),0)</f>
        <v>2.8676619753241539E-2</v>
      </c>
      <c r="K24" s="232">
        <f>VLOOKUP(K$2,Tab_RMRJ!$1:$1048576,HLOOKUP($C24&amp;"_"&amp;4,Tab_RMRJ!$1:$1048576,2,0),0)</f>
        <v>8.5795655846595764E-2</v>
      </c>
      <c r="L24" s="232">
        <f>VLOOKUP(L$2,Tab_RMRJ!$1:$1048576,HLOOKUP($C24&amp;"_"&amp;4,Tab_RMRJ!$1:$1048576,2,0),0)</f>
        <v>0.16054670512676239</v>
      </c>
      <c r="M24" s="232">
        <f>VLOOKUP(M$2,Tab_RMRJ!$1:$1048576,HLOOKUP($C24&amp;"_"&amp;4,Tab_RMRJ!$1:$1048576,2,0),0)</f>
        <v>9.1408669948577881E-2</v>
      </c>
      <c r="N24" s="232">
        <f>VLOOKUP(N$2,Tab_RMRJ!$1:$1048576,HLOOKUP($C24&amp;"_"&amp;4,Tab_RMRJ!$1:$1048576,2,0),0)</f>
        <v>0.17352050542831421</v>
      </c>
      <c r="O24" s="232">
        <f>VLOOKUP(O$2,Tab_RMRJ!$1:$1048576,HLOOKUP($C24&amp;"_"&amp;4,Tab_RMRJ!$1:$1048576,2,0),0)</f>
        <v>0.39191874861717224</v>
      </c>
      <c r="P24" s="232">
        <f>VLOOKUP(P$2,Tab_RMRJ!$1:$1048576,HLOOKUP($C24&amp;"_"&amp;4,Tab_RMRJ!$1:$1048576,2,0),0)</f>
        <v>0.58941805362701416</v>
      </c>
      <c r="Q24" s="232">
        <f>VLOOKUP(Q$2,Tab_RMRJ!$1:$1048576,HLOOKUP($C24&amp;"_"&amp;4,Tab_RMRJ!$1:$1048576,2,0),0)</f>
        <v>0.78617745637893677</v>
      </c>
      <c r="R24" s="232">
        <f>VLOOKUP(R$2,Tab_RMRJ!$1:$1048576,HLOOKUP($C24&amp;"_"&amp;4,Tab_RMRJ!$1:$1048576,2,0),0)</f>
        <v>1.0070114135742188</v>
      </c>
      <c r="S24" s="232">
        <f>VLOOKUP(S$2,Tab_RMRJ!$1:$1048576,HLOOKUP($C24&amp;"_"&amp;4,Tab_RMRJ!$1:$1048576,2,0),0)</f>
        <v>1.3281644582748413</v>
      </c>
      <c r="T24" s="232">
        <f>VLOOKUP(T$2,Tab_RMRJ!$1:$1048576,HLOOKUP($C24&amp;"_"&amp;4,Tab_RMRJ!$1:$1048576,2,0),0)</f>
        <v>1.7454860210418701</v>
      </c>
      <c r="U24" s="232">
        <f>VLOOKUP(U$2,Tab_RMRJ!$1:$1048576,HLOOKUP($C24&amp;"_"&amp;4,Tab_RMRJ!$1:$1048576,2,0),0)</f>
        <v>2.0818126201629639</v>
      </c>
    </row>
    <row r="25" spans="2:21" x14ac:dyDescent="0.25">
      <c r="C25" s="340">
        <v>2016</v>
      </c>
      <c r="D25" s="232">
        <f>VLOOKUP(D$2,Tab_RMRJ!$1:$1048576,HLOOKUP($C25&amp;"_"&amp;4,Tab_RMRJ!$1:$1048576,2,0),0)</f>
        <v>-0.1936362236738205</v>
      </c>
      <c r="E25" s="232">
        <f>VLOOKUP(E$2,Tab_RMRJ!$1:$1048576,HLOOKUP($C25&amp;"_"&amp;4,Tab_RMRJ!$1:$1048576,2,0),0)</f>
        <v>-0.1981697678565979</v>
      </c>
      <c r="F25" s="232">
        <f>VLOOKUP(F$2,Tab_RMRJ!$1:$1048576,HLOOKUP($C25&amp;"_"&amp;4,Tab_RMRJ!$1:$1048576,2,0),0)</f>
        <v>-0.20383025705814362</v>
      </c>
      <c r="G25" s="232">
        <f>VLOOKUP(G$2,Tab_RMRJ!$1:$1048576,HLOOKUP($C25&amp;"_"&amp;4,Tab_RMRJ!$1:$1048576,2,0),0)</f>
        <v>-0.15828222036361694</v>
      </c>
      <c r="H25" s="232">
        <f>VLOOKUP(H$2,Tab_RMRJ!$1:$1048576,HLOOKUP($C25&amp;"_"&amp;4,Tab_RMRJ!$1:$1048576,2,0),0)</f>
        <v>-3.220178559422493E-2</v>
      </c>
      <c r="I25" s="232">
        <f>VLOOKUP(I$2,Tab_RMRJ!$1:$1048576,HLOOKUP($C25&amp;"_"&amp;4,Tab_RMRJ!$1:$1048576,2,0),0)</f>
        <v>1.1224398389458656E-2</v>
      </c>
      <c r="J25" s="232">
        <f>VLOOKUP(J$2,Tab_RMRJ!$1:$1048576,HLOOKUP($C25&amp;"_"&amp;4,Tab_RMRJ!$1:$1048576,2,0),0)</f>
        <v>1.0399866849184036E-2</v>
      </c>
      <c r="K25" s="232">
        <f>VLOOKUP(K$2,Tab_RMRJ!$1:$1048576,HLOOKUP($C25&amp;"_"&amp;4,Tab_RMRJ!$1:$1048576,2,0),0)</f>
        <v>8.1417746841907501E-2</v>
      </c>
      <c r="L25" s="232">
        <f>VLOOKUP(L$2,Tab_RMRJ!$1:$1048576,HLOOKUP($C25&amp;"_"&amp;4,Tab_RMRJ!$1:$1048576,2,0),0)</f>
        <v>0.13369303941726685</v>
      </c>
      <c r="M25" s="232">
        <f>VLOOKUP(M$2,Tab_RMRJ!$1:$1048576,HLOOKUP($C25&amp;"_"&amp;4,Tab_RMRJ!$1:$1048576,2,0),0)</f>
        <v>8.3109252154827118E-2</v>
      </c>
      <c r="N25" s="232">
        <f>VLOOKUP(N$2,Tab_RMRJ!$1:$1048576,HLOOKUP($C25&amp;"_"&amp;4,Tab_RMRJ!$1:$1048576,2,0),0)</f>
        <v>0.14612893760204315</v>
      </c>
      <c r="O25" s="232">
        <f>VLOOKUP(O$2,Tab_RMRJ!$1:$1048576,HLOOKUP($C25&amp;"_"&amp;4,Tab_RMRJ!$1:$1048576,2,0),0)</f>
        <v>0.37665218114852905</v>
      </c>
      <c r="P25" s="232">
        <f>VLOOKUP(P$2,Tab_RMRJ!$1:$1048576,HLOOKUP($C25&amp;"_"&amp;4,Tab_RMRJ!$1:$1048576,2,0),0)</f>
        <v>0.58395135402679443</v>
      </c>
      <c r="Q25" s="232">
        <f>VLOOKUP(Q$2,Tab_RMRJ!$1:$1048576,HLOOKUP($C25&amp;"_"&amp;4,Tab_RMRJ!$1:$1048576,2,0),0)</f>
        <v>0.69775396585464478</v>
      </c>
      <c r="R25" s="232">
        <f>VLOOKUP(R$2,Tab_RMRJ!$1:$1048576,HLOOKUP($C25&amp;"_"&amp;4,Tab_RMRJ!$1:$1048576,2,0),0)</f>
        <v>0.83008509874343872</v>
      </c>
      <c r="S25" s="232">
        <f>VLOOKUP(S$2,Tab_RMRJ!$1:$1048576,HLOOKUP($C25&amp;"_"&amp;4,Tab_RMRJ!$1:$1048576,2,0),0)</f>
        <v>1.3339300155639648</v>
      </c>
      <c r="T25" s="232">
        <f>VLOOKUP(T$2,Tab_RMRJ!$1:$1048576,HLOOKUP($C25&amp;"_"&amp;4,Tab_RMRJ!$1:$1048576,2,0),0)</f>
        <v>1.6536831855773926</v>
      </c>
      <c r="U25" s="232">
        <f>VLOOKUP(U$2,Tab_RMRJ!$1:$1048576,HLOOKUP($C25&amp;"_"&amp;4,Tab_RMRJ!$1:$1048576,2,0),0)</f>
        <v>2.2465226650238037</v>
      </c>
    </row>
    <row r="26" spans="2:21" x14ac:dyDescent="0.25">
      <c r="C26" s="340">
        <v>12016</v>
      </c>
      <c r="D26" s="232">
        <f>VLOOKUP(D$2,Tab_RMRJ!$1:$1048576,HLOOKUP($C26&amp;"_"&amp;4,Tab_RMRJ!$1:$1048576,2,0),0)</f>
        <v>-0.1936362236738205</v>
      </c>
      <c r="E26" s="232">
        <f>VLOOKUP(E$2,Tab_RMRJ!$1:$1048576,HLOOKUP($C26&amp;"_"&amp;4,Tab_RMRJ!$1:$1048576,2,0),0)</f>
        <v>-0.1981697678565979</v>
      </c>
      <c r="F26" s="232">
        <f>VLOOKUP(F$2,Tab_RMRJ!$1:$1048576,HLOOKUP($C26&amp;"_"&amp;4,Tab_RMRJ!$1:$1048576,2,0),0)</f>
        <v>-0.20383025705814362</v>
      </c>
      <c r="G26" s="232">
        <f>VLOOKUP(G$2,Tab_RMRJ!$1:$1048576,HLOOKUP($C26&amp;"_"&amp;4,Tab_RMRJ!$1:$1048576,2,0),0)</f>
        <v>-0.15828222036361694</v>
      </c>
      <c r="H26" s="232">
        <f>VLOOKUP(H$2,Tab_RMRJ!$1:$1048576,HLOOKUP($C26&amp;"_"&amp;4,Tab_RMRJ!$1:$1048576,2,0),0)</f>
        <v>-3.220178559422493E-2</v>
      </c>
      <c r="I26" s="232">
        <f>VLOOKUP(I$2,Tab_RMRJ!$1:$1048576,HLOOKUP($C26&amp;"_"&amp;4,Tab_RMRJ!$1:$1048576,2,0),0)</f>
        <v>1.1224398389458656E-2</v>
      </c>
      <c r="J26" s="232">
        <f>VLOOKUP(J$2,Tab_RMRJ!$1:$1048576,HLOOKUP($C26&amp;"_"&amp;4,Tab_RMRJ!$1:$1048576,2,0),0)</f>
        <v>1.0399866849184036E-2</v>
      </c>
      <c r="K26" s="232">
        <f>VLOOKUP(K$2,Tab_RMRJ!$1:$1048576,HLOOKUP($C26&amp;"_"&amp;4,Tab_RMRJ!$1:$1048576,2,0),0)</f>
        <v>8.1417746841907501E-2</v>
      </c>
      <c r="L26" s="232">
        <f>VLOOKUP(L$2,Tab_RMRJ!$1:$1048576,HLOOKUP($C26&amp;"_"&amp;4,Tab_RMRJ!$1:$1048576,2,0),0)</f>
        <v>0.13369303941726685</v>
      </c>
      <c r="M26" s="232">
        <f>VLOOKUP(M$2,Tab_RMRJ!$1:$1048576,HLOOKUP($C26&amp;"_"&amp;4,Tab_RMRJ!$1:$1048576,2,0),0)</f>
        <v>8.3109252154827118E-2</v>
      </c>
      <c r="N26" s="232">
        <f>VLOOKUP(N$2,Tab_RMRJ!$1:$1048576,HLOOKUP($C26&amp;"_"&amp;4,Tab_RMRJ!$1:$1048576,2,0),0)</f>
        <v>0.14612893760204315</v>
      </c>
      <c r="O26" s="232">
        <f>VLOOKUP(O$2,Tab_RMRJ!$1:$1048576,HLOOKUP($C26&amp;"_"&amp;4,Tab_RMRJ!$1:$1048576,2,0),0)</f>
        <v>0.37665218114852905</v>
      </c>
      <c r="P26" s="232">
        <f>VLOOKUP(P$2,Tab_RMRJ!$1:$1048576,HLOOKUP($C26&amp;"_"&amp;4,Tab_RMRJ!$1:$1048576,2,0),0)</f>
        <v>0.58395135402679443</v>
      </c>
      <c r="Q26" s="232">
        <f>VLOOKUP(Q$2,Tab_RMRJ!$1:$1048576,HLOOKUP($C26&amp;"_"&amp;4,Tab_RMRJ!$1:$1048576,2,0),0)</f>
        <v>0.69775396585464478</v>
      </c>
      <c r="R26" s="232">
        <f>VLOOKUP(R$2,Tab_RMRJ!$1:$1048576,HLOOKUP($C26&amp;"_"&amp;4,Tab_RMRJ!$1:$1048576,2,0),0)</f>
        <v>0.83008509874343872</v>
      </c>
      <c r="S26" s="232">
        <f>VLOOKUP(S$2,Tab_RMRJ!$1:$1048576,HLOOKUP($C26&amp;"_"&amp;4,Tab_RMRJ!$1:$1048576,2,0),0)</f>
        <v>1.3339300155639648</v>
      </c>
      <c r="T26" s="232">
        <f>VLOOKUP(T$2,Tab_RMRJ!$1:$1048576,HLOOKUP($C26&amp;"_"&amp;4,Tab_RMRJ!$1:$1048576,2,0),0)</f>
        <v>1.6536831855773926</v>
      </c>
      <c r="U26" s="232">
        <f>VLOOKUP(U$2,Tab_RMRJ!$1:$1048576,HLOOKUP($C26&amp;"_"&amp;4,Tab_RMRJ!$1:$1048576,2,0),0)</f>
        <v>2.2465226650238037</v>
      </c>
    </row>
    <row r="27" spans="2:21" x14ac:dyDescent="0.25">
      <c r="B27" s="339" t="s">
        <v>776</v>
      </c>
      <c r="C27" s="340"/>
    </row>
    <row r="28" spans="2:21" ht="15" customHeight="1" x14ac:dyDescent="0.25">
      <c r="C28" s="340">
        <v>2012</v>
      </c>
      <c r="D28" s="232">
        <f>VLOOKUP(D$2,Tab_RMRJ!$1:$1048576,HLOOKUP($C28&amp;"_"&amp;10,Tab_RMRJ!$1:$1048576,2,0),0)</f>
        <v>3.0086876358836889E-4</v>
      </c>
      <c r="E28" s="232">
        <f>VLOOKUP(E$2,Tab_RMRJ!$1:$1048576,HLOOKUP($C28&amp;"_"&amp;10,Tab_RMRJ!$1:$1048576,2,0),0)</f>
        <v>6.1425254680216312E-3</v>
      </c>
      <c r="F28" s="232">
        <f>VLOOKUP(F$2,Tab_RMRJ!$1:$1048576,HLOOKUP($C28&amp;"_"&amp;10,Tab_RMRJ!$1:$1048576,2,0),0)</f>
        <v>1.0544104501605034E-2</v>
      </c>
      <c r="G28" s="232">
        <f>VLOOKUP(G$2,Tab_RMRJ!$1:$1048576,HLOOKUP($C28&amp;"_"&amp;10,Tab_RMRJ!$1:$1048576,2,0),0)</f>
        <v>1.9401328638195992E-2</v>
      </c>
      <c r="H28" s="232">
        <f>VLOOKUP(H$2,Tab_RMRJ!$1:$1048576,HLOOKUP($C28&amp;"_"&amp;10,Tab_RMRJ!$1:$1048576,2,0),0)</f>
        <v>6.2539778649806976E-2</v>
      </c>
      <c r="I28" s="232">
        <f>VLOOKUP(I$2,Tab_RMRJ!$1:$1048576,HLOOKUP($C28&amp;"_"&amp;10,Tab_RMRJ!$1:$1048576,2,0),0)</f>
        <v>4.0573503822088242E-2</v>
      </c>
      <c r="J28" s="232">
        <f>VLOOKUP(J$2,Tab_RMRJ!$1:$1048576,HLOOKUP($C28&amp;"_"&amp;10,Tab_RMRJ!$1:$1048576,2,0),0)</f>
        <v>2.7622101828455925E-2</v>
      </c>
      <c r="K28" s="232">
        <f>VLOOKUP(K$2,Tab_RMRJ!$1:$1048576,HLOOKUP($C28&amp;"_"&amp;10,Tab_RMRJ!$1:$1048576,2,0),0)</f>
        <v>3.1868971884250641E-2</v>
      </c>
      <c r="L28" s="232">
        <f>VLOOKUP(L$2,Tab_RMRJ!$1:$1048576,HLOOKUP($C28&amp;"_"&amp;10,Tab_RMRJ!$1:$1048576,2,0),0)</f>
        <v>0.13239043951034546</v>
      </c>
      <c r="M28" s="232">
        <f>VLOOKUP(M$2,Tab_RMRJ!$1:$1048576,HLOOKUP($C28&amp;"_"&amp;10,Tab_RMRJ!$1:$1048576,2,0),0)</f>
        <v>2.4870673194527626E-2</v>
      </c>
      <c r="N28" s="232">
        <f>VLOOKUP(N$2,Tab_RMRJ!$1:$1048576,HLOOKUP($C28&amp;"_"&amp;10,Tab_RMRJ!$1:$1048576,2,0),0)</f>
        <v>3.0143313109874725E-2</v>
      </c>
      <c r="O28" s="232">
        <f>VLOOKUP(O$2,Tab_RMRJ!$1:$1048576,HLOOKUP($C28&amp;"_"&amp;10,Tab_RMRJ!$1:$1048576,2,0),0)</f>
        <v>0.34773632884025574</v>
      </c>
      <c r="P28" s="232">
        <f>VLOOKUP(P$2,Tab_RMRJ!$1:$1048576,HLOOKUP($C28&amp;"_"&amp;10,Tab_RMRJ!$1:$1048576,2,0),0)</f>
        <v>1.7850819975137711E-2</v>
      </c>
      <c r="Q28" s="232">
        <f>VLOOKUP(Q$2,Tab_RMRJ!$1:$1048576,HLOOKUP($C28&amp;"_"&amp;10,Tab_RMRJ!$1:$1048576,2,0),0)</f>
        <v>2.4523202329874039E-2</v>
      </c>
      <c r="R28" s="232">
        <f>VLOOKUP(R$2,Tab_RMRJ!$1:$1048576,HLOOKUP($C28&amp;"_"&amp;10,Tab_RMRJ!$1:$1048576,2,0),0)</f>
        <v>2.8148995712399483E-2</v>
      </c>
      <c r="S28" s="232">
        <f>VLOOKUP(S$2,Tab_RMRJ!$1:$1048576,HLOOKUP($C28&amp;"_"&amp;10,Tab_RMRJ!$1:$1048576,2,0),0)</f>
        <v>0.15799172222614288</v>
      </c>
      <c r="T28" s="232">
        <f>VLOOKUP(T$2,Tab_RMRJ!$1:$1048576,HLOOKUP($C28&amp;"_"&amp;10,Tab_RMRJ!$1:$1048576,2,0),0)</f>
        <v>9.9428584799170494E-3</v>
      </c>
      <c r="U28" s="232">
        <f>VLOOKUP(U$2,Tab_RMRJ!$1:$1048576,HLOOKUP($C28&amp;"_"&amp;10,Tab_RMRJ!$1:$1048576,2,0),0)</f>
        <v>3.2852594740688801E-3</v>
      </c>
    </row>
    <row r="29" spans="2:21" ht="15" customHeight="1" x14ac:dyDescent="0.25">
      <c r="C29" s="340">
        <v>12012</v>
      </c>
      <c r="D29" s="232">
        <f>VLOOKUP(D$2,Tab_RMRJ!$1:$1048576,HLOOKUP($C29&amp;"_"&amp;10,Tab_RMRJ!$1:$1048576,2,0),0)</f>
        <v>3.8987695006653666E-4</v>
      </c>
      <c r="E29" s="232">
        <f>VLOOKUP(E$2,Tab_RMRJ!$1:$1048576,HLOOKUP($C29&amp;"_"&amp;10,Tab_RMRJ!$1:$1048576,2,0),0)</f>
        <v>6.6729625687003136E-3</v>
      </c>
      <c r="F29" s="232">
        <f>VLOOKUP(F$2,Tab_RMRJ!$1:$1048576,HLOOKUP($C29&amp;"_"&amp;10,Tab_RMRJ!$1:$1048576,2,0),0)</f>
        <v>9.42960474640131E-3</v>
      </c>
      <c r="G29" s="232">
        <f>VLOOKUP(G$2,Tab_RMRJ!$1:$1048576,HLOOKUP($C29&amp;"_"&amp;10,Tab_RMRJ!$1:$1048576,2,0),0)</f>
        <v>1.9258275628089905E-2</v>
      </c>
      <c r="H29" s="232">
        <f>VLOOKUP(H$2,Tab_RMRJ!$1:$1048576,HLOOKUP($C29&amp;"_"&amp;10,Tab_RMRJ!$1:$1048576,2,0),0)</f>
        <v>6.3567079603672028E-2</v>
      </c>
      <c r="I29" s="232">
        <f>VLOOKUP(I$2,Tab_RMRJ!$1:$1048576,HLOOKUP($C29&amp;"_"&amp;10,Tab_RMRJ!$1:$1048576,2,0),0)</f>
        <v>4.016442596912384E-2</v>
      </c>
      <c r="J29" s="232">
        <f>VLOOKUP(J$2,Tab_RMRJ!$1:$1048576,HLOOKUP($C29&amp;"_"&amp;10,Tab_RMRJ!$1:$1048576,2,0),0)</f>
        <v>2.5804681703448296E-2</v>
      </c>
      <c r="K29" s="232">
        <f>VLOOKUP(K$2,Tab_RMRJ!$1:$1048576,HLOOKUP($C29&amp;"_"&amp;10,Tab_RMRJ!$1:$1048576,2,0),0)</f>
        <v>3.4201957285404205E-2</v>
      </c>
      <c r="L29" s="232">
        <f>VLOOKUP(L$2,Tab_RMRJ!$1:$1048576,HLOOKUP($C29&amp;"_"&amp;10,Tab_RMRJ!$1:$1048576,2,0),0)</f>
        <v>0.12473241239786148</v>
      </c>
      <c r="M29" s="232">
        <f>VLOOKUP(M$2,Tab_RMRJ!$1:$1048576,HLOOKUP($C29&amp;"_"&amp;10,Tab_RMRJ!$1:$1048576,2,0),0)</f>
        <v>2.6578670367598534E-2</v>
      </c>
      <c r="N29" s="232">
        <f>VLOOKUP(N$2,Tab_RMRJ!$1:$1048576,HLOOKUP($C29&amp;"_"&amp;10,Tab_RMRJ!$1:$1048576,2,0),0)</f>
        <v>3.3003982156515121E-2</v>
      </c>
      <c r="O29" s="232">
        <f>VLOOKUP(O$2,Tab_RMRJ!$1:$1048576,HLOOKUP($C29&amp;"_"&amp;10,Tab_RMRJ!$1:$1048576,2,0),0)</f>
        <v>0.34453451633453369</v>
      </c>
      <c r="P29" s="232">
        <f>VLOOKUP(P$2,Tab_RMRJ!$1:$1048576,HLOOKUP($C29&amp;"_"&amp;10,Tab_RMRJ!$1:$1048576,2,0),0)</f>
        <v>1.7169160768389702E-2</v>
      </c>
      <c r="Q29" s="232">
        <f>VLOOKUP(Q$2,Tab_RMRJ!$1:$1048576,HLOOKUP($C29&amp;"_"&amp;10,Tab_RMRJ!$1:$1048576,2,0),0)</f>
        <v>2.4802869185805321E-2</v>
      </c>
      <c r="R29" s="232">
        <f>VLOOKUP(R$2,Tab_RMRJ!$1:$1048576,HLOOKUP($C29&amp;"_"&amp;10,Tab_RMRJ!$1:$1048576,2,0),0)</f>
        <v>3.099963441491127E-2</v>
      </c>
      <c r="S29" s="232">
        <f>VLOOKUP(S$2,Tab_RMRJ!$1:$1048576,HLOOKUP($C29&amp;"_"&amp;10,Tab_RMRJ!$1:$1048576,2,0),0)</f>
        <v>0.16344465315341949</v>
      </c>
      <c r="T29" s="232">
        <f>VLOOKUP(T$2,Tab_RMRJ!$1:$1048576,HLOOKUP($C29&amp;"_"&amp;10,Tab_RMRJ!$1:$1048576,2,0),0)</f>
        <v>8.6570298299193382E-3</v>
      </c>
      <c r="U29" s="232">
        <f>VLOOKUP(U$2,Tab_RMRJ!$1:$1048576,HLOOKUP($C29&amp;"_"&amp;10,Tab_RMRJ!$1:$1048576,2,0),0)</f>
        <v>2.8929582331329584E-3</v>
      </c>
    </row>
    <row r="30" spans="2:21" x14ac:dyDescent="0.25">
      <c r="C30" s="340">
        <v>22012</v>
      </c>
      <c r="D30" s="232">
        <f>VLOOKUP(D$2,Tab_RMRJ!$1:$1048576,HLOOKUP($C30&amp;"_"&amp;10,Tab_RMRJ!$1:$1048576,2,0),0)</f>
        <v>5.1302759675309062E-4</v>
      </c>
      <c r="E30" s="232">
        <f>VLOOKUP(E$2,Tab_RMRJ!$1:$1048576,HLOOKUP($C30&amp;"_"&amp;10,Tab_RMRJ!$1:$1048576,2,0),0)</f>
        <v>5.5218213237822056E-3</v>
      </c>
      <c r="F30" s="232">
        <f>VLOOKUP(F$2,Tab_RMRJ!$1:$1048576,HLOOKUP($C30&amp;"_"&amp;10,Tab_RMRJ!$1:$1048576,2,0),0)</f>
        <v>1.0507585480809212E-2</v>
      </c>
      <c r="G30" s="232">
        <f>VLOOKUP(G$2,Tab_RMRJ!$1:$1048576,HLOOKUP($C30&amp;"_"&amp;10,Tab_RMRJ!$1:$1048576,2,0),0)</f>
        <v>1.8431078642606735E-2</v>
      </c>
      <c r="H30" s="232">
        <f>VLOOKUP(H$2,Tab_RMRJ!$1:$1048576,HLOOKUP($C30&amp;"_"&amp;10,Tab_RMRJ!$1:$1048576,2,0),0)</f>
        <v>6.1723992228507996E-2</v>
      </c>
      <c r="I30" s="232">
        <f>VLOOKUP(I$2,Tab_RMRJ!$1:$1048576,HLOOKUP($C30&amp;"_"&amp;10,Tab_RMRJ!$1:$1048576,2,0),0)</f>
        <v>3.9612516760826111E-2</v>
      </c>
      <c r="J30" s="232">
        <f>VLOOKUP(J$2,Tab_RMRJ!$1:$1048576,HLOOKUP($C30&amp;"_"&amp;10,Tab_RMRJ!$1:$1048576,2,0),0)</f>
        <v>2.866673469543457E-2</v>
      </c>
      <c r="K30" s="232">
        <f>VLOOKUP(K$2,Tab_RMRJ!$1:$1048576,HLOOKUP($C30&amp;"_"&amp;10,Tab_RMRJ!$1:$1048576,2,0),0)</f>
        <v>3.2695580273866653E-2</v>
      </c>
      <c r="L30" s="232">
        <f>VLOOKUP(L$2,Tab_RMRJ!$1:$1048576,HLOOKUP($C30&amp;"_"&amp;10,Tab_RMRJ!$1:$1048576,2,0),0)</f>
        <v>0.12909440696239471</v>
      </c>
      <c r="M30" s="232">
        <f>VLOOKUP(M$2,Tab_RMRJ!$1:$1048576,HLOOKUP($C30&amp;"_"&amp;10,Tab_RMRJ!$1:$1048576,2,0),0)</f>
        <v>2.7380064129829407E-2</v>
      </c>
      <c r="N30" s="232">
        <f>VLOOKUP(N$2,Tab_RMRJ!$1:$1048576,HLOOKUP($C30&amp;"_"&amp;10,Tab_RMRJ!$1:$1048576,2,0),0)</f>
        <v>3.1093379482626915E-2</v>
      </c>
      <c r="O30" s="232">
        <f>VLOOKUP(O$2,Tab_RMRJ!$1:$1048576,HLOOKUP($C30&amp;"_"&amp;10,Tab_RMRJ!$1:$1048576,2,0),0)</f>
        <v>0.3488488495349884</v>
      </c>
      <c r="P30" s="232">
        <f>VLOOKUP(P$2,Tab_RMRJ!$1:$1048576,HLOOKUP($C30&amp;"_"&amp;10,Tab_RMRJ!$1:$1048576,2,0),0)</f>
        <v>1.7128013074398041E-2</v>
      </c>
      <c r="Q30" s="232">
        <f>VLOOKUP(Q$2,Tab_RMRJ!$1:$1048576,HLOOKUP($C30&amp;"_"&amp;10,Tab_RMRJ!$1:$1048576,2,0),0)</f>
        <v>2.5324732065200806E-2</v>
      </c>
      <c r="R30" s="232">
        <f>VLOOKUP(R$2,Tab_RMRJ!$1:$1048576,HLOOKUP($C30&amp;"_"&amp;10,Tab_RMRJ!$1:$1048576,2,0),0)</f>
        <v>2.7414361014962196E-2</v>
      </c>
      <c r="S30" s="232">
        <f>VLOOKUP(S$2,Tab_RMRJ!$1:$1048576,HLOOKUP($C30&amp;"_"&amp;10,Tab_RMRJ!$1:$1048576,2,0),0)</f>
        <v>0.15632136166095734</v>
      </c>
      <c r="T30" s="232">
        <f>VLOOKUP(T$2,Tab_RMRJ!$1:$1048576,HLOOKUP($C30&amp;"_"&amp;10,Tab_RMRJ!$1:$1048576,2,0),0)</f>
        <v>1.1437692679464817E-2</v>
      </c>
      <c r="U30" s="232">
        <f>VLOOKUP(U$2,Tab_RMRJ!$1:$1048576,HLOOKUP($C30&amp;"_"&amp;10,Tab_RMRJ!$1:$1048576,2,0),0)</f>
        <v>4.7986945137381554E-3</v>
      </c>
    </row>
    <row r="31" spans="2:21" x14ac:dyDescent="0.25">
      <c r="C31" s="340">
        <v>32012</v>
      </c>
      <c r="D31" s="232">
        <f>VLOOKUP(D$2,Tab_RMRJ!$1:$1048576,HLOOKUP($C31&amp;"_"&amp;10,Tab_RMRJ!$1:$1048576,2,0),0)</f>
        <v>5.937958849244751E-5</v>
      </c>
      <c r="E31" s="232">
        <f>VLOOKUP(E$2,Tab_RMRJ!$1:$1048576,HLOOKUP($C31&amp;"_"&amp;10,Tab_RMRJ!$1:$1048576,2,0),0)</f>
        <v>5.6652124039828777E-3</v>
      </c>
      <c r="F31" s="232">
        <f>VLOOKUP(F$2,Tab_RMRJ!$1:$1048576,HLOOKUP($C31&amp;"_"&amp;10,Tab_RMRJ!$1:$1048576,2,0),0)</f>
        <v>1.1209305375814438E-2</v>
      </c>
      <c r="G31" s="232">
        <f>VLOOKUP(G$2,Tab_RMRJ!$1:$1048576,HLOOKUP($C31&amp;"_"&amp;10,Tab_RMRJ!$1:$1048576,2,0),0)</f>
        <v>1.9808821380138397E-2</v>
      </c>
      <c r="H31" s="232">
        <f>VLOOKUP(H$2,Tab_RMRJ!$1:$1048576,HLOOKUP($C31&amp;"_"&amp;10,Tab_RMRJ!$1:$1048576,2,0),0)</f>
        <v>6.3555948436260223E-2</v>
      </c>
      <c r="I31" s="232">
        <f>VLOOKUP(I$2,Tab_RMRJ!$1:$1048576,HLOOKUP($C31&amp;"_"&amp;10,Tab_RMRJ!$1:$1048576,2,0),0)</f>
        <v>4.2206894606351852E-2</v>
      </c>
      <c r="J31" s="232">
        <f>VLOOKUP(J$2,Tab_RMRJ!$1:$1048576,HLOOKUP($C31&amp;"_"&amp;10,Tab_RMRJ!$1:$1048576,2,0),0)</f>
        <v>2.8600972145795822E-2</v>
      </c>
      <c r="K31" s="232">
        <f>VLOOKUP(K$2,Tab_RMRJ!$1:$1048576,HLOOKUP($C31&amp;"_"&amp;10,Tab_RMRJ!$1:$1048576,2,0),0)</f>
        <v>3.0244208872318268E-2</v>
      </c>
      <c r="L31" s="232">
        <f>VLOOKUP(L$2,Tab_RMRJ!$1:$1048576,HLOOKUP($C31&amp;"_"&amp;10,Tab_RMRJ!$1:$1048576,2,0),0)</f>
        <v>0.13637237250804901</v>
      </c>
      <c r="M31" s="232">
        <f>VLOOKUP(M$2,Tab_RMRJ!$1:$1048576,HLOOKUP($C31&amp;"_"&amp;10,Tab_RMRJ!$1:$1048576,2,0),0)</f>
        <v>2.2646771743893623E-2</v>
      </c>
      <c r="N31" s="232">
        <f>VLOOKUP(N$2,Tab_RMRJ!$1:$1048576,HLOOKUP($C31&amp;"_"&amp;10,Tab_RMRJ!$1:$1048576,2,0),0)</f>
        <v>2.9100332409143448E-2</v>
      </c>
      <c r="O31" s="232">
        <f>VLOOKUP(O$2,Tab_RMRJ!$1:$1048576,HLOOKUP($C31&amp;"_"&amp;10,Tab_RMRJ!$1:$1048576,2,0),0)</f>
        <v>0.34513893723487854</v>
      </c>
      <c r="P31" s="232">
        <f>VLOOKUP(P$2,Tab_RMRJ!$1:$1048576,HLOOKUP($C31&amp;"_"&amp;10,Tab_RMRJ!$1:$1048576,2,0),0)</f>
        <v>1.8615499138832092E-2</v>
      </c>
      <c r="Q31" s="232">
        <f>VLOOKUP(Q$2,Tab_RMRJ!$1:$1048576,HLOOKUP($C31&amp;"_"&amp;10,Tab_RMRJ!$1:$1048576,2,0),0)</f>
        <v>2.4496976286172867E-2</v>
      </c>
      <c r="R31" s="232">
        <f>VLOOKUP(R$2,Tab_RMRJ!$1:$1048576,HLOOKUP($C31&amp;"_"&amp;10,Tab_RMRJ!$1:$1048576,2,0),0)</f>
        <v>2.8161931782960892E-2</v>
      </c>
      <c r="S31" s="232">
        <f>VLOOKUP(S$2,Tab_RMRJ!$1:$1048576,HLOOKUP($C31&amp;"_"&amp;10,Tab_RMRJ!$1:$1048576,2,0),0)</f>
        <v>0.15734507143497467</v>
      </c>
      <c r="T31" s="232">
        <f>VLOOKUP(T$2,Tab_RMRJ!$1:$1048576,HLOOKUP($C31&amp;"_"&amp;10,Tab_RMRJ!$1:$1048576,2,0),0)</f>
        <v>9.1027785092592239E-3</v>
      </c>
      <c r="U31" s="232">
        <f>VLOOKUP(U$2,Tab_RMRJ!$1:$1048576,HLOOKUP($C31&amp;"_"&amp;10,Tab_RMRJ!$1:$1048576,2,0),0)</f>
        <v>3.2066064886748791E-3</v>
      </c>
    </row>
    <row r="32" spans="2:21" x14ac:dyDescent="0.25">
      <c r="C32" s="340">
        <v>42012</v>
      </c>
      <c r="D32" s="232">
        <f>VLOOKUP(D$2,Tab_RMRJ!$1:$1048576,HLOOKUP($C32&amp;"_"&amp;10,Tab_RMRJ!$1:$1048576,2,0),0)</f>
        <v>2.4010871129576117E-4</v>
      </c>
      <c r="E32" s="232">
        <f>VLOOKUP(E$2,Tab_RMRJ!$1:$1048576,HLOOKUP($C32&amp;"_"&amp;10,Tab_RMRJ!$1:$1048576,2,0),0)</f>
        <v>6.7164716310799122E-3</v>
      </c>
      <c r="F32" s="232">
        <f>VLOOKUP(F$2,Tab_RMRJ!$1:$1048576,HLOOKUP($C32&amp;"_"&amp;10,Tab_RMRJ!$1:$1048576,2,0),0)</f>
        <v>1.1018176563084126E-2</v>
      </c>
      <c r="G32" s="232">
        <f>VLOOKUP(G$2,Tab_RMRJ!$1:$1048576,HLOOKUP($C32&amp;"_"&amp;10,Tab_RMRJ!$1:$1048576,2,0),0)</f>
        <v>2.0110948011279106E-2</v>
      </c>
      <c r="H32" s="232">
        <f>VLOOKUP(H$2,Tab_RMRJ!$1:$1048576,HLOOKUP($C32&amp;"_"&amp;10,Tab_RMRJ!$1:$1048576,2,0),0)</f>
        <v>6.1337459832429886E-2</v>
      </c>
      <c r="I32" s="232">
        <f>VLOOKUP(I$2,Tab_RMRJ!$1:$1048576,HLOOKUP($C32&amp;"_"&amp;10,Tab_RMRJ!$1:$1048576,2,0),0)</f>
        <v>4.0318947285413742E-2</v>
      </c>
      <c r="J32" s="232">
        <f>VLOOKUP(J$2,Tab_RMRJ!$1:$1048576,HLOOKUP($C32&amp;"_"&amp;10,Tab_RMRJ!$1:$1048576,2,0),0)</f>
        <v>2.7392711490392685E-2</v>
      </c>
      <c r="K32" s="232">
        <f>VLOOKUP(K$2,Tab_RMRJ!$1:$1048576,HLOOKUP($C32&amp;"_"&amp;10,Tab_RMRJ!$1:$1048576,2,0),0)</f>
        <v>3.035472147166729E-2</v>
      </c>
      <c r="L32" s="232">
        <f>VLOOKUP(L$2,Tab_RMRJ!$1:$1048576,HLOOKUP($C32&amp;"_"&amp;10,Tab_RMRJ!$1:$1048576,2,0),0)</f>
        <v>0.13928687572479248</v>
      </c>
      <c r="M32" s="232">
        <f>VLOOKUP(M$2,Tab_RMRJ!$1:$1048576,HLOOKUP($C32&amp;"_"&amp;10,Tab_RMRJ!$1:$1048576,2,0),0)</f>
        <v>2.2878851741552353E-2</v>
      </c>
      <c r="N32" s="232">
        <f>VLOOKUP(N$2,Tab_RMRJ!$1:$1048576,HLOOKUP($C32&amp;"_"&amp;10,Tab_RMRJ!$1:$1048576,2,0),0)</f>
        <v>2.7407951653003693E-2</v>
      </c>
      <c r="O32" s="232">
        <f>VLOOKUP(O$2,Tab_RMRJ!$1:$1048576,HLOOKUP($C32&amp;"_"&amp;10,Tab_RMRJ!$1:$1048576,2,0),0)</f>
        <v>0.35235249996185303</v>
      </c>
      <c r="P32" s="232">
        <f>VLOOKUP(P$2,Tab_RMRJ!$1:$1048576,HLOOKUP($C32&amp;"_"&amp;10,Tab_RMRJ!$1:$1048576,2,0),0)</f>
        <v>1.8488189205527306E-2</v>
      </c>
      <c r="Q32" s="232">
        <f>VLOOKUP(Q$2,Tab_RMRJ!$1:$1048576,HLOOKUP($C32&amp;"_"&amp;10,Tab_RMRJ!$1:$1048576,2,0),0)</f>
        <v>2.3469783365726471E-2</v>
      </c>
      <c r="R32" s="232">
        <f>VLOOKUP(R$2,Tab_RMRJ!$1:$1048576,HLOOKUP($C32&amp;"_"&amp;10,Tab_RMRJ!$1:$1048576,2,0),0)</f>
        <v>2.6065189391374588E-2</v>
      </c>
      <c r="S32" s="232">
        <f>VLOOKUP(S$2,Tab_RMRJ!$1:$1048576,HLOOKUP($C32&amp;"_"&amp;10,Tab_RMRJ!$1:$1048576,2,0),0)</f>
        <v>0.15493805706501007</v>
      </c>
      <c r="T32" s="232">
        <f>VLOOKUP(T$2,Tab_RMRJ!$1:$1048576,HLOOKUP($C32&amp;"_"&amp;10,Tab_RMRJ!$1:$1048576,2,0),0)</f>
        <v>1.0543902404606342E-2</v>
      </c>
      <c r="U32" s="232">
        <f>VLOOKUP(U$2,Tab_RMRJ!$1:$1048576,HLOOKUP($C32&amp;"_"&amp;10,Tab_RMRJ!$1:$1048576,2,0),0)</f>
        <v>2.2316824179142714E-3</v>
      </c>
    </row>
    <row r="33" spans="3:21" x14ac:dyDescent="0.25">
      <c r="C33" s="340">
        <v>2013</v>
      </c>
      <c r="D33" s="232">
        <f>VLOOKUP(D$2,Tab_RMRJ!$1:$1048576,HLOOKUP($C33&amp;"_"&amp;10,Tab_RMRJ!$1:$1048576,2,0),0)</f>
        <v>2.8586245025508106E-4</v>
      </c>
      <c r="E33" s="232">
        <f>VLOOKUP(E$2,Tab_RMRJ!$1:$1048576,HLOOKUP($C33&amp;"_"&amp;10,Tab_RMRJ!$1:$1048576,2,0),0)</f>
        <v>5.6165033020079136E-3</v>
      </c>
      <c r="F33" s="232">
        <f>VLOOKUP(F$2,Tab_RMRJ!$1:$1048576,HLOOKUP($C33&amp;"_"&amp;10,Tab_RMRJ!$1:$1048576,2,0),0)</f>
        <v>9.7097689285874367E-3</v>
      </c>
      <c r="G33" s="232">
        <f>VLOOKUP(G$2,Tab_RMRJ!$1:$1048576,HLOOKUP($C33&amp;"_"&amp;10,Tab_RMRJ!$1:$1048576,2,0),0)</f>
        <v>1.8059989437460899E-2</v>
      </c>
      <c r="H33" s="232">
        <f>VLOOKUP(H$2,Tab_RMRJ!$1:$1048576,HLOOKUP($C33&amp;"_"&amp;10,Tab_RMRJ!$1:$1048576,2,0),0)</f>
        <v>6.3057750463485718E-2</v>
      </c>
      <c r="I33" s="232">
        <f>VLOOKUP(I$2,Tab_RMRJ!$1:$1048576,HLOOKUP($C33&amp;"_"&amp;10,Tab_RMRJ!$1:$1048576,2,0),0)</f>
        <v>3.6822468042373657E-2</v>
      </c>
      <c r="J33" s="232">
        <f>VLOOKUP(J$2,Tab_RMRJ!$1:$1048576,HLOOKUP($C33&amp;"_"&amp;10,Tab_RMRJ!$1:$1048576,2,0),0)</f>
        <v>2.4984434247016907E-2</v>
      </c>
      <c r="K33" s="232">
        <f>VLOOKUP(K$2,Tab_RMRJ!$1:$1048576,HLOOKUP($C33&amp;"_"&amp;10,Tab_RMRJ!$1:$1048576,2,0),0)</f>
        <v>3.2187346369028091E-2</v>
      </c>
      <c r="L33" s="232">
        <f>VLOOKUP(L$2,Tab_RMRJ!$1:$1048576,HLOOKUP($C33&amp;"_"&amp;10,Tab_RMRJ!$1:$1048576,2,0),0)</f>
        <v>0.13102921843528748</v>
      </c>
      <c r="M33" s="232">
        <f>VLOOKUP(M$2,Tab_RMRJ!$1:$1048576,HLOOKUP($C33&amp;"_"&amp;10,Tab_RMRJ!$1:$1048576,2,0),0)</f>
        <v>2.4172330275177956E-2</v>
      </c>
      <c r="N33" s="232">
        <f>VLOOKUP(N$2,Tab_RMRJ!$1:$1048576,HLOOKUP($C33&amp;"_"&amp;10,Tab_RMRJ!$1:$1048576,2,0),0)</f>
        <v>2.6721248403191566E-2</v>
      </c>
      <c r="O33" s="232">
        <f>VLOOKUP(O$2,Tab_RMRJ!$1:$1048576,HLOOKUP($C33&amp;"_"&amp;10,Tab_RMRJ!$1:$1048576,2,0),0)</f>
        <v>0.36461180448532104</v>
      </c>
      <c r="P33" s="232">
        <f>VLOOKUP(P$2,Tab_RMRJ!$1:$1048576,HLOOKUP($C33&amp;"_"&amp;10,Tab_RMRJ!$1:$1048576,2,0),0)</f>
        <v>1.6649860888719559E-2</v>
      </c>
      <c r="Q33" s="232">
        <f>VLOOKUP(Q$2,Tab_RMRJ!$1:$1048576,HLOOKUP($C33&amp;"_"&amp;10,Tab_RMRJ!$1:$1048576,2,0),0)</f>
        <v>2.1387090906500816E-2</v>
      </c>
      <c r="R33" s="232">
        <f>VLOOKUP(R$2,Tab_RMRJ!$1:$1048576,HLOOKUP($C33&amp;"_"&amp;10,Tab_RMRJ!$1:$1048576,2,0),0)</f>
        <v>2.4592431262135506E-2</v>
      </c>
      <c r="S33" s="232">
        <f>VLOOKUP(S$2,Tab_RMRJ!$1:$1048576,HLOOKUP($C33&amp;"_"&amp;10,Tab_RMRJ!$1:$1048576,2,0),0)</f>
        <v>0.16389255225658417</v>
      </c>
      <c r="T33" s="232">
        <f>VLOOKUP(T$2,Tab_RMRJ!$1:$1048576,HLOOKUP($C33&amp;"_"&amp;10,Tab_RMRJ!$1:$1048576,2,0),0)</f>
        <v>9.1261910274624825E-3</v>
      </c>
      <c r="U33" s="232">
        <f>VLOOKUP(U$2,Tab_RMRJ!$1:$1048576,HLOOKUP($C33&amp;"_"&amp;10,Tab_RMRJ!$1:$1048576,2,0),0)</f>
        <v>2.6472129393368959E-3</v>
      </c>
    </row>
    <row r="34" spans="3:21" x14ac:dyDescent="0.25">
      <c r="C34" s="340">
        <v>12013</v>
      </c>
      <c r="D34" s="232">
        <f>VLOOKUP(D$2,Tab_RMRJ!$1:$1048576,HLOOKUP($C34&amp;"_"&amp;10,Tab_RMRJ!$1:$1048576,2,0),0)</f>
        <v>1.0521387594053522E-4</v>
      </c>
      <c r="E34" s="232">
        <f>VLOOKUP(E$2,Tab_RMRJ!$1:$1048576,HLOOKUP($C34&amp;"_"&amp;10,Tab_RMRJ!$1:$1048576,2,0),0)</f>
        <v>5.5778841488063335E-3</v>
      </c>
      <c r="F34" s="232">
        <f>VLOOKUP(F$2,Tab_RMRJ!$1:$1048576,HLOOKUP($C34&amp;"_"&amp;10,Tab_RMRJ!$1:$1048576,2,0),0)</f>
        <v>1.0237274691462517E-2</v>
      </c>
      <c r="G34" s="232">
        <f>VLOOKUP(G$2,Tab_RMRJ!$1:$1048576,HLOOKUP($C34&amp;"_"&amp;10,Tab_RMRJ!$1:$1048576,2,0),0)</f>
        <v>1.9306022673845291E-2</v>
      </c>
      <c r="H34" s="232">
        <f>VLOOKUP(H$2,Tab_RMRJ!$1:$1048576,HLOOKUP($C34&amp;"_"&amp;10,Tab_RMRJ!$1:$1048576,2,0),0)</f>
        <v>6.1103105545043945E-2</v>
      </c>
      <c r="I34" s="232">
        <f>VLOOKUP(I$2,Tab_RMRJ!$1:$1048576,HLOOKUP($C34&amp;"_"&amp;10,Tab_RMRJ!$1:$1048576,2,0),0)</f>
        <v>3.8238242268562317E-2</v>
      </c>
      <c r="J34" s="232">
        <f>VLOOKUP(J$2,Tab_RMRJ!$1:$1048576,HLOOKUP($C34&amp;"_"&amp;10,Tab_RMRJ!$1:$1048576,2,0),0)</f>
        <v>2.4561615660786629E-2</v>
      </c>
      <c r="K34" s="232">
        <f>VLOOKUP(K$2,Tab_RMRJ!$1:$1048576,HLOOKUP($C34&amp;"_"&amp;10,Tab_RMRJ!$1:$1048576,2,0),0)</f>
        <v>3.2142780721187592E-2</v>
      </c>
      <c r="L34" s="232">
        <f>VLOOKUP(L$2,Tab_RMRJ!$1:$1048576,HLOOKUP($C34&amp;"_"&amp;10,Tab_RMRJ!$1:$1048576,2,0),0)</f>
        <v>0.13373713195323944</v>
      </c>
      <c r="M34" s="232">
        <f>VLOOKUP(M$2,Tab_RMRJ!$1:$1048576,HLOOKUP($C34&amp;"_"&amp;10,Tab_RMRJ!$1:$1048576,2,0),0)</f>
        <v>2.3802755400538445E-2</v>
      </c>
      <c r="N34" s="232">
        <f>VLOOKUP(N$2,Tab_RMRJ!$1:$1048576,HLOOKUP($C34&amp;"_"&amp;10,Tab_RMRJ!$1:$1048576,2,0),0)</f>
        <v>2.5547139346599579E-2</v>
      </c>
      <c r="O34" s="232">
        <f>VLOOKUP(O$2,Tab_RMRJ!$1:$1048576,HLOOKUP($C34&amp;"_"&amp;10,Tab_RMRJ!$1:$1048576,2,0),0)</f>
        <v>0.36004254221916199</v>
      </c>
      <c r="P34" s="232">
        <f>VLOOKUP(P$2,Tab_RMRJ!$1:$1048576,HLOOKUP($C34&amp;"_"&amp;10,Tab_RMRJ!$1:$1048576,2,0),0)</f>
        <v>1.5880471095442772E-2</v>
      </c>
      <c r="Q34" s="232">
        <f>VLOOKUP(Q$2,Tab_RMRJ!$1:$1048576,HLOOKUP($C34&amp;"_"&amp;10,Tab_RMRJ!$1:$1048576,2,0),0)</f>
        <v>2.3054486140608788E-2</v>
      </c>
      <c r="R34" s="232">
        <f>VLOOKUP(R$2,Tab_RMRJ!$1:$1048576,HLOOKUP($C34&amp;"_"&amp;10,Tab_RMRJ!$1:$1048576,2,0),0)</f>
        <v>2.57423035800457E-2</v>
      </c>
      <c r="S34" s="232">
        <f>VLOOKUP(S$2,Tab_RMRJ!$1:$1048576,HLOOKUP($C34&amp;"_"&amp;10,Tab_RMRJ!$1:$1048576,2,0),0)</f>
        <v>0.16164672374725342</v>
      </c>
      <c r="T34" s="232">
        <f>VLOOKUP(T$2,Tab_RMRJ!$1:$1048576,HLOOKUP($C34&amp;"_"&amp;10,Tab_RMRJ!$1:$1048576,2,0),0)</f>
        <v>9.5300422981381416E-3</v>
      </c>
      <c r="U34" s="232">
        <f>VLOOKUP(U$2,Tab_RMRJ!$1:$1048576,HLOOKUP($C34&amp;"_"&amp;10,Tab_RMRJ!$1:$1048576,2,0),0)</f>
        <v>2.3862682282924652E-3</v>
      </c>
    </row>
    <row r="35" spans="3:21" x14ac:dyDescent="0.25">
      <c r="C35" s="340">
        <v>22013</v>
      </c>
      <c r="D35" s="232">
        <f>VLOOKUP(D$2,Tab_RMRJ!$1:$1048576,HLOOKUP($C35&amp;"_"&amp;10,Tab_RMRJ!$1:$1048576,2,0),0)</f>
        <v>1.051661602105014E-4</v>
      </c>
      <c r="E35" s="232">
        <f>VLOOKUP(E$2,Tab_RMRJ!$1:$1048576,HLOOKUP($C35&amp;"_"&amp;10,Tab_RMRJ!$1:$1048576,2,0),0)</f>
        <v>6.4577055163681507E-3</v>
      </c>
      <c r="F35" s="232">
        <f>VLOOKUP(F$2,Tab_RMRJ!$1:$1048576,HLOOKUP($C35&amp;"_"&amp;10,Tab_RMRJ!$1:$1048576,2,0),0)</f>
        <v>9.6952589228749275E-3</v>
      </c>
      <c r="G35" s="232">
        <f>VLOOKUP(G$2,Tab_RMRJ!$1:$1048576,HLOOKUP($C35&amp;"_"&amp;10,Tab_RMRJ!$1:$1048576,2,0),0)</f>
        <v>1.8778519704937935E-2</v>
      </c>
      <c r="H35" s="232">
        <f>VLOOKUP(H$2,Tab_RMRJ!$1:$1048576,HLOOKUP($C35&amp;"_"&amp;10,Tab_RMRJ!$1:$1048576,2,0),0)</f>
        <v>6.2007144093513489E-2</v>
      </c>
      <c r="I35" s="232">
        <f>VLOOKUP(I$2,Tab_RMRJ!$1:$1048576,HLOOKUP($C35&amp;"_"&amp;10,Tab_RMRJ!$1:$1048576,2,0),0)</f>
        <v>3.7418577820062637E-2</v>
      </c>
      <c r="J35" s="232">
        <f>VLOOKUP(J$2,Tab_RMRJ!$1:$1048576,HLOOKUP($C35&amp;"_"&amp;10,Tab_RMRJ!$1:$1048576,2,0),0)</f>
        <v>2.6880022138357162E-2</v>
      </c>
      <c r="K35" s="232">
        <f>VLOOKUP(K$2,Tab_RMRJ!$1:$1048576,HLOOKUP($C35&amp;"_"&amp;10,Tab_RMRJ!$1:$1048576,2,0),0)</f>
        <v>3.2710198312997818E-2</v>
      </c>
      <c r="L35" s="232">
        <f>VLOOKUP(L$2,Tab_RMRJ!$1:$1048576,HLOOKUP($C35&amp;"_"&amp;10,Tab_RMRJ!$1:$1048576,2,0),0)</f>
        <v>0.13269431889057159</v>
      </c>
      <c r="M35" s="232">
        <f>VLOOKUP(M$2,Tab_RMRJ!$1:$1048576,HLOOKUP($C35&amp;"_"&amp;10,Tab_RMRJ!$1:$1048576,2,0),0)</f>
        <v>2.4265153333544731E-2</v>
      </c>
      <c r="N35" s="232">
        <f>VLOOKUP(N$2,Tab_RMRJ!$1:$1048576,HLOOKUP($C35&amp;"_"&amp;10,Tab_RMRJ!$1:$1048576,2,0),0)</f>
        <v>2.791348472237587E-2</v>
      </c>
      <c r="O35" s="232">
        <f>VLOOKUP(O$2,Tab_RMRJ!$1:$1048576,HLOOKUP($C35&amp;"_"&amp;10,Tab_RMRJ!$1:$1048576,2,0),0)</f>
        <v>0.366850346326828</v>
      </c>
      <c r="P35" s="232">
        <f>VLOOKUP(P$2,Tab_RMRJ!$1:$1048576,HLOOKUP($C35&amp;"_"&amp;10,Tab_RMRJ!$1:$1048576,2,0),0)</f>
        <v>1.6554025933146477E-2</v>
      </c>
      <c r="Q35" s="232">
        <f>VLOOKUP(Q$2,Tab_RMRJ!$1:$1048576,HLOOKUP($C35&amp;"_"&amp;10,Tab_RMRJ!$1:$1048576,2,0),0)</f>
        <v>2.2298982366919518E-2</v>
      </c>
      <c r="R35" s="232">
        <f>VLOOKUP(R$2,Tab_RMRJ!$1:$1048576,HLOOKUP($C35&amp;"_"&amp;10,Tab_RMRJ!$1:$1048576,2,0),0)</f>
        <v>2.5541698560118675E-2</v>
      </c>
      <c r="S35" s="232">
        <f>VLOOKUP(S$2,Tab_RMRJ!$1:$1048576,HLOOKUP($C35&amp;"_"&amp;10,Tab_RMRJ!$1:$1048576,2,0),0)</f>
        <v>0.15607433021068573</v>
      </c>
      <c r="T35" s="232">
        <f>VLOOKUP(T$2,Tab_RMRJ!$1:$1048576,HLOOKUP($C35&amp;"_"&amp;10,Tab_RMRJ!$1:$1048576,2,0),0)</f>
        <v>7.6822149567306042E-3</v>
      </c>
      <c r="U35" s="232">
        <f>VLOOKUP(U$2,Tab_RMRJ!$1:$1048576,HLOOKUP($C35&amp;"_"&amp;10,Tab_RMRJ!$1:$1048576,2,0),0)</f>
        <v>2.351054921746254E-3</v>
      </c>
    </row>
    <row r="36" spans="3:21" x14ac:dyDescent="0.25">
      <c r="C36" s="340">
        <v>32013</v>
      </c>
      <c r="D36" s="232">
        <f>VLOOKUP(D$2,Tab_RMRJ!$1:$1048576,HLOOKUP($C36&amp;"_"&amp;10,Tab_RMRJ!$1:$1048576,2,0),0)</f>
        <v>5.1616330165416002E-4</v>
      </c>
      <c r="E36" s="232">
        <f>VLOOKUP(E$2,Tab_RMRJ!$1:$1048576,HLOOKUP($C36&amp;"_"&amp;10,Tab_RMRJ!$1:$1048576,2,0),0)</f>
        <v>4.9971183761954308E-3</v>
      </c>
      <c r="F36" s="232">
        <f>VLOOKUP(F$2,Tab_RMRJ!$1:$1048576,HLOOKUP($C36&amp;"_"&amp;10,Tab_RMRJ!$1:$1048576,2,0),0)</f>
        <v>8.9751230552792549E-3</v>
      </c>
      <c r="G36" s="232">
        <f>VLOOKUP(G$2,Tab_RMRJ!$1:$1048576,HLOOKUP($C36&amp;"_"&amp;10,Tab_RMRJ!$1:$1048576,2,0),0)</f>
        <v>1.8801851198077202E-2</v>
      </c>
      <c r="H36" s="232">
        <f>VLOOKUP(H$2,Tab_RMRJ!$1:$1048576,HLOOKUP($C36&amp;"_"&amp;10,Tab_RMRJ!$1:$1048576,2,0),0)</f>
        <v>6.4801998436450958E-2</v>
      </c>
      <c r="I36" s="232">
        <f>VLOOKUP(I$2,Tab_RMRJ!$1:$1048576,HLOOKUP($C36&amp;"_"&amp;10,Tab_RMRJ!$1:$1048576,2,0),0)</f>
        <v>3.5852611064910889E-2</v>
      </c>
      <c r="J36" s="232">
        <f>VLOOKUP(J$2,Tab_RMRJ!$1:$1048576,HLOOKUP($C36&amp;"_"&amp;10,Tab_RMRJ!$1:$1048576,2,0),0)</f>
        <v>2.5447234511375427E-2</v>
      </c>
      <c r="K36" s="232">
        <f>VLOOKUP(K$2,Tab_RMRJ!$1:$1048576,HLOOKUP($C36&amp;"_"&amp;10,Tab_RMRJ!$1:$1048576,2,0),0)</f>
        <v>3.1640682369470596E-2</v>
      </c>
      <c r="L36" s="232">
        <f>VLOOKUP(L$2,Tab_RMRJ!$1:$1048576,HLOOKUP($C36&amp;"_"&amp;10,Tab_RMRJ!$1:$1048576,2,0),0)</f>
        <v>0.12820518016815186</v>
      </c>
      <c r="M36" s="232">
        <f>VLOOKUP(M$2,Tab_RMRJ!$1:$1048576,HLOOKUP($C36&amp;"_"&amp;10,Tab_RMRJ!$1:$1048576,2,0),0)</f>
        <v>2.4772191420197487E-2</v>
      </c>
      <c r="N36" s="232">
        <f>VLOOKUP(N$2,Tab_RMRJ!$1:$1048576,HLOOKUP($C36&amp;"_"&amp;10,Tab_RMRJ!$1:$1048576,2,0),0)</f>
        <v>2.7720218524336815E-2</v>
      </c>
      <c r="O36" s="232">
        <f>VLOOKUP(O$2,Tab_RMRJ!$1:$1048576,HLOOKUP($C36&amp;"_"&amp;10,Tab_RMRJ!$1:$1048576,2,0),0)</f>
        <v>0.3682975172996521</v>
      </c>
      <c r="P36" s="232">
        <f>VLOOKUP(P$2,Tab_RMRJ!$1:$1048576,HLOOKUP($C36&amp;"_"&amp;10,Tab_RMRJ!$1:$1048576,2,0),0)</f>
        <v>1.5858739614486694E-2</v>
      </c>
      <c r="Q36" s="232">
        <f>VLOOKUP(Q$2,Tab_RMRJ!$1:$1048576,HLOOKUP($C36&amp;"_"&amp;10,Tab_RMRJ!$1:$1048576,2,0),0)</f>
        <v>1.9407119601964951E-2</v>
      </c>
      <c r="R36" s="232">
        <f>VLOOKUP(R$2,Tab_RMRJ!$1:$1048576,HLOOKUP($C36&amp;"_"&amp;10,Tab_RMRJ!$1:$1048576,2,0),0)</f>
        <v>2.4676045402884483E-2</v>
      </c>
      <c r="S36" s="232">
        <f>VLOOKUP(S$2,Tab_RMRJ!$1:$1048576,HLOOKUP($C36&amp;"_"&amp;10,Tab_RMRJ!$1:$1048576,2,0),0)</f>
        <v>0.16531354188919067</v>
      </c>
      <c r="T36" s="232">
        <f>VLOOKUP(T$2,Tab_RMRJ!$1:$1048576,HLOOKUP($C36&amp;"_"&amp;10,Tab_RMRJ!$1:$1048576,2,0),0)</f>
        <v>9.7879720851778984E-3</v>
      </c>
      <c r="U36" s="232">
        <f>VLOOKUP(U$2,Tab_RMRJ!$1:$1048576,HLOOKUP($C36&amp;"_"&amp;10,Tab_RMRJ!$1:$1048576,2,0),0)</f>
        <v>2.2247415035963058E-3</v>
      </c>
    </row>
    <row r="37" spans="3:21" x14ac:dyDescent="0.25">
      <c r="C37" s="340">
        <v>42013</v>
      </c>
      <c r="D37" s="232">
        <f>VLOOKUP(D$2,Tab_RMRJ!$1:$1048576,HLOOKUP($C37&amp;"_"&amp;10,Tab_RMRJ!$1:$1048576,2,0),0)</f>
        <v>4.1730346856638789E-4</v>
      </c>
      <c r="E37" s="232">
        <f>VLOOKUP(E$2,Tab_RMRJ!$1:$1048576,HLOOKUP($C37&amp;"_"&amp;10,Tab_RMRJ!$1:$1048576,2,0),0)</f>
        <v>5.4345079697668552E-3</v>
      </c>
      <c r="F37" s="232">
        <f>VLOOKUP(F$2,Tab_RMRJ!$1:$1048576,HLOOKUP($C37&amp;"_"&amp;10,Tab_RMRJ!$1:$1048576,2,0),0)</f>
        <v>9.9369240924715996E-3</v>
      </c>
      <c r="G37" s="232">
        <f>VLOOKUP(G$2,Tab_RMRJ!$1:$1048576,HLOOKUP($C37&amp;"_"&amp;10,Tab_RMRJ!$1:$1048576,2,0),0)</f>
        <v>1.5320233069360256E-2</v>
      </c>
      <c r="H37" s="232">
        <f>VLOOKUP(H$2,Tab_RMRJ!$1:$1048576,HLOOKUP($C37&amp;"_"&amp;10,Tab_RMRJ!$1:$1048576,2,0),0)</f>
        <v>6.4325138926506042E-2</v>
      </c>
      <c r="I37" s="232">
        <f>VLOOKUP(I$2,Tab_RMRJ!$1:$1048576,HLOOKUP($C37&amp;"_"&amp;10,Tab_RMRJ!$1:$1048576,2,0),0)</f>
        <v>3.5772994160652161E-2</v>
      </c>
      <c r="J37" s="232">
        <f>VLOOKUP(J$2,Tab_RMRJ!$1:$1048576,HLOOKUP($C37&amp;"_"&amp;10,Tab_RMRJ!$1:$1048576,2,0),0)</f>
        <v>2.3026596754789352E-2</v>
      </c>
      <c r="K37" s="232">
        <f>VLOOKUP(K$2,Tab_RMRJ!$1:$1048576,HLOOKUP($C37&amp;"_"&amp;10,Tab_RMRJ!$1:$1048576,2,0),0)</f>
        <v>3.2259207218885422E-2</v>
      </c>
      <c r="L37" s="232">
        <f>VLOOKUP(L$2,Tab_RMRJ!$1:$1048576,HLOOKUP($C37&amp;"_"&amp;10,Tab_RMRJ!$1:$1048576,2,0),0)</f>
        <v>0.12947553396224976</v>
      </c>
      <c r="M37" s="232">
        <f>VLOOKUP(M$2,Tab_RMRJ!$1:$1048576,HLOOKUP($C37&amp;"_"&amp;10,Tab_RMRJ!$1:$1048576,2,0),0)</f>
        <v>2.3843174800276756E-2</v>
      </c>
      <c r="N37" s="232">
        <f>VLOOKUP(N$2,Tab_RMRJ!$1:$1048576,HLOOKUP($C37&amp;"_"&amp;10,Tab_RMRJ!$1:$1048576,2,0),0)</f>
        <v>2.5689564645290375E-2</v>
      </c>
      <c r="O37" s="232">
        <f>VLOOKUP(O$2,Tab_RMRJ!$1:$1048576,HLOOKUP($C37&amp;"_"&amp;10,Tab_RMRJ!$1:$1048576,2,0),0)</f>
        <v>0.363228440284729</v>
      </c>
      <c r="P37" s="232">
        <f>VLOOKUP(P$2,Tab_RMRJ!$1:$1048576,HLOOKUP($C37&amp;"_"&amp;10,Tab_RMRJ!$1:$1048576,2,0),0)</f>
        <v>1.8328296020627022E-2</v>
      </c>
      <c r="Q37" s="232">
        <f>VLOOKUP(Q$2,Tab_RMRJ!$1:$1048576,HLOOKUP($C37&amp;"_"&amp;10,Tab_RMRJ!$1:$1048576,2,0),0)</f>
        <v>2.0789796486496925E-2</v>
      </c>
      <c r="R37" s="232">
        <f>VLOOKUP(R$2,Tab_RMRJ!$1:$1048576,HLOOKUP($C37&amp;"_"&amp;10,Tab_RMRJ!$1:$1048576,2,0),0)</f>
        <v>2.2385228425264359E-2</v>
      </c>
      <c r="S37" s="232">
        <f>VLOOKUP(S$2,Tab_RMRJ!$1:$1048576,HLOOKUP($C37&amp;"_"&amp;10,Tab_RMRJ!$1:$1048576,2,0),0)</f>
        <v>0.17262150347232819</v>
      </c>
      <c r="T37" s="232">
        <f>VLOOKUP(T$2,Tab_RMRJ!$1:$1048576,HLOOKUP($C37&amp;"_"&amp;10,Tab_RMRJ!$1:$1048576,2,0),0)</f>
        <v>9.504830464720726E-3</v>
      </c>
      <c r="U37" s="232">
        <f>VLOOKUP(U$2,Tab_RMRJ!$1:$1048576,HLOOKUP($C37&amp;"_"&amp;10,Tab_RMRJ!$1:$1048576,2,0),0)</f>
        <v>3.6394423805177212E-3</v>
      </c>
    </row>
    <row r="38" spans="3:21" x14ac:dyDescent="0.25">
      <c r="C38" s="340">
        <v>2014</v>
      </c>
      <c r="D38" s="232">
        <f>VLOOKUP(D$2,Tab_RMRJ!$1:$1048576,HLOOKUP($C38&amp;"_"&amp;10,Tab_RMRJ!$1:$1048576,2,0),0)</f>
        <v>2.3582630092278123E-4</v>
      </c>
      <c r="E38" s="232">
        <f>VLOOKUP(E$2,Tab_RMRJ!$1:$1048576,HLOOKUP($C38&amp;"_"&amp;10,Tab_RMRJ!$1:$1048576,2,0),0)</f>
        <v>5.17255999147892E-3</v>
      </c>
      <c r="F38" s="232">
        <f>VLOOKUP(F$2,Tab_RMRJ!$1:$1048576,HLOOKUP($C38&amp;"_"&amp;10,Tab_RMRJ!$1:$1048576,2,0),0)</f>
        <v>8.8912965729832649E-3</v>
      </c>
      <c r="G38" s="232">
        <f>VLOOKUP(G$2,Tab_RMRJ!$1:$1048576,HLOOKUP($C38&amp;"_"&amp;10,Tab_RMRJ!$1:$1048576,2,0),0)</f>
        <v>1.4330406673252583E-2</v>
      </c>
      <c r="H38" s="232">
        <f>VLOOKUP(H$2,Tab_RMRJ!$1:$1048576,HLOOKUP($C38&amp;"_"&amp;10,Tab_RMRJ!$1:$1048576,2,0),0)</f>
        <v>5.8016378432512283E-2</v>
      </c>
      <c r="I38" s="232">
        <f>VLOOKUP(I$2,Tab_RMRJ!$1:$1048576,HLOOKUP($C38&amp;"_"&amp;10,Tab_RMRJ!$1:$1048576,2,0),0)</f>
        <v>3.2311283051967621E-2</v>
      </c>
      <c r="J38" s="232">
        <f>VLOOKUP(J$2,Tab_RMRJ!$1:$1048576,HLOOKUP($C38&amp;"_"&amp;10,Tab_RMRJ!$1:$1048576,2,0),0)</f>
        <v>2.4137593805789948E-2</v>
      </c>
      <c r="K38" s="232">
        <f>VLOOKUP(K$2,Tab_RMRJ!$1:$1048576,HLOOKUP($C38&amp;"_"&amp;10,Tab_RMRJ!$1:$1048576,2,0),0)</f>
        <v>2.8040584176778793E-2</v>
      </c>
      <c r="L38" s="232">
        <f>VLOOKUP(L$2,Tab_RMRJ!$1:$1048576,HLOOKUP($C38&amp;"_"&amp;10,Tab_RMRJ!$1:$1048576,2,0),0)</f>
        <v>0.13405287265777588</v>
      </c>
      <c r="M38" s="232">
        <f>VLOOKUP(M$2,Tab_RMRJ!$1:$1048576,HLOOKUP($C38&amp;"_"&amp;10,Tab_RMRJ!$1:$1048576,2,0),0)</f>
        <v>2.2545227780938148E-2</v>
      </c>
      <c r="N38" s="232">
        <f>VLOOKUP(N$2,Tab_RMRJ!$1:$1048576,HLOOKUP($C38&amp;"_"&amp;10,Tab_RMRJ!$1:$1048576,2,0),0)</f>
        <v>2.7848409488797188E-2</v>
      </c>
      <c r="O38" s="232">
        <f>VLOOKUP(O$2,Tab_RMRJ!$1:$1048576,HLOOKUP($C38&amp;"_"&amp;10,Tab_RMRJ!$1:$1048576,2,0),0)</f>
        <v>0.37615588307380676</v>
      </c>
      <c r="P38" s="232">
        <f>VLOOKUP(P$2,Tab_RMRJ!$1:$1048576,HLOOKUP($C38&amp;"_"&amp;10,Tab_RMRJ!$1:$1048576,2,0),0)</f>
        <v>1.5001263469457626E-2</v>
      </c>
      <c r="Q38" s="232">
        <f>VLOOKUP(Q$2,Tab_RMRJ!$1:$1048576,HLOOKUP($C38&amp;"_"&amp;10,Tab_RMRJ!$1:$1048576,2,0),0)</f>
        <v>2.0490135997533798E-2</v>
      </c>
      <c r="R38" s="232">
        <f>VLOOKUP(R$2,Tab_RMRJ!$1:$1048576,HLOOKUP($C38&amp;"_"&amp;10,Tab_RMRJ!$1:$1048576,2,0),0)</f>
        <v>2.3924320936203003E-2</v>
      </c>
      <c r="S38" s="232">
        <f>VLOOKUP(S$2,Tab_RMRJ!$1:$1048576,HLOOKUP($C38&amp;"_"&amp;10,Tab_RMRJ!$1:$1048576,2,0),0)</f>
        <v>0.17716953158378601</v>
      </c>
      <c r="T38" s="232">
        <f>VLOOKUP(T$2,Tab_RMRJ!$1:$1048576,HLOOKUP($C38&amp;"_"&amp;10,Tab_RMRJ!$1:$1048576,2,0),0)</f>
        <v>8.4207039326429367E-3</v>
      </c>
      <c r="U38" s="232">
        <f>VLOOKUP(U$2,Tab_RMRJ!$1:$1048576,HLOOKUP($C38&amp;"_"&amp;10,Tab_RMRJ!$1:$1048576,2,0),0)</f>
        <v>3.9221374318003654E-3</v>
      </c>
    </row>
    <row r="39" spans="3:21" x14ac:dyDescent="0.25">
      <c r="C39" s="340">
        <v>12014</v>
      </c>
      <c r="D39" s="232">
        <f>VLOOKUP(D$2,Tab_RMRJ!$1:$1048576,HLOOKUP($C39&amp;"_"&amp;10,Tab_RMRJ!$1:$1048576,2,0),0)</f>
        <v>1.7677228606771678E-4</v>
      </c>
      <c r="E39" s="232">
        <f>VLOOKUP(E$2,Tab_RMRJ!$1:$1048576,HLOOKUP($C39&amp;"_"&amp;10,Tab_RMRJ!$1:$1048576,2,0),0)</f>
        <v>6.3474304042756557E-3</v>
      </c>
      <c r="F39" s="232">
        <f>VLOOKUP(F$2,Tab_RMRJ!$1:$1048576,HLOOKUP($C39&amp;"_"&amp;10,Tab_RMRJ!$1:$1048576,2,0),0)</f>
        <v>9.1702956706285477E-3</v>
      </c>
      <c r="G39" s="232">
        <f>VLOOKUP(G$2,Tab_RMRJ!$1:$1048576,HLOOKUP($C39&amp;"_"&amp;10,Tab_RMRJ!$1:$1048576,2,0),0)</f>
        <v>1.6141878440976143E-2</v>
      </c>
      <c r="H39" s="232">
        <f>VLOOKUP(H$2,Tab_RMRJ!$1:$1048576,HLOOKUP($C39&amp;"_"&amp;10,Tab_RMRJ!$1:$1048576,2,0),0)</f>
        <v>5.7054992765188217E-2</v>
      </c>
      <c r="I39" s="232">
        <f>VLOOKUP(I$2,Tab_RMRJ!$1:$1048576,HLOOKUP($C39&amp;"_"&amp;10,Tab_RMRJ!$1:$1048576,2,0),0)</f>
        <v>3.3333662897348404E-2</v>
      </c>
      <c r="J39" s="232">
        <f>VLOOKUP(J$2,Tab_RMRJ!$1:$1048576,HLOOKUP($C39&amp;"_"&amp;10,Tab_RMRJ!$1:$1048576,2,0),0)</f>
        <v>2.5927618145942688E-2</v>
      </c>
      <c r="K39" s="232">
        <f>VLOOKUP(K$2,Tab_RMRJ!$1:$1048576,HLOOKUP($C39&amp;"_"&amp;10,Tab_RMRJ!$1:$1048576,2,0),0)</f>
        <v>2.9427759349346161E-2</v>
      </c>
      <c r="L39" s="232">
        <f>VLOOKUP(L$2,Tab_RMRJ!$1:$1048576,HLOOKUP($C39&amp;"_"&amp;10,Tab_RMRJ!$1:$1048576,2,0),0)</f>
        <v>0.13060027360916138</v>
      </c>
      <c r="M39" s="232">
        <f>VLOOKUP(M$2,Tab_RMRJ!$1:$1048576,HLOOKUP($C39&amp;"_"&amp;10,Tab_RMRJ!$1:$1048576,2,0),0)</f>
        <v>2.3505499586462975E-2</v>
      </c>
      <c r="N39" s="232">
        <f>VLOOKUP(N$2,Tab_RMRJ!$1:$1048576,HLOOKUP($C39&amp;"_"&amp;10,Tab_RMRJ!$1:$1048576,2,0),0)</f>
        <v>2.9634861275553703E-2</v>
      </c>
      <c r="O39" s="232">
        <f>VLOOKUP(O$2,Tab_RMRJ!$1:$1048576,HLOOKUP($C39&amp;"_"&amp;10,Tab_RMRJ!$1:$1048576,2,0),0)</f>
        <v>0.3735833466053009</v>
      </c>
      <c r="P39" s="232">
        <f>VLOOKUP(P$2,Tab_RMRJ!$1:$1048576,HLOOKUP($C39&amp;"_"&amp;10,Tab_RMRJ!$1:$1048576,2,0),0)</f>
        <v>1.5620943158864975E-2</v>
      </c>
      <c r="Q39" s="232">
        <f>VLOOKUP(Q$2,Tab_RMRJ!$1:$1048576,HLOOKUP($C39&amp;"_"&amp;10,Tab_RMRJ!$1:$1048576,2,0),0)</f>
        <v>2.0258083939552307E-2</v>
      </c>
      <c r="R39" s="232">
        <f>VLOOKUP(R$2,Tab_RMRJ!$1:$1048576,HLOOKUP($C39&amp;"_"&amp;10,Tab_RMRJ!$1:$1048576,2,0),0)</f>
        <v>2.5085490196943283E-2</v>
      </c>
      <c r="S39" s="232">
        <f>VLOOKUP(S$2,Tab_RMRJ!$1:$1048576,HLOOKUP($C39&amp;"_"&amp;10,Tab_RMRJ!$1:$1048576,2,0),0)</f>
        <v>0.17377522587776184</v>
      </c>
      <c r="T39" s="232">
        <f>VLOOKUP(T$2,Tab_RMRJ!$1:$1048576,HLOOKUP($C39&amp;"_"&amp;10,Tab_RMRJ!$1:$1048576,2,0),0)</f>
        <v>8.8347326964139938E-3</v>
      </c>
      <c r="U39" s="232">
        <f>VLOOKUP(U$2,Tab_RMRJ!$1:$1048576,HLOOKUP($C39&amp;"_"&amp;10,Tab_RMRJ!$1:$1048576,2,0),0)</f>
        <v>3.217766061425209E-3</v>
      </c>
    </row>
    <row r="40" spans="3:21" x14ac:dyDescent="0.25">
      <c r="C40" s="340">
        <v>22014</v>
      </c>
      <c r="D40" s="232">
        <f>VLOOKUP(D$2,Tab_RMRJ!$1:$1048576,HLOOKUP($C40&amp;"_"&amp;10,Tab_RMRJ!$1:$1048576,2,0),0)</f>
        <v>1.8058328714687377E-4</v>
      </c>
      <c r="E40" s="232">
        <f>VLOOKUP(E$2,Tab_RMRJ!$1:$1048576,HLOOKUP($C40&amp;"_"&amp;10,Tab_RMRJ!$1:$1048576,2,0),0)</f>
        <v>5.8312476612627506E-3</v>
      </c>
      <c r="F40" s="232">
        <f>VLOOKUP(F$2,Tab_RMRJ!$1:$1048576,HLOOKUP($C40&amp;"_"&amp;10,Tab_RMRJ!$1:$1048576,2,0),0)</f>
        <v>8.8396342471241951E-3</v>
      </c>
      <c r="G40" s="232">
        <f>VLOOKUP(G$2,Tab_RMRJ!$1:$1048576,HLOOKUP($C40&amp;"_"&amp;10,Tab_RMRJ!$1:$1048576,2,0),0)</f>
        <v>1.2737346813082695E-2</v>
      </c>
      <c r="H40" s="232">
        <f>VLOOKUP(H$2,Tab_RMRJ!$1:$1048576,HLOOKUP($C40&amp;"_"&amp;10,Tab_RMRJ!$1:$1048576,2,0),0)</f>
        <v>5.9668559581041336E-2</v>
      </c>
      <c r="I40" s="232">
        <f>VLOOKUP(I$2,Tab_RMRJ!$1:$1048576,HLOOKUP($C40&amp;"_"&amp;10,Tab_RMRJ!$1:$1048576,2,0),0)</f>
        <v>3.3729907125234604E-2</v>
      </c>
      <c r="J40" s="232">
        <f>VLOOKUP(J$2,Tab_RMRJ!$1:$1048576,HLOOKUP($C40&amp;"_"&amp;10,Tab_RMRJ!$1:$1048576,2,0),0)</f>
        <v>2.3702234029769897E-2</v>
      </c>
      <c r="K40" s="232">
        <f>VLOOKUP(K$2,Tab_RMRJ!$1:$1048576,HLOOKUP($C40&amp;"_"&amp;10,Tab_RMRJ!$1:$1048576,2,0),0)</f>
        <v>2.8602093458175659E-2</v>
      </c>
      <c r="L40" s="232">
        <f>VLOOKUP(L$2,Tab_RMRJ!$1:$1048576,HLOOKUP($C40&amp;"_"&amp;10,Tab_RMRJ!$1:$1048576,2,0),0)</f>
        <v>0.13622508943080902</v>
      </c>
      <c r="M40" s="232">
        <f>VLOOKUP(M$2,Tab_RMRJ!$1:$1048576,HLOOKUP($C40&amp;"_"&amp;10,Tab_RMRJ!$1:$1048576,2,0),0)</f>
        <v>2.1235361695289612E-2</v>
      </c>
      <c r="N40" s="232">
        <f>VLOOKUP(N$2,Tab_RMRJ!$1:$1048576,HLOOKUP($C40&amp;"_"&amp;10,Tab_RMRJ!$1:$1048576,2,0),0)</f>
        <v>2.8436711058020592E-2</v>
      </c>
      <c r="O40" s="232">
        <f>VLOOKUP(O$2,Tab_RMRJ!$1:$1048576,HLOOKUP($C40&amp;"_"&amp;10,Tab_RMRJ!$1:$1048576,2,0),0)</f>
        <v>0.37781083583831787</v>
      </c>
      <c r="P40" s="232">
        <f>VLOOKUP(P$2,Tab_RMRJ!$1:$1048576,HLOOKUP($C40&amp;"_"&amp;10,Tab_RMRJ!$1:$1048576,2,0),0)</f>
        <v>1.4485184103250504E-2</v>
      </c>
      <c r="Q40" s="232">
        <f>VLOOKUP(Q$2,Tab_RMRJ!$1:$1048576,HLOOKUP($C40&amp;"_"&amp;10,Tab_RMRJ!$1:$1048576,2,0),0)</f>
        <v>1.8889792263507843E-2</v>
      </c>
      <c r="R40" s="232">
        <f>VLOOKUP(R$2,Tab_RMRJ!$1:$1048576,HLOOKUP($C40&amp;"_"&amp;10,Tab_RMRJ!$1:$1048576,2,0),0)</f>
        <v>2.1841229870915413E-2</v>
      </c>
      <c r="S40" s="232">
        <f>VLOOKUP(S$2,Tab_RMRJ!$1:$1048576,HLOOKUP($C40&amp;"_"&amp;10,Tab_RMRJ!$1:$1048576,2,0),0)</f>
        <v>0.17476129531860352</v>
      </c>
      <c r="T40" s="232">
        <f>VLOOKUP(T$2,Tab_RMRJ!$1:$1048576,HLOOKUP($C40&amp;"_"&amp;10,Tab_RMRJ!$1:$1048576,2,0),0)</f>
        <v>8.367232047021389E-3</v>
      </c>
      <c r="U40" s="232">
        <f>VLOOKUP(U$2,Tab_RMRJ!$1:$1048576,HLOOKUP($C40&amp;"_"&amp;10,Tab_RMRJ!$1:$1048576,2,0),0)</f>
        <v>3.4036759752780199E-3</v>
      </c>
    </row>
    <row r="41" spans="3:21" x14ac:dyDescent="0.25">
      <c r="C41" s="340">
        <v>32014</v>
      </c>
      <c r="D41" s="232">
        <f>VLOOKUP(D$2,Tab_RMRJ!$1:$1048576,HLOOKUP($C41&amp;"_"&amp;10,Tab_RMRJ!$1:$1048576,2,0),0)</f>
        <v>2.1467324404511601E-4</v>
      </c>
      <c r="E41" s="232">
        <f>VLOOKUP(E$2,Tab_RMRJ!$1:$1048576,HLOOKUP($C41&amp;"_"&amp;10,Tab_RMRJ!$1:$1048576,2,0),0)</f>
        <v>4.1596069931983948E-3</v>
      </c>
      <c r="F41" s="232">
        <f>VLOOKUP(F$2,Tab_RMRJ!$1:$1048576,HLOOKUP($C41&amp;"_"&amp;10,Tab_RMRJ!$1:$1048576,2,0),0)</f>
        <v>8.9315278455615044E-3</v>
      </c>
      <c r="G41" s="232">
        <f>VLOOKUP(G$2,Tab_RMRJ!$1:$1048576,HLOOKUP($C41&amp;"_"&amp;10,Tab_RMRJ!$1:$1048576,2,0),0)</f>
        <v>1.4999361708760262E-2</v>
      </c>
      <c r="H41" s="232">
        <f>VLOOKUP(H$2,Tab_RMRJ!$1:$1048576,HLOOKUP($C41&amp;"_"&amp;10,Tab_RMRJ!$1:$1048576,2,0),0)</f>
        <v>5.8555625379085541E-2</v>
      </c>
      <c r="I41" s="232">
        <f>VLOOKUP(I$2,Tab_RMRJ!$1:$1048576,HLOOKUP($C41&amp;"_"&amp;10,Tab_RMRJ!$1:$1048576,2,0),0)</f>
        <v>3.1707823276519775E-2</v>
      </c>
      <c r="J41" s="232">
        <f>VLOOKUP(J$2,Tab_RMRJ!$1:$1048576,HLOOKUP($C41&amp;"_"&amp;10,Tab_RMRJ!$1:$1048576,2,0),0)</f>
        <v>2.5083499029278755E-2</v>
      </c>
      <c r="K41" s="232">
        <f>VLOOKUP(K$2,Tab_RMRJ!$1:$1048576,HLOOKUP($C41&amp;"_"&amp;10,Tab_RMRJ!$1:$1048576,2,0),0)</f>
        <v>2.8091082349419594E-2</v>
      </c>
      <c r="L41" s="232">
        <f>VLOOKUP(L$2,Tab_RMRJ!$1:$1048576,HLOOKUP($C41&amp;"_"&amp;10,Tab_RMRJ!$1:$1048576,2,0),0)</f>
        <v>0.13540869951248169</v>
      </c>
      <c r="M41" s="232">
        <f>VLOOKUP(M$2,Tab_RMRJ!$1:$1048576,HLOOKUP($C41&amp;"_"&amp;10,Tab_RMRJ!$1:$1048576,2,0),0)</f>
        <v>2.1981921046972275E-2</v>
      </c>
      <c r="N41" s="232">
        <f>VLOOKUP(N$2,Tab_RMRJ!$1:$1048576,HLOOKUP($C41&amp;"_"&amp;10,Tab_RMRJ!$1:$1048576,2,0),0)</f>
        <v>2.7002302929759026E-2</v>
      </c>
      <c r="O41" s="232">
        <f>VLOOKUP(O$2,Tab_RMRJ!$1:$1048576,HLOOKUP($C41&amp;"_"&amp;10,Tab_RMRJ!$1:$1048576,2,0),0)</f>
        <v>0.3753724992275238</v>
      </c>
      <c r="P41" s="232">
        <f>VLOOKUP(P$2,Tab_RMRJ!$1:$1048576,HLOOKUP($C41&amp;"_"&amp;10,Tab_RMRJ!$1:$1048576,2,0),0)</f>
        <v>1.505831815302372E-2</v>
      </c>
      <c r="Q41" s="232">
        <f>VLOOKUP(Q$2,Tab_RMRJ!$1:$1048576,HLOOKUP($C41&amp;"_"&amp;10,Tab_RMRJ!$1:$1048576,2,0),0)</f>
        <v>1.9172687083482742E-2</v>
      </c>
      <c r="R41" s="232">
        <f>VLOOKUP(R$2,Tab_RMRJ!$1:$1048576,HLOOKUP($C41&amp;"_"&amp;10,Tab_RMRJ!$1:$1048576,2,0),0)</f>
        <v>2.4346388876438141E-2</v>
      </c>
      <c r="S41" s="232">
        <f>VLOOKUP(S$2,Tab_RMRJ!$1:$1048576,HLOOKUP($C41&amp;"_"&amp;10,Tab_RMRJ!$1:$1048576,2,0),0)</f>
        <v>0.17739240825176239</v>
      </c>
      <c r="T41" s="232">
        <f>VLOOKUP(T$2,Tab_RMRJ!$1:$1048576,HLOOKUP($C41&amp;"_"&amp;10,Tab_RMRJ!$1:$1048576,2,0),0)</f>
        <v>9.0513629838824272E-3</v>
      </c>
      <c r="U41" s="232">
        <f>VLOOKUP(U$2,Tab_RMRJ!$1:$1048576,HLOOKUP($C41&amp;"_"&amp;10,Tab_RMRJ!$1:$1048576,2,0),0)</f>
        <v>5.0881546922028065E-3</v>
      </c>
    </row>
    <row r="42" spans="3:21" x14ac:dyDescent="0.25">
      <c r="C42" s="340">
        <v>42014</v>
      </c>
      <c r="D42" s="232">
        <f>VLOOKUP(D$2,Tab_RMRJ!$1:$1048576,HLOOKUP($C42&amp;"_"&amp;10,Tab_RMRJ!$1:$1048576,2,0),0)</f>
        <v>3.7157491897232831E-4</v>
      </c>
      <c r="E42" s="232">
        <f>VLOOKUP(E$2,Tab_RMRJ!$1:$1048576,HLOOKUP($C42&amp;"_"&amp;10,Tab_RMRJ!$1:$1048576,2,0),0)</f>
        <v>4.3523167259991169E-3</v>
      </c>
      <c r="F42" s="232">
        <f>VLOOKUP(F$2,Tab_RMRJ!$1:$1048576,HLOOKUP($C42&amp;"_"&amp;10,Tab_RMRJ!$1:$1048576,2,0),0)</f>
        <v>8.6228000000119209E-3</v>
      </c>
      <c r="G42" s="232">
        <f>VLOOKUP(G$2,Tab_RMRJ!$1:$1048576,HLOOKUP($C42&amp;"_"&amp;10,Tab_RMRJ!$1:$1048576,2,0),0)</f>
        <v>1.3436261564493179E-2</v>
      </c>
      <c r="H42" s="232">
        <f>VLOOKUP(H$2,Tab_RMRJ!$1:$1048576,HLOOKUP($C42&amp;"_"&amp;10,Tab_RMRJ!$1:$1048576,2,0),0)</f>
        <v>5.6785602122545242E-2</v>
      </c>
      <c r="I42" s="232">
        <f>VLOOKUP(I$2,Tab_RMRJ!$1:$1048576,HLOOKUP($C42&amp;"_"&amp;10,Tab_RMRJ!$1:$1048576,2,0),0)</f>
        <v>3.0472258105874062E-2</v>
      </c>
      <c r="J42" s="232">
        <f>VLOOKUP(J$2,Tab_RMRJ!$1:$1048576,HLOOKUP($C42&amp;"_"&amp;10,Tab_RMRJ!$1:$1048576,2,0),0)</f>
        <v>2.1828286349773407E-2</v>
      </c>
      <c r="K42" s="232">
        <f>VLOOKUP(K$2,Tab_RMRJ!$1:$1048576,HLOOKUP($C42&amp;"_"&amp;10,Tab_RMRJ!$1:$1048576,2,0),0)</f>
        <v>2.6036802679300308E-2</v>
      </c>
      <c r="L42" s="232">
        <f>VLOOKUP(L$2,Tab_RMRJ!$1:$1048576,HLOOKUP($C42&amp;"_"&amp;10,Tab_RMRJ!$1:$1048576,2,0),0)</f>
        <v>0.13398005068302155</v>
      </c>
      <c r="M42" s="232">
        <f>VLOOKUP(M$2,Tab_RMRJ!$1:$1048576,HLOOKUP($C42&amp;"_"&amp;10,Tab_RMRJ!$1:$1048576,2,0),0)</f>
        <v>2.3458704352378845E-2</v>
      </c>
      <c r="N42" s="232">
        <f>VLOOKUP(N$2,Tab_RMRJ!$1:$1048576,HLOOKUP($C42&amp;"_"&amp;10,Tab_RMRJ!$1:$1048576,2,0),0)</f>
        <v>2.6317734271287918E-2</v>
      </c>
      <c r="O42" s="232">
        <f>VLOOKUP(O$2,Tab_RMRJ!$1:$1048576,HLOOKUP($C42&amp;"_"&amp;10,Tab_RMRJ!$1:$1048576,2,0),0)</f>
        <v>0.3778662383556366</v>
      </c>
      <c r="P42" s="232">
        <f>VLOOKUP(P$2,Tab_RMRJ!$1:$1048576,HLOOKUP($C42&amp;"_"&amp;10,Tab_RMRJ!$1:$1048576,2,0),0)</f>
        <v>1.4838984236121178E-2</v>
      </c>
      <c r="Q42" s="232">
        <f>VLOOKUP(Q$2,Tab_RMRJ!$1:$1048576,HLOOKUP($C42&amp;"_"&amp;10,Tab_RMRJ!$1:$1048576,2,0),0)</f>
        <v>2.3647332563996315E-2</v>
      </c>
      <c r="R42" s="232">
        <f>VLOOKUP(R$2,Tab_RMRJ!$1:$1048576,HLOOKUP($C42&amp;"_"&amp;10,Tab_RMRJ!$1:$1048576,2,0),0)</f>
        <v>2.442065067589283E-2</v>
      </c>
      <c r="S42" s="232">
        <f>VLOOKUP(S$2,Tab_RMRJ!$1:$1048576,HLOOKUP($C42&amp;"_"&amp;10,Tab_RMRJ!$1:$1048576,2,0),0)</f>
        <v>0.18275980651378632</v>
      </c>
      <c r="T42" s="232">
        <f>VLOOKUP(T$2,Tab_RMRJ!$1:$1048576,HLOOKUP($C42&amp;"_"&amp;10,Tab_RMRJ!$1:$1048576,2,0),0)</f>
        <v>7.4257166124880314E-3</v>
      </c>
      <c r="U42" s="232">
        <f>VLOOKUP(U$2,Tab_RMRJ!$1:$1048576,HLOOKUP($C42&amp;"_"&amp;10,Tab_RMRJ!$1:$1048576,2,0),0)</f>
        <v>3.9765029214322567E-3</v>
      </c>
    </row>
    <row r="43" spans="3:21" x14ac:dyDescent="0.25">
      <c r="C43" s="340">
        <v>2015</v>
      </c>
      <c r="D43" s="232">
        <f>VLOOKUP(D$2,Tab_RMRJ!$1:$1048576,HLOOKUP($C43&amp;"_"&amp;10,Tab_RMRJ!$1:$1048576,2,0),0)</f>
        <v>2.4118895817082375E-4</v>
      </c>
      <c r="E43" s="232">
        <f>VLOOKUP(E$2,Tab_RMRJ!$1:$1048576,HLOOKUP($C43&amp;"_"&amp;10,Tab_RMRJ!$1:$1048576,2,0),0)</f>
        <v>4.3188012205064297E-3</v>
      </c>
      <c r="F43" s="232">
        <f>VLOOKUP(F$2,Tab_RMRJ!$1:$1048576,HLOOKUP($C43&amp;"_"&amp;10,Tab_RMRJ!$1:$1048576,2,0),0)</f>
        <v>7.3256464675068855E-3</v>
      </c>
      <c r="G43" s="232">
        <f>VLOOKUP(G$2,Tab_RMRJ!$1:$1048576,HLOOKUP($C43&amp;"_"&amp;10,Tab_RMRJ!$1:$1048576,2,0),0)</f>
        <v>1.2731990776956081E-2</v>
      </c>
      <c r="H43" s="232">
        <f>VLOOKUP(H$2,Tab_RMRJ!$1:$1048576,HLOOKUP($C43&amp;"_"&amp;10,Tab_RMRJ!$1:$1048576,2,0),0)</f>
        <v>5.2509352564811707E-2</v>
      </c>
      <c r="I43" s="232">
        <f>VLOOKUP(I$2,Tab_RMRJ!$1:$1048576,HLOOKUP($C43&amp;"_"&amp;10,Tab_RMRJ!$1:$1048576,2,0),0)</f>
        <v>2.9683707281947136E-2</v>
      </c>
      <c r="J43" s="232">
        <f>VLOOKUP(J$2,Tab_RMRJ!$1:$1048576,HLOOKUP($C43&amp;"_"&amp;10,Tab_RMRJ!$1:$1048576,2,0),0)</f>
        <v>2.0009204745292664E-2</v>
      </c>
      <c r="K43" s="232">
        <f>VLOOKUP(K$2,Tab_RMRJ!$1:$1048576,HLOOKUP($C43&amp;"_"&amp;10,Tab_RMRJ!$1:$1048576,2,0),0)</f>
        <v>2.4185054004192352E-2</v>
      </c>
      <c r="L43" s="232">
        <f>VLOOKUP(L$2,Tab_RMRJ!$1:$1048576,HLOOKUP($C43&amp;"_"&amp;10,Tab_RMRJ!$1:$1048576,2,0),0)</f>
        <v>0.12732599675655365</v>
      </c>
      <c r="M43" s="232">
        <f>VLOOKUP(M$2,Tab_RMRJ!$1:$1048576,HLOOKUP($C43&amp;"_"&amp;10,Tab_RMRJ!$1:$1048576,2,0),0)</f>
        <v>2.0331880077719688E-2</v>
      </c>
      <c r="N43" s="232">
        <f>VLOOKUP(N$2,Tab_RMRJ!$1:$1048576,HLOOKUP($C43&amp;"_"&amp;10,Tab_RMRJ!$1:$1048576,2,0),0)</f>
        <v>2.4790987372398376E-2</v>
      </c>
      <c r="O43" s="232">
        <f>VLOOKUP(O$2,Tab_RMRJ!$1:$1048576,HLOOKUP($C43&amp;"_"&amp;10,Tab_RMRJ!$1:$1048576,2,0),0)</f>
        <v>0.38270926475524902</v>
      </c>
      <c r="P43" s="232">
        <f>VLOOKUP(P$2,Tab_RMRJ!$1:$1048576,HLOOKUP($C43&amp;"_"&amp;10,Tab_RMRJ!$1:$1048576,2,0),0)</f>
        <v>1.6336904838681221E-2</v>
      </c>
      <c r="Q43" s="232">
        <f>VLOOKUP(Q$2,Tab_RMRJ!$1:$1048576,HLOOKUP($C43&amp;"_"&amp;10,Tab_RMRJ!$1:$1048576,2,0),0)</f>
        <v>2.3617388680577278E-2</v>
      </c>
      <c r="R43" s="232">
        <f>VLOOKUP(R$2,Tab_RMRJ!$1:$1048576,HLOOKUP($C43&amp;"_"&amp;10,Tab_RMRJ!$1:$1048576,2,0),0)</f>
        <v>2.5684431195259094E-2</v>
      </c>
      <c r="S43" s="232">
        <f>VLOOKUP(S$2,Tab_RMRJ!$1:$1048576,HLOOKUP($C43&amp;"_"&amp;10,Tab_RMRJ!$1:$1048576,2,0),0)</f>
        <v>0.18814563751220703</v>
      </c>
      <c r="T43" s="232">
        <f>VLOOKUP(T$2,Tab_RMRJ!$1:$1048576,HLOOKUP($C43&amp;"_"&amp;10,Tab_RMRJ!$1:$1048576,2,0),0)</f>
        <v>6.8039586767554283E-3</v>
      </c>
      <c r="U43" s="232">
        <f>VLOOKUP(U$2,Tab_RMRJ!$1:$1048576,HLOOKUP($C43&amp;"_"&amp;10,Tab_RMRJ!$1:$1048576,2,0),0)</f>
        <v>4.6516647562384605E-3</v>
      </c>
    </row>
    <row r="44" spans="3:21" x14ac:dyDescent="0.25">
      <c r="C44" s="340">
        <v>12015</v>
      </c>
      <c r="D44" s="232">
        <f>VLOOKUP(D$2,Tab_RMRJ!$1:$1048576,HLOOKUP($C44&amp;"_"&amp;10,Tab_RMRJ!$1:$1048576,2,0),0)</f>
        <v>2.1158363961149007E-4</v>
      </c>
      <c r="E44" s="232">
        <f>VLOOKUP(E$2,Tab_RMRJ!$1:$1048576,HLOOKUP($C44&amp;"_"&amp;10,Tab_RMRJ!$1:$1048576,2,0),0)</f>
        <v>4.3539670296013355E-3</v>
      </c>
      <c r="F44" s="232">
        <f>VLOOKUP(F$2,Tab_RMRJ!$1:$1048576,HLOOKUP($C44&amp;"_"&amp;10,Tab_RMRJ!$1:$1048576,2,0),0)</f>
        <v>7.766419555991888E-3</v>
      </c>
      <c r="G44" s="232">
        <f>VLOOKUP(G$2,Tab_RMRJ!$1:$1048576,HLOOKUP($C44&amp;"_"&amp;10,Tab_RMRJ!$1:$1048576,2,0),0)</f>
        <v>1.2868731282651424E-2</v>
      </c>
      <c r="H44" s="232">
        <f>VLOOKUP(H$2,Tab_RMRJ!$1:$1048576,HLOOKUP($C44&amp;"_"&amp;10,Tab_RMRJ!$1:$1048576,2,0),0)</f>
        <v>5.5253013968467712E-2</v>
      </c>
      <c r="I44" s="232">
        <f>VLOOKUP(I$2,Tab_RMRJ!$1:$1048576,HLOOKUP($C44&amp;"_"&amp;10,Tab_RMRJ!$1:$1048576,2,0),0)</f>
        <v>2.9864493757486343E-2</v>
      </c>
      <c r="J44" s="232">
        <f>VLOOKUP(J$2,Tab_RMRJ!$1:$1048576,HLOOKUP($C44&amp;"_"&amp;10,Tab_RMRJ!$1:$1048576,2,0),0)</f>
        <v>2.1261159330606461E-2</v>
      </c>
      <c r="K44" s="232">
        <f>VLOOKUP(K$2,Tab_RMRJ!$1:$1048576,HLOOKUP($C44&amp;"_"&amp;10,Tab_RMRJ!$1:$1048576,2,0),0)</f>
        <v>2.4315387010574341E-2</v>
      </c>
      <c r="L44" s="232">
        <f>VLOOKUP(L$2,Tab_RMRJ!$1:$1048576,HLOOKUP($C44&amp;"_"&amp;10,Tab_RMRJ!$1:$1048576,2,0),0)</f>
        <v>0.14015661180019379</v>
      </c>
      <c r="M44" s="232">
        <f>VLOOKUP(M$2,Tab_RMRJ!$1:$1048576,HLOOKUP($C44&amp;"_"&amp;10,Tab_RMRJ!$1:$1048576,2,0),0)</f>
        <v>2.0574973896145821E-2</v>
      </c>
      <c r="N44" s="232">
        <f>VLOOKUP(N$2,Tab_RMRJ!$1:$1048576,HLOOKUP($C44&amp;"_"&amp;10,Tab_RMRJ!$1:$1048576,2,0),0)</f>
        <v>2.6619119569659233E-2</v>
      </c>
      <c r="O44" s="232">
        <f>VLOOKUP(O$2,Tab_RMRJ!$1:$1048576,HLOOKUP($C44&amp;"_"&amp;10,Tab_RMRJ!$1:$1048576,2,0),0)</f>
        <v>0.37555572390556335</v>
      </c>
      <c r="P44" s="232">
        <f>VLOOKUP(P$2,Tab_RMRJ!$1:$1048576,HLOOKUP($C44&amp;"_"&amp;10,Tab_RMRJ!$1:$1048576,2,0),0)</f>
        <v>1.3407689519226551E-2</v>
      </c>
      <c r="Q44" s="232">
        <f>VLOOKUP(Q$2,Tab_RMRJ!$1:$1048576,HLOOKUP($C44&amp;"_"&amp;10,Tab_RMRJ!$1:$1048576,2,0),0)</f>
        <v>2.3223912343382835E-2</v>
      </c>
      <c r="R44" s="232">
        <f>VLOOKUP(R$2,Tab_RMRJ!$1:$1048576,HLOOKUP($C44&amp;"_"&amp;10,Tab_RMRJ!$1:$1048576,2,0),0)</f>
        <v>2.50202976167202E-2</v>
      </c>
      <c r="S44" s="232">
        <f>VLOOKUP(S$2,Tab_RMRJ!$1:$1048576,HLOOKUP($C44&amp;"_"&amp;10,Tab_RMRJ!$1:$1048576,2,0),0)</f>
        <v>0.18464510142803192</v>
      </c>
      <c r="T44" s="232">
        <f>VLOOKUP(T$2,Tab_RMRJ!$1:$1048576,HLOOKUP($C44&amp;"_"&amp;10,Tab_RMRJ!$1:$1048576,2,0),0)</f>
        <v>8.2107437774538994E-3</v>
      </c>
      <c r="U44" s="232">
        <f>VLOOKUP(U$2,Tab_RMRJ!$1:$1048576,HLOOKUP($C44&amp;"_"&amp;10,Tab_RMRJ!$1:$1048576,2,0),0)</f>
        <v>5.1223626360297203E-3</v>
      </c>
    </row>
    <row r="45" spans="3:21" x14ac:dyDescent="0.25">
      <c r="C45" s="340">
        <v>22015</v>
      </c>
      <c r="D45" s="232">
        <f>VLOOKUP(D$2,Tab_RMRJ!$1:$1048576,HLOOKUP($C45&amp;"_"&amp;10,Tab_RMRJ!$1:$1048576,2,0),0)</f>
        <v>4.646207089535892E-4</v>
      </c>
      <c r="E45" s="232">
        <f>VLOOKUP(E$2,Tab_RMRJ!$1:$1048576,HLOOKUP($C45&amp;"_"&amp;10,Tab_RMRJ!$1:$1048576,2,0),0)</f>
        <v>4.5692981220781803E-3</v>
      </c>
      <c r="F45" s="232">
        <f>VLOOKUP(F$2,Tab_RMRJ!$1:$1048576,HLOOKUP($C45&amp;"_"&amp;10,Tab_RMRJ!$1:$1048576,2,0),0)</f>
        <v>7.983851246535778E-3</v>
      </c>
      <c r="G45" s="232">
        <f>VLOOKUP(G$2,Tab_RMRJ!$1:$1048576,HLOOKUP($C45&amp;"_"&amp;10,Tab_RMRJ!$1:$1048576,2,0),0)</f>
        <v>1.3929115608334541E-2</v>
      </c>
      <c r="H45" s="232">
        <f>VLOOKUP(H$2,Tab_RMRJ!$1:$1048576,HLOOKUP($C45&amp;"_"&amp;10,Tab_RMRJ!$1:$1048576,2,0),0)</f>
        <v>5.4391369223594666E-2</v>
      </c>
      <c r="I45" s="232">
        <f>VLOOKUP(I$2,Tab_RMRJ!$1:$1048576,HLOOKUP($C45&amp;"_"&amp;10,Tab_RMRJ!$1:$1048576,2,0),0)</f>
        <v>3.2175026834011078E-2</v>
      </c>
      <c r="J45" s="232">
        <f>VLOOKUP(J$2,Tab_RMRJ!$1:$1048576,HLOOKUP($C45&amp;"_"&amp;10,Tab_RMRJ!$1:$1048576,2,0),0)</f>
        <v>1.9746415317058563E-2</v>
      </c>
      <c r="K45" s="232">
        <f>VLOOKUP(K$2,Tab_RMRJ!$1:$1048576,HLOOKUP($C45&amp;"_"&amp;10,Tab_RMRJ!$1:$1048576,2,0),0)</f>
        <v>2.630387619137764E-2</v>
      </c>
      <c r="L45" s="232">
        <f>VLOOKUP(L$2,Tab_RMRJ!$1:$1048576,HLOOKUP($C45&amp;"_"&amp;10,Tab_RMRJ!$1:$1048576,2,0),0)</f>
        <v>0.12946061789989471</v>
      </c>
      <c r="M45" s="232">
        <f>VLOOKUP(M$2,Tab_RMRJ!$1:$1048576,HLOOKUP($C45&amp;"_"&amp;10,Tab_RMRJ!$1:$1048576,2,0),0)</f>
        <v>2.1616145968437195E-2</v>
      </c>
      <c r="N45" s="232">
        <f>VLOOKUP(N$2,Tab_RMRJ!$1:$1048576,HLOOKUP($C45&amp;"_"&amp;10,Tab_RMRJ!$1:$1048576,2,0),0)</f>
        <v>2.5444507598876953E-2</v>
      </c>
      <c r="O45" s="232">
        <f>VLOOKUP(O$2,Tab_RMRJ!$1:$1048576,HLOOKUP($C45&amp;"_"&amp;10,Tab_RMRJ!$1:$1048576,2,0),0)</f>
        <v>0.38077002763748169</v>
      </c>
      <c r="P45" s="232">
        <f>VLOOKUP(P$2,Tab_RMRJ!$1:$1048576,HLOOKUP($C45&amp;"_"&amp;10,Tab_RMRJ!$1:$1048576,2,0),0)</f>
        <v>1.5027224086225033E-2</v>
      </c>
      <c r="Q45" s="232">
        <f>VLOOKUP(Q$2,Tab_RMRJ!$1:$1048576,HLOOKUP($C45&amp;"_"&amp;10,Tab_RMRJ!$1:$1048576,2,0),0)</f>
        <v>2.3155892267823219E-2</v>
      </c>
      <c r="R45" s="232">
        <f>VLOOKUP(R$2,Tab_RMRJ!$1:$1048576,HLOOKUP($C45&amp;"_"&amp;10,Tab_RMRJ!$1:$1048576,2,0),0)</f>
        <v>2.4642439559102058E-2</v>
      </c>
      <c r="S45" s="232">
        <f>VLOOKUP(S$2,Tab_RMRJ!$1:$1048576,HLOOKUP($C45&amp;"_"&amp;10,Tab_RMRJ!$1:$1048576,2,0),0)</f>
        <v>0.19157260656356812</v>
      </c>
      <c r="T45" s="232">
        <f>VLOOKUP(T$2,Tab_RMRJ!$1:$1048576,HLOOKUP($C45&amp;"_"&amp;10,Tab_RMRJ!$1:$1048576,2,0),0)</f>
        <v>6.6355518065392971E-3</v>
      </c>
      <c r="U45" s="232">
        <f>VLOOKUP(U$2,Tab_RMRJ!$1:$1048576,HLOOKUP($C45&amp;"_"&amp;10,Tab_RMRJ!$1:$1048576,2,0),0)</f>
        <v>5.179715808480978E-3</v>
      </c>
    </row>
    <row r="46" spans="3:21" x14ac:dyDescent="0.25">
      <c r="C46" s="340">
        <v>32015</v>
      </c>
      <c r="D46" s="232">
        <f>VLOOKUP(D$2,Tab_RMRJ!$1:$1048576,HLOOKUP($C46&amp;"_"&amp;10,Tab_RMRJ!$1:$1048576,2,0),0)</f>
        <v>1.4562161231879145E-4</v>
      </c>
      <c r="E46" s="232">
        <f>VLOOKUP(E$2,Tab_RMRJ!$1:$1048576,HLOOKUP($C46&amp;"_"&amp;10,Tab_RMRJ!$1:$1048576,2,0),0)</f>
        <v>4.6206191182136536E-3</v>
      </c>
      <c r="F46" s="232">
        <f>VLOOKUP(F$2,Tab_RMRJ!$1:$1048576,HLOOKUP($C46&amp;"_"&amp;10,Tab_RMRJ!$1:$1048576,2,0),0)</f>
        <v>7.4525931850075722E-3</v>
      </c>
      <c r="G46" s="232">
        <f>VLOOKUP(G$2,Tab_RMRJ!$1:$1048576,HLOOKUP($C46&amp;"_"&amp;10,Tab_RMRJ!$1:$1048576,2,0),0)</f>
        <v>1.322830468416214E-2</v>
      </c>
      <c r="H46" s="232">
        <f>VLOOKUP(H$2,Tab_RMRJ!$1:$1048576,HLOOKUP($C46&amp;"_"&amp;10,Tab_RMRJ!$1:$1048576,2,0),0)</f>
        <v>5.2438467741012573E-2</v>
      </c>
      <c r="I46" s="232">
        <f>VLOOKUP(I$2,Tab_RMRJ!$1:$1048576,HLOOKUP($C46&amp;"_"&amp;10,Tab_RMRJ!$1:$1048576,2,0),0)</f>
        <v>3.1941987574100494E-2</v>
      </c>
      <c r="J46" s="232">
        <f>VLOOKUP(J$2,Tab_RMRJ!$1:$1048576,HLOOKUP($C46&amp;"_"&amp;10,Tab_RMRJ!$1:$1048576,2,0),0)</f>
        <v>1.9455242902040482E-2</v>
      </c>
      <c r="K46" s="232">
        <f>VLOOKUP(K$2,Tab_RMRJ!$1:$1048576,HLOOKUP($C46&amp;"_"&amp;10,Tab_RMRJ!$1:$1048576,2,0),0)</f>
        <v>2.4967886507511139E-2</v>
      </c>
      <c r="L46" s="232">
        <f>VLOOKUP(L$2,Tab_RMRJ!$1:$1048576,HLOOKUP($C46&amp;"_"&amp;10,Tab_RMRJ!$1:$1048576,2,0),0)</f>
        <v>0.12594097852706909</v>
      </c>
      <c r="M46" s="232">
        <f>VLOOKUP(M$2,Tab_RMRJ!$1:$1048576,HLOOKUP($C46&amp;"_"&amp;10,Tab_RMRJ!$1:$1048576,2,0),0)</f>
        <v>2.158753015100956E-2</v>
      </c>
      <c r="N46" s="232">
        <f>VLOOKUP(N$2,Tab_RMRJ!$1:$1048576,HLOOKUP($C46&amp;"_"&amp;10,Tab_RMRJ!$1:$1048576,2,0),0)</f>
        <v>2.509448304772377E-2</v>
      </c>
      <c r="O46" s="232">
        <f>VLOOKUP(O$2,Tab_RMRJ!$1:$1048576,HLOOKUP($C46&amp;"_"&amp;10,Tab_RMRJ!$1:$1048576,2,0),0)</f>
        <v>0.38041922450065613</v>
      </c>
      <c r="P46" s="232">
        <f>VLOOKUP(P$2,Tab_RMRJ!$1:$1048576,HLOOKUP($C46&amp;"_"&amp;10,Tab_RMRJ!$1:$1048576,2,0),0)</f>
        <v>1.73008032143116E-2</v>
      </c>
      <c r="Q46" s="232">
        <f>VLOOKUP(Q$2,Tab_RMRJ!$1:$1048576,HLOOKUP($C46&amp;"_"&amp;10,Tab_RMRJ!$1:$1048576,2,0),0)</f>
        <v>2.233348973095417E-2</v>
      </c>
      <c r="R46" s="232">
        <f>VLOOKUP(R$2,Tab_RMRJ!$1:$1048576,HLOOKUP($C46&amp;"_"&amp;10,Tab_RMRJ!$1:$1048576,2,0),0)</f>
        <v>2.6246381923556328E-2</v>
      </c>
      <c r="S46" s="232">
        <f>VLOOKUP(S$2,Tab_RMRJ!$1:$1048576,HLOOKUP($C46&amp;"_"&amp;10,Tab_RMRJ!$1:$1048576,2,0),0)</f>
        <v>0.19731146097183228</v>
      </c>
      <c r="T46" s="232">
        <f>VLOOKUP(T$2,Tab_RMRJ!$1:$1048576,HLOOKUP($C46&amp;"_"&amp;10,Tab_RMRJ!$1:$1048576,2,0),0)</f>
        <v>6.8254363723099232E-3</v>
      </c>
      <c r="U46" s="232">
        <f>VLOOKUP(U$2,Tab_RMRJ!$1:$1048576,HLOOKUP($C46&amp;"_"&amp;10,Tab_RMRJ!$1:$1048576,2,0),0)</f>
        <v>3.9466395974159241E-3</v>
      </c>
    </row>
    <row r="47" spans="3:21" x14ac:dyDescent="0.25">
      <c r="C47" s="340">
        <v>42015</v>
      </c>
      <c r="D47" s="232">
        <f>VLOOKUP(D$2,Tab_RMRJ!$1:$1048576,HLOOKUP($C47&amp;"_"&amp;10,Tab_RMRJ!$1:$1048576,2,0),0)</f>
        <v>1.4081409608479589E-4</v>
      </c>
      <c r="E47" s="232">
        <f>VLOOKUP(E$2,Tab_RMRJ!$1:$1048576,HLOOKUP($C47&amp;"_"&amp;10,Tab_RMRJ!$1:$1048576,2,0),0)</f>
        <v>3.7297492381185293E-3</v>
      </c>
      <c r="F47" s="232">
        <f>VLOOKUP(F$2,Tab_RMRJ!$1:$1048576,HLOOKUP($C47&amp;"_"&amp;10,Tab_RMRJ!$1:$1048576,2,0),0)</f>
        <v>6.0986331664025784E-3</v>
      </c>
      <c r="G47" s="232">
        <f>VLOOKUP(G$2,Tab_RMRJ!$1:$1048576,HLOOKUP($C47&amp;"_"&amp;10,Tab_RMRJ!$1:$1048576,2,0),0)</f>
        <v>1.0893645696341991E-2</v>
      </c>
      <c r="H47" s="232">
        <f>VLOOKUP(H$2,Tab_RMRJ!$1:$1048576,HLOOKUP($C47&amp;"_"&amp;10,Tab_RMRJ!$1:$1048576,2,0),0)</f>
        <v>4.7965306788682938E-2</v>
      </c>
      <c r="I47" s="232">
        <f>VLOOKUP(I$2,Tab_RMRJ!$1:$1048576,HLOOKUP($C47&amp;"_"&amp;10,Tab_RMRJ!$1:$1048576,2,0),0)</f>
        <v>2.4735806509852409E-2</v>
      </c>
      <c r="J47" s="232">
        <f>VLOOKUP(J$2,Tab_RMRJ!$1:$1048576,HLOOKUP($C47&amp;"_"&amp;10,Tab_RMRJ!$1:$1048576,2,0),0)</f>
        <v>1.9587742164731026E-2</v>
      </c>
      <c r="K47" s="232">
        <f>VLOOKUP(K$2,Tab_RMRJ!$1:$1048576,HLOOKUP($C47&amp;"_"&amp;10,Tab_RMRJ!$1:$1048576,2,0),0)</f>
        <v>2.1137522533535957E-2</v>
      </c>
      <c r="L47" s="232">
        <f>VLOOKUP(L$2,Tab_RMRJ!$1:$1048576,HLOOKUP($C47&amp;"_"&amp;10,Tab_RMRJ!$1:$1048576,2,0),0)</f>
        <v>0.11384928226470947</v>
      </c>
      <c r="M47" s="232">
        <f>VLOOKUP(M$2,Tab_RMRJ!$1:$1048576,HLOOKUP($C47&amp;"_"&amp;10,Tab_RMRJ!$1:$1048576,2,0),0)</f>
        <v>1.7541296780109406E-2</v>
      </c>
      <c r="N47" s="232">
        <f>VLOOKUP(N$2,Tab_RMRJ!$1:$1048576,HLOOKUP($C47&amp;"_"&amp;10,Tab_RMRJ!$1:$1048576,2,0),0)</f>
        <v>2.2017965093255043E-2</v>
      </c>
      <c r="O47" s="232">
        <f>VLOOKUP(O$2,Tab_RMRJ!$1:$1048576,HLOOKUP($C47&amp;"_"&amp;10,Tab_RMRJ!$1:$1048576,2,0),0)</f>
        <v>0.39403927326202393</v>
      </c>
      <c r="P47" s="232">
        <f>VLOOKUP(P$2,Tab_RMRJ!$1:$1048576,HLOOKUP($C47&amp;"_"&amp;10,Tab_RMRJ!$1:$1048576,2,0),0)</f>
        <v>1.9595135003328323E-2</v>
      </c>
      <c r="Q47" s="232">
        <f>VLOOKUP(Q$2,Tab_RMRJ!$1:$1048576,HLOOKUP($C47&amp;"_"&amp;10,Tab_RMRJ!$1:$1048576,2,0),0)</f>
        <v>2.5755777955055237E-2</v>
      </c>
      <c r="R47" s="232">
        <f>VLOOKUP(R$2,Tab_RMRJ!$1:$1048576,HLOOKUP($C47&amp;"_"&amp;10,Tab_RMRJ!$1:$1048576,2,0),0)</f>
        <v>2.683093398809433E-2</v>
      </c>
      <c r="S47" s="232">
        <f>VLOOKUP(S$2,Tab_RMRJ!$1:$1048576,HLOOKUP($C47&amp;"_"&amp;10,Tab_RMRJ!$1:$1048576,2,0),0)</f>
        <v>0.17899614572525024</v>
      </c>
      <c r="T47" s="232">
        <f>VLOOKUP(T$2,Tab_RMRJ!$1:$1048576,HLOOKUP($C47&amp;"_"&amp;10,Tab_RMRJ!$1:$1048576,2,0),0)</f>
        <v>5.5587622337043285E-3</v>
      </c>
      <c r="U47" s="232">
        <f>VLOOKUP(U$2,Tab_RMRJ!$1:$1048576,HLOOKUP($C47&amp;"_"&amp;10,Tab_RMRJ!$1:$1048576,2,0),0)</f>
        <v>4.3578678742051125E-3</v>
      </c>
    </row>
    <row r="48" spans="3:21" x14ac:dyDescent="0.25">
      <c r="C48" s="340">
        <v>2016</v>
      </c>
      <c r="D48" s="232">
        <f>VLOOKUP(D$2,Tab_RMRJ!$1:$1048576,HLOOKUP($C48&amp;"_"&amp;10,Tab_RMRJ!$1:$1048576,2,0),0)</f>
        <v>2.97749531455338E-4</v>
      </c>
      <c r="E48" s="232">
        <f>VLOOKUP(E$2,Tab_RMRJ!$1:$1048576,HLOOKUP($C48&amp;"_"&amp;10,Tab_RMRJ!$1:$1048576,2,0),0)</f>
        <v>4.3468968942761421E-3</v>
      </c>
      <c r="F48" s="232">
        <f>VLOOKUP(F$2,Tab_RMRJ!$1:$1048576,HLOOKUP($C48&amp;"_"&amp;10,Tab_RMRJ!$1:$1048576,2,0),0)</f>
        <v>5.9842499904334545E-3</v>
      </c>
      <c r="G48" s="232">
        <f>VLOOKUP(G$2,Tab_RMRJ!$1:$1048576,HLOOKUP($C48&amp;"_"&amp;10,Tab_RMRJ!$1:$1048576,2,0),0)</f>
        <v>1.1037240736186504E-2</v>
      </c>
      <c r="H48" s="232">
        <f>VLOOKUP(H$2,Tab_RMRJ!$1:$1048576,HLOOKUP($C48&amp;"_"&amp;10,Tab_RMRJ!$1:$1048576,2,0),0)</f>
        <v>4.684736579656601E-2</v>
      </c>
      <c r="I48" s="232">
        <f>VLOOKUP(I$2,Tab_RMRJ!$1:$1048576,HLOOKUP($C48&amp;"_"&amp;10,Tab_RMRJ!$1:$1048576,2,0),0)</f>
        <v>2.5990474969148636E-2</v>
      </c>
      <c r="J48" s="232">
        <f>VLOOKUP(J$2,Tab_RMRJ!$1:$1048576,HLOOKUP($C48&amp;"_"&amp;10,Tab_RMRJ!$1:$1048576,2,0),0)</f>
        <v>2.009093388915062E-2</v>
      </c>
      <c r="K48" s="232">
        <f>VLOOKUP(K$2,Tab_RMRJ!$1:$1048576,HLOOKUP($C48&amp;"_"&amp;10,Tab_RMRJ!$1:$1048576,2,0),0)</f>
        <v>2.1630674600601196E-2</v>
      </c>
      <c r="L48" s="232">
        <f>VLOOKUP(L$2,Tab_RMRJ!$1:$1048576,HLOOKUP($C48&amp;"_"&amp;10,Tab_RMRJ!$1:$1048576,2,0),0)</f>
        <v>0.11562540382146835</v>
      </c>
      <c r="M48" s="232">
        <f>VLOOKUP(M$2,Tab_RMRJ!$1:$1048576,HLOOKUP($C48&amp;"_"&amp;10,Tab_RMRJ!$1:$1048576,2,0),0)</f>
        <v>1.7416514456272125E-2</v>
      </c>
      <c r="N48" s="232">
        <f>VLOOKUP(N$2,Tab_RMRJ!$1:$1048576,HLOOKUP($C48&amp;"_"&amp;10,Tab_RMRJ!$1:$1048576,2,0),0)</f>
        <v>1.9770903512835503E-2</v>
      </c>
      <c r="O48" s="232">
        <f>VLOOKUP(O$2,Tab_RMRJ!$1:$1048576,HLOOKUP($C48&amp;"_"&amp;10,Tab_RMRJ!$1:$1048576,2,0),0)</f>
        <v>0.38344833254814148</v>
      </c>
      <c r="P48" s="232">
        <f>VLOOKUP(P$2,Tab_RMRJ!$1:$1048576,HLOOKUP($C48&amp;"_"&amp;10,Tab_RMRJ!$1:$1048576,2,0),0)</f>
        <v>1.9162630662322044E-2</v>
      </c>
      <c r="Q48" s="232">
        <f>VLOOKUP(Q$2,Tab_RMRJ!$1:$1048576,HLOOKUP($C48&amp;"_"&amp;10,Tab_RMRJ!$1:$1048576,2,0),0)</f>
        <v>2.4014318361878395E-2</v>
      </c>
      <c r="R48" s="232">
        <f>VLOOKUP(R$2,Tab_RMRJ!$1:$1048576,HLOOKUP($C48&amp;"_"&amp;10,Tab_RMRJ!$1:$1048576,2,0),0)</f>
        <v>2.4796029552817345E-2</v>
      </c>
      <c r="S48" s="232">
        <f>VLOOKUP(S$2,Tab_RMRJ!$1:$1048576,HLOOKUP($C48&amp;"_"&amp;10,Tab_RMRJ!$1:$1048576,2,0),0)</f>
        <v>0.19724053144454956</v>
      </c>
      <c r="T48" s="232">
        <f>VLOOKUP(T$2,Tab_RMRJ!$1:$1048576,HLOOKUP($C48&amp;"_"&amp;10,Tab_RMRJ!$1:$1048576,2,0),0)</f>
        <v>8.2684820517897606E-3</v>
      </c>
      <c r="U48" s="232">
        <f>VLOOKUP(U$2,Tab_RMRJ!$1:$1048576,HLOOKUP($C48&amp;"_"&amp;10,Tab_RMRJ!$1:$1048576,2,0),0)</f>
        <v>4.9420436844229698E-3</v>
      </c>
    </row>
    <row r="49" spans="1:21" x14ac:dyDescent="0.25">
      <c r="C49" s="340">
        <v>12016</v>
      </c>
      <c r="D49" s="232">
        <f>VLOOKUP(D$2,Tab_RMRJ!$1:$1048576,HLOOKUP($C49&amp;"_"&amp;10,Tab_RMRJ!$1:$1048576,2,0),0)</f>
        <v>2.97749531455338E-4</v>
      </c>
      <c r="E49" s="232">
        <f>VLOOKUP(E$2,Tab_RMRJ!$1:$1048576,HLOOKUP($C49&amp;"_"&amp;10,Tab_RMRJ!$1:$1048576,2,0),0)</f>
        <v>4.3468968942761421E-3</v>
      </c>
      <c r="F49" s="232">
        <f>VLOOKUP(F$2,Tab_RMRJ!$1:$1048576,HLOOKUP($C49&amp;"_"&amp;10,Tab_RMRJ!$1:$1048576,2,0),0)</f>
        <v>5.9842499904334545E-3</v>
      </c>
      <c r="G49" s="232">
        <f>VLOOKUP(G$2,Tab_RMRJ!$1:$1048576,HLOOKUP($C49&amp;"_"&amp;10,Tab_RMRJ!$1:$1048576,2,0),0)</f>
        <v>1.1037240736186504E-2</v>
      </c>
      <c r="H49" s="232">
        <f>VLOOKUP(H$2,Tab_RMRJ!$1:$1048576,HLOOKUP($C49&amp;"_"&amp;10,Tab_RMRJ!$1:$1048576,2,0),0)</f>
        <v>4.684736579656601E-2</v>
      </c>
      <c r="I49" s="232">
        <f>VLOOKUP(I$2,Tab_RMRJ!$1:$1048576,HLOOKUP($C49&amp;"_"&amp;10,Tab_RMRJ!$1:$1048576,2,0),0)</f>
        <v>2.5990474969148636E-2</v>
      </c>
      <c r="J49" s="232">
        <f>VLOOKUP(J$2,Tab_RMRJ!$1:$1048576,HLOOKUP($C49&amp;"_"&amp;10,Tab_RMRJ!$1:$1048576,2,0),0)</f>
        <v>2.009093388915062E-2</v>
      </c>
      <c r="K49" s="232">
        <f>VLOOKUP(K$2,Tab_RMRJ!$1:$1048576,HLOOKUP($C49&amp;"_"&amp;10,Tab_RMRJ!$1:$1048576,2,0),0)</f>
        <v>2.1630674600601196E-2</v>
      </c>
      <c r="L49" s="232">
        <f>VLOOKUP(L$2,Tab_RMRJ!$1:$1048576,HLOOKUP($C49&amp;"_"&amp;10,Tab_RMRJ!$1:$1048576,2,0),0)</f>
        <v>0.11562540382146835</v>
      </c>
      <c r="M49" s="232">
        <f>VLOOKUP(M$2,Tab_RMRJ!$1:$1048576,HLOOKUP($C49&amp;"_"&amp;10,Tab_RMRJ!$1:$1048576,2,0),0)</f>
        <v>1.7416514456272125E-2</v>
      </c>
      <c r="N49" s="232">
        <f>VLOOKUP(N$2,Tab_RMRJ!$1:$1048576,HLOOKUP($C49&amp;"_"&amp;10,Tab_RMRJ!$1:$1048576,2,0),0)</f>
        <v>1.9770903512835503E-2</v>
      </c>
      <c r="O49" s="232">
        <f>VLOOKUP(O$2,Tab_RMRJ!$1:$1048576,HLOOKUP($C49&amp;"_"&amp;10,Tab_RMRJ!$1:$1048576,2,0),0)</f>
        <v>0.38344833254814148</v>
      </c>
      <c r="P49" s="232">
        <f>VLOOKUP(P$2,Tab_RMRJ!$1:$1048576,HLOOKUP($C49&amp;"_"&amp;10,Tab_RMRJ!$1:$1048576,2,0),0)</f>
        <v>1.9162630662322044E-2</v>
      </c>
      <c r="Q49" s="232">
        <f>VLOOKUP(Q$2,Tab_RMRJ!$1:$1048576,HLOOKUP($C49&amp;"_"&amp;10,Tab_RMRJ!$1:$1048576,2,0),0)</f>
        <v>2.4014318361878395E-2</v>
      </c>
      <c r="R49" s="232">
        <f>VLOOKUP(R$2,Tab_RMRJ!$1:$1048576,HLOOKUP($C49&amp;"_"&amp;10,Tab_RMRJ!$1:$1048576,2,0),0)</f>
        <v>2.4796029552817345E-2</v>
      </c>
      <c r="S49" s="232">
        <f>VLOOKUP(S$2,Tab_RMRJ!$1:$1048576,HLOOKUP($C49&amp;"_"&amp;10,Tab_RMRJ!$1:$1048576,2,0),0)</f>
        <v>0.19724053144454956</v>
      </c>
      <c r="T49" s="232">
        <f>VLOOKUP(T$2,Tab_RMRJ!$1:$1048576,HLOOKUP($C49&amp;"_"&amp;10,Tab_RMRJ!$1:$1048576,2,0),0)</f>
        <v>8.2684820517897606E-3</v>
      </c>
      <c r="U49" s="232">
        <f>VLOOKUP(U$2,Tab_RMRJ!$1:$1048576,HLOOKUP($C49&amp;"_"&amp;10,Tab_RMRJ!$1:$1048576,2,0),0)</f>
        <v>4.9420436844229698E-3</v>
      </c>
    </row>
    <row r="50" spans="1:21" x14ac:dyDescent="0.25">
      <c r="B50" s="339" t="s">
        <v>777</v>
      </c>
      <c r="C50" s="340"/>
    </row>
    <row r="51" spans="1:21" ht="15" customHeight="1" x14ac:dyDescent="0.25">
      <c r="A51" s="348"/>
      <c r="B51" s="348"/>
      <c r="C51" s="349">
        <v>2012</v>
      </c>
      <c r="D51" s="348">
        <f t="shared" ref="D51:D70" si="0">D5</f>
        <v>0.13119404017925262</v>
      </c>
      <c r="E51" s="348">
        <f t="shared" ref="E51:U51" si="1">E5-D5</f>
        <v>-0.17502988874912262</v>
      </c>
      <c r="F51" s="348">
        <f t="shared" si="1"/>
        <v>5.8893521316349506E-2</v>
      </c>
      <c r="G51" s="348">
        <f t="shared" si="1"/>
        <v>-3.413840290158987E-2</v>
      </c>
      <c r="H51" s="348">
        <f t="shared" si="1"/>
        <v>8.2503275945782661E-2</v>
      </c>
      <c r="I51" s="348">
        <f t="shared" si="1"/>
        <v>1.9756898283958435E-2</v>
      </c>
      <c r="J51" s="348">
        <f t="shared" si="1"/>
        <v>8.1208333373069763E-2</v>
      </c>
      <c r="K51" s="348">
        <f t="shared" si="1"/>
        <v>1.3370215892791748E-2</v>
      </c>
      <c r="L51" s="348">
        <f t="shared" si="1"/>
        <v>2.7881115674972534E-2</v>
      </c>
      <c r="M51" s="348">
        <f t="shared" si="1"/>
        <v>4.5265808701515198E-2</v>
      </c>
      <c r="N51" s="348">
        <f t="shared" si="1"/>
        <v>3.1349450349807739E-2</v>
      </c>
      <c r="O51" s="348">
        <f t="shared" si="1"/>
        <v>0.21594348549842834</v>
      </c>
      <c r="P51" s="348">
        <f t="shared" si="1"/>
        <v>0.25506877899169922</v>
      </c>
      <c r="Q51" s="348">
        <f t="shared" si="1"/>
        <v>7.2744011878967285E-2</v>
      </c>
      <c r="R51" s="348">
        <f t="shared" si="1"/>
        <v>-1.4865636825561523E-2</v>
      </c>
      <c r="S51" s="348">
        <f t="shared" si="1"/>
        <v>0.54289287328720093</v>
      </c>
      <c r="T51" s="348">
        <f t="shared" si="1"/>
        <v>0.42025279998779297</v>
      </c>
      <c r="U51" s="348">
        <f t="shared" si="1"/>
        <v>0.25874054431915283</v>
      </c>
    </row>
    <row r="52" spans="1:21" ht="15" customHeight="1" x14ac:dyDescent="0.25">
      <c r="A52" s="348"/>
      <c r="B52" s="348"/>
      <c r="C52" s="349">
        <v>12012</v>
      </c>
      <c r="D52" s="348">
        <f t="shared" si="0"/>
        <v>0.22910305857658386</v>
      </c>
      <c r="E52" s="348">
        <f t="shared" ref="E52:U52" si="2">E6-D6</f>
        <v>-0.24003745336085558</v>
      </c>
      <c r="F52" s="348">
        <f t="shared" si="2"/>
        <v>9.3316425569355488E-2</v>
      </c>
      <c r="G52" s="348">
        <f t="shared" si="2"/>
        <v>-6.7754046991467476E-2</v>
      </c>
      <c r="H52" s="348">
        <f t="shared" si="2"/>
        <v>9.4301560893654823E-2</v>
      </c>
      <c r="I52" s="348">
        <f t="shared" si="2"/>
        <v>4.9169257283210754E-2</v>
      </c>
      <c r="J52" s="348">
        <f t="shared" si="2"/>
        <v>9.312795102596283E-2</v>
      </c>
      <c r="K52" s="348">
        <f t="shared" si="2"/>
        <v>-4.0774956345558167E-2</v>
      </c>
      <c r="L52" s="348">
        <f t="shared" si="2"/>
        <v>5.9461072087287903E-2</v>
      </c>
      <c r="M52" s="348">
        <f t="shared" si="2"/>
        <v>3.5968363285064697E-2</v>
      </c>
      <c r="N52" s="348">
        <f t="shared" si="2"/>
        <v>4.9864202737808228E-2</v>
      </c>
      <c r="O52" s="348">
        <f t="shared" si="2"/>
        <v>0.19521516561508179</v>
      </c>
      <c r="P52" s="348">
        <f t="shared" si="2"/>
        <v>0.21593034267425537</v>
      </c>
      <c r="Q52" s="348">
        <f t="shared" si="2"/>
        <v>0.1798093318939209</v>
      </c>
      <c r="R52" s="348">
        <f t="shared" si="2"/>
        <v>-6.9206357002258301E-2</v>
      </c>
      <c r="S52" s="348">
        <f t="shared" si="2"/>
        <v>0.57456618547439575</v>
      </c>
      <c r="T52" s="348">
        <f t="shared" si="2"/>
        <v>0.59651386737823486</v>
      </c>
      <c r="U52" s="348">
        <f t="shared" si="2"/>
        <v>-0.11400413513183594</v>
      </c>
    </row>
    <row r="53" spans="1:21" x14ac:dyDescent="0.25">
      <c r="A53" s="348"/>
      <c r="B53" s="348"/>
      <c r="C53" s="349">
        <v>22012</v>
      </c>
      <c r="D53" s="348">
        <f t="shared" si="0"/>
        <v>2.5309257209300995E-2</v>
      </c>
      <c r="E53" s="348">
        <f t="shared" ref="E53:U53" si="3">E7-D7</f>
        <v>-0.16438146680593491</v>
      </c>
      <c r="F53" s="348">
        <f t="shared" si="3"/>
        <v>6.4788520336151123E-2</v>
      </c>
      <c r="G53" s="348">
        <f t="shared" si="3"/>
        <v>-3.5968497395515442E-2</v>
      </c>
      <c r="H53" s="348">
        <f t="shared" si="3"/>
        <v>0.1039664763957262</v>
      </c>
      <c r="I53" s="348">
        <f t="shared" si="3"/>
        <v>1.1220796499401331E-2</v>
      </c>
      <c r="J53" s="348">
        <f t="shared" si="3"/>
        <v>8.2941956352442503E-2</v>
      </c>
      <c r="K53" s="348">
        <f t="shared" si="3"/>
        <v>6.0732290148735046E-3</v>
      </c>
      <c r="L53" s="348">
        <f t="shared" si="3"/>
        <v>2.6839010417461395E-2</v>
      </c>
      <c r="M53" s="348">
        <f t="shared" si="3"/>
        <v>5.0561226904392242E-2</v>
      </c>
      <c r="N53" s="348">
        <f t="shared" si="3"/>
        <v>5.1651731133460999E-2</v>
      </c>
      <c r="O53" s="348">
        <f t="shared" si="3"/>
        <v>0.20977847278118134</v>
      </c>
      <c r="P53" s="348">
        <f t="shared" si="3"/>
        <v>0.29319402575492859</v>
      </c>
      <c r="Q53" s="348">
        <f t="shared" si="3"/>
        <v>7.3345184326171875E-2</v>
      </c>
      <c r="R53" s="348">
        <f t="shared" si="3"/>
        <v>-0.1249050498008728</v>
      </c>
      <c r="S53" s="348">
        <f t="shared" si="3"/>
        <v>0.62546050548553467</v>
      </c>
      <c r="T53" s="348">
        <f t="shared" si="3"/>
        <v>0.33280611038208008</v>
      </c>
      <c r="U53" s="348">
        <f t="shared" si="3"/>
        <v>0.2815697193145752</v>
      </c>
    </row>
    <row r="54" spans="1:21" x14ac:dyDescent="0.25">
      <c r="A54" s="348"/>
      <c r="B54" s="348"/>
      <c r="C54" s="349">
        <v>32012</v>
      </c>
      <c r="D54" s="348">
        <f t="shared" si="0"/>
        <v>0.17199364304542542</v>
      </c>
      <c r="E54" s="348">
        <f t="shared" ref="E54:U54" si="4">E8-D8</f>
        <v>-0.18194296304136515</v>
      </c>
      <c r="F54" s="348">
        <f t="shared" si="4"/>
        <v>6.0140424408018589E-2</v>
      </c>
      <c r="G54" s="348">
        <f t="shared" si="4"/>
        <v>-3.4785657189786434E-2</v>
      </c>
      <c r="H54" s="348">
        <f t="shared" si="4"/>
        <v>8.6964449845254421E-2</v>
      </c>
      <c r="I54" s="348">
        <f t="shared" si="4"/>
        <v>1.8863290548324585E-2</v>
      </c>
      <c r="J54" s="348">
        <f t="shared" si="4"/>
        <v>9.4512961804866791E-2</v>
      </c>
      <c r="K54" s="348">
        <f t="shared" si="4"/>
        <v>3.0952990055084229E-2</v>
      </c>
      <c r="L54" s="348">
        <f t="shared" si="4"/>
        <v>-1.0180175304412842E-2</v>
      </c>
      <c r="M54" s="348">
        <f t="shared" si="4"/>
        <v>8.0558314919471741E-2</v>
      </c>
      <c r="N54" s="348">
        <f t="shared" si="4"/>
        <v>-7.0599913597106934E-3</v>
      </c>
      <c r="O54" s="348">
        <f t="shared" si="4"/>
        <v>0.22940552234649658</v>
      </c>
      <c r="P54" s="348">
        <f t="shared" si="4"/>
        <v>0.29653030633926392</v>
      </c>
      <c r="Q54" s="348">
        <f t="shared" si="4"/>
        <v>-2.2800266742706299E-2</v>
      </c>
      <c r="R54" s="348">
        <f t="shared" si="4"/>
        <v>4.9906373023986816E-2</v>
      </c>
      <c r="S54" s="348">
        <f t="shared" si="4"/>
        <v>0.51014333963394165</v>
      </c>
      <c r="T54" s="348">
        <f t="shared" si="4"/>
        <v>0.47868800163269043</v>
      </c>
      <c r="U54" s="348">
        <f t="shared" si="4"/>
        <v>0.33424997329711914</v>
      </c>
    </row>
    <row r="55" spans="1:21" x14ac:dyDescent="0.25">
      <c r="A55" s="348"/>
      <c r="B55" s="348"/>
      <c r="C55" s="349">
        <v>42012</v>
      </c>
      <c r="D55" s="348">
        <f t="shared" si="0"/>
        <v>9.3565352261066437E-2</v>
      </c>
      <c r="E55" s="348">
        <f t="shared" ref="E55:U55" si="5">E9-D9</f>
        <v>-0.11215789802372456</v>
      </c>
      <c r="F55" s="348">
        <f t="shared" si="5"/>
        <v>1.8625507662363816E-2</v>
      </c>
      <c r="G55" s="348">
        <f t="shared" si="5"/>
        <v>9.425470998394303E-4</v>
      </c>
      <c r="H55" s="348">
        <f t="shared" si="5"/>
        <v>4.7493326652329415E-2</v>
      </c>
      <c r="I55" s="348">
        <f t="shared" si="5"/>
        <v>-4.2008981108665466E-4</v>
      </c>
      <c r="J55" s="348">
        <f t="shared" si="5"/>
        <v>5.4716598242521286E-2</v>
      </c>
      <c r="K55" s="348">
        <f t="shared" si="5"/>
        <v>6.1549864709377289E-2</v>
      </c>
      <c r="L55" s="348">
        <f t="shared" si="5"/>
        <v>2.9345288872718811E-2</v>
      </c>
      <c r="M55" s="348">
        <f t="shared" si="5"/>
        <v>1.8260791897773743E-2</v>
      </c>
      <c r="N55" s="348">
        <f t="shared" si="5"/>
        <v>2.6793107390403748E-2</v>
      </c>
      <c r="O55" s="348">
        <f t="shared" si="5"/>
        <v>0.23048302531242371</v>
      </c>
      <c r="P55" s="348">
        <f t="shared" si="5"/>
        <v>0.21512660384178162</v>
      </c>
      <c r="Q55" s="348">
        <f t="shared" si="5"/>
        <v>5.6250929832458496E-2</v>
      </c>
      <c r="R55" s="348">
        <f t="shared" si="5"/>
        <v>9.3746066093444824E-2</v>
      </c>
      <c r="S55" s="348">
        <f t="shared" si="5"/>
        <v>0.45561778545379639</v>
      </c>
      <c r="T55" s="348">
        <f t="shared" si="5"/>
        <v>0.32519853115081787</v>
      </c>
      <c r="U55" s="348">
        <f t="shared" si="5"/>
        <v>0.52849721908569336</v>
      </c>
    </row>
    <row r="56" spans="1:21" x14ac:dyDescent="0.25">
      <c r="A56" s="348"/>
      <c r="B56" s="348"/>
      <c r="C56" s="349">
        <v>2013</v>
      </c>
      <c r="D56" s="348">
        <f t="shared" si="0"/>
        <v>-5.9015169739723206E-2</v>
      </c>
      <c r="E56" s="348">
        <f t="shared" ref="E56:U57" si="6">E10-D10</f>
        <v>4.5859593898057938E-2</v>
      </c>
      <c r="F56" s="348">
        <f t="shared" si="6"/>
        <v>-4.8394713550806046E-2</v>
      </c>
      <c r="G56" s="348">
        <f t="shared" si="6"/>
        <v>5.3414084017276764E-2</v>
      </c>
      <c r="H56" s="348">
        <f t="shared" si="6"/>
        <v>5.5879682302474976E-2</v>
      </c>
      <c r="I56" s="348">
        <f t="shared" si="6"/>
        <v>7.1664966642856598E-2</v>
      </c>
      <c r="J56" s="348">
        <f t="shared" si="6"/>
        <v>1.288209855556488E-2</v>
      </c>
      <c r="K56" s="348">
        <f t="shared" si="6"/>
        <v>5.7310804724693298E-2</v>
      </c>
      <c r="L56" s="348">
        <f t="shared" si="6"/>
        <v>2.3972451686859131E-2</v>
      </c>
      <c r="M56" s="348">
        <f t="shared" si="6"/>
        <v>1.0865196585655212E-2</v>
      </c>
      <c r="N56" s="348">
        <f t="shared" si="6"/>
        <v>5.2137643098831177E-2</v>
      </c>
      <c r="O56" s="348">
        <f t="shared" si="6"/>
        <v>0.19657611846923828</v>
      </c>
      <c r="P56" s="348">
        <f t="shared" si="6"/>
        <v>0.15994399785995483</v>
      </c>
      <c r="Q56" s="348">
        <f t="shared" si="6"/>
        <v>0.12056624889373779</v>
      </c>
      <c r="R56" s="348">
        <f t="shared" si="6"/>
        <v>0.10469174385070801</v>
      </c>
      <c r="S56" s="348">
        <f t="shared" si="6"/>
        <v>0.50996273756027222</v>
      </c>
      <c r="T56" s="348">
        <f t="shared" si="6"/>
        <v>0.44657588005065918</v>
      </c>
      <c r="U56" s="348">
        <f t="shared" si="6"/>
        <v>0.34057629108428955</v>
      </c>
    </row>
    <row r="57" spans="1:21" x14ac:dyDescent="0.25">
      <c r="A57" s="348"/>
      <c r="B57" s="348"/>
      <c r="C57" s="349">
        <v>12013</v>
      </c>
      <c r="D57" s="348">
        <f t="shared" si="0"/>
        <v>0.46317055821418762</v>
      </c>
      <c r="E57" s="348">
        <f t="shared" si="6"/>
        <v>-0.45577991427853703</v>
      </c>
      <c r="F57" s="348">
        <f t="shared" si="6"/>
        <v>-0.1504289316944778</v>
      </c>
      <c r="G57" s="348">
        <f t="shared" si="6"/>
        <v>0.12717811390757561</v>
      </c>
      <c r="H57" s="348">
        <f t="shared" si="6"/>
        <v>9.0066242963075638E-2</v>
      </c>
      <c r="I57" s="348">
        <f t="shared" si="6"/>
        <v>1.5392817556858063E-2</v>
      </c>
      <c r="J57" s="348">
        <f t="shared" si="6"/>
        <v>4.0596641600131989E-2</v>
      </c>
      <c r="K57" s="348">
        <f t="shared" si="6"/>
        <v>4.8408851027488708E-2</v>
      </c>
      <c r="L57" s="348">
        <f t="shared" si="6"/>
        <v>3.5389497876167297E-2</v>
      </c>
      <c r="M57" s="348">
        <f t="shared" si="6"/>
        <v>4.6738296747207642E-2</v>
      </c>
      <c r="N57" s="348">
        <f t="shared" si="6"/>
        <v>1.837235689163208E-2</v>
      </c>
      <c r="O57" s="348">
        <f t="shared" si="6"/>
        <v>0.195476233959198</v>
      </c>
      <c r="P57" s="348">
        <f t="shared" si="6"/>
        <v>0.18932110071182251</v>
      </c>
      <c r="Q57" s="348">
        <f t="shared" si="6"/>
        <v>0.12333512306213379</v>
      </c>
      <c r="R57" s="348">
        <f t="shared" si="6"/>
        <v>7.8316688537597656E-2</v>
      </c>
      <c r="S57" s="348">
        <f t="shared" si="6"/>
        <v>0.49209588766098022</v>
      </c>
      <c r="T57" s="348">
        <f t="shared" si="6"/>
        <v>0.50170683860778809</v>
      </c>
      <c r="U57" s="348">
        <f t="shared" si="6"/>
        <v>0.34983539581298828</v>
      </c>
    </row>
    <row r="58" spans="1:21" x14ac:dyDescent="0.25">
      <c r="A58" s="348"/>
      <c r="B58" s="348"/>
      <c r="C58" s="349">
        <v>22013</v>
      </c>
      <c r="D58" s="348">
        <f t="shared" si="0"/>
        <v>0.97230523824691772</v>
      </c>
      <c r="E58" s="348">
        <f t="shared" ref="E58:U58" si="7">E12-D12</f>
        <v>-0.98959131352603436</v>
      </c>
      <c r="F58" s="348">
        <f t="shared" si="7"/>
        <v>-2.4146722629666328E-2</v>
      </c>
      <c r="G58" s="348">
        <f t="shared" si="7"/>
        <v>9.7031194716691971E-2</v>
      </c>
      <c r="H58" s="348">
        <f t="shared" si="7"/>
        <v>-2.2100210189819336E-3</v>
      </c>
      <c r="I58" s="348">
        <f t="shared" si="7"/>
        <v>7.6641064137220383E-2</v>
      </c>
      <c r="J58" s="348">
        <f t="shared" si="7"/>
        <v>1.3954192399978638E-2</v>
      </c>
      <c r="K58" s="348">
        <f t="shared" si="7"/>
        <v>5.8704733848571777E-2</v>
      </c>
      <c r="L58" s="348">
        <f t="shared" si="7"/>
        <v>3.0756145715713501E-2</v>
      </c>
      <c r="M58" s="348">
        <f t="shared" si="7"/>
        <v>8.3161890506744385E-4</v>
      </c>
      <c r="N58" s="348">
        <f t="shared" si="7"/>
        <v>7.0866003632545471E-2</v>
      </c>
      <c r="O58" s="348">
        <f t="shared" si="7"/>
        <v>0.19509086012840271</v>
      </c>
      <c r="P58" s="348">
        <f t="shared" si="7"/>
        <v>0.10128706693649292</v>
      </c>
      <c r="Q58" s="348">
        <f t="shared" si="7"/>
        <v>0.2116052508354187</v>
      </c>
      <c r="R58" s="348">
        <f t="shared" si="7"/>
        <v>7.2572827339172363E-3</v>
      </c>
      <c r="S58" s="348">
        <f t="shared" si="7"/>
        <v>0.54543137550354004</v>
      </c>
      <c r="T58" s="348">
        <f t="shared" si="7"/>
        <v>0.49651670455932617</v>
      </c>
      <c r="U58" s="348">
        <f t="shared" si="7"/>
        <v>0.32866168022155762</v>
      </c>
    </row>
    <row r="59" spans="1:21" x14ac:dyDescent="0.25">
      <c r="A59" s="348"/>
      <c r="B59" s="348"/>
      <c r="C59" s="349">
        <v>32013</v>
      </c>
      <c r="D59" s="348">
        <f t="shared" si="0"/>
        <v>-0.20324571430683136</v>
      </c>
      <c r="E59" s="348">
        <f t="shared" ref="E59:U59" si="8">E13-D13</f>
        <v>0.24293721094727516</v>
      </c>
      <c r="F59" s="348">
        <f t="shared" si="8"/>
        <v>-4.1783220833167434E-2</v>
      </c>
      <c r="G59" s="348">
        <f t="shared" si="8"/>
        <v>-5.808922671712935E-2</v>
      </c>
      <c r="H59" s="348">
        <f t="shared" si="8"/>
        <v>5.0980600528419018E-2</v>
      </c>
      <c r="I59" s="348">
        <f t="shared" si="8"/>
        <v>0.12932389322668314</v>
      </c>
      <c r="J59" s="348">
        <f t="shared" si="8"/>
        <v>-1.3205297291278839E-2</v>
      </c>
      <c r="K59" s="348">
        <f t="shared" si="8"/>
        <v>1.5278175473213196E-2</v>
      </c>
      <c r="L59" s="348">
        <f t="shared" si="8"/>
        <v>5.6854024529457092E-2</v>
      </c>
      <c r="M59" s="348">
        <f t="shared" si="8"/>
        <v>-2.3887649178504944E-2</v>
      </c>
      <c r="N59" s="348">
        <f t="shared" si="8"/>
        <v>8.4359452128410339E-2</v>
      </c>
      <c r="O59" s="348">
        <f t="shared" si="8"/>
        <v>0.207498699426651</v>
      </c>
      <c r="P59" s="348">
        <f t="shared" si="8"/>
        <v>0.21463769674301147</v>
      </c>
      <c r="Q59" s="348">
        <f t="shared" si="8"/>
        <v>5.7056665420532227E-2</v>
      </c>
      <c r="R59" s="348">
        <f t="shared" si="8"/>
        <v>0.17944341897964478</v>
      </c>
      <c r="S59" s="348">
        <f t="shared" si="8"/>
        <v>0.46000343561172485</v>
      </c>
      <c r="T59" s="348">
        <f t="shared" si="8"/>
        <v>0.41294944286346436</v>
      </c>
      <c r="U59" s="348">
        <f t="shared" si="8"/>
        <v>0.15121817588806152</v>
      </c>
    </row>
    <row r="60" spans="1:21" x14ac:dyDescent="0.25">
      <c r="A60" s="348"/>
      <c r="B60" s="348"/>
      <c r="C60" s="349">
        <v>42013</v>
      </c>
      <c r="D60" s="348">
        <f t="shared" si="0"/>
        <v>-0.3261125385761261</v>
      </c>
      <c r="E60" s="348">
        <f t="shared" ref="E60:U60" si="9">E14-D14</f>
        <v>0.25223737210035324</v>
      </c>
      <c r="F60" s="348">
        <f t="shared" si="9"/>
        <v>2.0880870521068573E-2</v>
      </c>
      <c r="G60" s="348">
        <f t="shared" si="9"/>
        <v>4.1126839816570282E-2</v>
      </c>
      <c r="H60" s="348">
        <f t="shared" si="9"/>
        <v>7.9596109688282013E-2</v>
      </c>
      <c r="I60" s="348">
        <f t="shared" si="9"/>
        <v>7.0025697350502014E-2</v>
      </c>
      <c r="J60" s="348">
        <f t="shared" si="9"/>
        <v>1.0142400860786438E-2</v>
      </c>
      <c r="K60" s="348">
        <f t="shared" si="9"/>
        <v>0.10217364132404327</v>
      </c>
      <c r="L60" s="348">
        <f t="shared" si="9"/>
        <v>-2.5310739874839783E-2</v>
      </c>
      <c r="M60" s="348">
        <f t="shared" si="9"/>
        <v>2.0054757595062256E-2</v>
      </c>
      <c r="N60" s="348">
        <f t="shared" si="9"/>
        <v>3.3372119069099426E-2</v>
      </c>
      <c r="O60" s="348">
        <f t="shared" si="9"/>
        <v>0.18726137280464172</v>
      </c>
      <c r="P60" s="348">
        <f t="shared" si="9"/>
        <v>0.13811105489730835</v>
      </c>
      <c r="Q60" s="348">
        <f t="shared" si="9"/>
        <v>8.2801580429077148E-2</v>
      </c>
      <c r="R60" s="348">
        <f t="shared" si="9"/>
        <v>0.16069775819778442</v>
      </c>
      <c r="S60" s="348">
        <f t="shared" si="9"/>
        <v>0.5360790491104126</v>
      </c>
      <c r="T60" s="348">
        <f t="shared" si="9"/>
        <v>0.38197994232177734</v>
      </c>
      <c r="U60" s="348">
        <f t="shared" si="9"/>
        <v>0.46688926219940186</v>
      </c>
    </row>
    <row r="61" spans="1:21" x14ac:dyDescent="0.25">
      <c r="A61" s="348"/>
      <c r="B61" s="348"/>
      <c r="C61" s="349">
        <v>2014</v>
      </c>
      <c r="D61" s="348">
        <f t="shared" si="0"/>
        <v>-0.29539406299591064</v>
      </c>
      <c r="E61" s="348">
        <f t="shared" ref="E61:U62" si="10">E15-D15</f>
        <v>0.17033366858959198</v>
      </c>
      <c r="F61" s="348">
        <f t="shared" si="10"/>
        <v>8.3561662584543228E-2</v>
      </c>
      <c r="G61" s="348">
        <f t="shared" si="10"/>
        <v>-5.3308978676795959E-3</v>
      </c>
      <c r="H61" s="348">
        <f t="shared" si="10"/>
        <v>4.43774180021137E-2</v>
      </c>
      <c r="I61" s="348">
        <f t="shared" si="10"/>
        <v>4.0070502320304513E-2</v>
      </c>
      <c r="J61" s="348">
        <f t="shared" si="10"/>
        <v>2.2937864065170288E-2</v>
      </c>
      <c r="K61" s="348">
        <f t="shared" si="10"/>
        <v>3.2052557915449142E-2</v>
      </c>
      <c r="L61" s="348">
        <f t="shared" si="10"/>
        <v>6.9405294954776764E-2</v>
      </c>
      <c r="M61" s="348">
        <f t="shared" si="10"/>
        <v>-8.0129802227020264E-3</v>
      </c>
      <c r="N61" s="348">
        <f t="shared" si="10"/>
        <v>6.3399776816368103E-2</v>
      </c>
      <c r="O61" s="348">
        <f t="shared" si="10"/>
        <v>0.14992059767246246</v>
      </c>
      <c r="P61" s="348">
        <f t="shared" si="10"/>
        <v>0.10143864154815674</v>
      </c>
      <c r="Q61" s="348">
        <f t="shared" si="10"/>
        <v>0.14029553532600403</v>
      </c>
      <c r="R61" s="348">
        <f t="shared" si="10"/>
        <v>6.8232834339141846E-2</v>
      </c>
      <c r="S61" s="348">
        <f t="shared" si="10"/>
        <v>0.44513547420501709</v>
      </c>
      <c r="T61" s="348">
        <f t="shared" si="10"/>
        <v>0.45255804061889648</v>
      </c>
      <c r="U61" s="348">
        <f t="shared" si="10"/>
        <v>0.22439205646514893</v>
      </c>
    </row>
    <row r="62" spans="1:21" x14ac:dyDescent="0.25">
      <c r="A62" s="348"/>
      <c r="B62" s="348"/>
      <c r="C62" s="349">
        <v>12014</v>
      </c>
      <c r="D62" s="348">
        <f t="shared" si="0"/>
        <v>-0.18822997808456421</v>
      </c>
      <c r="E62" s="348">
        <f t="shared" si="10"/>
        <v>0.18737893068464473</v>
      </c>
      <c r="F62" s="348">
        <f t="shared" si="10"/>
        <v>-1.3458794564940035E-3</v>
      </c>
      <c r="G62" s="348">
        <f t="shared" si="10"/>
        <v>-9.6360306954011321E-2</v>
      </c>
      <c r="H62" s="348">
        <f t="shared" si="10"/>
        <v>0.12625316716730595</v>
      </c>
      <c r="I62" s="348">
        <f t="shared" si="10"/>
        <v>2.6763664558529854E-2</v>
      </c>
      <c r="J62" s="348">
        <f t="shared" si="10"/>
        <v>5.5059086531400681E-2</v>
      </c>
      <c r="K62" s="348">
        <f t="shared" si="10"/>
        <v>-5.5706202983856201E-3</v>
      </c>
      <c r="L62" s="348">
        <f t="shared" si="10"/>
        <v>6.1842672526836395E-2</v>
      </c>
      <c r="M62" s="348">
        <f t="shared" si="10"/>
        <v>7.5254291296005249E-3</v>
      </c>
      <c r="N62" s="348">
        <f t="shared" si="10"/>
        <v>6.2186315655708313E-2</v>
      </c>
      <c r="O62" s="348">
        <f t="shared" si="10"/>
        <v>0.18197554349899292</v>
      </c>
      <c r="P62" s="348">
        <f t="shared" si="10"/>
        <v>0.19397372007369995</v>
      </c>
      <c r="Q62" s="348">
        <f t="shared" si="10"/>
        <v>8.2467854022979736E-2</v>
      </c>
      <c r="R62" s="348">
        <f t="shared" si="10"/>
        <v>0.11614573001861572</v>
      </c>
      <c r="S62" s="348">
        <f t="shared" si="10"/>
        <v>0.53910154104232788</v>
      </c>
      <c r="T62" s="348">
        <f t="shared" si="10"/>
        <v>0.4096064567565918</v>
      </c>
      <c r="U62" s="348">
        <f t="shared" si="10"/>
        <v>0.26494574546813965</v>
      </c>
    </row>
    <row r="63" spans="1:21" x14ac:dyDescent="0.25">
      <c r="A63" s="348"/>
      <c r="B63" s="348"/>
      <c r="C63" s="349">
        <v>22014</v>
      </c>
      <c r="D63" s="348">
        <f t="shared" si="0"/>
        <v>-0.1259227842092514</v>
      </c>
      <c r="E63" s="348">
        <f t="shared" ref="E63:U63" si="11">E17-D17</f>
        <v>-5.1451772451400757E-3</v>
      </c>
      <c r="F63" s="348">
        <f t="shared" si="11"/>
        <v>0.17171080783009529</v>
      </c>
      <c r="G63" s="348">
        <f t="shared" si="11"/>
        <v>-7.0215716958045959E-2</v>
      </c>
      <c r="H63" s="348">
        <f t="shared" si="11"/>
        <v>5.0983354449272156E-2</v>
      </c>
      <c r="I63" s="348">
        <f t="shared" si="11"/>
        <v>2.0961053669452667E-2</v>
      </c>
      <c r="J63" s="348">
        <f t="shared" si="11"/>
        <v>8.1041138619184494E-2</v>
      </c>
      <c r="K63" s="348">
        <f t="shared" si="11"/>
        <v>4.2332708835601807E-4</v>
      </c>
      <c r="L63" s="348">
        <f t="shared" si="11"/>
        <v>7.1989782154560089E-2</v>
      </c>
      <c r="M63" s="348">
        <f t="shared" si="11"/>
        <v>8.5169970989227295E-3</v>
      </c>
      <c r="N63" s="348">
        <f t="shared" si="11"/>
        <v>8.6969912052154541E-2</v>
      </c>
      <c r="O63" s="348">
        <f t="shared" si="11"/>
        <v>0.14001116156578064</v>
      </c>
      <c r="P63" s="348">
        <f t="shared" si="11"/>
        <v>0.11441585421562195</v>
      </c>
      <c r="Q63" s="348">
        <f t="shared" si="11"/>
        <v>0.10785543918609619</v>
      </c>
      <c r="R63" s="348">
        <f t="shared" si="11"/>
        <v>0.15138101577758789</v>
      </c>
      <c r="S63" s="348">
        <f t="shared" si="11"/>
        <v>0.42201131582260132</v>
      </c>
      <c r="T63" s="348">
        <f t="shared" si="11"/>
        <v>0.33180427551269531</v>
      </c>
      <c r="U63" s="348">
        <f t="shared" si="11"/>
        <v>5.4839491844177246E-2</v>
      </c>
    </row>
    <row r="64" spans="1:21" x14ac:dyDescent="0.25">
      <c r="A64" s="348"/>
      <c r="B64" s="348"/>
      <c r="C64" s="349">
        <v>32014</v>
      </c>
      <c r="D64" s="348">
        <f t="shared" si="0"/>
        <v>-0.72803890705108643</v>
      </c>
      <c r="E64" s="348">
        <f t="shared" ref="E64:U64" si="12">E18-D18</f>
        <v>0.41960534453392029</v>
      </c>
      <c r="F64" s="348">
        <f t="shared" si="12"/>
        <v>7.8729420900344849E-2</v>
      </c>
      <c r="G64" s="348">
        <f t="shared" si="12"/>
        <v>0.15712275356054306</v>
      </c>
      <c r="H64" s="348">
        <f t="shared" si="12"/>
        <v>1.7319232225418091E-2</v>
      </c>
      <c r="I64" s="348">
        <f t="shared" si="12"/>
        <v>9.1801177710294724E-2</v>
      </c>
      <c r="J64" s="348">
        <f t="shared" si="12"/>
        <v>-6.4586633816361427E-2</v>
      </c>
      <c r="K64" s="348">
        <f t="shared" si="12"/>
        <v>4.1339723393321037E-2</v>
      </c>
      <c r="L64" s="348">
        <f t="shared" si="12"/>
        <v>9.5162384212017059E-2</v>
      </c>
      <c r="M64" s="348">
        <f t="shared" si="12"/>
        <v>1.7767518758773804E-2</v>
      </c>
      <c r="N64" s="348">
        <f t="shared" si="12"/>
        <v>-3.1603798270225525E-3</v>
      </c>
      <c r="O64" s="348">
        <f t="shared" si="12"/>
        <v>0.13767274469137192</v>
      </c>
      <c r="P64" s="348">
        <f t="shared" si="12"/>
        <v>2.4268925189971924E-3</v>
      </c>
      <c r="Q64" s="348">
        <f t="shared" si="12"/>
        <v>0.17778763175010681</v>
      </c>
      <c r="R64" s="348">
        <f t="shared" si="12"/>
        <v>8.4251940250396729E-2</v>
      </c>
      <c r="S64" s="348">
        <f t="shared" si="12"/>
        <v>0.34838902950286865</v>
      </c>
      <c r="T64" s="348">
        <f t="shared" si="12"/>
        <v>0.4146425724029541</v>
      </c>
      <c r="U64" s="348">
        <f t="shared" si="12"/>
        <v>0.54308271408081055</v>
      </c>
    </row>
    <row r="65" spans="1:21" x14ac:dyDescent="0.25">
      <c r="A65" s="348"/>
      <c r="B65" s="348"/>
      <c r="C65" s="349">
        <v>42014</v>
      </c>
      <c r="D65" s="348">
        <f t="shared" si="0"/>
        <v>-0.21490910649299622</v>
      </c>
      <c r="E65" s="348">
        <f t="shared" ref="E65:U65" si="13">E19-D19</f>
        <v>4.8316702246665955E-2</v>
      </c>
      <c r="F65" s="348">
        <f t="shared" si="13"/>
        <v>0.18459602817893028</v>
      </c>
      <c r="G65" s="348">
        <f t="shared" si="13"/>
        <v>-1.0413791984319687E-2</v>
      </c>
      <c r="H65" s="348">
        <f t="shared" si="13"/>
        <v>-1.779700443148613E-2</v>
      </c>
      <c r="I65" s="348">
        <f t="shared" si="13"/>
        <v>1.8443683162331581E-2</v>
      </c>
      <c r="J65" s="348">
        <f t="shared" si="13"/>
        <v>1.8609318882226944E-2</v>
      </c>
      <c r="K65" s="348">
        <f t="shared" si="13"/>
        <v>9.9105237051844597E-2</v>
      </c>
      <c r="L65" s="348">
        <f t="shared" si="13"/>
        <v>4.9455374479293823E-2</v>
      </c>
      <c r="M65" s="348">
        <f t="shared" si="13"/>
        <v>-6.8927690386772156E-2</v>
      </c>
      <c r="N65" s="348">
        <f t="shared" si="13"/>
        <v>0.10255956649780273</v>
      </c>
      <c r="O65" s="348">
        <f t="shared" si="13"/>
        <v>0.14735704660415649</v>
      </c>
      <c r="P65" s="348">
        <f t="shared" si="13"/>
        <v>8.5677117109298706E-2</v>
      </c>
      <c r="Q65" s="348">
        <f t="shared" si="13"/>
        <v>0.18958678841590881</v>
      </c>
      <c r="R65" s="348">
        <f t="shared" si="13"/>
        <v>-6.0851335525512695E-2</v>
      </c>
      <c r="S65" s="348">
        <f t="shared" si="13"/>
        <v>0.4717717170715332</v>
      </c>
      <c r="T65" s="348">
        <f t="shared" si="13"/>
        <v>0.6712491512298584</v>
      </c>
      <c r="U65" s="348">
        <f t="shared" si="13"/>
        <v>2.6519298553466797E-2</v>
      </c>
    </row>
    <row r="66" spans="1:21" x14ac:dyDescent="0.25">
      <c r="A66" s="348"/>
      <c r="B66" s="348"/>
      <c r="C66" s="349">
        <v>2015</v>
      </c>
      <c r="D66" s="348">
        <f t="shared" si="0"/>
        <v>-0.19823265075683594</v>
      </c>
      <c r="E66" s="348">
        <f t="shared" ref="E66:U67" si="14">E20-D20</f>
        <v>9.3929633498191833E-2</v>
      </c>
      <c r="F66" s="348">
        <f t="shared" si="14"/>
        <v>6.5057277679443359E-3</v>
      </c>
      <c r="G66" s="348">
        <f t="shared" si="14"/>
        <v>-1.4748193323612213E-2</v>
      </c>
      <c r="H66" s="348">
        <f t="shared" si="14"/>
        <v>8.3626581355929375E-2</v>
      </c>
      <c r="I66" s="348">
        <f t="shared" si="14"/>
        <v>6.1895893886685371E-2</v>
      </c>
      <c r="J66" s="348">
        <f t="shared" si="14"/>
        <v>1.4614861458539963E-2</v>
      </c>
      <c r="K66" s="348">
        <f t="shared" si="14"/>
        <v>6.64655901491642E-2</v>
      </c>
      <c r="L66" s="348">
        <f t="shared" si="14"/>
        <v>4.3379850685596466E-2</v>
      </c>
      <c r="M66" s="348">
        <f t="shared" si="14"/>
        <v>-4.3725021183490753E-2</v>
      </c>
      <c r="N66" s="348">
        <f t="shared" si="14"/>
        <v>8.7722055613994598E-2</v>
      </c>
      <c r="O66" s="348">
        <f t="shared" si="14"/>
        <v>0.1928168386220932</v>
      </c>
      <c r="P66" s="348">
        <f t="shared" si="14"/>
        <v>0.16347712278366089</v>
      </c>
      <c r="Q66" s="348">
        <f t="shared" si="14"/>
        <v>0.14446377754211426</v>
      </c>
      <c r="R66" s="348">
        <f t="shared" si="14"/>
        <v>0.1018412709236145</v>
      </c>
      <c r="S66" s="348">
        <f t="shared" si="14"/>
        <v>0.51769739389419556</v>
      </c>
      <c r="T66" s="348">
        <f t="shared" si="14"/>
        <v>0.37590837478637695</v>
      </c>
      <c r="U66" s="348">
        <f t="shared" si="14"/>
        <v>0.24118232727050781</v>
      </c>
    </row>
    <row r="67" spans="1:21" x14ac:dyDescent="0.25">
      <c r="A67" s="348"/>
      <c r="B67" s="348"/>
      <c r="C67" s="349">
        <v>12015</v>
      </c>
      <c r="D67" s="348">
        <f t="shared" si="0"/>
        <v>-0.14345273375511169</v>
      </c>
      <c r="E67" s="348">
        <f t="shared" si="14"/>
        <v>7.8959524631500244E-2</v>
      </c>
      <c r="F67" s="348">
        <f t="shared" si="14"/>
        <v>-3.7024080753326416E-2</v>
      </c>
      <c r="G67" s="348">
        <f t="shared" si="14"/>
        <v>5.8278080075979233E-2</v>
      </c>
      <c r="H67" s="348">
        <f t="shared" si="14"/>
        <v>1.236347109079361E-2</v>
      </c>
      <c r="I67" s="348">
        <f t="shared" si="14"/>
        <v>1.9500273279845715E-2</v>
      </c>
      <c r="J67" s="348">
        <f t="shared" si="14"/>
        <v>1.9099133554846048E-2</v>
      </c>
      <c r="K67" s="348">
        <f t="shared" si="14"/>
        <v>7.9361765179783106E-2</v>
      </c>
      <c r="L67" s="348">
        <f t="shared" si="14"/>
        <v>5.4632909595966339E-2</v>
      </c>
      <c r="M67" s="348">
        <f t="shared" si="14"/>
        <v>-4.2510181665420532E-2</v>
      </c>
      <c r="N67" s="348">
        <f t="shared" si="14"/>
        <v>7.5542956590652466E-2</v>
      </c>
      <c r="O67" s="348">
        <f t="shared" si="14"/>
        <v>0.18488557636737823</v>
      </c>
      <c r="P67" s="348">
        <f t="shared" si="14"/>
        <v>0.19304892420768738</v>
      </c>
      <c r="Q67" s="348">
        <f t="shared" si="14"/>
        <v>6.5148115158081055E-2</v>
      </c>
      <c r="R67" s="348">
        <f t="shared" si="14"/>
        <v>7.6341927051544189E-2</v>
      </c>
      <c r="S67" s="348">
        <f t="shared" si="14"/>
        <v>0.56302076578140259</v>
      </c>
      <c r="T67" s="348">
        <f t="shared" si="14"/>
        <v>0.31439125537872314</v>
      </c>
      <c r="U67" s="348">
        <f t="shared" si="14"/>
        <v>0.11116123199462891</v>
      </c>
    </row>
    <row r="68" spans="1:21" x14ac:dyDescent="0.25">
      <c r="A68" s="348"/>
      <c r="B68" s="348"/>
      <c r="C68" s="349">
        <v>22015</v>
      </c>
      <c r="D68" s="348">
        <f t="shared" si="0"/>
        <v>-0.18177711963653564</v>
      </c>
      <c r="E68" s="348">
        <f t="shared" ref="E68:U68" si="15">E22-D22</f>
        <v>4.0627151727676392E-2</v>
      </c>
      <c r="F68" s="348">
        <f t="shared" si="15"/>
        <v>6.1115987598896027E-2</v>
      </c>
      <c r="G68" s="348">
        <f t="shared" si="15"/>
        <v>1.8204331398010254E-2</v>
      </c>
      <c r="H68" s="348">
        <f t="shared" si="15"/>
        <v>7.9202326014637947E-2</v>
      </c>
      <c r="I68" s="348">
        <f t="shared" si="15"/>
        <v>3.7724917754530907E-2</v>
      </c>
      <c r="J68" s="348">
        <f t="shared" si="15"/>
        <v>5.3009174764156342E-2</v>
      </c>
      <c r="K68" s="348">
        <f t="shared" si="15"/>
        <v>4.5788757503032684E-2</v>
      </c>
      <c r="L68" s="348">
        <f t="shared" si="15"/>
        <v>3.0406475067138672E-2</v>
      </c>
      <c r="M68" s="348">
        <f t="shared" si="15"/>
        <v>-2.4132281541824341E-2</v>
      </c>
      <c r="N68" s="348">
        <f t="shared" si="15"/>
        <v>4.8403382301330566E-2</v>
      </c>
      <c r="O68" s="348">
        <f t="shared" si="15"/>
        <v>0.22545427083969116</v>
      </c>
      <c r="P68" s="348">
        <f t="shared" si="15"/>
        <v>0.15747809410095215</v>
      </c>
      <c r="Q68" s="348">
        <f t="shared" si="15"/>
        <v>0.10480248928070068</v>
      </c>
      <c r="R68" s="348">
        <f t="shared" si="15"/>
        <v>8.5564017295837402E-2</v>
      </c>
      <c r="S68" s="348">
        <f t="shared" si="15"/>
        <v>0.56124776601791382</v>
      </c>
      <c r="T68" s="348">
        <f t="shared" si="15"/>
        <v>0.43860721588134766</v>
      </c>
      <c r="U68" s="348">
        <f t="shared" si="15"/>
        <v>0.1967008113861084</v>
      </c>
    </row>
    <row r="69" spans="1:21" x14ac:dyDescent="0.25">
      <c r="A69" s="348"/>
      <c r="B69" s="348"/>
      <c r="C69" s="349">
        <v>32015</v>
      </c>
      <c r="D69" s="348">
        <f t="shared" si="0"/>
        <v>-0.35587763786315918</v>
      </c>
      <c r="E69" s="348">
        <f t="shared" ref="E69:U69" si="16">E23-D23</f>
        <v>0.31337663158774376</v>
      </c>
      <c r="F69" s="348">
        <f t="shared" si="16"/>
        <v>-9.8696794360876083E-2</v>
      </c>
      <c r="G69" s="348">
        <f t="shared" si="16"/>
        <v>-2.6078671216964722E-3</v>
      </c>
      <c r="H69" s="348">
        <f t="shared" si="16"/>
        <v>8.0492004752159119E-2</v>
      </c>
      <c r="I69" s="348">
        <f t="shared" si="16"/>
        <v>0.10872497782111168</v>
      </c>
      <c r="J69" s="348">
        <f t="shared" si="16"/>
        <v>-1.7626583576202393E-4</v>
      </c>
      <c r="K69" s="348">
        <f t="shared" si="16"/>
        <v>7.998092845082283E-2</v>
      </c>
      <c r="L69" s="348">
        <f t="shared" si="16"/>
        <v>1.8661469221115112E-2</v>
      </c>
      <c r="M69" s="348">
        <f t="shared" si="16"/>
        <v>-4.2645134031772614E-2</v>
      </c>
      <c r="N69" s="348">
        <f t="shared" si="16"/>
        <v>0.14496838301420212</v>
      </c>
      <c r="O69" s="348">
        <f t="shared" si="16"/>
        <v>0.14659769833087921</v>
      </c>
      <c r="P69" s="348">
        <f t="shared" si="16"/>
        <v>0.11041972041130066</v>
      </c>
      <c r="Q69" s="348">
        <f t="shared" si="16"/>
        <v>0.19458365440368652</v>
      </c>
      <c r="R69" s="348">
        <f t="shared" si="16"/>
        <v>2.3143649101257324E-2</v>
      </c>
      <c r="S69" s="348">
        <f t="shared" si="16"/>
        <v>0.63686352968215942</v>
      </c>
      <c r="T69" s="348">
        <f t="shared" si="16"/>
        <v>0.36251771450042725</v>
      </c>
      <c r="U69" s="348">
        <f t="shared" si="16"/>
        <v>0.3391108512878418</v>
      </c>
    </row>
    <row r="70" spans="1:21" x14ac:dyDescent="0.25">
      <c r="A70" s="348"/>
      <c r="B70" s="348"/>
      <c r="C70" s="349">
        <v>42015</v>
      </c>
      <c r="D70" s="348">
        <f t="shared" si="0"/>
        <v>-0.10719297081232071</v>
      </c>
      <c r="E70" s="348">
        <f t="shared" ref="E70:U70" si="17">E24-D24</f>
        <v>-6.670118123292923E-2</v>
      </c>
      <c r="F70" s="348">
        <f t="shared" si="17"/>
        <v>0.11420803144574165</v>
      </c>
      <c r="G70" s="348">
        <f t="shared" si="17"/>
        <v>-0.15600999072194099</v>
      </c>
      <c r="H70" s="348">
        <f t="shared" si="17"/>
        <v>0.17515483871102333</v>
      </c>
      <c r="I70" s="348">
        <f t="shared" si="17"/>
        <v>8.9546903967857361E-2</v>
      </c>
      <c r="J70" s="348">
        <f t="shared" si="17"/>
        <v>-2.0329011604189873E-2</v>
      </c>
      <c r="K70" s="348">
        <f t="shared" si="17"/>
        <v>5.7119036093354225E-2</v>
      </c>
      <c r="L70" s="348">
        <f t="shared" si="17"/>
        <v>7.4751049280166626E-2</v>
      </c>
      <c r="M70" s="348">
        <f t="shared" si="17"/>
        <v>-6.9138035178184509E-2</v>
      </c>
      <c r="N70" s="348">
        <f t="shared" si="17"/>
        <v>8.2111835479736328E-2</v>
      </c>
      <c r="O70" s="348">
        <f t="shared" si="17"/>
        <v>0.21839824318885803</v>
      </c>
      <c r="P70" s="348">
        <f t="shared" si="17"/>
        <v>0.19749930500984192</v>
      </c>
      <c r="Q70" s="348">
        <f t="shared" si="17"/>
        <v>0.19675940275192261</v>
      </c>
      <c r="R70" s="348">
        <f t="shared" si="17"/>
        <v>0.22083395719528198</v>
      </c>
      <c r="S70" s="348">
        <f t="shared" si="17"/>
        <v>0.32115304470062256</v>
      </c>
      <c r="T70" s="348">
        <f t="shared" si="17"/>
        <v>0.41732156276702881</v>
      </c>
      <c r="U70" s="348">
        <f t="shared" si="17"/>
        <v>0.33632659912109375</v>
      </c>
    </row>
    <row r="71" spans="1:21" x14ac:dyDescent="0.25">
      <c r="A71" s="348"/>
      <c r="B71" s="348"/>
      <c r="C71" s="349">
        <v>2016</v>
      </c>
      <c r="D71" s="348">
        <f t="shared" ref="D71:D72" si="18">D25</f>
        <v>-0.1936362236738205</v>
      </c>
      <c r="E71" s="348">
        <f t="shared" ref="E71:U72" si="19">E25-D25</f>
        <v>-4.5335441827774048E-3</v>
      </c>
      <c r="F71" s="348">
        <f t="shared" si="19"/>
        <v>-5.6604892015457153E-3</v>
      </c>
      <c r="G71" s="348">
        <f t="shared" si="19"/>
        <v>4.5548036694526672E-2</v>
      </c>
      <c r="H71" s="348">
        <f t="shared" si="19"/>
        <v>0.12608043476939201</v>
      </c>
      <c r="I71" s="348">
        <f t="shared" si="19"/>
        <v>4.3426183983683586E-2</v>
      </c>
      <c r="J71" s="348">
        <f t="shared" si="19"/>
        <v>-8.2453154027462006E-4</v>
      </c>
      <c r="K71" s="348">
        <f t="shared" si="19"/>
        <v>7.1017879992723465E-2</v>
      </c>
      <c r="L71" s="348">
        <f t="shared" si="19"/>
        <v>5.2275292575359344E-2</v>
      </c>
      <c r="M71" s="348">
        <f t="shared" si="19"/>
        <v>-5.0583787262439728E-2</v>
      </c>
      <c r="N71" s="348">
        <f t="shared" si="19"/>
        <v>6.3019685447216034E-2</v>
      </c>
      <c r="O71" s="348">
        <f t="shared" si="19"/>
        <v>0.2305232435464859</v>
      </c>
      <c r="P71" s="348">
        <f t="shared" si="19"/>
        <v>0.20729917287826538</v>
      </c>
      <c r="Q71" s="348">
        <f t="shared" si="19"/>
        <v>0.11380261182785034</v>
      </c>
      <c r="R71" s="348">
        <f t="shared" si="19"/>
        <v>0.13233113288879395</v>
      </c>
      <c r="S71" s="348">
        <f t="shared" si="19"/>
        <v>0.50384491682052612</v>
      </c>
      <c r="T71" s="348">
        <f t="shared" si="19"/>
        <v>0.31975317001342773</v>
      </c>
      <c r="U71" s="348">
        <f t="shared" si="19"/>
        <v>0.59283947944641113</v>
      </c>
    </row>
    <row r="72" spans="1:21" x14ac:dyDescent="0.25">
      <c r="A72" s="348"/>
      <c r="B72" s="348"/>
      <c r="C72" s="349">
        <v>12016</v>
      </c>
      <c r="D72" s="348">
        <f t="shared" si="18"/>
        <v>-0.1936362236738205</v>
      </c>
      <c r="E72" s="348">
        <f t="shared" si="19"/>
        <v>-4.5335441827774048E-3</v>
      </c>
      <c r="F72" s="348">
        <f t="shared" si="19"/>
        <v>-5.6604892015457153E-3</v>
      </c>
      <c r="G72" s="348">
        <f t="shared" si="19"/>
        <v>4.5548036694526672E-2</v>
      </c>
      <c r="H72" s="348">
        <f t="shared" si="19"/>
        <v>0.12608043476939201</v>
      </c>
      <c r="I72" s="348">
        <f t="shared" si="19"/>
        <v>4.3426183983683586E-2</v>
      </c>
      <c r="J72" s="348">
        <f t="shared" si="19"/>
        <v>-8.2453154027462006E-4</v>
      </c>
      <c r="K72" s="348">
        <f t="shared" si="19"/>
        <v>7.1017879992723465E-2</v>
      </c>
      <c r="L72" s="348">
        <f t="shared" si="19"/>
        <v>5.2275292575359344E-2</v>
      </c>
      <c r="M72" s="348">
        <f t="shared" si="19"/>
        <v>-5.0583787262439728E-2</v>
      </c>
      <c r="N72" s="348">
        <f t="shared" si="19"/>
        <v>6.3019685447216034E-2</v>
      </c>
      <c r="O72" s="348">
        <f t="shared" si="19"/>
        <v>0.2305232435464859</v>
      </c>
      <c r="P72" s="348">
        <f t="shared" si="19"/>
        <v>0.20729917287826538</v>
      </c>
      <c r="Q72" s="348">
        <f t="shared" si="19"/>
        <v>0.11380261182785034</v>
      </c>
      <c r="R72" s="348">
        <f t="shared" si="19"/>
        <v>0.13233113288879395</v>
      </c>
      <c r="S72" s="348">
        <f t="shared" si="19"/>
        <v>0.50384491682052612</v>
      </c>
      <c r="T72" s="348">
        <f t="shared" si="19"/>
        <v>0.31975317001342773</v>
      </c>
      <c r="U72" s="348">
        <f t="shared" si="19"/>
        <v>0.59283947944641113</v>
      </c>
    </row>
    <row r="73" spans="1:21" x14ac:dyDescent="0.25">
      <c r="A73" s="348"/>
      <c r="B73" s="350" t="s">
        <v>778</v>
      </c>
      <c r="C73" s="349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</row>
    <row r="74" spans="1:21" ht="15" customHeight="1" x14ac:dyDescent="0.25">
      <c r="A74" s="348"/>
      <c r="B74" s="348"/>
      <c r="C74" s="349">
        <v>2012</v>
      </c>
      <c r="D74" s="348">
        <f>SUM(D28:$U28)</f>
        <v>0.9758767964085564</v>
      </c>
      <c r="E74" s="348">
        <f>SUM(E28:$U28)</f>
        <v>0.97557592764496803</v>
      </c>
      <c r="F74" s="348">
        <f>SUM(F28:$U28)</f>
        <v>0.9694334021769464</v>
      </c>
      <c r="G74" s="348">
        <f>SUM(G28:$U28)</f>
        <v>0.95888929767534137</v>
      </c>
      <c r="H74" s="348">
        <f>SUM(H28:$U28)</f>
        <v>0.93948796903714538</v>
      </c>
      <c r="I74" s="348">
        <f>SUM(I28:$U28)</f>
        <v>0.8769481903873384</v>
      </c>
      <c r="J74" s="348">
        <f>SUM(J28:$U28)</f>
        <v>0.83637468656525016</v>
      </c>
      <c r="K74" s="348">
        <f>SUM(K28:$U28)</f>
        <v>0.80875258473679423</v>
      </c>
      <c r="L74" s="348">
        <f>SUM(L28:$U28)</f>
        <v>0.77688361285254359</v>
      </c>
      <c r="M74" s="348">
        <f>SUM(M28:$U28)</f>
        <v>0.64449317334219813</v>
      </c>
      <c r="N74" s="348">
        <f>SUM(N28:$U28)</f>
        <v>0.61962250014767051</v>
      </c>
      <c r="O74" s="348">
        <f>SUM(O28:$U28)</f>
        <v>0.58947918703779578</v>
      </c>
      <c r="P74" s="348">
        <f>SUM(P28:$U28)</f>
        <v>0.24174285819754004</v>
      </c>
      <c r="Q74" s="348">
        <f>SUM(Q28:$U28)</f>
        <v>0.22389203822240233</v>
      </c>
      <c r="R74" s="348">
        <f>SUM(R28:$U28)</f>
        <v>0.1993688358925283</v>
      </c>
      <c r="S74" s="348">
        <f>SUM(S28:$U28)</f>
        <v>0.17121984018012881</v>
      </c>
      <c r="T74" s="348">
        <f>SUM(T28:$U28)</f>
        <v>1.3228117953985929E-2</v>
      </c>
      <c r="U74" s="348">
        <f>SUM(U28:$U28)</f>
        <v>3.2852594740688801E-3</v>
      </c>
    </row>
    <row r="75" spans="1:21" ht="15" customHeight="1" x14ac:dyDescent="0.25">
      <c r="A75" s="348"/>
      <c r="B75" s="348"/>
      <c r="C75" s="349">
        <v>12012</v>
      </c>
      <c r="D75" s="348">
        <f>SUM(D29:$U29)</f>
        <v>0.97630475129699335</v>
      </c>
      <c r="E75" s="348">
        <f>SUM(E29:$U29)</f>
        <v>0.97591487434692681</v>
      </c>
      <c r="F75" s="348">
        <f>SUM(F29:$U29)</f>
        <v>0.96924191177822649</v>
      </c>
      <c r="G75" s="348">
        <f>SUM(G29:$U29)</f>
        <v>0.95981230703182518</v>
      </c>
      <c r="H75" s="348">
        <f>SUM(H29:$U29)</f>
        <v>0.94055403140373528</v>
      </c>
      <c r="I75" s="348">
        <f>SUM(I29:$U29)</f>
        <v>0.87698695180006325</v>
      </c>
      <c r="J75" s="348">
        <f>SUM(J29:$U29)</f>
        <v>0.83682252583093941</v>
      </c>
      <c r="K75" s="348">
        <f>SUM(K29:$U29)</f>
        <v>0.81101784412749112</v>
      </c>
      <c r="L75" s="348">
        <f>SUM(L29:$U29)</f>
        <v>0.77681588684208691</v>
      </c>
      <c r="M75" s="348">
        <f>SUM(M29:$U29)</f>
        <v>0.65208347444422543</v>
      </c>
      <c r="N75" s="348">
        <f>SUM(N29:$U29)</f>
        <v>0.6255048040766269</v>
      </c>
      <c r="O75" s="348">
        <f>SUM(O29:$U29)</f>
        <v>0.59250082192011178</v>
      </c>
      <c r="P75" s="348">
        <f>SUM(P29:$U29)</f>
        <v>0.24796630558557808</v>
      </c>
      <c r="Q75" s="348">
        <f>SUM(Q29:$U29)</f>
        <v>0.23079714481718838</v>
      </c>
      <c r="R75" s="348">
        <f>SUM(R29:$U29)</f>
        <v>0.20599427563138306</v>
      </c>
      <c r="S75" s="348">
        <f>SUM(S29:$U29)</f>
        <v>0.17499464121647179</v>
      </c>
      <c r="T75" s="348">
        <f>SUM(T29:$U29)</f>
        <v>1.1549988063052297E-2</v>
      </c>
      <c r="U75" s="348">
        <f>SUM(U29:$U29)</f>
        <v>2.8929582331329584E-3</v>
      </c>
    </row>
    <row r="76" spans="1:21" x14ac:dyDescent="0.25">
      <c r="A76" s="348"/>
      <c r="B76" s="348"/>
      <c r="C76" s="349">
        <v>22012</v>
      </c>
      <c r="D76" s="348">
        <f>SUM(D30:$U30)</f>
        <v>0.97651389212114736</v>
      </c>
      <c r="E76" s="348">
        <f>SUM(E30:$U30)</f>
        <v>0.97600086452439427</v>
      </c>
      <c r="F76" s="348">
        <f>SUM(F30:$U30)</f>
        <v>0.97047904320061207</v>
      </c>
      <c r="G76" s="348">
        <f>SUM(G30:$U30)</f>
        <v>0.95997145771980286</v>
      </c>
      <c r="H76" s="348">
        <f>SUM(H30:$U30)</f>
        <v>0.94154037907719612</v>
      </c>
      <c r="I76" s="348">
        <f>SUM(I30:$U30)</f>
        <v>0.87981638684868813</v>
      </c>
      <c r="J76" s="348">
        <f>SUM(J30:$U30)</f>
        <v>0.84020387008786201</v>
      </c>
      <c r="K76" s="348">
        <f>SUM(K30:$U30)</f>
        <v>0.81153713539242744</v>
      </c>
      <c r="L76" s="348">
        <f>SUM(L30:$U30)</f>
        <v>0.77884155511856079</v>
      </c>
      <c r="M76" s="348">
        <f>SUM(M30:$U30)</f>
        <v>0.64974714815616608</v>
      </c>
      <c r="N76" s="348">
        <f>SUM(N30:$U30)</f>
        <v>0.62236708402633667</v>
      </c>
      <c r="O76" s="348">
        <f>SUM(O30:$U30)</f>
        <v>0.59127370454370975</v>
      </c>
      <c r="P76" s="348">
        <f>SUM(P30:$U30)</f>
        <v>0.24242485500872135</v>
      </c>
      <c r="Q76" s="348">
        <f>SUM(Q30:$U30)</f>
        <v>0.22529684193432331</v>
      </c>
      <c r="R76" s="348">
        <f>SUM(R30:$U30)</f>
        <v>0.19997210986912251</v>
      </c>
      <c r="S76" s="348">
        <f>SUM(S30:$U30)</f>
        <v>0.17255774885416031</v>
      </c>
      <c r="T76" s="348">
        <f>SUM(T30:$U30)</f>
        <v>1.6236387193202972E-2</v>
      </c>
      <c r="U76" s="348">
        <f>SUM(U30:$U30)</f>
        <v>4.7986945137381554E-3</v>
      </c>
    </row>
    <row r="77" spans="1:21" x14ac:dyDescent="0.25">
      <c r="A77" s="348"/>
      <c r="B77" s="348"/>
      <c r="C77" s="349">
        <v>32012</v>
      </c>
      <c r="D77" s="348">
        <f>SUM(D31:$U31)</f>
        <v>0.97553802034599357</v>
      </c>
      <c r="E77" s="348">
        <f>SUM(E31:$U31)</f>
        <v>0.97547864075750113</v>
      </c>
      <c r="F77" s="348">
        <f>SUM(F31:$U31)</f>
        <v>0.96981342835351825</v>
      </c>
      <c r="G77" s="348">
        <f>SUM(G31:$U31)</f>
        <v>0.95860412297770381</v>
      </c>
      <c r="H77" s="348">
        <f>SUM(H31:$U31)</f>
        <v>0.93879530159756541</v>
      </c>
      <c r="I77" s="348">
        <f>SUM(I31:$U31)</f>
        <v>0.87523935316130519</v>
      </c>
      <c r="J77" s="348">
        <f>SUM(J31:$U31)</f>
        <v>0.83303245855495334</v>
      </c>
      <c r="K77" s="348">
        <f>SUM(K31:$U31)</f>
        <v>0.80443148640915751</v>
      </c>
      <c r="L77" s="348">
        <f>SUM(L31:$U31)</f>
        <v>0.77418727753683925</v>
      </c>
      <c r="M77" s="348">
        <f>SUM(M31:$U31)</f>
        <v>0.63781490502879024</v>
      </c>
      <c r="N77" s="348">
        <f>SUM(N31:$U31)</f>
        <v>0.61516813328489661</v>
      </c>
      <c r="O77" s="348">
        <f>SUM(O31:$U31)</f>
        <v>0.58606780087575316</v>
      </c>
      <c r="P77" s="348">
        <f>SUM(P31:$U31)</f>
        <v>0.24092886364087462</v>
      </c>
      <c r="Q77" s="348">
        <f>SUM(Q31:$U31)</f>
        <v>0.22231336450204253</v>
      </c>
      <c r="R77" s="348">
        <f>SUM(R31:$U31)</f>
        <v>0.19781638821586967</v>
      </c>
      <c r="S77" s="348">
        <f>SUM(S31:$U31)</f>
        <v>0.16965445643290877</v>
      </c>
      <c r="T77" s="348">
        <f>SUM(T31:$U31)</f>
        <v>1.2309384997934103E-2</v>
      </c>
      <c r="U77" s="348">
        <f>SUM(U31:$U31)</f>
        <v>3.2066064886748791E-3</v>
      </c>
    </row>
    <row r="78" spans="1:21" x14ac:dyDescent="0.25">
      <c r="A78" s="348"/>
      <c r="B78" s="348"/>
      <c r="C78" s="349">
        <v>42012</v>
      </c>
      <c r="D78" s="348">
        <f>SUM(D32:$U32)</f>
        <v>0.97515252792800311</v>
      </c>
      <c r="E78" s="348">
        <f>SUM(E32:$U32)</f>
        <v>0.97491241921670735</v>
      </c>
      <c r="F78" s="348">
        <f>SUM(F32:$U32)</f>
        <v>0.96819594758562744</v>
      </c>
      <c r="G78" s="348">
        <f>SUM(G32:$U32)</f>
        <v>0.95717777102254331</v>
      </c>
      <c r="H78" s="348">
        <f>SUM(H32:$U32)</f>
        <v>0.9370668230112642</v>
      </c>
      <c r="I78" s="348">
        <f>SUM(I32:$U32)</f>
        <v>0.87572936317883432</v>
      </c>
      <c r="J78" s="348">
        <f>SUM(J32:$U32)</f>
        <v>0.83541041589342058</v>
      </c>
      <c r="K78" s="348">
        <f>SUM(K32:$U32)</f>
        <v>0.80801770440302789</v>
      </c>
      <c r="L78" s="348">
        <f>SUM(L32:$U32)</f>
        <v>0.7776629829313606</v>
      </c>
      <c r="M78" s="348">
        <f>SUM(M32:$U32)</f>
        <v>0.63837610720656812</v>
      </c>
      <c r="N78" s="348">
        <f>SUM(N32:$U32)</f>
        <v>0.61549725546501577</v>
      </c>
      <c r="O78" s="348">
        <f>SUM(O32:$U32)</f>
        <v>0.58808930381201208</v>
      </c>
      <c r="P78" s="348">
        <f>SUM(P32:$U32)</f>
        <v>0.23573680385015905</v>
      </c>
      <c r="Q78" s="348">
        <f>SUM(Q32:$U32)</f>
        <v>0.21724861464463174</v>
      </c>
      <c r="R78" s="348">
        <f>SUM(R32:$U32)</f>
        <v>0.19377883127890527</v>
      </c>
      <c r="S78" s="348">
        <f>SUM(S32:$U32)</f>
        <v>0.16771364188753068</v>
      </c>
      <c r="T78" s="348">
        <f>SUM(T32:$U32)</f>
        <v>1.2775584822520614E-2</v>
      </c>
      <c r="U78" s="348">
        <f>SUM(U32:$U32)</f>
        <v>2.2316824179142714E-3</v>
      </c>
    </row>
    <row r="79" spans="1:21" x14ac:dyDescent="0.25">
      <c r="A79" s="348"/>
      <c r="B79" s="348"/>
      <c r="C79" s="349">
        <v>2013</v>
      </c>
      <c r="D79" s="348">
        <f>SUM(D33:$U33)</f>
        <v>0.97555406411993317</v>
      </c>
      <c r="E79" s="348">
        <f>SUM(E33:$U33)</f>
        <v>0.97526820166967809</v>
      </c>
      <c r="F79" s="348">
        <f>SUM(F33:$U33)</f>
        <v>0.96965169836767018</v>
      </c>
      <c r="G79" s="348">
        <f>SUM(G33:$U33)</f>
        <v>0.95994192943908274</v>
      </c>
      <c r="H79" s="348">
        <f>SUM(H33:$U33)</f>
        <v>0.94188194000162184</v>
      </c>
      <c r="I79" s="348">
        <f>SUM(I33:$U33)</f>
        <v>0.87882418953813612</v>
      </c>
      <c r="J79" s="348">
        <f>SUM(J33:$U33)</f>
        <v>0.84200172149576247</v>
      </c>
      <c r="K79" s="348">
        <f>SUM(K33:$U33)</f>
        <v>0.81701728724874556</v>
      </c>
      <c r="L79" s="348">
        <f>SUM(L33:$U33)</f>
        <v>0.78482994087971747</v>
      </c>
      <c r="M79" s="348">
        <f>SUM(M33:$U33)</f>
        <v>0.65380072244442999</v>
      </c>
      <c r="N79" s="348">
        <f>SUM(N33:$U33)</f>
        <v>0.62962839216925204</v>
      </c>
      <c r="O79" s="348">
        <f>SUM(O33:$U33)</f>
        <v>0.60290714376606047</v>
      </c>
      <c r="P79" s="348">
        <f>SUM(P33:$U33)</f>
        <v>0.23829533928073943</v>
      </c>
      <c r="Q79" s="348">
        <f>SUM(Q33:$U33)</f>
        <v>0.22164547839201987</v>
      </c>
      <c r="R79" s="348">
        <f>SUM(R33:$U33)</f>
        <v>0.20025838748551905</v>
      </c>
      <c r="S79" s="348">
        <f>SUM(S33:$U33)</f>
        <v>0.17566595622338355</v>
      </c>
      <c r="T79" s="348">
        <f>SUM(T33:$U33)</f>
        <v>1.1773403966799378E-2</v>
      </c>
      <c r="U79" s="348">
        <f>SUM(U33:$U33)</f>
        <v>2.6472129393368959E-3</v>
      </c>
    </row>
    <row r="80" spans="1:21" x14ac:dyDescent="0.25">
      <c r="A80" s="348"/>
      <c r="B80" s="348"/>
      <c r="C80" s="349">
        <v>12013</v>
      </c>
      <c r="D80" s="348">
        <f>SUM(D34:$U34)</f>
        <v>0.9726420035949559</v>
      </c>
      <c r="E80" s="348">
        <f>SUM(E34:$U34)</f>
        <v>0.97253678971901536</v>
      </c>
      <c r="F80" s="348">
        <f>SUM(F34:$U34)</f>
        <v>0.96695890557020903</v>
      </c>
      <c r="G80" s="348">
        <f>SUM(G34:$U34)</f>
        <v>0.95672163087874651</v>
      </c>
      <c r="H80" s="348">
        <f>SUM(H34:$U34)</f>
        <v>0.93741560820490122</v>
      </c>
      <c r="I80" s="348">
        <f>SUM(I34:$U34)</f>
        <v>0.87631250265985727</v>
      </c>
      <c r="J80" s="348">
        <f>SUM(J34:$U34)</f>
        <v>0.83807426039129496</v>
      </c>
      <c r="K80" s="348">
        <f>SUM(K34:$U34)</f>
        <v>0.81351264473050833</v>
      </c>
      <c r="L80" s="348">
        <f>SUM(L34:$U34)</f>
        <v>0.78136986400932074</v>
      </c>
      <c r="M80" s="348">
        <f>SUM(M34:$U34)</f>
        <v>0.6476327320560813</v>
      </c>
      <c r="N80" s="348">
        <f>SUM(N34:$U34)</f>
        <v>0.62382997665554285</v>
      </c>
      <c r="O80" s="348">
        <f>SUM(O34:$U34)</f>
        <v>0.59828283730894327</v>
      </c>
      <c r="P80" s="348">
        <f>SUM(P34:$U34)</f>
        <v>0.23824029508978128</v>
      </c>
      <c r="Q80" s="348">
        <f>SUM(Q34:$U34)</f>
        <v>0.22235982399433851</v>
      </c>
      <c r="R80" s="348">
        <f>SUM(R34:$U34)</f>
        <v>0.19930533785372972</v>
      </c>
      <c r="S80" s="348">
        <f>SUM(S34:$U34)</f>
        <v>0.17356303427368402</v>
      </c>
      <c r="T80" s="348">
        <f>SUM(T34:$U34)</f>
        <v>1.1916310526430607E-2</v>
      </c>
      <c r="U80" s="348">
        <f>SUM(U34:$U34)</f>
        <v>2.3862682282924652E-3</v>
      </c>
    </row>
    <row r="81" spans="1:21" x14ac:dyDescent="0.25">
      <c r="A81" s="348"/>
      <c r="B81" s="348"/>
      <c r="C81" s="349">
        <v>22013</v>
      </c>
      <c r="D81" s="348">
        <f>SUM(D31:$U31)</f>
        <v>0.97553802034599357</v>
      </c>
      <c r="E81" s="348">
        <f>SUM(E31:$U31)</f>
        <v>0.97547864075750113</v>
      </c>
      <c r="F81" s="348">
        <f>SUM(F31:$U31)</f>
        <v>0.96981342835351825</v>
      </c>
      <c r="G81" s="348">
        <f>SUM(G31:$U31)</f>
        <v>0.95860412297770381</v>
      </c>
      <c r="H81" s="348">
        <f>SUM(H31:$U31)</f>
        <v>0.93879530159756541</v>
      </c>
      <c r="I81" s="348">
        <f>SUM(I31:$U31)</f>
        <v>0.87523935316130519</v>
      </c>
      <c r="J81" s="348">
        <f>SUM(J31:$U31)</f>
        <v>0.83303245855495334</v>
      </c>
      <c r="K81" s="348">
        <f>SUM(K31:$U31)</f>
        <v>0.80443148640915751</v>
      </c>
      <c r="L81" s="348">
        <f>SUM(L31:$U31)</f>
        <v>0.77418727753683925</v>
      </c>
      <c r="M81" s="348">
        <f>SUM(M31:$U31)</f>
        <v>0.63781490502879024</v>
      </c>
      <c r="N81" s="348">
        <f>SUM(N31:$U31)</f>
        <v>0.61516813328489661</v>
      </c>
      <c r="O81" s="348">
        <f>SUM(O31:$U31)</f>
        <v>0.58606780087575316</v>
      </c>
      <c r="P81" s="348">
        <f>SUM(P31:$U31)</f>
        <v>0.24092886364087462</v>
      </c>
      <c r="Q81" s="348">
        <f>SUM(Q31:$U31)</f>
        <v>0.22231336450204253</v>
      </c>
      <c r="R81" s="348">
        <f>SUM(R31:$U31)</f>
        <v>0.19781638821586967</v>
      </c>
      <c r="S81" s="348">
        <f>SUM(S31:$U31)</f>
        <v>0.16965445643290877</v>
      </c>
      <c r="T81" s="348">
        <f>SUM(T31:$U31)</f>
        <v>1.2309384997934103E-2</v>
      </c>
      <c r="U81" s="348">
        <f>SUM(U31:$U31)</f>
        <v>3.2066064886748791E-3</v>
      </c>
    </row>
    <row r="82" spans="1:21" x14ac:dyDescent="0.25">
      <c r="A82" s="348"/>
      <c r="B82" s="348"/>
      <c r="C82" s="349">
        <v>32013</v>
      </c>
      <c r="D82" s="348">
        <f>SUM(D32:$U32)</f>
        <v>0.97515252792800311</v>
      </c>
      <c r="E82" s="348">
        <f>SUM(E32:$U32)</f>
        <v>0.97491241921670735</v>
      </c>
      <c r="F82" s="348">
        <f>SUM(F32:$U32)</f>
        <v>0.96819594758562744</v>
      </c>
      <c r="G82" s="348">
        <f>SUM(G32:$U32)</f>
        <v>0.95717777102254331</v>
      </c>
      <c r="H82" s="348">
        <f>SUM(H32:$U32)</f>
        <v>0.9370668230112642</v>
      </c>
      <c r="I82" s="348">
        <f>SUM(I32:$U32)</f>
        <v>0.87572936317883432</v>
      </c>
      <c r="J82" s="348">
        <f>SUM(J32:$U32)</f>
        <v>0.83541041589342058</v>
      </c>
      <c r="K82" s="348">
        <f>SUM(K32:$U32)</f>
        <v>0.80801770440302789</v>
      </c>
      <c r="L82" s="348">
        <f>SUM(L32:$U32)</f>
        <v>0.7776629829313606</v>
      </c>
      <c r="M82" s="348">
        <f>SUM(M32:$U32)</f>
        <v>0.63837610720656812</v>
      </c>
      <c r="N82" s="348">
        <f>SUM(N32:$U32)</f>
        <v>0.61549725546501577</v>
      </c>
      <c r="O82" s="348">
        <f>SUM(O32:$U32)</f>
        <v>0.58808930381201208</v>
      </c>
      <c r="P82" s="348">
        <f>SUM(P32:$U32)</f>
        <v>0.23573680385015905</v>
      </c>
      <c r="Q82" s="348">
        <f>SUM(Q32:$U32)</f>
        <v>0.21724861464463174</v>
      </c>
      <c r="R82" s="348">
        <f>SUM(R32:$U32)</f>
        <v>0.19377883127890527</v>
      </c>
      <c r="S82" s="348">
        <f>SUM(S32:$U32)</f>
        <v>0.16771364188753068</v>
      </c>
      <c r="T82" s="348">
        <f>SUM(T32:$U32)</f>
        <v>1.2775584822520614E-2</v>
      </c>
      <c r="U82" s="348">
        <f>SUM(U32:$U32)</f>
        <v>2.2316824179142714E-3</v>
      </c>
    </row>
    <row r="83" spans="1:21" x14ac:dyDescent="0.25">
      <c r="A83" s="348"/>
      <c r="B83" s="348"/>
      <c r="C83" s="349">
        <v>42013</v>
      </c>
      <c r="D83" s="348">
        <f>SUM(D37:$U37)</f>
        <v>0.97599871660349891</v>
      </c>
      <c r="E83" s="348">
        <f>SUM(E37:$U37)</f>
        <v>0.97558141313493252</v>
      </c>
      <c r="F83" s="348">
        <f>SUM(F37:$U37)</f>
        <v>0.97014690516516566</v>
      </c>
      <c r="G83" s="348">
        <f>SUM(G37:$U37)</f>
        <v>0.96020998107269406</v>
      </c>
      <c r="H83" s="348">
        <f>SUM(H37:$U37)</f>
        <v>0.94488974800333381</v>
      </c>
      <c r="I83" s="348">
        <f>SUM(I37:$U37)</f>
        <v>0.88056460907682776</v>
      </c>
      <c r="J83" s="348">
        <f>SUM(J37:$U37)</f>
        <v>0.8447916149161756</v>
      </c>
      <c r="K83" s="348">
        <f>SUM(K37:$U37)</f>
        <v>0.82176501816138625</v>
      </c>
      <c r="L83" s="348">
        <f>SUM(L37:$U37)</f>
        <v>0.78950581094250083</v>
      </c>
      <c r="M83" s="348">
        <f>SUM(M37:$U37)</f>
        <v>0.66003027698025107</v>
      </c>
      <c r="N83" s="348">
        <f>SUM(N37:$U37)</f>
        <v>0.63618710217997432</v>
      </c>
      <c r="O83" s="348">
        <f>SUM(O37:$U37)</f>
        <v>0.61049753753468394</v>
      </c>
      <c r="P83" s="348">
        <f>SUM(P37:$U37)</f>
        <v>0.24726909724995494</v>
      </c>
      <c r="Q83" s="348">
        <f>SUM(Q37:$U37)</f>
        <v>0.22894080122932792</v>
      </c>
      <c r="R83" s="348">
        <f>SUM(R37:$U37)</f>
        <v>0.20815100474283099</v>
      </c>
      <c r="S83" s="348">
        <f>SUM(S37:$U37)</f>
        <v>0.18576577631756663</v>
      </c>
      <c r="T83" s="348">
        <f>SUM(T37:$U37)</f>
        <v>1.3144272845238447E-2</v>
      </c>
      <c r="U83" s="348">
        <f>SUM(U37:$U37)</f>
        <v>3.6394423805177212E-3</v>
      </c>
    </row>
    <row r="84" spans="1:21" x14ac:dyDescent="0.25">
      <c r="A84" s="348"/>
      <c r="B84" s="348"/>
      <c r="C84" s="349">
        <v>2014</v>
      </c>
      <c r="D84" s="348">
        <f>SUM(D34:$U34)</f>
        <v>0.9726420035949559</v>
      </c>
      <c r="E84" s="348">
        <f>SUM(E34:$U34)</f>
        <v>0.97253678971901536</v>
      </c>
      <c r="F84" s="348">
        <f>SUM(F34:$U34)</f>
        <v>0.96695890557020903</v>
      </c>
      <c r="G84" s="348">
        <f>SUM(G34:$U34)</f>
        <v>0.95672163087874651</v>
      </c>
      <c r="H84" s="348">
        <f>SUM(H34:$U34)</f>
        <v>0.93741560820490122</v>
      </c>
      <c r="I84" s="348">
        <f>SUM(I34:$U34)</f>
        <v>0.87631250265985727</v>
      </c>
      <c r="J84" s="348">
        <f>SUM(J34:$U34)</f>
        <v>0.83807426039129496</v>
      </c>
      <c r="K84" s="348">
        <f>SUM(K34:$U34)</f>
        <v>0.81351264473050833</v>
      </c>
      <c r="L84" s="348">
        <f>SUM(L34:$U34)</f>
        <v>0.78136986400932074</v>
      </c>
      <c r="M84" s="348">
        <f>SUM(M34:$U34)</f>
        <v>0.6476327320560813</v>
      </c>
      <c r="N84" s="348">
        <f>SUM(N34:$U34)</f>
        <v>0.62382997665554285</v>
      </c>
      <c r="O84" s="348">
        <f>SUM(O34:$U34)</f>
        <v>0.59828283730894327</v>
      </c>
      <c r="P84" s="348">
        <f>SUM(P34:$U34)</f>
        <v>0.23824029508978128</v>
      </c>
      <c r="Q84" s="348">
        <f>SUM(Q34:$U34)</f>
        <v>0.22235982399433851</v>
      </c>
      <c r="R84" s="348">
        <f>SUM(R34:$U34)</f>
        <v>0.19930533785372972</v>
      </c>
      <c r="S84" s="348">
        <f>SUM(S34:$U34)</f>
        <v>0.17356303427368402</v>
      </c>
      <c r="T84" s="348">
        <f>SUM(T34:$U34)</f>
        <v>1.1916310526430607E-2</v>
      </c>
      <c r="U84" s="348">
        <f>SUM(U34:$U34)</f>
        <v>2.3862682282924652E-3</v>
      </c>
    </row>
    <row r="85" spans="1:21" x14ac:dyDescent="0.25">
      <c r="A85" s="348"/>
      <c r="B85" s="348"/>
      <c r="C85" s="349">
        <v>12014</v>
      </c>
      <c r="D85" s="348">
        <f>SUM(D35:$U35)</f>
        <v>0.97627820289199008</v>
      </c>
      <c r="E85" s="348">
        <f>SUM(E35:$U35)</f>
        <v>0.97617303673177958</v>
      </c>
      <c r="F85" s="348">
        <f>SUM(F35:$U35)</f>
        <v>0.96971533121541142</v>
      </c>
      <c r="G85" s="348">
        <f>SUM(G35:$U35)</f>
        <v>0.9600200722925365</v>
      </c>
      <c r="H85" s="348">
        <f>SUM(H35:$U35)</f>
        <v>0.94124155258759856</v>
      </c>
      <c r="I85" s="348">
        <f>SUM(I35:$U35)</f>
        <v>0.87923440849408507</v>
      </c>
      <c r="J85" s="348">
        <f>SUM(J35:$U35)</f>
        <v>0.84181583067402244</v>
      </c>
      <c r="K85" s="348">
        <f>SUM(K35:$U35)</f>
        <v>0.81493580853566527</v>
      </c>
      <c r="L85" s="348">
        <f>SUM(L35:$U35)</f>
        <v>0.78222561022266746</v>
      </c>
      <c r="M85" s="348">
        <f>SUM(M35:$U35)</f>
        <v>0.64953129133209586</v>
      </c>
      <c r="N85" s="348">
        <f>SUM(N35:$U35)</f>
        <v>0.62526613799855113</v>
      </c>
      <c r="O85" s="348">
        <f>SUM(O35:$U35)</f>
        <v>0.59735265327617526</v>
      </c>
      <c r="P85" s="348">
        <f>SUM(P35:$U35)</f>
        <v>0.23050230694934726</v>
      </c>
      <c r="Q85" s="348">
        <f>SUM(Q35:$U35)</f>
        <v>0.21394828101620078</v>
      </c>
      <c r="R85" s="348">
        <f>SUM(R35:$U35)</f>
        <v>0.19164929864928126</v>
      </c>
      <c r="S85" s="348">
        <f>SUM(S35:$U35)</f>
        <v>0.16610760008916259</v>
      </c>
      <c r="T85" s="348">
        <f>SUM(T35:$U35)</f>
        <v>1.0033269878476858E-2</v>
      </c>
      <c r="U85" s="348">
        <f>SUM(U35:$U35)</f>
        <v>2.351054921746254E-3</v>
      </c>
    </row>
    <row r="86" spans="1:21" x14ac:dyDescent="0.25">
      <c r="A86" s="348"/>
      <c r="B86" s="348"/>
      <c r="C86" s="349">
        <v>22014</v>
      </c>
      <c r="D86" s="348">
        <f>SUM(D36:$U36)</f>
        <v>0.97729604982305318</v>
      </c>
      <c r="E86" s="348">
        <f>SUM(E36:$U36)</f>
        <v>0.97677988652139902</v>
      </c>
      <c r="F86" s="348">
        <f>SUM(F36:$U36)</f>
        <v>0.97178276814520359</v>
      </c>
      <c r="G86" s="348">
        <f>SUM(G36:$U36)</f>
        <v>0.96280764508992434</v>
      </c>
      <c r="H86" s="348">
        <f>SUM(H36:$U36)</f>
        <v>0.94400579389184713</v>
      </c>
      <c r="I86" s="348">
        <f>SUM(I36:$U36)</f>
        <v>0.87920379545539618</v>
      </c>
      <c r="J86" s="348">
        <f>SUM(J36:$U36)</f>
        <v>0.84335118439048529</v>
      </c>
      <c r="K86" s="348">
        <f>SUM(K36:$U36)</f>
        <v>0.81790394987910986</v>
      </c>
      <c r="L86" s="348">
        <f>SUM(L36:$U36)</f>
        <v>0.78626326750963926</v>
      </c>
      <c r="M86" s="348">
        <f>SUM(M36:$U36)</f>
        <v>0.65805808734148741</v>
      </c>
      <c r="N86" s="348">
        <f>SUM(N36:$U36)</f>
        <v>0.63328589592128992</v>
      </c>
      <c r="O86" s="348">
        <f>SUM(O36:$U36)</f>
        <v>0.60556567739695311</v>
      </c>
      <c r="P86" s="348">
        <f>SUM(P36:$U36)</f>
        <v>0.23726816009730101</v>
      </c>
      <c r="Q86" s="348">
        <f>SUM(Q36:$U36)</f>
        <v>0.22140942048281431</v>
      </c>
      <c r="R86" s="348">
        <f>SUM(R36:$U36)</f>
        <v>0.20200230088084936</v>
      </c>
      <c r="S86" s="348">
        <f>SUM(S36:$U36)</f>
        <v>0.17732625547796488</v>
      </c>
      <c r="T86" s="348">
        <f>SUM(T36:$U36)</f>
        <v>1.2012713588774204E-2</v>
      </c>
      <c r="U86" s="348">
        <f>SUM(U36:$U36)</f>
        <v>2.2247415035963058E-3</v>
      </c>
    </row>
    <row r="87" spans="1:21" x14ac:dyDescent="0.25">
      <c r="A87" s="348"/>
      <c r="B87" s="348"/>
      <c r="C87" s="349">
        <v>32014</v>
      </c>
      <c r="D87" s="348">
        <f>SUM(D41:$U41)</f>
        <v>0.98161794258339796</v>
      </c>
      <c r="E87" s="348">
        <f>SUM(E41:$U41)</f>
        <v>0.98140326933935285</v>
      </c>
      <c r="F87" s="348">
        <f>SUM(F41:$U41)</f>
        <v>0.97724366234615445</v>
      </c>
      <c r="G87" s="348">
        <f>SUM(G41:$U41)</f>
        <v>0.96831213450059295</v>
      </c>
      <c r="H87" s="348">
        <f>SUM(H41:$U41)</f>
        <v>0.95331277279183269</v>
      </c>
      <c r="I87" s="348">
        <f>SUM(I41:$U41)</f>
        <v>0.89475714741274714</v>
      </c>
      <c r="J87" s="348">
        <f>SUM(J41:$U41)</f>
        <v>0.86304932413622737</v>
      </c>
      <c r="K87" s="348">
        <f>SUM(K41:$U41)</f>
        <v>0.83796582510694861</v>
      </c>
      <c r="L87" s="348">
        <f>SUM(L41:$U41)</f>
        <v>0.80987474275752902</v>
      </c>
      <c r="M87" s="348">
        <f>SUM(M41:$U41)</f>
        <v>0.67446604324504733</v>
      </c>
      <c r="N87" s="348">
        <f>SUM(N41:$U41)</f>
        <v>0.65248412219807506</v>
      </c>
      <c r="O87" s="348">
        <f>SUM(O41:$U41)</f>
        <v>0.62548181926831603</v>
      </c>
      <c r="P87" s="348">
        <f>SUM(P41:$U41)</f>
        <v>0.25010932004079223</v>
      </c>
      <c r="Q87" s="348">
        <f>SUM(Q41:$U41)</f>
        <v>0.23505100188776851</v>
      </c>
      <c r="R87" s="348">
        <f>SUM(R41:$U41)</f>
        <v>0.21587831480428576</v>
      </c>
      <c r="S87" s="348">
        <f>SUM(S41:$U41)</f>
        <v>0.19153192592784762</v>
      </c>
      <c r="T87" s="348">
        <f>SUM(T41:$U41)</f>
        <v>1.4139517676085234E-2</v>
      </c>
      <c r="U87" s="348">
        <f>SUM(U41:$U41)</f>
        <v>5.0881546922028065E-3</v>
      </c>
    </row>
    <row r="88" spans="1:21" x14ac:dyDescent="0.25">
      <c r="A88" s="348"/>
      <c r="B88" s="348"/>
      <c r="C88" s="349">
        <v>42014</v>
      </c>
      <c r="D88" s="348">
        <f>SUM(D42:$U42)</f>
        <v>0.9805976236530114</v>
      </c>
      <c r="E88" s="348">
        <f>SUM(E42:$U42)</f>
        <v>0.98022604873403907</v>
      </c>
      <c r="F88" s="348">
        <f>SUM(F42:$U42)</f>
        <v>0.97587373200803995</v>
      </c>
      <c r="G88" s="348">
        <f>SUM(G42:$U42)</f>
        <v>0.96725093200802803</v>
      </c>
      <c r="H88" s="348">
        <f>SUM(H42:$U42)</f>
        <v>0.95381467044353485</v>
      </c>
      <c r="I88" s="348">
        <f>SUM(I42:$U42)</f>
        <v>0.89702906832098961</v>
      </c>
      <c r="J88" s="348">
        <f>SUM(J42:$U42)</f>
        <v>0.86655681021511555</v>
      </c>
      <c r="K88" s="348">
        <f>SUM(K42:$U42)</f>
        <v>0.84472852386534214</v>
      </c>
      <c r="L88" s="348">
        <f>SUM(L42:$U42)</f>
        <v>0.81869172118604183</v>
      </c>
      <c r="M88" s="348">
        <f>SUM(M42:$U42)</f>
        <v>0.68471167050302029</v>
      </c>
      <c r="N88" s="348">
        <f>SUM(N42:$U42)</f>
        <v>0.66125296615064144</v>
      </c>
      <c r="O88" s="348">
        <f>SUM(O42:$U42)</f>
        <v>0.63493523187935352</v>
      </c>
      <c r="P88" s="348">
        <f>SUM(P42:$U42)</f>
        <v>0.25706899352371693</v>
      </c>
      <c r="Q88" s="348">
        <f>SUM(Q42:$U42)</f>
        <v>0.24223000928759575</v>
      </c>
      <c r="R88" s="348">
        <f>SUM(R42:$U42)</f>
        <v>0.21858267672359943</v>
      </c>
      <c r="S88" s="348">
        <f>SUM(S42:$U42)</f>
        <v>0.1941620260477066</v>
      </c>
      <c r="T88" s="348">
        <f>SUM(T42:$U42)</f>
        <v>1.1402219533920288E-2</v>
      </c>
      <c r="U88" s="348">
        <f>SUM(U42:$U42)</f>
        <v>3.9765029214322567E-3</v>
      </c>
    </row>
    <row r="89" spans="1:21" x14ac:dyDescent="0.25">
      <c r="A89" s="348"/>
      <c r="B89" s="348"/>
      <c r="C89" s="349">
        <v>2015</v>
      </c>
      <c r="D89" s="348">
        <f>SUM(D43:$U43)</f>
        <v>0.97140306064102333</v>
      </c>
      <c r="E89" s="348">
        <f>SUM(E43:$U43)</f>
        <v>0.97116187168285251</v>
      </c>
      <c r="F89" s="348">
        <f>SUM(F43:$U43)</f>
        <v>0.96684307046234608</v>
      </c>
      <c r="G89" s="348">
        <f>SUM(G43:$U43)</f>
        <v>0.95951742399483919</v>
      </c>
      <c r="H89" s="348">
        <f>SUM(H43:$U43)</f>
        <v>0.94678543321788311</v>
      </c>
      <c r="I89" s="348">
        <f>SUM(I43:$U43)</f>
        <v>0.8942760806530714</v>
      </c>
      <c r="J89" s="348">
        <f>SUM(J43:$U43)</f>
        <v>0.86459237337112427</v>
      </c>
      <c r="K89" s="348">
        <f>SUM(K43:$U43)</f>
        <v>0.8445831686258316</v>
      </c>
      <c r="L89" s="348">
        <f>SUM(L43:$U43)</f>
        <v>0.82039811462163925</v>
      </c>
      <c r="M89" s="348">
        <f>SUM(M43:$U43)</f>
        <v>0.6930721178650856</v>
      </c>
      <c r="N89" s="348">
        <f>SUM(N43:$U43)</f>
        <v>0.67274023778736591</v>
      </c>
      <c r="O89" s="348">
        <f>SUM(O43:$U43)</f>
        <v>0.64794925041496754</v>
      </c>
      <c r="P89" s="348">
        <f>SUM(P43:$U43)</f>
        <v>0.26523998565971851</v>
      </c>
      <c r="Q89" s="348">
        <f>SUM(Q43:$U43)</f>
        <v>0.24890308082103729</v>
      </c>
      <c r="R89" s="348">
        <f>SUM(R43:$U43)</f>
        <v>0.22528569214046001</v>
      </c>
      <c r="S89" s="348">
        <f>SUM(S43:$U43)</f>
        <v>0.19960126094520092</v>
      </c>
      <c r="T89" s="348">
        <f>SUM(T43:$U43)</f>
        <v>1.1455623432993889E-2</v>
      </c>
      <c r="U89" s="348">
        <f>SUM(U43:$U43)</f>
        <v>4.6516647562384605E-3</v>
      </c>
    </row>
    <row r="90" spans="1:21" x14ac:dyDescent="0.25">
      <c r="A90" s="348"/>
      <c r="B90" s="348"/>
      <c r="C90" s="349">
        <v>12015</v>
      </c>
      <c r="D90" s="348">
        <f>SUM(D44:$U44)</f>
        <v>0.97843129206739832</v>
      </c>
      <c r="E90" s="348">
        <f>SUM(E44:$U44)</f>
        <v>0.97821970842778683</v>
      </c>
      <c r="F90" s="348">
        <f>SUM(F44:$U44)</f>
        <v>0.97386574139818549</v>
      </c>
      <c r="G90" s="348">
        <f>SUM(G44:$U44)</f>
        <v>0.9660993218421936</v>
      </c>
      <c r="H90" s="348">
        <f>SUM(H44:$U44)</f>
        <v>0.95323059055954218</v>
      </c>
      <c r="I90" s="348">
        <f>SUM(I44:$U44)</f>
        <v>0.89797757659107447</v>
      </c>
      <c r="J90" s="348">
        <f>SUM(J44:$U44)</f>
        <v>0.86811308283358812</v>
      </c>
      <c r="K90" s="348">
        <f>SUM(K44:$U44)</f>
        <v>0.84685192350298166</v>
      </c>
      <c r="L90" s="348">
        <f>SUM(L44:$U44)</f>
        <v>0.82253653649240732</v>
      </c>
      <c r="M90" s="348">
        <f>SUM(M44:$U44)</f>
        <v>0.68237992469221354</v>
      </c>
      <c r="N90" s="348">
        <f>SUM(N44:$U44)</f>
        <v>0.66180495079606771</v>
      </c>
      <c r="O90" s="348">
        <f>SUM(O44:$U44)</f>
        <v>0.63518583122640848</v>
      </c>
      <c r="P90" s="348">
        <f>SUM(P44:$U44)</f>
        <v>0.25963010732084513</v>
      </c>
      <c r="Q90" s="348">
        <f>SUM(Q44:$U44)</f>
        <v>0.24622241780161858</v>
      </c>
      <c r="R90" s="348">
        <f>SUM(R44:$U44)</f>
        <v>0.22299850545823574</v>
      </c>
      <c r="S90" s="348">
        <f>SUM(S44:$U44)</f>
        <v>0.19797820784151554</v>
      </c>
      <c r="T90" s="348">
        <f>SUM(T44:$U44)</f>
        <v>1.333310641348362E-2</v>
      </c>
      <c r="U90" s="348">
        <f>SUM(U44:$U44)</f>
        <v>5.1223626360297203E-3</v>
      </c>
    </row>
    <row r="91" spans="1:21" x14ac:dyDescent="0.25">
      <c r="A91" s="348"/>
      <c r="B91" s="348"/>
      <c r="C91" s="349">
        <v>22015</v>
      </c>
      <c r="D91" s="348">
        <f>SUM(D45:$U45)</f>
        <v>0.98306830244837329</v>
      </c>
      <c r="E91" s="348">
        <f>SUM(E45:$U45)</f>
        <v>0.9826036817394197</v>
      </c>
      <c r="F91" s="348">
        <f>SUM(F45:$U45)</f>
        <v>0.97803438361734152</v>
      </c>
      <c r="G91" s="348">
        <f>SUM(G45:$U45)</f>
        <v>0.97005053237080574</v>
      </c>
      <c r="H91" s="348">
        <f>SUM(H45:$U45)</f>
        <v>0.9561214167624712</v>
      </c>
      <c r="I91" s="348">
        <f>SUM(I45:$U45)</f>
        <v>0.90173004753887653</v>
      </c>
      <c r="J91" s="348">
        <f>SUM(J45:$U45)</f>
        <v>0.86955502070486546</v>
      </c>
      <c r="K91" s="348">
        <f>SUM(K45:$U45)</f>
        <v>0.84980860538780689</v>
      </c>
      <c r="L91" s="348">
        <f>SUM(L45:$U45)</f>
        <v>0.82350472919642925</v>
      </c>
      <c r="M91" s="348">
        <f>SUM(M45:$U45)</f>
        <v>0.69404411129653454</v>
      </c>
      <c r="N91" s="348">
        <f>SUM(N45:$U45)</f>
        <v>0.67242796532809734</v>
      </c>
      <c r="O91" s="348">
        <f>SUM(O45:$U45)</f>
        <v>0.64698345772922039</v>
      </c>
      <c r="P91" s="348">
        <f>SUM(P45:$U45)</f>
        <v>0.2662134300917387</v>
      </c>
      <c r="Q91" s="348">
        <f>SUM(Q45:$U45)</f>
        <v>0.25118620600551367</v>
      </c>
      <c r="R91" s="348">
        <f>SUM(R45:$U45)</f>
        <v>0.22803031373769045</v>
      </c>
      <c r="S91" s="348">
        <f>SUM(S45:$U45)</f>
        <v>0.20338787417858839</v>
      </c>
      <c r="T91" s="348">
        <f>SUM(T45:$U45)</f>
        <v>1.1815267615020275E-2</v>
      </c>
      <c r="U91" s="348">
        <f>SUM(U45:$U45)</f>
        <v>5.179715808480978E-3</v>
      </c>
    </row>
    <row r="92" spans="1:21" x14ac:dyDescent="0.25">
      <c r="A92" s="348"/>
      <c r="B92" s="348"/>
      <c r="C92" s="349">
        <v>32015</v>
      </c>
      <c r="D92" s="348">
        <f>SUM(D46:$U46)</f>
        <v>0.98125715136120562</v>
      </c>
      <c r="E92" s="348">
        <f>SUM(E46:$U46)</f>
        <v>0.98111152974888682</v>
      </c>
      <c r="F92" s="348">
        <f>SUM(F46:$U46)</f>
        <v>0.97649091063067317</v>
      </c>
      <c r="G92" s="348">
        <f>SUM(G46:$U46)</f>
        <v>0.9690383174456656</v>
      </c>
      <c r="H92" s="348">
        <f>SUM(H46:$U46)</f>
        <v>0.95581001276150346</v>
      </c>
      <c r="I92" s="348">
        <f>SUM(I46:$U46)</f>
        <v>0.90337154502049088</v>
      </c>
      <c r="J92" s="348">
        <f>SUM(J46:$U46)</f>
        <v>0.87142955744639039</v>
      </c>
      <c r="K92" s="348">
        <f>SUM(K46:$U46)</f>
        <v>0.85197431454434991</v>
      </c>
      <c r="L92" s="348">
        <f>SUM(L46:$U46)</f>
        <v>0.82700642803683877</v>
      </c>
      <c r="M92" s="348">
        <f>SUM(M46:$U46)</f>
        <v>0.70106544950976968</v>
      </c>
      <c r="N92" s="348">
        <f>SUM(N46:$U46)</f>
        <v>0.67947791935876012</v>
      </c>
      <c r="O92" s="348">
        <f>SUM(O46:$U46)</f>
        <v>0.65438343631103635</v>
      </c>
      <c r="P92" s="348">
        <f>SUM(P46:$U46)</f>
        <v>0.27396421181038022</v>
      </c>
      <c r="Q92" s="348">
        <f>SUM(Q46:$U46)</f>
        <v>0.25666340859606862</v>
      </c>
      <c r="R92" s="348">
        <f>SUM(R46:$U46)</f>
        <v>0.23432991886511445</v>
      </c>
      <c r="S92" s="348">
        <f>SUM(S46:$U46)</f>
        <v>0.20808353694155812</v>
      </c>
      <c r="T92" s="348">
        <f>SUM(T46:$U46)</f>
        <v>1.0772075969725847E-2</v>
      </c>
      <c r="U92" s="348">
        <f>SUM(U46:$U46)</f>
        <v>3.9466395974159241E-3</v>
      </c>
    </row>
    <row r="93" spans="1:21" x14ac:dyDescent="0.25">
      <c r="A93" s="348"/>
      <c r="B93" s="348"/>
      <c r="C93" s="349">
        <v>42015</v>
      </c>
      <c r="D93" s="348">
        <f>SUM(D47:$U47)</f>
        <v>0.94283166037348565</v>
      </c>
      <c r="E93" s="348">
        <f>SUM(E47:$U47)</f>
        <v>0.94269084627740085</v>
      </c>
      <c r="F93" s="348">
        <f>SUM(F47:$U47)</f>
        <v>0.93896109703928232</v>
      </c>
      <c r="G93" s="348">
        <f>SUM(G47:$U47)</f>
        <v>0.93286246387287974</v>
      </c>
      <c r="H93" s="348">
        <f>SUM(H47:$U47)</f>
        <v>0.92196881817653775</v>
      </c>
      <c r="I93" s="348">
        <f>SUM(I47:$U47)</f>
        <v>0.87400351138785481</v>
      </c>
      <c r="J93" s="348">
        <f>SUM(J47:$U47)</f>
        <v>0.84926770487800241</v>
      </c>
      <c r="K93" s="348">
        <f>SUM(K47:$U47)</f>
        <v>0.82967996271327138</v>
      </c>
      <c r="L93" s="348">
        <f>SUM(L47:$U47)</f>
        <v>0.80854244017973542</v>
      </c>
      <c r="M93" s="348">
        <f>SUM(M47:$U47)</f>
        <v>0.69469315791502595</v>
      </c>
      <c r="N93" s="348">
        <f>SUM(N47:$U47)</f>
        <v>0.67715186113491654</v>
      </c>
      <c r="O93" s="348">
        <f>SUM(O47:$U47)</f>
        <v>0.6551338960416615</v>
      </c>
      <c r="P93" s="348">
        <f>SUM(P47:$U47)</f>
        <v>0.26109462277963758</v>
      </c>
      <c r="Q93" s="348">
        <f>SUM(Q47:$U47)</f>
        <v>0.24149948777630925</v>
      </c>
      <c r="R93" s="348">
        <f>SUM(R47:$U47)</f>
        <v>0.21574370982125401</v>
      </c>
      <c r="S93" s="348">
        <f>SUM(S47:$U47)</f>
        <v>0.18891277583315969</v>
      </c>
      <c r="T93" s="348">
        <f>SUM(T47:$U47)</f>
        <v>9.916630107909441E-3</v>
      </c>
      <c r="U93" s="348">
        <f>SUM(U47:$U47)</f>
        <v>4.3578678742051125E-3</v>
      </c>
    </row>
    <row r="94" spans="1:21" x14ac:dyDescent="0.25">
      <c r="A94" s="348"/>
      <c r="B94" s="348"/>
      <c r="C94" s="349">
        <v>2016</v>
      </c>
      <c r="D94" s="348">
        <f>SUM(D48:$U48)</f>
        <v>0.95091077650431544</v>
      </c>
      <c r="E94" s="348">
        <f>SUM(E48:$U48)</f>
        <v>0.9506130269728601</v>
      </c>
      <c r="F94" s="348">
        <f>SUM(F48:$U48)</f>
        <v>0.94626613007858396</v>
      </c>
      <c r="G94" s="348">
        <f>SUM(G48:$U48)</f>
        <v>0.9402818800881505</v>
      </c>
      <c r="H94" s="348">
        <f>SUM(H48:$U48)</f>
        <v>0.929244639351964</v>
      </c>
      <c r="I94" s="348">
        <f>SUM(I48:$U48)</f>
        <v>0.88239727355539799</v>
      </c>
      <c r="J94" s="348">
        <f>SUM(J48:$U48)</f>
        <v>0.85640679858624935</v>
      </c>
      <c r="K94" s="348">
        <f>SUM(K48:$U48)</f>
        <v>0.83631586469709873</v>
      </c>
      <c r="L94" s="348">
        <f>SUM(L48:$U48)</f>
        <v>0.81468519009649754</v>
      </c>
      <c r="M94" s="348">
        <f>SUM(M48:$U48)</f>
        <v>0.69905978627502918</v>
      </c>
      <c r="N94" s="348">
        <f>SUM(N48:$U48)</f>
        <v>0.68164327181875706</v>
      </c>
      <c r="O94" s="348">
        <f>SUM(O48:$U48)</f>
        <v>0.66187236830592155</v>
      </c>
      <c r="P94" s="348">
        <f>SUM(P48:$U48)</f>
        <v>0.27842403575778008</v>
      </c>
      <c r="Q94" s="348">
        <f>SUM(Q48:$U48)</f>
        <v>0.25926140509545803</v>
      </c>
      <c r="R94" s="348">
        <f>SUM(R48:$U48)</f>
        <v>0.23524708673357964</v>
      </c>
      <c r="S94" s="348">
        <f>SUM(S48:$U48)</f>
        <v>0.21045105718076229</v>
      </c>
      <c r="T94" s="348">
        <f>SUM(T48:$U48)</f>
        <v>1.321052573621273E-2</v>
      </c>
      <c r="U94" s="348">
        <f>SUM(U48:$U48)</f>
        <v>4.9420436844229698E-3</v>
      </c>
    </row>
    <row r="95" spans="1:21" x14ac:dyDescent="0.25">
      <c r="A95" s="348"/>
      <c r="B95" s="348"/>
      <c r="C95" s="349">
        <v>12016</v>
      </c>
      <c r="D95" s="348">
        <f>SUM(D49:$U49)</f>
        <v>0.95091077650431544</v>
      </c>
      <c r="E95" s="348">
        <f>SUM(E49:$U49)</f>
        <v>0.9506130269728601</v>
      </c>
      <c r="F95" s="348">
        <f>SUM(F49:$U49)</f>
        <v>0.94626613007858396</v>
      </c>
      <c r="G95" s="348">
        <f>SUM(G49:$U49)</f>
        <v>0.9402818800881505</v>
      </c>
      <c r="H95" s="348">
        <f>SUM(H49:$U49)</f>
        <v>0.929244639351964</v>
      </c>
      <c r="I95" s="348">
        <f>SUM(I49:$U49)</f>
        <v>0.88239727355539799</v>
      </c>
      <c r="J95" s="348">
        <f>SUM(J49:$U49)</f>
        <v>0.85640679858624935</v>
      </c>
      <c r="K95" s="348">
        <f>SUM(K49:$U49)</f>
        <v>0.83631586469709873</v>
      </c>
      <c r="L95" s="348">
        <f>SUM(L49:$U49)</f>
        <v>0.81468519009649754</v>
      </c>
      <c r="M95" s="348">
        <f>SUM(M49:$U49)</f>
        <v>0.69905978627502918</v>
      </c>
      <c r="N95" s="348">
        <f>SUM(N49:$U49)</f>
        <v>0.68164327181875706</v>
      </c>
      <c r="O95" s="348">
        <f>SUM(O49:$U49)</f>
        <v>0.66187236830592155</v>
      </c>
      <c r="P95" s="348">
        <f>SUM(P49:$U49)</f>
        <v>0.27842403575778008</v>
      </c>
      <c r="Q95" s="348">
        <f>SUM(Q49:$U49)</f>
        <v>0.25926140509545803</v>
      </c>
      <c r="R95" s="348">
        <f>SUM(R49:$U49)</f>
        <v>0.23524708673357964</v>
      </c>
      <c r="S95" s="348">
        <f>SUM(S49:$U49)</f>
        <v>0.21045105718076229</v>
      </c>
      <c r="T95" s="348">
        <f>SUM(T49:$U49)</f>
        <v>1.321052573621273E-2</v>
      </c>
      <c r="U95" s="348">
        <f>SUM(U49:$U49)</f>
        <v>4.9420436844229698E-3</v>
      </c>
    </row>
    <row r="96" spans="1:21" s="342" customFormat="1" x14ac:dyDescent="0.25">
      <c r="B96" s="351"/>
      <c r="C96" s="344"/>
    </row>
    <row r="97" spans="3:3" s="342" customFormat="1" x14ac:dyDescent="0.25">
      <c r="C97" s="344"/>
    </row>
    <row r="98" spans="3:3" s="342" customFormat="1" x14ac:dyDescent="0.25">
      <c r="C98" s="344"/>
    </row>
    <row r="99" spans="3:3" s="342" customFormat="1" x14ac:dyDescent="0.25">
      <c r="C99" s="344"/>
    </row>
    <row r="100" spans="3:3" s="342" customFormat="1" x14ac:dyDescent="0.25">
      <c r="C100" s="344"/>
    </row>
    <row r="101" spans="3:3" s="342" customFormat="1" x14ac:dyDescent="0.25">
      <c r="C101" s="344"/>
    </row>
    <row r="102" spans="3:3" s="342" customFormat="1" x14ac:dyDescent="0.25">
      <c r="C102" s="344"/>
    </row>
    <row r="103" spans="3:3" s="342" customFormat="1" x14ac:dyDescent="0.25">
      <c r="C103" s="344"/>
    </row>
    <row r="104" spans="3:3" s="342" customFormat="1" x14ac:dyDescent="0.25">
      <c r="C104" s="344"/>
    </row>
    <row r="105" spans="3:3" s="342" customFormat="1" x14ac:dyDescent="0.25">
      <c r="C105" s="344"/>
    </row>
    <row r="106" spans="3:3" s="342" customFormat="1" x14ac:dyDescent="0.25">
      <c r="C106" s="344"/>
    </row>
    <row r="107" spans="3:3" s="342" customFormat="1" x14ac:dyDescent="0.25">
      <c r="C107" s="344"/>
    </row>
    <row r="108" spans="3:3" s="342" customFormat="1" x14ac:dyDescent="0.25">
      <c r="C108" s="344"/>
    </row>
    <row r="109" spans="3:3" s="342" customFormat="1" x14ac:dyDescent="0.25">
      <c r="C109" s="344"/>
    </row>
    <row r="110" spans="3:3" s="342" customFormat="1" x14ac:dyDescent="0.25">
      <c r="C110" s="344"/>
    </row>
  </sheetData>
  <pageMargins left="0.511811024" right="0.511811024" top="0.78740157499999996" bottom="0.78740157499999996" header="0.31496062000000002" footer="0.3149606200000000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"/>
  <sheetViews>
    <sheetView showGridLines="0" workbookViewId="0">
      <pane ySplit="3" topLeftCell="A4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1.7109375" style="232" customWidth="1"/>
    <col min="2" max="2" width="6.85546875" style="232" customWidth="1"/>
    <col min="3" max="3" width="16.140625" style="352" customWidth="1"/>
    <col min="4" max="16384" width="9.140625" style="232"/>
  </cols>
  <sheetData>
    <row r="1" spans="1:21" x14ac:dyDescent="0.25">
      <c r="A1" s="339" t="s">
        <v>780</v>
      </c>
      <c r="C1" s="340"/>
    </row>
    <row r="2" spans="1:21" x14ac:dyDescent="0.25">
      <c r="C2" s="340"/>
      <c r="D2" s="341" t="s">
        <v>702</v>
      </c>
      <c r="E2" s="341" t="s">
        <v>711</v>
      </c>
      <c r="F2" s="341" t="s">
        <v>713</v>
      </c>
      <c r="G2" s="341" t="s">
        <v>714</v>
      </c>
      <c r="H2" s="341" t="s">
        <v>715</v>
      </c>
      <c r="I2" s="341" t="s">
        <v>716</v>
      </c>
      <c r="J2" s="341" t="s">
        <v>717</v>
      </c>
      <c r="K2" s="341" t="s">
        <v>718</v>
      </c>
      <c r="L2" s="341" t="s">
        <v>719</v>
      </c>
      <c r="M2" s="341" t="s">
        <v>703</v>
      </c>
      <c r="N2" s="341" t="s">
        <v>704</v>
      </c>
      <c r="O2" s="341" t="s">
        <v>705</v>
      </c>
      <c r="P2" s="341" t="s">
        <v>706</v>
      </c>
      <c r="Q2" s="341" t="s">
        <v>707</v>
      </c>
      <c r="R2" s="341" t="s">
        <v>708</v>
      </c>
      <c r="S2" s="341" t="s">
        <v>709</v>
      </c>
      <c r="T2" s="341" t="s">
        <v>710</v>
      </c>
      <c r="U2" s="341" t="s">
        <v>712</v>
      </c>
    </row>
    <row r="3" spans="1:21" x14ac:dyDescent="0.25">
      <c r="A3" s="339"/>
      <c r="B3" s="339" t="s">
        <v>775</v>
      </c>
      <c r="C3" s="340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</row>
    <row r="4" spans="1:21" ht="30" x14ac:dyDescent="0.25">
      <c r="A4" s="342"/>
      <c r="B4" s="343"/>
      <c r="C4" s="344"/>
      <c r="D4" s="345" t="s">
        <v>737</v>
      </c>
      <c r="E4" s="346" t="s">
        <v>738</v>
      </c>
      <c r="F4" s="346" t="s">
        <v>739</v>
      </c>
      <c r="G4" s="346" t="s">
        <v>740</v>
      </c>
      <c r="H4" s="346" t="s">
        <v>741</v>
      </c>
      <c r="I4" s="346" t="s">
        <v>742</v>
      </c>
      <c r="J4" s="346" t="s">
        <v>743</v>
      </c>
      <c r="K4" s="346" t="s">
        <v>197</v>
      </c>
      <c r="L4" s="346" t="s">
        <v>744</v>
      </c>
      <c r="M4" s="346" t="s">
        <v>745</v>
      </c>
      <c r="N4" s="346" t="s">
        <v>199</v>
      </c>
      <c r="O4" s="346" t="s">
        <v>746</v>
      </c>
      <c r="P4" s="346" t="s">
        <v>747</v>
      </c>
      <c r="Q4" s="346" t="s">
        <v>748</v>
      </c>
      <c r="R4" s="346" t="s">
        <v>749</v>
      </c>
      <c r="S4" s="346" t="s">
        <v>750</v>
      </c>
      <c r="T4" s="347" t="s">
        <v>770</v>
      </c>
      <c r="U4" s="347" t="s">
        <v>771</v>
      </c>
    </row>
    <row r="5" spans="1:21" x14ac:dyDescent="0.25">
      <c r="C5" s="340">
        <v>2012</v>
      </c>
      <c r="D5" s="232">
        <f>VLOOKUP(D$2,Tab_Rio!$1:$1048576,HLOOKUP($C5&amp;"_"&amp;4,Tab_Rio!$1:$1048576,2,0),0)</f>
        <v>-0.22014613449573517</v>
      </c>
      <c r="E5" s="232">
        <f>VLOOKUP(E$2,Tab_Rio!$1:$1048576,HLOOKUP($C5&amp;"_"&amp;4,Tab_Rio!$1:$1048576,2,0),0)</f>
        <v>-6.1262577772140503E-2</v>
      </c>
      <c r="F5" s="232">
        <f>VLOOKUP(F$2,Tab_Rio!$1:$1048576,HLOOKUP($C5&amp;"_"&amp;4,Tab_Rio!$1:$1048576,2,0),0)</f>
        <v>-0.10053626447916031</v>
      </c>
      <c r="G5" s="232">
        <f>VLOOKUP(G$2,Tab_Rio!$1:$1048576,HLOOKUP($C5&amp;"_"&amp;4,Tab_Rio!$1:$1048576,2,0),0)</f>
        <v>-0.11983183771371841</v>
      </c>
      <c r="H5" s="232">
        <f>VLOOKUP(H$2,Tab_Rio!$1:$1048576,HLOOKUP($C5&amp;"_"&amp;4,Tab_Rio!$1:$1048576,2,0),0)</f>
        <v>-2.2580433636903763E-2</v>
      </c>
      <c r="I5" s="232">
        <f>VLOOKUP(I$2,Tab_Rio!$1:$1048576,HLOOKUP($C5&amp;"_"&amp;4,Tab_Rio!$1:$1048576,2,0),0)</f>
        <v>1.184495072811842E-2</v>
      </c>
      <c r="J5" s="232">
        <f>VLOOKUP(J$2,Tab_Rio!$1:$1048576,HLOOKUP($C5&amp;"_"&amp;4,Tab_Rio!$1:$1048576,2,0),0)</f>
        <v>7.1817375719547272E-2</v>
      </c>
      <c r="K5" s="232">
        <f>VLOOKUP(K$2,Tab_Rio!$1:$1048576,HLOOKUP($C5&amp;"_"&amp;4,Tab_Rio!$1:$1048576,2,0),0)</f>
        <v>7.6748110353946686E-2</v>
      </c>
      <c r="L5" s="232">
        <f>VLOOKUP(L$2,Tab_Rio!$1:$1048576,HLOOKUP($C5&amp;"_"&amp;4,Tab_Rio!$1:$1048576,2,0),0)</f>
        <v>0.13031724095344543</v>
      </c>
      <c r="M5" s="232">
        <f>VLOOKUP(M$2,Tab_Rio!$1:$1048576,HLOOKUP($C5&amp;"_"&amp;4,Tab_Rio!$1:$1048576,2,0),0)</f>
        <v>0.18486581742763519</v>
      </c>
      <c r="N5" s="232">
        <f>VLOOKUP(N$2,Tab_Rio!$1:$1048576,HLOOKUP($C5&amp;"_"&amp;4,Tab_Rio!$1:$1048576,2,0),0)</f>
        <v>0.24936695396900177</v>
      </c>
      <c r="O5" s="232">
        <f>VLOOKUP(O$2,Tab_Rio!$1:$1048576,HLOOKUP($C5&amp;"_"&amp;4,Tab_Rio!$1:$1048576,2,0),0)</f>
        <v>0.44480186700820923</v>
      </c>
      <c r="P5" s="232">
        <f>VLOOKUP(P$2,Tab_Rio!$1:$1048576,HLOOKUP($C5&amp;"_"&amp;4,Tab_Rio!$1:$1048576,2,0),0)</f>
        <v>0.69053971767425537</v>
      </c>
      <c r="Q5" s="232">
        <f>VLOOKUP(Q$2,Tab_Rio!$1:$1048576,HLOOKUP($C5&amp;"_"&amp;4,Tab_Rio!$1:$1048576,2,0),0)</f>
        <v>0.74520778656005859</v>
      </c>
      <c r="R5" s="232">
        <f>VLOOKUP(R$2,Tab_Rio!$1:$1048576,HLOOKUP($C5&amp;"_"&amp;4,Tab_Rio!$1:$1048576,2,0),0)</f>
        <v>0.75411063432693481</v>
      </c>
      <c r="S5" s="232">
        <f>VLOOKUP(S$2,Tab_Rio!$1:$1048576,HLOOKUP($C5&amp;"_"&amp;4,Tab_Rio!$1:$1048576,2,0),0)</f>
        <v>1.3205645084381104</v>
      </c>
      <c r="T5" s="232">
        <f>VLOOKUP(T$2,Tab_Rio!$1:$1048576,HLOOKUP($C5&amp;"_"&amp;4,Tab_Rio!$1:$1048576,2,0),0)</f>
        <v>1.7663530111312866</v>
      </c>
      <c r="U5" s="232">
        <f>VLOOKUP(U$2,Tab_Rio!$1:$1048576,HLOOKUP($C5&amp;"_"&amp;4,Tab_Rio!$1:$1048576,2,0),0)</f>
        <v>2.1210262775421143</v>
      </c>
    </row>
    <row r="6" spans="1:21" x14ac:dyDescent="0.25">
      <c r="C6" s="340">
        <v>12012</v>
      </c>
      <c r="D6" s="232">
        <f>VLOOKUP(D$2,Tab_Rio!$1:$1048576,HLOOKUP($C6&amp;"_"&amp;4,Tab_Rio!$1:$1048576,2,0),0)</f>
        <v>8.8541675359010696E-3</v>
      </c>
      <c r="E6" s="232">
        <f>VLOOKUP(E$2,Tab_Rio!$1:$1048576,HLOOKUP($C6&amp;"_"&amp;4,Tab_Rio!$1:$1048576,2,0),0)</f>
        <v>-0.10090617090463638</v>
      </c>
      <c r="F6" s="232">
        <f>VLOOKUP(F$2,Tab_Rio!$1:$1048576,HLOOKUP($C6&amp;"_"&amp;4,Tab_Rio!$1:$1048576,2,0),0)</f>
        <v>-8.9940868318080902E-2</v>
      </c>
      <c r="G6" s="232">
        <f>VLOOKUP(G$2,Tab_Rio!$1:$1048576,HLOOKUP($C6&amp;"_"&amp;4,Tab_Rio!$1:$1048576,2,0),0)</f>
        <v>-9.7618112340569496E-3</v>
      </c>
      <c r="H6" s="232">
        <f>VLOOKUP(H$2,Tab_Rio!$1:$1048576,HLOOKUP($C6&amp;"_"&amp;4,Tab_Rio!$1:$1048576,2,0),0)</f>
        <v>3.0662303790450096E-2</v>
      </c>
      <c r="I6" s="232">
        <f>VLOOKUP(I$2,Tab_Rio!$1:$1048576,HLOOKUP($C6&amp;"_"&amp;4,Tab_Rio!$1:$1048576,2,0),0)</f>
        <v>0.15476629137992859</v>
      </c>
      <c r="J6" s="232">
        <f>VLOOKUP(J$2,Tab_Rio!$1:$1048576,HLOOKUP($C6&amp;"_"&amp;4,Tab_Rio!$1:$1048576,2,0),0)</f>
        <v>0.23959784209728241</v>
      </c>
      <c r="K6" s="232">
        <f>VLOOKUP(K$2,Tab_Rio!$1:$1048576,HLOOKUP($C6&amp;"_"&amp;4,Tab_Rio!$1:$1048576,2,0),0)</f>
        <v>0.10292276740074158</v>
      </c>
      <c r="L6" s="232">
        <f>VLOOKUP(L$2,Tab_Rio!$1:$1048576,HLOOKUP($C6&amp;"_"&amp;4,Tab_Rio!$1:$1048576,2,0),0)</f>
        <v>0.24879971146583557</v>
      </c>
      <c r="M6" s="232">
        <f>VLOOKUP(M$2,Tab_Rio!$1:$1048576,HLOOKUP($C6&amp;"_"&amp;4,Tab_Rio!$1:$1048576,2,0),0)</f>
        <v>0.28407791256904602</v>
      </c>
      <c r="N6" s="232">
        <f>VLOOKUP(N$2,Tab_Rio!$1:$1048576,HLOOKUP($C6&amp;"_"&amp;4,Tab_Rio!$1:$1048576,2,0),0)</f>
        <v>0.34185406565666199</v>
      </c>
      <c r="O6" s="232">
        <f>VLOOKUP(O$2,Tab_Rio!$1:$1048576,HLOOKUP($C6&amp;"_"&amp;4,Tab_Rio!$1:$1048576,2,0),0)</f>
        <v>0.52909004688262939</v>
      </c>
      <c r="P6" s="232">
        <f>VLOOKUP(P$2,Tab_Rio!$1:$1048576,HLOOKUP($C6&amp;"_"&amp;4,Tab_Rio!$1:$1048576,2,0),0)</f>
        <v>0.77736866474151611</v>
      </c>
      <c r="Q6" s="232">
        <f>VLOOKUP(Q$2,Tab_Rio!$1:$1048576,HLOOKUP($C6&amp;"_"&amp;4,Tab_Rio!$1:$1048576,2,0),0)</f>
        <v>0.95108515024185181</v>
      </c>
      <c r="R6" s="232">
        <f>VLOOKUP(R$2,Tab_Rio!$1:$1048576,HLOOKUP($C6&amp;"_"&amp;4,Tab_Rio!$1:$1048576,2,0),0)</f>
        <v>0.89240622520446777</v>
      </c>
      <c r="S6" s="232">
        <f>VLOOKUP(S$2,Tab_Rio!$1:$1048576,HLOOKUP($C6&amp;"_"&amp;4,Tab_Rio!$1:$1048576,2,0),0)</f>
        <v>1.4644827842712402</v>
      </c>
      <c r="T6" s="232">
        <f>VLOOKUP(T$2,Tab_Rio!$1:$1048576,HLOOKUP($C6&amp;"_"&amp;4,Tab_Rio!$1:$1048576,2,0),0)</f>
        <v>2.0584697723388672</v>
      </c>
      <c r="U6" s="232">
        <f>VLOOKUP(U$2,Tab_Rio!$1:$1048576,HLOOKUP($C6&amp;"_"&amp;4,Tab_Rio!$1:$1048576,2,0),0)</f>
        <v>1.8949129581451416</v>
      </c>
    </row>
    <row r="7" spans="1:21" x14ac:dyDescent="0.25">
      <c r="C7" s="340">
        <v>22012</v>
      </c>
      <c r="D7" s="232">
        <f>VLOOKUP(D$2,Tab_Rio!$1:$1048576,HLOOKUP($C7&amp;"_"&amp;4,Tab_Rio!$1:$1048576,2,0),0)</f>
        <v>-0.62201809883117676</v>
      </c>
      <c r="E7" s="232">
        <f>VLOOKUP(E$2,Tab_Rio!$1:$1048576,HLOOKUP($C7&amp;"_"&amp;4,Tab_Rio!$1:$1048576,2,0),0)</f>
        <v>-0.2252834290266037</v>
      </c>
      <c r="F7" s="232">
        <f>VLOOKUP(F$2,Tab_Rio!$1:$1048576,HLOOKUP($C7&amp;"_"&amp;4,Tab_Rio!$1:$1048576,2,0),0)</f>
        <v>-0.2195066511631012</v>
      </c>
      <c r="G7" s="232">
        <f>VLOOKUP(G$2,Tab_Rio!$1:$1048576,HLOOKUP($C7&amp;"_"&amp;4,Tab_Rio!$1:$1048576,2,0),0)</f>
        <v>-0.24970953166484833</v>
      </c>
      <c r="H7" s="232">
        <f>VLOOKUP(H$2,Tab_Rio!$1:$1048576,HLOOKUP($C7&amp;"_"&amp;4,Tab_Rio!$1:$1048576,2,0),0)</f>
        <v>-0.10823453217744827</v>
      </c>
      <c r="I7" s="232">
        <f>VLOOKUP(I$2,Tab_Rio!$1:$1048576,HLOOKUP($C7&amp;"_"&amp;4,Tab_Rio!$1:$1048576,2,0),0)</f>
        <v>-0.11831505596637726</v>
      </c>
      <c r="J7" s="232">
        <f>VLOOKUP(J$2,Tab_Rio!$1:$1048576,HLOOKUP($C7&amp;"_"&amp;4,Tab_Rio!$1:$1048576,2,0),0)</f>
        <v>-7.0248395204544067E-2</v>
      </c>
      <c r="K7" s="232">
        <f>VLOOKUP(K$2,Tab_Rio!$1:$1048576,HLOOKUP($C7&amp;"_"&amp;4,Tab_Rio!$1:$1048576,2,0),0)</f>
        <v>-4.4657621532678604E-2</v>
      </c>
      <c r="L7" s="232">
        <f>VLOOKUP(L$2,Tab_Rio!$1:$1048576,HLOOKUP($C7&amp;"_"&amp;4,Tab_Rio!$1:$1048576,2,0),0)</f>
        <v>-2.1161639597266912E-3</v>
      </c>
      <c r="M7" s="232">
        <f>VLOOKUP(M$2,Tab_Rio!$1:$1048576,HLOOKUP($C7&amp;"_"&amp;4,Tab_Rio!$1:$1048576,2,0),0)</f>
        <v>5.6862235069274902E-2</v>
      </c>
      <c r="N7" s="232">
        <f>VLOOKUP(N$2,Tab_Rio!$1:$1048576,HLOOKUP($C7&amp;"_"&amp;4,Tab_Rio!$1:$1048576,2,0),0)</f>
        <v>0.15821836888790131</v>
      </c>
      <c r="O7" s="232">
        <f>VLOOKUP(O$2,Tab_Rio!$1:$1048576,HLOOKUP($C7&amp;"_"&amp;4,Tab_Rio!$1:$1048576,2,0),0)</f>
        <v>0.33699125051498413</v>
      </c>
      <c r="P7" s="232">
        <f>VLOOKUP(P$2,Tab_Rio!$1:$1048576,HLOOKUP($C7&amp;"_"&amp;4,Tab_Rio!$1:$1048576,2,0),0)</f>
        <v>0.6178659200668335</v>
      </c>
      <c r="Q7" s="232">
        <f>VLOOKUP(Q$2,Tab_Rio!$1:$1048576,HLOOKUP($C7&amp;"_"&amp;4,Tab_Rio!$1:$1048576,2,0),0)</f>
        <v>0.69455605745315552</v>
      </c>
      <c r="R7" s="232">
        <f>VLOOKUP(R$2,Tab_Rio!$1:$1048576,HLOOKUP($C7&amp;"_"&amp;4,Tab_Rio!$1:$1048576,2,0),0)</f>
        <v>0.57671856880187988</v>
      </c>
      <c r="S7" s="232">
        <f>VLOOKUP(S$2,Tab_Rio!$1:$1048576,HLOOKUP($C7&amp;"_"&amp;4,Tab_Rio!$1:$1048576,2,0),0)</f>
        <v>1.2207541465759277</v>
      </c>
      <c r="T7" s="232">
        <f>VLOOKUP(T$2,Tab_Rio!$1:$1048576,HLOOKUP($C7&amp;"_"&amp;4,Tab_Rio!$1:$1048576,2,0),0)</f>
        <v>1.5507327318191528</v>
      </c>
      <c r="U7" s="232">
        <f>VLOOKUP(U$2,Tab_Rio!$1:$1048576,HLOOKUP($C7&amp;"_"&amp;4,Tab_Rio!$1:$1048576,2,0),0)</f>
        <v>1.9687995910644531</v>
      </c>
    </row>
    <row r="8" spans="1:21" x14ac:dyDescent="0.25">
      <c r="C8" s="340">
        <v>32012</v>
      </c>
      <c r="D8" s="232">
        <f>VLOOKUP(D$2,Tab_Rio!$1:$1048576,HLOOKUP($C8&amp;"_"&amp;4,Tab_Rio!$1:$1048576,2,0),0)</f>
        <v>0</v>
      </c>
      <c r="E8" s="232">
        <f>VLOOKUP(E$2,Tab_Rio!$1:$1048576,HLOOKUP($C8&amp;"_"&amp;4,Tab_Rio!$1:$1048576,2,0),0)</f>
        <v>8.1582263112068176E-2</v>
      </c>
      <c r="F8" s="232">
        <f>VLOOKUP(F$2,Tab_Rio!$1:$1048576,HLOOKUP($C8&amp;"_"&amp;4,Tab_Rio!$1:$1048576,2,0),0)</f>
        <v>2.0958758890628815E-2</v>
      </c>
      <c r="G8" s="232">
        <f>VLOOKUP(G$2,Tab_Rio!$1:$1048576,HLOOKUP($C8&amp;"_"&amp;4,Tab_Rio!$1:$1048576,2,0),0)</f>
        <v>-0.11224661767482758</v>
      </c>
      <c r="H8" s="232">
        <f>VLOOKUP(H$2,Tab_Rio!$1:$1048576,HLOOKUP($C8&amp;"_"&amp;4,Tab_Rio!$1:$1048576,2,0),0)</f>
        <v>1.3581250794231892E-2</v>
      </c>
      <c r="I8" s="232">
        <f>VLOOKUP(I$2,Tab_Rio!$1:$1048576,HLOOKUP($C8&amp;"_"&amp;4,Tab_Rio!$1:$1048576,2,0),0)</f>
        <v>6.4282238483428955E-2</v>
      </c>
      <c r="J8" s="232">
        <f>VLOOKUP(J$2,Tab_Rio!$1:$1048576,HLOOKUP($C8&amp;"_"&amp;4,Tab_Rio!$1:$1048576,2,0),0)</f>
        <v>0.11079907417297363</v>
      </c>
      <c r="K8" s="232">
        <f>VLOOKUP(K$2,Tab_Rio!$1:$1048576,HLOOKUP($C8&amp;"_"&amp;4,Tab_Rio!$1:$1048576,2,0),0)</f>
        <v>0.18598043918609619</v>
      </c>
      <c r="L8" s="232">
        <f>VLOOKUP(L$2,Tab_Rio!$1:$1048576,HLOOKUP($C8&amp;"_"&amp;4,Tab_Rio!$1:$1048576,2,0),0)</f>
        <v>0.16401219367980957</v>
      </c>
      <c r="M8" s="232">
        <f>VLOOKUP(M$2,Tab_Rio!$1:$1048576,HLOOKUP($C8&amp;"_"&amp;4,Tab_Rio!$1:$1048576,2,0),0)</f>
        <v>0.23058053851127625</v>
      </c>
      <c r="N8" s="232">
        <f>VLOOKUP(N$2,Tab_Rio!$1:$1048576,HLOOKUP($C8&amp;"_"&amp;4,Tab_Rio!$1:$1048576,2,0),0)</f>
        <v>0.29819184541702271</v>
      </c>
      <c r="O8" s="232">
        <f>VLOOKUP(O$2,Tab_Rio!$1:$1048576,HLOOKUP($C8&amp;"_"&amp;4,Tab_Rio!$1:$1048576,2,0),0)</f>
        <v>0.5026857852935791</v>
      </c>
      <c r="P8" s="232">
        <f>VLOOKUP(P$2,Tab_Rio!$1:$1048576,HLOOKUP($C8&amp;"_"&amp;4,Tab_Rio!$1:$1048576,2,0),0)</f>
        <v>0.78968822956085205</v>
      </c>
      <c r="Q8" s="232">
        <f>VLOOKUP(Q$2,Tab_Rio!$1:$1048576,HLOOKUP($C8&amp;"_"&amp;4,Tab_Rio!$1:$1048576,2,0),0)</f>
        <v>0.68491190671920776</v>
      </c>
      <c r="R8" s="232">
        <f>VLOOKUP(R$2,Tab_Rio!$1:$1048576,HLOOKUP($C8&amp;"_"&amp;4,Tab_Rio!$1:$1048576,2,0),0)</f>
        <v>0.80003565549850464</v>
      </c>
      <c r="S8" s="232">
        <f>VLOOKUP(S$2,Tab_Rio!$1:$1048576,HLOOKUP($C8&amp;"_"&amp;4,Tab_Rio!$1:$1048576,2,0),0)</f>
        <v>1.3479560613632202</v>
      </c>
      <c r="T8" s="232">
        <f>VLOOKUP(T$2,Tab_Rio!$1:$1048576,HLOOKUP($C8&amp;"_"&amp;4,Tab_Rio!$1:$1048576,2,0),0)</f>
        <v>1.8161603212356567</v>
      </c>
      <c r="U8" s="232">
        <f>VLOOKUP(U$2,Tab_Rio!$1:$1048576,HLOOKUP($C8&amp;"_"&amp;4,Tab_Rio!$1:$1048576,2,0),0)</f>
        <v>2.311680793762207</v>
      </c>
    </row>
    <row r="9" spans="1:21" x14ac:dyDescent="0.25">
      <c r="C9" s="340">
        <v>42012</v>
      </c>
      <c r="D9" s="232">
        <f>VLOOKUP(D$2,Tab_Rio!$1:$1048576,HLOOKUP($C9&amp;"_"&amp;4,Tab_Rio!$1:$1048576,2,0),0)</f>
        <v>0</v>
      </c>
      <c r="E9" s="232">
        <f>VLOOKUP(E$2,Tab_Rio!$1:$1048576,HLOOKUP($C9&amp;"_"&amp;4,Tab_Rio!$1:$1048576,2,0),0)</f>
        <v>-6.0709873214364052E-3</v>
      </c>
      <c r="F9" s="232">
        <f>VLOOKUP(F$2,Tab_Rio!$1:$1048576,HLOOKUP($C9&amp;"_"&amp;4,Tab_Rio!$1:$1048576,2,0),0)</f>
        <v>-0.10890394449234009</v>
      </c>
      <c r="G9" s="232">
        <f>VLOOKUP(G$2,Tab_Rio!$1:$1048576,HLOOKUP($C9&amp;"_"&amp;4,Tab_Rio!$1:$1048576,2,0),0)</f>
        <v>-0.10068799555301666</v>
      </c>
      <c r="H9" s="232">
        <f>VLOOKUP(H$2,Tab_Rio!$1:$1048576,HLOOKUP($C9&amp;"_"&amp;4,Tab_Rio!$1:$1048576,2,0),0)</f>
        <v>-1.7003098502755165E-2</v>
      </c>
      <c r="I9" s="232">
        <f>VLOOKUP(I$2,Tab_Rio!$1:$1048576,HLOOKUP($C9&amp;"_"&amp;4,Tab_Rio!$1:$1048576,2,0),0)</f>
        <v>-4.47876937687397E-2</v>
      </c>
      <c r="J9" s="232">
        <f>VLOOKUP(J$2,Tab_Rio!$1:$1048576,HLOOKUP($C9&amp;"_"&amp;4,Tab_Rio!$1:$1048576,2,0),0)</f>
        <v>2.2798538208007813E-2</v>
      </c>
      <c r="K9" s="232">
        <f>VLOOKUP(K$2,Tab_Rio!$1:$1048576,HLOOKUP($C9&amp;"_"&amp;4,Tab_Rio!$1:$1048576,2,0),0)</f>
        <v>8.4672726690769196E-2</v>
      </c>
      <c r="L9" s="232">
        <f>VLOOKUP(L$2,Tab_Rio!$1:$1048576,HLOOKUP($C9&amp;"_"&amp;4,Tab_Rio!$1:$1048576,2,0),0)</f>
        <v>0.12235431373119354</v>
      </c>
      <c r="M9" s="232">
        <f>VLOOKUP(M$2,Tab_Rio!$1:$1048576,HLOOKUP($C9&amp;"_"&amp;4,Tab_Rio!$1:$1048576,2,0),0)</f>
        <v>0.18138551712036133</v>
      </c>
      <c r="N9" s="232">
        <f>VLOOKUP(N$2,Tab_Rio!$1:$1048576,HLOOKUP($C9&amp;"_"&amp;4,Tab_Rio!$1:$1048576,2,0),0)</f>
        <v>0.2097797691822052</v>
      </c>
      <c r="O9" s="232">
        <f>VLOOKUP(O$2,Tab_Rio!$1:$1048576,HLOOKUP($C9&amp;"_"&amp;4,Tab_Rio!$1:$1048576,2,0),0)</f>
        <v>0.42064690589904785</v>
      </c>
      <c r="P9" s="232">
        <f>VLOOKUP(P$2,Tab_Rio!$1:$1048576,HLOOKUP($C9&amp;"_"&amp;4,Tab_Rio!$1:$1048576,2,0),0)</f>
        <v>0.58436959981918335</v>
      </c>
      <c r="Q9" s="232">
        <f>VLOOKUP(Q$2,Tab_Rio!$1:$1048576,HLOOKUP($C9&amp;"_"&amp;4,Tab_Rio!$1:$1048576,2,0),0)</f>
        <v>0.65286135673522949</v>
      </c>
      <c r="R9" s="232">
        <f>VLOOKUP(R$2,Tab_Rio!$1:$1048576,HLOOKUP($C9&amp;"_"&amp;4,Tab_Rio!$1:$1048576,2,0),0)</f>
        <v>0.75885754823684692</v>
      </c>
      <c r="S9" s="232">
        <f>VLOOKUP(S$2,Tab_Rio!$1:$1048576,HLOOKUP($C9&amp;"_"&amp;4,Tab_Rio!$1:$1048576,2,0),0)</f>
        <v>1.2572563886642456</v>
      </c>
      <c r="T9" s="232">
        <f>VLOOKUP(T$2,Tab_Rio!$1:$1048576,HLOOKUP($C9&amp;"_"&amp;4,Tab_Rio!$1:$1048576,2,0),0)</f>
        <v>1.6880415678024292</v>
      </c>
      <c r="U9" s="232">
        <f>VLOOKUP(U$2,Tab_Rio!$1:$1048576,HLOOKUP($C9&amp;"_"&amp;4,Tab_Rio!$1:$1048576,2,0),0)</f>
        <v>2.3191101551055908</v>
      </c>
    </row>
    <row r="10" spans="1:21" x14ac:dyDescent="0.25">
      <c r="C10" s="340">
        <v>2013</v>
      </c>
      <c r="D10" s="232">
        <f>VLOOKUP(D$2,Tab_Rio!$1:$1048576,HLOOKUP($C10&amp;"_"&amp;4,Tab_Rio!$1:$1048576,2,0),0)</f>
        <v>2.6615535840392113E-2</v>
      </c>
      <c r="E10" s="232">
        <f>VLOOKUP(E$2,Tab_Rio!$1:$1048576,HLOOKUP($C10&amp;"_"&amp;4,Tab_Rio!$1:$1048576,2,0),0)</f>
        <v>3.5540466196835041E-3</v>
      </c>
      <c r="F10" s="232">
        <f>VLOOKUP(F$2,Tab_Rio!$1:$1048576,HLOOKUP($C10&amp;"_"&amp;4,Tab_Rio!$1:$1048576,2,0),0)</f>
        <v>-6.7735627293586731E-2</v>
      </c>
      <c r="G10" s="232">
        <f>VLOOKUP(G$2,Tab_Rio!$1:$1048576,HLOOKUP($C10&amp;"_"&amp;4,Tab_Rio!$1:$1048576,2,0),0)</f>
        <v>-1.987077109515667E-2</v>
      </c>
      <c r="H10" s="232">
        <f>VLOOKUP(H$2,Tab_Rio!$1:$1048576,HLOOKUP($C10&amp;"_"&amp;4,Tab_Rio!$1:$1048576,2,0),0)</f>
        <v>4.6644967049360275E-2</v>
      </c>
      <c r="I10" s="232">
        <f>VLOOKUP(I$2,Tab_Rio!$1:$1048576,HLOOKUP($C10&amp;"_"&amp;4,Tab_Rio!$1:$1048576,2,0),0)</f>
        <v>7.5956344604492188E-2</v>
      </c>
      <c r="J10" s="232">
        <f>VLOOKUP(J$2,Tab_Rio!$1:$1048576,HLOOKUP($C10&amp;"_"&amp;4,Tab_Rio!$1:$1048576,2,0),0)</f>
        <v>9.3425534665584564E-2</v>
      </c>
      <c r="K10" s="232">
        <f>VLOOKUP(K$2,Tab_Rio!$1:$1048576,HLOOKUP($C10&amp;"_"&amp;4,Tab_Rio!$1:$1048576,2,0),0)</f>
        <v>0.16815206408500671</v>
      </c>
      <c r="L10" s="232">
        <f>VLOOKUP(L$2,Tab_Rio!$1:$1048576,HLOOKUP($C10&amp;"_"&amp;4,Tab_Rio!$1:$1048576,2,0),0)</f>
        <v>0.1797640323638916</v>
      </c>
      <c r="M10" s="232">
        <f>VLOOKUP(M$2,Tab_Rio!$1:$1048576,HLOOKUP($C10&amp;"_"&amp;4,Tab_Rio!$1:$1048576,2,0),0)</f>
        <v>0.17987519502639771</v>
      </c>
      <c r="N10" s="232">
        <f>VLOOKUP(N$2,Tab_Rio!$1:$1048576,HLOOKUP($C10&amp;"_"&amp;4,Tab_Rio!$1:$1048576,2,0),0)</f>
        <v>0.25293901562690735</v>
      </c>
      <c r="O10" s="232">
        <f>VLOOKUP(O$2,Tab_Rio!$1:$1048576,HLOOKUP($C10&amp;"_"&amp;4,Tab_Rio!$1:$1048576,2,0),0)</f>
        <v>0.46636360883712769</v>
      </c>
      <c r="P10" s="232">
        <f>VLOOKUP(P$2,Tab_Rio!$1:$1048576,HLOOKUP($C10&amp;"_"&amp;4,Tab_Rio!$1:$1048576,2,0),0)</f>
        <v>0.60328072309494019</v>
      </c>
      <c r="Q10" s="232">
        <f>VLOOKUP(Q$2,Tab_Rio!$1:$1048576,HLOOKUP($C10&amp;"_"&amp;4,Tab_Rio!$1:$1048576,2,0),0)</f>
        <v>0.7462087869644165</v>
      </c>
      <c r="R10" s="232">
        <f>VLOOKUP(R$2,Tab_Rio!$1:$1048576,HLOOKUP($C10&amp;"_"&amp;4,Tab_Rio!$1:$1048576,2,0),0)</f>
        <v>0.85545986890792847</v>
      </c>
      <c r="S10" s="232">
        <f>VLOOKUP(S$2,Tab_Rio!$1:$1048576,HLOOKUP($C10&amp;"_"&amp;4,Tab_Rio!$1:$1048576,2,0),0)</f>
        <v>1.3894217014312744</v>
      </c>
      <c r="T10" s="232">
        <f>VLOOKUP(T$2,Tab_Rio!$1:$1048576,HLOOKUP($C10&amp;"_"&amp;4,Tab_Rio!$1:$1048576,2,0),0)</f>
        <v>1.8838742971420288</v>
      </c>
      <c r="U10" s="232">
        <f>VLOOKUP(U$2,Tab_Rio!$1:$1048576,HLOOKUP($C10&amp;"_"&amp;4,Tab_Rio!$1:$1048576,2,0),0)</f>
        <v>2.2239532470703125</v>
      </c>
    </row>
    <row r="11" spans="1:21" x14ac:dyDescent="0.25">
      <c r="C11" s="340">
        <v>12013</v>
      </c>
      <c r="D11" s="232">
        <f>VLOOKUP(D$2,Tab_Rio!$1:$1048576,HLOOKUP($C11&amp;"_"&amp;4,Tab_Rio!$1:$1048576,2,0),0)</f>
        <v>0.42220976948738098</v>
      </c>
      <c r="E11" s="232">
        <f>VLOOKUP(E$2,Tab_Rio!$1:$1048576,HLOOKUP($C11&amp;"_"&amp;4,Tab_Rio!$1:$1048576,2,0),0)</f>
        <v>-9.6656065434217453E-3</v>
      </c>
      <c r="F11" s="232">
        <f>VLOOKUP(F$2,Tab_Rio!$1:$1048576,HLOOKUP($C11&amp;"_"&amp;4,Tab_Rio!$1:$1048576,2,0),0)</f>
        <v>-0.1653609573841095</v>
      </c>
      <c r="G11" s="232">
        <f>VLOOKUP(G$2,Tab_Rio!$1:$1048576,HLOOKUP($C11&amp;"_"&amp;4,Tab_Rio!$1:$1048576,2,0),0)</f>
        <v>-3.1909365206956863E-2</v>
      </c>
      <c r="H11" s="232">
        <f>VLOOKUP(H$2,Tab_Rio!$1:$1048576,HLOOKUP($C11&amp;"_"&amp;4,Tab_Rio!$1:$1048576,2,0),0)</f>
        <v>9.5524363219738007E-2</v>
      </c>
      <c r="I11" s="232">
        <f>VLOOKUP(I$2,Tab_Rio!$1:$1048576,HLOOKUP($C11&amp;"_"&amp;4,Tab_Rio!$1:$1048576,2,0),0)</f>
        <v>3.6813106387853622E-2</v>
      </c>
      <c r="J11" s="232">
        <f>VLOOKUP(J$2,Tab_Rio!$1:$1048576,HLOOKUP($C11&amp;"_"&amp;4,Tab_Rio!$1:$1048576,2,0),0)</f>
        <v>7.3832519352436066E-2</v>
      </c>
      <c r="K11" s="232">
        <f>VLOOKUP(K$2,Tab_Rio!$1:$1048576,HLOOKUP($C11&amp;"_"&amp;4,Tab_Rio!$1:$1048576,2,0),0)</f>
        <v>0.16855940222740173</v>
      </c>
      <c r="L11" s="232">
        <f>VLOOKUP(L$2,Tab_Rio!$1:$1048576,HLOOKUP($C11&amp;"_"&amp;4,Tab_Rio!$1:$1048576,2,0),0)</f>
        <v>0.20209935307502747</v>
      </c>
      <c r="M11" s="232">
        <f>VLOOKUP(M$2,Tab_Rio!$1:$1048576,HLOOKUP($C11&amp;"_"&amp;4,Tab_Rio!$1:$1048576,2,0),0)</f>
        <v>0.23946826159954071</v>
      </c>
      <c r="N11" s="232">
        <f>VLOOKUP(N$2,Tab_Rio!$1:$1048576,HLOOKUP($C11&amp;"_"&amp;4,Tab_Rio!$1:$1048576,2,0),0)</f>
        <v>0.2528948187828064</v>
      </c>
      <c r="O11" s="232">
        <f>VLOOKUP(O$2,Tab_Rio!$1:$1048576,HLOOKUP($C11&amp;"_"&amp;4,Tab_Rio!$1:$1048576,2,0),0)</f>
        <v>0.49085244536399841</v>
      </c>
      <c r="P11" s="232">
        <f>VLOOKUP(P$2,Tab_Rio!$1:$1048576,HLOOKUP($C11&amp;"_"&amp;4,Tab_Rio!$1:$1048576,2,0),0)</f>
        <v>0.62548816204071045</v>
      </c>
      <c r="Q11" s="232">
        <f>VLOOKUP(Q$2,Tab_Rio!$1:$1048576,HLOOKUP($C11&amp;"_"&amp;4,Tab_Rio!$1:$1048576,2,0),0)</f>
        <v>0.75861811637878418</v>
      </c>
      <c r="R11" s="232">
        <f>VLOOKUP(R$2,Tab_Rio!$1:$1048576,HLOOKUP($C11&amp;"_"&amp;4,Tab_Rio!$1:$1048576,2,0),0)</f>
        <v>0.84745264053344727</v>
      </c>
      <c r="S11" s="232">
        <f>VLOOKUP(S$2,Tab_Rio!$1:$1048576,HLOOKUP($C11&amp;"_"&amp;4,Tab_Rio!$1:$1048576,2,0),0)</f>
        <v>1.3903380632400513</v>
      </c>
      <c r="T11" s="232">
        <f>VLOOKUP(T$2,Tab_Rio!$1:$1048576,HLOOKUP($C11&amp;"_"&amp;4,Tab_Rio!$1:$1048576,2,0),0)</f>
        <v>2.002011775970459</v>
      </c>
      <c r="U11" s="232">
        <f>VLOOKUP(U$2,Tab_Rio!$1:$1048576,HLOOKUP($C11&amp;"_"&amp;4,Tab_Rio!$1:$1048576,2,0),0)</f>
        <v>2.3657732009887695</v>
      </c>
    </row>
    <row r="12" spans="1:21" x14ac:dyDescent="0.25">
      <c r="C12" s="340">
        <v>22013</v>
      </c>
      <c r="D12" s="232">
        <f>VLOOKUP(D$2,Tab_Rio!$1:$1048576,HLOOKUP($C12&amp;"_"&amp;4,Tab_Rio!$1:$1048576,2,0),0)</f>
        <v>0</v>
      </c>
      <c r="E12" s="232">
        <f>VLOOKUP(E$2,Tab_Rio!$1:$1048576,HLOOKUP($C12&amp;"_"&amp;4,Tab_Rio!$1:$1048576,2,0),0)</f>
        <v>-6.349877268075943E-2</v>
      </c>
      <c r="F12" s="232">
        <f>VLOOKUP(F$2,Tab_Rio!$1:$1048576,HLOOKUP($C12&amp;"_"&amp;4,Tab_Rio!$1:$1048576,2,0),0)</f>
        <v>-3.2157573848962784E-2</v>
      </c>
      <c r="G12" s="232">
        <f>VLOOKUP(G$2,Tab_Rio!$1:$1048576,HLOOKUP($C12&amp;"_"&amp;4,Tab_Rio!$1:$1048576,2,0),0)</f>
        <v>4.8162639141082764E-2</v>
      </c>
      <c r="H12" s="232">
        <f>VLOOKUP(H$2,Tab_Rio!$1:$1048576,HLOOKUP($C12&amp;"_"&amp;4,Tab_Rio!$1:$1048576,2,0),0)</f>
        <v>-1.3106700032949448E-2</v>
      </c>
      <c r="I12" s="232">
        <f>VLOOKUP(I$2,Tab_Rio!$1:$1048576,HLOOKUP($C12&amp;"_"&amp;4,Tab_Rio!$1:$1048576,2,0),0)</f>
        <v>9.1584980487823486E-2</v>
      </c>
      <c r="J12" s="232">
        <f>VLOOKUP(J$2,Tab_Rio!$1:$1048576,HLOOKUP($C12&amp;"_"&amp;4,Tab_Rio!$1:$1048576,2,0),0)</f>
        <v>6.2711559236049652E-2</v>
      </c>
      <c r="K12" s="232">
        <f>VLOOKUP(K$2,Tab_Rio!$1:$1048576,HLOOKUP($C12&amp;"_"&amp;4,Tab_Rio!$1:$1048576,2,0),0)</f>
        <v>0.13834114372730255</v>
      </c>
      <c r="L12" s="232">
        <f>VLOOKUP(L$2,Tab_Rio!$1:$1048576,HLOOKUP($C12&amp;"_"&amp;4,Tab_Rio!$1:$1048576,2,0),0)</f>
        <v>0.17423534393310547</v>
      </c>
      <c r="M12" s="232">
        <f>VLOOKUP(M$2,Tab_Rio!$1:$1048576,HLOOKUP($C12&amp;"_"&amp;4,Tab_Rio!$1:$1048576,2,0),0)</f>
        <v>0.15542441606521606</v>
      </c>
      <c r="N12" s="232">
        <f>VLOOKUP(N$2,Tab_Rio!$1:$1048576,HLOOKUP($C12&amp;"_"&amp;4,Tab_Rio!$1:$1048576,2,0),0)</f>
        <v>0.29940012097358704</v>
      </c>
      <c r="O12" s="232">
        <f>VLOOKUP(O$2,Tab_Rio!$1:$1048576,HLOOKUP($C12&amp;"_"&amp;4,Tab_Rio!$1:$1048576,2,0),0)</f>
        <v>0.48393234610557556</v>
      </c>
      <c r="P12" s="232">
        <f>VLOOKUP(P$2,Tab_Rio!$1:$1048576,HLOOKUP($C12&amp;"_"&amp;4,Tab_Rio!$1:$1048576,2,0),0)</f>
        <v>0.56326013803482056</v>
      </c>
      <c r="Q12" s="232">
        <f>VLOOKUP(Q$2,Tab_Rio!$1:$1048576,HLOOKUP($C12&amp;"_"&amp;4,Tab_Rio!$1:$1048576,2,0),0)</f>
        <v>0.78711527585983276</v>
      </c>
      <c r="R12" s="232">
        <f>VLOOKUP(R$2,Tab_Rio!$1:$1048576,HLOOKUP($C12&amp;"_"&amp;4,Tab_Rio!$1:$1048576,2,0),0)</f>
        <v>0.81168085336685181</v>
      </c>
      <c r="S12" s="232">
        <f>VLOOKUP(S$2,Tab_Rio!$1:$1048576,HLOOKUP($C12&amp;"_"&amp;4,Tab_Rio!$1:$1048576,2,0),0)</f>
        <v>1.3791416883468628</v>
      </c>
      <c r="T12" s="232">
        <f>VLOOKUP(T$2,Tab_Rio!$1:$1048576,HLOOKUP($C12&amp;"_"&amp;4,Tab_Rio!$1:$1048576,2,0),0)</f>
        <v>1.8679772615432739</v>
      </c>
      <c r="U12" s="232">
        <f>VLOOKUP(U$2,Tab_Rio!$1:$1048576,HLOOKUP($C12&amp;"_"&amp;4,Tab_Rio!$1:$1048576,2,0),0)</f>
        <v>2.3738958835601807</v>
      </c>
    </row>
    <row r="13" spans="1:21" x14ac:dyDescent="0.25">
      <c r="C13" s="340">
        <v>32013</v>
      </c>
      <c r="D13" s="232">
        <f>VLOOKUP(D$2,Tab_Rio!$1:$1048576,HLOOKUP($C13&amp;"_"&amp;4,Tab_Rio!$1:$1048576,2,0),0)</f>
        <v>-0.10271164774894714</v>
      </c>
      <c r="E13" s="232">
        <f>VLOOKUP(E$2,Tab_Rio!$1:$1048576,HLOOKUP($C13&amp;"_"&amp;4,Tab_Rio!$1:$1048576,2,0),0)</f>
        <v>0.1072988361120224</v>
      </c>
      <c r="F13" s="232">
        <f>VLOOKUP(F$2,Tab_Rio!$1:$1048576,HLOOKUP($C13&amp;"_"&amp;4,Tab_Rio!$1:$1048576,2,0),0)</f>
        <v>2.078600786626339E-2</v>
      </c>
      <c r="G13" s="232">
        <f>VLOOKUP(G$2,Tab_Rio!$1:$1048576,HLOOKUP($C13&amp;"_"&amp;4,Tab_Rio!$1:$1048576,2,0),0)</f>
        <v>-8.9070349931716919E-2</v>
      </c>
      <c r="H13" s="232">
        <f>VLOOKUP(H$2,Tab_Rio!$1:$1048576,HLOOKUP($C13&amp;"_"&amp;4,Tab_Rio!$1:$1048576,2,0),0)</f>
        <v>1.7786566168069839E-2</v>
      </c>
      <c r="I13" s="232">
        <f>VLOOKUP(I$2,Tab_Rio!$1:$1048576,HLOOKUP($C13&amp;"_"&amp;4,Tab_Rio!$1:$1048576,2,0),0)</f>
        <v>7.6230011880397797E-2</v>
      </c>
      <c r="J13" s="232">
        <f>VLOOKUP(J$2,Tab_Rio!$1:$1048576,HLOOKUP($C13&amp;"_"&amp;4,Tab_Rio!$1:$1048576,2,0),0)</f>
        <v>8.8808082044124603E-2</v>
      </c>
      <c r="K13" s="232">
        <f>VLOOKUP(K$2,Tab_Rio!$1:$1048576,HLOOKUP($C13&amp;"_"&amp;4,Tab_Rio!$1:$1048576,2,0),0)</f>
        <v>0.11325584352016449</v>
      </c>
      <c r="L13" s="232">
        <f>VLOOKUP(L$2,Tab_Rio!$1:$1048576,HLOOKUP($C13&amp;"_"&amp;4,Tab_Rio!$1:$1048576,2,0),0)</f>
        <v>0.14816388487815857</v>
      </c>
      <c r="M13" s="232">
        <f>VLOOKUP(M$2,Tab_Rio!$1:$1048576,HLOOKUP($C13&amp;"_"&amp;4,Tab_Rio!$1:$1048576,2,0),0)</f>
        <v>0.10141190141439438</v>
      </c>
      <c r="N13" s="232">
        <f>VLOOKUP(N$2,Tab_Rio!$1:$1048576,HLOOKUP($C13&amp;"_"&amp;4,Tab_Rio!$1:$1048576,2,0),0)</f>
        <v>0.21806420385837555</v>
      </c>
      <c r="O13" s="232">
        <f>VLOOKUP(O$2,Tab_Rio!$1:$1048576,HLOOKUP($C13&amp;"_"&amp;4,Tab_Rio!$1:$1048576,2,0),0)</f>
        <v>0.43491289019584656</v>
      </c>
      <c r="P13" s="232">
        <f>VLOOKUP(P$2,Tab_Rio!$1:$1048576,HLOOKUP($C13&amp;"_"&amp;4,Tab_Rio!$1:$1048576,2,0),0)</f>
        <v>0.60135114192962646</v>
      </c>
      <c r="Q13" s="232">
        <f>VLOOKUP(Q$2,Tab_Rio!$1:$1048576,HLOOKUP($C13&amp;"_"&amp;4,Tab_Rio!$1:$1048576,2,0),0)</f>
        <v>0.72950893640518188</v>
      </c>
      <c r="R13" s="232">
        <f>VLOOKUP(R$2,Tab_Rio!$1:$1048576,HLOOKUP($C13&amp;"_"&amp;4,Tab_Rio!$1:$1048576,2,0),0)</f>
        <v>0.87300646305084229</v>
      </c>
      <c r="S13" s="232">
        <f>VLOOKUP(S$2,Tab_Rio!$1:$1048576,HLOOKUP($C13&amp;"_"&amp;4,Tab_Rio!$1:$1048576,2,0),0)</f>
        <v>1.3777949810028076</v>
      </c>
      <c r="T13" s="232">
        <f>VLOOKUP(T$2,Tab_Rio!$1:$1048576,HLOOKUP($C13&amp;"_"&amp;4,Tab_Rio!$1:$1048576,2,0),0)</f>
        <v>1.8743157386779785</v>
      </c>
      <c r="U13" s="232">
        <f>VLOOKUP(U$2,Tab_Rio!$1:$1048576,HLOOKUP($C13&amp;"_"&amp;4,Tab_Rio!$1:$1048576,2,0),0)</f>
        <v>2.0444390773773193</v>
      </c>
    </row>
    <row r="14" spans="1:21" x14ac:dyDescent="0.25">
      <c r="C14" s="340">
        <v>42013</v>
      </c>
      <c r="D14" s="232">
        <f>VLOOKUP(D$2,Tab_Rio!$1:$1048576,HLOOKUP($C14&amp;"_"&amp;4,Tab_Rio!$1:$1048576,2,0),0)</f>
        <v>-8.231806755065918E-2</v>
      </c>
      <c r="E14" s="232">
        <f>VLOOKUP(E$2,Tab_Rio!$1:$1048576,HLOOKUP($C14&amp;"_"&amp;4,Tab_Rio!$1:$1048576,2,0),0)</f>
        <v>-2.183075062930584E-2</v>
      </c>
      <c r="F14" s="232">
        <f>VLOOKUP(F$2,Tab_Rio!$1:$1048576,HLOOKUP($C14&amp;"_"&amp;4,Tab_Rio!$1:$1048576,2,0),0)</f>
        <v>-0.11762247979640961</v>
      </c>
      <c r="G14" s="232">
        <f>VLOOKUP(G$2,Tab_Rio!$1:$1048576,HLOOKUP($C14&amp;"_"&amp;4,Tab_Rio!$1:$1048576,2,0),0)</f>
        <v>-6.5614483319222927E-3</v>
      </c>
      <c r="H14" s="232">
        <f>VLOOKUP(H$2,Tab_Rio!$1:$1048576,HLOOKUP($C14&amp;"_"&amp;4,Tab_Rio!$1:$1048576,2,0),0)</f>
        <v>7.4695341289043427E-2</v>
      </c>
      <c r="I14" s="232">
        <f>VLOOKUP(I$2,Tab_Rio!$1:$1048576,HLOOKUP($C14&amp;"_"&amp;4,Tab_Rio!$1:$1048576,2,0),0)</f>
        <v>8.5903458297252655E-2</v>
      </c>
      <c r="J14" s="232">
        <f>VLOOKUP(J$2,Tab_Rio!$1:$1048576,HLOOKUP($C14&amp;"_"&amp;4,Tab_Rio!$1:$1048576,2,0),0)</f>
        <v>0.13028590381145477</v>
      </c>
      <c r="K14" s="232">
        <f>VLOOKUP(K$2,Tab_Rio!$1:$1048576,HLOOKUP($C14&amp;"_"&amp;4,Tab_Rio!$1:$1048576,2,0),0)</f>
        <v>0.24208524823188782</v>
      </c>
      <c r="L14" s="232">
        <f>VLOOKUP(L$2,Tab_Rio!$1:$1048576,HLOOKUP($C14&amp;"_"&amp;4,Tab_Rio!$1:$1048576,2,0),0)</f>
        <v>0.18250986933708191</v>
      </c>
      <c r="M14" s="232">
        <f>VLOOKUP(M$2,Tab_Rio!$1:$1048576,HLOOKUP($C14&amp;"_"&amp;4,Tab_Rio!$1:$1048576,2,0),0)</f>
        <v>0.21611630916595459</v>
      </c>
      <c r="N14" s="232">
        <f>VLOOKUP(N$2,Tab_Rio!$1:$1048576,HLOOKUP($C14&amp;"_"&amp;4,Tab_Rio!$1:$1048576,2,0),0)</f>
        <v>0.22842207551002502</v>
      </c>
      <c r="O14" s="232">
        <f>VLOOKUP(O$2,Tab_Rio!$1:$1048576,HLOOKUP($C14&amp;"_"&amp;4,Tab_Rio!$1:$1048576,2,0),0)</f>
        <v>0.44084304571151733</v>
      </c>
      <c r="P14" s="232">
        <f>VLOOKUP(P$2,Tab_Rio!$1:$1048576,HLOOKUP($C14&amp;"_"&amp;4,Tab_Rio!$1:$1048576,2,0),0)</f>
        <v>0.61871117353439331</v>
      </c>
      <c r="Q14" s="232">
        <f>VLOOKUP(Q$2,Tab_Rio!$1:$1048576,HLOOKUP($C14&amp;"_"&amp;4,Tab_Rio!$1:$1048576,2,0),0)</f>
        <v>0.69731789827346802</v>
      </c>
      <c r="R14" s="232">
        <f>VLOOKUP(R$2,Tab_Rio!$1:$1048576,HLOOKUP($C14&amp;"_"&amp;4,Tab_Rio!$1:$1048576,2,0),0)</f>
        <v>0.87017279863357544</v>
      </c>
      <c r="S14" s="232">
        <f>VLOOKUP(S$2,Tab_Rio!$1:$1048576,HLOOKUP($C14&amp;"_"&amp;4,Tab_Rio!$1:$1048576,2,0),0)</f>
        <v>1.3937724828720093</v>
      </c>
      <c r="T14" s="232">
        <f>VLOOKUP(T$2,Tab_Rio!$1:$1048576,HLOOKUP($C14&amp;"_"&amp;4,Tab_Rio!$1:$1048576,2,0),0)</f>
        <v>1.77274489402771</v>
      </c>
      <c r="U14" s="232">
        <f>VLOOKUP(U$2,Tab_Rio!$1:$1048576,HLOOKUP($C14&amp;"_"&amp;4,Tab_Rio!$1:$1048576,2,0),0)</f>
        <v>2.1247148513793945</v>
      </c>
    </row>
    <row r="15" spans="1:21" x14ac:dyDescent="0.25">
      <c r="C15" s="340">
        <v>2014</v>
      </c>
      <c r="D15" s="232">
        <f>VLOOKUP(D$2,Tab_Rio!$1:$1048576,HLOOKUP($C15&amp;"_"&amp;4,Tab_Rio!$1:$1048576,2,0),0)</f>
        <v>-0.4545879065990448</v>
      </c>
      <c r="E15" s="232">
        <f>VLOOKUP(E$2,Tab_Rio!$1:$1048576,HLOOKUP($C15&amp;"_"&amp;4,Tab_Rio!$1:$1048576,2,0),0)</f>
        <v>-0.17480933666229248</v>
      </c>
      <c r="F15" s="232">
        <f>VLOOKUP(F$2,Tab_Rio!$1:$1048576,HLOOKUP($C15&amp;"_"&amp;4,Tab_Rio!$1:$1048576,2,0),0)</f>
        <v>-0.14389090240001678</v>
      </c>
      <c r="G15" s="232">
        <f>VLOOKUP(G$2,Tab_Rio!$1:$1048576,HLOOKUP($C15&amp;"_"&amp;4,Tab_Rio!$1:$1048576,2,0),0)</f>
        <v>-8.4081627428531647E-2</v>
      </c>
      <c r="H15" s="232">
        <f>VLOOKUP(H$2,Tab_Rio!$1:$1048576,HLOOKUP($C15&amp;"_"&amp;4,Tab_Rio!$1:$1048576,2,0),0)</f>
        <v>-4.5069750398397446E-2</v>
      </c>
      <c r="I15" s="232">
        <f>VLOOKUP(I$2,Tab_Rio!$1:$1048576,HLOOKUP($C15&amp;"_"&amp;4,Tab_Rio!$1:$1048576,2,0),0)</f>
        <v>1.5948576852679253E-2</v>
      </c>
      <c r="J15" s="232">
        <f>VLOOKUP(J$2,Tab_Rio!$1:$1048576,HLOOKUP($C15&amp;"_"&amp;4,Tab_Rio!$1:$1048576,2,0),0)</f>
        <v>1.9236328080296516E-2</v>
      </c>
      <c r="K15" s="232">
        <f>VLOOKUP(K$2,Tab_Rio!$1:$1048576,HLOOKUP($C15&amp;"_"&amp;4,Tab_Rio!$1:$1048576,2,0),0)</f>
        <v>5.366082489490509E-2</v>
      </c>
      <c r="L15" s="232">
        <f>VLOOKUP(L$2,Tab_Rio!$1:$1048576,HLOOKUP($C15&amp;"_"&amp;4,Tab_Rio!$1:$1048576,2,0),0)</f>
        <v>0.11820787936449051</v>
      </c>
      <c r="M15" s="232">
        <f>VLOOKUP(M$2,Tab_Rio!$1:$1048576,HLOOKUP($C15&amp;"_"&amp;4,Tab_Rio!$1:$1048576,2,0),0)</f>
        <v>0.10355427116155624</v>
      </c>
      <c r="N15" s="232">
        <f>VLOOKUP(N$2,Tab_Rio!$1:$1048576,HLOOKUP($C15&amp;"_"&amp;4,Tab_Rio!$1:$1048576,2,0),0)</f>
        <v>0.16671717166900635</v>
      </c>
      <c r="O15" s="232">
        <f>VLOOKUP(O$2,Tab_Rio!$1:$1048576,HLOOKUP($C15&amp;"_"&amp;4,Tab_Rio!$1:$1048576,2,0),0)</f>
        <v>0.32360374927520752</v>
      </c>
      <c r="P15" s="232">
        <f>VLOOKUP(P$2,Tab_Rio!$1:$1048576,HLOOKUP($C15&amp;"_"&amp;4,Tab_Rio!$1:$1048576,2,0),0)</f>
        <v>0.43307694792747498</v>
      </c>
      <c r="Q15" s="232">
        <f>VLOOKUP(Q$2,Tab_Rio!$1:$1048576,HLOOKUP($C15&amp;"_"&amp;4,Tab_Rio!$1:$1048576,2,0),0)</f>
        <v>0.54639726877212524</v>
      </c>
      <c r="R15" s="232">
        <f>VLOOKUP(R$2,Tab_Rio!$1:$1048576,HLOOKUP($C15&amp;"_"&amp;4,Tab_Rio!$1:$1048576,2,0),0)</f>
        <v>0.66058194637298584</v>
      </c>
      <c r="S15" s="232">
        <f>VLOOKUP(S$2,Tab_Rio!$1:$1048576,HLOOKUP($C15&amp;"_"&amp;4,Tab_Rio!$1:$1048576,2,0),0)</f>
        <v>1.1191695928573608</v>
      </c>
      <c r="T15" s="232">
        <f>VLOOKUP(T$2,Tab_Rio!$1:$1048576,HLOOKUP($C15&amp;"_"&amp;4,Tab_Rio!$1:$1048576,2,0),0)</f>
        <v>1.5543510913848877</v>
      </c>
      <c r="U15" s="232">
        <f>VLOOKUP(U$2,Tab_Rio!$1:$1048576,HLOOKUP($C15&amp;"_"&amp;4,Tab_Rio!$1:$1048576,2,0),0)</f>
        <v>1.7269196510314941</v>
      </c>
    </row>
    <row r="16" spans="1:21" x14ac:dyDescent="0.25">
      <c r="C16" s="340">
        <v>12014</v>
      </c>
      <c r="D16" s="232">
        <f>VLOOKUP(D$2,Tab_Rio!$1:$1048576,HLOOKUP($C16&amp;"_"&amp;4,Tab_Rio!$1:$1048576,2,0),0)</f>
        <v>-0.61197549104690552</v>
      </c>
      <c r="E16" s="232">
        <f>VLOOKUP(E$2,Tab_Rio!$1:$1048576,HLOOKUP($C16&amp;"_"&amp;4,Tab_Rio!$1:$1048576,2,0),0)</f>
        <v>-9.6984561532735825E-3</v>
      </c>
      <c r="F16" s="232">
        <f>VLOOKUP(F$2,Tab_Rio!$1:$1048576,HLOOKUP($C16&amp;"_"&amp;4,Tab_Rio!$1:$1048576,2,0),0)</f>
        <v>-0.15336085855960846</v>
      </c>
      <c r="G16" s="232">
        <f>VLOOKUP(G$2,Tab_Rio!$1:$1048576,HLOOKUP($C16&amp;"_"&amp;4,Tab_Rio!$1:$1048576,2,0),0)</f>
        <v>-0.19636666774749756</v>
      </c>
      <c r="H16" s="232">
        <f>VLOOKUP(H$2,Tab_Rio!$1:$1048576,HLOOKUP($C16&amp;"_"&amp;4,Tab_Rio!$1:$1048576,2,0),0)</f>
        <v>-4.4018048793077469E-2</v>
      </c>
      <c r="I16" s="232">
        <f>VLOOKUP(I$2,Tab_Rio!$1:$1048576,HLOOKUP($C16&amp;"_"&amp;4,Tab_Rio!$1:$1048576,2,0),0)</f>
        <v>8.4634395316243172E-3</v>
      </c>
      <c r="J16" s="232">
        <f>VLOOKUP(J$2,Tab_Rio!$1:$1048576,HLOOKUP($C16&amp;"_"&amp;4,Tab_Rio!$1:$1048576,2,0),0)</f>
        <v>1.2540764175355434E-2</v>
      </c>
      <c r="K16" s="232">
        <f>VLOOKUP(K$2,Tab_Rio!$1:$1048576,HLOOKUP($C16&amp;"_"&amp;4,Tab_Rio!$1:$1048576,2,0),0)</f>
        <v>1.4724176377058029E-2</v>
      </c>
      <c r="L16" s="232">
        <f>VLOOKUP(L$2,Tab_Rio!$1:$1048576,HLOOKUP($C16&amp;"_"&amp;4,Tab_Rio!$1:$1048576,2,0),0)</f>
        <v>6.9926358759403229E-2</v>
      </c>
      <c r="M16" s="232">
        <f>VLOOKUP(M$2,Tab_Rio!$1:$1048576,HLOOKUP($C16&amp;"_"&amp;4,Tab_Rio!$1:$1048576,2,0),0)</f>
        <v>9.7476907074451447E-2</v>
      </c>
      <c r="N16" s="232">
        <f>VLOOKUP(N$2,Tab_Rio!$1:$1048576,HLOOKUP($C16&amp;"_"&amp;4,Tab_Rio!$1:$1048576,2,0),0)</f>
        <v>0.18278768658638</v>
      </c>
      <c r="O16" s="232">
        <f>VLOOKUP(O$2,Tab_Rio!$1:$1048576,HLOOKUP($C16&amp;"_"&amp;4,Tab_Rio!$1:$1048576,2,0),0)</f>
        <v>0.35961949825286865</v>
      </c>
      <c r="P16" s="232">
        <f>VLOOKUP(P$2,Tab_Rio!$1:$1048576,HLOOKUP($C16&amp;"_"&amp;4,Tab_Rio!$1:$1048576,2,0),0)</f>
        <v>0.55623072385787964</v>
      </c>
      <c r="Q16" s="232">
        <f>VLOOKUP(Q$2,Tab_Rio!$1:$1048576,HLOOKUP($C16&amp;"_"&amp;4,Tab_Rio!$1:$1048576,2,0),0)</f>
        <v>0.64854001998901367</v>
      </c>
      <c r="R16" s="232">
        <f>VLOOKUP(R$2,Tab_Rio!$1:$1048576,HLOOKUP($C16&amp;"_"&amp;4,Tab_Rio!$1:$1048576,2,0),0)</f>
        <v>0.79563361406326294</v>
      </c>
      <c r="S16" s="232">
        <f>VLOOKUP(S$2,Tab_Rio!$1:$1048576,HLOOKUP($C16&amp;"_"&amp;4,Tab_Rio!$1:$1048576,2,0),0)</f>
        <v>1.3163160085678101</v>
      </c>
      <c r="T16" s="232">
        <f>VLOOKUP(T$2,Tab_Rio!$1:$1048576,HLOOKUP($C16&amp;"_"&amp;4,Tab_Rio!$1:$1048576,2,0),0)</f>
        <v>1.7265379428863525</v>
      </c>
      <c r="U16" s="232">
        <f>VLOOKUP(U$2,Tab_Rio!$1:$1048576,HLOOKUP($C16&amp;"_"&amp;4,Tab_Rio!$1:$1048576,2,0),0)</f>
        <v>1.9373503923416138</v>
      </c>
    </row>
    <row r="17" spans="2:21" x14ac:dyDescent="0.25">
      <c r="C17" s="340">
        <v>22014</v>
      </c>
      <c r="D17" s="232">
        <f>VLOOKUP(D$2,Tab_Rio!$1:$1048576,HLOOKUP($C17&amp;"_"&amp;4,Tab_Rio!$1:$1048576,2,0),0)</f>
        <v>1.9824005663394928E-2</v>
      </c>
      <c r="E17" s="232">
        <f>VLOOKUP(E$2,Tab_Rio!$1:$1048576,HLOOKUP($C17&amp;"_"&amp;4,Tab_Rio!$1:$1048576,2,0),0)</f>
        <v>-0.26421010494232178</v>
      </c>
      <c r="F17" s="232">
        <f>VLOOKUP(F$2,Tab_Rio!$1:$1048576,HLOOKUP($C17&amp;"_"&amp;4,Tab_Rio!$1:$1048576,2,0),0)</f>
        <v>3.8885395042598248E-3</v>
      </c>
      <c r="G17" s="232">
        <f>VLOOKUP(G$2,Tab_Rio!$1:$1048576,HLOOKUP($C17&amp;"_"&amp;4,Tab_Rio!$1:$1048576,2,0),0)</f>
        <v>5.5220730602741241E-2</v>
      </c>
      <c r="H17" s="232">
        <f>VLOOKUP(H$2,Tab_Rio!$1:$1048576,HLOOKUP($C17&amp;"_"&amp;4,Tab_Rio!$1:$1048576,2,0),0)</f>
        <v>3.0626764521002769E-2</v>
      </c>
      <c r="I17" s="232">
        <f>VLOOKUP(I$2,Tab_Rio!$1:$1048576,HLOOKUP($C17&amp;"_"&amp;4,Tab_Rio!$1:$1048576,2,0),0)</f>
        <v>0.12905102968215942</v>
      </c>
      <c r="J17" s="232">
        <f>VLOOKUP(J$2,Tab_Rio!$1:$1048576,HLOOKUP($C17&amp;"_"&amp;4,Tab_Rio!$1:$1048576,2,0),0)</f>
        <v>0.20457971096038818</v>
      </c>
      <c r="K17" s="232">
        <f>VLOOKUP(K$2,Tab_Rio!$1:$1048576,HLOOKUP($C17&amp;"_"&amp;4,Tab_Rio!$1:$1048576,2,0),0)</f>
        <v>0.21664544939994812</v>
      </c>
      <c r="L17" s="232">
        <f>VLOOKUP(L$2,Tab_Rio!$1:$1048576,HLOOKUP($C17&amp;"_"&amp;4,Tab_Rio!$1:$1048576,2,0),0)</f>
        <v>0.25173741579055786</v>
      </c>
      <c r="M17" s="232">
        <f>VLOOKUP(M$2,Tab_Rio!$1:$1048576,HLOOKUP($C17&amp;"_"&amp;4,Tab_Rio!$1:$1048576,2,0),0)</f>
        <v>0.2470775693655014</v>
      </c>
      <c r="N17" s="232">
        <f>VLOOKUP(N$2,Tab_Rio!$1:$1048576,HLOOKUP($C17&amp;"_"&amp;4,Tab_Rio!$1:$1048576,2,0),0)</f>
        <v>0.29727828502655029</v>
      </c>
      <c r="O17" s="232">
        <f>VLOOKUP(O$2,Tab_Rio!$1:$1048576,HLOOKUP($C17&amp;"_"&amp;4,Tab_Rio!$1:$1048576,2,0),0)</f>
        <v>0.45689898729324341</v>
      </c>
      <c r="P17" s="232">
        <f>VLOOKUP(P$2,Tab_Rio!$1:$1048576,HLOOKUP($C17&amp;"_"&amp;4,Tab_Rio!$1:$1048576,2,0),0)</f>
        <v>0.60596209764480591</v>
      </c>
      <c r="Q17" s="232">
        <f>VLOOKUP(Q$2,Tab_Rio!$1:$1048576,HLOOKUP($C17&amp;"_"&amp;4,Tab_Rio!$1:$1048576,2,0),0)</f>
        <v>0.67185145616531372</v>
      </c>
      <c r="R17" s="232">
        <f>VLOOKUP(R$2,Tab_Rio!$1:$1048576,HLOOKUP($C17&amp;"_"&amp;4,Tab_Rio!$1:$1048576,2,0),0)</f>
        <v>0.87275028228759766</v>
      </c>
      <c r="S17" s="232">
        <f>VLOOKUP(S$2,Tab_Rio!$1:$1048576,HLOOKUP($C17&amp;"_"&amp;4,Tab_Rio!$1:$1048576,2,0),0)</f>
        <v>1.3104525804519653</v>
      </c>
      <c r="T17" s="232">
        <f>VLOOKUP(T$2,Tab_Rio!$1:$1048576,HLOOKUP($C17&amp;"_"&amp;4,Tab_Rio!$1:$1048576,2,0),0)</f>
        <v>1.6265842914581299</v>
      </c>
      <c r="U17" s="232">
        <f>VLOOKUP(U$2,Tab_Rio!$1:$1048576,HLOOKUP($C17&amp;"_"&amp;4,Tab_Rio!$1:$1048576,2,0),0)</f>
        <v>1.6435918807983398</v>
      </c>
    </row>
    <row r="18" spans="2:21" x14ac:dyDescent="0.25">
      <c r="C18" s="340">
        <v>32014</v>
      </c>
      <c r="D18" s="232">
        <f>VLOOKUP(D$2,Tab_Rio!$1:$1048576,HLOOKUP($C18&amp;"_"&amp;4,Tab_Rio!$1:$1048576,2,0),0)</f>
        <v>-0.77290302515029907</v>
      </c>
      <c r="E18" s="232">
        <f>VLOOKUP(E$2,Tab_Rio!$1:$1048576,HLOOKUP($C18&amp;"_"&amp;4,Tab_Rio!$1:$1048576,2,0),0)</f>
        <v>-0.284772127866745</v>
      </c>
      <c r="F18" s="232">
        <f>VLOOKUP(F$2,Tab_Rio!$1:$1048576,HLOOKUP($C18&amp;"_"&amp;4,Tab_Rio!$1:$1048576,2,0),0)</f>
        <v>-0.31633296608924866</v>
      </c>
      <c r="G18" s="232">
        <f>VLOOKUP(G$2,Tab_Rio!$1:$1048576,HLOOKUP($C18&amp;"_"&amp;4,Tab_Rio!$1:$1048576,2,0),0)</f>
        <v>-0.12783496081829071</v>
      </c>
      <c r="H18" s="232">
        <f>VLOOKUP(H$2,Tab_Rio!$1:$1048576,HLOOKUP($C18&amp;"_"&amp;4,Tab_Rio!$1:$1048576,2,0),0)</f>
        <v>-7.6679252088069916E-2</v>
      </c>
      <c r="I18" s="232">
        <f>VLOOKUP(I$2,Tab_Rio!$1:$1048576,HLOOKUP($C18&amp;"_"&amp;4,Tab_Rio!$1:$1048576,2,0),0)</f>
        <v>1.2033811770379543E-2</v>
      </c>
      <c r="J18" s="232">
        <f>VLOOKUP(J$2,Tab_Rio!$1:$1048576,HLOOKUP($C18&amp;"_"&amp;4,Tab_Rio!$1:$1048576,2,0),0)</f>
        <v>-4.9693163484334946E-2</v>
      </c>
      <c r="K18" s="232">
        <f>VLOOKUP(K$2,Tab_Rio!$1:$1048576,HLOOKUP($C18&amp;"_"&amp;4,Tab_Rio!$1:$1048576,2,0),0)</f>
        <v>-6.5546661615371704E-2</v>
      </c>
      <c r="L18" s="232">
        <f>VLOOKUP(L$2,Tab_Rio!$1:$1048576,HLOOKUP($C18&amp;"_"&amp;4,Tab_Rio!$1:$1048576,2,0),0)</f>
        <v>6.0329578816890717E-2</v>
      </c>
      <c r="M18" s="232">
        <f>VLOOKUP(M$2,Tab_Rio!$1:$1048576,HLOOKUP($C18&amp;"_"&amp;4,Tab_Rio!$1:$1048576,2,0),0)</f>
        <v>4.8576921224594116E-2</v>
      </c>
      <c r="N18" s="232">
        <f>VLOOKUP(N$2,Tab_Rio!$1:$1048576,HLOOKUP($C18&amp;"_"&amp;4,Tab_Rio!$1:$1048576,2,0),0)</f>
        <v>7.4555814266204834E-2</v>
      </c>
      <c r="O18" s="232">
        <f>VLOOKUP(O$2,Tab_Rio!$1:$1048576,HLOOKUP($C18&amp;"_"&amp;4,Tab_Rio!$1:$1048576,2,0),0)</f>
        <v>0.22839109599590302</v>
      </c>
      <c r="P18" s="232">
        <f>VLOOKUP(P$2,Tab_Rio!$1:$1048576,HLOOKUP($C18&amp;"_"&amp;4,Tab_Rio!$1:$1048576,2,0),0)</f>
        <v>0.21729400753974915</v>
      </c>
      <c r="Q18" s="232">
        <f>VLOOKUP(Q$2,Tab_Rio!$1:$1048576,HLOOKUP($C18&amp;"_"&amp;4,Tab_Rio!$1:$1048576,2,0),0)</f>
        <v>0.33355402946472168</v>
      </c>
      <c r="R18" s="232">
        <f>VLOOKUP(R$2,Tab_Rio!$1:$1048576,HLOOKUP($C18&amp;"_"&amp;4,Tab_Rio!$1:$1048576,2,0),0)</f>
        <v>0.49286419153213501</v>
      </c>
      <c r="S18" s="232">
        <f>VLOOKUP(S$2,Tab_Rio!$1:$1048576,HLOOKUP($C18&amp;"_"&amp;4,Tab_Rio!$1:$1048576,2,0),0)</f>
        <v>0.88465076684951782</v>
      </c>
      <c r="T18" s="232">
        <f>VLOOKUP(T$2,Tab_Rio!$1:$1048576,HLOOKUP($C18&amp;"_"&amp;4,Tab_Rio!$1:$1048576,2,0),0)</f>
        <v>1.252226710319519</v>
      </c>
      <c r="U18" s="232">
        <f>VLOOKUP(U$2,Tab_Rio!$1:$1048576,HLOOKUP($C18&amp;"_"&amp;4,Tab_Rio!$1:$1048576,2,0),0)</f>
        <v>1.765905499458313</v>
      </c>
    </row>
    <row r="19" spans="2:21" x14ac:dyDescent="0.25">
      <c r="C19" s="340">
        <v>42014</v>
      </c>
      <c r="D19" s="232">
        <f>VLOOKUP(D$2,Tab_Rio!$1:$1048576,HLOOKUP($C19&amp;"_"&amp;4,Tab_Rio!$1:$1048576,2,0),0)</f>
        <v>-0.30910247564315796</v>
      </c>
      <c r="E19" s="232">
        <f>VLOOKUP(E$2,Tab_Rio!$1:$1048576,HLOOKUP($C19&amp;"_"&amp;4,Tab_Rio!$1:$1048576,2,0),0)</f>
        <v>-0.30242946743965149</v>
      </c>
      <c r="F19" s="232">
        <f>VLOOKUP(F$2,Tab_Rio!$1:$1048576,HLOOKUP($C19&amp;"_"&amp;4,Tab_Rio!$1:$1048576,2,0),0)</f>
        <v>-9.3100368976593018E-2</v>
      </c>
      <c r="G19" s="232">
        <f>VLOOKUP(G$2,Tab_Rio!$1:$1048576,HLOOKUP($C19&amp;"_"&amp;4,Tab_Rio!$1:$1048576,2,0),0)</f>
        <v>-3.531598299741745E-2</v>
      </c>
      <c r="H19" s="232">
        <f>VLOOKUP(H$2,Tab_Rio!$1:$1048576,HLOOKUP($C19&amp;"_"&amp;4,Tab_Rio!$1:$1048576,2,0),0)</f>
        <v>-6.6054917871952057E-2</v>
      </c>
      <c r="I19" s="232">
        <f>VLOOKUP(I$2,Tab_Rio!$1:$1048576,HLOOKUP($C19&amp;"_"&amp;4,Tab_Rio!$1:$1048576,2,0),0)</f>
        <v>-6.4916431903839111E-2</v>
      </c>
      <c r="J19" s="232">
        <f>VLOOKUP(J$2,Tab_Rio!$1:$1048576,HLOOKUP($C19&amp;"_"&amp;4,Tab_Rio!$1:$1048576,2,0),0)</f>
        <v>-5.6218147277832031E-2</v>
      </c>
      <c r="K19" s="232">
        <f>VLOOKUP(K$2,Tab_Rio!$1:$1048576,HLOOKUP($C19&amp;"_"&amp;4,Tab_Rio!$1:$1048576,2,0),0)</f>
        <v>8.2030490040779114E-2</v>
      </c>
      <c r="L19" s="232">
        <f>VLOOKUP(L$2,Tab_Rio!$1:$1048576,HLOOKUP($C19&amp;"_"&amp;4,Tab_Rio!$1:$1048576,2,0),0)</f>
        <v>0.11617688834667206</v>
      </c>
      <c r="M19" s="232">
        <f>VLOOKUP(M$2,Tab_Rio!$1:$1048576,HLOOKUP($C19&amp;"_"&amp;4,Tab_Rio!$1:$1048576,2,0),0)</f>
        <v>2.8197513893246651E-2</v>
      </c>
      <c r="N19" s="232">
        <f>VLOOKUP(N$2,Tab_Rio!$1:$1048576,HLOOKUP($C19&amp;"_"&amp;4,Tab_Rio!$1:$1048576,2,0),0)</f>
        <v>0.12872897088527679</v>
      </c>
      <c r="O19" s="232">
        <f>VLOOKUP(O$2,Tab_Rio!$1:$1048576,HLOOKUP($C19&amp;"_"&amp;4,Tab_Rio!$1:$1048576,2,0),0)</f>
        <v>0.27817326784133911</v>
      </c>
      <c r="P19" s="232">
        <f>VLOOKUP(P$2,Tab_Rio!$1:$1048576,HLOOKUP($C19&amp;"_"&amp;4,Tab_Rio!$1:$1048576,2,0),0)</f>
        <v>0.37532356381416321</v>
      </c>
      <c r="Q19" s="232">
        <f>VLOOKUP(Q$2,Tab_Rio!$1:$1048576,HLOOKUP($C19&amp;"_"&amp;4,Tab_Rio!$1:$1048576,2,0),0)</f>
        <v>0.55319350957870483</v>
      </c>
      <c r="R19" s="232">
        <f>VLOOKUP(R$2,Tab_Rio!$1:$1048576,HLOOKUP($C19&amp;"_"&amp;4,Tab_Rio!$1:$1048576,2,0),0)</f>
        <v>0.51141047477722168</v>
      </c>
      <c r="S19" s="232">
        <f>VLOOKUP(S$2,Tab_Rio!$1:$1048576,HLOOKUP($C19&amp;"_"&amp;4,Tab_Rio!$1:$1048576,2,0),0)</f>
        <v>1.0034198760986328</v>
      </c>
      <c r="T19" s="232">
        <f>VLOOKUP(T$2,Tab_Rio!$1:$1048576,HLOOKUP($C19&amp;"_"&amp;4,Tab_Rio!$1:$1048576,2,0),0)</f>
        <v>1.684293270111084</v>
      </c>
      <c r="U19" s="232">
        <f>VLOOKUP(U$2,Tab_Rio!$1:$1048576,HLOOKUP($C19&amp;"_"&amp;4,Tab_Rio!$1:$1048576,2,0),0)</f>
        <v>1.6690651178359985</v>
      </c>
    </row>
    <row r="20" spans="2:21" x14ac:dyDescent="0.25">
      <c r="C20" s="340">
        <v>2015</v>
      </c>
      <c r="D20" s="232">
        <f>VLOOKUP(D$2,Tab_Rio!$1:$1048576,HLOOKUP($C20&amp;"_"&amp;4,Tab_Rio!$1:$1048576,2,0),0)</f>
        <v>-0.11012924462556839</v>
      </c>
      <c r="E20" s="232">
        <f>VLOOKUP(E$2,Tab_Rio!$1:$1048576,HLOOKUP($C20&amp;"_"&amp;4,Tab_Rio!$1:$1048576,2,0),0)</f>
        <v>-7.674010843038559E-2</v>
      </c>
      <c r="F20" s="232">
        <f>VLOOKUP(F$2,Tab_Rio!$1:$1048576,HLOOKUP($C20&amp;"_"&amp;4,Tab_Rio!$1:$1048576,2,0),0)</f>
        <v>-0.16849452257156372</v>
      </c>
      <c r="G20" s="232">
        <f>VLOOKUP(G$2,Tab_Rio!$1:$1048576,HLOOKUP($C20&amp;"_"&amp;4,Tab_Rio!$1:$1048576,2,0),0)</f>
        <v>-9.6933908760547638E-2</v>
      </c>
      <c r="H20" s="232">
        <f>VLOOKUP(H$2,Tab_Rio!$1:$1048576,HLOOKUP($C20&amp;"_"&amp;4,Tab_Rio!$1:$1048576,2,0),0)</f>
        <v>-4.9543865025043488E-2</v>
      </c>
      <c r="I20" s="232">
        <f>VLOOKUP(I$2,Tab_Rio!$1:$1048576,HLOOKUP($C20&amp;"_"&amp;4,Tab_Rio!$1:$1048576,2,0),0)</f>
        <v>5.6707952171564102E-3</v>
      </c>
      <c r="J20" s="232">
        <f>VLOOKUP(J$2,Tab_Rio!$1:$1048576,HLOOKUP($C20&amp;"_"&amp;4,Tab_Rio!$1:$1048576,2,0),0)</f>
        <v>-1.622685045003891E-2</v>
      </c>
      <c r="K20" s="232">
        <f>VLOOKUP(K$2,Tab_Rio!$1:$1048576,HLOOKUP($C20&amp;"_"&amp;4,Tab_Rio!$1:$1048576,2,0),0)</f>
        <v>8.8934697210788727E-2</v>
      </c>
      <c r="L20" s="232">
        <f>VLOOKUP(L$2,Tab_Rio!$1:$1048576,HLOOKUP($C20&amp;"_"&amp;4,Tab_Rio!$1:$1048576,2,0),0)</f>
        <v>9.0411439538002014E-2</v>
      </c>
      <c r="M20" s="232">
        <f>VLOOKUP(M$2,Tab_Rio!$1:$1048576,HLOOKUP($C20&amp;"_"&amp;4,Tab_Rio!$1:$1048576,2,0),0)</f>
        <v>5.1753655076026917E-2</v>
      </c>
      <c r="N20" s="232">
        <f>VLOOKUP(N$2,Tab_Rio!$1:$1048576,HLOOKUP($C20&amp;"_"&amp;4,Tab_Rio!$1:$1048576,2,0),0)</f>
        <v>0.12542639672756195</v>
      </c>
      <c r="O20" s="232">
        <f>VLOOKUP(O$2,Tab_Rio!$1:$1048576,HLOOKUP($C20&amp;"_"&amp;4,Tab_Rio!$1:$1048576,2,0),0)</f>
        <v>0.34887212514877319</v>
      </c>
      <c r="P20" s="232">
        <f>VLOOKUP(P$2,Tab_Rio!$1:$1048576,HLOOKUP($C20&amp;"_"&amp;4,Tab_Rio!$1:$1048576,2,0),0)</f>
        <v>0.49331066012382507</v>
      </c>
      <c r="Q20" s="232">
        <f>VLOOKUP(Q$2,Tab_Rio!$1:$1048576,HLOOKUP($C20&amp;"_"&amp;4,Tab_Rio!$1:$1048576,2,0),0)</f>
        <v>0.65299934148788452</v>
      </c>
      <c r="R20" s="232">
        <f>VLOOKUP(R$2,Tab_Rio!$1:$1048576,HLOOKUP($C20&amp;"_"&amp;4,Tab_Rio!$1:$1048576,2,0),0)</f>
        <v>0.76442050933837891</v>
      </c>
      <c r="S20" s="232">
        <f>VLOOKUP(S$2,Tab_Rio!$1:$1048576,HLOOKUP($C20&amp;"_"&amp;4,Tab_Rio!$1:$1048576,2,0),0)</f>
        <v>1.3038543462753296</v>
      </c>
      <c r="T20" s="232">
        <f>VLOOKUP(T$2,Tab_Rio!$1:$1048576,HLOOKUP($C20&amp;"_"&amp;4,Tab_Rio!$1:$1048576,2,0),0)</f>
        <v>1.663428783416748</v>
      </c>
      <c r="U20" s="232">
        <f>VLOOKUP(U$2,Tab_Rio!$1:$1048576,HLOOKUP($C20&amp;"_"&amp;4,Tab_Rio!$1:$1048576,2,0),0)</f>
        <v>1.8607492446899414</v>
      </c>
    </row>
    <row r="21" spans="2:21" x14ac:dyDescent="0.25">
      <c r="C21" s="340">
        <v>12015</v>
      </c>
      <c r="D21" s="232">
        <f>VLOOKUP(D$2,Tab_Rio!$1:$1048576,HLOOKUP($C21&amp;"_"&amp;4,Tab_Rio!$1:$1048576,2,0),0)</f>
        <v>4.5022901147603989E-2</v>
      </c>
      <c r="E21" s="232">
        <f>VLOOKUP(E$2,Tab_Rio!$1:$1048576,HLOOKUP($C21&amp;"_"&amp;4,Tab_Rio!$1:$1048576,2,0),0)</f>
        <v>-7.2652749717235565E-2</v>
      </c>
      <c r="F21" s="232">
        <f>VLOOKUP(F$2,Tab_Rio!$1:$1048576,HLOOKUP($C21&amp;"_"&amp;4,Tab_Rio!$1:$1048576,2,0),0)</f>
        <v>-6.8570919334888458E-2</v>
      </c>
      <c r="G21" s="232">
        <f>VLOOKUP(G$2,Tab_Rio!$1:$1048576,HLOOKUP($C21&amp;"_"&amp;4,Tab_Rio!$1:$1048576,2,0),0)</f>
        <v>-3.86815145611763E-2</v>
      </c>
      <c r="H21" s="232">
        <f>VLOOKUP(H$2,Tab_Rio!$1:$1048576,HLOOKUP($C21&amp;"_"&amp;4,Tab_Rio!$1:$1048576,2,0),0)</f>
        <v>-5.5566631257534027E-2</v>
      </c>
      <c r="I21" s="232">
        <f>VLOOKUP(I$2,Tab_Rio!$1:$1048576,HLOOKUP($C21&amp;"_"&amp;4,Tab_Rio!$1:$1048576,2,0),0)</f>
        <v>-4.2365703731775284E-2</v>
      </c>
      <c r="J21" s="232">
        <f>VLOOKUP(J$2,Tab_Rio!$1:$1048576,HLOOKUP($C21&amp;"_"&amp;4,Tab_Rio!$1:$1048576,2,0),0)</f>
        <v>-0.12263686954975128</v>
      </c>
      <c r="K21" s="232">
        <f>VLOOKUP(K$2,Tab_Rio!$1:$1048576,HLOOKUP($C21&amp;"_"&amp;4,Tab_Rio!$1:$1048576,2,0),0)</f>
        <v>8.2359746098518372E-2</v>
      </c>
      <c r="L21" s="232">
        <f>VLOOKUP(L$2,Tab_Rio!$1:$1048576,HLOOKUP($C21&amp;"_"&amp;4,Tab_Rio!$1:$1048576,2,0),0)</f>
        <v>7.8801102936267853E-2</v>
      </c>
      <c r="M21" s="232">
        <f>VLOOKUP(M$2,Tab_Rio!$1:$1048576,HLOOKUP($C21&amp;"_"&amp;4,Tab_Rio!$1:$1048576,2,0),0)</f>
        <v>6.5472975373268127E-2</v>
      </c>
      <c r="N21" s="232">
        <f>VLOOKUP(N$2,Tab_Rio!$1:$1048576,HLOOKUP($C21&amp;"_"&amp;4,Tab_Rio!$1:$1048576,2,0),0)</f>
        <v>7.9237021505832672E-2</v>
      </c>
      <c r="O21" s="232">
        <f>VLOOKUP(O$2,Tab_Rio!$1:$1048576,HLOOKUP($C21&amp;"_"&amp;4,Tab_Rio!$1:$1048576,2,0),0)</f>
        <v>0.30866694450378418</v>
      </c>
      <c r="P21" s="232">
        <f>VLOOKUP(P$2,Tab_Rio!$1:$1048576,HLOOKUP($C21&amp;"_"&amp;4,Tab_Rio!$1:$1048576,2,0),0)</f>
        <v>0.46657207608222961</v>
      </c>
      <c r="Q21" s="232">
        <f>VLOOKUP(Q$2,Tab_Rio!$1:$1048576,HLOOKUP($C21&amp;"_"&amp;4,Tab_Rio!$1:$1048576,2,0),0)</f>
        <v>0.58570480346679688</v>
      </c>
      <c r="R21" s="232">
        <f>VLOOKUP(R$2,Tab_Rio!$1:$1048576,HLOOKUP($C21&amp;"_"&amp;4,Tab_Rio!$1:$1048576,2,0),0)</f>
        <v>0.62497729063034058</v>
      </c>
      <c r="S21" s="232">
        <f>VLOOKUP(S$2,Tab_Rio!$1:$1048576,HLOOKUP($C21&amp;"_"&amp;4,Tab_Rio!$1:$1048576,2,0),0)</f>
        <v>1.2426292896270752</v>
      </c>
      <c r="T21" s="232">
        <f>VLOOKUP(T$2,Tab_Rio!$1:$1048576,HLOOKUP($C21&amp;"_"&amp;4,Tab_Rio!$1:$1048576,2,0),0)</f>
        <v>1.5233781337738037</v>
      </c>
      <c r="U21" s="232">
        <f>VLOOKUP(U$2,Tab_Rio!$1:$1048576,HLOOKUP($C21&amp;"_"&amp;4,Tab_Rio!$1:$1048576,2,0),0)</f>
        <v>1.6437273025512695</v>
      </c>
    </row>
    <row r="22" spans="2:21" x14ac:dyDescent="0.25">
      <c r="C22" s="340">
        <v>22015</v>
      </c>
      <c r="D22" s="232">
        <f>VLOOKUP(D$2,Tab_Rio!$1:$1048576,HLOOKUP($C22&amp;"_"&amp;4,Tab_Rio!$1:$1048576,2,0),0)</f>
        <v>-3.6234218627214432E-2</v>
      </c>
      <c r="E22" s="232">
        <f>VLOOKUP(E$2,Tab_Rio!$1:$1048576,HLOOKUP($C22&amp;"_"&amp;4,Tab_Rio!$1:$1048576,2,0),0)</f>
        <v>-4.9665909260511398E-2</v>
      </c>
      <c r="F22" s="232">
        <f>VLOOKUP(F$2,Tab_Rio!$1:$1048576,HLOOKUP($C22&amp;"_"&amp;4,Tab_Rio!$1:$1048576,2,0),0)</f>
        <v>-0.14700275659561157</v>
      </c>
      <c r="G22" s="232">
        <f>VLOOKUP(G$2,Tab_Rio!$1:$1048576,HLOOKUP($C22&amp;"_"&amp;4,Tab_Rio!$1:$1048576,2,0),0)</f>
        <v>-3.48808653652668E-2</v>
      </c>
      <c r="H22" s="232">
        <f>VLOOKUP(H$2,Tab_Rio!$1:$1048576,HLOOKUP($C22&amp;"_"&amp;4,Tab_Rio!$1:$1048576,2,0),0)</f>
        <v>-5.9369816444814205E-3</v>
      </c>
      <c r="I22" s="232">
        <f>VLOOKUP(I$2,Tab_Rio!$1:$1048576,HLOOKUP($C22&amp;"_"&amp;4,Tab_Rio!$1:$1048576,2,0),0)</f>
        <v>5.3190555423498154E-2</v>
      </c>
      <c r="J22" s="232">
        <f>VLOOKUP(J$2,Tab_Rio!$1:$1048576,HLOOKUP($C22&amp;"_"&amp;4,Tab_Rio!$1:$1048576,2,0),0)</f>
        <v>8.7872758507728577E-2</v>
      </c>
      <c r="K22" s="232">
        <f>VLOOKUP(K$2,Tab_Rio!$1:$1048576,HLOOKUP($C22&amp;"_"&amp;4,Tab_Rio!$1:$1048576,2,0),0)</f>
        <v>0.13818418979644775</v>
      </c>
      <c r="L22" s="232">
        <f>VLOOKUP(L$2,Tab_Rio!$1:$1048576,HLOOKUP($C22&amp;"_"&amp;4,Tab_Rio!$1:$1048576,2,0),0)</f>
        <v>0.11915325373411179</v>
      </c>
      <c r="M22" s="232">
        <f>VLOOKUP(M$2,Tab_Rio!$1:$1048576,HLOOKUP($C22&amp;"_"&amp;4,Tab_Rio!$1:$1048576,2,0),0)</f>
        <v>9.0942591428756714E-2</v>
      </c>
      <c r="N22" s="232">
        <f>VLOOKUP(N$2,Tab_Rio!$1:$1048576,HLOOKUP($C22&amp;"_"&amp;4,Tab_Rio!$1:$1048576,2,0),0)</f>
        <v>0.1197027862071991</v>
      </c>
      <c r="O22" s="232">
        <f>VLOOKUP(O$2,Tab_Rio!$1:$1048576,HLOOKUP($C22&amp;"_"&amp;4,Tab_Rio!$1:$1048576,2,0),0)</f>
        <v>0.37728589773178101</v>
      </c>
      <c r="P22" s="232">
        <f>VLOOKUP(P$2,Tab_Rio!$1:$1048576,HLOOKUP($C22&amp;"_"&amp;4,Tab_Rio!$1:$1048576,2,0),0)</f>
        <v>0.50443148612976074</v>
      </c>
      <c r="Q22" s="232">
        <f>VLOOKUP(Q$2,Tab_Rio!$1:$1048576,HLOOKUP($C22&amp;"_"&amp;4,Tab_Rio!$1:$1048576,2,0),0)</f>
        <v>0.61886709928512573</v>
      </c>
      <c r="R22" s="232">
        <f>VLOOKUP(R$2,Tab_Rio!$1:$1048576,HLOOKUP($C22&amp;"_"&amp;4,Tab_Rio!$1:$1048576,2,0),0)</f>
        <v>0.71413165330886841</v>
      </c>
      <c r="S22" s="232">
        <f>VLOOKUP(S$2,Tab_Rio!$1:$1048576,HLOOKUP($C22&amp;"_"&amp;4,Tab_Rio!$1:$1048576,2,0),0)</f>
        <v>1.3204107284545898</v>
      </c>
      <c r="T22" s="232">
        <f>VLOOKUP(T$2,Tab_Rio!$1:$1048576,HLOOKUP($C22&amp;"_"&amp;4,Tab_Rio!$1:$1048576,2,0),0)</f>
        <v>1.7711501121520996</v>
      </c>
      <c r="U22" s="232">
        <f>VLOOKUP(U$2,Tab_Rio!$1:$1048576,HLOOKUP($C22&amp;"_"&amp;4,Tab_Rio!$1:$1048576,2,0),0)</f>
        <v>1.9273126125335693</v>
      </c>
    </row>
    <row r="23" spans="2:21" x14ac:dyDescent="0.25">
      <c r="C23" s="340">
        <v>32015</v>
      </c>
      <c r="D23" s="232">
        <f>VLOOKUP(D$2,Tab_Rio!$1:$1048576,HLOOKUP($C23&amp;"_"&amp;4,Tab_Rio!$1:$1048576,2,0),0)</f>
        <v>-0.1958051472902298</v>
      </c>
      <c r="E23" s="232">
        <f>VLOOKUP(E$2,Tab_Rio!$1:$1048576,HLOOKUP($C23&amp;"_"&amp;4,Tab_Rio!$1:$1048576,2,0),0)</f>
        <v>-3.3508151769638062E-2</v>
      </c>
      <c r="F23" s="232">
        <f>VLOOKUP(F$2,Tab_Rio!$1:$1048576,HLOOKUP($C23&amp;"_"&amp;4,Tab_Rio!$1:$1048576,2,0),0)</f>
        <v>-0.19001096487045288</v>
      </c>
      <c r="G23" s="232">
        <f>VLOOKUP(G$2,Tab_Rio!$1:$1048576,HLOOKUP($C23&amp;"_"&amp;4,Tab_Rio!$1:$1048576,2,0),0)</f>
        <v>-0.1006087064743042</v>
      </c>
      <c r="H23" s="232">
        <f>VLOOKUP(H$2,Tab_Rio!$1:$1048576,HLOOKUP($C23&amp;"_"&amp;4,Tab_Rio!$1:$1048576,2,0),0)</f>
        <v>-4.304114356637001E-2</v>
      </c>
      <c r="I23" s="232">
        <f>VLOOKUP(I$2,Tab_Rio!$1:$1048576,HLOOKUP($C23&amp;"_"&amp;4,Tab_Rio!$1:$1048576,2,0),0)</f>
        <v>5.5269341915845871E-2</v>
      </c>
      <c r="J23" s="232">
        <f>VLOOKUP(J$2,Tab_Rio!$1:$1048576,HLOOKUP($C23&amp;"_"&amp;4,Tab_Rio!$1:$1048576,2,0),0)</f>
        <v>2.4573143571615219E-2</v>
      </c>
      <c r="K23" s="232">
        <f>VLOOKUP(K$2,Tab_Rio!$1:$1048576,HLOOKUP($C23&amp;"_"&amp;4,Tab_Rio!$1:$1048576,2,0),0)</f>
        <v>0.13107708096504211</v>
      </c>
      <c r="L23" s="232">
        <f>VLOOKUP(L$2,Tab_Rio!$1:$1048576,HLOOKUP($C23&amp;"_"&amp;4,Tab_Rio!$1:$1048576,2,0),0)</f>
        <v>0.11362689733505249</v>
      </c>
      <c r="M23" s="232">
        <f>VLOOKUP(M$2,Tab_Rio!$1:$1048576,HLOOKUP($C23&amp;"_"&amp;4,Tab_Rio!$1:$1048576,2,0),0)</f>
        <v>3.5599339753389359E-2</v>
      </c>
      <c r="N23" s="232">
        <f>VLOOKUP(N$2,Tab_Rio!$1:$1048576,HLOOKUP($C23&amp;"_"&amp;4,Tab_Rio!$1:$1048576,2,0),0)</f>
        <v>0.21338407695293427</v>
      </c>
      <c r="O23" s="232">
        <f>VLOOKUP(O$2,Tab_Rio!$1:$1048576,HLOOKUP($C23&amp;"_"&amp;4,Tab_Rio!$1:$1048576,2,0),0)</f>
        <v>0.38012781739234924</v>
      </c>
      <c r="P23" s="232">
        <f>VLOOKUP(P$2,Tab_Rio!$1:$1048576,HLOOKUP($C23&amp;"_"&amp;4,Tab_Rio!$1:$1048576,2,0),0)</f>
        <v>0.49707123637199402</v>
      </c>
      <c r="Q23" s="232">
        <f>VLOOKUP(Q$2,Tab_Rio!$1:$1048576,HLOOKUP($C23&amp;"_"&amp;4,Tab_Rio!$1:$1048576,2,0),0)</f>
        <v>0.66329663991928101</v>
      </c>
      <c r="R23" s="232">
        <f>VLOOKUP(R$2,Tab_Rio!$1:$1048576,HLOOKUP($C23&amp;"_"&amp;4,Tab_Rio!$1:$1048576,2,0),0)</f>
        <v>0.75766849517822266</v>
      </c>
      <c r="S23" s="232">
        <f>VLOOKUP(S$2,Tab_Rio!$1:$1048576,HLOOKUP($C23&amp;"_"&amp;4,Tab_Rio!$1:$1048576,2,0),0)</f>
        <v>1.3795689344406128</v>
      </c>
      <c r="T23" s="232">
        <f>VLOOKUP(T$2,Tab_Rio!$1:$1048576,HLOOKUP($C23&amp;"_"&amp;4,Tab_Rio!$1:$1048576,2,0),0)</f>
        <v>1.6871768236160278</v>
      </c>
      <c r="U23" s="232">
        <f>VLOOKUP(U$2,Tab_Rio!$1:$1048576,HLOOKUP($C23&amp;"_"&amp;4,Tab_Rio!$1:$1048576,2,0),0)</f>
        <v>1.97402024269104</v>
      </c>
    </row>
    <row r="24" spans="2:21" x14ac:dyDescent="0.25">
      <c r="C24" s="340">
        <v>42015</v>
      </c>
      <c r="D24" s="232">
        <f>VLOOKUP(D$2,Tab_Rio!$1:$1048576,HLOOKUP($C24&amp;"_"&amp;4,Tab_Rio!$1:$1048576,2,0),0)</f>
        <v>-0.26241022348403931</v>
      </c>
      <c r="E24" s="232">
        <f>VLOOKUP(E$2,Tab_Rio!$1:$1048576,HLOOKUP($C24&amp;"_"&amp;4,Tab_Rio!$1:$1048576,2,0),0)</f>
        <v>-0.1180935874581337</v>
      </c>
      <c r="F24" s="232">
        <f>VLOOKUP(F$2,Tab_Rio!$1:$1048576,HLOOKUP($C24&amp;"_"&amp;4,Tab_Rio!$1:$1048576,2,0),0)</f>
        <v>-0.22274427115917206</v>
      </c>
      <c r="G24" s="232">
        <f>VLOOKUP(G$2,Tab_Rio!$1:$1048576,HLOOKUP($C24&amp;"_"&amp;4,Tab_Rio!$1:$1048576,2,0),0)</f>
        <v>-0.17120622098445892</v>
      </c>
      <c r="H24" s="232">
        <f>VLOOKUP(H$2,Tab_Rio!$1:$1048576,HLOOKUP($C24&amp;"_"&amp;4,Tab_Rio!$1:$1048576,2,0),0)</f>
        <v>-5.9806622564792633E-2</v>
      </c>
      <c r="I24" s="232">
        <f>VLOOKUP(I$2,Tab_Rio!$1:$1048576,HLOOKUP($C24&amp;"_"&amp;4,Tab_Rio!$1:$1048576,2,0),0)</f>
        <v>-1.4096094528213143E-3</v>
      </c>
      <c r="J24" s="232">
        <f>VLOOKUP(J$2,Tab_Rio!$1:$1048576,HLOOKUP($C24&amp;"_"&amp;4,Tab_Rio!$1:$1048576,2,0),0)</f>
        <v>-1.5421444550156593E-2</v>
      </c>
      <c r="K24" s="232">
        <f>VLOOKUP(K$2,Tab_Rio!$1:$1048576,HLOOKUP($C24&amp;"_"&amp;4,Tab_Rio!$1:$1048576,2,0),0)</f>
        <v>2.7803270146250725E-2</v>
      </c>
      <c r="L24" s="232">
        <f>VLOOKUP(L$2,Tab_Rio!$1:$1048576,HLOOKUP($C24&amp;"_"&amp;4,Tab_Rio!$1:$1048576,2,0),0)</f>
        <v>8.4575369954109192E-2</v>
      </c>
      <c r="M24" s="232">
        <f>VLOOKUP(M$2,Tab_Rio!$1:$1048576,HLOOKUP($C24&amp;"_"&amp;4,Tab_Rio!$1:$1048576,2,0),0)</f>
        <v>4.7259598970413208E-2</v>
      </c>
      <c r="N24" s="232">
        <f>VLOOKUP(N$2,Tab_Rio!$1:$1048576,HLOOKUP($C24&amp;"_"&amp;4,Tab_Rio!$1:$1048576,2,0),0)</f>
        <v>0.12308806180953979</v>
      </c>
      <c r="O24" s="232">
        <f>VLOOKUP(O$2,Tab_Rio!$1:$1048576,HLOOKUP($C24&amp;"_"&amp;4,Tab_Rio!$1:$1048576,2,0),0)</f>
        <v>0.35931739211082458</v>
      </c>
      <c r="P24" s="232">
        <f>VLOOKUP(P$2,Tab_Rio!$1:$1048576,HLOOKUP($C24&amp;"_"&amp;4,Tab_Rio!$1:$1048576,2,0),0)</f>
        <v>0.52847796678543091</v>
      </c>
      <c r="Q24" s="232">
        <f>VLOOKUP(Q$2,Tab_Rio!$1:$1048576,HLOOKUP($C24&amp;"_"&amp;4,Tab_Rio!$1:$1048576,2,0),0)</f>
        <v>0.7543647289276123</v>
      </c>
      <c r="R24" s="232">
        <f>VLOOKUP(R$2,Tab_Rio!$1:$1048576,HLOOKUP($C24&amp;"_"&amp;4,Tab_Rio!$1:$1048576,2,0),0)</f>
        <v>0.967337965965271</v>
      </c>
      <c r="S24" s="232">
        <f>VLOOKUP(S$2,Tab_Rio!$1:$1048576,HLOOKUP($C24&amp;"_"&amp;4,Tab_Rio!$1:$1048576,2,0),0)</f>
        <v>1.3039590120315552</v>
      </c>
      <c r="T24" s="232">
        <f>VLOOKUP(T$2,Tab_Rio!$1:$1048576,HLOOKUP($C24&amp;"_"&amp;4,Tab_Rio!$1:$1048576,2,0),0)</f>
        <v>1.7502659559249878</v>
      </c>
      <c r="U24" s="232">
        <f>VLOOKUP(U$2,Tab_Rio!$1:$1048576,HLOOKUP($C24&amp;"_"&amp;4,Tab_Rio!$1:$1048576,2,0),0)</f>
        <v>1.9638556241989136</v>
      </c>
    </row>
    <row r="25" spans="2:21" x14ac:dyDescent="0.25">
      <c r="C25" s="340">
        <v>2016</v>
      </c>
      <c r="D25" s="232">
        <f>VLOOKUP(D$2,Tab_Rio!$1:$1048576,HLOOKUP($C25&amp;"_"&amp;4,Tab_Rio!$1:$1048576,2,0),0)</f>
        <v>0.20684236288070679</v>
      </c>
      <c r="E25" s="232">
        <f>VLOOKUP(E$2,Tab_Rio!$1:$1048576,HLOOKUP($C25&amp;"_"&amp;4,Tab_Rio!$1:$1048576,2,0),0)</f>
        <v>-0.10949520766735077</v>
      </c>
      <c r="F25" s="232">
        <f>VLOOKUP(F$2,Tab_Rio!$1:$1048576,HLOOKUP($C25&amp;"_"&amp;4,Tab_Rio!$1:$1048576,2,0),0)</f>
        <v>-0.18841443955898285</v>
      </c>
      <c r="G25" s="232">
        <f>VLOOKUP(G$2,Tab_Rio!$1:$1048576,HLOOKUP($C25&amp;"_"&amp;4,Tab_Rio!$1:$1048576,2,0),0)</f>
        <v>-2.6052449829876423E-3</v>
      </c>
      <c r="H25" s="232">
        <f>VLOOKUP(H$2,Tab_Rio!$1:$1048576,HLOOKUP($C25&amp;"_"&amp;4,Tab_Rio!$1:$1048576,2,0),0)</f>
        <v>-4.7151774168014526E-2</v>
      </c>
      <c r="I25" s="232">
        <f>VLOOKUP(I$2,Tab_Rio!$1:$1048576,HLOOKUP($C25&amp;"_"&amp;4,Tab_Rio!$1:$1048576,2,0),0)</f>
        <v>5.2647899836301804E-2</v>
      </c>
      <c r="J25" s="232">
        <f>VLOOKUP(J$2,Tab_Rio!$1:$1048576,HLOOKUP($C25&amp;"_"&amp;4,Tab_Rio!$1:$1048576,2,0),0)</f>
        <v>-9.6304409205913544E-2</v>
      </c>
      <c r="K25" s="232">
        <f>VLOOKUP(K$2,Tab_Rio!$1:$1048576,HLOOKUP($C25&amp;"_"&amp;4,Tab_Rio!$1:$1048576,2,0),0)</f>
        <v>7.4768275022506714E-2</v>
      </c>
      <c r="L25" s="232">
        <f>VLOOKUP(L$2,Tab_Rio!$1:$1048576,HLOOKUP($C25&amp;"_"&amp;4,Tab_Rio!$1:$1048576,2,0),0)</f>
        <v>6.3811488449573517E-2</v>
      </c>
      <c r="M25" s="232">
        <f>VLOOKUP(M$2,Tab_Rio!$1:$1048576,HLOOKUP($C25&amp;"_"&amp;4,Tab_Rio!$1:$1048576,2,0),0)</f>
        <v>6.8370431661605835E-2</v>
      </c>
      <c r="N25" s="232">
        <f>VLOOKUP(N$2,Tab_Rio!$1:$1048576,HLOOKUP($C25&amp;"_"&amp;4,Tab_Rio!$1:$1048576,2,0),0)</f>
        <v>9.4868898391723633E-2</v>
      </c>
      <c r="O25" s="232">
        <f>VLOOKUP(O$2,Tab_Rio!$1:$1048576,HLOOKUP($C25&amp;"_"&amp;4,Tab_Rio!$1:$1048576,2,0),0)</f>
        <v>0.36117631196975708</v>
      </c>
      <c r="P25" s="232">
        <f>VLOOKUP(P$2,Tab_Rio!$1:$1048576,HLOOKUP($C25&amp;"_"&amp;4,Tab_Rio!$1:$1048576,2,0),0)</f>
        <v>0.53636062145233154</v>
      </c>
      <c r="Q25" s="232">
        <f>VLOOKUP(Q$2,Tab_Rio!$1:$1048576,HLOOKUP($C25&amp;"_"&amp;4,Tab_Rio!$1:$1048576,2,0),0)</f>
        <v>0.70663833618164063</v>
      </c>
      <c r="R25" s="232">
        <f>VLOOKUP(R$2,Tab_Rio!$1:$1048576,HLOOKUP($C25&amp;"_"&amp;4,Tab_Rio!$1:$1048576,2,0),0)</f>
        <v>0.82208371162414551</v>
      </c>
      <c r="S25" s="232">
        <f>VLOOKUP(S$2,Tab_Rio!$1:$1048576,HLOOKUP($C25&amp;"_"&amp;4,Tab_Rio!$1:$1048576,2,0),0)</f>
        <v>1.3189762830734253</v>
      </c>
      <c r="T25" s="232">
        <f>VLOOKUP(T$2,Tab_Rio!$1:$1048576,HLOOKUP($C25&amp;"_"&amp;4,Tab_Rio!$1:$1048576,2,0),0)</f>
        <v>1.5984957218170166</v>
      </c>
      <c r="U25" s="232">
        <f>VLOOKUP(U$2,Tab_Rio!$1:$1048576,HLOOKUP($C25&amp;"_"&amp;4,Tab_Rio!$1:$1048576,2,0),0)</f>
        <v>2.1116838455200195</v>
      </c>
    </row>
    <row r="26" spans="2:21" x14ac:dyDescent="0.25">
      <c r="C26" s="340">
        <v>12016</v>
      </c>
      <c r="D26" s="232">
        <f>VLOOKUP(D$2,Tab_Rio!$1:$1048576,HLOOKUP($C26&amp;"_"&amp;4,Tab_Rio!$1:$1048576,2,0),0)</f>
        <v>0.20684236288070679</v>
      </c>
      <c r="E26" s="232">
        <f>VLOOKUP(E$2,Tab_Rio!$1:$1048576,HLOOKUP($C26&amp;"_"&amp;4,Tab_Rio!$1:$1048576,2,0),0)</f>
        <v>-0.10949520766735077</v>
      </c>
      <c r="F26" s="232">
        <f>VLOOKUP(F$2,Tab_Rio!$1:$1048576,HLOOKUP($C26&amp;"_"&amp;4,Tab_Rio!$1:$1048576,2,0),0)</f>
        <v>-0.18841443955898285</v>
      </c>
      <c r="G26" s="232">
        <f>VLOOKUP(G$2,Tab_Rio!$1:$1048576,HLOOKUP($C26&amp;"_"&amp;4,Tab_Rio!$1:$1048576,2,0),0)</f>
        <v>-2.6052449829876423E-3</v>
      </c>
      <c r="H26" s="232">
        <f>VLOOKUP(H$2,Tab_Rio!$1:$1048576,HLOOKUP($C26&amp;"_"&amp;4,Tab_Rio!$1:$1048576,2,0),0)</f>
        <v>-4.7151774168014526E-2</v>
      </c>
      <c r="I26" s="232">
        <f>VLOOKUP(I$2,Tab_Rio!$1:$1048576,HLOOKUP($C26&amp;"_"&amp;4,Tab_Rio!$1:$1048576,2,0),0)</f>
        <v>5.2647899836301804E-2</v>
      </c>
      <c r="J26" s="232">
        <f>VLOOKUP(J$2,Tab_Rio!$1:$1048576,HLOOKUP($C26&amp;"_"&amp;4,Tab_Rio!$1:$1048576,2,0),0)</f>
        <v>-9.6304409205913544E-2</v>
      </c>
      <c r="K26" s="232">
        <f>VLOOKUP(K$2,Tab_Rio!$1:$1048576,HLOOKUP($C26&amp;"_"&amp;4,Tab_Rio!$1:$1048576,2,0),0)</f>
        <v>7.4768275022506714E-2</v>
      </c>
      <c r="L26" s="232">
        <f>VLOOKUP(L$2,Tab_Rio!$1:$1048576,HLOOKUP($C26&amp;"_"&amp;4,Tab_Rio!$1:$1048576,2,0),0)</f>
        <v>6.3811488449573517E-2</v>
      </c>
      <c r="M26" s="232">
        <f>VLOOKUP(M$2,Tab_Rio!$1:$1048576,HLOOKUP($C26&amp;"_"&amp;4,Tab_Rio!$1:$1048576,2,0),0)</f>
        <v>6.8370431661605835E-2</v>
      </c>
      <c r="N26" s="232">
        <f>VLOOKUP(N$2,Tab_Rio!$1:$1048576,HLOOKUP($C26&amp;"_"&amp;4,Tab_Rio!$1:$1048576,2,0),0)</f>
        <v>9.4868898391723633E-2</v>
      </c>
      <c r="O26" s="232">
        <f>VLOOKUP(O$2,Tab_Rio!$1:$1048576,HLOOKUP($C26&amp;"_"&amp;4,Tab_Rio!$1:$1048576,2,0),0)</f>
        <v>0.36117631196975708</v>
      </c>
      <c r="P26" s="232">
        <f>VLOOKUP(P$2,Tab_Rio!$1:$1048576,HLOOKUP($C26&amp;"_"&amp;4,Tab_Rio!$1:$1048576,2,0),0)</f>
        <v>0.53636062145233154</v>
      </c>
      <c r="Q26" s="232">
        <f>VLOOKUP(Q$2,Tab_Rio!$1:$1048576,HLOOKUP($C26&amp;"_"&amp;4,Tab_Rio!$1:$1048576,2,0),0)</f>
        <v>0.70663833618164063</v>
      </c>
      <c r="R26" s="232">
        <f>VLOOKUP(R$2,Tab_Rio!$1:$1048576,HLOOKUP($C26&amp;"_"&amp;4,Tab_Rio!$1:$1048576,2,0),0)</f>
        <v>0.82208371162414551</v>
      </c>
      <c r="S26" s="232">
        <f>VLOOKUP(S$2,Tab_Rio!$1:$1048576,HLOOKUP($C26&amp;"_"&amp;4,Tab_Rio!$1:$1048576,2,0),0)</f>
        <v>1.3189762830734253</v>
      </c>
      <c r="T26" s="232">
        <f>VLOOKUP(T$2,Tab_Rio!$1:$1048576,HLOOKUP($C26&amp;"_"&amp;4,Tab_Rio!$1:$1048576,2,0),0)</f>
        <v>1.5984957218170166</v>
      </c>
      <c r="U26" s="232">
        <f>VLOOKUP(U$2,Tab_Rio!$1:$1048576,HLOOKUP($C26&amp;"_"&amp;4,Tab_Rio!$1:$1048576,2,0),0)</f>
        <v>2.1116838455200195</v>
      </c>
    </row>
    <row r="27" spans="2:21" x14ac:dyDescent="0.25">
      <c r="B27" s="339" t="s">
        <v>776</v>
      </c>
      <c r="C27" s="340"/>
    </row>
    <row r="28" spans="2:21" ht="15" customHeight="1" x14ac:dyDescent="0.25">
      <c r="C28" s="340">
        <v>2012</v>
      </c>
      <c r="D28" s="232">
        <f>VLOOKUP(D$2,Tab_Rio!$1:$1048576,HLOOKUP($C28&amp;"_"&amp;10,Tab_Rio!$1:$1048576,2,0),0)</f>
        <v>9.8816424724645913E-5</v>
      </c>
      <c r="E28" s="232">
        <f>VLOOKUP(E$2,Tab_Rio!$1:$1048576,HLOOKUP($C28&amp;"_"&amp;10,Tab_Rio!$1:$1048576,2,0),0)</f>
        <v>5.2848155610263348E-3</v>
      </c>
      <c r="F28" s="232">
        <f>VLOOKUP(F$2,Tab_Rio!$1:$1048576,HLOOKUP($C28&amp;"_"&amp;10,Tab_Rio!$1:$1048576,2,0),0)</f>
        <v>7.7778082340955734E-3</v>
      </c>
      <c r="G28" s="232">
        <f>VLOOKUP(G$2,Tab_Rio!$1:$1048576,HLOOKUP($C28&amp;"_"&amp;10,Tab_Rio!$1:$1048576,2,0),0)</f>
        <v>1.6287738457322121E-2</v>
      </c>
      <c r="H28" s="232">
        <f>VLOOKUP(H$2,Tab_Rio!$1:$1048576,HLOOKUP($C28&amp;"_"&amp;10,Tab_Rio!$1:$1048576,2,0),0)</f>
        <v>5.5095389485359192E-2</v>
      </c>
      <c r="I28" s="232">
        <f>VLOOKUP(I$2,Tab_Rio!$1:$1048576,HLOOKUP($C28&amp;"_"&amp;10,Tab_Rio!$1:$1048576,2,0),0)</f>
        <v>3.1627822667360306E-2</v>
      </c>
      <c r="J28" s="232">
        <f>VLOOKUP(J$2,Tab_Rio!$1:$1048576,HLOOKUP($C28&amp;"_"&amp;10,Tab_Rio!$1:$1048576,2,0),0)</f>
        <v>2.3135349154472351E-2</v>
      </c>
      <c r="K28" s="232">
        <f>VLOOKUP(K$2,Tab_Rio!$1:$1048576,HLOOKUP($C28&amp;"_"&amp;10,Tab_Rio!$1:$1048576,2,0),0)</f>
        <v>2.7012359350919724E-2</v>
      </c>
      <c r="L28" s="232">
        <f>VLOOKUP(L$2,Tab_Rio!$1:$1048576,HLOOKUP($C28&amp;"_"&amp;10,Tab_Rio!$1:$1048576,2,0),0)</f>
        <v>0.11468411237001419</v>
      </c>
      <c r="M28" s="232">
        <f>VLOOKUP(M$2,Tab_Rio!$1:$1048576,HLOOKUP($C28&amp;"_"&amp;10,Tab_Rio!$1:$1048576,2,0),0)</f>
        <v>2.4143116548657417E-2</v>
      </c>
      <c r="N28" s="232">
        <f>VLOOKUP(N$2,Tab_Rio!$1:$1048576,HLOOKUP($C28&amp;"_"&amp;10,Tab_Rio!$1:$1048576,2,0),0)</f>
        <v>2.8930008411407471E-2</v>
      </c>
      <c r="O28" s="232">
        <f>VLOOKUP(O$2,Tab_Rio!$1:$1048576,HLOOKUP($C28&amp;"_"&amp;10,Tab_Rio!$1:$1048576,2,0),0)</f>
        <v>0.33048531413078308</v>
      </c>
      <c r="P28" s="232">
        <f>VLOOKUP(P$2,Tab_Rio!$1:$1048576,HLOOKUP($C28&amp;"_"&amp;10,Tab_Rio!$1:$1048576,2,0),0)</f>
        <v>2.0870272070169449E-2</v>
      </c>
      <c r="Q28" s="232">
        <f>VLOOKUP(Q$2,Tab_Rio!$1:$1048576,HLOOKUP($C28&amp;"_"&amp;10,Tab_Rio!$1:$1048576,2,0),0)</f>
        <v>2.9829356819391251E-2</v>
      </c>
      <c r="R28" s="232">
        <f>VLOOKUP(R$2,Tab_Rio!$1:$1048576,HLOOKUP($C28&amp;"_"&amp;10,Tab_Rio!$1:$1048576,2,0),0)</f>
        <v>3.3757820725440979E-2</v>
      </c>
      <c r="S28" s="232">
        <f>VLOOKUP(S$2,Tab_Rio!$1:$1048576,HLOOKUP($C28&amp;"_"&amp;10,Tab_Rio!$1:$1048576,2,0),0)</f>
        <v>0.2101413905620575</v>
      </c>
      <c r="T28" s="232">
        <f>VLOOKUP(T$2,Tab_Rio!$1:$1048576,HLOOKUP($C28&amp;"_"&amp;10,Tab_Rio!$1:$1048576,2,0),0)</f>
        <v>1.4369362033903599E-2</v>
      </c>
      <c r="U28" s="232">
        <f>VLOOKUP(U$2,Tab_Rio!$1:$1048576,HLOOKUP($C28&amp;"_"&amp;10,Tab_Rio!$1:$1048576,2,0),0)</f>
        <v>4.4197831302881241E-3</v>
      </c>
    </row>
    <row r="29" spans="2:21" ht="15" customHeight="1" x14ac:dyDescent="0.25">
      <c r="C29" s="340">
        <v>12012</v>
      </c>
      <c r="D29" s="232">
        <f>VLOOKUP(D$2,Tab_Rio!$1:$1048576,HLOOKUP($C29&amp;"_"&amp;10,Tab_Rio!$1:$1048576,2,0),0)</f>
        <v>2.7820243849419057E-4</v>
      </c>
      <c r="E29" s="232">
        <f>VLOOKUP(E$2,Tab_Rio!$1:$1048576,HLOOKUP($C29&amp;"_"&amp;10,Tab_Rio!$1:$1048576,2,0),0)</f>
        <v>4.6675358898937702E-3</v>
      </c>
      <c r="F29" s="232">
        <f>VLOOKUP(F$2,Tab_Rio!$1:$1048576,HLOOKUP($C29&amp;"_"&amp;10,Tab_Rio!$1:$1048576,2,0),0)</f>
        <v>8.0078272148966789E-3</v>
      </c>
      <c r="G29" s="232">
        <f>VLOOKUP(G$2,Tab_Rio!$1:$1048576,HLOOKUP($C29&amp;"_"&amp;10,Tab_Rio!$1:$1048576,2,0),0)</f>
        <v>1.6033872961997986E-2</v>
      </c>
      <c r="H29" s="232">
        <f>VLOOKUP(H$2,Tab_Rio!$1:$1048576,HLOOKUP($C29&amp;"_"&amp;10,Tab_Rio!$1:$1048576,2,0),0)</f>
        <v>5.6307908147573471E-2</v>
      </c>
      <c r="I29" s="232">
        <f>VLOOKUP(I$2,Tab_Rio!$1:$1048576,HLOOKUP($C29&amp;"_"&amp;10,Tab_Rio!$1:$1048576,2,0),0)</f>
        <v>3.1624037772417068E-2</v>
      </c>
      <c r="J29" s="232">
        <f>VLOOKUP(J$2,Tab_Rio!$1:$1048576,HLOOKUP($C29&amp;"_"&amp;10,Tab_Rio!$1:$1048576,2,0),0)</f>
        <v>2.193596214056015E-2</v>
      </c>
      <c r="K29" s="232">
        <f>VLOOKUP(K$2,Tab_Rio!$1:$1048576,HLOOKUP($C29&amp;"_"&amp;10,Tab_Rio!$1:$1048576,2,0),0)</f>
        <v>2.9084686189889908E-2</v>
      </c>
      <c r="L29" s="232">
        <f>VLOOKUP(L$2,Tab_Rio!$1:$1048576,HLOOKUP($C29&amp;"_"&amp;10,Tab_Rio!$1:$1048576,2,0),0)</f>
        <v>0.10521195828914642</v>
      </c>
      <c r="M29" s="232">
        <f>VLOOKUP(M$2,Tab_Rio!$1:$1048576,HLOOKUP($C29&amp;"_"&amp;10,Tab_Rio!$1:$1048576,2,0),0)</f>
        <v>2.7490943670272827E-2</v>
      </c>
      <c r="N29" s="232">
        <f>VLOOKUP(N$2,Tab_Rio!$1:$1048576,HLOOKUP($C29&amp;"_"&amp;10,Tab_Rio!$1:$1048576,2,0),0)</f>
        <v>3.2175067812204361E-2</v>
      </c>
      <c r="O29" s="232">
        <f>VLOOKUP(O$2,Tab_Rio!$1:$1048576,HLOOKUP($C29&amp;"_"&amp;10,Tab_Rio!$1:$1048576,2,0),0)</f>
        <v>0.32880541682243347</v>
      </c>
      <c r="P29" s="232">
        <f>VLOOKUP(P$2,Tab_Rio!$1:$1048576,HLOOKUP($C29&amp;"_"&amp;10,Tab_Rio!$1:$1048576,2,0),0)</f>
        <v>2.0057156682014465E-2</v>
      </c>
      <c r="Q29" s="232">
        <f>VLOOKUP(Q$2,Tab_Rio!$1:$1048576,HLOOKUP($C29&amp;"_"&amp;10,Tab_Rio!$1:$1048576,2,0),0)</f>
        <v>2.9225589707493782E-2</v>
      </c>
      <c r="R29" s="232">
        <f>VLOOKUP(R$2,Tab_Rio!$1:$1048576,HLOOKUP($C29&amp;"_"&amp;10,Tab_Rio!$1:$1048576,2,0),0)</f>
        <v>3.7281010299921036E-2</v>
      </c>
      <c r="S29" s="232">
        <f>VLOOKUP(S$2,Tab_Rio!$1:$1048576,HLOOKUP($C29&amp;"_"&amp;10,Tab_Rio!$1:$1048576,2,0),0)</f>
        <v>0.21338620781898499</v>
      </c>
      <c r="T29" s="232">
        <f>VLOOKUP(T$2,Tab_Rio!$1:$1048576,HLOOKUP($C29&amp;"_"&amp;10,Tab_Rio!$1:$1048576,2,0),0)</f>
        <v>1.2669658288359642E-2</v>
      </c>
      <c r="U29" s="232">
        <f>VLOOKUP(U$2,Tab_Rio!$1:$1048576,HLOOKUP($C29&amp;"_"&amp;10,Tab_Rio!$1:$1048576,2,0),0)</f>
        <v>3.4823617897927761E-3</v>
      </c>
    </row>
    <row r="30" spans="2:21" x14ac:dyDescent="0.25">
      <c r="C30" s="340">
        <v>22012</v>
      </c>
      <c r="D30" s="232">
        <f>VLOOKUP(D$2,Tab_Rio!$1:$1048576,HLOOKUP($C30&amp;"_"&amp;10,Tab_Rio!$1:$1048576,2,0),0)</f>
        <v>1.1763421207433566E-4</v>
      </c>
      <c r="E30" s="232">
        <f>VLOOKUP(E$2,Tab_Rio!$1:$1048576,HLOOKUP($C30&amp;"_"&amp;10,Tab_Rio!$1:$1048576,2,0),0)</f>
        <v>5.5529256351292133E-3</v>
      </c>
      <c r="F30" s="232">
        <f>VLOOKUP(F$2,Tab_Rio!$1:$1048576,HLOOKUP($C30&amp;"_"&amp;10,Tab_Rio!$1:$1048576,2,0),0)</f>
        <v>7.8619476407766342E-3</v>
      </c>
      <c r="G30" s="232">
        <f>VLOOKUP(G$2,Tab_Rio!$1:$1048576,HLOOKUP($C30&amp;"_"&amp;10,Tab_Rio!$1:$1048576,2,0),0)</f>
        <v>1.5050617977976799E-2</v>
      </c>
      <c r="H30" s="232">
        <f>VLOOKUP(H$2,Tab_Rio!$1:$1048576,HLOOKUP($C30&amp;"_"&amp;10,Tab_Rio!$1:$1048576,2,0),0)</f>
        <v>5.447624996304512E-2</v>
      </c>
      <c r="I30" s="232">
        <f>VLOOKUP(I$2,Tab_Rio!$1:$1048576,HLOOKUP($C30&amp;"_"&amp;10,Tab_Rio!$1:$1048576,2,0),0)</f>
        <v>2.9119845479726791E-2</v>
      </c>
      <c r="J30" s="232">
        <f>VLOOKUP(J$2,Tab_Rio!$1:$1048576,HLOOKUP($C30&amp;"_"&amp;10,Tab_Rio!$1:$1048576,2,0),0)</f>
        <v>2.3263851180672646E-2</v>
      </c>
      <c r="K30" s="232">
        <f>VLOOKUP(K$2,Tab_Rio!$1:$1048576,HLOOKUP($C30&amp;"_"&amp;10,Tab_Rio!$1:$1048576,2,0),0)</f>
        <v>2.864791639149189E-2</v>
      </c>
      <c r="L30" s="232">
        <f>VLOOKUP(L$2,Tab_Rio!$1:$1048576,HLOOKUP($C30&amp;"_"&amp;10,Tab_Rio!$1:$1048576,2,0),0)</f>
        <v>0.11354076862335205</v>
      </c>
      <c r="M30" s="232">
        <f>VLOOKUP(M$2,Tab_Rio!$1:$1048576,HLOOKUP($C30&amp;"_"&amp;10,Tab_Rio!$1:$1048576,2,0),0)</f>
        <v>2.4902503937482834E-2</v>
      </c>
      <c r="N30" s="232">
        <f>VLOOKUP(N$2,Tab_Rio!$1:$1048576,HLOOKUP($C30&amp;"_"&amp;10,Tab_Rio!$1:$1048576,2,0),0)</f>
        <v>2.9576735571026802E-2</v>
      </c>
      <c r="O30" s="232">
        <f>VLOOKUP(O$2,Tab_Rio!$1:$1048576,HLOOKUP($C30&amp;"_"&amp;10,Tab_Rio!$1:$1048576,2,0),0)</f>
        <v>0.3265795111656189</v>
      </c>
      <c r="P30" s="232">
        <f>VLOOKUP(P$2,Tab_Rio!$1:$1048576,HLOOKUP($C30&amp;"_"&amp;10,Tab_Rio!$1:$1048576,2,0),0)</f>
        <v>1.9816452637314796E-2</v>
      </c>
      <c r="Q30" s="232">
        <f>VLOOKUP(Q$2,Tab_Rio!$1:$1048576,HLOOKUP($C30&amp;"_"&amp;10,Tab_Rio!$1:$1048576,2,0),0)</f>
        <v>3.1637717038393021E-2</v>
      </c>
      <c r="R30" s="232">
        <f>VLOOKUP(R$2,Tab_Rio!$1:$1048576,HLOOKUP($C30&amp;"_"&amp;10,Tab_Rio!$1:$1048576,2,0),0)</f>
        <v>3.3781707286834717E-2</v>
      </c>
      <c r="S30" s="232">
        <f>VLOOKUP(S$2,Tab_Rio!$1:$1048576,HLOOKUP($C30&amp;"_"&amp;10,Tab_Rio!$1:$1048576,2,0),0)</f>
        <v>0.21039316058158875</v>
      </c>
      <c r="T30" s="232">
        <f>VLOOKUP(T$2,Tab_Rio!$1:$1048576,HLOOKUP($C30&amp;"_"&amp;10,Tab_Rio!$1:$1048576,2,0),0)</f>
        <v>1.6193453222513199E-2</v>
      </c>
      <c r="U30" s="232">
        <f>VLOOKUP(U$2,Tab_Rio!$1:$1048576,HLOOKUP($C30&amp;"_"&amp;10,Tab_Rio!$1:$1048576,2,0),0)</f>
        <v>6.5301116555929184E-3</v>
      </c>
    </row>
    <row r="31" spans="2:21" x14ac:dyDescent="0.25">
      <c r="C31" s="340">
        <v>32012</v>
      </c>
      <c r="D31" s="232">
        <f>VLOOKUP(D$2,Tab_Rio!$1:$1048576,HLOOKUP($C31&amp;"_"&amp;10,Tab_Rio!$1:$1048576,2,0),0)</f>
        <v>0</v>
      </c>
      <c r="E31" s="232">
        <f>VLOOKUP(E$2,Tab_Rio!$1:$1048576,HLOOKUP($C31&amp;"_"&amp;10,Tab_Rio!$1:$1048576,2,0),0)</f>
        <v>4.8567461781203747E-3</v>
      </c>
      <c r="F31" s="232">
        <f>VLOOKUP(F$2,Tab_Rio!$1:$1048576,HLOOKUP($C31&amp;"_"&amp;10,Tab_Rio!$1:$1048576,2,0),0)</f>
        <v>8.3715217188000679E-3</v>
      </c>
      <c r="G31" s="232">
        <f>VLOOKUP(G$2,Tab_Rio!$1:$1048576,HLOOKUP($C31&amp;"_"&amp;10,Tab_Rio!$1:$1048576,2,0),0)</f>
        <v>1.6300242394208908E-2</v>
      </c>
      <c r="H31" s="232">
        <f>VLOOKUP(H$2,Tab_Rio!$1:$1048576,HLOOKUP($C31&amp;"_"&amp;10,Tab_Rio!$1:$1048576,2,0),0)</f>
        <v>5.4622333496809006E-2</v>
      </c>
      <c r="I31" s="232">
        <f>VLOOKUP(I$2,Tab_Rio!$1:$1048576,HLOOKUP($C31&amp;"_"&amp;10,Tab_Rio!$1:$1048576,2,0),0)</f>
        <v>3.4284487366676331E-2</v>
      </c>
      <c r="J31" s="232">
        <f>VLOOKUP(J$2,Tab_Rio!$1:$1048576,HLOOKUP($C31&amp;"_"&amp;10,Tab_Rio!$1:$1048576,2,0),0)</f>
        <v>2.2678393870592117E-2</v>
      </c>
      <c r="K31" s="232">
        <f>VLOOKUP(K$2,Tab_Rio!$1:$1048576,HLOOKUP($C31&amp;"_"&amp;10,Tab_Rio!$1:$1048576,2,0),0)</f>
        <v>2.5063995271921158E-2</v>
      </c>
      <c r="L31" s="232">
        <f>VLOOKUP(L$2,Tab_Rio!$1:$1048576,HLOOKUP($C31&amp;"_"&amp;10,Tab_Rio!$1:$1048576,2,0),0)</f>
        <v>0.11959784477949142</v>
      </c>
      <c r="M31" s="232">
        <f>VLOOKUP(M$2,Tab_Rio!$1:$1048576,HLOOKUP($C31&amp;"_"&amp;10,Tab_Rio!$1:$1048576,2,0),0)</f>
        <v>2.1988216787576675E-2</v>
      </c>
      <c r="N31" s="232">
        <f>VLOOKUP(N$2,Tab_Rio!$1:$1048576,HLOOKUP($C31&amp;"_"&amp;10,Tab_Rio!$1:$1048576,2,0),0)</f>
        <v>2.5872362777590752E-2</v>
      </c>
      <c r="O31" s="232">
        <f>VLOOKUP(O$2,Tab_Rio!$1:$1048576,HLOOKUP($C31&amp;"_"&amp;10,Tab_Rio!$1:$1048576,2,0),0)</f>
        <v>0.33316007256507874</v>
      </c>
      <c r="P31" s="232">
        <f>VLOOKUP(P$2,Tab_Rio!$1:$1048576,HLOOKUP($C31&amp;"_"&amp;10,Tab_Rio!$1:$1048576,2,0),0)</f>
        <v>2.2964393720030785E-2</v>
      </c>
      <c r="Q31" s="232">
        <f>VLOOKUP(Q$2,Tab_Rio!$1:$1048576,HLOOKUP($C31&amp;"_"&amp;10,Tab_Rio!$1:$1048576,2,0),0)</f>
        <v>2.8479041531682014E-2</v>
      </c>
      <c r="R31" s="232">
        <f>VLOOKUP(R$2,Tab_Rio!$1:$1048576,HLOOKUP($C31&amp;"_"&amp;10,Tab_Rio!$1:$1048576,2,0),0)</f>
        <v>3.3503100275993347E-2</v>
      </c>
      <c r="S31" s="232">
        <f>VLOOKUP(S$2,Tab_Rio!$1:$1048576,HLOOKUP($C31&amp;"_"&amp;10,Tab_Rio!$1:$1048576,2,0),0)</f>
        <v>0.20941458642482758</v>
      </c>
      <c r="T31" s="232">
        <f>VLOOKUP(T$2,Tab_Rio!$1:$1048576,HLOOKUP($C31&amp;"_"&amp;10,Tab_Rio!$1:$1048576,2,0),0)</f>
        <v>1.3627167791128159E-2</v>
      </c>
      <c r="U31" s="232">
        <f>VLOOKUP(U$2,Tab_Rio!$1:$1048576,HLOOKUP($C31&amp;"_"&amp;10,Tab_Rio!$1:$1048576,2,0),0)</f>
        <v>4.3686637654900551E-3</v>
      </c>
    </row>
    <row r="32" spans="2:21" x14ac:dyDescent="0.25">
      <c r="C32" s="340">
        <v>42012</v>
      </c>
      <c r="D32" s="232">
        <f>VLOOKUP(D$2,Tab_Rio!$1:$1048576,HLOOKUP($C32&amp;"_"&amp;10,Tab_Rio!$1:$1048576,2,0),0)</f>
        <v>0</v>
      </c>
      <c r="E32" s="232">
        <f>VLOOKUP(E$2,Tab_Rio!$1:$1048576,HLOOKUP($C32&amp;"_"&amp;10,Tab_Rio!$1:$1048576,2,0),0)</f>
        <v>6.0564572922885418E-3</v>
      </c>
      <c r="F32" s="232">
        <f>VLOOKUP(F$2,Tab_Rio!$1:$1048576,HLOOKUP($C32&amp;"_"&amp;10,Tab_Rio!$1:$1048576,2,0),0)</f>
        <v>6.8689868785440922E-3</v>
      </c>
      <c r="G32" s="232">
        <f>VLOOKUP(G$2,Tab_Rio!$1:$1048576,HLOOKUP($C32&amp;"_"&amp;10,Tab_Rio!$1:$1048576,2,0),0)</f>
        <v>1.7782121896743774E-2</v>
      </c>
      <c r="H32" s="232">
        <f>VLOOKUP(H$2,Tab_Rio!$1:$1048576,HLOOKUP($C32&amp;"_"&amp;10,Tab_Rio!$1:$1048576,2,0),0)</f>
        <v>5.4988905787467957E-2</v>
      </c>
      <c r="I32" s="232">
        <f>VLOOKUP(I$2,Tab_Rio!$1:$1048576,HLOOKUP($C32&amp;"_"&amp;10,Tab_Rio!$1:$1048576,2,0),0)</f>
        <v>3.1514022499322891E-2</v>
      </c>
      <c r="J32" s="232">
        <f>VLOOKUP(J$2,Tab_Rio!$1:$1048576,HLOOKUP($C32&amp;"_"&amp;10,Tab_Rio!$1:$1048576,2,0),0)</f>
        <v>2.46572345495224E-2</v>
      </c>
      <c r="K32" s="232">
        <f>VLOOKUP(K$2,Tab_Rio!$1:$1048576,HLOOKUP($C32&amp;"_"&amp;10,Tab_Rio!$1:$1048576,2,0),0)</f>
        <v>2.5241006165742874E-2</v>
      </c>
      <c r="L32" s="232">
        <f>VLOOKUP(L$2,Tab_Rio!$1:$1048576,HLOOKUP($C32&amp;"_"&amp;10,Tab_Rio!$1:$1048576,2,0),0)</f>
        <v>0.12035815417766571</v>
      </c>
      <c r="M32" s="232">
        <f>VLOOKUP(M$2,Tab_Rio!$1:$1048576,HLOOKUP($C32&amp;"_"&amp;10,Tab_Rio!$1:$1048576,2,0),0)</f>
        <v>2.2196251899003983E-2</v>
      </c>
      <c r="N32" s="232">
        <f>VLOOKUP(N$2,Tab_Rio!$1:$1048576,HLOOKUP($C32&amp;"_"&amp;10,Tab_Rio!$1:$1048576,2,0),0)</f>
        <v>2.8103532269597054E-2</v>
      </c>
      <c r="O32" s="232">
        <f>VLOOKUP(O$2,Tab_Rio!$1:$1048576,HLOOKUP($C32&amp;"_"&amp;10,Tab_Rio!$1:$1048576,2,0),0)</f>
        <v>0.33343979716300964</v>
      </c>
      <c r="P32" s="232">
        <f>VLOOKUP(P$2,Tab_Rio!$1:$1048576,HLOOKUP($C32&amp;"_"&amp;10,Tab_Rio!$1:$1048576,2,0),0)</f>
        <v>2.0651772618293762E-2</v>
      </c>
      <c r="Q32" s="232">
        <f>VLOOKUP(Q$2,Tab_Rio!$1:$1048576,HLOOKUP($C32&amp;"_"&amp;10,Tab_Rio!$1:$1048576,2,0),0)</f>
        <v>2.9949575662612915E-2</v>
      </c>
      <c r="R32" s="232">
        <f>VLOOKUP(R$2,Tab_Rio!$1:$1048576,HLOOKUP($C32&amp;"_"&amp;10,Tab_Rio!$1:$1048576,2,0),0)</f>
        <v>3.0479380860924721E-2</v>
      </c>
      <c r="S32" s="232">
        <f>VLOOKUP(S$2,Tab_Rio!$1:$1048576,HLOOKUP($C32&amp;"_"&amp;10,Tab_Rio!$1:$1048576,2,0),0)</f>
        <v>0.20738185942173004</v>
      </c>
      <c r="T32" s="232">
        <f>VLOOKUP(T$2,Tab_Rio!$1:$1048576,HLOOKUP($C32&amp;"_"&amp;10,Tab_Rio!$1:$1048576,2,0),0)</f>
        <v>1.4956384897232056E-2</v>
      </c>
      <c r="U32" s="232">
        <f>VLOOKUP(U$2,Tab_Rio!$1:$1048576,HLOOKUP($C32&amp;"_"&amp;10,Tab_Rio!$1:$1048576,2,0),0)</f>
        <v>3.2654865644872189E-3</v>
      </c>
    </row>
    <row r="33" spans="3:21" x14ac:dyDescent="0.25">
      <c r="C33" s="340">
        <v>2013</v>
      </c>
      <c r="D33" s="232">
        <f>VLOOKUP(D$2,Tab_Rio!$1:$1048576,HLOOKUP($C33&amp;"_"&amp;10,Tab_Rio!$1:$1048576,2,0),0)</f>
        <v>2.549698983784765E-4</v>
      </c>
      <c r="E33" s="232">
        <f>VLOOKUP(E$2,Tab_Rio!$1:$1048576,HLOOKUP($C33&amp;"_"&amp;10,Tab_Rio!$1:$1048576,2,0),0)</f>
        <v>5.159823689609766E-3</v>
      </c>
      <c r="F33" s="232">
        <f>VLOOKUP(F$2,Tab_Rio!$1:$1048576,HLOOKUP($C33&amp;"_"&amp;10,Tab_Rio!$1:$1048576,2,0),0)</f>
        <v>8.0348895862698555E-3</v>
      </c>
      <c r="G33" s="232">
        <f>VLOOKUP(G$2,Tab_Rio!$1:$1048576,HLOOKUP($C33&amp;"_"&amp;10,Tab_Rio!$1:$1048576,2,0),0)</f>
        <v>1.5382793731987476E-2</v>
      </c>
      <c r="H33" s="232">
        <f>VLOOKUP(H$2,Tab_Rio!$1:$1048576,HLOOKUP($C33&amp;"_"&amp;10,Tab_Rio!$1:$1048576,2,0),0)</f>
        <v>5.4757978767156601E-2</v>
      </c>
      <c r="I33" s="232">
        <f>VLOOKUP(I$2,Tab_Rio!$1:$1048576,HLOOKUP($C33&amp;"_"&amp;10,Tab_Rio!$1:$1048576,2,0),0)</f>
        <v>3.0206674709916115E-2</v>
      </c>
      <c r="J33" s="232">
        <f>VLOOKUP(J$2,Tab_Rio!$1:$1048576,HLOOKUP($C33&amp;"_"&amp;10,Tab_Rio!$1:$1048576,2,0),0)</f>
        <v>1.9239852204918861E-2</v>
      </c>
      <c r="K33" s="232">
        <f>VLOOKUP(K$2,Tab_Rio!$1:$1048576,HLOOKUP($C33&amp;"_"&amp;10,Tab_Rio!$1:$1048576,2,0),0)</f>
        <v>2.6148222386837006E-2</v>
      </c>
      <c r="L33" s="232">
        <f>VLOOKUP(L$2,Tab_Rio!$1:$1048576,HLOOKUP($C33&amp;"_"&amp;10,Tab_Rio!$1:$1048576,2,0),0)</f>
        <v>0.11186165362596512</v>
      </c>
      <c r="M33" s="232">
        <f>VLOOKUP(M$2,Tab_Rio!$1:$1048576,HLOOKUP($C33&amp;"_"&amp;10,Tab_Rio!$1:$1048576,2,0),0)</f>
        <v>2.3149475455284119E-2</v>
      </c>
      <c r="N33" s="232">
        <f>VLOOKUP(N$2,Tab_Rio!$1:$1048576,HLOOKUP($C33&amp;"_"&amp;10,Tab_Rio!$1:$1048576,2,0),0)</f>
        <v>2.7429820969700813E-2</v>
      </c>
      <c r="O33" s="232">
        <f>VLOOKUP(O$2,Tab_Rio!$1:$1048576,HLOOKUP($C33&amp;"_"&amp;10,Tab_Rio!$1:$1048576,2,0),0)</f>
        <v>0.34601384401321411</v>
      </c>
      <c r="P33" s="232">
        <f>VLOOKUP(P$2,Tab_Rio!$1:$1048576,HLOOKUP($C33&amp;"_"&amp;10,Tab_Rio!$1:$1048576,2,0),0)</f>
        <v>1.8222576007246971E-2</v>
      </c>
      <c r="Q33" s="232">
        <f>VLOOKUP(Q$2,Tab_Rio!$1:$1048576,HLOOKUP($C33&amp;"_"&amp;10,Tab_Rio!$1:$1048576,2,0),0)</f>
        <v>2.5269662961363792E-2</v>
      </c>
      <c r="R33" s="232">
        <f>VLOOKUP(R$2,Tab_Rio!$1:$1048576,HLOOKUP($C33&amp;"_"&amp;10,Tab_Rio!$1:$1048576,2,0),0)</f>
        <v>2.9149182140827179E-2</v>
      </c>
      <c r="S33" s="232">
        <f>VLOOKUP(S$2,Tab_Rio!$1:$1048576,HLOOKUP($C33&amp;"_"&amp;10,Tab_Rio!$1:$1048576,2,0),0)</f>
        <v>0.22131809592247009</v>
      </c>
      <c r="T33" s="232">
        <f>VLOOKUP(T$2,Tab_Rio!$1:$1048576,HLOOKUP($C33&amp;"_"&amp;10,Tab_Rio!$1:$1048576,2,0),0)</f>
        <v>1.2756699696183205E-2</v>
      </c>
      <c r="U33" s="232">
        <f>VLOOKUP(U$2,Tab_Rio!$1:$1048576,HLOOKUP($C33&amp;"_"&amp;10,Tab_Rio!$1:$1048576,2,0),0)</f>
        <v>3.8126681465655565E-3</v>
      </c>
    </row>
    <row r="34" spans="3:21" x14ac:dyDescent="0.25">
      <c r="C34" s="340">
        <v>12013</v>
      </c>
      <c r="D34" s="232">
        <f>VLOOKUP(D$2,Tab_Rio!$1:$1048576,HLOOKUP($C34&amp;"_"&amp;10,Tab_Rio!$1:$1048576,2,0),0)</f>
        <v>1.9472790881991386E-4</v>
      </c>
      <c r="E34" s="232">
        <f>VLOOKUP(E$2,Tab_Rio!$1:$1048576,HLOOKUP($C34&amp;"_"&amp;10,Tab_Rio!$1:$1048576,2,0),0)</f>
        <v>5.0722393207252026E-3</v>
      </c>
      <c r="F34" s="232">
        <f>VLOOKUP(F$2,Tab_Rio!$1:$1048576,HLOOKUP($C34&amp;"_"&amp;10,Tab_Rio!$1:$1048576,2,0),0)</f>
        <v>7.7564287930727005E-3</v>
      </c>
      <c r="G34" s="232">
        <f>VLOOKUP(G$2,Tab_Rio!$1:$1048576,HLOOKUP($C34&amp;"_"&amp;10,Tab_Rio!$1:$1048576,2,0),0)</f>
        <v>1.8309054896235466E-2</v>
      </c>
      <c r="H34" s="232">
        <f>VLOOKUP(H$2,Tab_Rio!$1:$1048576,HLOOKUP($C34&amp;"_"&amp;10,Tab_Rio!$1:$1048576,2,0),0)</f>
        <v>5.5466476827859879E-2</v>
      </c>
      <c r="I34" s="232">
        <f>VLOOKUP(I$2,Tab_Rio!$1:$1048576,HLOOKUP($C34&amp;"_"&amp;10,Tab_Rio!$1:$1048576,2,0),0)</f>
        <v>2.9730761423707008E-2</v>
      </c>
      <c r="J34" s="232">
        <f>VLOOKUP(J$2,Tab_Rio!$1:$1048576,HLOOKUP($C34&amp;"_"&amp;10,Tab_Rio!$1:$1048576,2,0),0)</f>
        <v>1.6604993492364883E-2</v>
      </c>
      <c r="K34" s="232">
        <f>VLOOKUP(K$2,Tab_Rio!$1:$1048576,HLOOKUP($C34&amp;"_"&amp;10,Tab_Rio!$1:$1048576,2,0),0)</f>
        <v>2.6056613773107529E-2</v>
      </c>
      <c r="L34" s="232">
        <f>VLOOKUP(L$2,Tab_Rio!$1:$1048576,HLOOKUP($C34&amp;"_"&amp;10,Tab_Rio!$1:$1048576,2,0),0)</f>
        <v>0.11369024962186813</v>
      </c>
      <c r="M34" s="232">
        <f>VLOOKUP(M$2,Tab_Rio!$1:$1048576,HLOOKUP($C34&amp;"_"&amp;10,Tab_Rio!$1:$1048576,2,0),0)</f>
        <v>2.2609855979681015E-2</v>
      </c>
      <c r="N34" s="232">
        <f>VLOOKUP(N$2,Tab_Rio!$1:$1048576,HLOOKUP($C34&amp;"_"&amp;10,Tab_Rio!$1:$1048576,2,0),0)</f>
        <v>2.6533516123890877E-2</v>
      </c>
      <c r="O34" s="232">
        <f>VLOOKUP(O$2,Tab_Rio!$1:$1048576,HLOOKUP($C34&amp;"_"&amp;10,Tab_Rio!$1:$1048576,2,0),0)</f>
        <v>0.34035253524780273</v>
      </c>
      <c r="P34" s="232">
        <f>VLOOKUP(P$2,Tab_Rio!$1:$1048576,HLOOKUP($C34&amp;"_"&amp;10,Tab_Rio!$1:$1048576,2,0),0)</f>
        <v>1.7511105164885521E-2</v>
      </c>
      <c r="Q34" s="232">
        <f>VLOOKUP(Q$2,Tab_Rio!$1:$1048576,HLOOKUP($C34&amp;"_"&amp;10,Tab_Rio!$1:$1048576,2,0),0)</f>
        <v>2.8125138953328133E-2</v>
      </c>
      <c r="R34" s="232">
        <f>VLOOKUP(R$2,Tab_Rio!$1:$1048576,HLOOKUP($C34&amp;"_"&amp;10,Tab_Rio!$1:$1048576,2,0),0)</f>
        <v>2.9286805540323257E-2</v>
      </c>
      <c r="S34" s="232">
        <f>VLOOKUP(S$2,Tab_Rio!$1:$1048576,HLOOKUP($C34&amp;"_"&amp;10,Tab_Rio!$1:$1048576,2,0),0)</f>
        <v>0.22175556421279907</v>
      </c>
      <c r="T34" s="232">
        <f>VLOOKUP(T$2,Tab_Rio!$1:$1048576,HLOOKUP($C34&amp;"_"&amp;10,Tab_Rio!$1:$1048576,2,0),0)</f>
        <v>1.3282725587487221E-2</v>
      </c>
      <c r="U34" s="232">
        <f>VLOOKUP(U$2,Tab_Rio!$1:$1048576,HLOOKUP($C34&amp;"_"&amp;10,Tab_Rio!$1:$1048576,2,0),0)</f>
        <v>3.4141784999519587E-3</v>
      </c>
    </row>
    <row r="35" spans="3:21" x14ac:dyDescent="0.25">
      <c r="C35" s="340">
        <v>22013</v>
      </c>
      <c r="D35" s="232">
        <f>VLOOKUP(D$2,Tab_Rio!$1:$1048576,HLOOKUP($C35&amp;"_"&amp;10,Tab_Rio!$1:$1048576,2,0),0)</f>
        <v>0</v>
      </c>
      <c r="E35" s="232">
        <f>VLOOKUP(E$2,Tab_Rio!$1:$1048576,HLOOKUP($C35&amp;"_"&amp;10,Tab_Rio!$1:$1048576,2,0),0)</f>
        <v>5.6113130412995815E-3</v>
      </c>
      <c r="F35" s="232">
        <f>VLOOKUP(F$2,Tab_Rio!$1:$1048576,HLOOKUP($C35&amp;"_"&amp;10,Tab_Rio!$1:$1048576,2,0),0)</f>
        <v>8.9342156425118446E-3</v>
      </c>
      <c r="G35" s="232">
        <f>VLOOKUP(G$2,Tab_Rio!$1:$1048576,HLOOKUP($C35&amp;"_"&amp;10,Tab_Rio!$1:$1048576,2,0),0)</f>
        <v>1.6910126432776451E-2</v>
      </c>
      <c r="H35" s="232">
        <f>VLOOKUP(H$2,Tab_Rio!$1:$1048576,HLOOKUP($C35&amp;"_"&amp;10,Tab_Rio!$1:$1048576,2,0),0)</f>
        <v>5.4546806961297989E-2</v>
      </c>
      <c r="I35" s="232">
        <f>VLOOKUP(I$2,Tab_Rio!$1:$1048576,HLOOKUP($C35&amp;"_"&amp;10,Tab_Rio!$1:$1048576,2,0),0)</f>
        <v>3.1661134213209152E-2</v>
      </c>
      <c r="J35" s="232">
        <f>VLOOKUP(J$2,Tab_Rio!$1:$1048576,HLOOKUP($C35&amp;"_"&amp;10,Tab_Rio!$1:$1048576,2,0),0)</f>
        <v>2.0299125462770462E-2</v>
      </c>
      <c r="K35" s="232">
        <f>VLOOKUP(K$2,Tab_Rio!$1:$1048576,HLOOKUP($C35&amp;"_"&amp;10,Tab_Rio!$1:$1048576,2,0),0)</f>
        <v>2.7721202000975609E-2</v>
      </c>
      <c r="L35" s="232">
        <f>VLOOKUP(L$2,Tab_Rio!$1:$1048576,HLOOKUP($C35&amp;"_"&amp;10,Tab_Rio!$1:$1048576,2,0),0)</f>
        <v>0.11046396940946579</v>
      </c>
      <c r="M35" s="232">
        <f>VLOOKUP(M$2,Tab_Rio!$1:$1048576,HLOOKUP($C35&amp;"_"&amp;10,Tab_Rio!$1:$1048576,2,0),0)</f>
        <v>2.34215147793293E-2</v>
      </c>
      <c r="N35" s="232">
        <f>VLOOKUP(N$2,Tab_Rio!$1:$1048576,HLOOKUP($C35&amp;"_"&amp;10,Tab_Rio!$1:$1048576,2,0),0)</f>
        <v>2.9251670464873314E-2</v>
      </c>
      <c r="O35" s="232">
        <f>VLOOKUP(O$2,Tab_Rio!$1:$1048576,HLOOKUP($C35&amp;"_"&amp;10,Tab_Rio!$1:$1048576,2,0),0)</f>
        <v>0.34841984510421753</v>
      </c>
      <c r="P35" s="232">
        <f>VLOOKUP(P$2,Tab_Rio!$1:$1048576,HLOOKUP($C35&amp;"_"&amp;10,Tab_Rio!$1:$1048576,2,0),0)</f>
        <v>1.9744759425520897E-2</v>
      </c>
      <c r="Q35" s="232">
        <f>VLOOKUP(Q$2,Tab_Rio!$1:$1048576,HLOOKUP($C35&amp;"_"&amp;10,Tab_Rio!$1:$1048576,2,0),0)</f>
        <v>2.6205629110336304E-2</v>
      </c>
      <c r="R35" s="232">
        <f>VLOOKUP(R$2,Tab_Rio!$1:$1048576,HLOOKUP($C35&amp;"_"&amp;10,Tab_Rio!$1:$1048576,2,0),0)</f>
        <v>2.7998492121696472E-2</v>
      </c>
      <c r="S35" s="232">
        <f>VLOOKUP(S$2,Tab_Rio!$1:$1048576,HLOOKUP($C35&amp;"_"&amp;10,Tab_Rio!$1:$1048576,2,0),0)</f>
        <v>0.2110552191734314</v>
      </c>
      <c r="T35" s="232">
        <f>VLOOKUP(T$2,Tab_Rio!$1:$1048576,HLOOKUP($C35&amp;"_"&amp;10,Tab_Rio!$1:$1048576,2,0),0)</f>
        <v>1.124019268900156E-2</v>
      </c>
      <c r="U35" s="232">
        <f>VLOOKUP(U$2,Tab_Rio!$1:$1048576,HLOOKUP($C35&amp;"_"&amp;10,Tab_Rio!$1:$1048576,2,0),0)</f>
        <v>3.0616603326052427E-3</v>
      </c>
    </row>
    <row r="36" spans="3:21" x14ac:dyDescent="0.25">
      <c r="C36" s="340">
        <v>32013</v>
      </c>
      <c r="D36" s="232">
        <f>VLOOKUP(D$2,Tab_Rio!$1:$1048576,HLOOKUP($C36&amp;"_"&amp;10,Tab_Rio!$1:$1048576,2,0),0)</f>
        <v>6.0751690762117505E-4</v>
      </c>
      <c r="E36" s="232">
        <f>VLOOKUP(E$2,Tab_Rio!$1:$1048576,HLOOKUP($C36&amp;"_"&amp;10,Tab_Rio!$1:$1048576,2,0),0)</f>
        <v>4.7915549948811531E-3</v>
      </c>
      <c r="F36" s="232">
        <f>VLOOKUP(F$2,Tab_Rio!$1:$1048576,HLOOKUP($C36&amp;"_"&amp;10,Tab_Rio!$1:$1048576,2,0),0)</f>
        <v>7.6892441138625145E-3</v>
      </c>
      <c r="G36" s="232">
        <f>VLOOKUP(G$2,Tab_Rio!$1:$1048576,HLOOKUP($C36&amp;"_"&amp;10,Tab_Rio!$1:$1048576,2,0),0)</f>
        <v>1.3556087389588356E-2</v>
      </c>
      <c r="H36" s="232">
        <f>VLOOKUP(H$2,Tab_Rio!$1:$1048576,HLOOKUP($C36&amp;"_"&amp;10,Tab_Rio!$1:$1048576,2,0),0)</f>
        <v>5.5963318794965744E-2</v>
      </c>
      <c r="I36" s="232">
        <f>VLOOKUP(I$2,Tab_Rio!$1:$1048576,HLOOKUP($C36&amp;"_"&amp;10,Tab_Rio!$1:$1048576,2,0),0)</f>
        <v>2.9669899493455887E-2</v>
      </c>
      <c r="J36" s="232">
        <f>VLOOKUP(J$2,Tab_Rio!$1:$1048576,HLOOKUP($C36&amp;"_"&amp;10,Tab_Rio!$1:$1048576,2,0),0)</f>
        <v>2.0872268825769424E-2</v>
      </c>
      <c r="K36" s="232">
        <f>VLOOKUP(K$2,Tab_Rio!$1:$1048576,HLOOKUP($C36&amp;"_"&amp;10,Tab_Rio!$1:$1048576,2,0),0)</f>
        <v>2.5198187679052353E-2</v>
      </c>
      <c r="L36" s="232">
        <f>VLOOKUP(L$2,Tab_Rio!$1:$1048576,HLOOKUP($C36&amp;"_"&amp;10,Tab_Rio!$1:$1048576,2,0),0)</f>
        <v>0.11166311800479889</v>
      </c>
      <c r="M36" s="232">
        <f>VLOOKUP(M$2,Tab_Rio!$1:$1048576,HLOOKUP($C36&amp;"_"&amp;10,Tab_Rio!$1:$1048576,2,0),0)</f>
        <v>2.358134463429451E-2</v>
      </c>
      <c r="N36" s="232">
        <f>VLOOKUP(N$2,Tab_Rio!$1:$1048576,HLOOKUP($C36&amp;"_"&amp;10,Tab_Rio!$1:$1048576,2,0),0)</f>
        <v>2.8952870517969131E-2</v>
      </c>
      <c r="O36" s="232">
        <f>VLOOKUP(O$2,Tab_Rio!$1:$1048576,HLOOKUP($C36&amp;"_"&amp;10,Tab_Rio!$1:$1048576,2,0),0)</f>
        <v>0.34469467401504517</v>
      </c>
      <c r="P36" s="232">
        <f>VLOOKUP(P$2,Tab_Rio!$1:$1048576,HLOOKUP($C36&amp;"_"&amp;10,Tab_Rio!$1:$1048576,2,0),0)</f>
        <v>1.787368580698967E-2</v>
      </c>
      <c r="Q36" s="232">
        <f>VLOOKUP(Q$2,Tab_Rio!$1:$1048576,HLOOKUP($C36&amp;"_"&amp;10,Tab_Rio!$1:$1048576,2,0),0)</f>
        <v>2.3351060226559639E-2</v>
      </c>
      <c r="R36" s="232">
        <f>VLOOKUP(R$2,Tab_Rio!$1:$1048576,HLOOKUP($C36&amp;"_"&amp;10,Tab_Rio!$1:$1048576,2,0),0)</f>
        <v>3.2801013439893723E-2</v>
      </c>
      <c r="S36" s="232">
        <f>VLOOKUP(S$2,Tab_Rio!$1:$1048576,HLOOKUP($C36&amp;"_"&amp;10,Tab_Rio!$1:$1048576,2,0),0)</f>
        <v>0.22103454172611237</v>
      </c>
      <c r="T36" s="232">
        <f>VLOOKUP(T$2,Tab_Rio!$1:$1048576,HLOOKUP($C36&amp;"_"&amp;10,Tab_Rio!$1:$1048576,2,0),0)</f>
        <v>1.3394850306212902E-2</v>
      </c>
      <c r="U36" s="232">
        <f>VLOOKUP(U$2,Tab_Rio!$1:$1048576,HLOOKUP($C36&amp;"_"&amp;10,Tab_Rio!$1:$1048576,2,0),0)</f>
        <v>2.6978293899446726E-3</v>
      </c>
    </row>
    <row r="37" spans="3:21" x14ac:dyDescent="0.25">
      <c r="C37" s="340">
        <v>42013</v>
      </c>
      <c r="D37" s="232">
        <f>VLOOKUP(D$2,Tab_Rio!$1:$1048576,HLOOKUP($C37&amp;"_"&amp;10,Tab_Rio!$1:$1048576,2,0),0)</f>
        <v>2.1218326583039016E-4</v>
      </c>
      <c r="E37" s="232">
        <f>VLOOKUP(E$2,Tab_Rio!$1:$1048576,HLOOKUP($C37&amp;"_"&amp;10,Tab_Rio!$1:$1048576,2,0),0)</f>
        <v>5.1690349355340004E-3</v>
      </c>
      <c r="F37" s="232">
        <f>VLOOKUP(F$2,Tab_Rio!$1:$1048576,HLOOKUP($C37&amp;"_"&amp;10,Tab_Rio!$1:$1048576,2,0),0)</f>
        <v>7.7639734372496605E-3</v>
      </c>
      <c r="G37" s="232">
        <f>VLOOKUP(G$2,Tab_Rio!$1:$1048576,HLOOKUP($C37&amp;"_"&amp;10,Tab_Rio!$1:$1048576,2,0),0)</f>
        <v>1.2811429798603058E-2</v>
      </c>
      <c r="H37" s="232">
        <f>VLOOKUP(H$2,Tab_Rio!$1:$1048576,HLOOKUP($C37&amp;"_"&amp;10,Tab_Rio!$1:$1048576,2,0),0)</f>
        <v>5.3048372268676758E-2</v>
      </c>
      <c r="I37" s="232">
        <f>VLOOKUP(I$2,Tab_Rio!$1:$1048576,HLOOKUP($C37&amp;"_"&amp;10,Tab_Rio!$1:$1048576,2,0),0)</f>
        <v>2.9771355912089348E-2</v>
      </c>
      <c r="J37" s="232">
        <f>VLOOKUP(J$2,Tab_Rio!$1:$1048576,HLOOKUP($C37&amp;"_"&amp;10,Tab_Rio!$1:$1048576,2,0),0)</f>
        <v>1.9142094999551773E-2</v>
      </c>
      <c r="K37" s="232">
        <f>VLOOKUP(K$2,Tab_Rio!$1:$1048576,HLOOKUP($C37&amp;"_"&amp;10,Tab_Rio!$1:$1048576,2,0),0)</f>
        <v>2.5632251054048538E-2</v>
      </c>
      <c r="L37" s="232">
        <f>VLOOKUP(L$2,Tab_Rio!$1:$1048576,HLOOKUP($C37&amp;"_"&amp;10,Tab_Rio!$1:$1048576,2,0),0)</f>
        <v>0.11164488643407822</v>
      </c>
      <c r="M37" s="232">
        <f>VLOOKUP(M$2,Tab_Rio!$1:$1048576,HLOOKUP($C37&amp;"_"&amp;10,Tab_Rio!$1:$1048576,2,0),0)</f>
        <v>2.2975923493504524E-2</v>
      </c>
      <c r="N37" s="232">
        <f>VLOOKUP(N$2,Tab_Rio!$1:$1048576,HLOOKUP($C37&amp;"_"&amp;10,Tab_Rio!$1:$1048576,2,0),0)</f>
        <v>2.4961948394775391E-2</v>
      </c>
      <c r="O37" s="232">
        <f>VLOOKUP(O$2,Tab_Rio!$1:$1048576,HLOOKUP($C37&amp;"_"&amp;10,Tab_Rio!$1:$1048576,2,0),0)</f>
        <v>0.35055428743362427</v>
      </c>
      <c r="P37" s="232">
        <f>VLOOKUP(P$2,Tab_Rio!$1:$1048576,HLOOKUP($C37&amp;"_"&amp;10,Tab_Rio!$1:$1048576,2,0),0)</f>
        <v>1.7762988805770874E-2</v>
      </c>
      <c r="Q37" s="232">
        <f>VLOOKUP(Q$2,Tab_Rio!$1:$1048576,HLOOKUP($C37&amp;"_"&amp;10,Tab_Rio!$1:$1048576,2,0),0)</f>
        <v>2.3450478911399841E-2</v>
      </c>
      <c r="R37" s="232">
        <f>VLOOKUP(R$2,Tab_Rio!$1:$1048576,HLOOKUP($C37&amp;"_"&amp;10,Tab_Rio!$1:$1048576,2,0),0)</f>
        <v>2.6467142626643181E-2</v>
      </c>
      <c r="S37" s="232">
        <f>VLOOKUP(S$2,Tab_Rio!$1:$1048576,HLOOKUP($C37&amp;"_"&amp;10,Tab_Rio!$1:$1048576,2,0),0)</f>
        <v>0.23139697313308716</v>
      </c>
      <c r="T37" s="232">
        <f>VLOOKUP(T$2,Tab_Rio!$1:$1048576,HLOOKUP($C37&amp;"_"&amp;10,Tab_Rio!$1:$1048576,2,0),0)</f>
        <v>1.3101734220981598E-2</v>
      </c>
      <c r="U37" s="232">
        <f>VLOOKUP(U$2,Tab_Rio!$1:$1048576,HLOOKUP($C37&amp;"_"&amp;10,Tab_Rio!$1:$1048576,2,0),0)</f>
        <v>6.0825510881841183E-3</v>
      </c>
    </row>
    <row r="38" spans="3:21" x14ac:dyDescent="0.25">
      <c r="C38" s="340">
        <v>2014</v>
      </c>
      <c r="D38" s="232">
        <f>VLOOKUP(D$2,Tab_Rio!$1:$1048576,HLOOKUP($C38&amp;"_"&amp;10,Tab_Rio!$1:$1048576,2,0),0)</f>
        <v>3.0666362727060914E-4</v>
      </c>
      <c r="E38" s="232">
        <f>VLOOKUP(E$2,Tab_Rio!$1:$1048576,HLOOKUP($C38&amp;"_"&amp;10,Tab_Rio!$1:$1048576,2,0),0)</f>
        <v>5.0713107921183109E-3</v>
      </c>
      <c r="F38" s="232">
        <f>VLOOKUP(F$2,Tab_Rio!$1:$1048576,HLOOKUP($C38&amp;"_"&amp;10,Tab_Rio!$1:$1048576,2,0),0)</f>
        <v>6.8639735691249371E-3</v>
      </c>
      <c r="G38" s="232">
        <f>VLOOKUP(G$2,Tab_Rio!$1:$1048576,HLOOKUP($C38&amp;"_"&amp;10,Tab_Rio!$1:$1048576,2,0),0)</f>
        <v>1.0067210532724857E-2</v>
      </c>
      <c r="H38" s="232">
        <f>VLOOKUP(H$2,Tab_Rio!$1:$1048576,HLOOKUP($C38&amp;"_"&amp;10,Tab_Rio!$1:$1048576,2,0),0)</f>
        <v>4.7601047903299332E-2</v>
      </c>
      <c r="I38" s="232">
        <f>VLOOKUP(I$2,Tab_Rio!$1:$1048576,HLOOKUP($C38&amp;"_"&amp;10,Tab_Rio!$1:$1048576,2,0),0)</f>
        <v>2.5688394904136658E-2</v>
      </c>
      <c r="J38" s="232">
        <f>VLOOKUP(J$2,Tab_Rio!$1:$1048576,HLOOKUP($C38&amp;"_"&amp;10,Tab_Rio!$1:$1048576,2,0),0)</f>
        <v>1.8700413405895233E-2</v>
      </c>
      <c r="K38" s="232">
        <f>VLOOKUP(K$2,Tab_Rio!$1:$1048576,HLOOKUP($C38&amp;"_"&amp;10,Tab_Rio!$1:$1048576,2,0),0)</f>
        <v>2.3434242233633995E-2</v>
      </c>
      <c r="L38" s="232">
        <f>VLOOKUP(L$2,Tab_Rio!$1:$1048576,HLOOKUP($C38&amp;"_"&amp;10,Tab_Rio!$1:$1048576,2,0),0)</f>
        <v>0.11094911396503448</v>
      </c>
      <c r="M38" s="232">
        <f>VLOOKUP(M$2,Tab_Rio!$1:$1048576,HLOOKUP($C38&amp;"_"&amp;10,Tab_Rio!$1:$1048576,2,0),0)</f>
        <v>1.9908452406525612E-2</v>
      </c>
      <c r="N38" s="232">
        <f>VLOOKUP(N$2,Tab_Rio!$1:$1048576,HLOOKUP($C38&amp;"_"&amp;10,Tab_Rio!$1:$1048576,2,0),0)</f>
        <v>2.7277525514364243E-2</v>
      </c>
      <c r="O38" s="232">
        <f>VLOOKUP(O$2,Tab_Rio!$1:$1048576,HLOOKUP($C38&amp;"_"&amp;10,Tab_Rio!$1:$1048576,2,0),0)</f>
        <v>0.36010837554931641</v>
      </c>
      <c r="P38" s="232">
        <f>VLOOKUP(P$2,Tab_Rio!$1:$1048576,HLOOKUP($C38&amp;"_"&amp;10,Tab_Rio!$1:$1048576,2,0),0)</f>
        <v>1.7097815871238708E-2</v>
      </c>
      <c r="Q38" s="232">
        <f>VLOOKUP(Q$2,Tab_Rio!$1:$1048576,HLOOKUP($C38&amp;"_"&amp;10,Tab_Rio!$1:$1048576,2,0),0)</f>
        <v>2.455454133450985E-2</v>
      </c>
      <c r="R38" s="232">
        <f>VLOOKUP(R$2,Tab_Rio!$1:$1048576,HLOOKUP($C38&amp;"_"&amp;10,Tab_Rio!$1:$1048576,2,0),0)</f>
        <v>2.8114810585975647E-2</v>
      </c>
      <c r="S38" s="232">
        <f>VLOOKUP(S$2,Tab_Rio!$1:$1048576,HLOOKUP($C38&amp;"_"&amp;10,Tab_Rio!$1:$1048576,2,0),0)</f>
        <v>0.2417057603597641</v>
      </c>
      <c r="T38" s="232">
        <f>VLOOKUP(T$2,Tab_Rio!$1:$1048576,HLOOKUP($C38&amp;"_"&amp;10,Tab_Rio!$1:$1048576,2,0),0)</f>
        <v>1.1738907545804977E-2</v>
      </c>
      <c r="U38" s="232">
        <f>VLOOKUP(U$2,Tab_Rio!$1:$1048576,HLOOKUP($C38&amp;"_"&amp;10,Tab_Rio!$1:$1048576,2,0),0)</f>
        <v>6.5116467885673046E-3</v>
      </c>
    </row>
    <row r="39" spans="3:21" x14ac:dyDescent="0.25">
      <c r="C39" s="340">
        <v>12014</v>
      </c>
      <c r="D39" s="232">
        <f>VLOOKUP(D$2,Tab_Rio!$1:$1048576,HLOOKUP($C39&amp;"_"&amp;10,Tab_Rio!$1:$1048576,2,0),0)</f>
        <v>1.9374012481421232E-4</v>
      </c>
      <c r="E39" s="232">
        <f>VLOOKUP(E$2,Tab_Rio!$1:$1048576,HLOOKUP($C39&amp;"_"&amp;10,Tab_Rio!$1:$1048576,2,0),0)</f>
        <v>7.0007550530135632E-3</v>
      </c>
      <c r="F39" s="232">
        <f>VLOOKUP(F$2,Tab_Rio!$1:$1048576,HLOOKUP($C39&amp;"_"&amp;10,Tab_Rio!$1:$1048576,2,0),0)</f>
        <v>7.0059895515441895E-3</v>
      </c>
      <c r="G39" s="232">
        <f>VLOOKUP(G$2,Tab_Rio!$1:$1048576,HLOOKUP($C39&amp;"_"&amp;10,Tab_Rio!$1:$1048576,2,0),0)</f>
        <v>1.1632827110588551E-2</v>
      </c>
      <c r="H39" s="232">
        <f>VLOOKUP(H$2,Tab_Rio!$1:$1048576,HLOOKUP($C39&amp;"_"&amp;10,Tab_Rio!$1:$1048576,2,0),0)</f>
        <v>4.6417113393545151E-2</v>
      </c>
      <c r="I39" s="232">
        <f>VLOOKUP(I$2,Tab_Rio!$1:$1048576,HLOOKUP($C39&amp;"_"&amp;10,Tab_Rio!$1:$1048576,2,0),0)</f>
        <v>2.5968555361032486E-2</v>
      </c>
      <c r="J39" s="232">
        <f>VLOOKUP(J$2,Tab_Rio!$1:$1048576,HLOOKUP($C39&amp;"_"&amp;10,Tab_Rio!$1:$1048576,2,0),0)</f>
        <v>1.9798159599304199E-2</v>
      </c>
      <c r="K39" s="232">
        <f>VLOOKUP(K$2,Tab_Rio!$1:$1048576,HLOOKUP($C39&amp;"_"&amp;10,Tab_Rio!$1:$1048576,2,0),0)</f>
        <v>2.3674823343753815E-2</v>
      </c>
      <c r="L39" s="232">
        <f>VLOOKUP(L$2,Tab_Rio!$1:$1048576,HLOOKUP($C39&amp;"_"&amp;10,Tab_Rio!$1:$1048576,2,0),0)</f>
        <v>0.11053695529699326</v>
      </c>
      <c r="M39" s="232">
        <f>VLOOKUP(M$2,Tab_Rio!$1:$1048576,HLOOKUP($C39&amp;"_"&amp;10,Tab_Rio!$1:$1048576,2,0),0)</f>
        <v>2.1992629393935204E-2</v>
      </c>
      <c r="N39" s="232">
        <f>VLOOKUP(N$2,Tab_Rio!$1:$1048576,HLOOKUP($C39&amp;"_"&amp;10,Tab_Rio!$1:$1048576,2,0),0)</f>
        <v>2.9840413480997086E-2</v>
      </c>
      <c r="O39" s="232">
        <f>VLOOKUP(O$2,Tab_Rio!$1:$1048576,HLOOKUP($C39&amp;"_"&amp;10,Tab_Rio!$1:$1048576,2,0),0)</f>
        <v>0.35484269261360168</v>
      </c>
      <c r="P39" s="232">
        <f>VLOOKUP(P$2,Tab_Rio!$1:$1048576,HLOOKUP($C39&amp;"_"&amp;10,Tab_Rio!$1:$1048576,2,0),0)</f>
        <v>1.6702268272638321E-2</v>
      </c>
      <c r="Q39" s="232">
        <f>VLOOKUP(Q$2,Tab_Rio!$1:$1048576,HLOOKUP($C39&amp;"_"&amp;10,Tab_Rio!$1:$1048576,2,0),0)</f>
        <v>2.3424504324793816E-2</v>
      </c>
      <c r="R39" s="232">
        <f>VLOOKUP(R$2,Tab_Rio!$1:$1048576,HLOOKUP($C39&amp;"_"&amp;10,Tab_Rio!$1:$1048576,2,0),0)</f>
        <v>3.0375916510820389E-2</v>
      </c>
      <c r="S39" s="232">
        <f>VLOOKUP(S$2,Tab_Rio!$1:$1048576,HLOOKUP($C39&amp;"_"&amp;10,Tab_Rio!$1:$1048576,2,0),0)</f>
        <v>0.2375597208738327</v>
      </c>
      <c r="T39" s="232">
        <f>VLOOKUP(T$2,Tab_Rio!$1:$1048576,HLOOKUP($C39&amp;"_"&amp;10,Tab_Rio!$1:$1048576,2,0),0)</f>
        <v>1.2154871597886086E-2</v>
      </c>
      <c r="U39" s="232">
        <f>VLOOKUP(U$2,Tab_Rio!$1:$1048576,HLOOKUP($C39&amp;"_"&amp;10,Tab_Rio!$1:$1048576,2,0),0)</f>
        <v>4.7304867766797543E-3</v>
      </c>
    </row>
    <row r="40" spans="3:21" x14ac:dyDescent="0.25">
      <c r="C40" s="340">
        <v>22014</v>
      </c>
      <c r="D40" s="232">
        <f>VLOOKUP(D$2,Tab_Rio!$1:$1048576,HLOOKUP($C40&amp;"_"&amp;10,Tab_Rio!$1:$1048576,2,0),0)</f>
        <v>1.6117958875838667E-4</v>
      </c>
      <c r="E40" s="232">
        <f>VLOOKUP(E$2,Tab_Rio!$1:$1048576,HLOOKUP($C40&amp;"_"&amp;10,Tab_Rio!$1:$1048576,2,0),0)</f>
        <v>5.3338035941123962E-3</v>
      </c>
      <c r="F40" s="232">
        <f>VLOOKUP(F$2,Tab_Rio!$1:$1048576,HLOOKUP($C40&amp;"_"&amp;10,Tab_Rio!$1:$1048576,2,0),0)</f>
        <v>7.4299229308962822E-3</v>
      </c>
      <c r="G40" s="232">
        <f>VLOOKUP(G$2,Tab_Rio!$1:$1048576,HLOOKUP($C40&amp;"_"&amp;10,Tab_Rio!$1:$1048576,2,0),0)</f>
        <v>9.1773532330989838E-3</v>
      </c>
      <c r="H40" s="232">
        <f>VLOOKUP(H$2,Tab_Rio!$1:$1048576,HLOOKUP($C40&amp;"_"&amp;10,Tab_Rio!$1:$1048576,2,0),0)</f>
        <v>4.9270395189523697E-2</v>
      </c>
      <c r="I40" s="232">
        <f>VLOOKUP(I$2,Tab_Rio!$1:$1048576,HLOOKUP($C40&amp;"_"&amp;10,Tab_Rio!$1:$1048576,2,0),0)</f>
        <v>2.7702633291482925E-2</v>
      </c>
      <c r="J40" s="232">
        <f>VLOOKUP(J$2,Tab_Rio!$1:$1048576,HLOOKUP($C40&amp;"_"&amp;10,Tab_Rio!$1:$1048576,2,0),0)</f>
        <v>1.7806379124522209E-2</v>
      </c>
      <c r="K40" s="232">
        <f>VLOOKUP(K$2,Tab_Rio!$1:$1048576,HLOOKUP($C40&amp;"_"&amp;10,Tab_Rio!$1:$1048576,2,0),0)</f>
        <v>2.5577368214726448E-2</v>
      </c>
      <c r="L40" s="232">
        <f>VLOOKUP(L$2,Tab_Rio!$1:$1048576,HLOOKUP($C40&amp;"_"&amp;10,Tab_Rio!$1:$1048576,2,0),0)</f>
        <v>0.11295928806066513</v>
      </c>
      <c r="M40" s="232">
        <f>VLOOKUP(M$2,Tab_Rio!$1:$1048576,HLOOKUP($C40&amp;"_"&amp;10,Tab_Rio!$1:$1048576,2,0),0)</f>
        <v>1.8057180568575859E-2</v>
      </c>
      <c r="N40" s="232">
        <f>VLOOKUP(N$2,Tab_Rio!$1:$1048576,HLOOKUP($C40&amp;"_"&amp;10,Tab_Rio!$1:$1048576,2,0),0)</f>
        <v>2.8475044295191765E-2</v>
      </c>
      <c r="O40" s="232">
        <f>VLOOKUP(O$2,Tab_Rio!$1:$1048576,HLOOKUP($C40&amp;"_"&amp;10,Tab_Rio!$1:$1048576,2,0),0)</f>
        <v>0.36164703965187073</v>
      </c>
      <c r="P40" s="232">
        <f>VLOOKUP(P$2,Tab_Rio!$1:$1048576,HLOOKUP($C40&amp;"_"&amp;10,Tab_Rio!$1:$1048576,2,0),0)</f>
        <v>1.7432861030101776E-2</v>
      </c>
      <c r="Q40" s="232">
        <f>VLOOKUP(Q$2,Tab_Rio!$1:$1048576,HLOOKUP($C40&amp;"_"&amp;10,Tab_Rio!$1:$1048576,2,0),0)</f>
        <v>2.3225763812661171E-2</v>
      </c>
      <c r="R40" s="232">
        <f>VLOOKUP(R$2,Tab_Rio!$1:$1048576,HLOOKUP($C40&amp;"_"&amp;10,Tab_Rio!$1:$1048576,2,0),0)</f>
        <v>2.5316804647445679E-2</v>
      </c>
      <c r="S40" s="232">
        <f>VLOOKUP(S$2,Tab_Rio!$1:$1048576,HLOOKUP($C40&amp;"_"&amp;10,Tab_Rio!$1:$1048576,2,0),0)</f>
        <v>0.23803138732910156</v>
      </c>
      <c r="T40" s="232">
        <f>VLOOKUP(T$2,Tab_Rio!$1:$1048576,HLOOKUP($C40&amp;"_"&amp;10,Tab_Rio!$1:$1048576,2,0),0)</f>
        <v>1.1835723184049129E-2</v>
      </c>
      <c r="U40" s="232">
        <f>VLOOKUP(U$2,Tab_Rio!$1:$1048576,HLOOKUP($C40&amp;"_"&amp;10,Tab_Rio!$1:$1048576,2,0),0)</f>
        <v>6.0564656741917133E-3</v>
      </c>
    </row>
    <row r="41" spans="3:21" x14ac:dyDescent="0.25">
      <c r="C41" s="340">
        <v>32014</v>
      </c>
      <c r="D41" s="232">
        <f>VLOOKUP(D$2,Tab_Rio!$1:$1048576,HLOOKUP($C41&amp;"_"&amp;10,Tab_Rio!$1:$1048576,2,0),0)</f>
        <v>3.9015384390950203E-4</v>
      </c>
      <c r="E41" s="232">
        <f>VLOOKUP(E$2,Tab_Rio!$1:$1048576,HLOOKUP($C41&amp;"_"&amp;10,Tab_Rio!$1:$1048576,2,0),0)</f>
        <v>3.8661377038806677E-3</v>
      </c>
      <c r="F41" s="232">
        <f>VLOOKUP(F$2,Tab_Rio!$1:$1048576,HLOOKUP($C41&amp;"_"&amp;10,Tab_Rio!$1:$1048576,2,0),0)</f>
        <v>6.6306586377322674E-3</v>
      </c>
      <c r="G41" s="232">
        <f>VLOOKUP(G$2,Tab_Rio!$1:$1048576,HLOOKUP($C41&amp;"_"&amp;10,Tab_Rio!$1:$1048576,2,0),0)</f>
        <v>1.0320847854018211E-2</v>
      </c>
      <c r="H41" s="232">
        <f>VLOOKUP(H$2,Tab_Rio!$1:$1048576,HLOOKUP($C41&amp;"_"&amp;10,Tab_Rio!$1:$1048576,2,0),0)</f>
        <v>4.8301644623279572E-2</v>
      </c>
      <c r="I41" s="232">
        <f>VLOOKUP(I$2,Tab_Rio!$1:$1048576,HLOOKUP($C41&amp;"_"&amp;10,Tab_Rio!$1:$1048576,2,0),0)</f>
        <v>2.5481842458248138E-2</v>
      </c>
      <c r="J41" s="232">
        <f>VLOOKUP(J$2,Tab_Rio!$1:$1048576,HLOOKUP($C41&amp;"_"&amp;10,Tab_Rio!$1:$1048576,2,0),0)</f>
        <v>1.9800884649157524E-2</v>
      </c>
      <c r="K41" s="232">
        <f>VLOOKUP(K$2,Tab_Rio!$1:$1048576,HLOOKUP($C41&amp;"_"&amp;10,Tab_Rio!$1:$1048576,2,0),0)</f>
        <v>2.3086318746209145E-2</v>
      </c>
      <c r="L41" s="232">
        <f>VLOOKUP(L$2,Tab_Rio!$1:$1048576,HLOOKUP($C41&amp;"_"&amp;10,Tab_Rio!$1:$1048576,2,0),0)</f>
        <v>0.11246933043003082</v>
      </c>
      <c r="M41" s="232">
        <f>VLOOKUP(M$2,Tab_Rio!$1:$1048576,HLOOKUP($C41&amp;"_"&amp;10,Tab_Rio!$1:$1048576,2,0),0)</f>
        <v>1.9108925014734268E-2</v>
      </c>
      <c r="N41" s="232">
        <f>VLOOKUP(N$2,Tab_Rio!$1:$1048576,HLOOKUP($C41&amp;"_"&amp;10,Tab_Rio!$1:$1048576,2,0),0)</f>
        <v>2.598424069583416E-2</v>
      </c>
      <c r="O41" s="232">
        <f>VLOOKUP(O$2,Tab_Rio!$1:$1048576,HLOOKUP($C41&amp;"_"&amp;10,Tab_Rio!$1:$1048576,2,0),0)</f>
        <v>0.35911071300506592</v>
      </c>
      <c r="P41" s="232">
        <f>VLOOKUP(P$2,Tab_Rio!$1:$1048576,HLOOKUP($C41&amp;"_"&amp;10,Tab_Rio!$1:$1048576,2,0),0)</f>
        <v>1.6888346523046494E-2</v>
      </c>
      <c r="Q41" s="232">
        <f>VLOOKUP(Q$2,Tab_Rio!$1:$1048576,HLOOKUP($C41&amp;"_"&amp;10,Tab_Rio!$1:$1048576,2,0),0)</f>
        <v>2.2720146924257278E-2</v>
      </c>
      <c r="R41" s="232">
        <f>VLOOKUP(R$2,Tab_Rio!$1:$1048576,HLOOKUP($C41&amp;"_"&amp;10,Tab_Rio!$1:$1048576,2,0),0)</f>
        <v>2.9175503179430962E-2</v>
      </c>
      <c r="S41" s="232">
        <f>VLOOKUP(S$2,Tab_Rio!$1:$1048576,HLOOKUP($C41&amp;"_"&amp;10,Tab_Rio!$1:$1048576,2,0),0)</f>
        <v>0.24329091608524323</v>
      </c>
      <c r="T41" s="232">
        <f>VLOOKUP(T$2,Tab_Rio!$1:$1048576,HLOOKUP($C41&amp;"_"&amp;10,Tab_Rio!$1:$1048576,2,0),0)</f>
        <v>1.3086493127048016E-2</v>
      </c>
      <c r="U41" s="232">
        <f>VLOOKUP(U$2,Tab_Rio!$1:$1048576,HLOOKUP($C41&amp;"_"&amp;10,Tab_Rio!$1:$1048576,2,0),0)</f>
        <v>8.2165412604808807E-3</v>
      </c>
    </row>
    <row r="42" spans="3:21" x14ac:dyDescent="0.25">
      <c r="C42" s="340">
        <v>42014</v>
      </c>
      <c r="D42" s="232">
        <f>VLOOKUP(D$2,Tab_Rio!$1:$1048576,HLOOKUP($C42&amp;"_"&amp;10,Tab_Rio!$1:$1048576,2,0),0)</f>
        <v>4.8002772382460535E-4</v>
      </c>
      <c r="E42" s="232">
        <f>VLOOKUP(E$2,Tab_Rio!$1:$1048576,HLOOKUP($C42&amp;"_"&amp;10,Tab_Rio!$1:$1048576,2,0),0)</f>
        <v>4.0964493528008461E-3</v>
      </c>
      <c r="F42" s="232">
        <f>VLOOKUP(F$2,Tab_Rio!$1:$1048576,HLOOKUP($C42&amp;"_"&amp;10,Tab_Rio!$1:$1048576,2,0),0)</f>
        <v>6.393620278686285E-3</v>
      </c>
      <c r="G42" s="232">
        <f>VLOOKUP(G$2,Tab_Rio!$1:$1048576,HLOOKUP($C42&amp;"_"&amp;10,Tab_Rio!$1:$1048576,2,0),0)</f>
        <v>9.1424174606800079E-3</v>
      </c>
      <c r="H42" s="232">
        <f>VLOOKUP(H$2,Tab_Rio!$1:$1048576,HLOOKUP($C42&amp;"_"&amp;10,Tab_Rio!$1:$1048576,2,0),0)</f>
        <v>4.6420067548751831E-2</v>
      </c>
      <c r="I42" s="232">
        <f>VLOOKUP(I$2,Tab_Rio!$1:$1048576,HLOOKUP($C42&amp;"_"&amp;10,Tab_Rio!$1:$1048576,2,0),0)</f>
        <v>2.3615611717104912E-2</v>
      </c>
      <c r="J42" s="232">
        <f>VLOOKUP(J$2,Tab_Rio!$1:$1048576,HLOOKUP($C42&amp;"_"&amp;10,Tab_Rio!$1:$1048576,2,0),0)</f>
        <v>1.7399441450834274E-2</v>
      </c>
      <c r="K42" s="232">
        <f>VLOOKUP(K$2,Tab_Rio!$1:$1048576,HLOOKUP($C42&amp;"_"&amp;10,Tab_Rio!$1:$1048576,2,0),0)</f>
        <v>2.1413862705230713E-2</v>
      </c>
      <c r="L42" s="232">
        <f>VLOOKUP(L$2,Tab_Rio!$1:$1048576,HLOOKUP($C42&amp;"_"&amp;10,Tab_Rio!$1:$1048576,2,0),0)</f>
        <v>0.10784482955932617</v>
      </c>
      <c r="M42" s="232">
        <f>VLOOKUP(M$2,Tab_Rio!$1:$1048576,HLOOKUP($C42&amp;"_"&amp;10,Tab_Rio!$1:$1048576,2,0),0)</f>
        <v>2.0474445074796677E-2</v>
      </c>
      <c r="N42" s="232">
        <f>VLOOKUP(N$2,Tab_Rio!$1:$1048576,HLOOKUP($C42&amp;"_"&amp;10,Tab_Rio!$1:$1048576,2,0),0)</f>
        <v>2.4832570925354958E-2</v>
      </c>
      <c r="O42" s="232">
        <f>VLOOKUP(O$2,Tab_Rio!$1:$1048576,HLOOKUP($C42&amp;"_"&amp;10,Tab_Rio!$1:$1048576,2,0),0)</f>
        <v>0.36480739712715149</v>
      </c>
      <c r="P42" s="232">
        <f>VLOOKUP(P$2,Tab_Rio!$1:$1048576,HLOOKUP($C42&amp;"_"&amp;10,Tab_Rio!$1:$1048576,2,0),0)</f>
        <v>1.7367085441946983E-2</v>
      </c>
      <c r="Q42" s="232">
        <f>VLOOKUP(Q$2,Tab_Rio!$1:$1048576,HLOOKUP($C42&amp;"_"&amp;10,Tab_Rio!$1:$1048576,2,0),0)</f>
        <v>2.8827821835875511E-2</v>
      </c>
      <c r="R42" s="232">
        <f>VLOOKUP(R$2,Tab_Rio!$1:$1048576,HLOOKUP($C42&amp;"_"&amp;10,Tab_Rio!$1:$1048576,2,0),0)</f>
        <v>2.7588773518800735E-2</v>
      </c>
      <c r="S42" s="232">
        <f>VLOOKUP(S$2,Tab_Rio!$1:$1048576,HLOOKUP($C42&amp;"_"&amp;10,Tab_Rio!$1:$1048576,2,0),0)</f>
        <v>0.2478923499584198</v>
      </c>
      <c r="T42" s="232">
        <f>VLOOKUP(T$2,Tab_Rio!$1:$1048576,HLOOKUP($C42&amp;"_"&amp;10,Tab_Rio!$1:$1048576,2,0),0)</f>
        <v>9.8845409229397774E-3</v>
      </c>
      <c r="U42" s="232">
        <f>VLOOKUP(U$2,Tab_Rio!$1:$1048576,HLOOKUP($C42&amp;"_"&amp;10,Tab_Rio!$1:$1048576,2,0),0)</f>
        <v>7.0318253710865974E-3</v>
      </c>
    </row>
    <row r="43" spans="3:21" x14ac:dyDescent="0.25">
      <c r="C43" s="340">
        <v>2015</v>
      </c>
      <c r="D43" s="232">
        <f>VLOOKUP(D$2,Tab_Rio!$1:$1048576,HLOOKUP($C43&amp;"_"&amp;10,Tab_Rio!$1:$1048576,2,0),0)</f>
        <v>2.0138201944064349E-4</v>
      </c>
      <c r="E43" s="232">
        <f>VLOOKUP(E$2,Tab_Rio!$1:$1048576,HLOOKUP($C43&amp;"_"&amp;10,Tab_Rio!$1:$1048576,2,0),0)</f>
        <v>4.4031054712831974E-3</v>
      </c>
      <c r="F43" s="232">
        <f>VLOOKUP(F$2,Tab_Rio!$1:$1048576,HLOOKUP($C43&amp;"_"&amp;10,Tab_Rio!$1:$1048576,2,0),0)</f>
        <v>5.2627702243626118E-3</v>
      </c>
      <c r="G43" s="232">
        <f>VLOOKUP(G$2,Tab_Rio!$1:$1048576,HLOOKUP($C43&amp;"_"&amp;10,Tab_Rio!$1:$1048576,2,0),0)</f>
        <v>8.2775373011827469E-3</v>
      </c>
      <c r="H43" s="232">
        <f>VLOOKUP(H$2,Tab_Rio!$1:$1048576,HLOOKUP($C43&amp;"_"&amp;10,Tab_Rio!$1:$1048576,2,0),0)</f>
        <v>4.2683031409978867E-2</v>
      </c>
      <c r="I43" s="232">
        <f>VLOOKUP(I$2,Tab_Rio!$1:$1048576,HLOOKUP($C43&amp;"_"&amp;10,Tab_Rio!$1:$1048576,2,0),0)</f>
        <v>1.9338438287377357E-2</v>
      </c>
      <c r="J43" s="232">
        <f>VLOOKUP(J$2,Tab_Rio!$1:$1048576,HLOOKUP($C43&amp;"_"&amp;10,Tab_Rio!$1:$1048576,2,0),0)</f>
        <v>1.4074314385652542E-2</v>
      </c>
      <c r="K43" s="232">
        <f>VLOOKUP(K$2,Tab_Rio!$1:$1048576,HLOOKUP($C43&amp;"_"&amp;10,Tab_Rio!$1:$1048576,2,0),0)</f>
        <v>1.7396120354533195E-2</v>
      </c>
      <c r="L43" s="232">
        <f>VLOOKUP(L$2,Tab_Rio!$1:$1048576,HLOOKUP($C43&amp;"_"&amp;10,Tab_Rio!$1:$1048576,2,0),0)</f>
        <v>0.112112857401371</v>
      </c>
      <c r="M43" s="232">
        <f>VLOOKUP(M$2,Tab_Rio!$1:$1048576,HLOOKUP($C43&amp;"_"&amp;10,Tab_Rio!$1:$1048576,2,0),0)</f>
        <v>1.6155831515789032E-2</v>
      </c>
      <c r="N43" s="232">
        <f>VLOOKUP(N$2,Tab_Rio!$1:$1048576,HLOOKUP($C43&amp;"_"&amp;10,Tab_Rio!$1:$1048576,2,0),0)</f>
        <v>2.43256576359272E-2</v>
      </c>
      <c r="O43" s="232">
        <f>VLOOKUP(O$2,Tab_Rio!$1:$1048576,HLOOKUP($C43&amp;"_"&amp;10,Tab_Rio!$1:$1048576,2,0),0)</f>
        <v>0.37115418910980225</v>
      </c>
      <c r="P43" s="232">
        <f>VLOOKUP(P$2,Tab_Rio!$1:$1048576,HLOOKUP($C43&amp;"_"&amp;10,Tab_Rio!$1:$1048576,2,0),0)</f>
        <v>1.7370834946632385E-2</v>
      </c>
      <c r="Q43" s="232">
        <f>VLOOKUP(Q$2,Tab_Rio!$1:$1048576,HLOOKUP($C43&amp;"_"&amp;10,Tab_Rio!$1:$1048576,2,0),0)</f>
        <v>2.8288314118981361E-2</v>
      </c>
      <c r="R43" s="232">
        <f>VLOOKUP(R$2,Tab_Rio!$1:$1048576,HLOOKUP($C43&amp;"_"&amp;10,Tab_Rio!$1:$1048576,2,0),0)</f>
        <v>3.0500343069434166E-2</v>
      </c>
      <c r="S43" s="232">
        <f>VLOOKUP(S$2,Tab_Rio!$1:$1048576,HLOOKUP($C43&amp;"_"&amp;10,Tab_Rio!$1:$1048576,2,0),0)</f>
        <v>0.24680934846401215</v>
      </c>
      <c r="T43" s="232">
        <f>VLOOKUP(T$2,Tab_Rio!$1:$1048576,HLOOKUP($C43&amp;"_"&amp;10,Tab_Rio!$1:$1048576,2,0),0)</f>
        <v>9.8721347749233246E-3</v>
      </c>
      <c r="U43" s="232">
        <f>VLOOKUP(U$2,Tab_Rio!$1:$1048576,HLOOKUP($C43&amp;"_"&amp;10,Tab_Rio!$1:$1048576,2,0),0)</f>
        <v>7.2515932843089104E-3</v>
      </c>
    </row>
    <row r="44" spans="3:21" x14ac:dyDescent="0.25">
      <c r="C44" s="340">
        <v>12015</v>
      </c>
      <c r="D44" s="232">
        <f>VLOOKUP(D$2,Tab_Rio!$1:$1048576,HLOOKUP($C44&amp;"_"&amp;10,Tab_Rio!$1:$1048576,2,0),0)</f>
        <v>9.0827932581305504E-5</v>
      </c>
      <c r="E44" s="232">
        <f>VLOOKUP(E$2,Tab_Rio!$1:$1048576,HLOOKUP($C44&amp;"_"&amp;10,Tab_Rio!$1:$1048576,2,0),0)</f>
        <v>4.5531168580055237E-3</v>
      </c>
      <c r="F44" s="232">
        <f>VLOOKUP(F$2,Tab_Rio!$1:$1048576,HLOOKUP($C44&amp;"_"&amp;10,Tab_Rio!$1:$1048576,2,0),0)</f>
        <v>4.6520913019776344E-3</v>
      </c>
      <c r="G44" s="232">
        <f>VLOOKUP(G$2,Tab_Rio!$1:$1048576,HLOOKUP($C44&amp;"_"&amp;10,Tab_Rio!$1:$1048576,2,0),0)</f>
        <v>7.5627914629876614E-3</v>
      </c>
      <c r="H44" s="232">
        <f>VLOOKUP(H$2,Tab_Rio!$1:$1048576,HLOOKUP($C44&amp;"_"&amp;10,Tab_Rio!$1:$1048576,2,0),0)</f>
        <v>4.5956436544656754E-2</v>
      </c>
      <c r="I44" s="232">
        <f>VLOOKUP(I$2,Tab_Rio!$1:$1048576,HLOOKUP($C44&amp;"_"&amp;10,Tab_Rio!$1:$1048576,2,0),0)</f>
        <v>2.149578183889389E-2</v>
      </c>
      <c r="J44" s="232">
        <f>VLOOKUP(J$2,Tab_Rio!$1:$1048576,HLOOKUP($C44&amp;"_"&amp;10,Tab_Rio!$1:$1048576,2,0),0)</f>
        <v>1.4778641983866692E-2</v>
      </c>
      <c r="K44" s="232">
        <f>VLOOKUP(K$2,Tab_Rio!$1:$1048576,HLOOKUP($C44&amp;"_"&amp;10,Tab_Rio!$1:$1048576,2,0),0)</f>
        <v>1.9460903480648994E-2</v>
      </c>
      <c r="L44" s="232">
        <f>VLOOKUP(L$2,Tab_Rio!$1:$1048576,HLOOKUP($C44&amp;"_"&amp;10,Tab_Rio!$1:$1048576,2,0),0)</f>
        <v>0.11964910477399826</v>
      </c>
      <c r="M44" s="232">
        <f>VLOOKUP(M$2,Tab_Rio!$1:$1048576,HLOOKUP($C44&amp;"_"&amp;10,Tab_Rio!$1:$1048576,2,0),0)</f>
        <v>1.719554141163826E-2</v>
      </c>
      <c r="N44" s="232">
        <f>VLOOKUP(N$2,Tab_Rio!$1:$1048576,HLOOKUP($C44&amp;"_"&amp;10,Tab_Rio!$1:$1048576,2,0),0)</f>
        <v>2.6809500530362129E-2</v>
      </c>
      <c r="O44" s="232">
        <f>VLOOKUP(O$2,Tab_Rio!$1:$1048576,HLOOKUP($C44&amp;"_"&amp;10,Tab_Rio!$1:$1048576,2,0),0)</f>
        <v>0.36248263716697693</v>
      </c>
      <c r="P44" s="232">
        <f>VLOOKUP(P$2,Tab_Rio!$1:$1048576,HLOOKUP($C44&amp;"_"&amp;10,Tab_Rio!$1:$1048576,2,0),0)</f>
        <v>1.6604773700237274E-2</v>
      </c>
      <c r="Q44" s="232">
        <f>VLOOKUP(Q$2,Tab_Rio!$1:$1048576,HLOOKUP($C44&amp;"_"&amp;10,Tab_Rio!$1:$1048576,2,0),0)</f>
        <v>2.6881219819188118E-2</v>
      </c>
      <c r="R44" s="232">
        <f>VLOOKUP(R$2,Tab_Rio!$1:$1048576,HLOOKUP($C44&amp;"_"&amp;10,Tab_Rio!$1:$1048576,2,0),0)</f>
        <v>2.9786098748445511E-2</v>
      </c>
      <c r="S44" s="232">
        <f>VLOOKUP(S$2,Tab_Rio!$1:$1048576,HLOOKUP($C44&amp;"_"&amp;10,Tab_Rio!$1:$1048576,2,0),0)</f>
        <v>0.24604432284832001</v>
      </c>
      <c r="T44" s="232">
        <f>VLOOKUP(T$2,Tab_Rio!$1:$1048576,HLOOKUP($C44&amp;"_"&amp;10,Tab_Rio!$1:$1048576,2,0),0)</f>
        <v>1.1710837483406067E-2</v>
      </c>
      <c r="U44" s="232">
        <f>VLOOKUP(U$2,Tab_Rio!$1:$1048576,HLOOKUP($C44&amp;"_"&amp;10,Tab_Rio!$1:$1048576,2,0),0)</f>
        <v>7.8321518376469612E-3</v>
      </c>
    </row>
    <row r="45" spans="3:21" x14ac:dyDescent="0.25">
      <c r="C45" s="340">
        <v>22015</v>
      </c>
      <c r="D45" s="232">
        <f>VLOOKUP(D$2,Tab_Rio!$1:$1048576,HLOOKUP($C45&amp;"_"&amp;10,Tab_Rio!$1:$1048576,2,0),0)</f>
        <v>4.6792221837677062E-4</v>
      </c>
      <c r="E45" s="232">
        <f>VLOOKUP(E$2,Tab_Rio!$1:$1048576,HLOOKUP($C45&amp;"_"&amp;10,Tab_Rio!$1:$1048576,2,0),0)</f>
        <v>4.4082305394113064E-3</v>
      </c>
      <c r="F45" s="232">
        <f>VLOOKUP(F$2,Tab_Rio!$1:$1048576,HLOOKUP($C45&amp;"_"&amp;10,Tab_Rio!$1:$1048576,2,0),0)</f>
        <v>6.4900573343038559E-3</v>
      </c>
      <c r="G45" s="232">
        <f>VLOOKUP(G$2,Tab_Rio!$1:$1048576,HLOOKUP($C45&amp;"_"&amp;10,Tab_Rio!$1:$1048576,2,0),0)</f>
        <v>8.4359012544155121E-3</v>
      </c>
      <c r="H45" s="232">
        <f>VLOOKUP(H$2,Tab_Rio!$1:$1048576,HLOOKUP($C45&amp;"_"&amp;10,Tab_Rio!$1:$1048576,2,0),0)</f>
        <v>4.2576313018798828E-2</v>
      </c>
      <c r="I45" s="232">
        <f>VLOOKUP(I$2,Tab_Rio!$1:$1048576,HLOOKUP($C45&amp;"_"&amp;10,Tab_Rio!$1:$1048576,2,0),0)</f>
        <v>2.0695775747299194E-2</v>
      </c>
      <c r="J45" s="232">
        <f>VLOOKUP(J$2,Tab_Rio!$1:$1048576,HLOOKUP($C45&amp;"_"&amp;10,Tab_Rio!$1:$1048576,2,0),0)</f>
        <v>1.3505891896784306E-2</v>
      </c>
      <c r="K45" s="232">
        <f>VLOOKUP(K$2,Tab_Rio!$1:$1048576,HLOOKUP($C45&amp;"_"&amp;10,Tab_Rio!$1:$1048576,2,0),0)</f>
        <v>1.9966905936598778E-2</v>
      </c>
      <c r="L45" s="232">
        <f>VLOOKUP(L$2,Tab_Rio!$1:$1048576,HLOOKUP($C45&amp;"_"&amp;10,Tab_Rio!$1:$1048576,2,0),0)</f>
        <v>0.11670510470867157</v>
      </c>
      <c r="M45" s="232">
        <f>VLOOKUP(M$2,Tab_Rio!$1:$1048576,HLOOKUP($C45&amp;"_"&amp;10,Tab_Rio!$1:$1048576,2,0),0)</f>
        <v>1.7138117924332619E-2</v>
      </c>
      <c r="N45" s="232">
        <f>VLOOKUP(N$2,Tab_Rio!$1:$1048576,HLOOKUP($C45&amp;"_"&amp;10,Tab_Rio!$1:$1048576,2,0),0)</f>
        <v>2.410181425511837E-2</v>
      </c>
      <c r="O45" s="232">
        <f>VLOOKUP(O$2,Tab_Rio!$1:$1048576,HLOOKUP($C45&amp;"_"&amp;10,Tab_Rio!$1:$1048576,2,0),0)</f>
        <v>0.36507827043533325</v>
      </c>
      <c r="P45" s="232">
        <f>VLOOKUP(P$2,Tab_Rio!$1:$1048576,HLOOKUP($C45&amp;"_"&amp;10,Tab_Rio!$1:$1048576,2,0),0)</f>
        <v>1.6097953543066978E-2</v>
      </c>
      <c r="Q45" s="232">
        <f>VLOOKUP(Q$2,Tab_Rio!$1:$1048576,HLOOKUP($C45&amp;"_"&amp;10,Tab_Rio!$1:$1048576,2,0),0)</f>
        <v>2.8933046385645866E-2</v>
      </c>
      <c r="R45" s="232">
        <f>VLOOKUP(R$2,Tab_Rio!$1:$1048576,HLOOKUP($C45&amp;"_"&amp;10,Tab_Rio!$1:$1048576,2,0),0)</f>
        <v>2.9261212795972824E-2</v>
      </c>
      <c r="S45" s="232">
        <f>VLOOKUP(S$2,Tab_Rio!$1:$1048576,HLOOKUP($C45&amp;"_"&amp;10,Tab_Rio!$1:$1048576,2,0),0)</f>
        <v>0.25319018959999084</v>
      </c>
      <c r="T45" s="232">
        <f>VLOOKUP(T$2,Tab_Rio!$1:$1048576,HLOOKUP($C45&amp;"_"&amp;10,Tab_Rio!$1:$1048576,2,0),0)</f>
        <v>1.0195532813668251E-2</v>
      </c>
      <c r="U45" s="232">
        <f>VLOOKUP(U$2,Tab_Rio!$1:$1048576,HLOOKUP($C45&amp;"_"&amp;10,Tab_Rio!$1:$1048576,2,0),0)</f>
        <v>8.302672766149044E-3</v>
      </c>
    </row>
    <row r="46" spans="3:21" x14ac:dyDescent="0.25">
      <c r="C46" s="340">
        <v>32015</v>
      </c>
      <c r="D46" s="232">
        <f>VLOOKUP(D$2,Tab_Rio!$1:$1048576,HLOOKUP($C46&amp;"_"&amp;10,Tab_Rio!$1:$1048576,2,0),0)</f>
        <v>1.2454226089175791E-4</v>
      </c>
      <c r="E46" s="232">
        <f>VLOOKUP(E$2,Tab_Rio!$1:$1048576,HLOOKUP($C46&amp;"_"&amp;10,Tab_Rio!$1:$1048576,2,0),0)</f>
        <v>4.9018054269254208E-3</v>
      </c>
      <c r="F46" s="232">
        <f>VLOOKUP(F$2,Tab_Rio!$1:$1048576,HLOOKUP($C46&amp;"_"&amp;10,Tab_Rio!$1:$1048576,2,0),0)</f>
        <v>5.0807599909603596E-3</v>
      </c>
      <c r="G46" s="232">
        <f>VLOOKUP(G$2,Tab_Rio!$1:$1048576,HLOOKUP($C46&amp;"_"&amp;10,Tab_Rio!$1:$1048576,2,0),0)</f>
        <v>8.7848659604787827E-3</v>
      </c>
      <c r="H46" s="232">
        <f>VLOOKUP(H$2,Tab_Rio!$1:$1048576,HLOOKUP($C46&amp;"_"&amp;10,Tab_Rio!$1:$1048576,2,0),0)</f>
        <v>4.4215898960828781E-2</v>
      </c>
      <c r="I46" s="232">
        <f>VLOOKUP(I$2,Tab_Rio!$1:$1048576,HLOOKUP($C46&amp;"_"&amp;10,Tab_Rio!$1:$1048576,2,0),0)</f>
        <v>2.0692912861704826E-2</v>
      </c>
      <c r="J46" s="232">
        <f>VLOOKUP(J$2,Tab_Rio!$1:$1048576,HLOOKUP($C46&amp;"_"&amp;10,Tab_Rio!$1:$1048576,2,0),0)</f>
        <v>1.3704684562981129E-2</v>
      </c>
      <c r="K46" s="232">
        <f>VLOOKUP(K$2,Tab_Rio!$1:$1048576,HLOOKUP($C46&amp;"_"&amp;10,Tab_Rio!$1:$1048576,2,0),0)</f>
        <v>1.5406681224703789E-2</v>
      </c>
      <c r="L46" s="232">
        <f>VLOOKUP(L$2,Tab_Rio!$1:$1048576,HLOOKUP($C46&amp;"_"&amp;10,Tab_Rio!$1:$1048576,2,0),0)</f>
        <v>0.10937619209289551</v>
      </c>
      <c r="M46" s="232">
        <f>VLOOKUP(M$2,Tab_Rio!$1:$1048576,HLOOKUP($C46&amp;"_"&amp;10,Tab_Rio!$1:$1048576,2,0),0)</f>
        <v>1.7144734039902687E-2</v>
      </c>
      <c r="N46" s="232">
        <f>VLOOKUP(N$2,Tab_Rio!$1:$1048576,HLOOKUP($C46&amp;"_"&amp;10,Tab_Rio!$1:$1048576,2,0),0)</f>
        <v>2.4655269458889961E-2</v>
      </c>
      <c r="O46" s="232">
        <f>VLOOKUP(O$2,Tab_Rio!$1:$1048576,HLOOKUP($C46&amp;"_"&amp;10,Tab_Rio!$1:$1048576,2,0),0)</f>
        <v>0.37137934565544128</v>
      </c>
      <c r="P46" s="232">
        <f>VLOOKUP(P$2,Tab_Rio!$1:$1048576,HLOOKUP($C46&amp;"_"&amp;10,Tab_Rio!$1:$1048576,2,0),0)</f>
        <v>1.8400613218545914E-2</v>
      </c>
      <c r="Q46" s="232">
        <f>VLOOKUP(Q$2,Tab_Rio!$1:$1048576,HLOOKUP($C46&amp;"_"&amp;10,Tab_Rio!$1:$1048576,2,0),0)</f>
        <v>2.5349056348204613E-2</v>
      </c>
      <c r="R46" s="232">
        <f>VLOOKUP(R$2,Tab_Rio!$1:$1048576,HLOOKUP($C46&amp;"_"&amp;10,Tab_Rio!$1:$1048576,2,0),0)</f>
        <v>3.0722396448254585E-2</v>
      </c>
      <c r="S46" s="232">
        <f>VLOOKUP(S$2,Tab_Rio!$1:$1048576,HLOOKUP($C46&amp;"_"&amp;10,Tab_Rio!$1:$1048576,2,0),0)</f>
        <v>0.25785234570503235</v>
      </c>
      <c r="T46" s="232">
        <f>VLOOKUP(T$2,Tab_Rio!$1:$1048576,HLOOKUP($C46&amp;"_"&amp;10,Tab_Rio!$1:$1048576,2,0),0)</f>
        <v>1.0245522484183311E-2</v>
      </c>
      <c r="U46" s="232">
        <f>VLOOKUP(U$2,Tab_Rio!$1:$1048576,HLOOKUP($C46&amp;"_"&amp;10,Tab_Rio!$1:$1048576,2,0),0)</f>
        <v>5.9688212350010872E-3</v>
      </c>
    </row>
    <row r="47" spans="3:21" x14ac:dyDescent="0.25">
      <c r="C47" s="340">
        <v>42015</v>
      </c>
      <c r="D47" s="232">
        <f>VLOOKUP(D$2,Tab_Rio!$1:$1048576,HLOOKUP($C47&amp;"_"&amp;10,Tab_Rio!$1:$1048576,2,0),0)</f>
        <v>1.2172213610028848E-4</v>
      </c>
      <c r="E47" s="232">
        <f>VLOOKUP(E$2,Tab_Rio!$1:$1048576,HLOOKUP($C47&amp;"_"&amp;10,Tab_Rio!$1:$1048576,2,0),0)</f>
        <v>3.7552211433649063E-3</v>
      </c>
      <c r="F47" s="232">
        <f>VLOOKUP(F$2,Tab_Rio!$1:$1048576,HLOOKUP($C47&amp;"_"&amp;10,Tab_Rio!$1:$1048576,2,0),0)</f>
        <v>4.8259389586746693E-3</v>
      </c>
      <c r="G47" s="232">
        <f>VLOOKUP(G$2,Tab_Rio!$1:$1048576,HLOOKUP($C47&amp;"_"&amp;10,Tab_Rio!$1:$1048576,2,0),0)</f>
        <v>8.3226924762129784E-3</v>
      </c>
      <c r="H47" s="232">
        <f>VLOOKUP(H$2,Tab_Rio!$1:$1048576,HLOOKUP($C47&amp;"_"&amp;10,Tab_Rio!$1:$1048576,2,0),0)</f>
        <v>3.8036130368709564E-2</v>
      </c>
      <c r="I47" s="232">
        <f>VLOOKUP(I$2,Tab_Rio!$1:$1048576,HLOOKUP($C47&amp;"_"&amp;10,Tab_Rio!$1:$1048576,2,0),0)</f>
        <v>1.451475452631712E-2</v>
      </c>
      <c r="J47" s="232">
        <f>VLOOKUP(J$2,Tab_Rio!$1:$1048576,HLOOKUP($C47&amp;"_"&amp;10,Tab_Rio!$1:$1048576,2,0),0)</f>
        <v>1.4310633763670921E-2</v>
      </c>
      <c r="K47" s="232">
        <f>VLOOKUP(K$2,Tab_Rio!$1:$1048576,HLOOKUP($C47&amp;"_"&amp;10,Tab_Rio!$1:$1048576,2,0),0)</f>
        <v>1.4773898757994175E-2</v>
      </c>
      <c r="L47" s="232">
        <f>VLOOKUP(L$2,Tab_Rio!$1:$1048576,HLOOKUP($C47&amp;"_"&amp;10,Tab_Rio!$1:$1048576,2,0),0)</f>
        <v>0.1028183251619339</v>
      </c>
      <c r="M47" s="232">
        <f>VLOOKUP(M$2,Tab_Rio!$1:$1048576,HLOOKUP($C47&amp;"_"&amp;10,Tab_Rio!$1:$1048576,2,0),0)</f>
        <v>1.3171412982046604E-2</v>
      </c>
      <c r="N47" s="232">
        <f>VLOOKUP(N$2,Tab_Rio!$1:$1048576,HLOOKUP($C47&amp;"_"&amp;10,Tab_Rio!$1:$1048576,2,0),0)</f>
        <v>2.1768422797322273E-2</v>
      </c>
      <c r="O47" s="232">
        <f>VLOOKUP(O$2,Tab_Rio!$1:$1048576,HLOOKUP($C47&amp;"_"&amp;10,Tab_Rio!$1:$1048576,2,0),0)</f>
        <v>0.3855363130569458</v>
      </c>
      <c r="P47" s="232">
        <f>VLOOKUP(P$2,Tab_Rio!$1:$1048576,HLOOKUP($C47&amp;"_"&amp;10,Tab_Rio!$1:$1048576,2,0),0)</f>
        <v>1.8371714279055595E-2</v>
      </c>
      <c r="Q47" s="232">
        <f>VLOOKUP(Q$2,Tab_Rio!$1:$1048576,HLOOKUP($C47&amp;"_"&amp;10,Tab_Rio!$1:$1048576,2,0),0)</f>
        <v>3.1952109187841415E-2</v>
      </c>
      <c r="R47" s="232">
        <f>VLOOKUP(R$2,Tab_Rio!$1:$1048576,HLOOKUP($C47&amp;"_"&amp;10,Tab_Rio!$1:$1048576,2,0),0)</f>
        <v>3.2217647880315781E-2</v>
      </c>
      <c r="S47" s="232">
        <f>VLOOKUP(S$2,Tab_Rio!$1:$1048576,HLOOKUP($C47&amp;"_"&amp;10,Tab_Rio!$1:$1048576,2,0),0)</f>
        <v>0.23026645183563232</v>
      </c>
      <c r="T47" s="232">
        <f>VLOOKUP(T$2,Tab_Rio!$1:$1048576,HLOOKUP($C47&amp;"_"&amp;10,Tab_Rio!$1:$1048576,2,0),0)</f>
        <v>7.3643964715301991E-3</v>
      </c>
      <c r="U47" s="232">
        <f>VLOOKUP(U$2,Tab_Rio!$1:$1048576,HLOOKUP($C47&amp;"_"&amp;10,Tab_Rio!$1:$1048576,2,0),0)</f>
        <v>6.9054011255502701E-3</v>
      </c>
    </row>
    <row r="48" spans="3:21" x14ac:dyDescent="0.25">
      <c r="C48" s="340">
        <v>2016</v>
      </c>
      <c r="D48" s="232">
        <f>VLOOKUP(D$2,Tab_Rio!$1:$1048576,HLOOKUP($C48&amp;"_"&amp;10,Tab_Rio!$1:$1048576,2,0),0)</f>
        <v>3.8200552808120847E-4</v>
      </c>
      <c r="E48" s="232">
        <f>VLOOKUP(E$2,Tab_Rio!$1:$1048576,HLOOKUP($C48&amp;"_"&amp;10,Tab_Rio!$1:$1048576,2,0),0)</f>
        <v>3.8769769016653299E-3</v>
      </c>
      <c r="F48" s="232">
        <f>VLOOKUP(F$2,Tab_Rio!$1:$1048576,HLOOKUP($C48&amp;"_"&amp;10,Tab_Rio!$1:$1048576,2,0),0)</f>
        <v>4.9199708737432957E-3</v>
      </c>
      <c r="G48" s="232">
        <f>VLOOKUP(G$2,Tab_Rio!$1:$1048576,HLOOKUP($C48&amp;"_"&amp;10,Tab_Rio!$1:$1048576,2,0),0)</f>
        <v>8.3300545811653137E-3</v>
      </c>
      <c r="H48" s="232">
        <f>VLOOKUP(H$2,Tab_Rio!$1:$1048576,HLOOKUP($C48&amp;"_"&amp;10,Tab_Rio!$1:$1048576,2,0),0)</f>
        <v>3.6734294146299362E-2</v>
      </c>
      <c r="I48" s="232">
        <f>VLOOKUP(I$2,Tab_Rio!$1:$1048576,HLOOKUP($C48&amp;"_"&amp;10,Tab_Rio!$1:$1048576,2,0),0)</f>
        <v>1.6425983980298042E-2</v>
      </c>
      <c r="J48" s="232">
        <f>VLOOKUP(J$2,Tab_Rio!$1:$1048576,HLOOKUP($C48&amp;"_"&amp;10,Tab_Rio!$1:$1048576,2,0),0)</f>
        <v>1.4823743142187595E-2</v>
      </c>
      <c r="K48" s="232">
        <f>VLOOKUP(K$2,Tab_Rio!$1:$1048576,HLOOKUP($C48&amp;"_"&amp;10,Tab_Rio!$1:$1048576,2,0),0)</f>
        <v>1.5723440796136856E-2</v>
      </c>
      <c r="L48" s="232">
        <f>VLOOKUP(L$2,Tab_Rio!$1:$1048576,HLOOKUP($C48&amp;"_"&amp;10,Tab_Rio!$1:$1048576,2,0),0)</f>
        <v>0.1014518141746521</v>
      </c>
      <c r="M48" s="232">
        <f>VLOOKUP(M$2,Tab_Rio!$1:$1048576,HLOOKUP($C48&amp;"_"&amp;10,Tab_Rio!$1:$1048576,2,0),0)</f>
        <v>1.3570942915976048E-2</v>
      </c>
      <c r="N48" s="232">
        <f>VLOOKUP(N$2,Tab_Rio!$1:$1048576,HLOOKUP($C48&amp;"_"&amp;10,Tab_Rio!$1:$1048576,2,0),0)</f>
        <v>1.810368150472641E-2</v>
      </c>
      <c r="O48" s="232">
        <f>VLOOKUP(O$2,Tab_Rio!$1:$1048576,HLOOKUP($C48&amp;"_"&amp;10,Tab_Rio!$1:$1048576,2,0),0)</f>
        <v>0.36821654438972473</v>
      </c>
      <c r="P48" s="232">
        <f>VLOOKUP(P$2,Tab_Rio!$1:$1048576,HLOOKUP($C48&amp;"_"&amp;10,Tab_Rio!$1:$1048576,2,0),0)</f>
        <v>1.9002750515937805E-2</v>
      </c>
      <c r="Q48" s="232">
        <f>VLOOKUP(Q$2,Tab_Rio!$1:$1048576,HLOOKUP($C48&amp;"_"&amp;10,Tab_Rio!$1:$1048576,2,0),0)</f>
        <v>2.8739359229803085E-2</v>
      </c>
      <c r="R48" s="232">
        <f>VLOOKUP(R$2,Tab_Rio!$1:$1048576,HLOOKUP($C48&amp;"_"&amp;10,Tab_Rio!$1:$1048576,2,0),0)</f>
        <v>2.5965332984924316E-2</v>
      </c>
      <c r="S48" s="232">
        <f>VLOOKUP(S$2,Tab_Rio!$1:$1048576,HLOOKUP($C48&amp;"_"&amp;10,Tab_Rio!$1:$1048576,2,0),0)</f>
        <v>0.26419526338577271</v>
      </c>
      <c r="T48" s="232">
        <f>VLOOKUP(T$2,Tab_Rio!$1:$1048576,HLOOKUP($C48&amp;"_"&amp;10,Tab_Rio!$1:$1048576,2,0),0)</f>
        <v>1.2048369273543358E-2</v>
      </c>
      <c r="U48" s="232">
        <f>VLOOKUP(U$2,Tab_Rio!$1:$1048576,HLOOKUP($C48&amp;"_"&amp;10,Tab_Rio!$1:$1048576,2,0),0)</f>
        <v>7.3596225120127201E-3</v>
      </c>
    </row>
    <row r="49" spans="1:21" x14ac:dyDescent="0.25">
      <c r="C49" s="340">
        <v>12016</v>
      </c>
      <c r="D49" s="232">
        <f>VLOOKUP(D$2,Tab_Rio!$1:$1048576,HLOOKUP($C49&amp;"_"&amp;10,Tab_Rio!$1:$1048576,2,0),0)</f>
        <v>3.8200552808120847E-4</v>
      </c>
      <c r="E49" s="232">
        <f>VLOOKUP(E$2,Tab_Rio!$1:$1048576,HLOOKUP($C49&amp;"_"&amp;10,Tab_Rio!$1:$1048576,2,0),0)</f>
        <v>3.8769769016653299E-3</v>
      </c>
      <c r="F49" s="232">
        <f>VLOOKUP(F$2,Tab_Rio!$1:$1048576,HLOOKUP($C49&amp;"_"&amp;10,Tab_Rio!$1:$1048576,2,0),0)</f>
        <v>4.9199708737432957E-3</v>
      </c>
      <c r="G49" s="232">
        <f>VLOOKUP(G$2,Tab_Rio!$1:$1048576,HLOOKUP($C49&amp;"_"&amp;10,Tab_Rio!$1:$1048576,2,0),0)</f>
        <v>8.3300545811653137E-3</v>
      </c>
      <c r="H49" s="232">
        <f>VLOOKUP(H$2,Tab_Rio!$1:$1048576,HLOOKUP($C49&amp;"_"&amp;10,Tab_Rio!$1:$1048576,2,0),0)</f>
        <v>3.6734294146299362E-2</v>
      </c>
      <c r="I49" s="232">
        <f>VLOOKUP(I$2,Tab_Rio!$1:$1048576,HLOOKUP($C49&amp;"_"&amp;10,Tab_Rio!$1:$1048576,2,0),0)</f>
        <v>1.6425983980298042E-2</v>
      </c>
      <c r="J49" s="232">
        <f>VLOOKUP(J$2,Tab_Rio!$1:$1048576,HLOOKUP($C49&amp;"_"&amp;10,Tab_Rio!$1:$1048576,2,0),0)</f>
        <v>1.4823743142187595E-2</v>
      </c>
      <c r="K49" s="232">
        <f>VLOOKUP(K$2,Tab_Rio!$1:$1048576,HLOOKUP($C49&amp;"_"&amp;10,Tab_Rio!$1:$1048576,2,0),0)</f>
        <v>1.5723440796136856E-2</v>
      </c>
      <c r="L49" s="232">
        <f>VLOOKUP(L$2,Tab_Rio!$1:$1048576,HLOOKUP($C49&amp;"_"&amp;10,Tab_Rio!$1:$1048576,2,0),0)</f>
        <v>0.1014518141746521</v>
      </c>
      <c r="M49" s="232">
        <f>VLOOKUP(M$2,Tab_Rio!$1:$1048576,HLOOKUP($C49&amp;"_"&amp;10,Tab_Rio!$1:$1048576,2,0),0)</f>
        <v>1.3570942915976048E-2</v>
      </c>
      <c r="N49" s="232">
        <f>VLOOKUP(N$2,Tab_Rio!$1:$1048576,HLOOKUP($C49&amp;"_"&amp;10,Tab_Rio!$1:$1048576,2,0),0)</f>
        <v>1.810368150472641E-2</v>
      </c>
      <c r="O49" s="232">
        <f>VLOOKUP(O$2,Tab_Rio!$1:$1048576,HLOOKUP($C49&amp;"_"&amp;10,Tab_Rio!$1:$1048576,2,0),0)</f>
        <v>0.36821654438972473</v>
      </c>
      <c r="P49" s="232">
        <f>VLOOKUP(P$2,Tab_Rio!$1:$1048576,HLOOKUP($C49&amp;"_"&amp;10,Tab_Rio!$1:$1048576,2,0),0)</f>
        <v>1.9002750515937805E-2</v>
      </c>
      <c r="Q49" s="232">
        <f>VLOOKUP(Q$2,Tab_Rio!$1:$1048576,HLOOKUP($C49&amp;"_"&amp;10,Tab_Rio!$1:$1048576,2,0),0)</f>
        <v>2.8739359229803085E-2</v>
      </c>
      <c r="R49" s="232">
        <f>VLOOKUP(R$2,Tab_Rio!$1:$1048576,HLOOKUP($C49&amp;"_"&amp;10,Tab_Rio!$1:$1048576,2,0),0)</f>
        <v>2.5965332984924316E-2</v>
      </c>
      <c r="S49" s="232">
        <f>VLOOKUP(S$2,Tab_Rio!$1:$1048576,HLOOKUP($C49&amp;"_"&amp;10,Tab_Rio!$1:$1048576,2,0),0)</f>
        <v>0.26419526338577271</v>
      </c>
      <c r="T49" s="232">
        <f>VLOOKUP(T$2,Tab_Rio!$1:$1048576,HLOOKUP($C49&amp;"_"&amp;10,Tab_Rio!$1:$1048576,2,0),0)</f>
        <v>1.2048369273543358E-2</v>
      </c>
      <c r="U49" s="232">
        <f>VLOOKUP(U$2,Tab_Rio!$1:$1048576,HLOOKUP($C49&amp;"_"&amp;10,Tab_Rio!$1:$1048576,2,0),0)</f>
        <v>7.3596225120127201E-3</v>
      </c>
    </row>
    <row r="50" spans="1:21" x14ac:dyDescent="0.25">
      <c r="B50" s="339" t="s">
        <v>777</v>
      </c>
      <c r="C50" s="340"/>
    </row>
    <row r="51" spans="1:21" ht="15" customHeight="1" x14ac:dyDescent="0.25">
      <c r="A51" s="348"/>
      <c r="B51" s="348"/>
      <c r="C51" s="349">
        <v>2012</v>
      </c>
      <c r="D51" s="348">
        <f t="shared" ref="D51:D70" si="0">D5</f>
        <v>-0.22014613449573517</v>
      </c>
      <c r="E51" s="348">
        <f t="shared" ref="E51:U51" si="1">E5-D5</f>
        <v>0.15888355672359467</v>
      </c>
      <c r="F51" s="348">
        <f t="shared" si="1"/>
        <v>-3.9273686707019806E-2</v>
      </c>
      <c r="G51" s="348">
        <f t="shared" si="1"/>
        <v>-1.9295573234558105E-2</v>
      </c>
      <c r="H51" s="348">
        <f t="shared" si="1"/>
        <v>9.7251404076814651E-2</v>
      </c>
      <c r="I51" s="348">
        <f t="shared" si="1"/>
        <v>3.4425384365022182E-2</v>
      </c>
      <c r="J51" s="348">
        <f t="shared" si="1"/>
        <v>5.9972424991428852E-2</v>
      </c>
      <c r="K51" s="348">
        <f t="shared" si="1"/>
        <v>4.9307346343994141E-3</v>
      </c>
      <c r="L51" s="348">
        <f t="shared" si="1"/>
        <v>5.3569130599498749E-2</v>
      </c>
      <c r="M51" s="348">
        <f t="shared" si="1"/>
        <v>5.4548576474189758E-2</v>
      </c>
      <c r="N51" s="348">
        <f t="shared" si="1"/>
        <v>6.4501136541366577E-2</v>
      </c>
      <c r="O51" s="348">
        <f t="shared" si="1"/>
        <v>0.19543491303920746</v>
      </c>
      <c r="P51" s="348">
        <f t="shared" si="1"/>
        <v>0.24573785066604614</v>
      </c>
      <c r="Q51" s="348">
        <f t="shared" si="1"/>
        <v>5.4668068885803223E-2</v>
      </c>
      <c r="R51" s="348">
        <f t="shared" si="1"/>
        <v>8.9028477668762207E-3</v>
      </c>
      <c r="S51" s="348">
        <f t="shared" si="1"/>
        <v>0.56645387411117554</v>
      </c>
      <c r="T51" s="348">
        <f t="shared" si="1"/>
        <v>0.44578850269317627</v>
      </c>
      <c r="U51" s="348">
        <f t="shared" si="1"/>
        <v>0.35467326641082764</v>
      </c>
    </row>
    <row r="52" spans="1:21" ht="15" customHeight="1" x14ac:dyDescent="0.25">
      <c r="A52" s="348"/>
      <c r="B52" s="348"/>
      <c r="C52" s="349">
        <v>12012</v>
      </c>
      <c r="D52" s="348">
        <f t="shared" si="0"/>
        <v>8.8541675359010696E-3</v>
      </c>
      <c r="E52" s="348">
        <f t="shared" ref="E52:U52" si="2">E6-D6</f>
        <v>-0.10976033844053745</v>
      </c>
      <c r="F52" s="348">
        <f t="shared" si="2"/>
        <v>1.0965302586555481E-2</v>
      </c>
      <c r="G52" s="348">
        <f t="shared" si="2"/>
        <v>8.0179057084023952E-2</v>
      </c>
      <c r="H52" s="348">
        <f t="shared" si="2"/>
        <v>4.0424115024507046E-2</v>
      </c>
      <c r="I52" s="348">
        <f t="shared" si="2"/>
        <v>0.12410398758947849</v>
      </c>
      <c r="J52" s="348">
        <f t="shared" si="2"/>
        <v>8.4831550717353821E-2</v>
      </c>
      <c r="K52" s="348">
        <f t="shared" si="2"/>
        <v>-0.13667507469654083</v>
      </c>
      <c r="L52" s="348">
        <f t="shared" si="2"/>
        <v>0.14587694406509399</v>
      </c>
      <c r="M52" s="348">
        <f t="shared" si="2"/>
        <v>3.5278201103210449E-2</v>
      </c>
      <c r="N52" s="348">
        <f t="shared" si="2"/>
        <v>5.7776153087615967E-2</v>
      </c>
      <c r="O52" s="348">
        <f t="shared" si="2"/>
        <v>0.18723598122596741</v>
      </c>
      <c r="P52" s="348">
        <f t="shared" si="2"/>
        <v>0.24827861785888672</v>
      </c>
      <c r="Q52" s="348">
        <f t="shared" si="2"/>
        <v>0.17371648550033569</v>
      </c>
      <c r="R52" s="348">
        <f t="shared" si="2"/>
        <v>-5.8678925037384033E-2</v>
      </c>
      <c r="S52" s="348">
        <f t="shared" si="2"/>
        <v>0.57207655906677246</v>
      </c>
      <c r="T52" s="348">
        <f t="shared" si="2"/>
        <v>0.59398698806762695</v>
      </c>
      <c r="U52" s="348">
        <f t="shared" si="2"/>
        <v>-0.16355681419372559</v>
      </c>
    </row>
    <row r="53" spans="1:21" x14ac:dyDescent="0.25">
      <c r="A53" s="348"/>
      <c r="B53" s="348"/>
      <c r="C53" s="349">
        <v>22012</v>
      </c>
      <c r="D53" s="348">
        <f t="shared" si="0"/>
        <v>-0.62201809883117676</v>
      </c>
      <c r="E53" s="348">
        <f t="shared" ref="E53:U53" si="3">E7-D7</f>
        <v>0.39673466980457306</v>
      </c>
      <c r="F53" s="348">
        <f t="shared" si="3"/>
        <v>5.7767778635025024E-3</v>
      </c>
      <c r="G53" s="348">
        <f t="shared" si="3"/>
        <v>-3.0202880501747131E-2</v>
      </c>
      <c r="H53" s="348">
        <f t="shared" si="3"/>
        <v>0.14147499948740005</v>
      </c>
      <c r="I53" s="348">
        <f t="shared" si="3"/>
        <v>-1.0080523788928986E-2</v>
      </c>
      <c r="J53" s="348">
        <f t="shared" si="3"/>
        <v>4.8066660761833191E-2</v>
      </c>
      <c r="K53" s="348">
        <f t="shared" si="3"/>
        <v>2.5590773671865463E-2</v>
      </c>
      <c r="L53" s="348">
        <f t="shared" si="3"/>
        <v>4.2541457572951913E-2</v>
      </c>
      <c r="M53" s="348">
        <f t="shared" si="3"/>
        <v>5.8978399029001594E-2</v>
      </c>
      <c r="N53" s="348">
        <f t="shared" si="3"/>
        <v>0.1013561338186264</v>
      </c>
      <c r="O53" s="348">
        <f t="shared" si="3"/>
        <v>0.17877288162708282</v>
      </c>
      <c r="P53" s="348">
        <f t="shared" si="3"/>
        <v>0.28087466955184937</v>
      </c>
      <c r="Q53" s="348">
        <f t="shared" si="3"/>
        <v>7.6690137386322021E-2</v>
      </c>
      <c r="R53" s="348">
        <f t="shared" si="3"/>
        <v>-0.11783748865127563</v>
      </c>
      <c r="S53" s="348">
        <f t="shared" si="3"/>
        <v>0.64403557777404785</v>
      </c>
      <c r="T53" s="348">
        <f t="shared" si="3"/>
        <v>0.3299785852432251</v>
      </c>
      <c r="U53" s="348">
        <f t="shared" si="3"/>
        <v>0.41806685924530029</v>
      </c>
    </row>
    <row r="54" spans="1:21" x14ac:dyDescent="0.25">
      <c r="A54" s="348"/>
      <c r="B54" s="348"/>
      <c r="C54" s="349">
        <v>32012</v>
      </c>
      <c r="D54" s="348">
        <f t="shared" si="0"/>
        <v>0</v>
      </c>
      <c r="E54" s="348">
        <f t="shared" ref="E54:U54" si="4">E8-D8</f>
        <v>8.1582263112068176E-2</v>
      </c>
      <c r="F54" s="348">
        <f t="shared" si="4"/>
        <v>-6.0623504221439362E-2</v>
      </c>
      <c r="G54" s="348">
        <f t="shared" si="4"/>
        <v>-0.13320537656545639</v>
      </c>
      <c r="H54" s="348">
        <f t="shared" si="4"/>
        <v>0.12582786846905947</v>
      </c>
      <c r="I54" s="348">
        <f t="shared" si="4"/>
        <v>5.0700987689197063E-2</v>
      </c>
      <c r="J54" s="348">
        <f t="shared" si="4"/>
        <v>4.6516835689544678E-2</v>
      </c>
      <c r="K54" s="348">
        <f t="shared" si="4"/>
        <v>7.5181365013122559E-2</v>
      </c>
      <c r="L54" s="348">
        <f t="shared" si="4"/>
        <v>-2.1968245506286621E-2</v>
      </c>
      <c r="M54" s="348">
        <f t="shared" si="4"/>
        <v>6.6568344831466675E-2</v>
      </c>
      <c r="N54" s="348">
        <f t="shared" si="4"/>
        <v>6.761130690574646E-2</v>
      </c>
      <c r="O54" s="348">
        <f t="shared" si="4"/>
        <v>0.2044939398765564</v>
      </c>
      <c r="P54" s="348">
        <f t="shared" si="4"/>
        <v>0.28700244426727295</v>
      </c>
      <c r="Q54" s="348">
        <f t="shared" si="4"/>
        <v>-0.10477632284164429</v>
      </c>
      <c r="R54" s="348">
        <f t="shared" si="4"/>
        <v>0.11512374877929688</v>
      </c>
      <c r="S54" s="348">
        <f t="shared" si="4"/>
        <v>0.54792040586471558</v>
      </c>
      <c r="T54" s="348">
        <f t="shared" si="4"/>
        <v>0.46820425987243652</v>
      </c>
      <c r="U54" s="348">
        <f t="shared" si="4"/>
        <v>0.49552047252655029</v>
      </c>
    </row>
    <row r="55" spans="1:21" x14ac:dyDescent="0.25">
      <c r="A55" s="348"/>
      <c r="B55" s="348"/>
      <c r="C55" s="349">
        <v>42012</v>
      </c>
      <c r="D55" s="348">
        <f t="shared" si="0"/>
        <v>0</v>
      </c>
      <c r="E55" s="348">
        <f t="shared" ref="E55:U55" si="5">E9-D9</f>
        <v>-6.0709873214364052E-3</v>
      </c>
      <c r="F55" s="348">
        <f t="shared" si="5"/>
        <v>-0.10283295717090368</v>
      </c>
      <c r="G55" s="348">
        <f t="shared" si="5"/>
        <v>8.2159489393234253E-3</v>
      </c>
      <c r="H55" s="348">
        <f t="shared" si="5"/>
        <v>8.3684897050261497E-2</v>
      </c>
      <c r="I55" s="348">
        <f t="shared" si="5"/>
        <v>-2.7784595265984535E-2</v>
      </c>
      <c r="J55" s="348">
        <f t="shared" si="5"/>
        <v>6.7586231976747513E-2</v>
      </c>
      <c r="K55" s="348">
        <f t="shared" si="5"/>
        <v>6.1874188482761383E-2</v>
      </c>
      <c r="L55" s="348">
        <f t="shared" si="5"/>
        <v>3.7681587040424347E-2</v>
      </c>
      <c r="M55" s="348">
        <f t="shared" si="5"/>
        <v>5.9031203389167786E-2</v>
      </c>
      <c r="N55" s="348">
        <f t="shared" si="5"/>
        <v>2.8394252061843872E-2</v>
      </c>
      <c r="O55" s="348">
        <f t="shared" si="5"/>
        <v>0.21086713671684265</v>
      </c>
      <c r="P55" s="348">
        <f t="shared" si="5"/>
        <v>0.1637226939201355</v>
      </c>
      <c r="Q55" s="348">
        <f t="shared" si="5"/>
        <v>6.8491756916046143E-2</v>
      </c>
      <c r="R55" s="348">
        <f t="shared" si="5"/>
        <v>0.10599619150161743</v>
      </c>
      <c r="S55" s="348">
        <f t="shared" si="5"/>
        <v>0.49839884042739868</v>
      </c>
      <c r="T55" s="348">
        <f t="shared" si="5"/>
        <v>0.43078517913818359</v>
      </c>
      <c r="U55" s="348">
        <f t="shared" si="5"/>
        <v>0.63106858730316162</v>
      </c>
    </row>
    <row r="56" spans="1:21" x14ac:dyDescent="0.25">
      <c r="A56" s="348"/>
      <c r="B56" s="348"/>
      <c r="C56" s="349">
        <v>2013</v>
      </c>
      <c r="D56" s="348">
        <f t="shared" si="0"/>
        <v>2.6615535840392113E-2</v>
      </c>
      <c r="E56" s="348">
        <f t="shared" ref="E56:U57" si="6">E10-D10</f>
        <v>-2.3061489220708609E-2</v>
      </c>
      <c r="F56" s="348">
        <f t="shared" si="6"/>
        <v>-7.1289673913270235E-2</v>
      </c>
      <c r="G56" s="348">
        <f t="shared" si="6"/>
        <v>4.7864856198430061E-2</v>
      </c>
      <c r="H56" s="348">
        <f t="shared" si="6"/>
        <v>6.6515738144516945E-2</v>
      </c>
      <c r="I56" s="348">
        <f t="shared" si="6"/>
        <v>2.9311377555131912E-2</v>
      </c>
      <c r="J56" s="348">
        <f t="shared" si="6"/>
        <v>1.7469190061092377E-2</v>
      </c>
      <c r="K56" s="348">
        <f t="shared" si="6"/>
        <v>7.472652941942215E-2</v>
      </c>
      <c r="L56" s="348">
        <f t="shared" si="6"/>
        <v>1.1611968278884888E-2</v>
      </c>
      <c r="M56" s="348">
        <f t="shared" si="6"/>
        <v>1.1116266250610352E-4</v>
      </c>
      <c r="N56" s="348">
        <f t="shared" si="6"/>
        <v>7.3063820600509644E-2</v>
      </c>
      <c r="O56" s="348">
        <f t="shared" si="6"/>
        <v>0.21342459321022034</v>
      </c>
      <c r="P56" s="348">
        <f t="shared" si="6"/>
        <v>0.1369171142578125</v>
      </c>
      <c r="Q56" s="348">
        <f t="shared" si="6"/>
        <v>0.14292806386947632</v>
      </c>
      <c r="R56" s="348">
        <f t="shared" si="6"/>
        <v>0.10925108194351196</v>
      </c>
      <c r="S56" s="348">
        <f t="shared" si="6"/>
        <v>0.53396183252334595</v>
      </c>
      <c r="T56" s="348">
        <f t="shared" si="6"/>
        <v>0.49445259571075439</v>
      </c>
      <c r="U56" s="348">
        <f t="shared" si="6"/>
        <v>0.34007894992828369</v>
      </c>
    </row>
    <row r="57" spans="1:21" x14ac:dyDescent="0.25">
      <c r="A57" s="348"/>
      <c r="B57" s="348"/>
      <c r="C57" s="349">
        <v>12013</v>
      </c>
      <c r="D57" s="348">
        <f t="shared" si="0"/>
        <v>0.42220976948738098</v>
      </c>
      <c r="E57" s="348">
        <f t="shared" si="6"/>
        <v>-0.43187537603080273</v>
      </c>
      <c r="F57" s="348">
        <f t="shared" si="6"/>
        <v>-0.15569535084068775</v>
      </c>
      <c r="G57" s="348">
        <f t="shared" si="6"/>
        <v>0.13345159217715263</v>
      </c>
      <c r="H57" s="348">
        <f t="shared" si="6"/>
        <v>0.12743372842669487</v>
      </c>
      <c r="I57" s="348">
        <f t="shared" si="6"/>
        <v>-5.8711256831884384E-2</v>
      </c>
      <c r="J57" s="348">
        <f t="shared" si="6"/>
        <v>3.7019412964582443E-2</v>
      </c>
      <c r="K57" s="348">
        <f t="shared" si="6"/>
        <v>9.4726882874965668E-2</v>
      </c>
      <c r="L57" s="348">
        <f t="shared" si="6"/>
        <v>3.3539950847625732E-2</v>
      </c>
      <c r="M57" s="348">
        <f t="shared" si="6"/>
        <v>3.7368908524513245E-2</v>
      </c>
      <c r="N57" s="348">
        <f t="shared" si="6"/>
        <v>1.3426557183265686E-2</v>
      </c>
      <c r="O57" s="348">
        <f t="shared" si="6"/>
        <v>0.23795762658119202</v>
      </c>
      <c r="P57" s="348">
        <f t="shared" si="6"/>
        <v>0.13463571667671204</v>
      </c>
      <c r="Q57" s="348">
        <f t="shared" si="6"/>
        <v>0.13312995433807373</v>
      </c>
      <c r="R57" s="348">
        <f t="shared" si="6"/>
        <v>8.8834524154663086E-2</v>
      </c>
      <c r="S57" s="348">
        <f t="shared" si="6"/>
        <v>0.542885422706604</v>
      </c>
      <c r="T57" s="348">
        <f t="shared" si="6"/>
        <v>0.61167371273040771</v>
      </c>
      <c r="U57" s="348">
        <f t="shared" si="6"/>
        <v>0.36376142501831055</v>
      </c>
    </row>
    <row r="58" spans="1:21" x14ac:dyDescent="0.25">
      <c r="A58" s="348"/>
      <c r="B58" s="348"/>
      <c r="C58" s="349">
        <v>22013</v>
      </c>
      <c r="D58" s="348">
        <f t="shared" si="0"/>
        <v>0</v>
      </c>
      <c r="E58" s="348">
        <f t="shared" ref="E58:U58" si="7">E12-D12</f>
        <v>-6.349877268075943E-2</v>
      </c>
      <c r="F58" s="348">
        <f t="shared" si="7"/>
        <v>3.1341198831796646E-2</v>
      </c>
      <c r="G58" s="348">
        <f t="shared" si="7"/>
        <v>8.0320212990045547E-2</v>
      </c>
      <c r="H58" s="348">
        <f t="shared" si="7"/>
        <v>-6.1269339174032211E-2</v>
      </c>
      <c r="I58" s="348">
        <f t="shared" si="7"/>
        <v>0.10469168052077293</v>
      </c>
      <c r="J58" s="348">
        <f t="shared" si="7"/>
        <v>-2.8873421251773834E-2</v>
      </c>
      <c r="K58" s="348">
        <f t="shared" si="7"/>
        <v>7.5629584491252899E-2</v>
      </c>
      <c r="L58" s="348">
        <f t="shared" si="7"/>
        <v>3.5894200205802917E-2</v>
      </c>
      <c r="M58" s="348">
        <f t="shared" si="7"/>
        <v>-1.8810927867889404E-2</v>
      </c>
      <c r="N58" s="348">
        <f t="shared" si="7"/>
        <v>0.14397570490837097</v>
      </c>
      <c r="O58" s="348">
        <f t="shared" si="7"/>
        <v>0.18453222513198853</v>
      </c>
      <c r="P58" s="348">
        <f t="shared" si="7"/>
        <v>7.9327791929244995E-2</v>
      </c>
      <c r="Q58" s="348">
        <f t="shared" si="7"/>
        <v>0.22385513782501221</v>
      </c>
      <c r="R58" s="348">
        <f t="shared" si="7"/>
        <v>2.4565577507019043E-2</v>
      </c>
      <c r="S58" s="348">
        <f t="shared" si="7"/>
        <v>0.56746083498001099</v>
      </c>
      <c r="T58" s="348">
        <f t="shared" si="7"/>
        <v>0.48883557319641113</v>
      </c>
      <c r="U58" s="348">
        <f t="shared" si="7"/>
        <v>0.50591862201690674</v>
      </c>
    </row>
    <row r="59" spans="1:21" x14ac:dyDescent="0.25">
      <c r="A59" s="348"/>
      <c r="B59" s="348"/>
      <c r="C59" s="349">
        <v>32013</v>
      </c>
      <c r="D59" s="348">
        <f t="shared" si="0"/>
        <v>-0.10271164774894714</v>
      </c>
      <c r="E59" s="348">
        <f t="shared" ref="E59:U59" si="8">E13-D13</f>
        <v>0.21001048386096954</v>
      </c>
      <c r="F59" s="348">
        <f t="shared" si="8"/>
        <v>-8.651282824575901E-2</v>
      </c>
      <c r="G59" s="348">
        <f t="shared" si="8"/>
        <v>-0.10985635779798031</v>
      </c>
      <c r="H59" s="348">
        <f t="shared" si="8"/>
        <v>0.10685691609978676</v>
      </c>
      <c r="I59" s="348">
        <f t="shared" si="8"/>
        <v>5.8443445712327957E-2</v>
      </c>
      <c r="J59" s="348">
        <f t="shared" si="8"/>
        <v>1.2578070163726807E-2</v>
      </c>
      <c r="K59" s="348">
        <f t="shared" si="8"/>
        <v>2.4447761476039886E-2</v>
      </c>
      <c r="L59" s="348">
        <f t="shared" si="8"/>
        <v>3.490804135799408E-2</v>
      </c>
      <c r="M59" s="348">
        <f t="shared" si="8"/>
        <v>-4.6751983463764191E-2</v>
      </c>
      <c r="N59" s="348">
        <f t="shared" si="8"/>
        <v>0.11665230244398117</v>
      </c>
      <c r="O59" s="348">
        <f t="shared" si="8"/>
        <v>0.21684868633747101</v>
      </c>
      <c r="P59" s="348">
        <f t="shared" si="8"/>
        <v>0.16643825173377991</v>
      </c>
      <c r="Q59" s="348">
        <f t="shared" si="8"/>
        <v>0.12815779447555542</v>
      </c>
      <c r="R59" s="348">
        <f t="shared" si="8"/>
        <v>0.1434975266456604</v>
      </c>
      <c r="S59" s="348">
        <f t="shared" si="8"/>
        <v>0.50478851795196533</v>
      </c>
      <c r="T59" s="348">
        <f t="shared" si="8"/>
        <v>0.4965207576751709</v>
      </c>
      <c r="U59" s="348">
        <f t="shared" si="8"/>
        <v>0.17012333869934082</v>
      </c>
    </row>
    <row r="60" spans="1:21" x14ac:dyDescent="0.25">
      <c r="A60" s="348"/>
      <c r="B60" s="348"/>
      <c r="C60" s="349">
        <v>42013</v>
      </c>
      <c r="D60" s="348">
        <f t="shared" si="0"/>
        <v>-8.231806755065918E-2</v>
      </c>
      <c r="E60" s="348">
        <f t="shared" ref="E60:U60" si="9">E14-D14</f>
        <v>6.048731692135334E-2</v>
      </c>
      <c r="F60" s="348">
        <f t="shared" si="9"/>
        <v>-9.5791729167103767E-2</v>
      </c>
      <c r="G60" s="348">
        <f t="shared" si="9"/>
        <v>0.11106103146448731</v>
      </c>
      <c r="H60" s="348">
        <f t="shared" si="9"/>
        <v>8.1256789620965719E-2</v>
      </c>
      <c r="I60" s="348">
        <f t="shared" si="9"/>
        <v>1.1208117008209229E-2</v>
      </c>
      <c r="J60" s="348">
        <f t="shared" si="9"/>
        <v>4.4382445514202118E-2</v>
      </c>
      <c r="K60" s="348">
        <f t="shared" si="9"/>
        <v>0.11179934442043304</v>
      </c>
      <c r="L60" s="348">
        <f t="shared" si="9"/>
        <v>-5.9575378894805908E-2</v>
      </c>
      <c r="M60" s="348">
        <f t="shared" si="9"/>
        <v>3.3606439828872681E-2</v>
      </c>
      <c r="N60" s="348">
        <f t="shared" si="9"/>
        <v>1.2305766344070435E-2</v>
      </c>
      <c r="O60" s="348">
        <f t="shared" si="9"/>
        <v>0.21242097020149231</v>
      </c>
      <c r="P60" s="348">
        <f t="shared" si="9"/>
        <v>0.17786812782287598</v>
      </c>
      <c r="Q60" s="348">
        <f t="shared" si="9"/>
        <v>7.8606724739074707E-2</v>
      </c>
      <c r="R60" s="348">
        <f t="shared" si="9"/>
        <v>0.17285490036010742</v>
      </c>
      <c r="S60" s="348">
        <f t="shared" si="9"/>
        <v>0.52359968423843384</v>
      </c>
      <c r="T60" s="348">
        <f t="shared" si="9"/>
        <v>0.37897241115570068</v>
      </c>
      <c r="U60" s="348">
        <f t="shared" si="9"/>
        <v>0.35196995735168457</v>
      </c>
    </row>
    <row r="61" spans="1:21" x14ac:dyDescent="0.25">
      <c r="A61" s="348"/>
      <c r="B61" s="348"/>
      <c r="C61" s="349">
        <v>2014</v>
      </c>
      <c r="D61" s="348">
        <f t="shared" si="0"/>
        <v>-0.4545879065990448</v>
      </c>
      <c r="E61" s="348">
        <f t="shared" ref="E61:U62" si="10">E15-D15</f>
        <v>0.27977856993675232</v>
      </c>
      <c r="F61" s="348">
        <f t="shared" si="10"/>
        <v>3.0918434262275696E-2</v>
      </c>
      <c r="G61" s="348">
        <f t="shared" si="10"/>
        <v>5.9809274971485138E-2</v>
      </c>
      <c r="H61" s="348">
        <f t="shared" si="10"/>
        <v>3.9011877030134201E-2</v>
      </c>
      <c r="I61" s="348">
        <f t="shared" si="10"/>
        <v>6.1018327251076698E-2</v>
      </c>
      <c r="J61" s="348">
        <f t="shared" si="10"/>
        <v>3.2877512276172638E-3</v>
      </c>
      <c r="K61" s="348">
        <f t="shared" si="10"/>
        <v>3.4424496814608574E-2</v>
      </c>
      <c r="L61" s="348">
        <f t="shared" si="10"/>
        <v>6.4547054469585419E-2</v>
      </c>
      <c r="M61" s="348">
        <f t="shared" si="10"/>
        <v>-1.4653608202934265E-2</v>
      </c>
      <c r="N61" s="348">
        <f t="shared" si="10"/>
        <v>6.3162900507450104E-2</v>
      </c>
      <c r="O61" s="348">
        <f t="shared" si="10"/>
        <v>0.15688657760620117</v>
      </c>
      <c r="P61" s="348">
        <f t="shared" si="10"/>
        <v>0.10947319865226746</v>
      </c>
      <c r="Q61" s="348">
        <f t="shared" si="10"/>
        <v>0.11332032084465027</v>
      </c>
      <c r="R61" s="348">
        <f t="shared" si="10"/>
        <v>0.1141846776008606</v>
      </c>
      <c r="S61" s="348">
        <f t="shared" si="10"/>
        <v>0.458587646484375</v>
      </c>
      <c r="T61" s="348">
        <f t="shared" si="10"/>
        <v>0.43518149852752686</v>
      </c>
      <c r="U61" s="348">
        <f t="shared" si="10"/>
        <v>0.17256855964660645</v>
      </c>
    </row>
    <row r="62" spans="1:21" x14ac:dyDescent="0.25">
      <c r="A62" s="348"/>
      <c r="B62" s="348"/>
      <c r="C62" s="349">
        <v>12014</v>
      </c>
      <c r="D62" s="348">
        <f t="shared" si="0"/>
        <v>-0.61197549104690552</v>
      </c>
      <c r="E62" s="348">
        <f t="shared" si="10"/>
        <v>0.60227703489363194</v>
      </c>
      <c r="F62" s="348">
        <f t="shared" si="10"/>
        <v>-0.14366240240633488</v>
      </c>
      <c r="G62" s="348">
        <f t="shared" si="10"/>
        <v>-4.3005809187889099E-2</v>
      </c>
      <c r="H62" s="348">
        <f t="shared" si="10"/>
        <v>0.15234861895442009</v>
      </c>
      <c r="I62" s="348">
        <f t="shared" si="10"/>
        <v>5.2481488324701786E-2</v>
      </c>
      <c r="J62" s="348">
        <f t="shared" si="10"/>
        <v>4.0773246437311172E-3</v>
      </c>
      <c r="K62" s="348">
        <f t="shared" si="10"/>
        <v>2.1834122017025948E-3</v>
      </c>
      <c r="L62" s="348">
        <f t="shared" si="10"/>
        <v>5.52021823823452E-2</v>
      </c>
      <c r="M62" s="348">
        <f t="shared" si="10"/>
        <v>2.7550548315048218E-2</v>
      </c>
      <c r="N62" s="348">
        <f t="shared" si="10"/>
        <v>8.5310779511928558E-2</v>
      </c>
      <c r="O62" s="348">
        <f t="shared" si="10"/>
        <v>0.17683181166648865</v>
      </c>
      <c r="P62" s="348">
        <f t="shared" si="10"/>
        <v>0.19661122560501099</v>
      </c>
      <c r="Q62" s="348">
        <f t="shared" si="10"/>
        <v>9.2309296131134033E-2</v>
      </c>
      <c r="R62" s="348">
        <f t="shared" si="10"/>
        <v>0.14709359407424927</v>
      </c>
      <c r="S62" s="348">
        <f t="shared" si="10"/>
        <v>0.52068239450454712</v>
      </c>
      <c r="T62" s="348">
        <f t="shared" si="10"/>
        <v>0.41022193431854248</v>
      </c>
      <c r="U62" s="348">
        <f t="shared" si="10"/>
        <v>0.21081244945526123</v>
      </c>
    </row>
    <row r="63" spans="1:21" x14ac:dyDescent="0.25">
      <c r="A63" s="348"/>
      <c r="B63" s="348"/>
      <c r="C63" s="349">
        <v>22014</v>
      </c>
      <c r="D63" s="348">
        <f t="shared" si="0"/>
        <v>1.9824005663394928E-2</v>
      </c>
      <c r="E63" s="348">
        <f t="shared" ref="E63:U63" si="11">E17-D17</f>
        <v>-0.28403411060571671</v>
      </c>
      <c r="F63" s="348">
        <f t="shared" si="11"/>
        <v>0.2680986444465816</v>
      </c>
      <c r="G63" s="348">
        <f t="shared" si="11"/>
        <v>5.1332191098481417E-2</v>
      </c>
      <c r="H63" s="348">
        <f t="shared" si="11"/>
        <v>-2.4593966081738472E-2</v>
      </c>
      <c r="I63" s="348">
        <f t="shared" si="11"/>
        <v>9.8424265161156654E-2</v>
      </c>
      <c r="J63" s="348">
        <f t="shared" si="11"/>
        <v>7.552868127822876E-2</v>
      </c>
      <c r="K63" s="348">
        <f t="shared" si="11"/>
        <v>1.2065738439559937E-2</v>
      </c>
      <c r="L63" s="348">
        <f t="shared" si="11"/>
        <v>3.5091966390609741E-2</v>
      </c>
      <c r="M63" s="348">
        <f t="shared" si="11"/>
        <v>-4.6598464250564575E-3</v>
      </c>
      <c r="N63" s="348">
        <f t="shared" si="11"/>
        <v>5.0200715661048889E-2</v>
      </c>
      <c r="O63" s="348">
        <f t="shared" si="11"/>
        <v>0.15962070226669312</v>
      </c>
      <c r="P63" s="348">
        <f t="shared" si="11"/>
        <v>0.1490631103515625</v>
      </c>
      <c r="Q63" s="348">
        <f t="shared" si="11"/>
        <v>6.5889358520507813E-2</v>
      </c>
      <c r="R63" s="348">
        <f t="shared" si="11"/>
        <v>0.20089882612228394</v>
      </c>
      <c r="S63" s="348">
        <f t="shared" si="11"/>
        <v>0.43770229816436768</v>
      </c>
      <c r="T63" s="348">
        <f t="shared" si="11"/>
        <v>0.31613171100616455</v>
      </c>
      <c r="U63" s="348">
        <f t="shared" si="11"/>
        <v>1.7007589340209961E-2</v>
      </c>
    </row>
    <row r="64" spans="1:21" x14ac:dyDescent="0.25">
      <c r="A64" s="348"/>
      <c r="B64" s="348"/>
      <c r="C64" s="349">
        <v>32014</v>
      </c>
      <c r="D64" s="348">
        <f t="shared" si="0"/>
        <v>-0.77290302515029907</v>
      </c>
      <c r="E64" s="348">
        <f t="shared" ref="E64:U64" si="12">E18-D18</f>
        <v>0.48813089728355408</v>
      </c>
      <c r="F64" s="348">
        <f t="shared" si="12"/>
        <v>-3.1560838222503662E-2</v>
      </c>
      <c r="G64" s="348">
        <f t="shared" si="12"/>
        <v>0.18849800527095795</v>
      </c>
      <c r="H64" s="348">
        <f t="shared" si="12"/>
        <v>5.1155708730220795E-2</v>
      </c>
      <c r="I64" s="348">
        <f t="shared" si="12"/>
        <v>8.8713063858449459E-2</v>
      </c>
      <c r="J64" s="348">
        <f t="shared" si="12"/>
        <v>-6.1726975254714489E-2</v>
      </c>
      <c r="K64" s="348">
        <f t="shared" si="12"/>
        <v>-1.5853498131036758E-2</v>
      </c>
      <c r="L64" s="348">
        <f t="shared" si="12"/>
        <v>0.12587624043226242</v>
      </c>
      <c r="M64" s="348">
        <f t="shared" si="12"/>
        <v>-1.17526575922966E-2</v>
      </c>
      <c r="N64" s="348">
        <f t="shared" si="12"/>
        <v>2.5978893041610718E-2</v>
      </c>
      <c r="O64" s="348">
        <f t="shared" si="12"/>
        <v>0.15383528172969818</v>
      </c>
      <c r="P64" s="348">
        <f t="shared" si="12"/>
        <v>-1.109708845615387E-2</v>
      </c>
      <c r="Q64" s="348">
        <f t="shared" si="12"/>
        <v>0.11626002192497253</v>
      </c>
      <c r="R64" s="348">
        <f t="shared" si="12"/>
        <v>0.15931016206741333</v>
      </c>
      <c r="S64" s="348">
        <f t="shared" si="12"/>
        <v>0.39178657531738281</v>
      </c>
      <c r="T64" s="348">
        <f t="shared" si="12"/>
        <v>0.36757594347000122</v>
      </c>
      <c r="U64" s="348">
        <f t="shared" si="12"/>
        <v>0.51367878913879395</v>
      </c>
    </row>
    <row r="65" spans="1:21" x14ac:dyDescent="0.25">
      <c r="A65" s="348"/>
      <c r="B65" s="348"/>
      <c r="C65" s="349">
        <v>42014</v>
      </c>
      <c r="D65" s="348">
        <f t="shared" si="0"/>
        <v>-0.30910247564315796</v>
      </c>
      <c r="E65" s="348">
        <f t="shared" ref="E65:U65" si="13">E19-D19</f>
        <v>6.6730082035064697E-3</v>
      </c>
      <c r="F65" s="348">
        <f t="shared" si="13"/>
        <v>0.20932909846305847</v>
      </c>
      <c r="G65" s="348">
        <f t="shared" si="13"/>
        <v>5.7784385979175568E-2</v>
      </c>
      <c r="H65" s="348">
        <f t="shared" si="13"/>
        <v>-3.0738934874534607E-2</v>
      </c>
      <c r="I65" s="348">
        <f t="shared" si="13"/>
        <v>1.1384859681129456E-3</v>
      </c>
      <c r="J65" s="348">
        <f t="shared" si="13"/>
        <v>8.6982846260070801E-3</v>
      </c>
      <c r="K65" s="348">
        <f t="shared" si="13"/>
        <v>0.13824863731861115</v>
      </c>
      <c r="L65" s="348">
        <f t="shared" si="13"/>
        <v>3.4146398305892944E-2</v>
      </c>
      <c r="M65" s="348">
        <f t="shared" si="13"/>
        <v>-8.7979374453425407E-2</v>
      </c>
      <c r="N65" s="348">
        <f t="shared" si="13"/>
        <v>0.10053145699203014</v>
      </c>
      <c r="O65" s="348">
        <f t="shared" si="13"/>
        <v>0.14944429695606232</v>
      </c>
      <c r="P65" s="348">
        <f t="shared" si="13"/>
        <v>9.7150295972824097E-2</v>
      </c>
      <c r="Q65" s="348">
        <f t="shared" si="13"/>
        <v>0.17786994576454163</v>
      </c>
      <c r="R65" s="348">
        <f t="shared" si="13"/>
        <v>-4.1783034801483154E-2</v>
      </c>
      <c r="S65" s="348">
        <f t="shared" si="13"/>
        <v>0.49200940132141113</v>
      </c>
      <c r="T65" s="348">
        <f t="shared" si="13"/>
        <v>0.68087339401245117</v>
      </c>
      <c r="U65" s="348">
        <f t="shared" si="13"/>
        <v>-1.5228152275085449E-2</v>
      </c>
    </row>
    <row r="66" spans="1:21" x14ac:dyDescent="0.25">
      <c r="A66" s="348"/>
      <c r="B66" s="348"/>
      <c r="C66" s="349">
        <v>2015</v>
      </c>
      <c r="D66" s="348">
        <f t="shared" si="0"/>
        <v>-0.11012924462556839</v>
      </c>
      <c r="E66" s="348">
        <f t="shared" ref="E66:U67" si="14">E20-D20</f>
        <v>3.33891361951828E-2</v>
      </c>
      <c r="F66" s="348">
        <f t="shared" si="14"/>
        <v>-9.1754414141178131E-2</v>
      </c>
      <c r="G66" s="348">
        <f t="shared" si="14"/>
        <v>7.1560613811016083E-2</v>
      </c>
      <c r="H66" s="348">
        <f t="shared" si="14"/>
        <v>4.739004373550415E-2</v>
      </c>
      <c r="I66" s="348">
        <f t="shared" si="14"/>
        <v>5.5214660242199898E-2</v>
      </c>
      <c r="J66" s="348">
        <f t="shared" si="14"/>
        <v>-2.189764566719532E-2</v>
      </c>
      <c r="K66" s="348">
        <f t="shared" si="14"/>
        <v>0.10516154766082764</v>
      </c>
      <c r="L66" s="348">
        <f t="shared" si="14"/>
        <v>1.4767423272132874E-3</v>
      </c>
      <c r="M66" s="348">
        <f t="shared" si="14"/>
        <v>-3.8657784461975098E-2</v>
      </c>
      <c r="N66" s="348">
        <f t="shared" si="14"/>
        <v>7.3672741651535034E-2</v>
      </c>
      <c r="O66" s="348">
        <f t="shared" si="14"/>
        <v>0.22344572842121124</v>
      </c>
      <c r="P66" s="348">
        <f t="shared" si="14"/>
        <v>0.14443853497505188</v>
      </c>
      <c r="Q66" s="348">
        <f t="shared" si="14"/>
        <v>0.15968868136405945</v>
      </c>
      <c r="R66" s="348">
        <f t="shared" si="14"/>
        <v>0.11142116785049438</v>
      </c>
      <c r="S66" s="348">
        <f t="shared" si="14"/>
        <v>0.53943383693695068</v>
      </c>
      <c r="T66" s="348">
        <f t="shared" si="14"/>
        <v>0.35957443714141846</v>
      </c>
      <c r="U66" s="348">
        <f t="shared" si="14"/>
        <v>0.19732046127319336</v>
      </c>
    </row>
    <row r="67" spans="1:21" x14ac:dyDescent="0.25">
      <c r="A67" s="348"/>
      <c r="B67" s="348"/>
      <c r="C67" s="349">
        <v>12015</v>
      </c>
      <c r="D67" s="348">
        <f t="shared" si="0"/>
        <v>4.5022901147603989E-2</v>
      </c>
      <c r="E67" s="348">
        <f t="shared" si="14"/>
        <v>-0.11767565086483955</v>
      </c>
      <c r="F67" s="348">
        <f t="shared" si="14"/>
        <v>4.0818303823471069E-3</v>
      </c>
      <c r="G67" s="348">
        <f t="shared" si="14"/>
        <v>2.9889404773712158E-2</v>
      </c>
      <c r="H67" s="348">
        <f t="shared" si="14"/>
        <v>-1.6885116696357727E-2</v>
      </c>
      <c r="I67" s="348">
        <f t="shared" si="14"/>
        <v>1.3200927525758743E-2</v>
      </c>
      <c r="J67" s="348">
        <f t="shared" si="14"/>
        <v>-8.0271165817975998E-2</v>
      </c>
      <c r="K67" s="348">
        <f t="shared" si="14"/>
        <v>0.20499661564826965</v>
      </c>
      <c r="L67" s="348">
        <f t="shared" si="14"/>
        <v>-3.5586431622505188E-3</v>
      </c>
      <c r="M67" s="348">
        <f t="shared" si="14"/>
        <v>-1.3328127562999725E-2</v>
      </c>
      <c r="N67" s="348">
        <f t="shared" si="14"/>
        <v>1.3764046132564545E-2</v>
      </c>
      <c r="O67" s="348">
        <f t="shared" si="14"/>
        <v>0.22942992299795151</v>
      </c>
      <c r="P67" s="348">
        <f t="shared" si="14"/>
        <v>0.15790513157844543</v>
      </c>
      <c r="Q67" s="348">
        <f t="shared" si="14"/>
        <v>0.11913272738456726</v>
      </c>
      <c r="R67" s="348">
        <f t="shared" si="14"/>
        <v>3.9272487163543701E-2</v>
      </c>
      <c r="S67" s="348">
        <f t="shared" si="14"/>
        <v>0.61765199899673462</v>
      </c>
      <c r="T67" s="348">
        <f t="shared" si="14"/>
        <v>0.28074884414672852</v>
      </c>
      <c r="U67" s="348">
        <f t="shared" si="14"/>
        <v>0.12034916877746582</v>
      </c>
    </row>
    <row r="68" spans="1:21" x14ac:dyDescent="0.25">
      <c r="A68" s="348"/>
      <c r="B68" s="348"/>
      <c r="C68" s="349">
        <v>22015</v>
      </c>
      <c r="D68" s="348">
        <f t="shared" si="0"/>
        <v>-3.6234218627214432E-2</v>
      </c>
      <c r="E68" s="348">
        <f t="shared" ref="E68:U68" si="15">E22-D22</f>
        <v>-1.3431690633296967E-2</v>
      </c>
      <c r="F68" s="348">
        <f t="shared" si="15"/>
        <v>-9.7336847335100174E-2</v>
      </c>
      <c r="G68" s="348">
        <f t="shared" si="15"/>
        <v>0.11212189123034477</v>
      </c>
      <c r="H68" s="348">
        <f t="shared" si="15"/>
        <v>2.8943883720785379E-2</v>
      </c>
      <c r="I68" s="348">
        <f t="shared" si="15"/>
        <v>5.9127537067979574E-2</v>
      </c>
      <c r="J68" s="348">
        <f t="shared" si="15"/>
        <v>3.4682203084230423E-2</v>
      </c>
      <c r="K68" s="348">
        <f t="shared" si="15"/>
        <v>5.0311431288719177E-2</v>
      </c>
      <c r="L68" s="348">
        <f t="shared" si="15"/>
        <v>-1.9030936062335968E-2</v>
      </c>
      <c r="M68" s="348">
        <f t="shared" si="15"/>
        <v>-2.8210662305355072E-2</v>
      </c>
      <c r="N68" s="348">
        <f t="shared" si="15"/>
        <v>2.8760194778442383E-2</v>
      </c>
      <c r="O68" s="348">
        <f t="shared" si="15"/>
        <v>0.25758311152458191</v>
      </c>
      <c r="P68" s="348">
        <f t="shared" si="15"/>
        <v>0.12714558839797974</v>
      </c>
      <c r="Q68" s="348">
        <f t="shared" si="15"/>
        <v>0.11443561315536499</v>
      </c>
      <c r="R68" s="348">
        <f t="shared" si="15"/>
        <v>9.5264554023742676E-2</v>
      </c>
      <c r="S68" s="348">
        <f t="shared" si="15"/>
        <v>0.60627907514572144</v>
      </c>
      <c r="T68" s="348">
        <f t="shared" si="15"/>
        <v>0.45073938369750977</v>
      </c>
      <c r="U68" s="348">
        <f t="shared" si="15"/>
        <v>0.15616250038146973</v>
      </c>
    </row>
    <row r="69" spans="1:21" x14ac:dyDescent="0.25">
      <c r="A69" s="348"/>
      <c r="B69" s="348"/>
      <c r="C69" s="349">
        <v>32015</v>
      </c>
      <c r="D69" s="348">
        <f t="shared" si="0"/>
        <v>-0.1958051472902298</v>
      </c>
      <c r="E69" s="348">
        <f t="shared" ref="E69:U69" si="16">E23-D23</f>
        <v>0.16229699552059174</v>
      </c>
      <c r="F69" s="348">
        <f t="shared" si="16"/>
        <v>-0.15650281310081482</v>
      </c>
      <c r="G69" s="348">
        <f t="shared" si="16"/>
        <v>8.9402258396148682E-2</v>
      </c>
      <c r="H69" s="348">
        <f t="shared" si="16"/>
        <v>5.7567562907934189E-2</v>
      </c>
      <c r="I69" s="348">
        <f t="shared" si="16"/>
        <v>9.8310485482215881E-2</v>
      </c>
      <c r="J69" s="348">
        <f t="shared" si="16"/>
        <v>-3.0696198344230652E-2</v>
      </c>
      <c r="K69" s="348">
        <f t="shared" si="16"/>
        <v>0.1065039373934269</v>
      </c>
      <c r="L69" s="348">
        <f t="shared" si="16"/>
        <v>-1.7450183629989624E-2</v>
      </c>
      <c r="M69" s="348">
        <f t="shared" si="16"/>
        <v>-7.8027557581663132E-2</v>
      </c>
      <c r="N69" s="348">
        <f t="shared" si="16"/>
        <v>0.17778473719954491</v>
      </c>
      <c r="O69" s="348">
        <f t="shared" si="16"/>
        <v>0.16674374043941498</v>
      </c>
      <c r="P69" s="348">
        <f t="shared" si="16"/>
        <v>0.11694341897964478</v>
      </c>
      <c r="Q69" s="348">
        <f t="shared" si="16"/>
        <v>0.16622540354728699</v>
      </c>
      <c r="R69" s="348">
        <f t="shared" si="16"/>
        <v>9.437185525894165E-2</v>
      </c>
      <c r="S69" s="348">
        <f t="shared" si="16"/>
        <v>0.62190043926239014</v>
      </c>
      <c r="T69" s="348">
        <f t="shared" si="16"/>
        <v>0.30760788917541504</v>
      </c>
      <c r="U69" s="348">
        <f t="shared" si="16"/>
        <v>0.28684341907501221</v>
      </c>
    </row>
    <row r="70" spans="1:21" x14ac:dyDescent="0.25">
      <c r="A70" s="348"/>
      <c r="B70" s="348"/>
      <c r="C70" s="349">
        <v>42015</v>
      </c>
      <c r="D70" s="348">
        <f t="shared" si="0"/>
        <v>-0.26241022348403931</v>
      </c>
      <c r="E70" s="348">
        <f t="shared" ref="E70:U70" si="17">E24-D24</f>
        <v>0.14431663602590561</v>
      </c>
      <c r="F70" s="348">
        <f t="shared" si="17"/>
        <v>-0.10465068370103836</v>
      </c>
      <c r="G70" s="348">
        <f t="shared" si="17"/>
        <v>5.1538050174713135E-2</v>
      </c>
      <c r="H70" s="348">
        <f t="shared" si="17"/>
        <v>0.11139959841966629</v>
      </c>
      <c r="I70" s="348">
        <f t="shared" si="17"/>
        <v>5.8397013111971319E-2</v>
      </c>
      <c r="J70" s="348">
        <f t="shared" si="17"/>
        <v>-1.4011835097335279E-2</v>
      </c>
      <c r="K70" s="348">
        <f t="shared" si="17"/>
        <v>4.3224714696407318E-2</v>
      </c>
      <c r="L70" s="348">
        <f t="shared" si="17"/>
        <v>5.6772099807858467E-2</v>
      </c>
      <c r="M70" s="348">
        <f t="shared" si="17"/>
        <v>-3.7315770983695984E-2</v>
      </c>
      <c r="N70" s="348">
        <f t="shared" si="17"/>
        <v>7.5828462839126587E-2</v>
      </c>
      <c r="O70" s="348">
        <f t="shared" si="17"/>
        <v>0.23622933030128479</v>
      </c>
      <c r="P70" s="348">
        <f t="shared" si="17"/>
        <v>0.16916057467460632</v>
      </c>
      <c r="Q70" s="348">
        <f t="shared" si="17"/>
        <v>0.2258867621421814</v>
      </c>
      <c r="R70" s="348">
        <f t="shared" si="17"/>
        <v>0.21297323703765869</v>
      </c>
      <c r="S70" s="348">
        <f t="shared" si="17"/>
        <v>0.33662104606628418</v>
      </c>
      <c r="T70" s="348">
        <f t="shared" si="17"/>
        <v>0.44630694389343262</v>
      </c>
      <c r="U70" s="348">
        <f t="shared" si="17"/>
        <v>0.21358966827392578</v>
      </c>
    </row>
    <row r="71" spans="1:21" x14ac:dyDescent="0.25">
      <c r="A71" s="348"/>
      <c r="B71" s="348"/>
      <c r="C71" s="349">
        <v>2016</v>
      </c>
      <c r="D71" s="348">
        <f t="shared" ref="D71:D72" si="18">D25</f>
        <v>0.20684236288070679</v>
      </c>
      <c r="E71" s="348">
        <f t="shared" ref="E71:U72" si="19">E25-D25</f>
        <v>-0.31633757054805756</v>
      </c>
      <c r="F71" s="348">
        <f t="shared" si="19"/>
        <v>-7.891923189163208E-2</v>
      </c>
      <c r="G71" s="348">
        <f t="shared" si="19"/>
        <v>0.18580919457599521</v>
      </c>
      <c r="H71" s="348">
        <f t="shared" si="19"/>
        <v>-4.4546529185026884E-2</v>
      </c>
      <c r="I71" s="348">
        <f t="shared" si="19"/>
        <v>9.979967400431633E-2</v>
      </c>
      <c r="J71" s="348">
        <f t="shared" si="19"/>
        <v>-0.14895230904221535</v>
      </c>
      <c r="K71" s="348">
        <f t="shared" si="19"/>
        <v>0.17107268422842026</v>
      </c>
      <c r="L71" s="348">
        <f t="shared" si="19"/>
        <v>-1.0956786572933197E-2</v>
      </c>
      <c r="M71" s="348">
        <f t="shared" si="19"/>
        <v>4.5589432120323181E-3</v>
      </c>
      <c r="N71" s="348">
        <f t="shared" si="19"/>
        <v>2.6498466730117798E-2</v>
      </c>
      <c r="O71" s="348">
        <f t="shared" si="19"/>
        <v>0.26630741357803345</v>
      </c>
      <c r="P71" s="348">
        <f t="shared" si="19"/>
        <v>0.17518430948257446</v>
      </c>
      <c r="Q71" s="348">
        <f t="shared" si="19"/>
        <v>0.17027771472930908</v>
      </c>
      <c r="R71" s="348">
        <f t="shared" si="19"/>
        <v>0.11544537544250488</v>
      </c>
      <c r="S71" s="348">
        <f t="shared" si="19"/>
        <v>0.49689257144927979</v>
      </c>
      <c r="T71" s="348">
        <f t="shared" si="19"/>
        <v>0.27951943874359131</v>
      </c>
      <c r="U71" s="348">
        <f t="shared" si="19"/>
        <v>0.51318812370300293</v>
      </c>
    </row>
    <row r="72" spans="1:21" x14ac:dyDescent="0.25">
      <c r="A72" s="348"/>
      <c r="B72" s="348"/>
      <c r="C72" s="349">
        <v>12016</v>
      </c>
      <c r="D72" s="348">
        <f t="shared" si="18"/>
        <v>0.20684236288070679</v>
      </c>
      <c r="E72" s="348">
        <f t="shared" si="19"/>
        <v>-0.31633757054805756</v>
      </c>
      <c r="F72" s="348">
        <f t="shared" si="19"/>
        <v>-7.891923189163208E-2</v>
      </c>
      <c r="G72" s="348">
        <f t="shared" si="19"/>
        <v>0.18580919457599521</v>
      </c>
      <c r="H72" s="348">
        <f t="shared" si="19"/>
        <v>-4.4546529185026884E-2</v>
      </c>
      <c r="I72" s="348">
        <f t="shared" si="19"/>
        <v>9.979967400431633E-2</v>
      </c>
      <c r="J72" s="348">
        <f t="shared" si="19"/>
        <v>-0.14895230904221535</v>
      </c>
      <c r="K72" s="348">
        <f t="shared" si="19"/>
        <v>0.17107268422842026</v>
      </c>
      <c r="L72" s="348">
        <f t="shared" si="19"/>
        <v>-1.0956786572933197E-2</v>
      </c>
      <c r="M72" s="348">
        <f t="shared" si="19"/>
        <v>4.5589432120323181E-3</v>
      </c>
      <c r="N72" s="348">
        <f t="shared" si="19"/>
        <v>2.6498466730117798E-2</v>
      </c>
      <c r="O72" s="348">
        <f t="shared" si="19"/>
        <v>0.26630741357803345</v>
      </c>
      <c r="P72" s="348">
        <f t="shared" si="19"/>
        <v>0.17518430948257446</v>
      </c>
      <c r="Q72" s="348">
        <f t="shared" si="19"/>
        <v>0.17027771472930908</v>
      </c>
      <c r="R72" s="348">
        <f t="shared" si="19"/>
        <v>0.11544537544250488</v>
      </c>
      <c r="S72" s="348">
        <f t="shared" si="19"/>
        <v>0.49689257144927979</v>
      </c>
      <c r="T72" s="348">
        <f t="shared" si="19"/>
        <v>0.27951943874359131</v>
      </c>
      <c r="U72" s="348">
        <f t="shared" si="19"/>
        <v>0.51318812370300293</v>
      </c>
    </row>
    <row r="73" spans="1:21" x14ac:dyDescent="0.25">
      <c r="A73" s="348"/>
      <c r="B73" s="350" t="s">
        <v>778</v>
      </c>
      <c r="C73" s="349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</row>
    <row r="74" spans="1:21" ht="15" customHeight="1" x14ac:dyDescent="0.25">
      <c r="A74" s="348"/>
      <c r="B74" s="348"/>
      <c r="C74" s="349">
        <v>2012</v>
      </c>
      <c r="D74" s="348">
        <f>SUM(D28:$U28)</f>
        <v>0.9779506361373933</v>
      </c>
      <c r="E74" s="348">
        <f>SUM(E28:$U28)</f>
        <v>0.97785181971266866</v>
      </c>
      <c r="F74" s="348">
        <f>SUM(F28:$U28)</f>
        <v>0.97256700415164232</v>
      </c>
      <c r="G74" s="348">
        <f>SUM(G28:$U28)</f>
        <v>0.96478919591754675</v>
      </c>
      <c r="H74" s="348">
        <f>SUM(H28:$U28)</f>
        <v>0.94850145746022463</v>
      </c>
      <c r="I74" s="348">
        <f>SUM(I28:$U28)</f>
        <v>0.89340606797486544</v>
      </c>
      <c r="J74" s="348">
        <f>SUM(J28:$U28)</f>
        <v>0.86177824530750513</v>
      </c>
      <c r="K74" s="348">
        <f>SUM(K28:$U28)</f>
        <v>0.83864289615303278</v>
      </c>
      <c r="L74" s="348">
        <f>SUM(L28:$U28)</f>
        <v>0.81163053680211306</v>
      </c>
      <c r="M74" s="348">
        <f>SUM(M28:$U28)</f>
        <v>0.69694642443209887</v>
      </c>
      <c r="N74" s="348">
        <f>SUM(N28:$U28)</f>
        <v>0.67280330788344145</v>
      </c>
      <c r="O74" s="348">
        <f>SUM(O28:$U28)</f>
        <v>0.64387329947203398</v>
      </c>
      <c r="P74" s="348">
        <f>SUM(P28:$U28)</f>
        <v>0.3133879853412509</v>
      </c>
      <c r="Q74" s="348">
        <f>SUM(Q28:$U28)</f>
        <v>0.29251771327108145</v>
      </c>
      <c r="R74" s="348">
        <f>SUM(R28:$U28)</f>
        <v>0.2626883564516902</v>
      </c>
      <c r="S74" s="348">
        <f>SUM(S28:$U28)</f>
        <v>0.22893053572624922</v>
      </c>
      <c r="T74" s="348">
        <f>SUM(T28:$U28)</f>
        <v>1.8789145164191723E-2</v>
      </c>
      <c r="U74" s="348">
        <f>SUM(U28:$U28)</f>
        <v>4.4197831302881241E-3</v>
      </c>
    </row>
    <row r="75" spans="1:21" ht="15" customHeight="1" x14ac:dyDescent="0.25">
      <c r="A75" s="348"/>
      <c r="B75" s="348"/>
      <c r="C75" s="349">
        <v>12012</v>
      </c>
      <c r="D75" s="348">
        <f>SUM(D29:$U29)</f>
        <v>0.97772540393634699</v>
      </c>
      <c r="E75" s="348">
        <f>SUM(E29:$U29)</f>
        <v>0.9774472014978528</v>
      </c>
      <c r="F75" s="348">
        <f>SUM(F29:$U29)</f>
        <v>0.97277966560795903</v>
      </c>
      <c r="G75" s="348">
        <f>SUM(G29:$U29)</f>
        <v>0.96477183839306235</v>
      </c>
      <c r="H75" s="348">
        <f>SUM(H29:$U29)</f>
        <v>0.94873796543106437</v>
      </c>
      <c r="I75" s="348">
        <f>SUM(I29:$U29)</f>
        <v>0.8924300572834909</v>
      </c>
      <c r="J75" s="348">
        <f>SUM(J29:$U29)</f>
        <v>0.86080601951107383</v>
      </c>
      <c r="K75" s="348">
        <f>SUM(K29:$U29)</f>
        <v>0.83887005737051368</v>
      </c>
      <c r="L75" s="348">
        <f>SUM(L29:$U29)</f>
        <v>0.80978537118062377</v>
      </c>
      <c r="M75" s="348">
        <f>SUM(M29:$U29)</f>
        <v>0.70457341289147735</v>
      </c>
      <c r="N75" s="348">
        <f>SUM(N29:$U29)</f>
        <v>0.67708246922120452</v>
      </c>
      <c r="O75" s="348">
        <f>SUM(O29:$U29)</f>
        <v>0.64490740140900016</v>
      </c>
      <c r="P75" s="348">
        <f>SUM(P29:$U29)</f>
        <v>0.31610198458656669</v>
      </c>
      <c r="Q75" s="348">
        <f>SUM(Q29:$U29)</f>
        <v>0.29604482790455222</v>
      </c>
      <c r="R75" s="348">
        <f>SUM(R29:$U29)</f>
        <v>0.26681923819705844</v>
      </c>
      <c r="S75" s="348">
        <f>SUM(S29:$U29)</f>
        <v>0.2295382278971374</v>
      </c>
      <c r="T75" s="348">
        <f>SUM(T29:$U29)</f>
        <v>1.6152020078152418E-2</v>
      </c>
      <c r="U75" s="348">
        <f>SUM(U29:$U29)</f>
        <v>3.4823617897927761E-3</v>
      </c>
    </row>
    <row r="76" spans="1:21" x14ac:dyDescent="0.25">
      <c r="A76" s="348"/>
      <c r="B76" s="348"/>
      <c r="C76" s="349">
        <v>22012</v>
      </c>
      <c r="D76" s="348">
        <f>SUM(D30:$U30)</f>
        <v>0.97704311020061141</v>
      </c>
      <c r="E76" s="348">
        <f>SUM(E30:$U30)</f>
        <v>0.97692547598853707</v>
      </c>
      <c r="F76" s="348">
        <f>SUM(F30:$U30)</f>
        <v>0.97137255035340786</v>
      </c>
      <c r="G76" s="348">
        <f>SUM(G30:$U30)</f>
        <v>0.96351060271263123</v>
      </c>
      <c r="H76" s="348">
        <f>SUM(H30:$U30)</f>
        <v>0.94845998473465443</v>
      </c>
      <c r="I76" s="348">
        <f>SUM(I30:$U30)</f>
        <v>0.89398373477160931</v>
      </c>
      <c r="J76" s="348">
        <f>SUM(J30:$U30)</f>
        <v>0.86486388929188251</v>
      </c>
      <c r="K76" s="348">
        <f>SUM(K30:$U30)</f>
        <v>0.84160003811120987</v>
      </c>
      <c r="L76" s="348">
        <f>SUM(L30:$U30)</f>
        <v>0.81295212171971798</v>
      </c>
      <c r="M76" s="348">
        <f>SUM(M30:$U30)</f>
        <v>0.69941135309636593</v>
      </c>
      <c r="N76" s="348">
        <f>SUM(N30:$U30)</f>
        <v>0.67450884915888309</v>
      </c>
      <c r="O76" s="348">
        <f>SUM(O30:$U30)</f>
        <v>0.64493211358785629</v>
      </c>
      <c r="P76" s="348">
        <f>SUM(P30:$U30)</f>
        <v>0.3183526024222374</v>
      </c>
      <c r="Q76" s="348">
        <f>SUM(Q30:$U30)</f>
        <v>0.2985361497849226</v>
      </c>
      <c r="R76" s="348">
        <f>SUM(R30:$U30)</f>
        <v>0.26689843274652958</v>
      </c>
      <c r="S76" s="348">
        <f>SUM(S30:$U30)</f>
        <v>0.23311672545969486</v>
      </c>
      <c r="T76" s="348">
        <f>SUM(T30:$U30)</f>
        <v>2.2723564878106117E-2</v>
      </c>
      <c r="U76" s="348">
        <f>SUM(U30:$U30)</f>
        <v>6.5301116555929184E-3</v>
      </c>
    </row>
    <row r="77" spans="1:21" x14ac:dyDescent="0.25">
      <c r="A77" s="348"/>
      <c r="B77" s="348"/>
      <c r="C77" s="349">
        <v>32012</v>
      </c>
      <c r="D77" s="348">
        <f>SUM(D31:$U31)</f>
        <v>0.97915317071601748</v>
      </c>
      <c r="E77" s="348">
        <f>SUM(E31:$U31)</f>
        <v>0.97915317071601748</v>
      </c>
      <c r="F77" s="348">
        <f>SUM(F31:$U31)</f>
        <v>0.97429642453789711</v>
      </c>
      <c r="G77" s="348">
        <f>SUM(G31:$U31)</f>
        <v>0.96592490281909704</v>
      </c>
      <c r="H77" s="348">
        <f>SUM(H31:$U31)</f>
        <v>0.94962466042488813</v>
      </c>
      <c r="I77" s="348">
        <f>SUM(I31:$U31)</f>
        <v>0.89500232692807913</v>
      </c>
      <c r="J77" s="348">
        <f>SUM(J31:$U31)</f>
        <v>0.8607178395614028</v>
      </c>
      <c r="K77" s="348">
        <f>SUM(K31:$U31)</f>
        <v>0.83803944569081068</v>
      </c>
      <c r="L77" s="348">
        <f>SUM(L31:$U31)</f>
        <v>0.81297545041888952</v>
      </c>
      <c r="M77" s="348">
        <f>SUM(M31:$U31)</f>
        <v>0.6933776056393981</v>
      </c>
      <c r="N77" s="348">
        <f>SUM(N31:$U31)</f>
        <v>0.67138938885182142</v>
      </c>
      <c r="O77" s="348">
        <f>SUM(O31:$U31)</f>
        <v>0.64551702607423067</v>
      </c>
      <c r="P77" s="348">
        <f>SUM(P31:$U31)</f>
        <v>0.31235695350915194</v>
      </c>
      <c r="Q77" s="348">
        <f>SUM(Q31:$U31)</f>
        <v>0.28939255978912115</v>
      </c>
      <c r="R77" s="348">
        <f>SUM(R31:$U31)</f>
        <v>0.26091351825743914</v>
      </c>
      <c r="S77" s="348">
        <f>SUM(S31:$U31)</f>
        <v>0.22741041798144579</v>
      </c>
      <c r="T77" s="348">
        <f>SUM(T31:$U31)</f>
        <v>1.7995831556618214E-2</v>
      </c>
      <c r="U77" s="348">
        <f>SUM(U31:$U31)</f>
        <v>4.3686637654900551E-3</v>
      </c>
    </row>
    <row r="78" spans="1:21" x14ac:dyDescent="0.25">
      <c r="A78" s="348"/>
      <c r="B78" s="348"/>
      <c r="C78" s="349">
        <v>42012</v>
      </c>
      <c r="D78" s="348">
        <f>SUM(D32:$U32)</f>
        <v>0.97789093060418963</v>
      </c>
      <c r="E78" s="348">
        <f>SUM(E32:$U32)</f>
        <v>0.97789093060418963</v>
      </c>
      <c r="F78" s="348">
        <f>SUM(F32:$U32)</f>
        <v>0.97183447331190109</v>
      </c>
      <c r="G78" s="348">
        <f>SUM(G32:$U32)</f>
        <v>0.964965486433357</v>
      </c>
      <c r="H78" s="348">
        <f>SUM(H32:$U32)</f>
        <v>0.94718336453661323</v>
      </c>
      <c r="I78" s="348">
        <f>SUM(I32:$U32)</f>
        <v>0.89219445874914527</v>
      </c>
      <c r="J78" s="348">
        <f>SUM(J32:$U32)</f>
        <v>0.86068043624982238</v>
      </c>
      <c r="K78" s="348">
        <f>SUM(K32:$U32)</f>
        <v>0.83602320170029998</v>
      </c>
      <c r="L78" s="348">
        <f>SUM(L32:$U32)</f>
        <v>0.8107821955345571</v>
      </c>
      <c r="M78" s="348">
        <f>SUM(M32:$U32)</f>
        <v>0.69042404135689139</v>
      </c>
      <c r="N78" s="348">
        <f>SUM(N32:$U32)</f>
        <v>0.66822778945788741</v>
      </c>
      <c r="O78" s="348">
        <f>SUM(O32:$U32)</f>
        <v>0.64012425718829036</v>
      </c>
      <c r="P78" s="348">
        <f>SUM(P32:$U32)</f>
        <v>0.30668446002528071</v>
      </c>
      <c r="Q78" s="348">
        <f>SUM(Q32:$U32)</f>
        <v>0.28603268740698695</v>
      </c>
      <c r="R78" s="348">
        <f>SUM(R32:$U32)</f>
        <v>0.25608311174437404</v>
      </c>
      <c r="S78" s="348">
        <f>SUM(S32:$U32)</f>
        <v>0.22560373088344932</v>
      </c>
      <c r="T78" s="348">
        <f>SUM(T32:$U32)</f>
        <v>1.8221871461719275E-2</v>
      </c>
      <c r="U78" s="348">
        <f>SUM(U32:$U32)</f>
        <v>3.2654865644872189E-3</v>
      </c>
    </row>
    <row r="79" spans="1:21" x14ac:dyDescent="0.25">
      <c r="A79" s="348"/>
      <c r="B79" s="348"/>
      <c r="C79" s="349">
        <v>2013</v>
      </c>
      <c r="D79" s="348">
        <f>SUM(D33:$U33)</f>
        <v>0.97816888391389512</v>
      </c>
      <c r="E79" s="348">
        <f>SUM(E33:$U33)</f>
        <v>0.97791391401551664</v>
      </c>
      <c r="F79" s="348">
        <f>SUM(F33:$U33)</f>
        <v>0.97275409032590687</v>
      </c>
      <c r="G79" s="348">
        <f>SUM(G33:$U33)</f>
        <v>0.96471920073963702</v>
      </c>
      <c r="H79" s="348">
        <f>SUM(H33:$U33)</f>
        <v>0.94933640700764954</v>
      </c>
      <c r="I79" s="348">
        <f>SUM(I33:$U33)</f>
        <v>0.89457842824049294</v>
      </c>
      <c r="J79" s="348">
        <f>SUM(J33:$U33)</f>
        <v>0.86437175353057683</v>
      </c>
      <c r="K79" s="348">
        <f>SUM(K33:$U33)</f>
        <v>0.84513190132565796</v>
      </c>
      <c r="L79" s="348">
        <f>SUM(L33:$U33)</f>
        <v>0.81898367893882096</v>
      </c>
      <c r="M79" s="348">
        <f>SUM(M33:$U33)</f>
        <v>0.70712202531285584</v>
      </c>
      <c r="N79" s="348">
        <f>SUM(N33:$U33)</f>
        <v>0.68397254985757172</v>
      </c>
      <c r="O79" s="348">
        <f>SUM(O33:$U33)</f>
        <v>0.65654272888787091</v>
      </c>
      <c r="P79" s="348">
        <f>SUM(P33:$U33)</f>
        <v>0.3105288848746568</v>
      </c>
      <c r="Q79" s="348">
        <f>SUM(Q33:$U33)</f>
        <v>0.29230630886740983</v>
      </c>
      <c r="R79" s="348">
        <f>SUM(R33:$U33)</f>
        <v>0.26703664590604603</v>
      </c>
      <c r="S79" s="348">
        <f>SUM(S33:$U33)</f>
        <v>0.23788746376521885</v>
      </c>
      <c r="T79" s="348">
        <f>SUM(T33:$U33)</f>
        <v>1.6569367842748761E-2</v>
      </c>
      <c r="U79" s="348">
        <f>SUM(U33:$U33)</f>
        <v>3.8126681465655565E-3</v>
      </c>
    </row>
    <row r="80" spans="1:21" x14ac:dyDescent="0.25">
      <c r="A80" s="348"/>
      <c r="B80" s="348"/>
      <c r="C80" s="349">
        <v>12013</v>
      </c>
      <c r="D80" s="348">
        <f>SUM(D34:$U34)</f>
        <v>0.9757529713679105</v>
      </c>
      <c r="E80" s="348">
        <f>SUM(E34:$U34)</f>
        <v>0.97555824345909059</v>
      </c>
      <c r="F80" s="348">
        <f>SUM(F34:$U34)</f>
        <v>0.97048600413836539</v>
      </c>
      <c r="G80" s="348">
        <f>SUM(G34:$U34)</f>
        <v>0.96272957534529269</v>
      </c>
      <c r="H80" s="348">
        <f>SUM(H34:$U34)</f>
        <v>0.94442052044905722</v>
      </c>
      <c r="I80" s="348">
        <f>SUM(I34:$U34)</f>
        <v>0.88895404362119734</v>
      </c>
      <c r="J80" s="348">
        <f>SUM(J34:$U34)</f>
        <v>0.85922328219749033</v>
      </c>
      <c r="K80" s="348">
        <f>SUM(K34:$U34)</f>
        <v>0.84261828870512545</v>
      </c>
      <c r="L80" s="348">
        <f>SUM(L34:$U34)</f>
        <v>0.81656167493201792</v>
      </c>
      <c r="M80" s="348">
        <f>SUM(M34:$U34)</f>
        <v>0.70287142531014979</v>
      </c>
      <c r="N80" s="348">
        <f>SUM(N34:$U34)</f>
        <v>0.68026156933046877</v>
      </c>
      <c r="O80" s="348">
        <f>SUM(O34:$U34)</f>
        <v>0.6537280532065779</v>
      </c>
      <c r="P80" s="348">
        <f>SUM(P34:$U34)</f>
        <v>0.31337551795877516</v>
      </c>
      <c r="Q80" s="348">
        <f>SUM(Q34:$U34)</f>
        <v>0.29586441279388964</v>
      </c>
      <c r="R80" s="348">
        <f>SUM(R34:$U34)</f>
        <v>0.26773927384056151</v>
      </c>
      <c r="S80" s="348">
        <f>SUM(S34:$U34)</f>
        <v>0.23845246830023825</v>
      </c>
      <c r="T80" s="348">
        <f>SUM(T34:$U34)</f>
        <v>1.6696904087439179E-2</v>
      </c>
      <c r="U80" s="348">
        <f>SUM(U34:$U34)</f>
        <v>3.4141784999519587E-3</v>
      </c>
    </row>
    <row r="81" spans="1:21" x14ac:dyDescent="0.25">
      <c r="A81" s="348"/>
      <c r="B81" s="348"/>
      <c r="C81" s="349">
        <v>22013</v>
      </c>
      <c r="D81" s="348">
        <f>SUM(D31:$U31)</f>
        <v>0.97915317071601748</v>
      </c>
      <c r="E81" s="348">
        <f>SUM(E31:$U31)</f>
        <v>0.97915317071601748</v>
      </c>
      <c r="F81" s="348">
        <f>SUM(F31:$U31)</f>
        <v>0.97429642453789711</v>
      </c>
      <c r="G81" s="348">
        <f>SUM(G31:$U31)</f>
        <v>0.96592490281909704</v>
      </c>
      <c r="H81" s="348">
        <f>SUM(H31:$U31)</f>
        <v>0.94962466042488813</v>
      </c>
      <c r="I81" s="348">
        <f>SUM(I31:$U31)</f>
        <v>0.89500232692807913</v>
      </c>
      <c r="J81" s="348">
        <f>SUM(J31:$U31)</f>
        <v>0.8607178395614028</v>
      </c>
      <c r="K81" s="348">
        <f>SUM(K31:$U31)</f>
        <v>0.83803944569081068</v>
      </c>
      <c r="L81" s="348">
        <f>SUM(L31:$U31)</f>
        <v>0.81297545041888952</v>
      </c>
      <c r="M81" s="348">
        <f>SUM(M31:$U31)</f>
        <v>0.6933776056393981</v>
      </c>
      <c r="N81" s="348">
        <f>SUM(N31:$U31)</f>
        <v>0.67138938885182142</v>
      </c>
      <c r="O81" s="348">
        <f>SUM(O31:$U31)</f>
        <v>0.64551702607423067</v>
      </c>
      <c r="P81" s="348">
        <f>SUM(P31:$U31)</f>
        <v>0.31235695350915194</v>
      </c>
      <c r="Q81" s="348">
        <f>SUM(Q31:$U31)</f>
        <v>0.28939255978912115</v>
      </c>
      <c r="R81" s="348">
        <f>SUM(R31:$U31)</f>
        <v>0.26091351825743914</v>
      </c>
      <c r="S81" s="348">
        <f>SUM(S31:$U31)</f>
        <v>0.22741041798144579</v>
      </c>
      <c r="T81" s="348">
        <f>SUM(T31:$U31)</f>
        <v>1.7995831556618214E-2</v>
      </c>
      <c r="U81" s="348">
        <f>SUM(U31:$U31)</f>
        <v>4.3686637654900551E-3</v>
      </c>
    </row>
    <row r="82" spans="1:21" x14ac:dyDescent="0.25">
      <c r="A82" s="348"/>
      <c r="B82" s="348"/>
      <c r="C82" s="349">
        <v>32013</v>
      </c>
      <c r="D82" s="348">
        <f>SUM(D32:$U32)</f>
        <v>0.97789093060418963</v>
      </c>
      <c r="E82" s="348">
        <f>SUM(E32:$U32)</f>
        <v>0.97789093060418963</v>
      </c>
      <c r="F82" s="348">
        <f>SUM(F32:$U32)</f>
        <v>0.97183447331190109</v>
      </c>
      <c r="G82" s="348">
        <f>SUM(G32:$U32)</f>
        <v>0.964965486433357</v>
      </c>
      <c r="H82" s="348">
        <f>SUM(H32:$U32)</f>
        <v>0.94718336453661323</v>
      </c>
      <c r="I82" s="348">
        <f>SUM(I32:$U32)</f>
        <v>0.89219445874914527</v>
      </c>
      <c r="J82" s="348">
        <f>SUM(J32:$U32)</f>
        <v>0.86068043624982238</v>
      </c>
      <c r="K82" s="348">
        <f>SUM(K32:$U32)</f>
        <v>0.83602320170029998</v>
      </c>
      <c r="L82" s="348">
        <f>SUM(L32:$U32)</f>
        <v>0.8107821955345571</v>
      </c>
      <c r="M82" s="348">
        <f>SUM(M32:$U32)</f>
        <v>0.69042404135689139</v>
      </c>
      <c r="N82" s="348">
        <f>SUM(N32:$U32)</f>
        <v>0.66822778945788741</v>
      </c>
      <c r="O82" s="348">
        <f>SUM(O32:$U32)</f>
        <v>0.64012425718829036</v>
      </c>
      <c r="P82" s="348">
        <f>SUM(P32:$U32)</f>
        <v>0.30668446002528071</v>
      </c>
      <c r="Q82" s="348">
        <f>SUM(Q32:$U32)</f>
        <v>0.28603268740698695</v>
      </c>
      <c r="R82" s="348">
        <f>SUM(R32:$U32)</f>
        <v>0.25608311174437404</v>
      </c>
      <c r="S82" s="348">
        <f>SUM(S32:$U32)</f>
        <v>0.22560373088344932</v>
      </c>
      <c r="T82" s="348">
        <f>SUM(T32:$U32)</f>
        <v>1.8221871461719275E-2</v>
      </c>
      <c r="U82" s="348">
        <f>SUM(U32:$U32)</f>
        <v>3.2654865644872189E-3</v>
      </c>
    </row>
    <row r="83" spans="1:21" x14ac:dyDescent="0.25">
      <c r="A83" s="348"/>
      <c r="B83" s="348"/>
      <c r="C83" s="349">
        <v>42013</v>
      </c>
      <c r="D83" s="348">
        <f>SUM(D37:$U37)</f>
        <v>0.9819496102136327</v>
      </c>
      <c r="E83" s="348">
        <f>SUM(E37:$U37)</f>
        <v>0.98173742694780231</v>
      </c>
      <c r="F83" s="348">
        <f>SUM(F37:$U37)</f>
        <v>0.9765683920122683</v>
      </c>
      <c r="G83" s="348">
        <f>SUM(G37:$U37)</f>
        <v>0.96880441857501864</v>
      </c>
      <c r="H83" s="348">
        <f>SUM(H37:$U37)</f>
        <v>0.95599298877641559</v>
      </c>
      <c r="I83" s="348">
        <f>SUM(I37:$U37)</f>
        <v>0.90294461650773883</v>
      </c>
      <c r="J83" s="348">
        <f>SUM(J37:$U37)</f>
        <v>0.87317326059564948</v>
      </c>
      <c r="K83" s="348">
        <f>SUM(K37:$U37)</f>
        <v>0.85403116559609771</v>
      </c>
      <c r="L83" s="348">
        <f>SUM(L37:$U37)</f>
        <v>0.82839891454204917</v>
      </c>
      <c r="M83" s="348">
        <f>SUM(M37:$U37)</f>
        <v>0.71675402810797095</v>
      </c>
      <c r="N83" s="348">
        <f>SUM(N37:$U37)</f>
        <v>0.69377810461446643</v>
      </c>
      <c r="O83" s="348">
        <f>SUM(O37:$U37)</f>
        <v>0.66881615621969104</v>
      </c>
      <c r="P83" s="348">
        <f>SUM(P37:$U37)</f>
        <v>0.31826186878606677</v>
      </c>
      <c r="Q83" s="348">
        <f>SUM(Q37:$U37)</f>
        <v>0.3004988799802959</v>
      </c>
      <c r="R83" s="348">
        <f>SUM(R37:$U37)</f>
        <v>0.27704840106889606</v>
      </c>
      <c r="S83" s="348">
        <f>SUM(S37:$U37)</f>
        <v>0.25058125844225287</v>
      </c>
      <c r="T83" s="348">
        <f>SUM(T37:$U37)</f>
        <v>1.9184285309165716E-2</v>
      </c>
      <c r="U83" s="348">
        <f>SUM(U37:$U37)</f>
        <v>6.0825510881841183E-3</v>
      </c>
    </row>
    <row r="84" spans="1:21" x14ac:dyDescent="0.25">
      <c r="A84" s="348"/>
      <c r="B84" s="348"/>
      <c r="C84" s="349">
        <v>2014</v>
      </c>
      <c r="D84" s="348">
        <f>SUM(D34:$U34)</f>
        <v>0.9757529713679105</v>
      </c>
      <c r="E84" s="348">
        <f>SUM(E34:$U34)</f>
        <v>0.97555824345909059</v>
      </c>
      <c r="F84" s="348">
        <f>SUM(F34:$U34)</f>
        <v>0.97048600413836539</v>
      </c>
      <c r="G84" s="348">
        <f>SUM(G34:$U34)</f>
        <v>0.96272957534529269</v>
      </c>
      <c r="H84" s="348">
        <f>SUM(H34:$U34)</f>
        <v>0.94442052044905722</v>
      </c>
      <c r="I84" s="348">
        <f>SUM(I34:$U34)</f>
        <v>0.88895404362119734</v>
      </c>
      <c r="J84" s="348">
        <f>SUM(J34:$U34)</f>
        <v>0.85922328219749033</v>
      </c>
      <c r="K84" s="348">
        <f>SUM(K34:$U34)</f>
        <v>0.84261828870512545</v>
      </c>
      <c r="L84" s="348">
        <f>SUM(L34:$U34)</f>
        <v>0.81656167493201792</v>
      </c>
      <c r="M84" s="348">
        <f>SUM(M34:$U34)</f>
        <v>0.70287142531014979</v>
      </c>
      <c r="N84" s="348">
        <f>SUM(N34:$U34)</f>
        <v>0.68026156933046877</v>
      </c>
      <c r="O84" s="348">
        <f>SUM(O34:$U34)</f>
        <v>0.6537280532065779</v>
      </c>
      <c r="P84" s="348">
        <f>SUM(P34:$U34)</f>
        <v>0.31337551795877516</v>
      </c>
      <c r="Q84" s="348">
        <f>SUM(Q34:$U34)</f>
        <v>0.29586441279388964</v>
      </c>
      <c r="R84" s="348">
        <f>SUM(R34:$U34)</f>
        <v>0.26773927384056151</v>
      </c>
      <c r="S84" s="348">
        <f>SUM(S34:$U34)</f>
        <v>0.23845246830023825</v>
      </c>
      <c r="T84" s="348">
        <f>SUM(T34:$U34)</f>
        <v>1.6696904087439179E-2</v>
      </c>
      <c r="U84" s="348">
        <f>SUM(U34:$U34)</f>
        <v>3.4141784999519587E-3</v>
      </c>
    </row>
    <row r="85" spans="1:21" x14ac:dyDescent="0.25">
      <c r="A85" s="348"/>
      <c r="B85" s="348"/>
      <c r="C85" s="349">
        <v>12014</v>
      </c>
      <c r="D85" s="348">
        <f>SUM(D35:$U35)</f>
        <v>0.97654687636531889</v>
      </c>
      <c r="E85" s="348">
        <f>SUM(E35:$U35)</f>
        <v>0.97654687636531889</v>
      </c>
      <c r="F85" s="348">
        <f>SUM(F35:$U35)</f>
        <v>0.97093556332401931</v>
      </c>
      <c r="G85" s="348">
        <f>SUM(G35:$U35)</f>
        <v>0.96200134768150747</v>
      </c>
      <c r="H85" s="348">
        <f>SUM(H35:$U35)</f>
        <v>0.94509122124873102</v>
      </c>
      <c r="I85" s="348">
        <f>SUM(I35:$U35)</f>
        <v>0.89054441428743303</v>
      </c>
      <c r="J85" s="348">
        <f>SUM(J35:$U35)</f>
        <v>0.85888328007422388</v>
      </c>
      <c r="K85" s="348">
        <f>SUM(K35:$U35)</f>
        <v>0.83858415461145341</v>
      </c>
      <c r="L85" s="348">
        <f>SUM(L35:$U35)</f>
        <v>0.81086295261047781</v>
      </c>
      <c r="M85" s="348">
        <f>SUM(M35:$U35)</f>
        <v>0.70039898320101202</v>
      </c>
      <c r="N85" s="348">
        <f>SUM(N35:$U35)</f>
        <v>0.67697746842168272</v>
      </c>
      <c r="O85" s="348">
        <f>SUM(O35:$U35)</f>
        <v>0.6477257979568094</v>
      </c>
      <c r="P85" s="348">
        <f>SUM(P35:$U35)</f>
        <v>0.29930595285259187</v>
      </c>
      <c r="Q85" s="348">
        <f>SUM(Q35:$U35)</f>
        <v>0.27956119342707098</v>
      </c>
      <c r="R85" s="348">
        <f>SUM(R35:$U35)</f>
        <v>0.25335556431673467</v>
      </c>
      <c r="S85" s="348">
        <f>SUM(S35:$U35)</f>
        <v>0.2253570721950382</v>
      </c>
      <c r="T85" s="348">
        <f>SUM(T35:$U35)</f>
        <v>1.4301853021606803E-2</v>
      </c>
      <c r="U85" s="348">
        <f>SUM(U35:$U35)</f>
        <v>3.0616603326052427E-3</v>
      </c>
    </row>
    <row r="86" spans="1:21" x14ac:dyDescent="0.25">
      <c r="A86" s="348"/>
      <c r="B86" s="348"/>
      <c r="C86" s="349">
        <v>22014</v>
      </c>
      <c r="D86" s="348">
        <f>SUM(D36:$U36)</f>
        <v>0.97839306626701728</v>
      </c>
      <c r="E86" s="348">
        <f>SUM(E36:$U36)</f>
        <v>0.9777855493593961</v>
      </c>
      <c r="F86" s="348">
        <f>SUM(F36:$U36)</f>
        <v>0.97299399436451495</v>
      </c>
      <c r="G86" s="348">
        <f>SUM(G36:$U36)</f>
        <v>0.96530475025065243</v>
      </c>
      <c r="H86" s="348">
        <f>SUM(H36:$U36)</f>
        <v>0.95174866286106408</v>
      </c>
      <c r="I86" s="348">
        <f>SUM(I36:$U36)</f>
        <v>0.89578534406609833</v>
      </c>
      <c r="J86" s="348">
        <f>SUM(J36:$U36)</f>
        <v>0.86611544457264245</v>
      </c>
      <c r="K86" s="348">
        <f>SUM(K36:$U36)</f>
        <v>0.84524317574687302</v>
      </c>
      <c r="L86" s="348">
        <f>SUM(L36:$U36)</f>
        <v>0.82004498806782067</v>
      </c>
      <c r="M86" s="348">
        <f>SUM(M36:$U36)</f>
        <v>0.70838187006302178</v>
      </c>
      <c r="N86" s="348">
        <f>SUM(N36:$U36)</f>
        <v>0.68480052542872727</v>
      </c>
      <c r="O86" s="348">
        <f>SUM(O36:$U36)</f>
        <v>0.65584765491075814</v>
      </c>
      <c r="P86" s="348">
        <f>SUM(P36:$U36)</f>
        <v>0.31115298089571297</v>
      </c>
      <c r="Q86" s="348">
        <f>SUM(Q36:$U36)</f>
        <v>0.2932792950887233</v>
      </c>
      <c r="R86" s="348">
        <f>SUM(R36:$U36)</f>
        <v>0.26992823486216366</v>
      </c>
      <c r="S86" s="348">
        <f>SUM(S36:$U36)</f>
        <v>0.23712722142226994</v>
      </c>
      <c r="T86" s="348">
        <f>SUM(T36:$U36)</f>
        <v>1.6092679696157575E-2</v>
      </c>
      <c r="U86" s="348">
        <f>SUM(U36:$U36)</f>
        <v>2.6978293899446726E-3</v>
      </c>
    </row>
    <row r="87" spans="1:21" x14ac:dyDescent="0.25">
      <c r="A87" s="348"/>
      <c r="B87" s="348"/>
      <c r="C87" s="349">
        <v>32014</v>
      </c>
      <c r="D87" s="348">
        <f>SUM(D41:$U41)</f>
        <v>0.98792964476160705</v>
      </c>
      <c r="E87" s="348">
        <f>SUM(E41:$U41)</f>
        <v>0.98753949091769755</v>
      </c>
      <c r="F87" s="348">
        <f>SUM(F41:$U41)</f>
        <v>0.98367335321381688</v>
      </c>
      <c r="G87" s="348">
        <f>SUM(G41:$U41)</f>
        <v>0.97704269457608461</v>
      </c>
      <c r="H87" s="348">
        <f>SUM(H41:$U41)</f>
        <v>0.9667218467220664</v>
      </c>
      <c r="I87" s="348">
        <f>SUM(I41:$U41)</f>
        <v>0.91842020209878683</v>
      </c>
      <c r="J87" s="348">
        <f>SUM(J41:$U41)</f>
        <v>0.89293835964053869</v>
      </c>
      <c r="K87" s="348">
        <f>SUM(K41:$U41)</f>
        <v>0.87313747499138117</v>
      </c>
      <c r="L87" s="348">
        <f>SUM(L41:$U41)</f>
        <v>0.85005115624517202</v>
      </c>
      <c r="M87" s="348">
        <f>SUM(M41:$U41)</f>
        <v>0.7375818258151412</v>
      </c>
      <c r="N87" s="348">
        <f>SUM(N41:$U41)</f>
        <v>0.71847290080040693</v>
      </c>
      <c r="O87" s="348">
        <f>SUM(O41:$U41)</f>
        <v>0.69248866010457277</v>
      </c>
      <c r="P87" s="348">
        <f>SUM(P41:$U41)</f>
        <v>0.33337794709950686</v>
      </c>
      <c r="Q87" s="348">
        <f>SUM(Q41:$U41)</f>
        <v>0.31648960057646036</v>
      </c>
      <c r="R87" s="348">
        <f>SUM(R41:$U41)</f>
        <v>0.29376945365220308</v>
      </c>
      <c r="S87" s="348">
        <f>SUM(S41:$U41)</f>
        <v>0.26459395047277212</v>
      </c>
      <c r="T87" s="348">
        <f>SUM(T41:$U41)</f>
        <v>2.1303034387528896E-2</v>
      </c>
      <c r="U87" s="348">
        <f>SUM(U41:$U41)</f>
        <v>8.2165412604808807E-3</v>
      </c>
    </row>
    <row r="88" spans="1:21" x14ac:dyDescent="0.25">
      <c r="A88" s="348"/>
      <c r="B88" s="348"/>
      <c r="C88" s="349">
        <v>42014</v>
      </c>
      <c r="D88" s="348">
        <f>SUM(D42:$U42)</f>
        <v>0.98551313797361217</v>
      </c>
      <c r="E88" s="348">
        <f>SUM(E42:$U42)</f>
        <v>0.98503311024978757</v>
      </c>
      <c r="F88" s="348">
        <f>SUM(F42:$U42)</f>
        <v>0.98093666089698672</v>
      </c>
      <c r="G88" s="348">
        <f>SUM(G42:$U42)</f>
        <v>0.97454304061830044</v>
      </c>
      <c r="H88" s="348">
        <f>SUM(H42:$U42)</f>
        <v>0.96540062315762043</v>
      </c>
      <c r="I88" s="348">
        <f>SUM(I42:$U42)</f>
        <v>0.9189805556088686</v>
      </c>
      <c r="J88" s="348">
        <f>SUM(J42:$U42)</f>
        <v>0.89536494389176369</v>
      </c>
      <c r="K88" s="348">
        <f>SUM(K42:$U42)</f>
        <v>0.87796550244092941</v>
      </c>
      <c r="L88" s="348">
        <f>SUM(L42:$U42)</f>
        <v>0.8565516397356987</v>
      </c>
      <c r="M88" s="348">
        <f>SUM(M42:$U42)</f>
        <v>0.74870681017637253</v>
      </c>
      <c r="N88" s="348">
        <f>SUM(N42:$U42)</f>
        <v>0.72823236510157585</v>
      </c>
      <c r="O88" s="348">
        <f>SUM(O42:$U42)</f>
        <v>0.70339979417622089</v>
      </c>
      <c r="P88" s="348">
        <f>SUM(P42:$U42)</f>
        <v>0.3385923970490694</v>
      </c>
      <c r="Q88" s="348">
        <f>SUM(Q42:$U42)</f>
        <v>0.32122531160712242</v>
      </c>
      <c r="R88" s="348">
        <f>SUM(R42:$U42)</f>
        <v>0.29239748977124691</v>
      </c>
      <c r="S88" s="348">
        <f>SUM(S42:$U42)</f>
        <v>0.26480871625244617</v>
      </c>
      <c r="T88" s="348">
        <f>SUM(T42:$U42)</f>
        <v>1.6916366294026375E-2</v>
      </c>
      <c r="U88" s="348">
        <f>SUM(U42:$U42)</f>
        <v>7.0318253710865974E-3</v>
      </c>
    </row>
    <row r="89" spans="1:21" x14ac:dyDescent="0.25">
      <c r="A89" s="348"/>
      <c r="B89" s="348"/>
      <c r="C89" s="349">
        <v>2015</v>
      </c>
      <c r="D89" s="348">
        <f>SUM(D43:$U43)</f>
        <v>0.97547780377499294</v>
      </c>
      <c r="E89" s="348">
        <f>SUM(E43:$U43)</f>
        <v>0.97527642175555229</v>
      </c>
      <c r="F89" s="348">
        <f>SUM(F43:$U43)</f>
        <v>0.97087331628426909</v>
      </c>
      <c r="G89" s="348">
        <f>SUM(G43:$U43)</f>
        <v>0.96561054605990648</v>
      </c>
      <c r="H89" s="348">
        <f>SUM(H43:$U43)</f>
        <v>0.95733300875872374</v>
      </c>
      <c r="I89" s="348">
        <f>SUM(I43:$U43)</f>
        <v>0.91464997734874487</v>
      </c>
      <c r="J89" s="348">
        <f>SUM(J43:$U43)</f>
        <v>0.89531153906136751</v>
      </c>
      <c r="K89" s="348">
        <f>SUM(K43:$U43)</f>
        <v>0.88123722467571497</v>
      </c>
      <c r="L89" s="348">
        <f>SUM(L43:$U43)</f>
        <v>0.86384110432118177</v>
      </c>
      <c r="M89" s="348">
        <f>SUM(M43:$U43)</f>
        <v>0.75172824691981077</v>
      </c>
      <c r="N89" s="348">
        <f>SUM(N43:$U43)</f>
        <v>0.73557241540402174</v>
      </c>
      <c r="O89" s="348">
        <f>SUM(O43:$U43)</f>
        <v>0.71124675776809454</v>
      </c>
      <c r="P89" s="348">
        <f>SUM(P43:$U43)</f>
        <v>0.34009256865829229</v>
      </c>
      <c r="Q89" s="348">
        <f>SUM(Q43:$U43)</f>
        <v>0.32272173371165991</v>
      </c>
      <c r="R89" s="348">
        <f>SUM(R43:$U43)</f>
        <v>0.29443341959267855</v>
      </c>
      <c r="S89" s="348">
        <f>SUM(S43:$U43)</f>
        <v>0.26393307652324438</v>
      </c>
      <c r="T89" s="348">
        <f>SUM(T43:$U43)</f>
        <v>1.7123728059232235E-2</v>
      </c>
      <c r="U89" s="348">
        <f>SUM(U43:$U43)</f>
        <v>7.2515932843089104E-3</v>
      </c>
    </row>
    <row r="90" spans="1:21" x14ac:dyDescent="0.25">
      <c r="A90" s="348"/>
      <c r="B90" s="348"/>
      <c r="C90" s="349">
        <v>12015</v>
      </c>
      <c r="D90" s="348">
        <f>SUM(D44:$U44)</f>
        <v>0.98354677972383797</v>
      </c>
      <c r="E90" s="348">
        <f>SUM(E44:$U44)</f>
        <v>0.98345595179125667</v>
      </c>
      <c r="F90" s="348">
        <f>SUM(F44:$U44)</f>
        <v>0.97890283493325114</v>
      </c>
      <c r="G90" s="348">
        <f>SUM(G44:$U44)</f>
        <v>0.97425074363127351</v>
      </c>
      <c r="H90" s="348">
        <f>SUM(H44:$U44)</f>
        <v>0.96668795216828585</v>
      </c>
      <c r="I90" s="348">
        <f>SUM(I44:$U44)</f>
        <v>0.92073151562362909</v>
      </c>
      <c r="J90" s="348">
        <f>SUM(J44:$U44)</f>
        <v>0.8992357337847352</v>
      </c>
      <c r="K90" s="348">
        <f>SUM(K44:$U44)</f>
        <v>0.88445709180086851</v>
      </c>
      <c r="L90" s="348">
        <f>SUM(L44:$U44)</f>
        <v>0.86499618832021952</v>
      </c>
      <c r="M90" s="348">
        <f>SUM(M44:$U44)</f>
        <v>0.74534708354622126</v>
      </c>
      <c r="N90" s="348">
        <f>SUM(N44:$U44)</f>
        <v>0.728151542134583</v>
      </c>
      <c r="O90" s="348">
        <f>SUM(O44:$U44)</f>
        <v>0.70134204160422087</v>
      </c>
      <c r="P90" s="348">
        <f>SUM(P44:$U44)</f>
        <v>0.33885940443724394</v>
      </c>
      <c r="Q90" s="348">
        <f>SUM(Q44:$U44)</f>
        <v>0.32225463073700666</v>
      </c>
      <c r="R90" s="348">
        <f>SUM(R44:$U44)</f>
        <v>0.29537341091781855</v>
      </c>
      <c r="S90" s="348">
        <f>SUM(S44:$U44)</f>
        <v>0.26558731216937304</v>
      </c>
      <c r="T90" s="348">
        <f>SUM(T44:$U44)</f>
        <v>1.9542989321053028E-2</v>
      </c>
      <c r="U90" s="348">
        <f>SUM(U44:$U44)</f>
        <v>7.8321518376469612E-3</v>
      </c>
    </row>
    <row r="91" spans="1:21" x14ac:dyDescent="0.25">
      <c r="A91" s="348"/>
      <c r="B91" s="348"/>
      <c r="C91" s="349">
        <v>22015</v>
      </c>
      <c r="D91" s="348">
        <f>SUM(D45:$U45)</f>
        <v>0.98555091317393817</v>
      </c>
      <c r="E91" s="348">
        <f>SUM(E45:$U45)</f>
        <v>0.9850829909555614</v>
      </c>
      <c r="F91" s="348">
        <f>SUM(F45:$U45)</f>
        <v>0.98067476041615009</v>
      </c>
      <c r="G91" s="348">
        <f>SUM(G45:$U45)</f>
        <v>0.97418470308184624</v>
      </c>
      <c r="H91" s="348">
        <f>SUM(H45:$U45)</f>
        <v>0.96574880182743073</v>
      </c>
      <c r="I91" s="348">
        <f>SUM(I45:$U45)</f>
        <v>0.9231724888086319</v>
      </c>
      <c r="J91" s="348">
        <f>SUM(J45:$U45)</f>
        <v>0.9024767130613327</v>
      </c>
      <c r="K91" s="348">
        <f>SUM(K45:$U45)</f>
        <v>0.8889708211645484</v>
      </c>
      <c r="L91" s="348">
        <f>SUM(L45:$U45)</f>
        <v>0.86900391522794962</v>
      </c>
      <c r="M91" s="348">
        <f>SUM(M45:$U45)</f>
        <v>0.75229881051927805</v>
      </c>
      <c r="N91" s="348">
        <f>SUM(N45:$U45)</f>
        <v>0.73516069259494543</v>
      </c>
      <c r="O91" s="348">
        <f>SUM(O45:$U45)</f>
        <v>0.71105887833982706</v>
      </c>
      <c r="P91" s="348">
        <f>SUM(P45:$U45)</f>
        <v>0.34598060790449381</v>
      </c>
      <c r="Q91" s="348">
        <f>SUM(Q45:$U45)</f>
        <v>0.32988265436142683</v>
      </c>
      <c r="R91" s="348">
        <f>SUM(R45:$U45)</f>
        <v>0.30094960797578096</v>
      </c>
      <c r="S91" s="348">
        <f>SUM(S45:$U45)</f>
        <v>0.27168839517980814</v>
      </c>
      <c r="T91" s="348">
        <f>SUM(T45:$U45)</f>
        <v>1.8498205579817295E-2</v>
      </c>
      <c r="U91" s="348">
        <f>SUM(U45:$U45)</f>
        <v>8.302672766149044E-3</v>
      </c>
    </row>
    <row r="92" spans="1:21" x14ac:dyDescent="0.25">
      <c r="A92" s="348"/>
      <c r="B92" s="348"/>
      <c r="C92" s="349">
        <v>32015</v>
      </c>
      <c r="D92" s="348">
        <f>SUM(D46:$U46)</f>
        <v>0.98400644793582615</v>
      </c>
      <c r="E92" s="348">
        <f>SUM(E46:$U46)</f>
        <v>0.98388190567493439</v>
      </c>
      <c r="F92" s="348">
        <f>SUM(F46:$U46)</f>
        <v>0.97898010024800897</v>
      </c>
      <c r="G92" s="348">
        <f>SUM(G46:$U46)</f>
        <v>0.97389934025704861</v>
      </c>
      <c r="H92" s="348">
        <f>SUM(H46:$U46)</f>
        <v>0.96511447429656982</v>
      </c>
      <c r="I92" s="348">
        <f>SUM(I46:$U46)</f>
        <v>0.92089857533574104</v>
      </c>
      <c r="J92" s="348">
        <f>SUM(J46:$U46)</f>
        <v>0.90020566247403622</v>
      </c>
      <c r="K92" s="348">
        <f>SUM(K46:$U46)</f>
        <v>0.88650097791105509</v>
      </c>
      <c r="L92" s="348">
        <f>SUM(L46:$U46)</f>
        <v>0.8710942966863513</v>
      </c>
      <c r="M92" s="348">
        <f>SUM(M46:$U46)</f>
        <v>0.76171810459345579</v>
      </c>
      <c r="N92" s="348">
        <f>SUM(N46:$U46)</f>
        <v>0.7445733705535531</v>
      </c>
      <c r="O92" s="348">
        <f>SUM(O46:$U46)</f>
        <v>0.71991810109466314</v>
      </c>
      <c r="P92" s="348">
        <f>SUM(P46:$U46)</f>
        <v>0.34853875543922186</v>
      </c>
      <c r="Q92" s="348">
        <f>SUM(Q46:$U46)</f>
        <v>0.33013814222067595</v>
      </c>
      <c r="R92" s="348">
        <f>SUM(R46:$U46)</f>
        <v>0.30478908587247133</v>
      </c>
      <c r="S92" s="348">
        <f>SUM(S46:$U46)</f>
        <v>0.27406668942421675</v>
      </c>
      <c r="T92" s="348">
        <f>SUM(T46:$U46)</f>
        <v>1.6214343719184399E-2</v>
      </c>
      <c r="U92" s="348">
        <f>SUM(U46:$U46)</f>
        <v>5.9688212350010872E-3</v>
      </c>
    </row>
    <row r="93" spans="1:21" x14ac:dyDescent="0.25">
      <c r="A93" s="348"/>
      <c r="B93" s="348"/>
      <c r="C93" s="349">
        <v>42015</v>
      </c>
      <c r="D93" s="348">
        <f>SUM(D47:$U47)</f>
        <v>0.94903318690921878</v>
      </c>
      <c r="E93" s="348">
        <f>SUM(E47:$U47)</f>
        <v>0.9489114647731185</v>
      </c>
      <c r="F93" s="348">
        <f>SUM(F47:$U47)</f>
        <v>0.94515624362975359</v>
      </c>
      <c r="G93" s="348">
        <f>SUM(G47:$U47)</f>
        <v>0.94033030467107892</v>
      </c>
      <c r="H93" s="348">
        <f>SUM(H47:$U47)</f>
        <v>0.93200761219486594</v>
      </c>
      <c r="I93" s="348">
        <f>SUM(I47:$U47)</f>
        <v>0.89397148182615638</v>
      </c>
      <c r="J93" s="348">
        <f>SUM(J47:$U47)</f>
        <v>0.87945672729983926</v>
      </c>
      <c r="K93" s="348">
        <f>SUM(K47:$U47)</f>
        <v>0.86514609353616834</v>
      </c>
      <c r="L93" s="348">
        <f>SUM(L47:$U47)</f>
        <v>0.85037219477817416</v>
      </c>
      <c r="M93" s="348">
        <f>SUM(M47:$U47)</f>
        <v>0.74755386961624026</v>
      </c>
      <c r="N93" s="348">
        <f>SUM(N47:$U47)</f>
        <v>0.73438245663419366</v>
      </c>
      <c r="O93" s="348">
        <f>SUM(O47:$U47)</f>
        <v>0.71261403383687139</v>
      </c>
      <c r="P93" s="348">
        <f>SUM(P47:$U47)</f>
        <v>0.32707772077992558</v>
      </c>
      <c r="Q93" s="348">
        <f>SUM(Q47:$U47)</f>
        <v>0.30870600650086999</v>
      </c>
      <c r="R93" s="348">
        <f>SUM(R47:$U47)</f>
        <v>0.27675389731302857</v>
      </c>
      <c r="S93" s="348">
        <f>SUM(S47:$U47)</f>
        <v>0.24453624943271279</v>
      </c>
      <c r="T93" s="348">
        <f>SUM(T47:$U47)</f>
        <v>1.4269797597080469E-2</v>
      </c>
      <c r="U93" s="348">
        <f>SUM(U47:$U47)</f>
        <v>6.9054011255502701E-3</v>
      </c>
    </row>
    <row r="94" spans="1:21" x14ac:dyDescent="0.25">
      <c r="A94" s="348"/>
      <c r="B94" s="348"/>
      <c r="C94" s="349">
        <v>2016</v>
      </c>
      <c r="D94" s="348">
        <f>SUM(D48:$U48)</f>
        <v>0.95987015083665028</v>
      </c>
      <c r="E94" s="348">
        <f>SUM(E48:$U48)</f>
        <v>0.95948814530856907</v>
      </c>
      <c r="F94" s="348">
        <f>SUM(F48:$U48)</f>
        <v>0.95561116840690374</v>
      </c>
      <c r="G94" s="348">
        <f>SUM(G48:$U48)</f>
        <v>0.95069119753316045</v>
      </c>
      <c r="H94" s="348">
        <f>SUM(H48:$U48)</f>
        <v>0.94236114295199513</v>
      </c>
      <c r="I94" s="348">
        <f>SUM(I48:$U48)</f>
        <v>0.90562684880569577</v>
      </c>
      <c r="J94" s="348">
        <f>SUM(J48:$U48)</f>
        <v>0.88920086482539773</v>
      </c>
      <c r="K94" s="348">
        <f>SUM(K48:$U48)</f>
        <v>0.87437712168321013</v>
      </c>
      <c r="L94" s="348">
        <f>SUM(L48:$U48)</f>
        <v>0.85865368088707328</v>
      </c>
      <c r="M94" s="348">
        <f>SUM(M48:$U48)</f>
        <v>0.75720186671242118</v>
      </c>
      <c r="N94" s="348">
        <f>SUM(N48:$U48)</f>
        <v>0.74363092379644513</v>
      </c>
      <c r="O94" s="348">
        <f>SUM(O48:$U48)</f>
        <v>0.72552724229171872</v>
      </c>
      <c r="P94" s="348">
        <f>SUM(P48:$U48)</f>
        <v>0.35731069790199399</v>
      </c>
      <c r="Q94" s="348">
        <f>SUM(Q48:$U48)</f>
        <v>0.33830794738605618</v>
      </c>
      <c r="R94" s="348">
        <f>SUM(R48:$U48)</f>
        <v>0.3095685881562531</v>
      </c>
      <c r="S94" s="348">
        <f>SUM(S48:$U48)</f>
        <v>0.28360325517132878</v>
      </c>
      <c r="T94" s="348">
        <f>SUM(T48:$U48)</f>
        <v>1.9407991785556078E-2</v>
      </c>
      <c r="U94" s="348">
        <f>SUM(U48:$U48)</f>
        <v>7.3596225120127201E-3</v>
      </c>
    </row>
    <row r="95" spans="1:21" x14ac:dyDescent="0.25">
      <c r="A95" s="348"/>
      <c r="B95" s="348"/>
      <c r="C95" s="349">
        <v>12016</v>
      </c>
      <c r="D95" s="348">
        <f>SUM(D49:$U49)</f>
        <v>0.95987015083665028</v>
      </c>
      <c r="E95" s="348">
        <f>SUM(E49:$U49)</f>
        <v>0.95948814530856907</v>
      </c>
      <c r="F95" s="348">
        <f>SUM(F49:$U49)</f>
        <v>0.95561116840690374</v>
      </c>
      <c r="G95" s="348">
        <f>SUM(G49:$U49)</f>
        <v>0.95069119753316045</v>
      </c>
      <c r="H95" s="348">
        <f>SUM(H49:$U49)</f>
        <v>0.94236114295199513</v>
      </c>
      <c r="I95" s="348">
        <f>SUM(I49:$U49)</f>
        <v>0.90562684880569577</v>
      </c>
      <c r="J95" s="348">
        <f>SUM(J49:$U49)</f>
        <v>0.88920086482539773</v>
      </c>
      <c r="K95" s="348">
        <f>SUM(K49:$U49)</f>
        <v>0.87437712168321013</v>
      </c>
      <c r="L95" s="348">
        <f>SUM(L49:$U49)</f>
        <v>0.85865368088707328</v>
      </c>
      <c r="M95" s="348">
        <f>SUM(M49:$U49)</f>
        <v>0.75720186671242118</v>
      </c>
      <c r="N95" s="348">
        <f>SUM(N49:$U49)</f>
        <v>0.74363092379644513</v>
      </c>
      <c r="O95" s="348">
        <f>SUM(O49:$U49)</f>
        <v>0.72552724229171872</v>
      </c>
      <c r="P95" s="348">
        <f>SUM(P49:$U49)</f>
        <v>0.35731069790199399</v>
      </c>
      <c r="Q95" s="348">
        <f>SUM(Q49:$U49)</f>
        <v>0.33830794738605618</v>
      </c>
      <c r="R95" s="348">
        <f>SUM(R49:$U49)</f>
        <v>0.3095685881562531</v>
      </c>
      <c r="S95" s="348">
        <f>SUM(S49:$U49)</f>
        <v>0.28360325517132878</v>
      </c>
      <c r="T95" s="348">
        <f>SUM(T49:$U49)</f>
        <v>1.9407991785556078E-2</v>
      </c>
      <c r="U95" s="348">
        <f>SUM(U49:$U49)</f>
        <v>7.3596225120127201E-3</v>
      </c>
    </row>
    <row r="96" spans="1:21" s="342" customFormat="1" x14ac:dyDescent="0.25">
      <c r="B96" s="351"/>
      <c r="C96" s="344"/>
    </row>
    <row r="97" spans="3:3" s="342" customFormat="1" x14ac:dyDescent="0.25">
      <c r="C97" s="344"/>
    </row>
    <row r="98" spans="3:3" s="342" customFormat="1" x14ac:dyDescent="0.25">
      <c r="C98" s="344"/>
    </row>
    <row r="99" spans="3:3" s="342" customFormat="1" x14ac:dyDescent="0.25">
      <c r="C99" s="344"/>
    </row>
    <row r="100" spans="3:3" s="342" customFormat="1" x14ac:dyDescent="0.25">
      <c r="C100" s="344"/>
    </row>
    <row r="101" spans="3:3" s="342" customFormat="1" x14ac:dyDescent="0.25">
      <c r="C101" s="344"/>
    </row>
    <row r="102" spans="3:3" s="342" customFormat="1" x14ac:dyDescent="0.25">
      <c r="C102" s="344"/>
    </row>
    <row r="103" spans="3:3" s="342" customFormat="1" x14ac:dyDescent="0.25">
      <c r="C103" s="344"/>
    </row>
    <row r="104" spans="3:3" s="342" customFormat="1" x14ac:dyDescent="0.25">
      <c r="C104" s="344"/>
    </row>
    <row r="105" spans="3:3" s="342" customFormat="1" x14ac:dyDescent="0.25">
      <c r="C105" s="344"/>
    </row>
    <row r="106" spans="3:3" s="342" customFormat="1" x14ac:dyDescent="0.25">
      <c r="C106" s="344"/>
    </row>
    <row r="107" spans="3:3" s="342" customFormat="1" x14ac:dyDescent="0.25">
      <c r="C107" s="344"/>
    </row>
    <row r="108" spans="3:3" s="342" customFormat="1" x14ac:dyDescent="0.25">
      <c r="C108" s="344"/>
    </row>
    <row r="109" spans="3:3" s="342" customFormat="1" x14ac:dyDescent="0.25">
      <c r="C109" s="344"/>
    </row>
    <row r="110" spans="3:3" s="342" customFormat="1" x14ac:dyDescent="0.25">
      <c r="C110" s="344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5" width="17.7109375" customWidth="1"/>
    <col min="6" max="6" width="20.28515625" customWidth="1"/>
    <col min="7" max="7" width="21.5703125" customWidth="1"/>
  </cols>
  <sheetData>
    <row r="1" spans="1:12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</row>
    <row r="2" spans="1:12" s="9" customFormat="1" ht="3" customHeight="1" x14ac:dyDescent="0.25">
      <c r="A2" s="142"/>
      <c r="B2" s="143"/>
      <c r="C2" s="142"/>
      <c r="D2" s="6"/>
      <c r="E2" s="6"/>
      <c r="F2" s="7"/>
      <c r="G2" s="7"/>
    </row>
    <row r="3" spans="1:12" s="165" customFormat="1" ht="10.5" customHeight="1" x14ac:dyDescent="0.25">
      <c r="A3" s="161">
        <v>8</v>
      </c>
      <c r="B3" s="162"/>
      <c r="C3" s="163"/>
      <c r="D3" s="164"/>
      <c r="E3" s="164" t="s">
        <v>235</v>
      </c>
      <c r="F3" s="163" t="s">
        <v>250</v>
      </c>
      <c r="G3" s="163" t="s">
        <v>251</v>
      </c>
      <c r="H3" s="163"/>
      <c r="I3" s="163"/>
      <c r="J3" s="163"/>
      <c r="K3" s="163"/>
      <c r="L3" s="163"/>
    </row>
    <row r="4" spans="1:12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49</v>
      </c>
      <c r="F4" s="163">
        <f>HLOOKUP(F$3,'Pnad-C'!$1:$1048576,2,0)</f>
        <v>51</v>
      </c>
      <c r="G4" s="163">
        <f>HLOOKUP(G$3,'Pnad-C'!$1:$1048576,2,0)</f>
        <v>50</v>
      </c>
      <c r="H4" s="167"/>
      <c r="I4" s="167"/>
      <c r="J4" s="167"/>
      <c r="K4" s="167"/>
      <c r="L4" s="167"/>
    </row>
    <row r="5" spans="1:12" s="12" customFormat="1" ht="62.25" customHeight="1" x14ac:dyDescent="0.25">
      <c r="A5" s="11"/>
      <c r="B5" s="148"/>
      <c r="C5" s="138"/>
      <c r="D5" s="371" t="str">
        <f>VLOOKUP(A3,'Indicadores do boletim'!$D:$N,3,0)</f>
        <v>Taxa de participação da população de 14 anos ou mais no mercado de trabalho segundo sexo: Região Metropolitana do Rio de Janeiro, 2012 a 2016</v>
      </c>
      <c r="E5" s="371"/>
      <c r="F5" s="371"/>
      <c r="G5" s="371"/>
      <c r="H5" s="10"/>
    </row>
    <row r="6" spans="1:12" s="12" customFormat="1" ht="14.25" customHeight="1" thickBot="1" x14ac:dyDescent="0.25">
      <c r="A6" s="11"/>
      <c r="B6" s="150"/>
      <c r="C6" s="138"/>
      <c r="D6" s="13"/>
      <c r="E6" s="13"/>
      <c r="F6" s="14"/>
      <c r="G6" s="107" t="s">
        <v>186</v>
      </c>
      <c r="H6" s="11"/>
    </row>
    <row r="7" spans="1:12" s="11" customFormat="1" ht="22.5" customHeight="1" thickTop="1" x14ac:dyDescent="0.25">
      <c r="A7" s="138"/>
      <c r="B7" s="151"/>
      <c r="C7" s="138"/>
      <c r="D7" s="96" t="s">
        <v>0</v>
      </c>
      <c r="E7" s="116" t="s">
        <v>372</v>
      </c>
      <c r="F7" s="97" t="s">
        <v>167</v>
      </c>
      <c r="G7" s="97" t="s">
        <v>168</v>
      </c>
    </row>
    <row r="8" spans="1:12" ht="15.75" x14ac:dyDescent="0.25">
      <c r="B8" s="10">
        <f>D8</f>
        <v>2012</v>
      </c>
      <c r="C8" s="152">
        <v>0</v>
      </c>
      <c r="D8" s="98">
        <v>2012</v>
      </c>
      <c r="E8" s="117">
        <f>IFERROR(VLOOKUP($B8&amp;"_"&amp;$C8&amp;"_"&amp;$A$4,'Pnad-C'!$1:$1048576,E$4,0)*100,"-")</f>
        <v>59.205591678619385</v>
      </c>
      <c r="F8" s="117">
        <f>IFERROR(VLOOKUP($B8&amp;"_"&amp;$C8&amp;"_"&amp;$A$4,'Pnad-C'!$1:$1048576,F$4,0)*100,"-")</f>
        <v>71.051269769668579</v>
      </c>
      <c r="G8" s="117">
        <f>IFERROR(VLOOKUP($B8&amp;"_"&amp;$C8&amp;"_"&amp;$A$4,'Pnad-C'!$1:$1048576,G$4,0)*100,"-")</f>
        <v>49.360343813896179</v>
      </c>
    </row>
    <row r="9" spans="1:12" ht="15.75" x14ac:dyDescent="0.25">
      <c r="B9" s="10">
        <f>B8</f>
        <v>2012</v>
      </c>
      <c r="C9" s="152">
        <v>1</v>
      </c>
      <c r="D9" s="99" t="s">
        <v>3</v>
      </c>
      <c r="E9" s="127">
        <f>IFERROR(VLOOKUP($B9&amp;"_"&amp;$C9&amp;"_"&amp;$A$4,'Pnad-C'!$1:$1048576,E$4,0)*100,"-")</f>
        <v>59.527862071990967</v>
      </c>
      <c r="F9" s="118">
        <f>IFERROR(VLOOKUP($B9&amp;"_"&amp;$C9&amp;"_"&amp;$A$4,'Pnad-C'!$1:$1048576,F$4,0)*100,"-")</f>
        <v>71.186566352844238</v>
      </c>
      <c r="G9" s="118">
        <f>IFERROR(VLOOKUP($B9&amp;"_"&amp;$C9&amp;"_"&amp;$A$4,'Pnad-C'!$1:$1048576,G$4,0)*100,"-")</f>
        <v>49.746128916740417</v>
      </c>
    </row>
    <row r="10" spans="1:12" ht="15.75" x14ac:dyDescent="0.25">
      <c r="B10" s="10">
        <f t="shared" ref="B10:B12" si="0">B9</f>
        <v>2012</v>
      </c>
      <c r="C10" s="152">
        <v>2</v>
      </c>
      <c r="D10" s="99" t="s">
        <v>4</v>
      </c>
      <c r="E10" s="127">
        <f>IFERROR(VLOOKUP($B10&amp;"_"&amp;$C10&amp;"_"&amp;$A$4,'Pnad-C'!$1:$1048576,E$4,0)*100,"-")</f>
        <v>59.465909004211426</v>
      </c>
      <c r="F10" s="118">
        <f>IFERROR(VLOOKUP($B10&amp;"_"&amp;$C10&amp;"_"&amp;$A$4,'Pnad-C'!$1:$1048576,F$4,0)*100,"-")</f>
        <v>71.411967277526855</v>
      </c>
      <c r="G10" s="118">
        <f>IFERROR(VLOOKUP($B10&amp;"_"&amp;$C10&amp;"_"&amp;$A$4,'Pnad-C'!$1:$1048576,G$4,0)*100,"-")</f>
        <v>49.605083465576172</v>
      </c>
    </row>
    <row r="11" spans="1:12" ht="15.75" x14ac:dyDescent="0.25">
      <c r="B11" s="10">
        <f t="shared" si="0"/>
        <v>2012</v>
      </c>
      <c r="C11" s="152">
        <v>3</v>
      </c>
      <c r="D11" s="99" t="s">
        <v>5</v>
      </c>
      <c r="E11" s="127">
        <f>IFERROR(VLOOKUP($B11&amp;"_"&amp;$C11&amp;"_"&amp;$A$4,'Pnad-C'!$1:$1048576,E$4,0)*100,"-")</f>
        <v>58.91527533531189</v>
      </c>
      <c r="F11" s="118">
        <f>IFERROR(VLOOKUP($B11&amp;"_"&amp;$C11&amp;"_"&amp;$A$4,'Pnad-C'!$1:$1048576,F$4,0)*100,"-")</f>
        <v>70.47467827796936</v>
      </c>
      <c r="G11" s="118">
        <f>IFERROR(VLOOKUP($B11&amp;"_"&amp;$C11&amp;"_"&amp;$A$4,'Pnad-C'!$1:$1048576,G$4,0)*100,"-")</f>
        <v>49.305683374404907</v>
      </c>
    </row>
    <row r="12" spans="1:12" ht="15.75" x14ac:dyDescent="0.25">
      <c r="B12" s="10">
        <f t="shared" si="0"/>
        <v>2012</v>
      </c>
      <c r="C12" s="152">
        <v>4</v>
      </c>
      <c r="D12" s="99" t="s">
        <v>6</v>
      </c>
      <c r="E12" s="127">
        <f>IFERROR(VLOOKUP($B12&amp;"_"&amp;$C12&amp;"_"&amp;$A$4,'Pnad-C'!$1:$1048576,E$4,0)*100,"-")</f>
        <v>58.913308382034302</v>
      </c>
      <c r="F12" s="118">
        <f>IFERROR(VLOOKUP($B12&amp;"_"&amp;$C12&amp;"_"&amp;$A$4,'Pnad-C'!$1:$1048576,F$4,0)*100,"-")</f>
        <v>71.131861209869385</v>
      </c>
      <c r="G12" s="118">
        <f>IFERROR(VLOOKUP($B12&amp;"_"&amp;$C12&amp;"_"&amp;$A$4,'Pnad-C'!$1:$1048576,G$4,0)*100,"-")</f>
        <v>48.784476518630981</v>
      </c>
    </row>
    <row r="13" spans="1:12" ht="15.75" x14ac:dyDescent="0.25">
      <c r="B13" s="10">
        <f>D13</f>
        <v>2013</v>
      </c>
      <c r="C13" s="152">
        <v>0</v>
      </c>
      <c r="D13" s="98">
        <v>2013</v>
      </c>
      <c r="E13" s="128">
        <f>IFERROR(VLOOKUP($B13&amp;"_"&amp;$C13&amp;"_"&amp;$A$4,'Pnad-C'!$1:$1048576,E$4,0)*100,"-")</f>
        <v>58.366072177886963</v>
      </c>
      <c r="F13" s="117">
        <f>IFERROR(VLOOKUP($B13&amp;"_"&amp;$C13&amp;"_"&amp;$A$4,'Pnad-C'!$1:$1048576,F$4,0)*100,"-")</f>
        <v>70.590651035308838</v>
      </c>
      <c r="G13" s="117">
        <f>IFERROR(VLOOKUP($B13&amp;"_"&amp;$C13&amp;"_"&amp;$A$4,'Pnad-C'!$1:$1048576,G$4,0)*100,"-")</f>
        <v>48.235875368118286</v>
      </c>
    </row>
    <row r="14" spans="1:12" ht="15.75" x14ac:dyDescent="0.25">
      <c r="B14" s="10">
        <f>B13</f>
        <v>2013</v>
      </c>
      <c r="C14" s="152">
        <v>1</v>
      </c>
      <c r="D14" s="99" t="s">
        <v>3</v>
      </c>
      <c r="E14" s="127">
        <f>IFERROR(VLOOKUP($B14&amp;"_"&amp;$C14&amp;"_"&amp;$A$4,'Pnad-C'!$1:$1048576,E$4,0)*100,"-")</f>
        <v>58.889257907867432</v>
      </c>
      <c r="F14" s="118">
        <f>IFERROR(VLOOKUP($B14&amp;"_"&amp;$C14&amp;"_"&amp;$A$4,'Pnad-C'!$1:$1048576,F$4,0)*100,"-")</f>
        <v>71.468180418014526</v>
      </c>
      <c r="G14" s="118">
        <f>IFERROR(VLOOKUP($B14&amp;"_"&amp;$C14&amp;"_"&amp;$A$4,'Pnad-C'!$1:$1048576,G$4,0)*100,"-")</f>
        <v>48.451036214828491</v>
      </c>
    </row>
    <row r="15" spans="1:12" ht="15.75" x14ac:dyDescent="0.25">
      <c r="B15" s="10">
        <f t="shared" ref="B15:B17" si="1">B14</f>
        <v>2013</v>
      </c>
      <c r="C15" s="152">
        <v>2</v>
      </c>
      <c r="D15" s="99" t="s">
        <v>4</v>
      </c>
      <c r="E15" s="127">
        <f>IFERROR(VLOOKUP($B15&amp;"_"&amp;$C15&amp;"_"&amp;$A$4,'Pnad-C'!$1:$1048576,E$4,0)*100,"-")</f>
        <v>58.50759744644165</v>
      </c>
      <c r="F15" s="118">
        <f>IFERROR(VLOOKUP($B15&amp;"_"&amp;$C15&amp;"_"&amp;$A$4,'Pnad-C'!$1:$1048576,F$4,0)*100,"-")</f>
        <v>71.093159914016724</v>
      </c>
      <c r="G15" s="118">
        <f>IFERROR(VLOOKUP($B15&amp;"_"&amp;$C15&amp;"_"&amp;$A$4,'Pnad-C'!$1:$1048576,G$4,0)*100,"-")</f>
        <v>48.11667799949646</v>
      </c>
    </row>
    <row r="16" spans="1:12" ht="15.75" x14ac:dyDescent="0.25">
      <c r="B16" s="10">
        <f t="shared" si="1"/>
        <v>2013</v>
      </c>
      <c r="C16" s="152">
        <v>3</v>
      </c>
      <c r="D16" s="99" t="s">
        <v>5</v>
      </c>
      <c r="E16" s="127">
        <f>IFERROR(VLOOKUP($B16&amp;"_"&amp;$C16&amp;"_"&amp;$A$4,'Pnad-C'!$1:$1048576,E$4,0)*100,"-")</f>
        <v>58.751308917999268</v>
      </c>
      <c r="F16" s="118">
        <f>IFERROR(VLOOKUP($B16&amp;"_"&amp;$C16&amp;"_"&amp;$A$4,'Pnad-C'!$1:$1048576,F$4,0)*100,"-")</f>
        <v>70.48189640045166</v>
      </c>
      <c r="G16" s="118">
        <f>IFERROR(VLOOKUP($B16&amp;"_"&amp;$C16&amp;"_"&amp;$A$4,'Pnad-C'!$1:$1048576,G$4,0)*100,"-")</f>
        <v>49.004879593849182</v>
      </c>
    </row>
    <row r="17" spans="2:7" ht="15.75" x14ac:dyDescent="0.25">
      <c r="B17" s="10">
        <f t="shared" si="1"/>
        <v>2013</v>
      </c>
      <c r="C17" s="152">
        <v>4</v>
      </c>
      <c r="D17" s="99" t="s">
        <v>6</v>
      </c>
      <c r="E17" s="127">
        <f>IFERROR(VLOOKUP($B17&amp;"_"&amp;$C17&amp;"_"&amp;$A$4,'Pnad-C'!$1:$1048576,E$4,0)*100,"-")</f>
        <v>57.316124439239502</v>
      </c>
      <c r="F17" s="118">
        <f>IFERROR(VLOOKUP($B17&amp;"_"&amp;$C17&amp;"_"&amp;$A$4,'Pnad-C'!$1:$1048576,F$4,0)*100,"-")</f>
        <v>69.319379329681396</v>
      </c>
      <c r="G17" s="118">
        <f>IFERROR(VLOOKUP($B17&amp;"_"&amp;$C17&amp;"_"&amp;$A$4,'Pnad-C'!$1:$1048576,G$4,0)*100,"-")</f>
        <v>47.370907664299011</v>
      </c>
    </row>
    <row r="18" spans="2:7" ht="15.75" x14ac:dyDescent="0.25">
      <c r="B18" s="10">
        <f>D18</f>
        <v>2014</v>
      </c>
      <c r="C18" s="152">
        <v>0</v>
      </c>
      <c r="D18" s="98">
        <v>2014</v>
      </c>
      <c r="E18" s="128">
        <f>IFERROR(VLOOKUP($B18&amp;"_"&amp;$C18&amp;"_"&amp;$A$4,'Pnad-C'!$1:$1048576,E$4,0)*100,"-")</f>
        <v>57.223272323608398</v>
      </c>
      <c r="F18" s="117">
        <f>IFERROR(VLOOKUP($B18&amp;"_"&amp;$C18&amp;"_"&amp;$A$4,'Pnad-C'!$1:$1048576,F$4,0)*100,"-")</f>
        <v>68.903428316116333</v>
      </c>
      <c r="G18" s="117">
        <f>IFERROR(VLOOKUP($B18&amp;"_"&amp;$C18&amp;"_"&amp;$A$4,'Pnad-C'!$1:$1048576,G$4,0)*100,"-")</f>
        <v>47.444969415664673</v>
      </c>
    </row>
    <row r="19" spans="2:7" ht="15.75" x14ac:dyDescent="0.25">
      <c r="B19" s="10">
        <f>B18</f>
        <v>2014</v>
      </c>
      <c r="C19" s="152">
        <v>1</v>
      </c>
      <c r="D19" s="99" t="s">
        <v>3</v>
      </c>
      <c r="E19" s="127">
        <f>IFERROR(VLOOKUP($B19&amp;"_"&amp;$C19&amp;"_"&amp;$A$4,'Pnad-C'!$1:$1048576,E$4,0)*100,"-")</f>
        <v>58.066487312316895</v>
      </c>
      <c r="F19" s="118">
        <f>IFERROR(VLOOKUP($B19&amp;"_"&amp;$C19&amp;"_"&amp;$A$4,'Pnad-C'!$1:$1048576,F$4,0)*100,"-")</f>
        <v>69.763094186782837</v>
      </c>
      <c r="G19" s="118">
        <f>IFERROR(VLOOKUP($B19&amp;"_"&amp;$C19&amp;"_"&amp;$A$4,'Pnad-C'!$1:$1048576,G$4,0)*100,"-")</f>
        <v>48.356443643569946</v>
      </c>
    </row>
    <row r="20" spans="2:7" ht="15.75" x14ac:dyDescent="0.25">
      <c r="B20" s="10">
        <f t="shared" ref="B20:B22" si="2">B19</f>
        <v>2014</v>
      </c>
      <c r="C20" s="152">
        <v>2</v>
      </c>
      <c r="D20" s="99" t="s">
        <v>4</v>
      </c>
      <c r="E20" s="127">
        <f>IFERROR(VLOOKUP($B20&amp;"_"&amp;$C20&amp;"_"&amp;$A$4,'Pnad-C'!$1:$1048576,E$4,0)*100,"-")</f>
        <v>57.368588447570801</v>
      </c>
      <c r="F20" s="118">
        <f>IFERROR(VLOOKUP($B20&amp;"_"&amp;$C20&amp;"_"&amp;$A$4,'Pnad-C'!$1:$1048576,F$4,0)*100,"-")</f>
        <v>69.090545177459717</v>
      </c>
      <c r="G20" s="118">
        <f>IFERROR(VLOOKUP($B20&amp;"_"&amp;$C20&amp;"_"&amp;$A$4,'Pnad-C'!$1:$1048576,G$4,0)*100,"-")</f>
        <v>47.479766607284546</v>
      </c>
    </row>
    <row r="21" spans="2:7" ht="15.75" x14ac:dyDescent="0.25">
      <c r="B21" s="10">
        <f t="shared" si="2"/>
        <v>2014</v>
      </c>
      <c r="C21" s="152">
        <v>3</v>
      </c>
      <c r="D21" s="99" t="s">
        <v>5</v>
      </c>
      <c r="E21" s="127">
        <f>IFERROR(VLOOKUP($B21&amp;"_"&amp;$C21&amp;"_"&amp;$A$4,'Pnad-C'!$1:$1048576,E$4,0)*100,"-")</f>
        <v>57.121104001998901</v>
      </c>
      <c r="F21" s="118">
        <f>IFERROR(VLOOKUP($B21&amp;"_"&amp;$C21&amp;"_"&amp;$A$4,'Pnad-C'!$1:$1048576,F$4,0)*100,"-")</f>
        <v>68.66002082824707</v>
      </c>
      <c r="G21" s="118">
        <f>IFERROR(VLOOKUP($B21&amp;"_"&amp;$C21&amp;"_"&amp;$A$4,'Pnad-C'!$1:$1048576,G$4,0)*100,"-")</f>
        <v>47.43877649307251</v>
      </c>
    </row>
    <row r="22" spans="2:7" ht="15.75" x14ac:dyDescent="0.25">
      <c r="B22" s="10">
        <f t="shared" si="2"/>
        <v>2014</v>
      </c>
      <c r="C22" s="152">
        <v>4</v>
      </c>
      <c r="D22" s="99" t="s">
        <v>6</v>
      </c>
      <c r="E22" s="127">
        <f>IFERROR(VLOOKUP($B22&amp;"_"&amp;$C22&amp;"_"&amp;$A$4,'Pnad-C'!$1:$1048576,E$4,0)*100,"-")</f>
        <v>56.336921453475952</v>
      </c>
      <c r="F22" s="118">
        <f>IFERROR(VLOOKUP($B22&amp;"_"&amp;$C22&amp;"_"&amp;$A$4,'Pnad-C'!$1:$1048576,F$4,0)*100,"-")</f>
        <v>68.100053071975708</v>
      </c>
      <c r="G22" s="118">
        <f>IFERROR(VLOOKUP($B22&amp;"_"&amp;$C22&amp;"_"&amp;$A$4,'Pnad-C'!$1:$1048576,G$4,0)*100,"-")</f>
        <v>46.504896879196167</v>
      </c>
    </row>
    <row r="23" spans="2:7" ht="15.75" x14ac:dyDescent="0.25">
      <c r="B23" s="10">
        <f>D23</f>
        <v>2015</v>
      </c>
      <c r="C23" s="152">
        <v>0</v>
      </c>
      <c r="D23" s="98">
        <v>2015</v>
      </c>
      <c r="E23" s="128">
        <f>IFERROR(VLOOKUP($B23&amp;"_"&amp;$C23&amp;"_"&amp;$A$4,'Pnad-C'!$1:$1048576,E$4,0)*100,"-")</f>
        <v>57.09613561630249</v>
      </c>
      <c r="F23" s="117">
        <f>IFERROR(VLOOKUP($B23&amp;"_"&amp;$C23&amp;"_"&amp;$A$4,'Pnad-C'!$1:$1048576,F$4,0)*100,"-")</f>
        <v>69.139969348907471</v>
      </c>
      <c r="G23" s="117">
        <f>IFERROR(VLOOKUP($B23&amp;"_"&amp;$C23&amp;"_"&amp;$A$4,'Pnad-C'!$1:$1048576,G$4,0)*100,"-")</f>
        <v>47.090134024620056</v>
      </c>
    </row>
    <row r="24" spans="2:7" ht="15.75" x14ac:dyDescent="0.25">
      <c r="B24" s="10">
        <f>B23</f>
        <v>2015</v>
      </c>
      <c r="C24" s="152">
        <v>1</v>
      </c>
      <c r="D24" s="99" t="s">
        <v>3</v>
      </c>
      <c r="E24" s="127">
        <f>IFERROR(VLOOKUP($B24&amp;"_"&amp;$C24&amp;"_"&amp;$A$4,'Pnad-C'!$1:$1048576,E$4,0)*100,"-")</f>
        <v>55.943691730499268</v>
      </c>
      <c r="F24" s="118">
        <f>IFERROR(VLOOKUP($B24&amp;"_"&amp;$C24&amp;"_"&amp;$A$4,'Pnad-C'!$1:$1048576,F$4,0)*100,"-")</f>
        <v>67.609977722167969</v>
      </c>
      <c r="G24" s="118">
        <f>IFERROR(VLOOKUP($B24&amp;"_"&amp;$C24&amp;"_"&amp;$A$4,'Pnad-C'!$1:$1048576,G$4,0)*100,"-")</f>
        <v>46.209365129470825</v>
      </c>
    </row>
    <row r="25" spans="2:7" ht="15.75" x14ac:dyDescent="0.25">
      <c r="B25" s="10">
        <f t="shared" ref="B25:B27" si="3">B24</f>
        <v>2015</v>
      </c>
      <c r="C25" s="152">
        <v>2</v>
      </c>
      <c r="D25" s="99" t="s">
        <v>4</v>
      </c>
      <c r="E25" s="127">
        <f>IFERROR(VLOOKUP($B25&amp;"_"&amp;$C25&amp;"_"&amp;$A$4,'Pnad-C'!$1:$1048576,E$4,0)*100,"-")</f>
        <v>57.152146100997925</v>
      </c>
      <c r="F25" s="118">
        <f>IFERROR(VLOOKUP($B25&amp;"_"&amp;$C25&amp;"_"&amp;$A$4,'Pnad-C'!$1:$1048576,F$4,0)*100,"-")</f>
        <v>69.283080101013184</v>
      </c>
      <c r="G25" s="118">
        <f>IFERROR(VLOOKUP($B25&amp;"_"&amp;$C25&amp;"_"&amp;$A$4,'Pnad-C'!$1:$1048576,G$4,0)*100,"-")</f>
        <v>47.030657529830933</v>
      </c>
    </row>
    <row r="26" spans="2:7" ht="15.75" x14ac:dyDescent="0.25">
      <c r="B26" s="10">
        <f t="shared" si="3"/>
        <v>2015</v>
      </c>
      <c r="C26" s="152">
        <v>3</v>
      </c>
      <c r="D26" s="99" t="s">
        <v>5</v>
      </c>
      <c r="E26" s="127">
        <f>IFERROR(VLOOKUP($B26&amp;"_"&amp;$C26&amp;"_"&amp;$A$4,'Pnad-C'!$1:$1048576,E$4,0)*100,"-")</f>
        <v>57.511883974075317</v>
      </c>
      <c r="F26" s="118">
        <f>IFERROR(VLOOKUP($B26&amp;"_"&amp;$C26&amp;"_"&amp;$A$4,'Pnad-C'!$1:$1048576,F$4,0)*100,"-")</f>
        <v>69.560867547988892</v>
      </c>
      <c r="G26" s="118">
        <f>IFERROR(VLOOKUP($B26&amp;"_"&amp;$C26&amp;"_"&amp;$A$4,'Pnad-C'!$1:$1048576,G$4,0)*100,"-")</f>
        <v>47.561743855476379</v>
      </c>
    </row>
    <row r="27" spans="2:7" ht="15.75" x14ac:dyDescent="0.25">
      <c r="B27" s="10">
        <f t="shared" si="3"/>
        <v>2015</v>
      </c>
      <c r="C27" s="152">
        <v>4</v>
      </c>
      <c r="D27" s="99" t="s">
        <v>6</v>
      </c>
      <c r="E27" s="127">
        <f>IFERROR(VLOOKUP($B27&amp;"_"&amp;$C27&amp;"_"&amp;$A$4,'Pnad-C'!$1:$1048576,E$4,0)*100,"-")</f>
        <v>57.776826620101929</v>
      </c>
      <c r="F27" s="118">
        <f>IFERROR(VLOOKUP($B27&amp;"_"&amp;$C27&amp;"_"&amp;$A$4,'Pnad-C'!$1:$1048576,F$4,0)*100,"-")</f>
        <v>70.105957984924316</v>
      </c>
      <c r="G27" s="118">
        <f>IFERROR(VLOOKUP($B27&amp;"_"&amp;$C27&amp;"_"&amp;$A$4,'Pnad-C'!$1:$1048576,G$4,0)*100,"-")</f>
        <v>47.558766603469849</v>
      </c>
    </row>
    <row r="28" spans="2:7" ht="15.75" x14ac:dyDescent="0.25">
      <c r="B28" s="10">
        <f>D28</f>
        <v>2016</v>
      </c>
      <c r="C28" s="152">
        <v>0</v>
      </c>
      <c r="D28" s="98">
        <v>2016</v>
      </c>
      <c r="E28" s="128">
        <f>IFERROR(VLOOKUP($B28&amp;"_"&amp;$C28&amp;"_"&amp;$A$4,'Pnad-C'!$1:$1048576,E$4,0)*100,"-")</f>
        <v>57.959026098251343</v>
      </c>
      <c r="F28" s="117">
        <f>IFERROR(VLOOKUP($B28&amp;"_"&amp;$C28&amp;"_"&amp;$A$4,'Pnad-C'!$1:$1048576,F$4,0)*100,"-")</f>
        <v>69.976520538330078</v>
      </c>
      <c r="G28" s="117">
        <f>IFERROR(VLOOKUP($B28&amp;"_"&amp;$C28&amp;"_"&amp;$A$4,'Pnad-C'!$1:$1048576,G$4,0)*100,"-")</f>
        <v>47.826004028320313</v>
      </c>
    </row>
    <row r="29" spans="2:7" ht="16.5" thickBot="1" x14ac:dyDescent="0.3">
      <c r="B29" s="10">
        <f>B28</f>
        <v>2016</v>
      </c>
      <c r="C29" s="152">
        <v>1</v>
      </c>
      <c r="D29" s="99" t="s">
        <v>3</v>
      </c>
      <c r="E29" s="127">
        <f>IFERROR(VLOOKUP($B29&amp;"_"&amp;$C29&amp;"_"&amp;$A$4,'Pnad-C'!$1:$1048576,E$4,0)*100,"-")</f>
        <v>57.959026098251343</v>
      </c>
      <c r="F29" s="118">
        <f>IFERROR(VLOOKUP($B29&amp;"_"&amp;$C29&amp;"_"&amp;$A$4,'Pnad-C'!$1:$1048576,F$4,0)*100,"-")</f>
        <v>69.976520538330078</v>
      </c>
      <c r="G29" s="118">
        <f>IFERROR(VLOOKUP($B29&amp;"_"&amp;$C29&amp;"_"&amp;$A$4,'Pnad-C'!$1:$1048576,G$4,0)*100,"-")</f>
        <v>47.826004028320313</v>
      </c>
    </row>
    <row r="30" spans="2:7" ht="27" customHeight="1" thickTop="1" x14ac:dyDescent="0.25">
      <c r="C30" s="154"/>
      <c r="D30" s="372" t="s">
        <v>785</v>
      </c>
      <c r="E30" s="372"/>
      <c r="F30" s="372"/>
      <c r="G30" s="372"/>
    </row>
    <row r="31" spans="2:7" x14ac:dyDescent="0.25">
      <c r="C31" s="154"/>
      <c r="D31" s="16" t="s">
        <v>2</v>
      </c>
      <c r="E31" s="16"/>
    </row>
    <row r="32" spans="2:7" x14ac:dyDescent="0.25">
      <c r="C32" s="154"/>
      <c r="D32" s="159" t="s">
        <v>435</v>
      </c>
      <c r="E32" s="105"/>
    </row>
    <row r="33" spans="3:5" x14ac:dyDescent="0.25">
      <c r="C33" s="154"/>
      <c r="D33" s="104" t="s">
        <v>436</v>
      </c>
      <c r="E33" s="104"/>
    </row>
  </sheetData>
  <mergeCells count="2">
    <mergeCell ref="D5:G5"/>
    <mergeCell ref="D30:G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"/>
  <sheetViews>
    <sheetView showGridLines="0" topLeftCell="B1" workbookViewId="0">
      <pane ySplit="3" topLeftCell="A4" activePane="bottomLeft" state="frozen"/>
      <selection activeCell="B84" sqref="B84"/>
      <selection pane="bottomLeft" activeCell="B84" sqref="B84"/>
    </sheetView>
  </sheetViews>
  <sheetFormatPr defaultRowHeight="15" x14ac:dyDescent="0.25"/>
  <cols>
    <col min="1" max="1" width="1.7109375" style="232" customWidth="1"/>
    <col min="2" max="2" width="6.85546875" style="232" customWidth="1"/>
    <col min="3" max="3" width="16.140625" style="352" customWidth="1"/>
    <col min="4" max="16384" width="9.140625" style="232"/>
  </cols>
  <sheetData>
    <row r="1" spans="1:21" x14ac:dyDescent="0.25">
      <c r="A1" s="339" t="s">
        <v>779</v>
      </c>
      <c r="C1" s="340"/>
    </row>
    <row r="2" spans="1:21" x14ac:dyDescent="0.25">
      <c r="C2" s="340"/>
      <c r="D2" s="341" t="s">
        <v>702</v>
      </c>
      <c r="E2" s="341" t="s">
        <v>711</v>
      </c>
      <c r="F2" s="341" t="s">
        <v>713</v>
      </c>
      <c r="G2" s="341" t="s">
        <v>714</v>
      </c>
      <c r="H2" s="341" t="s">
        <v>715</v>
      </c>
      <c r="I2" s="341" t="s">
        <v>716</v>
      </c>
      <c r="J2" s="341" t="s">
        <v>717</v>
      </c>
      <c r="K2" s="341" t="s">
        <v>718</v>
      </c>
      <c r="L2" s="341" t="s">
        <v>719</v>
      </c>
      <c r="M2" s="341" t="s">
        <v>703</v>
      </c>
      <c r="N2" s="341" t="s">
        <v>704</v>
      </c>
      <c r="O2" s="341" t="s">
        <v>705</v>
      </c>
      <c r="P2" s="341" t="s">
        <v>706</v>
      </c>
      <c r="Q2" s="341" t="s">
        <v>707</v>
      </c>
      <c r="R2" s="341" t="s">
        <v>708</v>
      </c>
      <c r="S2" s="341" t="s">
        <v>709</v>
      </c>
      <c r="T2" s="341" t="s">
        <v>710</v>
      </c>
      <c r="U2" s="341" t="s">
        <v>712</v>
      </c>
    </row>
    <row r="3" spans="1:21" x14ac:dyDescent="0.25">
      <c r="A3" s="339"/>
      <c r="B3" s="339" t="s">
        <v>775</v>
      </c>
      <c r="C3" s="340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</row>
    <row r="4" spans="1:21" ht="30" x14ac:dyDescent="0.25">
      <c r="A4" s="342"/>
      <c r="B4" s="343"/>
      <c r="C4" s="344"/>
      <c r="D4" s="345" t="s">
        <v>737</v>
      </c>
      <c r="E4" s="346" t="s">
        <v>738</v>
      </c>
      <c r="F4" s="346" t="s">
        <v>739</v>
      </c>
      <c r="G4" s="346" t="s">
        <v>740</v>
      </c>
      <c r="H4" s="346" t="s">
        <v>741</v>
      </c>
      <c r="I4" s="346" t="s">
        <v>742</v>
      </c>
      <c r="J4" s="346" t="s">
        <v>743</v>
      </c>
      <c r="K4" s="346" t="s">
        <v>197</v>
      </c>
      <c r="L4" s="346" t="s">
        <v>744</v>
      </c>
      <c r="M4" s="346" t="s">
        <v>745</v>
      </c>
      <c r="N4" s="346" t="s">
        <v>199</v>
      </c>
      <c r="O4" s="346" t="s">
        <v>746</v>
      </c>
      <c r="P4" s="346" t="s">
        <v>747</v>
      </c>
      <c r="Q4" s="346" t="s">
        <v>748</v>
      </c>
      <c r="R4" s="346" t="s">
        <v>749</v>
      </c>
      <c r="S4" s="346" t="s">
        <v>750</v>
      </c>
      <c r="T4" s="361" t="s">
        <v>770</v>
      </c>
      <c r="U4" s="361" t="s">
        <v>771</v>
      </c>
    </row>
    <row r="5" spans="1:21" x14ac:dyDescent="0.25">
      <c r="C5" s="340">
        <v>2012</v>
      </c>
      <c r="D5" s="232">
        <f>VLOOKUP(D$2,Tab_SEMT!$1:$1048576,HLOOKUP($C5&amp;"_"&amp;4,Tab_SEMT!$1:$1048576,2,0),0)</f>
        <v>8.3645299077033997E-2</v>
      </c>
      <c r="E5" s="232">
        <f>VLOOKUP(E$2,Tab_SEMT!$1:$1048576,HLOOKUP($C5&amp;"_"&amp;4,Tab_SEMT!$1:$1048576,2,0),0)</f>
        <v>-5.0363339483737946E-2</v>
      </c>
      <c r="F5" s="232">
        <f>VLOOKUP(F$2,Tab_SEMT!$1:$1048576,HLOOKUP($C5&amp;"_"&amp;4,Tab_SEMT!$1:$1048576,2,0),0)</f>
        <v>-1.563866063952446E-2</v>
      </c>
      <c r="G5" s="232">
        <f>VLOOKUP(G$2,Tab_SEMT!$1:$1048576,HLOOKUP($C5&amp;"_"&amp;4,Tab_SEMT!$1:$1048576,2,0),0)</f>
        <v>2.1723991259932518E-2</v>
      </c>
      <c r="H5" s="232">
        <f>VLOOKUP(H$2,Tab_SEMT!$1:$1048576,HLOOKUP($C5&amp;"_"&amp;4,Tab_SEMT!$1:$1048576,2,0),0)</f>
        <v>9.1608792543411255E-2</v>
      </c>
      <c r="I5" s="232">
        <f>VLOOKUP(I$2,Tab_SEMT!$1:$1048576,HLOOKUP($C5&amp;"_"&amp;4,Tab_SEMT!$1:$1048576,2,0),0)</f>
        <v>0.15816114842891693</v>
      </c>
      <c r="J5" s="232">
        <f>VLOOKUP(J$2,Tab_SEMT!$1:$1048576,HLOOKUP($C5&amp;"_"&amp;4,Tab_SEMT!$1:$1048576,2,0),0)</f>
        <v>0.19785052537918091</v>
      </c>
      <c r="K5" s="232">
        <f>VLOOKUP(K$2,Tab_SEMT!$1:$1048576,HLOOKUP($C5&amp;"_"&amp;4,Tab_SEMT!$1:$1048576,2,0),0)</f>
        <v>0.21130183339118958</v>
      </c>
      <c r="L5" s="232">
        <f>VLOOKUP(L$2,Tab_SEMT!$1:$1048576,HLOOKUP($C5&amp;"_"&amp;4,Tab_SEMT!$1:$1048576,2,0),0)</f>
        <v>0.27804630994796753</v>
      </c>
      <c r="M5" s="232">
        <f>VLOOKUP(M$2,Tab_SEMT!$1:$1048576,HLOOKUP($C5&amp;"_"&amp;4,Tab_SEMT!$1:$1048576,2,0),0)</f>
        <v>0.32558006048202515</v>
      </c>
      <c r="N5" s="232">
        <f>VLOOKUP(N$2,Tab_SEMT!$1:$1048576,HLOOKUP($C5&amp;"_"&amp;4,Tab_SEMT!$1:$1048576,2,0),0)</f>
        <v>0.37322208285331726</v>
      </c>
      <c r="O5" s="232">
        <f>VLOOKUP(O$2,Tab_SEMT!$1:$1048576,HLOOKUP($C5&amp;"_"&amp;4,Tab_SEMT!$1:$1048576,2,0),0)</f>
        <v>0.55048888921737671</v>
      </c>
      <c r="P5" s="232">
        <f>VLOOKUP(P$2,Tab_SEMT!$1:$1048576,HLOOKUP($C5&amp;"_"&amp;4,Tab_SEMT!$1:$1048576,2,0),0)</f>
        <v>0.80032634735107422</v>
      </c>
      <c r="Q5" s="232">
        <f>VLOOKUP(Q$2,Tab_SEMT!$1:$1048576,HLOOKUP($C5&amp;"_"&amp;4,Tab_SEMT!$1:$1048576,2,0),0)</f>
        <v>0.91888976097106934</v>
      </c>
      <c r="R5" s="232">
        <f>VLOOKUP(R$2,Tab_SEMT!$1:$1048576,HLOOKUP($C5&amp;"_"&amp;4,Tab_SEMT!$1:$1048576,2,0),0)</f>
        <v>0.98633533716201782</v>
      </c>
      <c r="S5" s="232">
        <f>VLOOKUP(S$2,Tab_SEMT!$1:$1048576,HLOOKUP($C5&amp;"_"&amp;4,Tab_SEMT!$1:$1048576,2,0),0)</f>
        <v>1.486170768737793</v>
      </c>
      <c r="T5" s="232">
        <f>VLOOKUP(T$2,Tab_SEMT!$1:$1048576,HLOOKUP($C5&amp;"_"&amp;4,Tab_SEMT!$1:$1048576,2,0),0)</f>
        <v>1.8588463068008423</v>
      </c>
      <c r="U5" s="232">
        <f>VLOOKUP(U$2,Tab_SEMT!$1:$1048576,HLOOKUP($C5&amp;"_"&amp;4,Tab_SEMT!$1:$1048576,2,0),0)</f>
        <v>2.0731301307678223</v>
      </c>
    </row>
    <row r="6" spans="1:21" x14ac:dyDescent="0.25">
      <c r="C6" s="340">
        <v>12012</v>
      </c>
      <c r="D6" s="232">
        <f>VLOOKUP(D$2,Tab_SEMT!$1:$1048576,HLOOKUP($C6&amp;"_"&amp;4,Tab_SEMT!$1:$1048576,2,0),0)</f>
        <v>0.28548714518547058</v>
      </c>
      <c r="E6" s="232">
        <f>VLOOKUP(E$2,Tab_SEMT!$1:$1048576,HLOOKUP($C6&amp;"_"&amp;4,Tab_SEMT!$1:$1048576,2,0),0)</f>
        <v>-7.7749244868755341E-2</v>
      </c>
      <c r="F6" s="232">
        <f>VLOOKUP(F$2,Tab_SEMT!$1:$1048576,HLOOKUP($C6&amp;"_"&amp;4,Tab_SEMT!$1:$1048576,2,0),0)</f>
        <v>-7.9825900495052338E-2</v>
      </c>
      <c r="G6" s="232">
        <f>VLOOKUP(G$2,Tab_SEMT!$1:$1048576,HLOOKUP($C6&amp;"_"&amp;4,Tab_SEMT!$1:$1048576,2,0),0)</f>
        <v>-4.077240452170372E-2</v>
      </c>
      <c r="H6" s="232">
        <f>VLOOKUP(H$2,Tab_SEMT!$1:$1048576,HLOOKUP($C6&amp;"_"&amp;4,Tab_SEMT!$1:$1048576,2,0),0)</f>
        <v>7.5102329254150391E-2</v>
      </c>
      <c r="I6" s="232">
        <f>VLOOKUP(I$2,Tab_SEMT!$1:$1048576,HLOOKUP($C6&amp;"_"&amp;4,Tab_SEMT!$1:$1048576,2,0),0)</f>
        <v>0.16388997435569763</v>
      </c>
      <c r="J6" s="232">
        <f>VLOOKUP(J$2,Tab_SEMT!$1:$1048576,HLOOKUP($C6&amp;"_"&amp;4,Tab_SEMT!$1:$1048576,2,0),0)</f>
        <v>0.2182731032371521</v>
      </c>
      <c r="K6" s="232">
        <f>VLOOKUP(K$2,Tab_SEMT!$1:$1048576,HLOOKUP($C6&amp;"_"&amp;4,Tab_SEMT!$1:$1048576,2,0),0)</f>
        <v>0.22090424597263336</v>
      </c>
      <c r="L6" s="232">
        <f>VLOOKUP(L$2,Tab_SEMT!$1:$1048576,HLOOKUP($C6&amp;"_"&amp;4,Tab_SEMT!$1:$1048576,2,0),0)</f>
        <v>0.26300671696662903</v>
      </c>
      <c r="M6" s="232">
        <f>VLOOKUP(M$2,Tab_SEMT!$1:$1048576,HLOOKUP($C6&amp;"_"&amp;4,Tab_SEMT!$1:$1048576,2,0),0)</f>
        <v>0.29750791192054749</v>
      </c>
      <c r="N6" s="232">
        <f>VLOOKUP(N$2,Tab_SEMT!$1:$1048576,HLOOKUP($C6&amp;"_"&amp;4,Tab_SEMT!$1:$1048576,2,0),0)</f>
        <v>0.3685905933380127</v>
      </c>
      <c r="O6" s="232">
        <f>VLOOKUP(O$2,Tab_SEMT!$1:$1048576,HLOOKUP($C6&amp;"_"&amp;4,Tab_SEMT!$1:$1048576,2,0),0)</f>
        <v>0.54409056901931763</v>
      </c>
      <c r="P6" s="232">
        <f>VLOOKUP(P$2,Tab_SEMT!$1:$1048576,HLOOKUP($C6&amp;"_"&amp;4,Tab_SEMT!$1:$1048576,2,0),0)</f>
        <v>0.80522823333740234</v>
      </c>
      <c r="Q6" s="232">
        <f>VLOOKUP(Q$2,Tab_SEMT!$1:$1048576,HLOOKUP($C6&amp;"_"&amp;4,Tab_SEMT!$1:$1048576,2,0),0)</f>
        <v>0.93686461448669434</v>
      </c>
      <c r="R6" s="232">
        <f>VLOOKUP(R$2,Tab_SEMT!$1:$1048576,HLOOKUP($C6&amp;"_"&amp;4,Tab_SEMT!$1:$1048576,2,0),0)</f>
        <v>0.95887655019760132</v>
      </c>
      <c r="S6" s="232">
        <f>VLOOKUP(S$2,Tab_SEMT!$1:$1048576,HLOOKUP($C6&amp;"_"&amp;4,Tab_SEMT!$1:$1048576,2,0),0)</f>
        <v>1.5030485391616821</v>
      </c>
      <c r="T6" s="232">
        <f>VLOOKUP(T$2,Tab_SEMT!$1:$1048576,HLOOKUP($C6&amp;"_"&amp;4,Tab_SEMT!$1:$1048576,2,0),0)</f>
        <v>1.9047316312789917</v>
      </c>
      <c r="U6" s="232">
        <f>VLOOKUP(U$2,Tab_SEMT!$1:$1048576,HLOOKUP($C6&amp;"_"&amp;4,Tab_SEMT!$1:$1048576,2,0),0)</f>
        <v>1.7921599149703979</v>
      </c>
    </row>
    <row r="7" spans="1:21" x14ac:dyDescent="0.25">
      <c r="C7" s="340">
        <v>22012</v>
      </c>
      <c r="D7" s="232">
        <f>VLOOKUP(D$2,Tab_SEMT!$1:$1048576,HLOOKUP($C7&amp;"_"&amp;4,Tab_SEMT!$1:$1048576,2,0),0)</f>
        <v>-1.5552487224340439E-2</v>
      </c>
      <c r="E7" s="232">
        <f>VLOOKUP(E$2,Tab_SEMT!$1:$1048576,HLOOKUP($C7&amp;"_"&amp;4,Tab_SEMT!$1:$1048576,2,0),0)</f>
        <v>-4.2965129017829895E-2</v>
      </c>
      <c r="F7" s="232">
        <f>VLOOKUP(F$2,Tab_SEMT!$1:$1048576,HLOOKUP($C7&amp;"_"&amp;4,Tab_SEMT!$1:$1048576,2,0),0)</f>
        <v>-1.7825355753302574E-3</v>
      </c>
      <c r="G7" s="232">
        <f>VLOOKUP(G$2,Tab_SEMT!$1:$1048576,HLOOKUP($C7&amp;"_"&amp;4,Tab_SEMT!$1:$1048576,2,0),0)</f>
        <v>1.4156270772218704E-2</v>
      </c>
      <c r="H7" s="232">
        <f>VLOOKUP(H$2,Tab_SEMT!$1:$1048576,HLOOKUP($C7&amp;"_"&amp;4,Tab_SEMT!$1:$1048576,2,0),0)</f>
        <v>0.11046161502599716</v>
      </c>
      <c r="I7" s="232">
        <f>VLOOKUP(I$2,Tab_SEMT!$1:$1048576,HLOOKUP($C7&amp;"_"&amp;4,Tab_SEMT!$1:$1048576,2,0),0)</f>
        <v>0.1370951384305954</v>
      </c>
      <c r="J7" s="232">
        <f>VLOOKUP(J$2,Tab_SEMT!$1:$1048576,HLOOKUP($C7&amp;"_"&amp;4,Tab_SEMT!$1:$1048576,2,0),0)</f>
        <v>0.21350610256195068</v>
      </c>
      <c r="K7" s="232">
        <f>VLOOKUP(K$2,Tab_SEMT!$1:$1048576,HLOOKUP($C7&amp;"_"&amp;4,Tab_SEMT!$1:$1048576,2,0),0)</f>
        <v>0.20748896896839142</v>
      </c>
      <c r="L7" s="232">
        <f>VLOOKUP(L$2,Tab_SEMT!$1:$1048576,HLOOKUP($C7&amp;"_"&amp;4,Tab_SEMT!$1:$1048576,2,0),0)</f>
        <v>0.2606053352355957</v>
      </c>
      <c r="M7" s="232">
        <f>VLOOKUP(M$2,Tab_SEMT!$1:$1048576,HLOOKUP($C7&amp;"_"&amp;4,Tab_SEMT!$1:$1048576,2,0),0)</f>
        <v>0.32987424731254578</v>
      </c>
      <c r="N7" s="232">
        <f>VLOOKUP(N$2,Tab_SEMT!$1:$1048576,HLOOKUP($C7&amp;"_"&amp;4,Tab_SEMT!$1:$1048576,2,0),0)</f>
        <v>0.37356117367744446</v>
      </c>
      <c r="O7" s="232">
        <f>VLOOKUP(O$2,Tab_SEMT!$1:$1048576,HLOOKUP($C7&amp;"_"&amp;4,Tab_SEMT!$1:$1048576,2,0),0)</f>
        <v>0.5492367148399353</v>
      </c>
      <c r="P7" s="232">
        <f>VLOOKUP(P$2,Tab_SEMT!$1:$1048576,HLOOKUP($C7&amp;"_"&amp;4,Tab_SEMT!$1:$1048576,2,0),0)</f>
        <v>0.81524264812469482</v>
      </c>
      <c r="Q7" s="232">
        <f>VLOOKUP(Q$2,Tab_SEMT!$1:$1048576,HLOOKUP($C7&amp;"_"&amp;4,Tab_SEMT!$1:$1048576,2,0),0)</f>
        <v>0.86541682481765747</v>
      </c>
      <c r="R7" s="232">
        <f>VLOOKUP(R$2,Tab_SEMT!$1:$1048576,HLOOKUP($C7&amp;"_"&amp;4,Tab_SEMT!$1:$1048576,2,0),0)</f>
        <v>0.9662022590637207</v>
      </c>
      <c r="S7" s="232">
        <f>VLOOKUP(S$2,Tab_SEMT!$1:$1048576,HLOOKUP($C7&amp;"_"&amp;4,Tab_SEMT!$1:$1048576,2,0),0)</f>
        <v>1.4756661653518677</v>
      </c>
      <c r="T7" s="232">
        <f>VLOOKUP(T$2,Tab_SEMT!$1:$1048576,HLOOKUP($C7&amp;"_"&amp;4,Tab_SEMT!$1:$1048576,2,0),0)</f>
        <v>1.7366292476654053</v>
      </c>
      <c r="U7" s="232">
        <f>VLOOKUP(U$2,Tab_SEMT!$1:$1048576,HLOOKUP($C7&amp;"_"&amp;4,Tab_SEMT!$1:$1048576,2,0),0)</f>
        <v>1.9485175609588623</v>
      </c>
    </row>
    <row r="8" spans="1:21" x14ac:dyDescent="0.25">
      <c r="C8" s="340">
        <v>32012</v>
      </c>
      <c r="D8" s="232">
        <f>VLOOKUP(D$2,Tab_SEMT!$1:$1048576,HLOOKUP($C8&amp;"_"&amp;4,Tab_SEMT!$1:$1048576,2,0),0)</f>
        <v>-0.25649526715278625</v>
      </c>
      <c r="E8" s="232">
        <f>VLOOKUP(E$2,Tab_SEMT!$1:$1048576,HLOOKUP($C8&amp;"_"&amp;4,Tab_SEMT!$1:$1048576,2,0),0)</f>
        <v>-0.11205293238162994</v>
      </c>
      <c r="F8" s="232">
        <f>VLOOKUP(F$2,Tab_SEMT!$1:$1048576,HLOOKUP($C8&amp;"_"&amp;4,Tab_SEMT!$1:$1048576,2,0),0)</f>
        <v>-2.3926908615976572E-3</v>
      </c>
      <c r="G8" s="232">
        <f>VLOOKUP(G$2,Tab_SEMT!$1:$1048576,HLOOKUP($C8&amp;"_"&amp;4,Tab_SEMT!$1:$1048576,2,0),0)</f>
        <v>4.11677286028862E-2</v>
      </c>
      <c r="H8" s="232">
        <f>VLOOKUP(H$2,Tab_SEMT!$1:$1048576,HLOOKUP($C8&amp;"_"&amp;4,Tab_SEMT!$1:$1048576,2,0),0)</f>
        <v>9.3360289931297302E-2</v>
      </c>
      <c r="I8" s="232">
        <f>VLOOKUP(I$2,Tab_SEMT!$1:$1048576,HLOOKUP($C8&amp;"_"&amp;4,Tab_SEMT!$1:$1048576,2,0),0)</f>
        <v>0.1589338630437851</v>
      </c>
      <c r="J8" s="232">
        <f>VLOOKUP(J$2,Tab_SEMT!$1:$1048576,HLOOKUP($C8&amp;"_"&amp;4,Tab_SEMT!$1:$1048576,2,0),0)</f>
        <v>0.15876063704490662</v>
      </c>
      <c r="K8" s="232">
        <f>VLOOKUP(K$2,Tab_SEMT!$1:$1048576,HLOOKUP($C8&amp;"_"&amp;4,Tab_SEMT!$1:$1048576,2,0),0)</f>
        <v>0.21572418510913849</v>
      </c>
      <c r="L8" s="232">
        <f>VLOOKUP(L$2,Tab_SEMT!$1:$1048576,HLOOKUP($C8&amp;"_"&amp;4,Tab_SEMT!$1:$1048576,2,0),0)</f>
        <v>0.2893880307674408</v>
      </c>
      <c r="M8" s="232">
        <f>VLOOKUP(M$2,Tab_SEMT!$1:$1048576,HLOOKUP($C8&amp;"_"&amp;4,Tab_SEMT!$1:$1048576,2,0),0)</f>
        <v>0.34033969044685364</v>
      </c>
      <c r="N8" s="232">
        <f>VLOOKUP(N$2,Tab_SEMT!$1:$1048576,HLOOKUP($C8&amp;"_"&amp;4,Tab_SEMT!$1:$1048576,2,0),0)</f>
        <v>0.39343073964118958</v>
      </c>
      <c r="O8" s="232">
        <f>VLOOKUP(O$2,Tab_SEMT!$1:$1048576,HLOOKUP($C8&amp;"_"&amp;4,Tab_SEMT!$1:$1048576,2,0),0)</f>
        <v>0.55362308025360107</v>
      </c>
      <c r="P8" s="232">
        <f>VLOOKUP(P$2,Tab_SEMT!$1:$1048576,HLOOKUP($C8&amp;"_"&amp;4,Tab_SEMT!$1:$1048576,2,0),0)</f>
        <v>0.79160237312316895</v>
      </c>
      <c r="Q8" s="232">
        <f>VLOOKUP(Q$2,Tab_SEMT!$1:$1048576,HLOOKUP($C8&amp;"_"&amp;4,Tab_SEMT!$1:$1048576,2,0),0)</f>
        <v>0.91502314805984497</v>
      </c>
      <c r="R8" s="232">
        <f>VLOOKUP(R$2,Tab_SEMT!$1:$1048576,HLOOKUP($C8&amp;"_"&amp;4,Tab_SEMT!$1:$1048576,2,0),0)</f>
        <v>0.98581123352050781</v>
      </c>
      <c r="S8" s="232">
        <f>VLOOKUP(S$2,Tab_SEMT!$1:$1048576,HLOOKUP($C8&amp;"_"&amp;4,Tab_SEMT!$1:$1048576,2,0),0)</f>
        <v>1.4896528720855713</v>
      </c>
      <c r="T8" s="232">
        <f>VLOOKUP(T$2,Tab_SEMT!$1:$1048576,HLOOKUP($C8&amp;"_"&amp;4,Tab_SEMT!$1:$1048576,2,0),0)</f>
        <v>1.8914248943328857</v>
      </c>
      <c r="U8" s="232">
        <f>VLOOKUP(U$2,Tab_SEMT!$1:$1048576,HLOOKUP($C8&amp;"_"&amp;4,Tab_SEMT!$1:$1048576,2,0),0)</f>
        <v>2.2760219573974609</v>
      </c>
    </row>
    <row r="9" spans="1:21" x14ac:dyDescent="0.25">
      <c r="C9" s="340">
        <v>42012</v>
      </c>
      <c r="D9" s="232">
        <f>VLOOKUP(D$2,Tab_SEMT!$1:$1048576,HLOOKUP($C9&amp;"_"&amp;4,Tab_SEMT!$1:$1048576,2,0),0)</f>
        <v>0.18320818245410919</v>
      </c>
      <c r="E9" s="232">
        <f>VLOOKUP(E$2,Tab_SEMT!$1:$1048576,HLOOKUP($C9&amp;"_"&amp;4,Tab_SEMT!$1:$1048576,2,0),0)</f>
        <v>1.9168054684996605E-2</v>
      </c>
      <c r="F9" s="232">
        <f>VLOOKUP(F$2,Tab_SEMT!$1:$1048576,HLOOKUP($C9&amp;"_"&amp;4,Tab_SEMT!$1:$1048576,2,0),0)</f>
        <v>9.3847392126917839E-3</v>
      </c>
      <c r="G9" s="232">
        <f>VLOOKUP(G$2,Tab_SEMT!$1:$1048576,HLOOKUP($C9&amp;"_"&amp;4,Tab_SEMT!$1:$1048576,2,0),0)</f>
        <v>7.2043925523757935E-2</v>
      </c>
      <c r="H9" s="232">
        <f>VLOOKUP(H$2,Tab_SEMT!$1:$1048576,HLOOKUP($C9&amp;"_"&amp;4,Tab_SEMT!$1:$1048576,2,0),0)</f>
        <v>8.7837629020214081E-2</v>
      </c>
      <c r="I9" s="232">
        <f>VLOOKUP(I$2,Tab_SEMT!$1:$1048576,HLOOKUP($C9&amp;"_"&amp;4,Tab_SEMT!$1:$1048576,2,0),0)</f>
        <v>0.17285589873790741</v>
      </c>
      <c r="J9" s="232">
        <f>VLOOKUP(J$2,Tab_SEMT!$1:$1048576,HLOOKUP($C9&amp;"_"&amp;4,Tab_SEMT!$1:$1048576,2,0),0)</f>
        <v>0.20570613443851471</v>
      </c>
      <c r="K9" s="232">
        <f>VLOOKUP(K$2,Tab_SEMT!$1:$1048576,HLOOKUP($C9&amp;"_"&amp;4,Tab_SEMT!$1:$1048576,2,0),0)</f>
        <v>0.20082424581050873</v>
      </c>
      <c r="L9" s="232">
        <f>VLOOKUP(L$2,Tab_SEMT!$1:$1048576,HLOOKUP($C9&amp;"_"&amp;4,Tab_SEMT!$1:$1048576,2,0),0)</f>
        <v>0.29943782091140747</v>
      </c>
      <c r="M9" s="232">
        <f>VLOOKUP(M$2,Tab_SEMT!$1:$1048576,HLOOKUP($C9&amp;"_"&amp;4,Tab_SEMT!$1:$1048576,2,0),0)</f>
        <v>0.34149259328842163</v>
      </c>
      <c r="N9" s="232">
        <f>VLOOKUP(N$2,Tab_SEMT!$1:$1048576,HLOOKUP($C9&amp;"_"&amp;4,Tab_SEMT!$1:$1048576,2,0),0)</f>
        <v>0.35722115635871887</v>
      </c>
      <c r="O9" s="232">
        <f>VLOOKUP(O$2,Tab_SEMT!$1:$1048576,HLOOKUP($C9&amp;"_"&amp;4,Tab_SEMT!$1:$1048576,2,0),0)</f>
        <v>0.55520892143249512</v>
      </c>
      <c r="P9" s="232">
        <f>VLOOKUP(P$2,Tab_SEMT!$1:$1048576,HLOOKUP($C9&amp;"_"&amp;4,Tab_SEMT!$1:$1048576,2,0),0)</f>
        <v>0.78971654176712036</v>
      </c>
      <c r="Q9" s="232">
        <f>VLOOKUP(Q$2,Tab_SEMT!$1:$1048576,HLOOKUP($C9&amp;"_"&amp;4,Tab_SEMT!$1:$1048576,2,0),0)</f>
        <v>0.95677518844604492</v>
      </c>
      <c r="R9" s="232">
        <f>VLOOKUP(R$2,Tab_SEMT!$1:$1048576,HLOOKUP($C9&amp;"_"&amp;4,Tab_SEMT!$1:$1048576,2,0),0)</f>
        <v>1.0321213006973267</v>
      </c>
      <c r="S9" s="232">
        <f>VLOOKUP(S$2,Tab_SEMT!$1:$1048576,HLOOKUP($C9&amp;"_"&amp;4,Tab_SEMT!$1:$1048576,2,0),0)</f>
        <v>1.4774856567382813</v>
      </c>
      <c r="T9" s="232">
        <f>VLOOKUP(T$2,Tab_SEMT!$1:$1048576,HLOOKUP($C9&amp;"_"&amp;4,Tab_SEMT!$1:$1048576,2,0),0)</f>
        <v>1.9065130949020386</v>
      </c>
      <c r="U9" s="232">
        <f>VLOOKUP(U$2,Tab_SEMT!$1:$1048576,HLOOKUP($C9&amp;"_"&amp;4,Tab_SEMT!$1:$1048576,2,0),0)</f>
        <v>2.1937987804412842</v>
      </c>
    </row>
    <row r="10" spans="1:21" x14ac:dyDescent="0.25">
      <c r="C10" s="340">
        <v>2013</v>
      </c>
      <c r="D10" s="232">
        <f>VLOOKUP(D$2,Tab_SEMT!$1:$1048576,HLOOKUP($C10&amp;"_"&amp;4,Tab_SEMT!$1:$1048576,2,0),0)</f>
        <v>-0.15265680849552155</v>
      </c>
      <c r="E10" s="232">
        <f>VLOOKUP(E$2,Tab_SEMT!$1:$1048576,HLOOKUP($C10&amp;"_"&amp;4,Tab_SEMT!$1:$1048576,2,0),0)</f>
        <v>-2.1389368921518326E-2</v>
      </c>
      <c r="F10" s="232">
        <f>VLOOKUP(F$2,Tab_SEMT!$1:$1048576,HLOOKUP($C10&amp;"_"&amp;4,Tab_SEMT!$1:$1048576,2,0),0)</f>
        <v>8.5754711180925369E-3</v>
      </c>
      <c r="G10" s="232">
        <f>VLOOKUP(G$2,Tab_SEMT!$1:$1048576,HLOOKUP($C10&amp;"_"&amp;4,Tab_SEMT!$1:$1048576,2,0),0)</f>
        <v>9.8639987409114838E-3</v>
      </c>
      <c r="H10" s="232">
        <f>VLOOKUP(H$2,Tab_SEMT!$1:$1048576,HLOOKUP($C10&amp;"_"&amp;4,Tab_SEMT!$1:$1048576,2,0),0)</f>
        <v>9.1431684792041779E-2</v>
      </c>
      <c r="I10" s="232">
        <f>VLOOKUP(I$2,Tab_SEMT!$1:$1048576,HLOOKUP($C10&amp;"_"&amp;4,Tab_SEMT!$1:$1048576,2,0),0)</f>
        <v>0.13238120079040527</v>
      </c>
      <c r="J10" s="232">
        <f>VLOOKUP(J$2,Tab_SEMT!$1:$1048576,HLOOKUP($C10&amp;"_"&amp;4,Tab_SEMT!$1:$1048576,2,0),0)</f>
        <v>0.17425298690795898</v>
      </c>
      <c r="K10" s="232">
        <f>VLOOKUP(K$2,Tab_SEMT!$1:$1048576,HLOOKUP($C10&amp;"_"&amp;4,Tab_SEMT!$1:$1048576,2,0),0)</f>
        <v>0.20478256046772003</v>
      </c>
      <c r="L10" s="232">
        <f>VLOOKUP(L$2,Tab_SEMT!$1:$1048576,HLOOKUP($C10&amp;"_"&amp;4,Tab_SEMT!$1:$1048576,2,0),0)</f>
        <v>0.26588431000709534</v>
      </c>
      <c r="M10" s="232">
        <f>VLOOKUP(M$2,Tab_SEMT!$1:$1048576,HLOOKUP($C10&amp;"_"&amp;4,Tab_SEMT!$1:$1048576,2,0),0)</f>
        <v>0.31857138872146606</v>
      </c>
      <c r="N10" s="232">
        <f>VLOOKUP(N$2,Tab_SEMT!$1:$1048576,HLOOKUP($C10&amp;"_"&amp;4,Tab_SEMT!$1:$1048576,2,0),0)</f>
        <v>0.37102887034416199</v>
      </c>
      <c r="O10" s="232">
        <f>VLOOKUP(O$2,Tab_SEMT!$1:$1048576,HLOOKUP($C10&amp;"_"&amp;4,Tab_SEMT!$1:$1048576,2,0),0)</f>
        <v>0.53784662485122681</v>
      </c>
      <c r="P10" s="232">
        <f>VLOOKUP(P$2,Tab_SEMT!$1:$1048576,HLOOKUP($C10&amp;"_"&amp;4,Tab_SEMT!$1:$1048576,2,0),0)</f>
        <v>0.77039241790771484</v>
      </c>
      <c r="Q10" s="232">
        <f>VLOOKUP(Q$2,Tab_SEMT!$1:$1048576,HLOOKUP($C10&amp;"_"&amp;4,Tab_SEMT!$1:$1048576,2,0),0)</f>
        <v>0.90171152353286743</v>
      </c>
      <c r="R10" s="232">
        <f>VLOOKUP(R$2,Tab_SEMT!$1:$1048576,HLOOKUP($C10&amp;"_"&amp;4,Tab_SEMT!$1:$1048576,2,0),0)</f>
        <v>0.96844011545181274</v>
      </c>
      <c r="S10" s="232">
        <f>VLOOKUP(S$2,Tab_SEMT!$1:$1048576,HLOOKUP($C10&amp;"_"&amp;4,Tab_SEMT!$1:$1048576,2,0),0)</f>
        <v>1.4379075765609741</v>
      </c>
      <c r="T10" s="232">
        <f>VLOOKUP(T$2,Tab_SEMT!$1:$1048576,HLOOKUP($C10&amp;"_"&amp;4,Tab_SEMT!$1:$1048576,2,0),0)</f>
        <v>1.9893323183059692</v>
      </c>
      <c r="U10" s="232">
        <f>VLOOKUP(U$2,Tab_SEMT!$1:$1048576,HLOOKUP($C10&amp;"_"&amp;4,Tab_SEMT!$1:$1048576,2,0),0)</f>
        <v>2.2641730308532715</v>
      </c>
    </row>
    <row r="11" spans="1:21" x14ac:dyDescent="0.25">
      <c r="C11" s="340">
        <v>12013</v>
      </c>
      <c r="D11" s="232">
        <f>VLOOKUP(D$2,Tab_SEMT!$1:$1048576,HLOOKUP($C11&amp;"_"&amp;4,Tab_SEMT!$1:$1048576,2,0),0)</f>
        <v>0.26194664835929871</v>
      </c>
      <c r="E11" s="232">
        <f>VLOOKUP(E$2,Tab_SEMT!$1:$1048576,HLOOKUP($C11&amp;"_"&amp;4,Tab_SEMT!$1:$1048576,2,0),0)</f>
        <v>1.7355030402541161E-2</v>
      </c>
      <c r="F11" s="232">
        <f>VLOOKUP(F$2,Tab_SEMT!$1:$1048576,HLOOKUP($C11&amp;"_"&amp;4,Tab_SEMT!$1:$1048576,2,0),0)</f>
        <v>2.5133607909083366E-2</v>
      </c>
      <c r="G11" s="232">
        <f>VLOOKUP(G$2,Tab_SEMT!$1:$1048576,HLOOKUP($C11&amp;"_"&amp;4,Tab_SEMT!$1:$1048576,2,0),0)</f>
        <v>1.6247928142547607E-2</v>
      </c>
      <c r="H11" s="232">
        <f>VLOOKUP(H$2,Tab_SEMT!$1:$1048576,HLOOKUP($C11&amp;"_"&amp;4,Tab_SEMT!$1:$1048576,2,0),0)</f>
        <v>0.12317856401205063</v>
      </c>
      <c r="I11" s="232">
        <f>VLOOKUP(I$2,Tab_SEMT!$1:$1048576,HLOOKUP($C11&amp;"_"&amp;4,Tab_SEMT!$1:$1048576,2,0),0)</f>
        <v>0.14096438884735107</v>
      </c>
      <c r="J11" s="232">
        <f>VLOOKUP(J$2,Tab_SEMT!$1:$1048576,HLOOKUP($C11&amp;"_"&amp;4,Tab_SEMT!$1:$1048576,2,0),0)</f>
        <v>0.23748525977134705</v>
      </c>
      <c r="K11" s="232">
        <f>VLOOKUP(K$2,Tab_SEMT!$1:$1048576,HLOOKUP($C11&amp;"_"&amp;4,Tab_SEMT!$1:$1048576,2,0),0)</f>
        <v>0.21848845481872559</v>
      </c>
      <c r="L11" s="232">
        <f>VLOOKUP(L$2,Tab_SEMT!$1:$1048576,HLOOKUP($C11&amp;"_"&amp;4,Tab_SEMT!$1:$1048576,2,0),0)</f>
        <v>0.29915377497673035</v>
      </c>
      <c r="M11" s="232">
        <f>VLOOKUP(M$2,Tab_SEMT!$1:$1048576,HLOOKUP($C11&amp;"_"&amp;4,Tab_SEMT!$1:$1048576,2,0),0)</f>
        <v>0.36351561546325684</v>
      </c>
      <c r="N11" s="232">
        <f>VLOOKUP(N$2,Tab_SEMT!$1:$1048576,HLOOKUP($C11&amp;"_"&amp;4,Tab_SEMT!$1:$1048576,2,0),0)</f>
        <v>0.38985303044319153</v>
      </c>
      <c r="O11" s="232">
        <f>VLOOKUP(O$2,Tab_SEMT!$1:$1048576,HLOOKUP($C11&amp;"_"&amp;4,Tab_SEMT!$1:$1048576,2,0),0)</f>
        <v>0.55680912733078003</v>
      </c>
      <c r="P11" s="232">
        <f>VLOOKUP(P$2,Tab_SEMT!$1:$1048576,HLOOKUP($C11&amp;"_"&amp;4,Tab_SEMT!$1:$1048576,2,0),0)</f>
        <v>0.78830611705780029</v>
      </c>
      <c r="Q11" s="232">
        <f>VLOOKUP(Q$2,Tab_SEMT!$1:$1048576,HLOOKUP($C11&amp;"_"&amp;4,Tab_SEMT!$1:$1048576,2,0),0)</f>
        <v>0.92166215181350708</v>
      </c>
      <c r="R11" s="232">
        <f>VLOOKUP(R$2,Tab_SEMT!$1:$1048576,HLOOKUP($C11&amp;"_"&amp;4,Tab_SEMT!$1:$1048576,2,0),0)</f>
        <v>0.99437212944030762</v>
      </c>
      <c r="S11" s="232">
        <f>VLOOKUP(S$2,Tab_SEMT!$1:$1048576,HLOOKUP($C11&amp;"_"&amp;4,Tab_SEMT!$1:$1048576,2,0),0)</f>
        <v>1.4522128105163574</v>
      </c>
      <c r="T11" s="232">
        <f>VLOOKUP(T$2,Tab_SEMT!$1:$1048576,HLOOKUP($C11&amp;"_"&amp;4,Tab_SEMT!$1:$1048576,2,0),0)</f>
        <v>1.9554316997528076</v>
      </c>
      <c r="U11" s="232">
        <f>VLOOKUP(U$2,Tab_SEMT!$1:$1048576,HLOOKUP($C11&amp;"_"&amp;4,Tab_SEMT!$1:$1048576,2,0),0)</f>
        <v>2.2977209091186523</v>
      </c>
    </row>
    <row r="12" spans="1:21" x14ac:dyDescent="0.25">
      <c r="C12" s="340">
        <v>22013</v>
      </c>
      <c r="D12" s="232">
        <f>VLOOKUP(D$2,Tab_SEMT!$1:$1048576,HLOOKUP($C12&amp;"_"&amp;4,Tab_SEMT!$1:$1048576,2,0),0)</f>
        <v>-0.27968451380729675</v>
      </c>
      <c r="E12" s="232">
        <f>VLOOKUP(E$2,Tab_SEMT!$1:$1048576,HLOOKUP($C12&amp;"_"&amp;4,Tab_SEMT!$1:$1048576,2,0),0)</f>
        <v>-2.016744390130043E-2</v>
      </c>
      <c r="F12" s="232">
        <f>VLOOKUP(F$2,Tab_SEMT!$1:$1048576,HLOOKUP($C12&amp;"_"&amp;4,Tab_SEMT!$1:$1048576,2,0),0)</f>
        <v>2.0342180505394936E-2</v>
      </c>
      <c r="G12" s="232">
        <f>VLOOKUP(G$2,Tab_SEMT!$1:$1048576,HLOOKUP($C12&amp;"_"&amp;4,Tab_SEMT!$1:$1048576,2,0),0)</f>
        <v>2.2767767310142517E-2</v>
      </c>
      <c r="H12" s="232">
        <f>VLOOKUP(H$2,Tab_SEMT!$1:$1048576,HLOOKUP($C12&amp;"_"&amp;4,Tab_SEMT!$1:$1048576,2,0),0)</f>
        <v>8.7880596518516541E-2</v>
      </c>
      <c r="I12" s="232">
        <f>VLOOKUP(I$2,Tab_SEMT!$1:$1048576,HLOOKUP($C12&amp;"_"&amp;4,Tab_SEMT!$1:$1048576,2,0),0)</f>
        <v>0.12446847558021545</v>
      </c>
      <c r="J12" s="232">
        <f>VLOOKUP(J$2,Tab_SEMT!$1:$1048576,HLOOKUP($C12&amp;"_"&amp;4,Tab_SEMT!$1:$1048576,2,0),0)</f>
        <v>0.12329386174678802</v>
      </c>
      <c r="K12" s="232">
        <f>VLOOKUP(K$2,Tab_SEMT!$1:$1048576,HLOOKUP($C12&amp;"_"&amp;4,Tab_SEMT!$1:$1048576,2,0),0)</f>
        <v>0.20147101581096649</v>
      </c>
      <c r="L12" s="232">
        <f>VLOOKUP(L$2,Tab_SEMT!$1:$1048576,HLOOKUP($C12&amp;"_"&amp;4,Tab_SEMT!$1:$1048576,2,0),0)</f>
        <v>0.23986826837062836</v>
      </c>
      <c r="M12" s="232">
        <f>VLOOKUP(M$2,Tab_SEMT!$1:$1048576,HLOOKUP($C12&amp;"_"&amp;4,Tab_SEMT!$1:$1048576,2,0),0)</f>
        <v>0.32845458388328552</v>
      </c>
      <c r="N12" s="232">
        <f>VLOOKUP(N$2,Tab_SEMT!$1:$1048576,HLOOKUP($C12&amp;"_"&amp;4,Tab_SEMT!$1:$1048576,2,0),0)</f>
        <v>0.36191338300704956</v>
      </c>
      <c r="O12" s="232">
        <f>VLOOKUP(O$2,Tab_SEMT!$1:$1048576,HLOOKUP($C12&amp;"_"&amp;4,Tab_SEMT!$1:$1048576,2,0),0)</f>
        <v>0.52521437406539917</v>
      </c>
      <c r="P12" s="232">
        <f>VLOOKUP(P$2,Tab_SEMT!$1:$1048576,HLOOKUP($C12&amp;"_"&amp;4,Tab_SEMT!$1:$1048576,2,0),0)</f>
        <v>0.7628750205039978</v>
      </c>
      <c r="Q12" s="232">
        <f>VLOOKUP(Q$2,Tab_SEMT!$1:$1048576,HLOOKUP($C12&amp;"_"&amp;4,Tab_SEMT!$1:$1048576,2,0),0)</f>
        <v>0.9111064076423645</v>
      </c>
      <c r="R12" s="232">
        <f>VLOOKUP(R$2,Tab_SEMT!$1:$1048576,HLOOKUP($C12&amp;"_"&amp;4,Tab_SEMT!$1:$1048576,2,0),0)</f>
        <v>0.94546210765838623</v>
      </c>
      <c r="S12" s="232">
        <f>VLOOKUP(S$2,Tab_SEMT!$1:$1048576,HLOOKUP($C12&amp;"_"&amp;4,Tab_SEMT!$1:$1048576,2,0),0)</f>
        <v>1.4425418376922607</v>
      </c>
      <c r="T12" s="232">
        <f>VLOOKUP(T$2,Tab_SEMT!$1:$1048576,HLOOKUP($C12&amp;"_"&amp;4,Tab_SEMT!$1:$1048576,2,0),0)</f>
        <v>1.9671233892440796</v>
      </c>
      <c r="U12" s="232">
        <f>VLOOKUP(U$2,Tab_SEMT!$1:$1048576,HLOOKUP($C12&amp;"_"&amp;4,Tab_SEMT!$1:$1048576,2,0),0)</f>
        <v>2.2964339256286621</v>
      </c>
    </row>
    <row r="13" spans="1:21" x14ac:dyDescent="0.25">
      <c r="C13" s="340">
        <v>32013</v>
      </c>
      <c r="D13" s="232">
        <f>VLOOKUP(D$2,Tab_SEMT!$1:$1048576,HLOOKUP($C13&amp;"_"&amp;4,Tab_SEMT!$1:$1048576,2,0),0)</f>
        <v>-0.27843356132507324</v>
      </c>
      <c r="E13" s="232">
        <f>VLOOKUP(E$2,Tab_SEMT!$1:$1048576,HLOOKUP($C13&amp;"_"&amp;4,Tab_SEMT!$1:$1048576,2,0),0)</f>
        <v>1.4054453931748867E-2</v>
      </c>
      <c r="F13" s="232">
        <f>VLOOKUP(F$2,Tab_SEMT!$1:$1048576,HLOOKUP($C13&amp;"_"&amp;4,Tab_SEMT!$1:$1048576,2,0),0)</f>
        <v>1.8575048074126244E-2</v>
      </c>
      <c r="G13" s="232">
        <f>VLOOKUP(G$2,Tab_SEMT!$1:$1048576,HLOOKUP($C13&amp;"_"&amp;4,Tab_SEMT!$1:$1048576,2,0),0)</f>
        <v>1.4025226235389709E-2</v>
      </c>
      <c r="H13" s="232">
        <f>VLOOKUP(H$2,Tab_SEMT!$1:$1048576,HLOOKUP($C13&amp;"_"&amp;4,Tab_SEMT!$1:$1048576,2,0),0)</f>
        <v>9.148494154214859E-2</v>
      </c>
      <c r="I13" s="232">
        <f>VLOOKUP(I$2,Tab_SEMT!$1:$1048576,HLOOKUP($C13&amp;"_"&amp;4,Tab_SEMT!$1:$1048576,2,0),0)</f>
        <v>0.15304441750049591</v>
      </c>
      <c r="J13" s="232">
        <f>VLOOKUP(J$2,Tab_SEMT!$1:$1048576,HLOOKUP($C13&amp;"_"&amp;4,Tab_SEMT!$1:$1048576,2,0),0)</f>
        <v>0.18989358842372894</v>
      </c>
      <c r="K13" s="232">
        <f>VLOOKUP(K$2,Tab_SEMT!$1:$1048576,HLOOKUP($C13&amp;"_"&amp;4,Tab_SEMT!$1:$1048576,2,0),0)</f>
        <v>0.21441815793514252</v>
      </c>
      <c r="L13" s="232">
        <f>VLOOKUP(L$2,Tab_SEMT!$1:$1048576,HLOOKUP($C13&amp;"_"&amp;4,Tab_SEMT!$1:$1048576,2,0),0)</f>
        <v>0.27519652247428894</v>
      </c>
      <c r="M13" s="232">
        <f>VLOOKUP(M$2,Tab_SEMT!$1:$1048576,HLOOKUP($C13&amp;"_"&amp;4,Tab_SEMT!$1:$1048576,2,0),0)</f>
        <v>0.3095250129699707</v>
      </c>
      <c r="N13" s="232">
        <f>VLOOKUP(N$2,Tab_SEMT!$1:$1048576,HLOOKUP($C13&amp;"_"&amp;4,Tab_SEMT!$1:$1048576,2,0),0)</f>
        <v>0.37747371196746826</v>
      </c>
      <c r="O13" s="232">
        <f>VLOOKUP(O$2,Tab_SEMT!$1:$1048576,HLOOKUP($C13&amp;"_"&amp;4,Tab_SEMT!$1:$1048576,2,0),0)</f>
        <v>0.55574482679367065</v>
      </c>
      <c r="P13" s="232">
        <f>VLOOKUP(P$2,Tab_SEMT!$1:$1048576,HLOOKUP($C13&amp;"_"&amp;4,Tab_SEMT!$1:$1048576,2,0),0)</f>
        <v>0.83276450634002686</v>
      </c>
      <c r="Q13" s="232">
        <f>VLOOKUP(Q$2,Tab_SEMT!$1:$1048576,HLOOKUP($C13&amp;"_"&amp;4,Tab_SEMT!$1:$1048576,2,0),0)</f>
        <v>0.91120517253875732</v>
      </c>
      <c r="R13" s="232">
        <f>VLOOKUP(R$2,Tab_SEMT!$1:$1048576,HLOOKUP($C13&amp;"_"&amp;4,Tab_SEMT!$1:$1048576,2,0),0)</f>
        <v>0.99499458074569702</v>
      </c>
      <c r="S13" s="232">
        <f>VLOOKUP(S$2,Tab_SEMT!$1:$1048576,HLOOKUP($C13&amp;"_"&amp;4,Tab_SEMT!$1:$1048576,2,0),0)</f>
        <v>1.45536208152771</v>
      </c>
      <c r="T13" s="232">
        <f>VLOOKUP(T$2,Tab_SEMT!$1:$1048576,HLOOKUP($C13&amp;"_"&amp;4,Tab_SEMT!$1:$1048576,2,0),0)</f>
        <v>2.0338518619537354</v>
      </c>
      <c r="U13" s="232">
        <f>VLOOKUP(U$2,Tab_SEMT!$1:$1048576,HLOOKUP($C13&amp;"_"&amp;4,Tab_SEMT!$1:$1048576,2,0),0)</f>
        <v>2.1523869037628174</v>
      </c>
    </row>
    <row r="14" spans="1:21" x14ac:dyDescent="0.25">
      <c r="C14" s="340">
        <v>42013</v>
      </c>
      <c r="D14" s="232">
        <f>VLOOKUP(D$2,Tab_SEMT!$1:$1048576,HLOOKUP($C14&amp;"_"&amp;4,Tab_SEMT!$1:$1048576,2,0),0)</f>
        <v>-0.10185433924198151</v>
      </c>
      <c r="E14" s="232">
        <f>VLOOKUP(E$2,Tab_SEMT!$1:$1048576,HLOOKUP($C14&amp;"_"&amp;4,Tab_SEMT!$1:$1048576,2,0),0)</f>
        <v>-0.10588344186544418</v>
      </c>
      <c r="F14" s="232">
        <f>VLOOKUP(F$2,Tab_SEMT!$1:$1048576,HLOOKUP($C14&amp;"_"&amp;4,Tab_SEMT!$1:$1048576,2,0),0)</f>
        <v>-4.0861897170543671E-2</v>
      </c>
      <c r="G14" s="232">
        <f>VLOOKUP(G$2,Tab_SEMT!$1:$1048576,HLOOKUP($C14&amp;"_"&amp;4,Tab_SEMT!$1:$1048576,2,0),0)</f>
        <v>-2.1208586171269417E-2</v>
      </c>
      <c r="H14" s="232">
        <f>VLOOKUP(H$2,Tab_SEMT!$1:$1048576,HLOOKUP($C14&amp;"_"&amp;4,Tab_SEMT!$1:$1048576,2,0),0)</f>
        <v>5.5172793567180634E-2</v>
      </c>
      <c r="I14" s="232">
        <f>VLOOKUP(I$2,Tab_SEMT!$1:$1048576,HLOOKUP($C14&amp;"_"&amp;4,Tab_SEMT!$1:$1048576,2,0),0)</f>
        <v>0.10628264397382736</v>
      </c>
      <c r="J14" s="232">
        <f>VLOOKUP(J$2,Tab_SEMT!$1:$1048576,HLOOKUP($C14&amp;"_"&amp;4,Tab_SEMT!$1:$1048576,2,0),0)</f>
        <v>0.14078918099403381</v>
      </c>
      <c r="K14" s="232">
        <f>VLOOKUP(K$2,Tab_SEMT!$1:$1048576,HLOOKUP($C14&amp;"_"&amp;4,Tab_SEMT!$1:$1048576,2,0),0)</f>
        <v>0.17441470921039581</v>
      </c>
      <c r="L14" s="232">
        <f>VLOOKUP(L$2,Tab_SEMT!$1:$1048576,HLOOKUP($C14&amp;"_"&amp;4,Tab_SEMT!$1:$1048576,2,0),0)</f>
        <v>0.23984634876251221</v>
      </c>
      <c r="M14" s="232">
        <f>VLOOKUP(M$2,Tab_SEMT!$1:$1048576,HLOOKUP($C14&amp;"_"&amp;4,Tab_SEMT!$1:$1048576,2,0),0)</f>
        <v>0.26544985175132751</v>
      </c>
      <c r="N14" s="232">
        <f>VLOOKUP(N$2,Tab_SEMT!$1:$1048576,HLOOKUP($C14&amp;"_"&amp;4,Tab_SEMT!$1:$1048576,2,0),0)</f>
        <v>0.3455449640750885</v>
      </c>
      <c r="O14" s="232">
        <f>VLOOKUP(O$2,Tab_SEMT!$1:$1048576,HLOOKUP($C14&amp;"_"&amp;4,Tab_SEMT!$1:$1048576,2,0),0)</f>
        <v>0.50486642122268677</v>
      </c>
      <c r="P14" s="232">
        <f>VLOOKUP(P$2,Tab_SEMT!$1:$1048576,HLOOKUP($C14&amp;"_"&amp;4,Tab_SEMT!$1:$1048576,2,0),0)</f>
        <v>0.68585819005966187</v>
      </c>
      <c r="Q14" s="232">
        <f>VLOOKUP(Q$2,Tab_SEMT!$1:$1048576,HLOOKUP($C14&amp;"_"&amp;4,Tab_SEMT!$1:$1048576,2,0),0)</f>
        <v>0.85334300994873047</v>
      </c>
      <c r="R14" s="232">
        <f>VLOOKUP(R$2,Tab_SEMT!$1:$1048576,HLOOKUP($C14&amp;"_"&amp;4,Tab_SEMT!$1:$1048576,2,0),0)</f>
        <v>0.93028062582015991</v>
      </c>
      <c r="S14" s="232">
        <f>VLOOKUP(S$2,Tab_SEMT!$1:$1048576,HLOOKUP($C14&amp;"_"&amp;4,Tab_SEMT!$1:$1048576,2,0),0)</f>
        <v>1.3931846618652344</v>
      </c>
      <c r="T14" s="232">
        <f>VLOOKUP(T$2,Tab_SEMT!$1:$1048576,HLOOKUP($C14&amp;"_"&amp;4,Tab_SEMT!$1:$1048576,2,0),0)</f>
        <v>1.9950524568557739</v>
      </c>
      <c r="U14" s="232">
        <f>VLOOKUP(U$2,Tab_SEMT!$1:$1048576,HLOOKUP($C14&amp;"_"&amp;4,Tab_SEMT!$1:$1048576,2,0),0)</f>
        <v>2.2885439395904541</v>
      </c>
    </row>
    <row r="15" spans="1:21" x14ac:dyDescent="0.25">
      <c r="C15" s="340">
        <v>2014</v>
      </c>
      <c r="D15" s="232">
        <f>VLOOKUP(D$2,Tab_SEMT!$1:$1048576,HLOOKUP($C15&amp;"_"&amp;4,Tab_SEMT!$1:$1048576,2,0),0)</f>
        <v>-2.8485918417572975E-2</v>
      </c>
      <c r="E15" s="232">
        <f>VLOOKUP(E$2,Tab_SEMT!$1:$1048576,HLOOKUP($C15&amp;"_"&amp;4,Tab_SEMT!$1:$1048576,2,0),0)</f>
        <v>-8.7409317493438721E-2</v>
      </c>
      <c r="F15" s="232">
        <f>VLOOKUP(F$2,Tab_SEMT!$1:$1048576,HLOOKUP($C15&amp;"_"&amp;4,Tab_SEMT!$1:$1048576,2,0),0)</f>
        <v>4.055766761302948E-2</v>
      </c>
      <c r="G15" s="232">
        <f>VLOOKUP(G$2,Tab_SEMT!$1:$1048576,HLOOKUP($C15&amp;"_"&amp;4,Tab_SEMT!$1:$1048576,2,0),0)</f>
        <v>-9.796208469197154E-4</v>
      </c>
      <c r="H15" s="232">
        <f>VLOOKUP(H$2,Tab_SEMT!$1:$1048576,HLOOKUP($C15&amp;"_"&amp;4,Tab_SEMT!$1:$1048576,2,0),0)</f>
        <v>9.3943223357200623E-2</v>
      </c>
      <c r="I15" s="232">
        <f>VLOOKUP(I$2,Tab_SEMT!$1:$1048576,HLOOKUP($C15&amp;"_"&amp;4,Tab_SEMT!$1:$1048576,2,0),0)</f>
        <v>0.1217382475733757</v>
      </c>
      <c r="J15" s="232">
        <f>VLOOKUP(J$2,Tab_SEMT!$1:$1048576,HLOOKUP($C15&amp;"_"&amp;4,Tab_SEMT!$1:$1048576,2,0),0)</f>
        <v>0.17415799200534821</v>
      </c>
      <c r="K15" s="232">
        <f>VLOOKUP(K$2,Tab_SEMT!$1:$1048576,HLOOKUP($C15&amp;"_"&amp;4,Tab_SEMT!$1:$1048576,2,0),0)</f>
        <v>0.2232450544834137</v>
      </c>
      <c r="L15" s="232">
        <f>VLOOKUP(L$2,Tab_SEMT!$1:$1048576,HLOOKUP($C15&amp;"_"&amp;4,Tab_SEMT!$1:$1048576,2,0),0)</f>
        <v>0.26525261998176575</v>
      </c>
      <c r="M15" s="232">
        <f>VLOOKUP(M$2,Tab_SEMT!$1:$1048576,HLOOKUP($C15&amp;"_"&amp;4,Tab_SEMT!$1:$1048576,2,0),0)</f>
        <v>0.29694738984107971</v>
      </c>
      <c r="N15" s="232">
        <f>VLOOKUP(N$2,Tab_SEMT!$1:$1048576,HLOOKUP($C15&amp;"_"&amp;4,Tab_SEMT!$1:$1048576,2,0),0)</f>
        <v>0.36747914552688599</v>
      </c>
      <c r="O15" s="232">
        <f>VLOOKUP(O$2,Tab_SEMT!$1:$1048576,HLOOKUP($C15&amp;"_"&amp;4,Tab_SEMT!$1:$1048576,2,0),0)</f>
        <v>0.51083260774612427</v>
      </c>
      <c r="P15" s="232">
        <f>VLOOKUP(P$2,Tab_SEMT!$1:$1048576,HLOOKUP($C15&amp;"_"&amp;4,Tab_SEMT!$1:$1048576,2,0),0)</f>
        <v>0.69561111927032471</v>
      </c>
      <c r="Q15" s="232">
        <f>VLOOKUP(Q$2,Tab_SEMT!$1:$1048576,HLOOKUP($C15&amp;"_"&amp;4,Tab_SEMT!$1:$1048576,2,0),0)</f>
        <v>0.86132562160491943</v>
      </c>
      <c r="R15" s="232">
        <f>VLOOKUP(R$2,Tab_SEMT!$1:$1048576,HLOOKUP($C15&amp;"_"&amp;4,Tab_SEMT!$1:$1048576,2,0),0)</f>
        <v>0.96587264537811279</v>
      </c>
      <c r="S15" s="232">
        <f>VLOOKUP(S$2,Tab_SEMT!$1:$1048576,HLOOKUP($C15&amp;"_"&amp;4,Tab_SEMT!$1:$1048576,2,0),0)</f>
        <v>1.4035613536834717</v>
      </c>
      <c r="T15" s="232">
        <f>VLOOKUP(T$2,Tab_SEMT!$1:$1048576,HLOOKUP($C15&amp;"_"&amp;4,Tab_SEMT!$1:$1048576,2,0),0)</f>
        <v>1.9284878969192505</v>
      </c>
      <c r="U15" s="232">
        <f>VLOOKUP(U$2,Tab_SEMT!$1:$1048576,HLOOKUP($C15&amp;"_"&amp;4,Tab_SEMT!$1:$1048576,2,0),0)</f>
        <v>2.0395057201385498</v>
      </c>
    </row>
    <row r="16" spans="1:21" x14ac:dyDescent="0.25">
      <c r="C16" s="340">
        <v>12014</v>
      </c>
      <c r="D16" s="232">
        <f>VLOOKUP(D$2,Tab_SEMT!$1:$1048576,HLOOKUP($C16&amp;"_"&amp;4,Tab_SEMT!$1:$1048576,2,0),0)</f>
        <v>-0.28677678108215332</v>
      </c>
      <c r="E16" s="232">
        <f>VLOOKUP(E$2,Tab_SEMT!$1:$1048576,HLOOKUP($C16&amp;"_"&amp;4,Tab_SEMT!$1:$1048576,2,0),0)</f>
        <v>-0.12003755569458008</v>
      </c>
      <c r="F16" s="232">
        <f>VLOOKUP(F$2,Tab_SEMT!$1:$1048576,HLOOKUP($C16&amp;"_"&amp;4,Tab_SEMT!$1:$1048576,2,0),0)</f>
        <v>-3.3352378755807877E-2</v>
      </c>
      <c r="G16" s="232">
        <f>VLOOKUP(G$2,Tab_SEMT!$1:$1048576,HLOOKUP($C16&amp;"_"&amp;4,Tab_SEMT!$1:$1048576,2,0),0)</f>
        <v>-9.0430274605751038E-2</v>
      </c>
      <c r="H16" s="232">
        <f>VLOOKUP(H$2,Tab_SEMT!$1:$1048576,HLOOKUP($C16&amp;"_"&amp;4,Tab_SEMT!$1:$1048576,2,0),0)</f>
        <v>3.644142672419548E-2</v>
      </c>
      <c r="I16" s="232">
        <f>VLOOKUP(I$2,Tab_SEMT!$1:$1048576,HLOOKUP($C16&amp;"_"&amp;4,Tab_SEMT!$1:$1048576,2,0),0)</f>
        <v>6.9216102361679077E-2</v>
      </c>
      <c r="J16" s="232">
        <f>VLOOKUP(J$2,Tab_SEMT!$1:$1048576,HLOOKUP($C16&amp;"_"&amp;4,Tab_SEMT!$1:$1048576,2,0),0)</f>
        <v>0.13564246892929077</v>
      </c>
      <c r="K16" s="232">
        <f>VLOOKUP(K$2,Tab_SEMT!$1:$1048576,HLOOKUP($C16&amp;"_"&amp;4,Tab_SEMT!$1:$1048576,2,0),0)</f>
        <v>0.14901930093765259</v>
      </c>
      <c r="L16" s="232">
        <f>VLOOKUP(L$2,Tab_SEMT!$1:$1048576,HLOOKUP($C16&amp;"_"&amp;4,Tab_SEMT!$1:$1048576,2,0),0)</f>
        <v>0.19292557239532471</v>
      </c>
      <c r="M16" s="232">
        <f>VLOOKUP(M$2,Tab_SEMT!$1:$1048576,HLOOKUP($C16&amp;"_"&amp;4,Tab_SEMT!$1:$1048576,2,0),0)</f>
        <v>0.23748989403247833</v>
      </c>
      <c r="N16" s="232">
        <f>VLOOKUP(N$2,Tab_SEMT!$1:$1048576,HLOOKUP($C16&amp;"_"&amp;4,Tab_SEMT!$1:$1048576,2,0),0)</f>
        <v>0.29119178652763367</v>
      </c>
      <c r="O16" s="232">
        <f>VLOOKUP(O$2,Tab_SEMT!$1:$1048576,HLOOKUP($C16&amp;"_"&amp;4,Tab_SEMT!$1:$1048576,2,0),0)</f>
        <v>0.46117159724235535</v>
      </c>
      <c r="P16" s="232">
        <f>VLOOKUP(P$2,Tab_SEMT!$1:$1048576,HLOOKUP($C16&amp;"_"&amp;4,Tab_SEMT!$1:$1048576,2,0),0)</f>
        <v>0.66789209842681885</v>
      </c>
      <c r="Q16" s="232">
        <f>VLOOKUP(Q$2,Tab_SEMT!$1:$1048576,HLOOKUP($C16&amp;"_"&amp;4,Tab_SEMT!$1:$1048576,2,0),0)</f>
        <v>0.78045755624771118</v>
      </c>
      <c r="R16" s="232">
        <f>VLOOKUP(R$2,Tab_SEMT!$1:$1048576,HLOOKUP($C16&amp;"_"&amp;4,Tab_SEMT!$1:$1048576,2,0),0)</f>
        <v>0.87426692247390747</v>
      </c>
      <c r="S16" s="232">
        <f>VLOOKUP(S$2,Tab_SEMT!$1:$1048576,HLOOKUP($C16&amp;"_"&amp;4,Tab_SEMT!$1:$1048576,2,0),0)</f>
        <v>1.3881987333297729</v>
      </c>
      <c r="T16" s="232">
        <f>VLOOKUP(T$2,Tab_SEMT!$1:$1048576,HLOOKUP($C16&amp;"_"&amp;4,Tab_SEMT!$1:$1048576,2,0),0)</f>
        <v>1.9081220626831055</v>
      </c>
      <c r="U16" s="232">
        <f>VLOOKUP(U$2,Tab_SEMT!$1:$1048576,HLOOKUP($C16&amp;"_"&amp;4,Tab_SEMT!$1:$1048576,2,0),0)</f>
        <v>2.1778080463409424</v>
      </c>
    </row>
    <row r="17" spans="2:21" x14ac:dyDescent="0.25">
      <c r="C17" s="340">
        <v>22014</v>
      </c>
      <c r="D17" s="232">
        <f>VLOOKUP(D$2,Tab_SEMT!$1:$1048576,HLOOKUP($C17&amp;"_"&amp;4,Tab_SEMT!$1:$1048576,2,0),0)</f>
        <v>4.5610491186380386E-2</v>
      </c>
      <c r="E17" s="232">
        <f>VLOOKUP(E$2,Tab_SEMT!$1:$1048576,HLOOKUP($C17&amp;"_"&amp;4,Tab_SEMT!$1:$1048576,2,0),0)</f>
        <v>-6.6321708261966705E-2</v>
      </c>
      <c r="F17" s="232">
        <f>VLOOKUP(F$2,Tab_SEMT!$1:$1048576,HLOOKUP($C17&amp;"_"&amp;4,Tab_SEMT!$1:$1048576,2,0),0)</f>
        <v>0.17839442193508148</v>
      </c>
      <c r="G17" s="232">
        <f>VLOOKUP(G$2,Tab_SEMT!$1:$1048576,HLOOKUP($C17&amp;"_"&amp;4,Tab_SEMT!$1:$1048576,2,0),0)</f>
        <v>0.12522253394126892</v>
      </c>
      <c r="H17" s="232">
        <f>VLOOKUP(H$2,Tab_SEMT!$1:$1048576,HLOOKUP($C17&amp;"_"&amp;4,Tab_SEMT!$1:$1048576,2,0),0)</f>
        <v>0.17888996005058289</v>
      </c>
      <c r="I17" s="232">
        <f>VLOOKUP(I$2,Tab_SEMT!$1:$1048576,HLOOKUP($C17&amp;"_"&amp;4,Tab_SEMT!$1:$1048576,2,0),0)</f>
        <v>0.19467861950397491</v>
      </c>
      <c r="J17" s="232">
        <f>VLOOKUP(J$2,Tab_SEMT!$1:$1048576,HLOOKUP($C17&amp;"_"&amp;4,Tab_SEMT!$1:$1048576,2,0),0)</f>
        <v>0.26940920948982239</v>
      </c>
      <c r="K17" s="232">
        <f>VLOOKUP(K$2,Tab_SEMT!$1:$1048576,HLOOKUP($C17&amp;"_"&amp;4,Tab_SEMT!$1:$1048576,2,0),0)</f>
        <v>0.29839509725570679</v>
      </c>
      <c r="L17" s="232">
        <f>VLOOKUP(L$2,Tab_SEMT!$1:$1048576,HLOOKUP($C17&amp;"_"&amp;4,Tab_SEMT!$1:$1048576,2,0),0)</f>
        <v>0.34253838658332825</v>
      </c>
      <c r="M17" s="232">
        <f>VLOOKUP(M$2,Tab_SEMT!$1:$1048576,HLOOKUP($C17&amp;"_"&amp;4,Tab_SEMT!$1:$1048576,2,0),0)</f>
        <v>0.39573132991790771</v>
      </c>
      <c r="N17" s="232">
        <f>VLOOKUP(N$2,Tab_SEMT!$1:$1048576,HLOOKUP($C17&amp;"_"&amp;4,Tab_SEMT!$1:$1048576,2,0),0)</f>
        <v>0.43822839856147766</v>
      </c>
      <c r="O17" s="232">
        <f>VLOOKUP(O$2,Tab_SEMT!$1:$1048576,HLOOKUP($C17&amp;"_"&amp;4,Tab_SEMT!$1:$1048576,2,0),0)</f>
        <v>0.60300397872924805</v>
      </c>
      <c r="P17" s="232">
        <f>VLOOKUP(P$2,Tab_SEMT!$1:$1048576,HLOOKUP($C17&amp;"_"&amp;4,Tab_SEMT!$1:$1048576,2,0),0)</f>
        <v>0.82530909776687622</v>
      </c>
      <c r="Q17" s="232">
        <f>VLOOKUP(Q$2,Tab_SEMT!$1:$1048576,HLOOKUP($C17&amp;"_"&amp;4,Tab_SEMT!$1:$1048576,2,0),0)</f>
        <v>0.95348590612411499</v>
      </c>
      <c r="R17" s="232">
        <f>VLOOKUP(R$2,Tab_SEMT!$1:$1048576,HLOOKUP($C17&amp;"_"&amp;4,Tab_SEMT!$1:$1048576,2,0),0)</f>
        <v>1.0826698541641235</v>
      </c>
      <c r="S17" s="232">
        <f>VLOOKUP(S$2,Tab_SEMT!$1:$1048576,HLOOKUP($C17&amp;"_"&amp;4,Tab_SEMT!$1:$1048576,2,0),0)</f>
        <v>1.4859706163406372</v>
      </c>
      <c r="T17" s="232">
        <f>VLOOKUP(T$2,Tab_SEMT!$1:$1048576,HLOOKUP($C17&amp;"_"&amp;4,Tab_SEMT!$1:$1048576,2,0),0)</f>
        <v>1.9565958976745605</v>
      </c>
      <c r="U17" s="232">
        <f>VLOOKUP(U$2,Tab_SEMT!$1:$1048576,HLOOKUP($C17&amp;"_"&amp;4,Tab_SEMT!$1:$1048576,2,0),0)</f>
        <v>2.039391040802002</v>
      </c>
    </row>
    <row r="18" spans="2:21" x14ac:dyDescent="0.25">
      <c r="C18" s="340">
        <v>32014</v>
      </c>
      <c r="D18" s="232">
        <f>VLOOKUP(D$2,Tab_SEMT!$1:$1048576,HLOOKUP($C18&amp;"_"&amp;4,Tab_SEMT!$1:$1048576,2,0),0)</f>
        <v>0.14240480959415436</v>
      </c>
      <c r="E18" s="232">
        <f>VLOOKUP(E$2,Tab_SEMT!$1:$1048576,HLOOKUP($C18&amp;"_"&amp;4,Tab_SEMT!$1:$1048576,2,0),0)</f>
        <v>-0.17840081453323364</v>
      </c>
      <c r="F18" s="232">
        <f>VLOOKUP(F$2,Tab_SEMT!$1:$1048576,HLOOKUP($C18&amp;"_"&amp;4,Tab_SEMT!$1:$1048576,2,0),0)</f>
        <v>-2.2064780816435814E-2</v>
      </c>
      <c r="G18" s="232">
        <f>VLOOKUP(G$2,Tab_SEMT!$1:$1048576,HLOOKUP($C18&amp;"_"&amp;4,Tab_SEMT!$1:$1048576,2,0),0)</f>
        <v>-1.8984895199537277E-2</v>
      </c>
      <c r="H18" s="232">
        <f>VLOOKUP(H$2,Tab_SEMT!$1:$1048576,HLOOKUP($C18&amp;"_"&amp;4,Tab_SEMT!$1:$1048576,2,0),0)</f>
        <v>0.1108396127820015</v>
      </c>
      <c r="I18" s="232">
        <f>VLOOKUP(I$2,Tab_SEMT!$1:$1048576,HLOOKUP($C18&amp;"_"&amp;4,Tab_SEMT!$1:$1048576,2,0),0)</f>
        <v>0.12393458932638168</v>
      </c>
      <c r="J18" s="232">
        <f>VLOOKUP(J$2,Tab_SEMT!$1:$1048576,HLOOKUP($C18&amp;"_"&amp;4,Tab_SEMT!$1:$1048576,2,0),0)</f>
        <v>0.15452395379543304</v>
      </c>
      <c r="K18" s="232">
        <f>VLOOKUP(K$2,Tab_SEMT!$1:$1048576,HLOOKUP($C18&amp;"_"&amp;4,Tab_SEMT!$1:$1048576,2,0),0)</f>
        <v>0.24850083887577057</v>
      </c>
      <c r="L18" s="232">
        <f>VLOOKUP(L$2,Tab_SEMT!$1:$1048576,HLOOKUP($C18&amp;"_"&amp;4,Tab_SEMT!$1:$1048576,2,0),0)</f>
        <v>0.28317540884017944</v>
      </c>
      <c r="M18" s="232">
        <f>VLOOKUP(M$2,Tab_SEMT!$1:$1048576,HLOOKUP($C18&amp;"_"&amp;4,Tab_SEMT!$1:$1048576,2,0),0)</f>
        <v>0.28797391057014465</v>
      </c>
      <c r="N18" s="232">
        <f>VLOOKUP(N$2,Tab_SEMT!$1:$1048576,HLOOKUP($C18&amp;"_"&amp;4,Tab_SEMT!$1:$1048576,2,0),0)</f>
        <v>0.39411687850952148</v>
      </c>
      <c r="O18" s="232">
        <f>VLOOKUP(O$2,Tab_SEMT!$1:$1048576,HLOOKUP($C18&amp;"_"&amp;4,Tab_SEMT!$1:$1048576,2,0),0)</f>
        <v>0.50075548887252808</v>
      </c>
      <c r="P18" s="232">
        <f>VLOOKUP(P$2,Tab_SEMT!$1:$1048576,HLOOKUP($C18&amp;"_"&amp;4,Tab_SEMT!$1:$1048576,2,0),0)</f>
        <v>0.65932852029800415</v>
      </c>
      <c r="Q18" s="232">
        <f>VLOOKUP(Q$2,Tab_SEMT!$1:$1048576,HLOOKUP($C18&amp;"_"&amp;4,Tab_SEMT!$1:$1048576,2,0),0)</f>
        <v>0.86126506328582764</v>
      </c>
      <c r="R18" s="232">
        <f>VLOOKUP(R$2,Tab_SEMT!$1:$1048576,HLOOKUP($C18&amp;"_"&amp;4,Tab_SEMT!$1:$1048576,2,0),0)</f>
        <v>0.98628842830657959</v>
      </c>
      <c r="S18" s="232">
        <f>VLOOKUP(S$2,Tab_SEMT!$1:$1048576,HLOOKUP($C18&amp;"_"&amp;4,Tab_SEMT!$1:$1048576,2,0),0)</f>
        <v>1.3678169250488281</v>
      </c>
      <c r="T18" s="232">
        <f>VLOOKUP(T$2,Tab_SEMT!$1:$1048576,HLOOKUP($C18&amp;"_"&amp;4,Tab_SEMT!$1:$1048576,2,0),0)</f>
        <v>1.8529070615768433</v>
      </c>
      <c r="U18" s="232">
        <f>VLOOKUP(U$2,Tab_SEMT!$1:$1048576,HLOOKUP($C18&amp;"_"&amp;4,Tab_SEMT!$1:$1048576,2,0),0)</f>
        <v>1.9144080877304077</v>
      </c>
    </row>
    <row r="19" spans="2:21" x14ac:dyDescent="0.25">
      <c r="C19" s="340">
        <v>42014</v>
      </c>
      <c r="D19" s="232">
        <f>VLOOKUP(D$2,Tab_SEMT!$1:$1048576,HLOOKUP($C19&amp;"_"&amp;4,Tab_SEMT!$1:$1048576,2,0),0)</f>
        <v>-5.1102377474308014E-2</v>
      </c>
      <c r="E19" s="232">
        <f>VLOOKUP(E$2,Tab_SEMT!$1:$1048576,HLOOKUP($C19&amp;"_"&amp;4,Tab_SEMT!$1:$1048576,2,0),0)</f>
        <v>2.6336412876844406E-2</v>
      </c>
      <c r="F19" s="232">
        <f>VLOOKUP(F$2,Tab_SEMT!$1:$1048576,HLOOKUP($C19&amp;"_"&amp;4,Tab_SEMT!$1:$1048576,2,0),0)</f>
        <v>6.9724567234516144E-2</v>
      </c>
      <c r="G19" s="232">
        <f>VLOOKUP(G$2,Tab_SEMT!$1:$1048576,HLOOKUP($C19&amp;"_"&amp;4,Tab_SEMT!$1:$1048576,2,0),0)</f>
        <v>-7.4762181611731648E-4</v>
      </c>
      <c r="H19" s="232">
        <f>VLOOKUP(H$2,Tab_SEMT!$1:$1048576,HLOOKUP($C19&amp;"_"&amp;4,Tab_SEMT!$1:$1048576,2,0),0)</f>
        <v>7.4150785803794861E-2</v>
      </c>
      <c r="I19" s="232">
        <f>VLOOKUP(I$2,Tab_SEMT!$1:$1048576,HLOOKUP($C19&amp;"_"&amp;4,Tab_SEMT!$1:$1048576,2,0),0)</f>
        <v>0.12697736918926239</v>
      </c>
      <c r="J19" s="232">
        <f>VLOOKUP(J$2,Tab_SEMT!$1:$1048576,HLOOKUP($C19&amp;"_"&amp;4,Tab_SEMT!$1:$1048576,2,0),0)</f>
        <v>0.16071930527687073</v>
      </c>
      <c r="K19" s="232">
        <f>VLOOKUP(K$2,Tab_SEMT!$1:$1048576,HLOOKUP($C19&amp;"_"&amp;4,Tab_SEMT!$1:$1048576,2,0),0)</f>
        <v>0.22225084900856018</v>
      </c>
      <c r="L19" s="232">
        <f>VLOOKUP(L$2,Tab_SEMT!$1:$1048576,HLOOKUP($C19&amp;"_"&amp;4,Tab_SEMT!$1:$1048576,2,0),0)</f>
        <v>0.26890510320663452</v>
      </c>
      <c r="M19" s="232">
        <f>VLOOKUP(M$2,Tab_SEMT!$1:$1048576,HLOOKUP($C19&amp;"_"&amp;4,Tab_SEMT!$1:$1048576,2,0),0)</f>
        <v>0.28520092368125916</v>
      </c>
      <c r="N19" s="232">
        <f>VLOOKUP(N$2,Tab_SEMT!$1:$1048576,HLOOKUP($C19&amp;"_"&amp;4,Tab_SEMT!$1:$1048576,2,0),0)</f>
        <v>0.36799448728561401</v>
      </c>
      <c r="O19" s="232">
        <f>VLOOKUP(O$2,Tab_SEMT!$1:$1048576,HLOOKUP($C19&amp;"_"&amp;4,Tab_SEMT!$1:$1048576,2,0),0)</f>
        <v>0.5023309588432312</v>
      </c>
      <c r="P19" s="232">
        <f>VLOOKUP(P$2,Tab_SEMT!$1:$1048576,HLOOKUP($C19&amp;"_"&amp;4,Tab_SEMT!$1:$1048576,2,0),0)</f>
        <v>0.65533769130706787</v>
      </c>
      <c r="Q19" s="232">
        <f>VLOOKUP(Q$2,Tab_SEMT!$1:$1048576,HLOOKUP($C19&amp;"_"&amp;4,Tab_SEMT!$1:$1048576,2,0),0)</f>
        <v>0.87892496585845947</v>
      </c>
      <c r="R19" s="232">
        <f>VLOOKUP(R$2,Tab_SEMT!$1:$1048576,HLOOKUP($C19&amp;"_"&amp;4,Tab_SEMT!$1:$1048576,2,0),0)</f>
        <v>0.94657820463180542</v>
      </c>
      <c r="S19" s="232">
        <f>VLOOKUP(S$2,Tab_SEMT!$1:$1048576,HLOOKUP($C19&amp;"_"&amp;4,Tab_SEMT!$1:$1048576,2,0),0)</f>
        <v>1.3989754915237427</v>
      </c>
      <c r="T19" s="232">
        <f>VLOOKUP(T$2,Tab_SEMT!$1:$1048576,HLOOKUP($C19&amp;"_"&amp;4,Tab_SEMT!$1:$1048576,2,0),0)</f>
        <v>2.024390697479248</v>
      </c>
      <c r="U19" s="232">
        <f>VLOOKUP(U$2,Tab_SEMT!$1:$1048576,HLOOKUP($C19&amp;"_"&amp;4,Tab_SEMT!$1:$1048576,2,0),0)</f>
        <v>2.0229849815368652</v>
      </c>
    </row>
    <row r="20" spans="2:21" x14ac:dyDescent="0.25">
      <c r="C20" s="340">
        <v>2015</v>
      </c>
      <c r="D20" s="232">
        <f>VLOOKUP(D$2,Tab_SEMT!$1:$1048576,HLOOKUP($C20&amp;"_"&amp;4,Tab_SEMT!$1:$1048576,2,0),0)</f>
        <v>-0.11814213544130325</v>
      </c>
      <c r="E20" s="232">
        <f>VLOOKUP(E$2,Tab_SEMT!$1:$1048576,HLOOKUP($C20&amp;"_"&amp;4,Tab_SEMT!$1:$1048576,2,0),0)</f>
        <v>-7.3218189179897308E-2</v>
      </c>
      <c r="F20" s="232">
        <f>VLOOKUP(F$2,Tab_SEMT!$1:$1048576,HLOOKUP($C20&amp;"_"&amp;4,Tab_SEMT!$1:$1048576,2,0),0)</f>
        <v>-7.2744011878967285E-2</v>
      </c>
      <c r="G20" s="232">
        <f>VLOOKUP(G$2,Tab_SEMT!$1:$1048576,HLOOKUP($C20&amp;"_"&amp;4,Tab_SEMT!$1:$1048576,2,0),0)</f>
        <v>-5.0184424966573715E-2</v>
      </c>
      <c r="H20" s="232">
        <f>VLOOKUP(H$2,Tab_SEMT!$1:$1048576,HLOOKUP($C20&amp;"_"&amp;4,Tab_SEMT!$1:$1048576,2,0),0)</f>
        <v>5.3885724395513535E-2</v>
      </c>
      <c r="I20" s="232">
        <f>VLOOKUP(I$2,Tab_SEMT!$1:$1048576,HLOOKUP($C20&amp;"_"&amp;4,Tab_SEMT!$1:$1048576,2,0),0)</f>
        <v>8.7470173835754395E-2</v>
      </c>
      <c r="J20" s="232">
        <f>VLOOKUP(J$2,Tab_SEMT!$1:$1048576,HLOOKUP($C20&amp;"_"&amp;4,Tab_SEMT!$1:$1048576,2,0),0)</f>
        <v>0.14509910345077515</v>
      </c>
      <c r="K20" s="232">
        <f>VLOOKUP(K$2,Tab_SEMT!$1:$1048576,HLOOKUP($C20&amp;"_"&amp;4,Tab_SEMT!$1:$1048576,2,0),0)</f>
        <v>0.15170168876647949</v>
      </c>
      <c r="L20" s="232">
        <f>VLOOKUP(L$2,Tab_SEMT!$1:$1048576,HLOOKUP($C20&amp;"_"&amp;4,Tab_SEMT!$1:$1048576,2,0),0)</f>
        <v>0.21739920973777771</v>
      </c>
      <c r="M20" s="232">
        <f>VLOOKUP(M$2,Tab_SEMT!$1:$1048576,HLOOKUP($C20&amp;"_"&amp;4,Tab_SEMT!$1:$1048576,2,0),0)</f>
        <v>0.22347119450569153</v>
      </c>
      <c r="N20" s="232">
        <f>VLOOKUP(N$2,Tab_SEMT!$1:$1048576,HLOOKUP($C20&amp;"_"&amp;4,Tab_SEMT!$1:$1048576,2,0),0)</f>
        <v>0.30258694291114807</v>
      </c>
      <c r="O20" s="232">
        <f>VLOOKUP(O$2,Tab_SEMT!$1:$1048576,HLOOKUP($C20&amp;"_"&amp;4,Tab_SEMT!$1:$1048576,2,0),0)</f>
        <v>0.47477155923843384</v>
      </c>
      <c r="P20" s="232">
        <f>VLOOKUP(P$2,Tab_SEMT!$1:$1048576,HLOOKUP($C20&amp;"_"&amp;4,Tab_SEMT!$1:$1048576,2,0),0)</f>
        <v>0.64913040399551392</v>
      </c>
      <c r="Q20" s="232">
        <f>VLOOKUP(Q$2,Tab_SEMT!$1:$1048576,HLOOKUP($C20&amp;"_"&amp;4,Tab_SEMT!$1:$1048576,2,0),0)</f>
        <v>0.83464783430099487</v>
      </c>
      <c r="R20" s="232">
        <f>VLOOKUP(R$2,Tab_SEMT!$1:$1048576,HLOOKUP($C20&amp;"_"&amp;4,Tab_SEMT!$1:$1048576,2,0),0)</f>
        <v>0.93952751159667969</v>
      </c>
      <c r="S20" s="232">
        <f>VLOOKUP(S$2,Tab_SEMT!$1:$1048576,HLOOKUP($C20&amp;"_"&amp;4,Tab_SEMT!$1:$1048576,2,0),0)</f>
        <v>1.4529334306716919</v>
      </c>
      <c r="T20" s="232">
        <f>VLOOKUP(T$2,Tab_SEMT!$1:$1048576,HLOOKUP($C20&amp;"_"&amp;4,Tab_SEMT!$1:$1048576,2,0),0)</f>
        <v>1.9636771678924561</v>
      </c>
      <c r="U20" s="232">
        <f>VLOOKUP(U$2,Tab_SEMT!$1:$1048576,HLOOKUP($C20&amp;"_"&amp;4,Tab_SEMT!$1:$1048576,2,0),0)</f>
        <v>2.1851322650909424</v>
      </c>
    </row>
    <row r="21" spans="2:21" x14ac:dyDescent="0.25">
      <c r="C21" s="340">
        <v>12015</v>
      </c>
      <c r="D21" s="232">
        <f>VLOOKUP(D$2,Tab_SEMT!$1:$1048576,HLOOKUP($C21&amp;"_"&amp;4,Tab_SEMT!$1:$1048576,2,0),0)</f>
        <v>1.6525328159332275E-2</v>
      </c>
      <c r="E21" s="232">
        <f>VLOOKUP(E$2,Tab_SEMT!$1:$1048576,HLOOKUP($C21&amp;"_"&amp;4,Tab_SEMT!$1:$1048576,2,0),0)</f>
        <v>-8.3076439797878265E-2</v>
      </c>
      <c r="F21" s="232">
        <f>VLOOKUP(F$2,Tab_SEMT!$1:$1048576,HLOOKUP($C21&amp;"_"&amp;4,Tab_SEMT!$1:$1048576,2,0),0)</f>
        <v>-5.5406805127859116E-2</v>
      </c>
      <c r="G21" s="232">
        <f>VLOOKUP(G$2,Tab_SEMT!$1:$1048576,HLOOKUP($C21&amp;"_"&amp;4,Tab_SEMT!$1:$1048576,2,0),0)</f>
        <v>3.7094064056873322E-2</v>
      </c>
      <c r="H21" s="232">
        <f>VLOOKUP(H$2,Tab_SEMT!$1:$1048576,HLOOKUP($C21&amp;"_"&amp;4,Tab_SEMT!$1:$1048576,2,0),0)</f>
        <v>9.7022838890552521E-2</v>
      </c>
      <c r="I21" s="232">
        <f>VLOOKUP(I$2,Tab_SEMT!$1:$1048576,HLOOKUP($C21&amp;"_"&amp;4,Tab_SEMT!$1:$1048576,2,0),0)</f>
        <v>0.10817170888185501</v>
      </c>
      <c r="J21" s="232">
        <f>VLOOKUP(J$2,Tab_SEMT!$1:$1048576,HLOOKUP($C21&amp;"_"&amp;4,Tab_SEMT!$1:$1048576,2,0),0)</f>
        <v>0.15520547330379486</v>
      </c>
      <c r="K21" s="232">
        <f>VLOOKUP(K$2,Tab_SEMT!$1:$1048576,HLOOKUP($C21&amp;"_"&amp;4,Tab_SEMT!$1:$1048576,2,0),0)</f>
        <v>0.1727609783411026</v>
      </c>
      <c r="L21" s="232">
        <f>VLOOKUP(L$2,Tab_SEMT!$1:$1048576,HLOOKUP($C21&amp;"_"&amp;4,Tab_SEMT!$1:$1048576,2,0),0)</f>
        <v>0.24866926670074463</v>
      </c>
      <c r="M21" s="232">
        <f>VLOOKUP(M$2,Tab_SEMT!$1:$1048576,HLOOKUP($C21&amp;"_"&amp;4,Tab_SEMT!$1:$1048576,2,0),0)</f>
        <v>0.24514824151992798</v>
      </c>
      <c r="N21" s="232">
        <f>VLOOKUP(N$2,Tab_SEMT!$1:$1048576,HLOOKUP($C21&amp;"_"&amp;4,Tab_SEMT!$1:$1048576,2,0),0)</f>
        <v>0.33419013023376465</v>
      </c>
      <c r="O21" s="232">
        <f>VLOOKUP(O$2,Tab_SEMT!$1:$1048576,HLOOKUP($C21&amp;"_"&amp;4,Tab_SEMT!$1:$1048576,2,0),0)</f>
        <v>0.48961073160171509</v>
      </c>
      <c r="P21" s="232">
        <f>VLOOKUP(P$2,Tab_SEMT!$1:$1048576,HLOOKUP($C21&amp;"_"&amp;4,Tab_SEMT!$1:$1048576,2,0),0)</f>
        <v>0.66072368621826172</v>
      </c>
      <c r="Q21" s="232">
        <f>VLOOKUP(Q$2,Tab_SEMT!$1:$1048576,HLOOKUP($C21&amp;"_"&amp;4,Tab_SEMT!$1:$1048576,2,0),0)</f>
        <v>0.82761001586914063</v>
      </c>
      <c r="R21" s="232">
        <f>VLOOKUP(R$2,Tab_SEMT!$1:$1048576,HLOOKUP($C21&amp;"_"&amp;4,Tab_SEMT!$1:$1048576,2,0),0)</f>
        <v>0.93311816453933716</v>
      </c>
      <c r="S21" s="232">
        <f>VLOOKUP(S$2,Tab_SEMT!$1:$1048576,HLOOKUP($C21&amp;"_"&amp;4,Tab_SEMT!$1:$1048576,2,0),0)</f>
        <v>1.4449911117553711</v>
      </c>
      <c r="T21" s="232">
        <f>VLOOKUP(T$2,Tab_SEMT!$1:$1048576,HLOOKUP($C21&amp;"_"&amp;4,Tab_SEMT!$1:$1048576,2,0),0)</f>
        <v>1.9351446628570557</v>
      </c>
      <c r="U21" s="232">
        <f>VLOOKUP(U$2,Tab_SEMT!$1:$1048576,HLOOKUP($C21&amp;"_"&amp;4,Tab_SEMT!$1:$1048576,2,0),0)</f>
        <v>2.157928466796875</v>
      </c>
    </row>
    <row r="22" spans="2:21" x14ac:dyDescent="0.25">
      <c r="C22" s="340">
        <v>22015</v>
      </c>
      <c r="D22" s="232">
        <f>VLOOKUP(D$2,Tab_SEMT!$1:$1048576,HLOOKUP($C22&amp;"_"&amp;4,Tab_SEMT!$1:$1048576,2,0),0)</f>
        <v>-5.9444550424814224E-2</v>
      </c>
      <c r="E22" s="232">
        <f>VLOOKUP(E$2,Tab_SEMT!$1:$1048576,HLOOKUP($C22&amp;"_"&amp;4,Tab_SEMT!$1:$1048576,2,0),0)</f>
        <v>-0.16729453206062317</v>
      </c>
      <c r="F22" s="232">
        <f>VLOOKUP(F$2,Tab_SEMT!$1:$1048576,HLOOKUP($C22&amp;"_"&amp;4,Tab_SEMT!$1:$1048576,2,0),0)</f>
        <v>-7.4235692620277405E-2</v>
      </c>
      <c r="G22" s="232">
        <f>VLOOKUP(G$2,Tab_SEMT!$1:$1048576,HLOOKUP($C22&amp;"_"&amp;4,Tab_SEMT!$1:$1048576,2,0),0)</f>
        <v>-6.8651683628559113E-2</v>
      </c>
      <c r="H22" s="232">
        <f>VLOOKUP(H$2,Tab_SEMT!$1:$1048576,HLOOKUP($C22&amp;"_"&amp;4,Tab_SEMT!$1:$1048576,2,0),0)</f>
        <v>5.7288721203804016E-2</v>
      </c>
      <c r="I22" s="232">
        <f>VLOOKUP(I$2,Tab_SEMT!$1:$1048576,HLOOKUP($C22&amp;"_"&amp;4,Tab_SEMT!$1:$1048576,2,0),0)</f>
        <v>9.3267768621444702E-2</v>
      </c>
      <c r="J22" s="232">
        <f>VLOOKUP(J$2,Tab_SEMT!$1:$1048576,HLOOKUP($C22&amp;"_"&amp;4,Tab_SEMT!$1:$1048576,2,0),0)</f>
        <v>0.1673709899187088</v>
      </c>
      <c r="K22" s="232">
        <f>VLOOKUP(K$2,Tab_SEMT!$1:$1048576,HLOOKUP($C22&amp;"_"&amp;4,Tab_SEMT!$1:$1048576,2,0),0)</f>
        <v>0.15557469427585602</v>
      </c>
      <c r="L22" s="232">
        <f>VLOOKUP(L$2,Tab_SEMT!$1:$1048576,HLOOKUP($C22&amp;"_"&amp;4,Tab_SEMT!$1:$1048576,2,0),0)</f>
        <v>0.22868585586547852</v>
      </c>
      <c r="M22" s="232">
        <f>VLOOKUP(M$2,Tab_SEMT!$1:$1048576,HLOOKUP($C22&amp;"_"&amp;4,Tab_SEMT!$1:$1048576,2,0),0)</f>
        <v>0.26191297173500061</v>
      </c>
      <c r="N22" s="232">
        <f>VLOOKUP(N$2,Tab_SEMT!$1:$1048576,HLOOKUP($C22&amp;"_"&amp;4,Tab_SEMT!$1:$1048576,2,0),0)</f>
        <v>0.31667512655258179</v>
      </c>
      <c r="O22" s="232">
        <f>VLOOKUP(O$2,Tab_SEMT!$1:$1048576,HLOOKUP($C22&amp;"_"&amp;4,Tab_SEMT!$1:$1048576,2,0),0)</f>
        <v>0.48528113961219788</v>
      </c>
      <c r="P22" s="232">
        <f>VLOOKUP(P$2,Tab_SEMT!$1:$1048576,HLOOKUP($C22&amp;"_"&amp;4,Tab_SEMT!$1:$1048576,2,0),0)</f>
        <v>0.64815050363540649</v>
      </c>
      <c r="Q22" s="232">
        <f>VLOOKUP(Q$2,Tab_SEMT!$1:$1048576,HLOOKUP($C22&amp;"_"&amp;4,Tab_SEMT!$1:$1048576,2,0),0)</f>
        <v>0.81768220663070679</v>
      </c>
      <c r="R22" s="232">
        <f>VLOOKUP(R$2,Tab_SEMT!$1:$1048576,HLOOKUP($C22&amp;"_"&amp;4,Tab_SEMT!$1:$1048576,2,0),0)</f>
        <v>0.95948106050491333</v>
      </c>
      <c r="S22" s="232">
        <f>VLOOKUP(S$2,Tab_SEMT!$1:$1048576,HLOOKUP($C22&amp;"_"&amp;4,Tab_SEMT!$1:$1048576,2,0),0)</f>
        <v>1.4612190723419189</v>
      </c>
      <c r="T22" s="232">
        <f>VLOOKUP(T$2,Tab_SEMT!$1:$1048576,HLOOKUP($C22&amp;"_"&amp;4,Tab_SEMT!$1:$1048576,2,0),0)</f>
        <v>1.9568454027175903</v>
      </c>
      <c r="U22" s="232">
        <f>VLOOKUP(U$2,Tab_SEMT!$1:$1048576,HLOOKUP($C22&amp;"_"&amp;4,Tab_SEMT!$1:$1048576,2,0),0)</f>
        <v>2.2251203060150146</v>
      </c>
    </row>
    <row r="23" spans="2:21" x14ac:dyDescent="0.25">
      <c r="C23" s="340">
        <v>32015</v>
      </c>
      <c r="D23" s="232">
        <f>VLOOKUP(D$2,Tab_SEMT!$1:$1048576,HLOOKUP($C23&amp;"_"&amp;4,Tab_SEMT!$1:$1048576,2,0),0)</f>
        <v>-3.3010642975568771E-2</v>
      </c>
      <c r="E23" s="232">
        <f>VLOOKUP(E$2,Tab_SEMT!$1:$1048576,HLOOKUP($C23&amp;"_"&amp;4,Tab_SEMT!$1:$1048576,2,0),0)</f>
        <v>6.7666254937648773E-2</v>
      </c>
      <c r="F23" s="232">
        <f>VLOOKUP(F$2,Tab_SEMT!$1:$1048576,HLOOKUP($C23&amp;"_"&amp;4,Tab_SEMT!$1:$1048576,2,0),0)</f>
        <v>-4.2698378674685955E-3</v>
      </c>
      <c r="G23" s="232">
        <f>VLOOKUP(G$2,Tab_SEMT!$1:$1048576,HLOOKUP($C23&amp;"_"&amp;4,Tab_SEMT!$1:$1048576,2,0),0)</f>
        <v>-9.752974845468998E-3</v>
      </c>
      <c r="H23" s="232">
        <f>VLOOKUP(H$2,Tab_SEMT!$1:$1048576,HLOOKUP($C23&amp;"_"&amp;4,Tab_SEMT!$1:$1048576,2,0),0)</f>
        <v>8.0305792391300201E-2</v>
      </c>
      <c r="I23" s="232">
        <f>VLOOKUP(I$2,Tab_SEMT!$1:$1048576,HLOOKUP($C23&amp;"_"&amp;4,Tab_SEMT!$1:$1048576,2,0),0)</f>
        <v>0.14865906536579132</v>
      </c>
      <c r="J23" s="232">
        <f>VLOOKUP(J$2,Tab_SEMT!$1:$1048576,HLOOKUP($C23&amp;"_"&amp;4,Tab_SEMT!$1:$1048576,2,0),0)</f>
        <v>0.21031326055526733</v>
      </c>
      <c r="K23" s="232">
        <f>VLOOKUP(K$2,Tab_SEMT!$1:$1048576,HLOOKUP($C23&amp;"_"&amp;4,Tab_SEMT!$1:$1048576,2,0),0)</f>
        <v>0.22277040779590607</v>
      </c>
      <c r="L23" s="232">
        <f>VLOOKUP(L$2,Tab_SEMT!$1:$1048576,HLOOKUP($C23&amp;"_"&amp;4,Tab_SEMT!$1:$1048576,2,0),0)</f>
        <v>0.2655085027217865</v>
      </c>
      <c r="M23" s="232">
        <f>VLOOKUP(M$2,Tab_SEMT!$1:$1048576,HLOOKUP($C23&amp;"_"&amp;4,Tab_SEMT!$1:$1048576,2,0),0)</f>
        <v>0.28205215930938721</v>
      </c>
      <c r="N23" s="232">
        <f>VLOOKUP(N$2,Tab_SEMT!$1:$1048576,HLOOKUP($C23&amp;"_"&amp;4,Tab_SEMT!$1:$1048576,2,0),0)</f>
        <v>0.36739620566368103</v>
      </c>
      <c r="O23" s="232">
        <f>VLOOKUP(O$2,Tab_SEMT!$1:$1048576,HLOOKUP($C23&amp;"_"&amp;4,Tab_SEMT!$1:$1048576,2,0),0)</f>
        <v>0.53498893976211548</v>
      </c>
      <c r="P23" s="232">
        <f>VLOOKUP(P$2,Tab_SEMT!$1:$1048576,HLOOKUP($C23&amp;"_"&amp;4,Tab_SEMT!$1:$1048576,2,0),0)</f>
        <v>0.70204859972000122</v>
      </c>
      <c r="Q23" s="232">
        <f>VLOOKUP(Q$2,Tab_SEMT!$1:$1048576,HLOOKUP($C23&amp;"_"&amp;4,Tab_SEMT!$1:$1048576,2,0),0)</f>
        <v>0.88501536846160889</v>
      </c>
      <c r="R23" s="232">
        <f>VLOOKUP(R$2,Tab_SEMT!$1:$1048576,HLOOKUP($C23&amp;"_"&amp;4,Tab_SEMT!$1:$1048576,2,0),0)</f>
        <v>0.94522732496261597</v>
      </c>
      <c r="S23" s="232">
        <f>VLOOKUP(S$2,Tab_SEMT!$1:$1048576,HLOOKUP($C23&amp;"_"&amp;4,Tab_SEMT!$1:$1048576,2,0),0)</f>
        <v>1.5269536972045898</v>
      </c>
      <c r="T23" s="232">
        <f>VLOOKUP(T$2,Tab_SEMT!$1:$1048576,HLOOKUP($C23&amp;"_"&amp;4,Tab_SEMT!$1:$1048576,2,0),0)</f>
        <v>2.0101618766784668</v>
      </c>
      <c r="U23" s="232">
        <f>VLOOKUP(U$2,Tab_SEMT!$1:$1048576,HLOOKUP($C23&amp;"_"&amp;4,Tab_SEMT!$1:$1048576,2,0),0)</f>
        <v>2.2400250434875488</v>
      </c>
    </row>
    <row r="24" spans="2:21" x14ac:dyDescent="0.25">
      <c r="C24" s="340">
        <v>42015</v>
      </c>
      <c r="D24" s="232">
        <f>VLOOKUP(D$2,Tab_SEMT!$1:$1048576,HLOOKUP($C24&amp;"_"&amp;4,Tab_SEMT!$1:$1048576,2,0),0)</f>
        <v>-0.44912916421890259</v>
      </c>
      <c r="E24" s="232">
        <f>VLOOKUP(E$2,Tab_SEMT!$1:$1048576,HLOOKUP($C24&amp;"_"&amp;4,Tab_SEMT!$1:$1048576,2,0),0)</f>
        <v>-6.6975705325603485E-2</v>
      </c>
      <c r="F24" s="232">
        <f>VLOOKUP(F$2,Tab_SEMT!$1:$1048576,HLOOKUP($C24&amp;"_"&amp;4,Tab_SEMT!$1:$1048576,2,0),0)</f>
        <v>-0.11433781683444977</v>
      </c>
      <c r="G24" s="232">
        <f>VLOOKUP(G$2,Tab_SEMT!$1:$1048576,HLOOKUP($C24&amp;"_"&amp;4,Tab_SEMT!$1:$1048576,2,0),0)</f>
        <v>-0.13117197155952454</v>
      </c>
      <c r="H24" s="232">
        <f>VLOOKUP(H$2,Tab_SEMT!$1:$1048576,HLOOKUP($C24&amp;"_"&amp;4,Tab_SEMT!$1:$1048576,2,0),0)</f>
        <v>2.7386799454689026E-2</v>
      </c>
      <c r="I24" s="232">
        <f>VLOOKUP(I$2,Tab_SEMT!$1:$1048576,HLOOKUP($C24&amp;"_"&amp;4,Tab_SEMT!$1:$1048576,2,0),0)</f>
        <v>4.4043812900781631E-2</v>
      </c>
      <c r="J24" s="232">
        <f>VLOOKUP(J$2,Tab_SEMT!$1:$1048576,HLOOKUP($C24&amp;"_"&amp;4,Tab_SEMT!$1:$1048576,2,0),0)</f>
        <v>9.375540167093277E-2</v>
      </c>
      <c r="K24" s="232">
        <f>VLOOKUP(K$2,Tab_SEMT!$1:$1048576,HLOOKUP($C24&amp;"_"&amp;4,Tab_SEMT!$1:$1048576,2,0),0)</f>
        <v>9.5110580325126648E-2</v>
      </c>
      <c r="L24" s="232">
        <f>VLOOKUP(L$2,Tab_SEMT!$1:$1048576,HLOOKUP($C24&amp;"_"&amp;4,Tab_SEMT!$1:$1048576,2,0),0)</f>
        <v>0.17411530017852783</v>
      </c>
      <c r="M24" s="232">
        <f>VLOOKUP(M$2,Tab_SEMT!$1:$1048576,HLOOKUP($C24&amp;"_"&amp;4,Tab_SEMT!$1:$1048576,2,0),0)</f>
        <v>0.14549021422863007</v>
      </c>
      <c r="N24" s="232">
        <f>VLOOKUP(N$2,Tab_SEMT!$1:$1048576,HLOOKUP($C24&amp;"_"&amp;4,Tab_SEMT!$1:$1048576,2,0),0)</f>
        <v>0.23302972316741943</v>
      </c>
      <c r="O24" s="232">
        <f>VLOOKUP(O$2,Tab_SEMT!$1:$1048576,HLOOKUP($C24&amp;"_"&amp;4,Tab_SEMT!$1:$1048576,2,0),0)</f>
        <v>0.43896597623825073</v>
      </c>
      <c r="P24" s="232">
        <f>VLOOKUP(P$2,Tab_SEMT!$1:$1048576,HLOOKUP($C24&amp;"_"&amp;4,Tab_SEMT!$1:$1048576,2,0),0)</f>
        <v>0.63497495651245117</v>
      </c>
      <c r="Q24" s="232">
        <f>VLOOKUP(Q$2,Tab_SEMT!$1:$1048576,HLOOKUP($C24&amp;"_"&amp;4,Tab_SEMT!$1:$1048576,2,0),0)</f>
        <v>0.85576248168945313</v>
      </c>
      <c r="R24" s="232">
        <f>VLOOKUP(R$2,Tab_SEMT!$1:$1048576,HLOOKUP($C24&amp;"_"&amp;4,Tab_SEMT!$1:$1048576,2,0),0)</f>
        <v>0.96132022142410278</v>
      </c>
      <c r="S24" s="232">
        <f>VLOOKUP(S$2,Tab_SEMT!$1:$1048576,HLOOKUP($C24&amp;"_"&amp;4,Tab_SEMT!$1:$1048576,2,0),0)</f>
        <v>1.4269347190856934</v>
      </c>
      <c r="T24" s="232">
        <f>VLOOKUP(T$2,Tab_SEMT!$1:$1048576,HLOOKUP($C24&amp;"_"&amp;4,Tab_SEMT!$1:$1048576,2,0),0)</f>
        <v>2.0011909008026123</v>
      </c>
      <c r="U24" s="232">
        <f>VLOOKUP(U$2,Tab_SEMT!$1:$1048576,HLOOKUP($C24&amp;"_"&amp;4,Tab_SEMT!$1:$1048576,2,0),0)</f>
        <v>2.1659247875213623</v>
      </c>
    </row>
    <row r="25" spans="2:21" x14ac:dyDescent="0.25">
      <c r="C25" s="340">
        <v>2016</v>
      </c>
      <c r="D25" s="232">
        <f>VLOOKUP(D$2,Tab_SEMT!$1:$1048576,HLOOKUP($C25&amp;"_"&amp;4,Tab_SEMT!$1:$1048576,2,0),0)</f>
        <v>-0.30791443586349487</v>
      </c>
      <c r="E25" s="232">
        <f>VLOOKUP(E$2,Tab_SEMT!$1:$1048576,HLOOKUP($C25&amp;"_"&amp;4,Tab_SEMT!$1:$1048576,2,0),0)</f>
        <v>-0.23357787728309631</v>
      </c>
      <c r="F25" s="232">
        <f>VLOOKUP(F$2,Tab_SEMT!$1:$1048576,HLOOKUP($C25&amp;"_"&amp;4,Tab_SEMT!$1:$1048576,2,0),0)</f>
        <v>-0.17022556066513062</v>
      </c>
      <c r="G25" s="232">
        <f>VLOOKUP(G$2,Tab_SEMT!$1:$1048576,HLOOKUP($C25&amp;"_"&amp;4,Tab_SEMT!$1:$1048576,2,0),0)</f>
        <v>-0.16422763466835022</v>
      </c>
      <c r="H25" s="232">
        <f>VLOOKUP(H$2,Tab_SEMT!$1:$1048576,HLOOKUP($C25&amp;"_"&amp;4,Tab_SEMT!$1:$1048576,2,0),0)</f>
        <v>7.3863537982106209E-3</v>
      </c>
      <c r="I25" s="232">
        <f>VLOOKUP(I$2,Tab_SEMT!$1:$1048576,HLOOKUP($C25&amp;"_"&amp;4,Tab_SEMT!$1:$1048576,2,0),0)</f>
        <v>6.6946886479854584E-2</v>
      </c>
      <c r="J25" s="232">
        <f>VLOOKUP(J$2,Tab_SEMT!$1:$1048576,HLOOKUP($C25&amp;"_"&amp;4,Tab_SEMT!$1:$1048576,2,0),0)</f>
        <v>0.11975552886724472</v>
      </c>
      <c r="K25" s="232">
        <f>VLOOKUP(K$2,Tab_SEMT!$1:$1048576,HLOOKUP($C25&amp;"_"&amp;4,Tab_SEMT!$1:$1048576,2,0),0)</f>
        <v>0.15725217759609222</v>
      </c>
      <c r="L25" s="232">
        <f>VLOOKUP(L$2,Tab_SEMT!$1:$1048576,HLOOKUP($C25&amp;"_"&amp;4,Tab_SEMT!$1:$1048576,2,0),0)</f>
        <v>0.19877302646636963</v>
      </c>
      <c r="M25" s="232">
        <f>VLOOKUP(M$2,Tab_SEMT!$1:$1048576,HLOOKUP($C25&amp;"_"&amp;4,Tab_SEMT!$1:$1048576,2,0),0)</f>
        <v>0.18477578461170197</v>
      </c>
      <c r="N25" s="232">
        <f>VLOOKUP(N$2,Tab_SEMT!$1:$1048576,HLOOKUP($C25&amp;"_"&amp;4,Tab_SEMT!$1:$1048576,2,0),0)</f>
        <v>0.19943021237850189</v>
      </c>
      <c r="O25" s="232">
        <f>VLOOKUP(O$2,Tab_SEMT!$1:$1048576,HLOOKUP($C25&amp;"_"&amp;4,Tab_SEMT!$1:$1048576,2,0),0)</f>
        <v>0.44137829542160034</v>
      </c>
      <c r="P25" s="232">
        <f>VLOOKUP(P$2,Tab_SEMT!$1:$1048576,HLOOKUP($C25&amp;"_"&amp;4,Tab_SEMT!$1:$1048576,2,0),0)</f>
        <v>0.60274720191955566</v>
      </c>
      <c r="Q25" s="232">
        <f>VLOOKUP(Q$2,Tab_SEMT!$1:$1048576,HLOOKUP($C25&amp;"_"&amp;4,Tab_SEMT!$1:$1048576,2,0),0)</f>
        <v>0.75655883550643921</v>
      </c>
      <c r="R25" s="232">
        <f>VLOOKUP(R$2,Tab_SEMT!$1:$1048576,HLOOKUP($C25&amp;"_"&amp;4,Tab_SEMT!$1:$1048576,2,0),0)</f>
        <v>0.94111710786819458</v>
      </c>
      <c r="S25" s="232">
        <f>VLOOKUP(S$2,Tab_SEMT!$1:$1048576,HLOOKUP($C25&amp;"_"&amp;4,Tab_SEMT!$1:$1048576,2,0),0)</f>
        <v>1.4494431018829346</v>
      </c>
      <c r="T25" s="232">
        <f>VLOOKUP(T$2,Tab_SEMT!$1:$1048576,HLOOKUP($C25&amp;"_"&amp;4,Tab_SEMT!$1:$1048576,2,0),0)</f>
        <v>1.9060596227645874</v>
      </c>
      <c r="U25" s="232">
        <f>VLOOKUP(U$2,Tab_SEMT!$1:$1048576,HLOOKUP($C25&amp;"_"&amp;4,Tab_SEMT!$1:$1048576,2,0),0)</f>
        <v>2.1974606513977051</v>
      </c>
    </row>
    <row r="26" spans="2:21" x14ac:dyDescent="0.25">
      <c r="C26" s="340">
        <v>12016</v>
      </c>
      <c r="D26" s="232">
        <f>VLOOKUP(D$2,Tab_SEMT!$1:$1048576,HLOOKUP($C26&amp;"_"&amp;4,Tab_SEMT!$1:$1048576,2,0),0)</f>
        <v>-0.30791443586349487</v>
      </c>
      <c r="E26" s="232">
        <f>VLOOKUP(E$2,Tab_SEMT!$1:$1048576,HLOOKUP($C26&amp;"_"&amp;4,Tab_SEMT!$1:$1048576,2,0),0)</f>
        <v>-0.23357787728309631</v>
      </c>
      <c r="F26" s="232">
        <f>VLOOKUP(F$2,Tab_SEMT!$1:$1048576,HLOOKUP($C26&amp;"_"&amp;4,Tab_SEMT!$1:$1048576,2,0),0)</f>
        <v>-0.17022556066513062</v>
      </c>
      <c r="G26" s="232">
        <f>VLOOKUP(G$2,Tab_SEMT!$1:$1048576,HLOOKUP($C26&amp;"_"&amp;4,Tab_SEMT!$1:$1048576,2,0),0)</f>
        <v>-0.16422763466835022</v>
      </c>
      <c r="H26" s="232">
        <f>VLOOKUP(H$2,Tab_SEMT!$1:$1048576,HLOOKUP($C26&amp;"_"&amp;4,Tab_SEMT!$1:$1048576,2,0),0)</f>
        <v>7.3863537982106209E-3</v>
      </c>
      <c r="I26" s="232">
        <f>VLOOKUP(I$2,Tab_SEMT!$1:$1048576,HLOOKUP($C26&amp;"_"&amp;4,Tab_SEMT!$1:$1048576,2,0),0)</f>
        <v>6.6946886479854584E-2</v>
      </c>
      <c r="J26" s="232">
        <f>VLOOKUP(J$2,Tab_SEMT!$1:$1048576,HLOOKUP($C26&amp;"_"&amp;4,Tab_SEMT!$1:$1048576,2,0),0)</f>
        <v>0.11975552886724472</v>
      </c>
      <c r="K26" s="232">
        <f>VLOOKUP(K$2,Tab_SEMT!$1:$1048576,HLOOKUP($C26&amp;"_"&amp;4,Tab_SEMT!$1:$1048576,2,0),0)</f>
        <v>0.15725217759609222</v>
      </c>
      <c r="L26" s="232">
        <f>VLOOKUP(L$2,Tab_SEMT!$1:$1048576,HLOOKUP($C26&amp;"_"&amp;4,Tab_SEMT!$1:$1048576,2,0),0)</f>
        <v>0.19877302646636963</v>
      </c>
      <c r="M26" s="232">
        <f>VLOOKUP(M$2,Tab_SEMT!$1:$1048576,HLOOKUP($C26&amp;"_"&amp;4,Tab_SEMT!$1:$1048576,2,0),0)</f>
        <v>0.18477578461170197</v>
      </c>
      <c r="N26" s="232">
        <f>VLOOKUP(N$2,Tab_SEMT!$1:$1048576,HLOOKUP($C26&amp;"_"&amp;4,Tab_SEMT!$1:$1048576,2,0),0)</f>
        <v>0.19943021237850189</v>
      </c>
      <c r="O26" s="232">
        <f>VLOOKUP(O$2,Tab_SEMT!$1:$1048576,HLOOKUP($C26&amp;"_"&amp;4,Tab_SEMT!$1:$1048576,2,0),0)</f>
        <v>0.44137829542160034</v>
      </c>
      <c r="P26" s="232">
        <f>VLOOKUP(P$2,Tab_SEMT!$1:$1048576,HLOOKUP($C26&amp;"_"&amp;4,Tab_SEMT!$1:$1048576,2,0),0)</f>
        <v>0.60274720191955566</v>
      </c>
      <c r="Q26" s="232">
        <f>VLOOKUP(Q$2,Tab_SEMT!$1:$1048576,HLOOKUP($C26&amp;"_"&amp;4,Tab_SEMT!$1:$1048576,2,0),0)</f>
        <v>0.75655883550643921</v>
      </c>
      <c r="R26" s="232">
        <f>VLOOKUP(R$2,Tab_SEMT!$1:$1048576,HLOOKUP($C26&amp;"_"&amp;4,Tab_SEMT!$1:$1048576,2,0),0)</f>
        <v>0.94111710786819458</v>
      </c>
      <c r="S26" s="232">
        <f>VLOOKUP(S$2,Tab_SEMT!$1:$1048576,HLOOKUP($C26&amp;"_"&amp;4,Tab_SEMT!$1:$1048576,2,0),0)</f>
        <v>1.4494431018829346</v>
      </c>
      <c r="T26" s="232">
        <f>VLOOKUP(T$2,Tab_SEMT!$1:$1048576,HLOOKUP($C26&amp;"_"&amp;4,Tab_SEMT!$1:$1048576,2,0),0)</f>
        <v>1.9060596227645874</v>
      </c>
      <c r="U26" s="232">
        <f>VLOOKUP(U$2,Tab_SEMT!$1:$1048576,HLOOKUP($C26&amp;"_"&amp;4,Tab_SEMT!$1:$1048576,2,0),0)</f>
        <v>2.1974606513977051</v>
      </c>
    </row>
    <row r="27" spans="2:21" x14ac:dyDescent="0.25">
      <c r="B27" s="339" t="s">
        <v>776</v>
      </c>
      <c r="C27" s="340"/>
    </row>
    <row r="28" spans="2:21" ht="15" customHeight="1" x14ac:dyDescent="0.25">
      <c r="C28" s="340">
        <v>2012</v>
      </c>
      <c r="D28" s="232">
        <f>VLOOKUP(D$2,Tab_SEMT!$1:$1048576,HLOOKUP($C28&amp;"_"&amp;10,Tab_SEMT!$1:$1048576,2,0),0)</f>
        <v>3.1458723242394626E-4</v>
      </c>
      <c r="E28" s="232">
        <f>VLOOKUP(E$2,Tab_SEMT!$1:$1048576,HLOOKUP($C28&amp;"_"&amp;10,Tab_SEMT!$1:$1048576,2,0),0)</f>
        <v>5.2434457466006279E-3</v>
      </c>
      <c r="F28" s="232">
        <f>VLOOKUP(F$2,Tab_SEMT!$1:$1048576,HLOOKUP($C28&amp;"_"&amp;10,Tab_SEMT!$1:$1048576,2,0),0)</f>
        <v>9.5291100442409515E-3</v>
      </c>
      <c r="G28" s="232">
        <f>VLOOKUP(G$2,Tab_SEMT!$1:$1048576,HLOOKUP($C28&amp;"_"&amp;10,Tab_SEMT!$1:$1048576,2,0),0)</f>
        <v>1.674923300743103E-2</v>
      </c>
      <c r="H28" s="232">
        <f>VLOOKUP(H$2,Tab_SEMT!$1:$1048576,HLOOKUP($C28&amp;"_"&amp;10,Tab_SEMT!$1:$1048576,2,0),0)</f>
        <v>6.6697321832180023E-2</v>
      </c>
      <c r="I28" s="232">
        <f>VLOOKUP(I$2,Tab_SEMT!$1:$1048576,HLOOKUP($C28&amp;"_"&amp;10,Tab_SEMT!$1:$1048576,2,0),0)</f>
        <v>3.5662747919559479E-2</v>
      </c>
      <c r="J28" s="232">
        <f>VLOOKUP(J$2,Tab_SEMT!$1:$1048576,HLOOKUP($C28&amp;"_"&amp;10,Tab_SEMT!$1:$1048576,2,0),0)</f>
        <v>2.2707574069499969E-2</v>
      </c>
      <c r="K28" s="232">
        <f>VLOOKUP(K$2,Tab_SEMT!$1:$1048576,HLOOKUP($C28&amp;"_"&amp;10,Tab_SEMT!$1:$1048576,2,0),0)</f>
        <v>2.8912918642163277E-2</v>
      </c>
      <c r="L28" s="232">
        <f>VLOOKUP(L$2,Tab_SEMT!$1:$1048576,HLOOKUP($C28&amp;"_"&amp;10,Tab_SEMT!$1:$1048576,2,0),0)</f>
        <v>0.11142102628946304</v>
      </c>
      <c r="M28" s="232">
        <f>VLOOKUP(M$2,Tab_SEMT!$1:$1048576,HLOOKUP($C28&amp;"_"&amp;10,Tab_SEMT!$1:$1048576,2,0),0)</f>
        <v>2.4768279865384102E-2</v>
      </c>
      <c r="N28" s="232">
        <f>VLOOKUP(N$2,Tab_SEMT!$1:$1048576,HLOOKUP($C28&amp;"_"&amp;10,Tab_SEMT!$1:$1048576,2,0),0)</f>
        <v>3.0180288478732109E-2</v>
      </c>
      <c r="O28" s="232">
        <f>VLOOKUP(O$2,Tab_SEMT!$1:$1048576,HLOOKUP($C28&amp;"_"&amp;10,Tab_SEMT!$1:$1048576,2,0),0)</f>
        <v>0.35304337739944458</v>
      </c>
      <c r="P28" s="232">
        <f>VLOOKUP(P$2,Tab_SEMT!$1:$1048576,HLOOKUP($C28&amp;"_"&amp;10,Tab_SEMT!$1:$1048576,2,0),0)</f>
        <v>2.0756905898451805E-2</v>
      </c>
      <c r="Q28" s="232">
        <f>VLOOKUP(Q$2,Tab_SEMT!$1:$1048576,HLOOKUP($C28&amp;"_"&amp;10,Tab_SEMT!$1:$1048576,2,0),0)</f>
        <v>2.7647677809000015E-2</v>
      </c>
      <c r="R28" s="232">
        <f>VLOOKUP(R$2,Tab_SEMT!$1:$1048576,HLOOKUP($C28&amp;"_"&amp;10,Tab_SEMT!$1:$1048576,2,0),0)</f>
        <v>3.0699027702212334E-2</v>
      </c>
      <c r="S28" s="232">
        <f>VLOOKUP(S$2,Tab_SEMT!$1:$1048576,HLOOKUP($C28&amp;"_"&amp;10,Tab_SEMT!$1:$1048576,2,0),0)</f>
        <v>0.17544113099575043</v>
      </c>
      <c r="T28" s="232">
        <f>VLOOKUP(T$2,Tab_SEMT!$1:$1048576,HLOOKUP($C28&amp;"_"&amp;10,Tab_SEMT!$1:$1048576,2,0),0)</f>
        <v>9.7875334322452545E-3</v>
      </c>
      <c r="U28" s="232">
        <f>VLOOKUP(U$2,Tab_SEMT!$1:$1048576,HLOOKUP($C28&amp;"_"&amp;10,Tab_SEMT!$1:$1048576,2,0),0)</f>
        <v>3.0795726925134659E-3</v>
      </c>
    </row>
    <row r="29" spans="2:21" ht="15" customHeight="1" x14ac:dyDescent="0.25">
      <c r="C29" s="340">
        <v>12012</v>
      </c>
      <c r="D29" s="232">
        <f>VLOOKUP(D$2,Tab_SEMT!$1:$1048576,HLOOKUP($C29&amp;"_"&amp;10,Tab_SEMT!$1:$1048576,2,0),0)</f>
        <v>3.8731575477868319E-4</v>
      </c>
      <c r="E29" s="232">
        <f>VLOOKUP(E$2,Tab_SEMT!$1:$1048576,HLOOKUP($C29&amp;"_"&amp;10,Tab_SEMT!$1:$1048576,2,0),0)</f>
        <v>5.1557510159909725E-3</v>
      </c>
      <c r="F29" s="232">
        <f>VLOOKUP(F$2,Tab_SEMT!$1:$1048576,HLOOKUP($C29&amp;"_"&amp;10,Tab_SEMT!$1:$1048576,2,0),0)</f>
        <v>8.233165368437767E-3</v>
      </c>
      <c r="G29" s="232">
        <f>VLOOKUP(G$2,Tab_SEMT!$1:$1048576,HLOOKUP($C29&amp;"_"&amp;10,Tab_SEMT!$1:$1048576,2,0),0)</f>
        <v>1.7167467623949051E-2</v>
      </c>
      <c r="H29" s="232">
        <f>VLOOKUP(H$2,Tab_SEMT!$1:$1048576,HLOOKUP($C29&amp;"_"&amp;10,Tab_SEMT!$1:$1048576,2,0),0)</f>
        <v>6.701582670211792E-2</v>
      </c>
      <c r="I29" s="232">
        <f>VLOOKUP(I$2,Tab_SEMT!$1:$1048576,HLOOKUP($C29&amp;"_"&amp;10,Tab_SEMT!$1:$1048576,2,0),0)</f>
        <v>3.4330073744058609E-2</v>
      </c>
      <c r="J29" s="232">
        <f>VLOOKUP(J$2,Tab_SEMT!$1:$1048576,HLOOKUP($C29&amp;"_"&amp;10,Tab_SEMT!$1:$1048576,2,0),0)</f>
        <v>2.209128625690937E-2</v>
      </c>
      <c r="K29" s="232">
        <f>VLOOKUP(K$2,Tab_SEMT!$1:$1048576,HLOOKUP($C29&amp;"_"&amp;10,Tab_SEMT!$1:$1048576,2,0),0)</f>
        <v>2.9804155230522156E-2</v>
      </c>
      <c r="L29" s="232">
        <f>VLOOKUP(L$2,Tab_SEMT!$1:$1048576,HLOOKUP($C29&amp;"_"&amp;10,Tab_SEMT!$1:$1048576,2,0),0)</f>
        <v>0.11372961848974228</v>
      </c>
      <c r="M29" s="232">
        <f>VLOOKUP(M$2,Tab_SEMT!$1:$1048576,HLOOKUP($C29&amp;"_"&amp;10,Tab_SEMT!$1:$1048576,2,0),0)</f>
        <v>2.7838056907057762E-2</v>
      </c>
      <c r="N29" s="232">
        <f>VLOOKUP(N$2,Tab_SEMT!$1:$1048576,HLOOKUP($C29&amp;"_"&amp;10,Tab_SEMT!$1:$1048576,2,0),0)</f>
        <v>3.1107379123568535E-2</v>
      </c>
      <c r="O29" s="232">
        <f>VLOOKUP(O$2,Tab_SEMT!$1:$1048576,HLOOKUP($C29&amp;"_"&amp;10,Tab_SEMT!$1:$1048576,2,0),0)</f>
        <v>0.34971818327903748</v>
      </c>
      <c r="P29" s="232">
        <f>VLOOKUP(P$2,Tab_SEMT!$1:$1048576,HLOOKUP($C29&amp;"_"&amp;10,Tab_SEMT!$1:$1048576,2,0),0)</f>
        <v>1.9616099074482918E-2</v>
      </c>
      <c r="Q29" s="232">
        <f>VLOOKUP(Q$2,Tab_SEMT!$1:$1048576,HLOOKUP($C29&amp;"_"&amp;10,Tab_SEMT!$1:$1048576,2,0),0)</f>
        <v>2.9012659564614296E-2</v>
      </c>
      <c r="R29" s="232">
        <f>VLOOKUP(R$2,Tab_SEMT!$1:$1048576,HLOOKUP($C29&amp;"_"&amp;10,Tab_SEMT!$1:$1048576,2,0),0)</f>
        <v>3.0403690412640572E-2</v>
      </c>
      <c r="S29" s="232">
        <f>VLOOKUP(S$2,Tab_SEMT!$1:$1048576,HLOOKUP($C29&amp;"_"&amp;10,Tab_SEMT!$1:$1048576,2,0),0)</f>
        <v>0.17237378656864166</v>
      </c>
      <c r="T29" s="232">
        <f>VLOOKUP(T$2,Tab_SEMT!$1:$1048576,HLOOKUP($C29&amp;"_"&amp;10,Tab_SEMT!$1:$1048576,2,0),0)</f>
        <v>9.2577608302235603E-3</v>
      </c>
      <c r="U29" s="232">
        <f>VLOOKUP(U$2,Tab_SEMT!$1:$1048576,HLOOKUP($C29&amp;"_"&amp;10,Tab_SEMT!$1:$1048576,2,0),0)</f>
        <v>2.356689190492034E-3</v>
      </c>
    </row>
    <row r="30" spans="2:21" x14ac:dyDescent="0.25">
      <c r="C30" s="340">
        <v>22012</v>
      </c>
      <c r="D30" s="232">
        <f>VLOOKUP(D$2,Tab_SEMT!$1:$1048576,HLOOKUP($C30&amp;"_"&amp;10,Tab_SEMT!$1:$1048576,2,0),0)</f>
        <v>6.4144673524424434E-4</v>
      </c>
      <c r="E30" s="232">
        <f>VLOOKUP(E$2,Tab_SEMT!$1:$1048576,HLOOKUP($C30&amp;"_"&amp;10,Tab_SEMT!$1:$1048576,2,0),0)</f>
        <v>4.8552653752267361E-3</v>
      </c>
      <c r="F30" s="232">
        <f>VLOOKUP(F$2,Tab_SEMT!$1:$1048576,HLOOKUP($C30&amp;"_"&amp;10,Tab_SEMT!$1:$1048576,2,0),0)</f>
        <v>9.7770290449261665E-3</v>
      </c>
      <c r="G30" s="232">
        <f>VLOOKUP(G$2,Tab_SEMT!$1:$1048576,HLOOKUP($C30&amp;"_"&amp;10,Tab_SEMT!$1:$1048576,2,0),0)</f>
        <v>1.7328992486000061E-2</v>
      </c>
      <c r="H30" s="232">
        <f>VLOOKUP(H$2,Tab_SEMT!$1:$1048576,HLOOKUP($C30&amp;"_"&amp;10,Tab_SEMT!$1:$1048576,2,0),0)</f>
        <v>6.6574342548847198E-2</v>
      </c>
      <c r="I30" s="232">
        <f>VLOOKUP(I$2,Tab_SEMT!$1:$1048576,HLOOKUP($C30&amp;"_"&amp;10,Tab_SEMT!$1:$1048576,2,0),0)</f>
        <v>3.5144831985235214E-2</v>
      </c>
      <c r="J30" s="232">
        <f>VLOOKUP(J$2,Tab_SEMT!$1:$1048576,HLOOKUP($C30&amp;"_"&amp;10,Tab_SEMT!$1:$1048576,2,0),0)</f>
        <v>2.1933760493993759E-2</v>
      </c>
      <c r="K30" s="232">
        <f>VLOOKUP(K$2,Tab_SEMT!$1:$1048576,HLOOKUP($C30&amp;"_"&amp;10,Tab_SEMT!$1:$1048576,2,0),0)</f>
        <v>2.9843315482139587E-2</v>
      </c>
      <c r="L30" s="232">
        <f>VLOOKUP(L$2,Tab_SEMT!$1:$1048576,HLOOKUP($C30&amp;"_"&amp;10,Tab_SEMT!$1:$1048576,2,0),0)</f>
        <v>0.11084926873445511</v>
      </c>
      <c r="M30" s="232">
        <f>VLOOKUP(M$2,Tab_SEMT!$1:$1048576,HLOOKUP($C30&amp;"_"&amp;10,Tab_SEMT!$1:$1048576,2,0),0)</f>
        <v>2.5807084515690804E-2</v>
      </c>
      <c r="N30" s="232">
        <f>VLOOKUP(N$2,Tab_SEMT!$1:$1048576,HLOOKUP($C30&amp;"_"&amp;10,Tab_SEMT!$1:$1048576,2,0),0)</f>
        <v>3.1715314835309982E-2</v>
      </c>
      <c r="O30" s="232">
        <f>VLOOKUP(O$2,Tab_SEMT!$1:$1048576,HLOOKUP($C30&amp;"_"&amp;10,Tab_SEMT!$1:$1048576,2,0),0)</f>
        <v>0.34926444292068481</v>
      </c>
      <c r="P30" s="232">
        <f>VLOOKUP(P$2,Tab_SEMT!$1:$1048576,HLOOKUP($C30&amp;"_"&amp;10,Tab_SEMT!$1:$1048576,2,0),0)</f>
        <v>2.1329911425709724E-2</v>
      </c>
      <c r="Q30" s="232">
        <f>VLOOKUP(Q$2,Tab_SEMT!$1:$1048576,HLOOKUP($C30&amp;"_"&amp;10,Tab_SEMT!$1:$1048576,2,0),0)</f>
        <v>2.680487371981144E-2</v>
      </c>
      <c r="R30" s="232">
        <f>VLOOKUP(R$2,Tab_SEMT!$1:$1048576,HLOOKUP($C30&amp;"_"&amp;10,Tab_SEMT!$1:$1048576,2,0),0)</f>
        <v>2.9848463833332062E-2</v>
      </c>
      <c r="S30" s="232">
        <f>VLOOKUP(S$2,Tab_SEMT!$1:$1048576,HLOOKUP($C30&amp;"_"&amp;10,Tab_SEMT!$1:$1048576,2,0),0)</f>
        <v>0.17719444632530212</v>
      </c>
      <c r="T30" s="232">
        <f>VLOOKUP(T$2,Tab_SEMT!$1:$1048576,HLOOKUP($C30&amp;"_"&amp;10,Tab_SEMT!$1:$1048576,2,0),0)</f>
        <v>9.9760871380567551E-3</v>
      </c>
      <c r="U30" s="232">
        <f>VLOOKUP(U$2,Tab_SEMT!$1:$1048576,HLOOKUP($C30&amp;"_"&amp;10,Tab_SEMT!$1:$1048576,2,0),0)</f>
        <v>3.3668323885649443E-3</v>
      </c>
    </row>
    <row r="31" spans="2:21" x14ac:dyDescent="0.25">
      <c r="C31" s="340">
        <v>32012</v>
      </c>
      <c r="D31" s="232">
        <f>VLOOKUP(D$2,Tab_SEMT!$1:$1048576,HLOOKUP($C31&amp;"_"&amp;10,Tab_SEMT!$1:$1048576,2,0),0)</f>
        <v>8.6450920207425952E-5</v>
      </c>
      <c r="E31" s="232">
        <f>VLOOKUP(E$2,Tab_SEMT!$1:$1048576,HLOOKUP($C31&amp;"_"&amp;10,Tab_SEMT!$1:$1048576,2,0),0)</f>
        <v>4.9962038174271584E-3</v>
      </c>
      <c r="F31" s="232">
        <f>VLOOKUP(F$2,Tab_SEMT!$1:$1048576,HLOOKUP($C31&amp;"_"&amp;10,Tab_SEMT!$1:$1048576,2,0),0)</f>
        <v>9.5316153019666672E-3</v>
      </c>
      <c r="G31" s="232">
        <f>VLOOKUP(G$2,Tab_SEMT!$1:$1048576,HLOOKUP($C31&amp;"_"&amp;10,Tab_SEMT!$1:$1048576,2,0),0)</f>
        <v>1.5457747504115105E-2</v>
      </c>
      <c r="H31" s="232">
        <f>VLOOKUP(H$2,Tab_SEMT!$1:$1048576,HLOOKUP($C31&amp;"_"&amp;10,Tab_SEMT!$1:$1048576,2,0),0)</f>
        <v>6.7424699664115906E-2</v>
      </c>
      <c r="I31" s="232">
        <f>VLOOKUP(I$2,Tab_SEMT!$1:$1048576,HLOOKUP($C31&amp;"_"&amp;10,Tab_SEMT!$1:$1048576,2,0),0)</f>
        <v>3.5920929163694382E-2</v>
      </c>
      <c r="J31" s="232">
        <f>VLOOKUP(J$2,Tab_SEMT!$1:$1048576,HLOOKUP($C31&amp;"_"&amp;10,Tab_SEMT!$1:$1048576,2,0),0)</f>
        <v>2.4174243211746216E-2</v>
      </c>
      <c r="K31" s="232">
        <f>VLOOKUP(K$2,Tab_SEMT!$1:$1048576,HLOOKUP($C31&amp;"_"&amp;10,Tab_SEMT!$1:$1048576,2,0),0)</f>
        <v>2.7389263734221458E-2</v>
      </c>
      <c r="L31" s="232">
        <f>VLOOKUP(L$2,Tab_SEMT!$1:$1048576,HLOOKUP($C31&amp;"_"&amp;10,Tab_SEMT!$1:$1048576,2,0),0)</f>
        <v>0.11018765717744827</v>
      </c>
      <c r="M31" s="232">
        <f>VLOOKUP(M$2,Tab_SEMT!$1:$1048576,HLOOKUP($C31&amp;"_"&amp;10,Tab_SEMT!$1:$1048576,2,0),0)</f>
        <v>2.3640783503651619E-2</v>
      </c>
      <c r="N31" s="232">
        <f>VLOOKUP(N$2,Tab_SEMT!$1:$1048576,HLOOKUP($C31&amp;"_"&amp;10,Tab_SEMT!$1:$1048576,2,0),0)</f>
        <v>2.9633143916726112E-2</v>
      </c>
      <c r="O31" s="232">
        <f>VLOOKUP(O$2,Tab_SEMT!$1:$1048576,HLOOKUP($C31&amp;"_"&amp;10,Tab_SEMT!$1:$1048576,2,0),0)</f>
        <v>0.35517323017120361</v>
      </c>
      <c r="P31" s="232">
        <f>VLOOKUP(P$2,Tab_SEMT!$1:$1048576,HLOOKUP($C31&amp;"_"&amp;10,Tab_SEMT!$1:$1048576,2,0),0)</f>
        <v>2.2224145010113716E-2</v>
      </c>
      <c r="Q31" s="232">
        <f>VLOOKUP(Q$2,Tab_SEMT!$1:$1048576,HLOOKUP($C31&amp;"_"&amp;10,Tab_SEMT!$1:$1048576,2,0),0)</f>
        <v>2.7011558413505554E-2</v>
      </c>
      <c r="R31" s="232">
        <f>VLOOKUP(R$2,Tab_SEMT!$1:$1048576,HLOOKUP($C31&amp;"_"&amp;10,Tab_SEMT!$1:$1048576,2,0),0)</f>
        <v>3.0711036175489426E-2</v>
      </c>
      <c r="S31" s="232">
        <f>VLOOKUP(S$2,Tab_SEMT!$1:$1048576,HLOOKUP($C31&amp;"_"&amp;10,Tab_SEMT!$1:$1048576,2,0),0)</f>
        <v>0.17672285437583923</v>
      </c>
      <c r="T31" s="232">
        <f>VLOOKUP(T$2,Tab_SEMT!$1:$1048576,HLOOKUP($C31&amp;"_"&amp;10,Tab_SEMT!$1:$1048576,2,0),0)</f>
        <v>9.8476046696305275E-3</v>
      </c>
      <c r="U31" s="232">
        <f>VLOOKUP(U$2,Tab_SEMT!$1:$1048576,HLOOKUP($C31&amp;"_"&amp;10,Tab_SEMT!$1:$1048576,2,0),0)</f>
        <v>3.2729425001889467E-3</v>
      </c>
    </row>
    <row r="32" spans="2:21" x14ac:dyDescent="0.25">
      <c r="C32" s="340">
        <v>42012</v>
      </c>
      <c r="D32" s="232">
        <f>VLOOKUP(D$2,Tab_SEMT!$1:$1048576,HLOOKUP($C32&amp;"_"&amp;10,Tab_SEMT!$1:$1048576,2,0),0)</f>
        <v>1.4895325875841081E-4</v>
      </c>
      <c r="E32" s="232">
        <f>VLOOKUP(E$2,Tab_SEMT!$1:$1048576,HLOOKUP($C32&amp;"_"&amp;10,Tab_SEMT!$1:$1048576,2,0),0)</f>
        <v>5.9546828269958496E-3</v>
      </c>
      <c r="F32" s="232">
        <f>VLOOKUP(F$2,Tab_SEMT!$1:$1048576,HLOOKUP($C32&amp;"_"&amp;10,Tab_SEMT!$1:$1048576,2,0),0)</f>
        <v>1.0538199916481972E-2</v>
      </c>
      <c r="G32" s="232">
        <f>VLOOKUP(G$2,Tab_SEMT!$1:$1048576,HLOOKUP($C32&amp;"_"&amp;10,Tab_SEMT!$1:$1048576,2,0),0)</f>
        <v>1.705370657145977E-2</v>
      </c>
      <c r="H32" s="232">
        <f>VLOOKUP(H$2,Tab_SEMT!$1:$1048576,HLOOKUP($C32&amp;"_"&amp;10,Tab_SEMT!$1:$1048576,2,0),0)</f>
        <v>6.5789215266704559E-2</v>
      </c>
      <c r="I32" s="232">
        <f>VLOOKUP(I$2,Tab_SEMT!$1:$1048576,HLOOKUP($C32&amp;"_"&amp;10,Tab_SEMT!$1:$1048576,2,0),0)</f>
        <v>3.7206642329692841E-2</v>
      </c>
      <c r="J32" s="232">
        <f>VLOOKUP(J$2,Tab_SEMT!$1:$1048576,HLOOKUP($C32&amp;"_"&amp;10,Tab_SEMT!$1:$1048576,2,0),0)</f>
        <v>2.2612070664763451E-2</v>
      </c>
      <c r="K32" s="232">
        <f>VLOOKUP(K$2,Tab_SEMT!$1:$1048576,HLOOKUP($C32&amp;"_"&amp;10,Tab_SEMT!$1:$1048576,2,0),0)</f>
        <v>2.8644710779190063E-2</v>
      </c>
      <c r="L32" s="232">
        <f>VLOOKUP(L$2,Tab_SEMT!$1:$1048576,HLOOKUP($C32&amp;"_"&amp;10,Tab_SEMT!$1:$1048576,2,0),0)</f>
        <v>0.11096848547458649</v>
      </c>
      <c r="M32" s="232">
        <f>VLOOKUP(M$2,Tab_SEMT!$1:$1048576,HLOOKUP($C32&amp;"_"&amp;10,Tab_SEMT!$1:$1048576,2,0),0)</f>
        <v>2.1891174837946892E-2</v>
      </c>
      <c r="N32" s="232">
        <f>VLOOKUP(N$2,Tab_SEMT!$1:$1048576,HLOOKUP($C32&amp;"_"&amp;10,Tab_SEMT!$1:$1048576,2,0),0)</f>
        <v>2.831604890525341E-2</v>
      </c>
      <c r="O32" s="232">
        <f>VLOOKUP(O$2,Tab_SEMT!$1:$1048576,HLOOKUP($C32&amp;"_"&amp;10,Tab_SEMT!$1:$1048576,2,0),0)</f>
        <v>0.35786733031272888</v>
      </c>
      <c r="P32" s="232">
        <f>VLOOKUP(P$2,Tab_SEMT!$1:$1048576,HLOOKUP($C32&amp;"_"&amp;10,Tab_SEMT!$1:$1048576,2,0),0)</f>
        <v>1.9845522940158844E-2</v>
      </c>
      <c r="Q32" s="232">
        <f>VLOOKUP(Q$2,Tab_SEMT!$1:$1048576,HLOOKUP($C32&amp;"_"&amp;10,Tab_SEMT!$1:$1048576,2,0),0)</f>
        <v>2.7783820405602455E-2</v>
      </c>
      <c r="R32" s="232">
        <f>VLOOKUP(R$2,Tab_SEMT!$1:$1048576,HLOOKUP($C32&amp;"_"&amp;10,Tab_SEMT!$1:$1048576,2,0),0)</f>
        <v>3.1808909028768539E-2</v>
      </c>
      <c r="S32" s="232">
        <f>VLOOKUP(S$2,Tab_SEMT!$1:$1048576,HLOOKUP($C32&amp;"_"&amp;10,Tab_SEMT!$1:$1048576,2,0),0)</f>
        <v>0.17541968822479248</v>
      </c>
      <c r="T32" s="232">
        <f>VLOOKUP(T$2,Tab_SEMT!$1:$1048576,HLOOKUP($C32&amp;"_"&amp;10,Tab_SEMT!$1:$1048576,2,0),0)</f>
        <v>1.0055872611701488E-2</v>
      </c>
      <c r="U32" s="232">
        <f>VLOOKUP(U$2,Tab_SEMT!$1:$1048576,HLOOKUP($C32&amp;"_"&amp;10,Tab_SEMT!$1:$1048576,2,0),0)</f>
        <v>3.3059297129511833E-3</v>
      </c>
    </row>
    <row r="33" spans="3:21" x14ac:dyDescent="0.25">
      <c r="C33" s="340">
        <v>2013</v>
      </c>
      <c r="D33" s="232">
        <f>VLOOKUP(D$2,Tab_SEMT!$1:$1048576,HLOOKUP($C33&amp;"_"&amp;10,Tab_SEMT!$1:$1048576,2,0),0)</f>
        <v>2.4347213911823928E-4</v>
      </c>
      <c r="E33" s="232">
        <f>VLOOKUP(E$2,Tab_SEMT!$1:$1048576,HLOOKUP($C33&amp;"_"&amp;10,Tab_SEMT!$1:$1048576,2,0),0)</f>
        <v>5.1570846699178219E-3</v>
      </c>
      <c r="F33" s="232">
        <f>VLOOKUP(F$2,Tab_SEMT!$1:$1048576,HLOOKUP($C33&amp;"_"&amp;10,Tab_SEMT!$1:$1048576,2,0),0)</f>
        <v>9.0778572484850883E-3</v>
      </c>
      <c r="G33" s="232">
        <f>VLOOKUP(G$2,Tab_SEMT!$1:$1048576,HLOOKUP($C33&amp;"_"&amp;10,Tab_SEMT!$1:$1048576,2,0),0)</f>
        <v>1.5945592895150185E-2</v>
      </c>
      <c r="H33" s="232">
        <f>VLOOKUP(H$2,Tab_SEMT!$1:$1048576,HLOOKUP($C33&amp;"_"&amp;10,Tab_SEMT!$1:$1048576,2,0),0)</f>
        <v>6.5019100904464722E-2</v>
      </c>
      <c r="I33" s="232">
        <f>VLOOKUP(I$2,Tab_SEMT!$1:$1048576,HLOOKUP($C33&amp;"_"&amp;10,Tab_SEMT!$1:$1048576,2,0),0)</f>
        <v>3.3874247223138809E-2</v>
      </c>
      <c r="J33" s="232">
        <f>VLOOKUP(J$2,Tab_SEMT!$1:$1048576,HLOOKUP($C33&amp;"_"&amp;10,Tab_SEMT!$1:$1048576,2,0),0)</f>
        <v>2.3338843137025833E-2</v>
      </c>
      <c r="K33" s="232">
        <f>VLOOKUP(K$2,Tab_SEMT!$1:$1048576,HLOOKUP($C33&amp;"_"&amp;10,Tab_SEMT!$1:$1048576,2,0),0)</f>
        <v>2.9335629194974899E-2</v>
      </c>
      <c r="L33" s="232">
        <f>VLOOKUP(L$2,Tab_SEMT!$1:$1048576,HLOOKUP($C33&amp;"_"&amp;10,Tab_SEMT!$1:$1048576,2,0),0)</f>
        <v>0.109404057264328</v>
      </c>
      <c r="M33" s="232">
        <f>VLOOKUP(M$2,Tab_SEMT!$1:$1048576,HLOOKUP($C33&amp;"_"&amp;10,Tab_SEMT!$1:$1048576,2,0),0)</f>
        <v>2.5375975295901299E-2</v>
      </c>
      <c r="N33" s="232">
        <f>VLOOKUP(N$2,Tab_SEMT!$1:$1048576,HLOOKUP($C33&amp;"_"&amp;10,Tab_SEMT!$1:$1048576,2,0),0)</f>
        <v>2.8188280761241913E-2</v>
      </c>
      <c r="O33" s="232">
        <f>VLOOKUP(O$2,Tab_SEMT!$1:$1048576,HLOOKUP($C33&amp;"_"&amp;10,Tab_SEMT!$1:$1048576,2,0),0)</f>
        <v>0.35797938704490662</v>
      </c>
      <c r="P33" s="232">
        <f>VLOOKUP(P$2,Tab_SEMT!$1:$1048576,HLOOKUP($C33&amp;"_"&amp;10,Tab_SEMT!$1:$1048576,2,0),0)</f>
        <v>2.1841257810592651E-2</v>
      </c>
      <c r="Q33" s="232">
        <f>VLOOKUP(Q$2,Tab_SEMT!$1:$1048576,HLOOKUP($C33&amp;"_"&amp;10,Tab_SEMT!$1:$1048576,2,0),0)</f>
        <v>2.7672294527292252E-2</v>
      </c>
      <c r="R33" s="232">
        <f>VLOOKUP(R$2,Tab_SEMT!$1:$1048576,HLOOKUP($C33&amp;"_"&amp;10,Tab_SEMT!$1:$1048576,2,0),0)</f>
        <v>3.1554646790027618E-2</v>
      </c>
      <c r="S33" s="232">
        <f>VLOOKUP(S$2,Tab_SEMT!$1:$1048576,HLOOKUP($C33&amp;"_"&amp;10,Tab_SEMT!$1:$1048576,2,0),0)</f>
        <v>0.17964619398117065</v>
      </c>
      <c r="T33" s="232">
        <f>VLOOKUP(T$2,Tab_SEMT!$1:$1048576,HLOOKUP($C33&amp;"_"&amp;10,Tab_SEMT!$1:$1048576,2,0),0)</f>
        <v>9.7069470211863518E-3</v>
      </c>
      <c r="U33" s="232">
        <f>VLOOKUP(U$2,Tab_SEMT!$1:$1048576,HLOOKUP($C33&amp;"_"&amp;10,Tab_SEMT!$1:$1048576,2,0),0)</f>
        <v>3.2798836473375559E-3</v>
      </c>
    </row>
    <row r="34" spans="3:21" x14ac:dyDescent="0.25">
      <c r="C34" s="340">
        <v>12013</v>
      </c>
      <c r="D34" s="232">
        <f>VLOOKUP(D$2,Tab_SEMT!$1:$1048576,HLOOKUP($C34&amp;"_"&amp;10,Tab_SEMT!$1:$1048576,2,0),0)</f>
        <v>5.6340806622756645E-5</v>
      </c>
      <c r="E34" s="232">
        <f>VLOOKUP(E$2,Tab_SEMT!$1:$1048576,HLOOKUP($C34&amp;"_"&amp;10,Tab_SEMT!$1:$1048576,2,0),0)</f>
        <v>5.4773068986833096E-3</v>
      </c>
      <c r="F34" s="232">
        <f>VLOOKUP(F$2,Tab_SEMT!$1:$1048576,HLOOKUP($C34&amp;"_"&amp;10,Tab_SEMT!$1:$1048576,2,0),0)</f>
        <v>9.0390238910913467E-3</v>
      </c>
      <c r="G34" s="232">
        <f>VLOOKUP(G$2,Tab_SEMT!$1:$1048576,HLOOKUP($C34&amp;"_"&amp;10,Tab_SEMT!$1:$1048576,2,0),0)</f>
        <v>1.6249855980277061E-2</v>
      </c>
      <c r="H34" s="232">
        <f>VLOOKUP(H$2,Tab_SEMT!$1:$1048576,HLOOKUP($C34&amp;"_"&amp;10,Tab_SEMT!$1:$1048576,2,0),0)</f>
        <v>6.4390331506729126E-2</v>
      </c>
      <c r="I34" s="232">
        <f>VLOOKUP(I$2,Tab_SEMT!$1:$1048576,HLOOKUP($C34&amp;"_"&amp;10,Tab_SEMT!$1:$1048576,2,0),0)</f>
        <v>3.4852080047130585E-2</v>
      </c>
      <c r="J34" s="232">
        <f>VLOOKUP(J$2,Tab_SEMT!$1:$1048576,HLOOKUP($C34&amp;"_"&amp;10,Tab_SEMT!$1:$1048576,2,0),0)</f>
        <v>2.1884627640247345E-2</v>
      </c>
      <c r="K34" s="232">
        <f>VLOOKUP(K$2,Tab_SEMT!$1:$1048576,HLOOKUP($C34&amp;"_"&amp;10,Tab_SEMT!$1:$1048576,2,0),0)</f>
        <v>2.9193339869379997E-2</v>
      </c>
      <c r="L34" s="232">
        <f>VLOOKUP(L$2,Tab_SEMT!$1:$1048576,HLOOKUP($C34&amp;"_"&amp;10,Tab_SEMT!$1:$1048576,2,0),0)</f>
        <v>0.10858722031116486</v>
      </c>
      <c r="M34" s="232">
        <f>VLOOKUP(M$2,Tab_SEMT!$1:$1048576,HLOOKUP($C34&amp;"_"&amp;10,Tab_SEMT!$1:$1048576,2,0),0)</f>
        <v>2.2591434419155121E-2</v>
      </c>
      <c r="N34" s="232">
        <f>VLOOKUP(N$2,Tab_SEMT!$1:$1048576,HLOOKUP($C34&amp;"_"&amp;10,Tab_SEMT!$1:$1048576,2,0),0)</f>
        <v>2.7413256466388702E-2</v>
      </c>
      <c r="O34" s="232">
        <f>VLOOKUP(O$2,Tab_SEMT!$1:$1048576,HLOOKUP($C34&amp;"_"&amp;10,Tab_SEMT!$1:$1048576,2,0),0)</f>
        <v>0.36088618636131287</v>
      </c>
      <c r="P34" s="232">
        <f>VLOOKUP(P$2,Tab_SEMT!$1:$1048576,HLOOKUP($C34&amp;"_"&amp;10,Tab_SEMT!$1:$1048576,2,0),0)</f>
        <v>2.1662425249814987E-2</v>
      </c>
      <c r="Q34" s="232">
        <f>VLOOKUP(Q$2,Tab_SEMT!$1:$1048576,HLOOKUP($C34&amp;"_"&amp;10,Tab_SEMT!$1:$1048576,2,0),0)</f>
        <v>2.7138601988554001E-2</v>
      </c>
      <c r="R34" s="232">
        <f>VLOOKUP(R$2,Tab_SEMT!$1:$1048576,HLOOKUP($C34&amp;"_"&amp;10,Tab_SEMT!$1:$1048576,2,0),0)</f>
        <v>3.1532853841781616E-2</v>
      </c>
      <c r="S34" s="232">
        <f>VLOOKUP(S$2,Tab_SEMT!$1:$1048576,HLOOKUP($C34&amp;"_"&amp;10,Tab_SEMT!$1:$1048576,2,0),0)</f>
        <v>0.18072071671485901</v>
      </c>
      <c r="T34" s="232">
        <f>VLOOKUP(T$2,Tab_SEMT!$1:$1048576,HLOOKUP($C34&amp;"_"&amp;10,Tab_SEMT!$1:$1048576,2,0),0)</f>
        <v>1.0117960162460804E-2</v>
      </c>
      <c r="U34" s="232">
        <f>VLOOKUP(U$2,Tab_SEMT!$1:$1048576,HLOOKUP($C34&amp;"_"&amp;10,Tab_SEMT!$1:$1048576,2,0),0)</f>
        <v>2.5110684800893068E-3</v>
      </c>
    </row>
    <row r="35" spans="3:21" x14ac:dyDescent="0.25">
      <c r="C35" s="340">
        <v>22013</v>
      </c>
      <c r="D35" s="232">
        <f>VLOOKUP(D$2,Tab_SEMT!$1:$1048576,HLOOKUP($C35&amp;"_"&amp;10,Tab_SEMT!$1:$1048576,2,0),0)</f>
        <v>2.3197564587462693E-4</v>
      </c>
      <c r="E35" s="232">
        <f>VLOOKUP(E$2,Tab_SEMT!$1:$1048576,HLOOKUP($C35&amp;"_"&amp;10,Tab_SEMT!$1:$1048576,2,0),0)</f>
        <v>5.1737125031650066E-3</v>
      </c>
      <c r="F35" s="232">
        <f>VLOOKUP(F$2,Tab_SEMT!$1:$1048576,HLOOKUP($C35&amp;"_"&amp;10,Tab_SEMT!$1:$1048576,2,0),0)</f>
        <v>9.9804066121578217E-3</v>
      </c>
      <c r="G35" s="232">
        <f>VLOOKUP(G$2,Tab_SEMT!$1:$1048576,HLOOKUP($C35&amp;"_"&amp;10,Tab_SEMT!$1:$1048576,2,0),0)</f>
        <v>1.6497479751706123E-2</v>
      </c>
      <c r="H35" s="232">
        <f>VLOOKUP(H$2,Tab_SEMT!$1:$1048576,HLOOKUP($C35&amp;"_"&amp;10,Tab_SEMT!$1:$1048576,2,0),0)</f>
        <v>6.4895898103713989E-2</v>
      </c>
      <c r="I35" s="232">
        <f>VLOOKUP(I$2,Tab_SEMT!$1:$1048576,HLOOKUP($C35&amp;"_"&amp;10,Tab_SEMT!$1:$1048576,2,0),0)</f>
        <v>3.5662908107042313E-2</v>
      </c>
      <c r="J35" s="232">
        <f>VLOOKUP(J$2,Tab_SEMT!$1:$1048576,HLOOKUP($C35&amp;"_"&amp;10,Tab_SEMT!$1:$1048576,2,0),0)</f>
        <v>2.4114200845360756E-2</v>
      </c>
      <c r="K35" s="232">
        <f>VLOOKUP(K$2,Tab_SEMT!$1:$1048576,HLOOKUP($C35&amp;"_"&amp;10,Tab_SEMT!$1:$1048576,2,0),0)</f>
        <v>2.9559154063463211E-2</v>
      </c>
      <c r="L35" s="232">
        <f>VLOOKUP(L$2,Tab_SEMT!$1:$1048576,HLOOKUP($C35&amp;"_"&amp;10,Tab_SEMT!$1:$1048576,2,0),0)</f>
        <v>0.1069892942905426</v>
      </c>
      <c r="M35" s="232">
        <f>VLOOKUP(M$2,Tab_SEMT!$1:$1048576,HLOOKUP($C35&amp;"_"&amp;10,Tab_SEMT!$1:$1048576,2,0),0)</f>
        <v>2.523849718272686E-2</v>
      </c>
      <c r="N35" s="232">
        <f>VLOOKUP(N$2,Tab_SEMT!$1:$1048576,HLOOKUP($C35&amp;"_"&amp;10,Tab_SEMT!$1:$1048576,2,0),0)</f>
        <v>2.986336313188076E-2</v>
      </c>
      <c r="O35" s="232">
        <f>VLOOKUP(O$2,Tab_SEMT!$1:$1048576,HLOOKUP($C35&amp;"_"&amp;10,Tab_SEMT!$1:$1048576,2,0),0)</f>
        <v>0.35642784833908081</v>
      </c>
      <c r="P35" s="232">
        <f>VLOOKUP(P$2,Tab_SEMT!$1:$1048576,HLOOKUP($C35&amp;"_"&amp;10,Tab_SEMT!$1:$1048576,2,0),0)</f>
        <v>2.1528651937842369E-2</v>
      </c>
      <c r="Q35" s="232">
        <f>VLOOKUP(Q$2,Tab_SEMT!$1:$1048576,HLOOKUP($C35&amp;"_"&amp;10,Tab_SEMT!$1:$1048576,2,0),0)</f>
        <v>2.8650611639022827E-2</v>
      </c>
      <c r="R35" s="232">
        <f>VLOOKUP(R$2,Tab_SEMT!$1:$1048576,HLOOKUP($C35&amp;"_"&amp;10,Tab_SEMT!$1:$1048576,2,0),0)</f>
        <v>3.1959719955921173E-2</v>
      </c>
      <c r="S35" s="232">
        <f>VLOOKUP(S$2,Tab_SEMT!$1:$1048576,HLOOKUP($C35&amp;"_"&amp;10,Tab_SEMT!$1:$1048576,2,0),0)</f>
        <v>0.17900604009628296</v>
      </c>
      <c r="T35" s="232">
        <f>VLOOKUP(T$2,Tab_SEMT!$1:$1048576,HLOOKUP($C35&amp;"_"&amp;10,Tab_SEMT!$1:$1048576,2,0),0)</f>
        <v>9.3341190367937088E-3</v>
      </c>
      <c r="U35" s="232">
        <f>VLOOKUP(U$2,Tab_SEMT!$1:$1048576,HLOOKUP($C35&amp;"_"&amp;10,Tab_SEMT!$1:$1048576,2,0),0)</f>
        <v>2.9913403559476137E-3</v>
      </c>
    </row>
    <row r="36" spans="3:21" x14ac:dyDescent="0.25">
      <c r="C36" s="340">
        <v>32013</v>
      </c>
      <c r="D36" s="232">
        <f>VLOOKUP(D$2,Tab_SEMT!$1:$1048576,HLOOKUP($C36&amp;"_"&amp;10,Tab_SEMT!$1:$1048576,2,0),0)</f>
        <v>2.7320467052049935E-4</v>
      </c>
      <c r="E36" s="232">
        <f>VLOOKUP(E$2,Tab_SEMT!$1:$1048576,HLOOKUP($C36&amp;"_"&amp;10,Tab_SEMT!$1:$1048576,2,0),0)</f>
        <v>5.030469037592411E-3</v>
      </c>
      <c r="F36" s="232">
        <f>VLOOKUP(F$2,Tab_SEMT!$1:$1048576,HLOOKUP($C36&amp;"_"&amp;10,Tab_SEMT!$1:$1048576,2,0),0)</f>
        <v>8.8776089251041412E-3</v>
      </c>
      <c r="G36" s="232">
        <f>VLOOKUP(G$2,Tab_SEMT!$1:$1048576,HLOOKUP($C36&amp;"_"&amp;10,Tab_SEMT!$1:$1048576,2,0),0)</f>
        <v>1.5339040197432041E-2</v>
      </c>
      <c r="H36" s="232">
        <f>VLOOKUP(H$2,Tab_SEMT!$1:$1048576,HLOOKUP($C36&amp;"_"&amp;10,Tab_SEMT!$1:$1048576,2,0),0)</f>
        <v>6.771048903465271E-2</v>
      </c>
      <c r="I36" s="232">
        <f>VLOOKUP(I$2,Tab_SEMT!$1:$1048576,HLOOKUP($C36&amp;"_"&amp;10,Tab_SEMT!$1:$1048576,2,0),0)</f>
        <v>3.372480720281601E-2</v>
      </c>
      <c r="J36" s="232">
        <f>VLOOKUP(J$2,Tab_SEMT!$1:$1048576,HLOOKUP($C36&amp;"_"&amp;10,Tab_SEMT!$1:$1048576,2,0),0)</f>
        <v>2.289002388715744E-2</v>
      </c>
      <c r="K36" s="232">
        <f>VLOOKUP(K$2,Tab_SEMT!$1:$1048576,HLOOKUP($C36&amp;"_"&amp;10,Tab_SEMT!$1:$1048576,2,0),0)</f>
        <v>2.7958475053310394E-2</v>
      </c>
      <c r="L36" s="232">
        <f>VLOOKUP(L$2,Tab_SEMT!$1:$1048576,HLOOKUP($C36&amp;"_"&amp;10,Tab_SEMT!$1:$1048576,2,0),0)</f>
        <v>0.11142352968454361</v>
      </c>
      <c r="M36" s="232">
        <f>VLOOKUP(M$2,Tab_SEMT!$1:$1048576,HLOOKUP($C36&amp;"_"&amp;10,Tab_SEMT!$1:$1048576,2,0),0)</f>
        <v>2.6183526962995529E-2</v>
      </c>
      <c r="N36" s="232">
        <f>VLOOKUP(N$2,Tab_SEMT!$1:$1048576,HLOOKUP($C36&amp;"_"&amp;10,Tab_SEMT!$1:$1048576,2,0),0)</f>
        <v>2.8357025235891342E-2</v>
      </c>
      <c r="O36" s="232">
        <f>VLOOKUP(O$2,Tab_SEMT!$1:$1048576,HLOOKUP($C36&amp;"_"&amp;10,Tab_SEMT!$1:$1048576,2,0),0)</f>
        <v>0.355743408203125</v>
      </c>
      <c r="P36" s="232">
        <f>VLOOKUP(P$2,Tab_SEMT!$1:$1048576,HLOOKUP($C36&amp;"_"&amp;10,Tab_SEMT!$1:$1048576,2,0),0)</f>
        <v>2.2639842703938484E-2</v>
      </c>
      <c r="Q36" s="232">
        <f>VLOOKUP(Q$2,Tab_SEMT!$1:$1048576,HLOOKUP($C36&amp;"_"&amp;10,Tab_SEMT!$1:$1048576,2,0),0)</f>
        <v>2.6858661323785782E-2</v>
      </c>
      <c r="R36" s="232">
        <f>VLOOKUP(R$2,Tab_SEMT!$1:$1048576,HLOOKUP($C36&amp;"_"&amp;10,Tab_SEMT!$1:$1048576,2,0),0)</f>
        <v>3.0624119564890862E-2</v>
      </c>
      <c r="S36" s="232">
        <f>VLOOKUP(S$2,Tab_SEMT!$1:$1048576,HLOOKUP($C36&amp;"_"&amp;10,Tab_SEMT!$1:$1048576,2,0),0)</f>
        <v>0.17827843129634857</v>
      </c>
      <c r="T36" s="232">
        <f>VLOOKUP(T$2,Tab_SEMT!$1:$1048576,HLOOKUP($C36&amp;"_"&amp;10,Tab_SEMT!$1:$1048576,2,0),0)</f>
        <v>9.9716242402791977E-3</v>
      </c>
      <c r="U36" s="232">
        <f>VLOOKUP(U$2,Tab_SEMT!$1:$1048576,HLOOKUP($C36&amp;"_"&amp;10,Tab_SEMT!$1:$1048576,2,0),0)</f>
        <v>3.5128914751112461E-3</v>
      </c>
    </row>
    <row r="37" spans="3:21" x14ac:dyDescent="0.25">
      <c r="C37" s="340">
        <v>42013</v>
      </c>
      <c r="D37" s="232">
        <f>VLOOKUP(D$2,Tab_SEMT!$1:$1048576,HLOOKUP($C37&amp;"_"&amp;10,Tab_SEMT!$1:$1048576,2,0),0)</f>
        <v>4.109661967959255E-4</v>
      </c>
      <c r="E37" s="232">
        <f>VLOOKUP(E$2,Tab_SEMT!$1:$1048576,HLOOKUP($C37&amp;"_"&amp;10,Tab_SEMT!$1:$1048576,2,0),0)</f>
        <v>4.9493769183754921E-3</v>
      </c>
      <c r="F37" s="232">
        <f>VLOOKUP(F$2,Tab_SEMT!$1:$1048576,HLOOKUP($C37&amp;"_"&amp;10,Tab_SEMT!$1:$1048576,2,0),0)</f>
        <v>8.4157800301909447E-3</v>
      </c>
      <c r="G37" s="232">
        <f>VLOOKUP(G$2,Tab_SEMT!$1:$1048576,HLOOKUP($C37&amp;"_"&amp;10,Tab_SEMT!$1:$1048576,2,0),0)</f>
        <v>1.5700036659836769E-2</v>
      </c>
      <c r="H37" s="232">
        <f>VLOOKUP(H$2,Tab_SEMT!$1:$1048576,HLOOKUP($C37&amp;"_"&amp;10,Tab_SEMT!$1:$1048576,2,0),0)</f>
        <v>6.3070289790630341E-2</v>
      </c>
      <c r="I37" s="232">
        <f>VLOOKUP(I$2,Tab_SEMT!$1:$1048576,HLOOKUP($C37&amp;"_"&amp;10,Tab_SEMT!$1:$1048576,2,0),0)</f>
        <v>3.1267024576663971E-2</v>
      </c>
      <c r="J37" s="232">
        <f>VLOOKUP(J$2,Tab_SEMT!$1:$1048576,HLOOKUP($C37&amp;"_"&amp;10,Tab_SEMT!$1:$1048576,2,0),0)</f>
        <v>2.4458091706037521E-2</v>
      </c>
      <c r="K37" s="232">
        <f>VLOOKUP(K$2,Tab_SEMT!$1:$1048576,HLOOKUP($C37&amp;"_"&amp;10,Tab_SEMT!$1:$1048576,2,0),0)</f>
        <v>3.0633291229605675E-2</v>
      </c>
      <c r="L37" s="232">
        <f>VLOOKUP(L$2,Tab_SEMT!$1:$1048576,HLOOKUP($C37&amp;"_"&amp;10,Tab_SEMT!$1:$1048576,2,0),0)</f>
        <v>0.11060329526662827</v>
      </c>
      <c r="M37" s="232">
        <f>VLOOKUP(M$2,Tab_SEMT!$1:$1048576,HLOOKUP($C37&amp;"_"&amp;10,Tab_SEMT!$1:$1048576,2,0),0)</f>
        <v>2.746899239718914E-2</v>
      </c>
      <c r="N37" s="232">
        <f>VLOOKUP(N$2,Tab_SEMT!$1:$1048576,HLOOKUP($C37&amp;"_"&amp;10,Tab_SEMT!$1:$1048576,2,0),0)</f>
        <v>2.7116104960441589E-2</v>
      </c>
      <c r="O37" s="232">
        <f>VLOOKUP(O$2,Tab_SEMT!$1:$1048576,HLOOKUP($C37&amp;"_"&amp;10,Tab_SEMT!$1:$1048576,2,0),0)</f>
        <v>0.35888254642486572</v>
      </c>
      <c r="P37" s="232">
        <f>VLOOKUP(P$2,Tab_SEMT!$1:$1048576,HLOOKUP($C37&amp;"_"&amp;10,Tab_SEMT!$1:$1048576,2,0),0)</f>
        <v>2.153097465634346E-2</v>
      </c>
      <c r="Q37" s="232">
        <f>VLOOKUP(Q$2,Tab_SEMT!$1:$1048576,HLOOKUP($C37&amp;"_"&amp;10,Tab_SEMT!$1:$1048576,2,0),0)</f>
        <v>2.8040364384651184E-2</v>
      </c>
      <c r="R37" s="232">
        <f>VLOOKUP(R$2,Tab_SEMT!$1:$1048576,HLOOKUP($C37&amp;"_"&amp;10,Tab_SEMT!$1:$1048576,2,0),0)</f>
        <v>3.2103966921567917E-2</v>
      </c>
      <c r="S37" s="232">
        <f>VLOOKUP(S$2,Tab_SEMT!$1:$1048576,HLOOKUP($C37&amp;"_"&amp;10,Tab_SEMT!$1:$1048576,2,0),0)</f>
        <v>0.18058870732784271</v>
      </c>
      <c r="T37" s="232">
        <f>VLOOKUP(T$2,Tab_SEMT!$1:$1048576,HLOOKUP($C37&amp;"_"&amp;10,Tab_SEMT!$1:$1048576,2,0),0)</f>
        <v>9.4060013070702553E-3</v>
      </c>
      <c r="U37" s="232">
        <f>VLOOKUP(U$2,Tab_SEMT!$1:$1048576,HLOOKUP($C37&amp;"_"&amp;10,Tab_SEMT!$1:$1048576,2,0),0)</f>
        <v>4.097930621355772E-3</v>
      </c>
    </row>
    <row r="38" spans="3:21" x14ac:dyDescent="0.25">
      <c r="C38" s="340">
        <v>2014</v>
      </c>
      <c r="D38" s="232">
        <f>VLOOKUP(D$2,Tab_SEMT!$1:$1048576,HLOOKUP($C38&amp;"_"&amp;10,Tab_SEMT!$1:$1048576,2,0),0)</f>
        <v>3.3348990837112069E-4</v>
      </c>
      <c r="E38" s="232">
        <f>VLOOKUP(E$2,Tab_SEMT!$1:$1048576,HLOOKUP($C38&amp;"_"&amp;10,Tab_SEMT!$1:$1048576,2,0),0)</f>
        <v>4.9460385926067829E-3</v>
      </c>
      <c r="F38" s="232">
        <f>VLOOKUP(F$2,Tab_SEMT!$1:$1048576,HLOOKUP($C38&amp;"_"&amp;10,Tab_SEMT!$1:$1048576,2,0),0)</f>
        <v>8.6066741496324539E-3</v>
      </c>
      <c r="G38" s="232">
        <f>VLOOKUP(G$2,Tab_SEMT!$1:$1048576,HLOOKUP($C38&amp;"_"&amp;10,Tab_SEMT!$1:$1048576,2,0),0)</f>
        <v>1.3348586857318878E-2</v>
      </c>
      <c r="H38" s="232">
        <f>VLOOKUP(H$2,Tab_SEMT!$1:$1048576,HLOOKUP($C38&amp;"_"&amp;10,Tab_SEMT!$1:$1048576,2,0),0)</f>
        <v>6.0906641185283661E-2</v>
      </c>
      <c r="I38" s="232">
        <f>VLOOKUP(I$2,Tab_SEMT!$1:$1048576,HLOOKUP($C38&amp;"_"&amp;10,Tab_SEMT!$1:$1048576,2,0),0)</f>
        <v>3.114686906337738E-2</v>
      </c>
      <c r="J38" s="232">
        <f>VLOOKUP(J$2,Tab_SEMT!$1:$1048576,HLOOKUP($C38&amp;"_"&amp;10,Tab_SEMT!$1:$1048576,2,0),0)</f>
        <v>2.2833546623587608E-2</v>
      </c>
      <c r="K38" s="232">
        <f>VLOOKUP(K$2,Tab_SEMT!$1:$1048576,HLOOKUP($C38&amp;"_"&amp;10,Tab_SEMT!$1:$1048576,2,0),0)</f>
        <v>2.7186783030629158E-2</v>
      </c>
      <c r="L38" s="232">
        <f>VLOOKUP(L$2,Tab_SEMT!$1:$1048576,HLOOKUP($C38&amp;"_"&amp;10,Tab_SEMT!$1:$1048576,2,0),0)</f>
        <v>0.11339110136032104</v>
      </c>
      <c r="M38" s="232">
        <f>VLOOKUP(M$2,Tab_SEMT!$1:$1048576,HLOOKUP($C38&amp;"_"&amp;10,Tab_SEMT!$1:$1048576,2,0),0)</f>
        <v>2.4524789303541183E-2</v>
      </c>
      <c r="N38" s="232">
        <f>VLOOKUP(N$2,Tab_SEMT!$1:$1048576,HLOOKUP($C38&amp;"_"&amp;10,Tab_SEMT!$1:$1048576,2,0),0)</f>
        <v>2.8965629637241364E-2</v>
      </c>
      <c r="O38" s="232">
        <f>VLOOKUP(O$2,Tab_SEMT!$1:$1048576,HLOOKUP($C38&amp;"_"&amp;10,Tab_SEMT!$1:$1048576,2,0),0)</f>
        <v>0.35468915104866028</v>
      </c>
      <c r="P38" s="232">
        <f>VLOOKUP(P$2,Tab_SEMT!$1:$1048576,HLOOKUP($C38&amp;"_"&amp;10,Tab_SEMT!$1:$1048576,2,0),0)</f>
        <v>2.1442478522658348E-2</v>
      </c>
      <c r="Q38" s="232">
        <f>VLOOKUP(Q$2,Tab_SEMT!$1:$1048576,HLOOKUP($C38&amp;"_"&amp;10,Tab_SEMT!$1:$1048576,2,0),0)</f>
        <v>3.0028235167264938E-2</v>
      </c>
      <c r="R38" s="232">
        <f>VLOOKUP(R$2,Tab_SEMT!$1:$1048576,HLOOKUP($C38&amp;"_"&amp;10,Tab_SEMT!$1:$1048576,2,0),0)</f>
        <v>3.3436037600040436E-2</v>
      </c>
      <c r="S38" s="232">
        <f>VLOOKUP(S$2,Tab_SEMT!$1:$1048576,HLOOKUP($C38&amp;"_"&amp;10,Tab_SEMT!$1:$1048576,2,0),0)</f>
        <v>0.19437094032764435</v>
      </c>
      <c r="T38" s="232">
        <f>VLOOKUP(T$2,Tab_SEMT!$1:$1048576,HLOOKUP($C38&amp;"_"&amp;10,Tab_SEMT!$1:$1048576,2,0),0)</f>
        <v>8.3323484286665916E-3</v>
      </c>
      <c r="U38" s="232">
        <f>VLOOKUP(U$2,Tab_SEMT!$1:$1048576,HLOOKUP($C38&amp;"_"&amp;10,Tab_SEMT!$1:$1048576,2,0),0)</f>
        <v>3.7710231263190508E-3</v>
      </c>
    </row>
    <row r="39" spans="3:21" x14ac:dyDescent="0.25">
      <c r="C39" s="340">
        <v>12014</v>
      </c>
      <c r="D39" s="232">
        <f>VLOOKUP(D$2,Tab_SEMT!$1:$1048576,HLOOKUP($C39&amp;"_"&amp;10,Tab_SEMT!$1:$1048576,2,0),0)</f>
        <v>1.946175325429067E-4</v>
      </c>
      <c r="E39" s="232">
        <f>VLOOKUP(E$2,Tab_SEMT!$1:$1048576,HLOOKUP($C39&amp;"_"&amp;10,Tab_SEMT!$1:$1048576,2,0),0)</f>
        <v>5.1115797832608223E-3</v>
      </c>
      <c r="F39" s="232">
        <f>VLOOKUP(F$2,Tab_SEMT!$1:$1048576,HLOOKUP($C39&amp;"_"&amp;10,Tab_SEMT!$1:$1048576,2,0),0)</f>
        <v>8.5633667185902596E-3</v>
      </c>
      <c r="G39" s="232">
        <f>VLOOKUP(G$2,Tab_SEMT!$1:$1048576,HLOOKUP($C39&amp;"_"&amp;10,Tab_SEMT!$1:$1048576,2,0),0)</f>
        <v>1.4110328629612923E-2</v>
      </c>
      <c r="H39" s="232">
        <f>VLOOKUP(H$2,Tab_SEMT!$1:$1048576,HLOOKUP($C39&amp;"_"&amp;10,Tab_SEMT!$1:$1048576,2,0),0)</f>
        <v>6.063079833984375E-2</v>
      </c>
      <c r="I39" s="232">
        <f>VLOOKUP(I$2,Tab_SEMT!$1:$1048576,HLOOKUP($C39&amp;"_"&amp;10,Tab_SEMT!$1:$1048576,2,0),0)</f>
        <v>3.0057851225137711E-2</v>
      </c>
      <c r="J39" s="232">
        <f>VLOOKUP(J$2,Tab_SEMT!$1:$1048576,HLOOKUP($C39&amp;"_"&amp;10,Tab_SEMT!$1:$1048576,2,0),0)</f>
        <v>2.3202715441584587E-2</v>
      </c>
      <c r="K39" s="232">
        <f>VLOOKUP(K$2,Tab_SEMT!$1:$1048576,HLOOKUP($C39&amp;"_"&amp;10,Tab_SEMT!$1:$1048576,2,0),0)</f>
        <v>2.7017205953598022E-2</v>
      </c>
      <c r="L39" s="232">
        <f>VLOOKUP(L$2,Tab_SEMT!$1:$1048576,HLOOKUP($C39&amp;"_"&amp;10,Tab_SEMT!$1:$1048576,2,0),0)</f>
        <v>0.11017162352800369</v>
      </c>
      <c r="M39" s="232">
        <f>VLOOKUP(M$2,Tab_SEMT!$1:$1048576,HLOOKUP($C39&amp;"_"&amp;10,Tab_SEMT!$1:$1048576,2,0),0)</f>
        <v>2.551918663084507E-2</v>
      </c>
      <c r="N39" s="232">
        <f>VLOOKUP(N$2,Tab_SEMT!$1:$1048576,HLOOKUP($C39&amp;"_"&amp;10,Tab_SEMT!$1:$1048576,2,0),0)</f>
        <v>3.1072558835148811E-2</v>
      </c>
      <c r="O39" s="232">
        <f>VLOOKUP(O$2,Tab_SEMT!$1:$1048576,HLOOKUP($C39&amp;"_"&amp;10,Tab_SEMT!$1:$1048576,2,0),0)</f>
        <v>0.35938173532485962</v>
      </c>
      <c r="P39" s="232">
        <f>VLOOKUP(P$2,Tab_SEMT!$1:$1048576,HLOOKUP($C39&amp;"_"&amp;10,Tab_SEMT!$1:$1048576,2,0),0)</f>
        <v>2.1199833601713181E-2</v>
      </c>
      <c r="Q39" s="232">
        <f>VLOOKUP(Q$2,Tab_SEMT!$1:$1048576,HLOOKUP($C39&amp;"_"&amp;10,Tab_SEMT!$1:$1048576,2,0),0)</f>
        <v>2.7827417477965355E-2</v>
      </c>
      <c r="R39" s="232">
        <f>VLOOKUP(R$2,Tab_SEMT!$1:$1048576,HLOOKUP($C39&amp;"_"&amp;10,Tab_SEMT!$1:$1048576,2,0),0)</f>
        <v>3.2776210457086563E-2</v>
      </c>
      <c r="S39" s="232">
        <f>VLOOKUP(S$2,Tab_SEMT!$1:$1048576,HLOOKUP($C39&amp;"_"&amp;10,Tab_SEMT!$1:$1048576,2,0),0)</f>
        <v>0.18996623158454895</v>
      </c>
      <c r="T39" s="232">
        <f>VLOOKUP(T$2,Tab_SEMT!$1:$1048576,HLOOKUP($C39&amp;"_"&amp;10,Tab_SEMT!$1:$1048576,2,0),0)</f>
        <v>8.5633033886551857E-3</v>
      </c>
      <c r="U39" s="232">
        <f>VLOOKUP(U$2,Tab_SEMT!$1:$1048576,HLOOKUP($C39&amp;"_"&amp;10,Tab_SEMT!$1:$1048576,2,0),0)</f>
        <v>4.1233734227716923E-3</v>
      </c>
    </row>
    <row r="40" spans="3:21" x14ac:dyDescent="0.25">
      <c r="C40" s="340">
        <v>22014</v>
      </c>
      <c r="D40" s="232">
        <f>VLOOKUP(D$2,Tab_SEMT!$1:$1048576,HLOOKUP($C40&amp;"_"&amp;10,Tab_SEMT!$1:$1048576,2,0),0)</f>
        <v>2.966653264593333E-4</v>
      </c>
      <c r="E40" s="232">
        <f>VLOOKUP(E$2,Tab_SEMT!$1:$1048576,HLOOKUP($C40&amp;"_"&amp;10,Tab_SEMT!$1:$1048576,2,0),0)</f>
        <v>4.8057567328214645E-3</v>
      </c>
      <c r="F40" s="232">
        <f>VLOOKUP(F$2,Tab_SEMT!$1:$1048576,HLOOKUP($C40&amp;"_"&amp;10,Tab_SEMT!$1:$1048576,2,0),0)</f>
        <v>8.2243708893656731E-3</v>
      </c>
      <c r="G40" s="232">
        <f>VLOOKUP(G$2,Tab_SEMT!$1:$1048576,HLOOKUP($C40&amp;"_"&amp;10,Tab_SEMT!$1:$1048576,2,0),0)</f>
        <v>1.286565326154232E-2</v>
      </c>
      <c r="H40" s="232">
        <f>VLOOKUP(H$2,Tab_SEMT!$1:$1048576,HLOOKUP($C40&amp;"_"&amp;10,Tab_SEMT!$1:$1048576,2,0),0)</f>
        <v>6.0757607221603394E-2</v>
      </c>
      <c r="I40" s="232">
        <f>VLOOKUP(I$2,Tab_SEMT!$1:$1048576,HLOOKUP($C40&amp;"_"&amp;10,Tab_SEMT!$1:$1048576,2,0),0)</f>
        <v>3.0751496553421021E-2</v>
      </c>
      <c r="J40" s="232">
        <f>VLOOKUP(J$2,Tab_SEMT!$1:$1048576,HLOOKUP($C40&amp;"_"&amp;10,Tab_SEMT!$1:$1048576,2,0),0)</f>
        <v>2.264699712395668E-2</v>
      </c>
      <c r="K40" s="232">
        <f>VLOOKUP(K$2,Tab_SEMT!$1:$1048576,HLOOKUP($C40&amp;"_"&amp;10,Tab_SEMT!$1:$1048576,2,0),0)</f>
        <v>2.6614399626851082E-2</v>
      </c>
      <c r="L40" s="232">
        <f>VLOOKUP(L$2,Tab_SEMT!$1:$1048576,HLOOKUP($C40&amp;"_"&amp;10,Tab_SEMT!$1:$1048576,2,0),0)</f>
        <v>0.11891345679759979</v>
      </c>
      <c r="M40" s="232">
        <f>VLOOKUP(M$2,Tab_SEMT!$1:$1048576,HLOOKUP($C40&amp;"_"&amp;10,Tab_SEMT!$1:$1048576,2,0),0)</f>
        <v>2.4458657950162888E-2</v>
      </c>
      <c r="N40" s="232">
        <f>VLOOKUP(N$2,Tab_SEMT!$1:$1048576,HLOOKUP($C40&amp;"_"&amp;10,Tab_SEMT!$1:$1048576,2,0),0)</f>
        <v>2.8167363256216049E-2</v>
      </c>
      <c r="O40" s="232">
        <f>VLOOKUP(O$2,Tab_SEMT!$1:$1048576,HLOOKUP($C40&amp;"_"&amp;10,Tab_SEMT!$1:$1048576,2,0),0)</f>
        <v>0.35576871037483215</v>
      </c>
      <c r="P40" s="232">
        <f>VLOOKUP(P$2,Tab_SEMT!$1:$1048576,HLOOKUP($C40&amp;"_"&amp;10,Tab_SEMT!$1:$1048576,2,0),0)</f>
        <v>2.1690715104341507E-2</v>
      </c>
      <c r="Q40" s="232">
        <f>VLOOKUP(Q$2,Tab_SEMT!$1:$1048576,HLOOKUP($C40&amp;"_"&amp;10,Tab_SEMT!$1:$1048576,2,0),0)</f>
        <v>2.8685187920928001E-2</v>
      </c>
      <c r="R40" s="232">
        <f>VLOOKUP(R$2,Tab_SEMT!$1:$1048576,HLOOKUP($C40&amp;"_"&amp;10,Tab_SEMT!$1:$1048576,2,0),0)</f>
        <v>3.3093281090259552E-2</v>
      </c>
      <c r="S40" s="232">
        <f>VLOOKUP(S$2,Tab_SEMT!$1:$1048576,HLOOKUP($C40&amp;"_"&amp;10,Tab_SEMT!$1:$1048576,2,0),0)</f>
        <v>0.19349481165409088</v>
      </c>
      <c r="T40" s="232">
        <f>VLOOKUP(T$2,Tab_SEMT!$1:$1048576,HLOOKUP($C40&amp;"_"&amp;10,Tab_SEMT!$1:$1048576,2,0),0)</f>
        <v>8.0301752313971519E-3</v>
      </c>
      <c r="U40" s="232">
        <f>VLOOKUP(U$2,Tab_SEMT!$1:$1048576,HLOOKUP($C40&amp;"_"&amp;10,Tab_SEMT!$1:$1048576,2,0),0)</f>
        <v>3.3672440331429243E-3</v>
      </c>
    </row>
    <row r="41" spans="3:21" x14ac:dyDescent="0.25">
      <c r="C41" s="340">
        <v>32014</v>
      </c>
      <c r="D41" s="232">
        <f>VLOOKUP(D$2,Tab_SEMT!$1:$1048576,HLOOKUP($C41&amp;"_"&amp;10,Tab_SEMT!$1:$1048576,2,0),0)</f>
        <v>3.4357578260824084E-4</v>
      </c>
      <c r="E41" s="232">
        <f>VLOOKUP(E$2,Tab_SEMT!$1:$1048576,HLOOKUP($C41&amp;"_"&amp;10,Tab_SEMT!$1:$1048576,2,0),0)</f>
        <v>4.8414310440421104E-3</v>
      </c>
      <c r="F41" s="232">
        <f>VLOOKUP(F$2,Tab_SEMT!$1:$1048576,HLOOKUP($C41&amp;"_"&amp;10,Tab_SEMT!$1:$1048576,2,0),0)</f>
        <v>9.0518184006214142E-3</v>
      </c>
      <c r="G41" s="232">
        <f>VLOOKUP(G$2,Tab_SEMT!$1:$1048576,HLOOKUP($C41&amp;"_"&amp;10,Tab_SEMT!$1:$1048576,2,0),0)</f>
        <v>1.2616204097867012E-2</v>
      </c>
      <c r="H41" s="232">
        <f>VLOOKUP(H$2,Tab_SEMT!$1:$1048576,HLOOKUP($C41&amp;"_"&amp;10,Tab_SEMT!$1:$1048576,2,0),0)</f>
        <v>6.204502284526825E-2</v>
      </c>
      <c r="I41" s="232">
        <f>VLOOKUP(I$2,Tab_SEMT!$1:$1048576,HLOOKUP($C41&amp;"_"&amp;10,Tab_SEMT!$1:$1048576,2,0),0)</f>
        <v>3.2300759106874466E-2</v>
      </c>
      <c r="J41" s="232">
        <f>VLOOKUP(J$2,Tab_SEMT!$1:$1048576,HLOOKUP($C41&amp;"_"&amp;10,Tab_SEMT!$1:$1048576,2,0),0)</f>
        <v>2.2776268422603607E-2</v>
      </c>
      <c r="K41" s="232">
        <f>VLOOKUP(K$2,Tab_SEMT!$1:$1048576,HLOOKUP($C41&amp;"_"&amp;10,Tab_SEMT!$1:$1048576,2,0),0)</f>
        <v>2.7826905250549316E-2</v>
      </c>
      <c r="L41" s="232">
        <f>VLOOKUP(L$2,Tab_SEMT!$1:$1048576,HLOOKUP($C41&amp;"_"&amp;10,Tab_SEMT!$1:$1048576,2,0),0)</f>
        <v>0.11352971196174622</v>
      </c>
      <c r="M41" s="232">
        <f>VLOOKUP(M$2,Tab_SEMT!$1:$1048576,HLOOKUP($C41&amp;"_"&amp;10,Tab_SEMT!$1:$1048576,2,0),0)</f>
        <v>2.2518964484333992E-2</v>
      </c>
      <c r="N41" s="232">
        <f>VLOOKUP(N$2,Tab_SEMT!$1:$1048576,HLOOKUP($C41&amp;"_"&amp;10,Tab_SEMT!$1:$1048576,2,0),0)</f>
        <v>2.8625696897506714E-2</v>
      </c>
      <c r="O41" s="232">
        <f>VLOOKUP(O$2,Tab_SEMT!$1:$1048576,HLOOKUP($C41&amp;"_"&amp;10,Tab_SEMT!$1:$1048576,2,0),0)</f>
        <v>0.35432350635528564</v>
      </c>
      <c r="P41" s="232">
        <f>VLOOKUP(P$2,Tab_SEMT!$1:$1048576,HLOOKUP($C41&amp;"_"&amp;10,Tab_SEMT!$1:$1048576,2,0),0)</f>
        <v>2.0705407485365868E-2</v>
      </c>
      <c r="Q41" s="232">
        <f>VLOOKUP(Q$2,Tab_SEMT!$1:$1048576,HLOOKUP($C41&amp;"_"&amp;10,Tab_SEMT!$1:$1048576,2,0),0)</f>
        <v>3.1431883573532104E-2</v>
      </c>
      <c r="R41" s="232">
        <f>VLOOKUP(R$2,Tab_SEMT!$1:$1048576,HLOOKUP($C41&amp;"_"&amp;10,Tab_SEMT!$1:$1048576,2,0),0)</f>
        <v>3.3519189804792404E-2</v>
      </c>
      <c r="S41" s="232">
        <f>VLOOKUP(S$2,Tab_SEMT!$1:$1048576,HLOOKUP($C41&amp;"_"&amp;10,Tab_SEMT!$1:$1048576,2,0),0)</f>
        <v>0.19478817284107208</v>
      </c>
      <c r="T41" s="232">
        <f>VLOOKUP(T$2,Tab_SEMT!$1:$1048576,HLOOKUP($C41&amp;"_"&amp;10,Tab_SEMT!$1:$1048576,2,0),0)</f>
        <v>8.7227486073970795E-3</v>
      </c>
      <c r="U41" s="232">
        <f>VLOOKUP(U$2,Tab_SEMT!$1:$1048576,HLOOKUP($C41&amp;"_"&amp;10,Tab_SEMT!$1:$1048576,2,0),0)</f>
        <v>3.9237723685801029E-3</v>
      </c>
    </row>
    <row r="42" spans="3:21" x14ac:dyDescent="0.25">
      <c r="C42" s="340">
        <v>42014</v>
      </c>
      <c r="D42" s="232">
        <f>VLOOKUP(D$2,Tab_SEMT!$1:$1048576,HLOOKUP($C42&amp;"_"&amp;10,Tab_SEMT!$1:$1048576,2,0),0)</f>
        <v>4.9857463454827666E-4</v>
      </c>
      <c r="E42" s="232">
        <f>VLOOKUP(E$2,Tab_SEMT!$1:$1048576,HLOOKUP($C42&amp;"_"&amp;10,Tab_SEMT!$1:$1048576,2,0),0)</f>
        <v>5.0250589847564697E-3</v>
      </c>
      <c r="F42" s="232">
        <f>VLOOKUP(F$2,Tab_SEMT!$1:$1048576,HLOOKUP($C42&amp;"_"&amp;10,Tab_SEMT!$1:$1048576,2,0),0)</f>
        <v>8.5868174210190773E-3</v>
      </c>
      <c r="G42" s="232">
        <f>VLOOKUP(G$2,Tab_SEMT!$1:$1048576,HLOOKUP($C42&amp;"_"&amp;10,Tab_SEMT!$1:$1048576,2,0),0)</f>
        <v>1.3800564222037792E-2</v>
      </c>
      <c r="H42" s="232">
        <f>VLOOKUP(H$2,Tab_SEMT!$1:$1048576,HLOOKUP($C42&amp;"_"&amp;10,Tab_SEMT!$1:$1048576,2,0),0)</f>
        <v>6.0194943100214005E-2</v>
      </c>
      <c r="I42" s="232">
        <f>VLOOKUP(I$2,Tab_SEMT!$1:$1048576,HLOOKUP($C42&amp;"_"&amp;10,Tab_SEMT!$1:$1048576,2,0),0)</f>
        <v>3.1475856900215149E-2</v>
      </c>
      <c r="J42" s="232">
        <f>VLOOKUP(J$2,Tab_SEMT!$1:$1048576,HLOOKUP($C42&amp;"_"&amp;10,Tab_SEMT!$1:$1048576,2,0),0)</f>
        <v>2.270844578742981E-2</v>
      </c>
      <c r="K42" s="232">
        <f>VLOOKUP(K$2,Tab_SEMT!$1:$1048576,HLOOKUP($C42&amp;"_"&amp;10,Tab_SEMT!$1:$1048576,2,0),0)</f>
        <v>2.7287751436233521E-2</v>
      </c>
      <c r="L42" s="232">
        <f>VLOOKUP(L$2,Tab_SEMT!$1:$1048576,HLOOKUP($C42&amp;"_"&amp;10,Tab_SEMT!$1:$1048576,2,0),0)</f>
        <v>0.1109611913561821</v>
      </c>
      <c r="M42" s="232">
        <f>VLOOKUP(M$2,Tab_SEMT!$1:$1048576,HLOOKUP($C42&amp;"_"&amp;10,Tab_SEMT!$1:$1048576,2,0),0)</f>
        <v>2.5599448010325432E-2</v>
      </c>
      <c r="N42" s="232">
        <f>VLOOKUP(N$2,Tab_SEMT!$1:$1048576,HLOOKUP($C42&amp;"_"&amp;10,Tab_SEMT!$1:$1048576,2,0),0)</f>
        <v>2.7999242767691612E-2</v>
      </c>
      <c r="O42" s="232">
        <f>VLOOKUP(O$2,Tab_SEMT!$1:$1048576,HLOOKUP($C42&amp;"_"&amp;10,Tab_SEMT!$1:$1048576,2,0),0)</f>
        <v>0.34929975867271423</v>
      </c>
      <c r="P42" s="232">
        <f>VLOOKUP(P$2,Tab_SEMT!$1:$1048576,HLOOKUP($C42&amp;"_"&amp;10,Tab_SEMT!$1:$1048576,2,0),0)</f>
        <v>2.2172100841999054E-2</v>
      </c>
      <c r="Q42" s="232">
        <f>VLOOKUP(Q$2,Tab_SEMT!$1:$1048576,HLOOKUP($C42&amp;"_"&amp;10,Tab_SEMT!$1:$1048576,2,0),0)</f>
        <v>3.2160736620426178E-2</v>
      </c>
      <c r="R42" s="232">
        <f>VLOOKUP(R$2,Tab_SEMT!$1:$1048576,HLOOKUP($C42&amp;"_"&amp;10,Tab_SEMT!$1:$1048576,2,0),0)</f>
        <v>3.4352432936429977E-2</v>
      </c>
      <c r="S42" s="232">
        <f>VLOOKUP(S$2,Tab_SEMT!$1:$1048576,HLOOKUP($C42&amp;"_"&amp;10,Tab_SEMT!$1:$1048576,2,0),0)</f>
        <v>0.19921919703483582</v>
      </c>
      <c r="T42" s="232">
        <f>VLOOKUP(T$2,Tab_SEMT!$1:$1048576,HLOOKUP($C42&amp;"_"&amp;10,Tab_SEMT!$1:$1048576,2,0),0)</f>
        <v>8.0138146877288818E-3</v>
      </c>
      <c r="U42" s="232">
        <f>VLOOKUP(U$2,Tab_SEMT!$1:$1048576,HLOOKUP($C42&amp;"_"&amp;10,Tab_SEMT!$1:$1048576,2,0),0)</f>
        <v>3.6696628667414188E-3</v>
      </c>
    </row>
    <row r="43" spans="3:21" x14ac:dyDescent="0.25">
      <c r="C43" s="340">
        <v>2015</v>
      </c>
      <c r="D43" s="232">
        <f>VLOOKUP(D$2,Tab_SEMT!$1:$1048576,HLOOKUP($C43&amp;"_"&amp;10,Tab_SEMT!$1:$1048576,2,0),0)</f>
        <v>2.3262653849087656E-4</v>
      </c>
      <c r="E43" s="232">
        <f>VLOOKUP(E$2,Tab_SEMT!$1:$1048576,HLOOKUP($C43&amp;"_"&amp;10,Tab_SEMT!$1:$1048576,2,0),0)</f>
        <v>4.8883641138672829E-3</v>
      </c>
      <c r="F43" s="232">
        <f>VLOOKUP(F$2,Tab_SEMT!$1:$1048576,HLOOKUP($C43&amp;"_"&amp;10,Tab_SEMT!$1:$1048576,2,0),0)</f>
        <v>8.0461949110031128E-3</v>
      </c>
      <c r="G43" s="232">
        <f>VLOOKUP(G$2,Tab_SEMT!$1:$1048576,HLOOKUP($C43&amp;"_"&amp;10,Tab_SEMT!$1:$1048576,2,0),0)</f>
        <v>1.2982913292944431E-2</v>
      </c>
      <c r="H43" s="232">
        <f>VLOOKUP(H$2,Tab_SEMT!$1:$1048576,HLOOKUP($C43&amp;"_"&amp;10,Tab_SEMT!$1:$1048576,2,0),0)</f>
        <v>5.7263705879449844E-2</v>
      </c>
      <c r="I43" s="232">
        <f>VLOOKUP(I$2,Tab_SEMT!$1:$1048576,HLOOKUP($C43&amp;"_"&amp;10,Tab_SEMT!$1:$1048576,2,0),0)</f>
        <v>3.0202668160200119E-2</v>
      </c>
      <c r="J43" s="232">
        <f>VLOOKUP(J$2,Tab_SEMT!$1:$1048576,HLOOKUP($C43&amp;"_"&amp;10,Tab_SEMT!$1:$1048576,2,0),0)</f>
        <v>2.0601082593202591E-2</v>
      </c>
      <c r="K43" s="232">
        <f>VLOOKUP(K$2,Tab_SEMT!$1:$1048576,HLOOKUP($C43&amp;"_"&amp;10,Tab_SEMT!$1:$1048576,2,0),0)</f>
        <v>2.510528452694416E-2</v>
      </c>
      <c r="L43" s="232">
        <f>VLOOKUP(L$2,Tab_SEMT!$1:$1048576,HLOOKUP($C43&amp;"_"&amp;10,Tab_SEMT!$1:$1048576,2,0),0)</f>
        <v>0.10632793605327606</v>
      </c>
      <c r="M43" s="232">
        <f>VLOOKUP(M$2,Tab_SEMT!$1:$1048576,HLOOKUP($C43&amp;"_"&amp;10,Tab_SEMT!$1:$1048576,2,0),0)</f>
        <v>2.3169996216893196E-2</v>
      </c>
      <c r="N43" s="232">
        <f>VLOOKUP(N$2,Tab_SEMT!$1:$1048576,HLOOKUP($C43&amp;"_"&amp;10,Tab_SEMT!$1:$1048576,2,0),0)</f>
        <v>2.6885632425546646E-2</v>
      </c>
      <c r="O43" s="232">
        <f>VLOOKUP(O$2,Tab_SEMT!$1:$1048576,HLOOKUP($C43&amp;"_"&amp;10,Tab_SEMT!$1:$1048576,2,0),0)</f>
        <v>0.35293287038803101</v>
      </c>
      <c r="P43" s="232">
        <f>VLOOKUP(P$2,Tab_SEMT!$1:$1048576,HLOOKUP($C43&amp;"_"&amp;10,Tab_SEMT!$1:$1048576,2,0),0)</f>
        <v>2.193644642829895E-2</v>
      </c>
      <c r="Q43" s="232">
        <f>VLOOKUP(Q$2,Tab_SEMT!$1:$1048576,HLOOKUP($C43&amp;"_"&amp;10,Tab_SEMT!$1:$1048576,2,0),0)</f>
        <v>3.2196052372455597E-2</v>
      </c>
      <c r="R43" s="232">
        <f>VLOOKUP(R$2,Tab_SEMT!$1:$1048576,HLOOKUP($C43&amp;"_"&amp;10,Tab_SEMT!$1:$1048576,2,0),0)</f>
        <v>3.634604811668396E-2</v>
      </c>
      <c r="S43" s="232">
        <f>VLOOKUP(S$2,Tab_SEMT!$1:$1048576,HLOOKUP($C43&amp;"_"&amp;10,Tab_SEMT!$1:$1048576,2,0),0)</f>
        <v>0.20125484466552734</v>
      </c>
      <c r="T43" s="232">
        <f>VLOOKUP(T$2,Tab_SEMT!$1:$1048576,HLOOKUP($C43&amp;"_"&amp;10,Tab_SEMT!$1:$1048576,2,0),0)</f>
        <v>1.0083366185426712E-2</v>
      </c>
      <c r="U43" s="232">
        <f>VLOOKUP(U$2,Tab_SEMT!$1:$1048576,HLOOKUP($C43&amp;"_"&amp;10,Tab_SEMT!$1:$1048576,2,0),0)</f>
        <v>3.9645177312195301E-3</v>
      </c>
    </row>
    <row r="44" spans="3:21" x14ac:dyDescent="0.25">
      <c r="C44" s="340">
        <v>12015</v>
      </c>
      <c r="D44" s="232">
        <f>VLOOKUP(D$2,Tab_SEMT!$1:$1048576,HLOOKUP($C44&amp;"_"&amp;10,Tab_SEMT!$1:$1048576,2,0),0)</f>
        <v>2.6400163187645376E-4</v>
      </c>
      <c r="E44" s="232">
        <f>VLOOKUP(E$2,Tab_SEMT!$1:$1048576,HLOOKUP($C44&amp;"_"&amp;10,Tab_SEMT!$1:$1048576,2,0),0)</f>
        <v>5.0056357868015766E-3</v>
      </c>
      <c r="F44" s="232">
        <f>VLOOKUP(F$2,Tab_SEMT!$1:$1048576,HLOOKUP($C44&amp;"_"&amp;10,Tab_SEMT!$1:$1048576,2,0),0)</f>
        <v>9.1091636568307877E-3</v>
      </c>
      <c r="G44" s="232">
        <f>VLOOKUP(G$2,Tab_SEMT!$1:$1048576,HLOOKUP($C44&amp;"_"&amp;10,Tab_SEMT!$1:$1048576,2,0),0)</f>
        <v>1.462053507566452E-2</v>
      </c>
      <c r="H44" s="232">
        <f>VLOOKUP(H$2,Tab_SEMT!$1:$1048576,HLOOKUP($C44&amp;"_"&amp;10,Tab_SEMT!$1:$1048576,2,0),0)</f>
        <v>5.9871632605791092E-2</v>
      </c>
      <c r="I44" s="232">
        <f>VLOOKUP(I$2,Tab_SEMT!$1:$1048576,HLOOKUP($C44&amp;"_"&amp;10,Tab_SEMT!$1:$1048576,2,0),0)</f>
        <v>3.2555069774389267E-2</v>
      </c>
      <c r="J44" s="232">
        <f>VLOOKUP(J$2,Tab_SEMT!$1:$1048576,HLOOKUP($C44&amp;"_"&amp;10,Tab_SEMT!$1:$1048576,2,0),0)</f>
        <v>2.1251687780022621E-2</v>
      </c>
      <c r="K44" s="232">
        <f>VLOOKUP(K$2,Tab_SEMT!$1:$1048576,HLOOKUP($C44&amp;"_"&amp;10,Tab_SEMT!$1:$1048576,2,0),0)</f>
        <v>2.7828125283122063E-2</v>
      </c>
      <c r="L44" s="232">
        <f>VLOOKUP(L$2,Tab_SEMT!$1:$1048576,HLOOKUP($C44&amp;"_"&amp;10,Tab_SEMT!$1:$1048576,2,0),0)</f>
        <v>0.10856948792934418</v>
      </c>
      <c r="M44" s="232">
        <f>VLOOKUP(M$2,Tab_SEMT!$1:$1048576,HLOOKUP($C44&amp;"_"&amp;10,Tab_SEMT!$1:$1048576,2,0),0)</f>
        <v>2.1816568449139595E-2</v>
      </c>
      <c r="N44" s="232">
        <f>VLOOKUP(N$2,Tab_SEMT!$1:$1048576,HLOOKUP($C44&amp;"_"&amp;10,Tab_SEMT!$1:$1048576,2,0),0)</f>
        <v>2.817615307867527E-2</v>
      </c>
      <c r="O44" s="232">
        <f>VLOOKUP(O$2,Tab_SEMT!$1:$1048576,HLOOKUP($C44&amp;"_"&amp;10,Tab_SEMT!$1:$1048576,2,0),0)</f>
        <v>0.34776192903518677</v>
      </c>
      <c r="P44" s="232">
        <f>VLOOKUP(P$2,Tab_SEMT!$1:$1048576,HLOOKUP($C44&amp;"_"&amp;10,Tab_SEMT!$1:$1048576,2,0),0)</f>
        <v>2.0528916269540787E-2</v>
      </c>
      <c r="Q44" s="232">
        <f>VLOOKUP(Q$2,Tab_SEMT!$1:$1048576,HLOOKUP($C44&amp;"_"&amp;10,Tab_SEMT!$1:$1048576,2,0),0)</f>
        <v>3.3138643950223923E-2</v>
      </c>
      <c r="R44" s="232">
        <f>VLOOKUP(R$2,Tab_SEMT!$1:$1048576,HLOOKUP($C44&amp;"_"&amp;10,Tab_SEMT!$1:$1048576,2,0),0)</f>
        <v>3.4577734768390656E-2</v>
      </c>
      <c r="S44" s="232">
        <f>VLOOKUP(S$2,Tab_SEMT!$1:$1048576,HLOOKUP($C44&amp;"_"&amp;10,Tab_SEMT!$1:$1048576,2,0),0)</f>
        <v>0.20289251208305359</v>
      </c>
      <c r="T44" s="232">
        <f>VLOOKUP(T$2,Tab_SEMT!$1:$1048576,HLOOKUP($C44&amp;"_"&amp;10,Tab_SEMT!$1:$1048576,2,0),0)</f>
        <v>9.8608266562223434E-3</v>
      </c>
      <c r="U44" s="232">
        <f>VLOOKUP(U$2,Tab_SEMT!$1:$1048576,HLOOKUP($C44&amp;"_"&amp;10,Tab_SEMT!$1:$1048576,2,0),0)</f>
        <v>3.981319721788168E-3</v>
      </c>
    </row>
    <row r="45" spans="3:21" x14ac:dyDescent="0.25">
      <c r="C45" s="340">
        <v>22015</v>
      </c>
      <c r="D45" s="232">
        <f>VLOOKUP(D$2,Tab_SEMT!$1:$1048576,HLOOKUP($C45&amp;"_"&amp;10,Tab_SEMT!$1:$1048576,2,0),0)</f>
        <v>2.6762022753246129E-4</v>
      </c>
      <c r="E45" s="232">
        <f>VLOOKUP(E$2,Tab_SEMT!$1:$1048576,HLOOKUP($C45&amp;"_"&amp;10,Tab_SEMT!$1:$1048576,2,0),0)</f>
        <v>4.9288026057183743E-3</v>
      </c>
      <c r="F45" s="232">
        <f>VLOOKUP(F$2,Tab_SEMT!$1:$1048576,HLOOKUP($C45&amp;"_"&amp;10,Tab_SEMT!$1:$1048576,2,0),0)</f>
        <v>8.8606327772140503E-3</v>
      </c>
      <c r="G45" s="232">
        <f>VLOOKUP(G$2,Tab_SEMT!$1:$1048576,HLOOKUP($C45&amp;"_"&amp;10,Tab_SEMT!$1:$1048576,2,0),0)</f>
        <v>1.3455296866595745E-2</v>
      </c>
      <c r="H45" s="232">
        <f>VLOOKUP(H$2,Tab_SEMT!$1:$1048576,HLOOKUP($C45&amp;"_"&amp;10,Tab_SEMT!$1:$1048576,2,0),0)</f>
        <v>5.8185406029224396E-2</v>
      </c>
      <c r="I45" s="232">
        <f>VLOOKUP(I$2,Tab_SEMT!$1:$1048576,HLOOKUP($C45&amp;"_"&amp;10,Tab_SEMT!$1:$1048576,2,0),0)</f>
        <v>3.1037496402859688E-2</v>
      </c>
      <c r="J45" s="232">
        <f>VLOOKUP(J$2,Tab_SEMT!$1:$1048576,HLOOKUP($C45&amp;"_"&amp;10,Tab_SEMT!$1:$1048576,2,0),0)</f>
        <v>2.1048832684755325E-2</v>
      </c>
      <c r="K45" s="232">
        <f>VLOOKUP(K$2,Tab_SEMT!$1:$1048576,HLOOKUP($C45&amp;"_"&amp;10,Tab_SEMT!$1:$1048576,2,0),0)</f>
        <v>2.6403369382023811E-2</v>
      </c>
      <c r="L45" s="232">
        <f>VLOOKUP(L$2,Tab_SEMT!$1:$1048576,HLOOKUP($C45&amp;"_"&amp;10,Tab_SEMT!$1:$1048576,2,0),0)</f>
        <v>0.10939905792474747</v>
      </c>
      <c r="M45" s="232">
        <f>VLOOKUP(M$2,Tab_SEMT!$1:$1048576,HLOOKUP($C45&amp;"_"&amp;10,Tab_SEMT!$1:$1048576,2,0),0)</f>
        <v>2.5235043838620186E-2</v>
      </c>
      <c r="N45" s="232">
        <f>VLOOKUP(N$2,Tab_SEMT!$1:$1048576,HLOOKUP($C45&amp;"_"&amp;10,Tab_SEMT!$1:$1048576,2,0),0)</f>
        <v>2.8482202440500259E-2</v>
      </c>
      <c r="O45" s="232">
        <f>VLOOKUP(O$2,Tab_SEMT!$1:$1048576,HLOOKUP($C45&amp;"_"&amp;10,Tab_SEMT!$1:$1048576,2,0),0)</f>
        <v>0.34851330518722534</v>
      </c>
      <c r="P45" s="232">
        <f>VLOOKUP(P$2,Tab_SEMT!$1:$1048576,HLOOKUP($C45&amp;"_"&amp;10,Tab_SEMT!$1:$1048576,2,0),0)</f>
        <v>2.2222636267542839E-2</v>
      </c>
      <c r="Q45" s="232">
        <f>VLOOKUP(Q$2,Tab_SEMT!$1:$1048576,HLOOKUP($C45&amp;"_"&amp;10,Tab_SEMT!$1:$1048576,2,0),0)</f>
        <v>3.1140837818384171E-2</v>
      </c>
      <c r="R45" s="232">
        <f>VLOOKUP(R$2,Tab_SEMT!$1:$1048576,HLOOKUP($C45&amp;"_"&amp;10,Tab_SEMT!$1:$1048576,2,0),0)</f>
        <v>3.4196894615888596E-2</v>
      </c>
      <c r="S45" s="232">
        <f>VLOOKUP(S$2,Tab_SEMT!$1:$1048576,HLOOKUP($C45&amp;"_"&amp;10,Tab_SEMT!$1:$1048576,2,0),0)</f>
        <v>0.20574261248111725</v>
      </c>
      <c r="T45" s="232">
        <f>VLOOKUP(T$2,Tab_SEMT!$1:$1048576,HLOOKUP($C45&amp;"_"&amp;10,Tab_SEMT!$1:$1048576,2,0),0)</f>
        <v>1.0770298540592194E-2</v>
      </c>
      <c r="U45" s="232">
        <f>VLOOKUP(U$2,Tab_SEMT!$1:$1048576,HLOOKUP($C45&amp;"_"&amp;10,Tab_SEMT!$1:$1048576,2,0),0)</f>
        <v>4.1299671865999699E-3</v>
      </c>
    </row>
    <row r="46" spans="3:21" x14ac:dyDescent="0.25">
      <c r="C46" s="340">
        <v>32015</v>
      </c>
      <c r="D46" s="232">
        <f>VLOOKUP(D$2,Tab_SEMT!$1:$1048576,HLOOKUP($C46&amp;"_"&amp;10,Tab_SEMT!$1:$1048576,2,0),0)</f>
        <v>2.240436733700335E-4</v>
      </c>
      <c r="E46" s="232">
        <f>VLOOKUP(E$2,Tab_SEMT!$1:$1048576,HLOOKUP($C46&amp;"_"&amp;10,Tab_SEMT!$1:$1048576,2,0),0)</f>
        <v>5.7486589066684246E-3</v>
      </c>
      <c r="F46" s="232">
        <f>VLOOKUP(F$2,Tab_SEMT!$1:$1048576,HLOOKUP($C46&amp;"_"&amp;10,Tab_SEMT!$1:$1048576,2,0),0)</f>
        <v>7.7285454608500004E-3</v>
      </c>
      <c r="G46" s="232">
        <f>VLOOKUP(G$2,Tab_SEMT!$1:$1048576,HLOOKUP($C46&amp;"_"&amp;10,Tab_SEMT!$1:$1048576,2,0),0)</f>
        <v>1.3774571008980274E-2</v>
      </c>
      <c r="H46" s="232">
        <f>VLOOKUP(H$2,Tab_SEMT!$1:$1048576,HLOOKUP($C46&amp;"_"&amp;10,Tab_SEMT!$1:$1048576,2,0),0)</f>
        <v>5.7489015161991119E-2</v>
      </c>
      <c r="I46" s="232">
        <f>VLOOKUP(I$2,Tab_SEMT!$1:$1048576,HLOOKUP($C46&amp;"_"&amp;10,Tab_SEMT!$1:$1048576,2,0),0)</f>
        <v>3.246752917766571E-2</v>
      </c>
      <c r="J46" s="232">
        <f>VLOOKUP(J$2,Tab_SEMT!$1:$1048576,HLOOKUP($C46&amp;"_"&amp;10,Tab_SEMT!$1:$1048576,2,0),0)</f>
        <v>2.0776228979229927E-2</v>
      </c>
      <c r="K46" s="232">
        <f>VLOOKUP(K$2,Tab_SEMT!$1:$1048576,HLOOKUP($C46&amp;"_"&amp;10,Tab_SEMT!$1:$1048576,2,0),0)</f>
        <v>2.5965103879570961E-2</v>
      </c>
      <c r="L46" s="232">
        <f>VLOOKUP(L$2,Tab_SEMT!$1:$1048576,HLOOKUP($C46&amp;"_"&amp;10,Tab_SEMT!$1:$1048576,2,0),0)</f>
        <v>0.10405091941356659</v>
      </c>
      <c r="M46" s="232">
        <f>VLOOKUP(M$2,Tab_SEMT!$1:$1048576,HLOOKUP($C46&amp;"_"&amp;10,Tab_SEMT!$1:$1048576,2,0),0)</f>
        <v>2.5414926931262016E-2</v>
      </c>
      <c r="N46" s="232">
        <f>VLOOKUP(N$2,Tab_SEMT!$1:$1048576,HLOOKUP($C46&amp;"_"&amp;10,Tab_SEMT!$1:$1048576,2,0),0)</f>
        <v>2.7040103450417519E-2</v>
      </c>
      <c r="O46" s="232">
        <f>VLOOKUP(O$2,Tab_SEMT!$1:$1048576,HLOOKUP($C46&amp;"_"&amp;10,Tab_SEMT!$1:$1048576,2,0),0)</f>
        <v>0.3499431312084198</v>
      </c>
      <c r="P46" s="232">
        <f>VLOOKUP(P$2,Tab_SEMT!$1:$1048576,HLOOKUP($C46&amp;"_"&amp;10,Tab_SEMT!$1:$1048576,2,0),0)</f>
        <v>2.2740386426448822E-2</v>
      </c>
      <c r="Q46" s="232">
        <f>VLOOKUP(Q$2,Tab_SEMT!$1:$1048576,HLOOKUP($C46&amp;"_"&amp;10,Tab_SEMT!$1:$1048576,2,0),0)</f>
        <v>3.1858768314123154E-2</v>
      </c>
      <c r="R46" s="232">
        <f>VLOOKUP(R$2,Tab_SEMT!$1:$1048576,HLOOKUP($C46&amp;"_"&amp;10,Tab_SEMT!$1:$1048576,2,0),0)</f>
        <v>3.5254474729299545E-2</v>
      </c>
      <c r="S46" s="232">
        <f>VLOOKUP(S$2,Tab_SEMT!$1:$1048576,HLOOKUP($C46&amp;"_"&amp;10,Tab_SEMT!$1:$1048576,2,0),0)</f>
        <v>0.210147425532341</v>
      </c>
      <c r="T46" s="232">
        <f>VLOOKUP(T$2,Tab_SEMT!$1:$1048576,HLOOKUP($C46&amp;"_"&amp;10,Tab_SEMT!$1:$1048576,2,0),0)</f>
        <v>9.5568634569644928E-3</v>
      </c>
      <c r="U46" s="232">
        <f>VLOOKUP(U$2,Tab_SEMT!$1:$1048576,HLOOKUP($C46&amp;"_"&amp;10,Tab_SEMT!$1:$1048576,2,0),0)</f>
        <v>4.0376158431172371E-3</v>
      </c>
    </row>
    <row r="47" spans="3:21" x14ac:dyDescent="0.25">
      <c r="C47" s="340">
        <v>42015</v>
      </c>
      <c r="D47" s="232">
        <f>VLOOKUP(D$2,Tab_SEMT!$1:$1048576,HLOOKUP($C47&amp;"_"&amp;10,Tab_SEMT!$1:$1048576,2,0),0)</f>
        <v>1.7442047828808427E-4</v>
      </c>
      <c r="E47" s="232">
        <f>VLOOKUP(E$2,Tab_SEMT!$1:$1048576,HLOOKUP($C47&amp;"_"&amp;10,Tab_SEMT!$1:$1048576,2,0),0)</f>
        <v>3.8664890453219414E-3</v>
      </c>
      <c r="F47" s="232">
        <f>VLOOKUP(F$2,Tab_SEMT!$1:$1048576,HLOOKUP($C47&amp;"_"&amp;10,Tab_SEMT!$1:$1048576,2,0),0)</f>
        <v>6.4765168353915215E-3</v>
      </c>
      <c r="G47" s="232">
        <f>VLOOKUP(G$2,Tab_SEMT!$1:$1048576,HLOOKUP($C47&amp;"_"&amp;10,Tab_SEMT!$1:$1048576,2,0),0)</f>
        <v>1.0070073418319225E-2</v>
      </c>
      <c r="H47" s="232">
        <f>VLOOKUP(H$2,Tab_SEMT!$1:$1048576,HLOOKUP($C47&amp;"_"&amp;10,Tab_SEMT!$1:$1048576,2,0),0)</f>
        <v>5.3492911159992218E-2</v>
      </c>
      <c r="I47" s="232">
        <f>VLOOKUP(I$2,Tab_SEMT!$1:$1048576,HLOOKUP($C47&amp;"_"&amp;10,Tab_SEMT!$1:$1048576,2,0),0)</f>
        <v>2.4728545919060707E-2</v>
      </c>
      <c r="J47" s="232">
        <f>VLOOKUP(J$2,Tab_SEMT!$1:$1048576,HLOOKUP($C47&amp;"_"&amp;10,Tab_SEMT!$1:$1048576,2,0),0)</f>
        <v>1.9320709630846977E-2</v>
      </c>
      <c r="K47" s="232">
        <f>VLOOKUP(K$2,Tab_SEMT!$1:$1048576,HLOOKUP($C47&amp;"_"&amp;10,Tab_SEMT!$1:$1048576,2,0),0)</f>
        <v>2.0201833918690681E-2</v>
      </c>
      <c r="L47" s="232">
        <f>VLOOKUP(L$2,Tab_SEMT!$1:$1048576,HLOOKUP($C47&amp;"_"&amp;10,Tab_SEMT!$1:$1048576,2,0),0)</f>
        <v>0.10326198488473892</v>
      </c>
      <c r="M47" s="232">
        <f>VLOOKUP(M$2,Tab_SEMT!$1:$1048576,HLOOKUP($C47&amp;"_"&amp;10,Tab_SEMT!$1:$1048576,2,0),0)</f>
        <v>2.0184006541967392E-2</v>
      </c>
      <c r="N47" s="232">
        <f>VLOOKUP(N$2,Tab_SEMT!$1:$1048576,HLOOKUP($C47&amp;"_"&amp;10,Tab_SEMT!$1:$1048576,2,0),0)</f>
        <v>2.3823117837309837E-2</v>
      </c>
      <c r="O47" s="232">
        <f>VLOOKUP(O$2,Tab_SEMT!$1:$1048576,HLOOKUP($C47&amp;"_"&amp;10,Tab_SEMT!$1:$1048576,2,0),0)</f>
        <v>0.36558347940444946</v>
      </c>
      <c r="P47" s="232">
        <f>VLOOKUP(P$2,Tab_SEMT!$1:$1048576,HLOOKUP($C47&amp;"_"&amp;10,Tab_SEMT!$1:$1048576,2,0),0)</f>
        <v>2.2250063717365265E-2</v>
      </c>
      <c r="Q47" s="232">
        <f>VLOOKUP(Q$2,Tab_SEMT!$1:$1048576,HLOOKUP($C47&amp;"_"&amp;10,Tab_SEMT!$1:$1048576,2,0),0)</f>
        <v>3.265753760933876E-2</v>
      </c>
      <c r="R47" s="232">
        <f>VLOOKUP(R$2,Tab_SEMT!$1:$1048576,HLOOKUP($C47&amp;"_"&amp;10,Tab_SEMT!$1:$1048576,2,0),0)</f>
        <v>4.138665646314621E-2</v>
      </c>
      <c r="S47" s="232">
        <f>VLOOKUP(S$2,Tab_SEMT!$1:$1048576,HLOOKUP($C47&amp;"_"&amp;10,Tab_SEMT!$1:$1048576,2,0),0)</f>
        <v>0.18614985048770905</v>
      </c>
      <c r="T47" s="232">
        <f>VLOOKUP(T$2,Tab_SEMT!$1:$1048576,HLOOKUP($C47&amp;"_"&amp;10,Tab_SEMT!$1:$1048576,2,0),0)</f>
        <v>1.0140029713511467E-2</v>
      </c>
      <c r="U47" s="232">
        <f>VLOOKUP(U$2,Tab_SEMT!$1:$1048576,HLOOKUP($C47&amp;"_"&amp;10,Tab_SEMT!$1:$1048576,2,0),0)</f>
        <v>3.7069895770400763E-3</v>
      </c>
    </row>
    <row r="48" spans="3:21" x14ac:dyDescent="0.25">
      <c r="C48" s="340">
        <v>2016</v>
      </c>
      <c r="D48" s="232">
        <f>VLOOKUP(D$2,Tab_SEMT!$1:$1048576,HLOOKUP($C48&amp;"_"&amp;10,Tab_SEMT!$1:$1048576,2,0),0)</f>
        <v>1.9643986888695508E-4</v>
      </c>
      <c r="E48" s="232">
        <f>VLOOKUP(E$2,Tab_SEMT!$1:$1048576,HLOOKUP($C48&amp;"_"&amp;10,Tab_SEMT!$1:$1048576,2,0),0)</f>
        <v>3.7416450213640928E-3</v>
      </c>
      <c r="F48" s="232">
        <f>VLOOKUP(F$2,Tab_SEMT!$1:$1048576,HLOOKUP($C48&amp;"_"&amp;10,Tab_SEMT!$1:$1048576,2,0),0)</f>
        <v>6.4372522756457329E-3</v>
      </c>
      <c r="G48" s="232">
        <f>VLOOKUP(G$2,Tab_SEMT!$1:$1048576,HLOOKUP($C48&amp;"_"&amp;10,Tab_SEMT!$1:$1048576,2,0),0)</f>
        <v>9.6274344250559807E-3</v>
      </c>
      <c r="H48" s="232">
        <f>VLOOKUP(H$2,Tab_SEMT!$1:$1048576,HLOOKUP($C48&amp;"_"&amp;10,Tab_SEMT!$1:$1048576,2,0),0)</f>
        <v>5.2514802664518356E-2</v>
      </c>
      <c r="I48" s="232">
        <f>VLOOKUP(I$2,Tab_SEMT!$1:$1048576,HLOOKUP($C48&amp;"_"&amp;10,Tab_SEMT!$1:$1048576,2,0),0)</f>
        <v>2.4825559929013252E-2</v>
      </c>
      <c r="J48" s="232">
        <f>VLOOKUP(J$2,Tab_SEMT!$1:$1048576,HLOOKUP($C48&amp;"_"&amp;10,Tab_SEMT!$1:$1048576,2,0),0)</f>
        <v>1.945631206035614E-2</v>
      </c>
      <c r="K48" s="232">
        <f>VLOOKUP(K$2,Tab_SEMT!$1:$1048576,HLOOKUP($C48&amp;"_"&amp;10,Tab_SEMT!$1:$1048576,2,0),0)</f>
        <v>1.9423078745603561E-2</v>
      </c>
      <c r="L48" s="232">
        <f>VLOOKUP(L$2,Tab_SEMT!$1:$1048576,HLOOKUP($C48&amp;"_"&amp;10,Tab_SEMT!$1:$1048576,2,0),0)</f>
        <v>0.10295666009187698</v>
      </c>
      <c r="M48" s="232">
        <f>VLOOKUP(M$2,Tab_SEMT!$1:$1048576,HLOOKUP($C48&amp;"_"&amp;10,Tab_SEMT!$1:$1048576,2,0),0)</f>
        <v>1.8696989864110947E-2</v>
      </c>
      <c r="N48" s="232">
        <f>VLOOKUP(N$2,Tab_SEMT!$1:$1048576,HLOOKUP($C48&amp;"_"&amp;10,Tab_SEMT!$1:$1048576,2,0),0)</f>
        <v>2.3011688143014908E-2</v>
      </c>
      <c r="O48" s="232">
        <f>VLOOKUP(O$2,Tab_SEMT!$1:$1048576,HLOOKUP($C48&amp;"_"&amp;10,Tab_SEMT!$1:$1048576,2,0),0)</f>
        <v>0.35618284344673157</v>
      </c>
      <c r="P48" s="232">
        <f>VLOOKUP(P$2,Tab_SEMT!$1:$1048576,HLOOKUP($C48&amp;"_"&amp;10,Tab_SEMT!$1:$1048576,2,0),0)</f>
        <v>2.4645447731018066E-2</v>
      </c>
      <c r="Q48" s="232">
        <f>VLOOKUP(Q$2,Tab_SEMT!$1:$1048576,HLOOKUP($C48&amp;"_"&amp;10,Tab_SEMT!$1:$1048576,2,0),0)</f>
        <v>3.0342407524585724E-2</v>
      </c>
      <c r="R48" s="232">
        <f>VLOOKUP(R$2,Tab_SEMT!$1:$1048576,HLOOKUP($C48&amp;"_"&amp;10,Tab_SEMT!$1:$1048576,2,0),0)</f>
        <v>3.9924036711454391E-2</v>
      </c>
      <c r="S48" s="232">
        <f>VLOOKUP(S$2,Tab_SEMT!$1:$1048576,HLOOKUP($C48&amp;"_"&amp;10,Tab_SEMT!$1:$1048576,2,0),0)</f>
        <v>0.21193674206733704</v>
      </c>
      <c r="T48" s="232">
        <f>VLOOKUP(T$2,Tab_SEMT!$1:$1048576,HLOOKUP($C48&amp;"_"&amp;10,Tab_SEMT!$1:$1048576,2,0),0)</f>
        <v>1.080534141510725E-2</v>
      </c>
      <c r="U48" s="232">
        <f>VLOOKUP(U$2,Tab_SEMT!$1:$1048576,HLOOKUP($C48&amp;"_"&amp;10,Tab_SEMT!$1:$1048576,2,0),0)</f>
        <v>3.3712892327457666E-3</v>
      </c>
    </row>
    <row r="49" spans="1:21" x14ac:dyDescent="0.25">
      <c r="C49" s="340">
        <v>12016</v>
      </c>
      <c r="D49" s="232">
        <f>VLOOKUP(D$2,Tab_SEMT!$1:$1048576,HLOOKUP($C49&amp;"_"&amp;10,Tab_SEMT!$1:$1048576,2,0),0)</f>
        <v>1.9643986888695508E-4</v>
      </c>
      <c r="E49" s="232">
        <f>VLOOKUP(E$2,Tab_SEMT!$1:$1048576,HLOOKUP($C49&amp;"_"&amp;10,Tab_SEMT!$1:$1048576,2,0),0)</f>
        <v>3.7416450213640928E-3</v>
      </c>
      <c r="F49" s="232">
        <f>VLOOKUP(F$2,Tab_SEMT!$1:$1048576,HLOOKUP($C49&amp;"_"&amp;10,Tab_SEMT!$1:$1048576,2,0),0)</f>
        <v>6.4372522756457329E-3</v>
      </c>
      <c r="G49" s="232">
        <f>VLOOKUP(G$2,Tab_SEMT!$1:$1048576,HLOOKUP($C49&amp;"_"&amp;10,Tab_SEMT!$1:$1048576,2,0),0)</f>
        <v>9.6274344250559807E-3</v>
      </c>
      <c r="H49" s="232">
        <f>VLOOKUP(H$2,Tab_SEMT!$1:$1048576,HLOOKUP($C49&amp;"_"&amp;10,Tab_SEMT!$1:$1048576,2,0),0)</f>
        <v>5.2514802664518356E-2</v>
      </c>
      <c r="I49" s="232">
        <f>VLOOKUP(I$2,Tab_SEMT!$1:$1048576,HLOOKUP($C49&amp;"_"&amp;10,Tab_SEMT!$1:$1048576,2,0),0)</f>
        <v>2.4825559929013252E-2</v>
      </c>
      <c r="J49" s="232">
        <f>VLOOKUP(J$2,Tab_SEMT!$1:$1048576,HLOOKUP($C49&amp;"_"&amp;10,Tab_SEMT!$1:$1048576,2,0),0)</f>
        <v>1.945631206035614E-2</v>
      </c>
      <c r="K49" s="232">
        <f>VLOOKUP(K$2,Tab_SEMT!$1:$1048576,HLOOKUP($C49&amp;"_"&amp;10,Tab_SEMT!$1:$1048576,2,0),0)</f>
        <v>1.9423078745603561E-2</v>
      </c>
      <c r="L49" s="232">
        <f>VLOOKUP(L$2,Tab_SEMT!$1:$1048576,HLOOKUP($C49&amp;"_"&amp;10,Tab_SEMT!$1:$1048576,2,0),0)</f>
        <v>0.10295666009187698</v>
      </c>
      <c r="M49" s="232">
        <f>VLOOKUP(M$2,Tab_SEMT!$1:$1048576,HLOOKUP($C49&amp;"_"&amp;10,Tab_SEMT!$1:$1048576,2,0),0)</f>
        <v>1.8696989864110947E-2</v>
      </c>
      <c r="N49" s="232">
        <f>VLOOKUP(N$2,Tab_SEMT!$1:$1048576,HLOOKUP($C49&amp;"_"&amp;10,Tab_SEMT!$1:$1048576,2,0),0)</f>
        <v>2.3011688143014908E-2</v>
      </c>
      <c r="O49" s="232">
        <f>VLOOKUP(O$2,Tab_SEMT!$1:$1048576,HLOOKUP($C49&amp;"_"&amp;10,Tab_SEMT!$1:$1048576,2,0),0)</f>
        <v>0.35618284344673157</v>
      </c>
      <c r="P49" s="232">
        <f>VLOOKUP(P$2,Tab_SEMT!$1:$1048576,HLOOKUP($C49&amp;"_"&amp;10,Tab_SEMT!$1:$1048576,2,0),0)</f>
        <v>2.4645447731018066E-2</v>
      </c>
      <c r="Q49" s="232">
        <f>VLOOKUP(Q$2,Tab_SEMT!$1:$1048576,HLOOKUP($C49&amp;"_"&amp;10,Tab_SEMT!$1:$1048576,2,0),0)</f>
        <v>3.0342407524585724E-2</v>
      </c>
      <c r="R49" s="232">
        <f>VLOOKUP(R$2,Tab_SEMT!$1:$1048576,HLOOKUP($C49&amp;"_"&amp;10,Tab_SEMT!$1:$1048576,2,0),0)</f>
        <v>3.9924036711454391E-2</v>
      </c>
      <c r="S49" s="232">
        <f>VLOOKUP(S$2,Tab_SEMT!$1:$1048576,HLOOKUP($C49&amp;"_"&amp;10,Tab_SEMT!$1:$1048576,2,0),0)</f>
        <v>0.21193674206733704</v>
      </c>
      <c r="T49" s="232">
        <f>VLOOKUP(T$2,Tab_SEMT!$1:$1048576,HLOOKUP($C49&amp;"_"&amp;10,Tab_SEMT!$1:$1048576,2,0),0)</f>
        <v>1.080534141510725E-2</v>
      </c>
      <c r="U49" s="232">
        <f>VLOOKUP(U$2,Tab_SEMT!$1:$1048576,HLOOKUP($C49&amp;"_"&amp;10,Tab_SEMT!$1:$1048576,2,0),0)</f>
        <v>3.3712892327457666E-3</v>
      </c>
    </row>
    <row r="50" spans="1:21" x14ac:dyDescent="0.25">
      <c r="B50" s="339" t="s">
        <v>777</v>
      </c>
      <c r="C50" s="340"/>
    </row>
    <row r="51" spans="1:21" ht="15" customHeight="1" x14ac:dyDescent="0.25">
      <c r="A51" s="348"/>
      <c r="B51" s="348"/>
      <c r="C51" s="349">
        <v>2012</v>
      </c>
      <c r="D51" s="348">
        <f t="shared" ref="D51:D70" si="0">D5</f>
        <v>8.3645299077033997E-2</v>
      </c>
      <c r="E51" s="348">
        <f t="shared" ref="E51:U51" si="1">E5-D5</f>
        <v>-0.13400863856077194</v>
      </c>
      <c r="F51" s="348">
        <f t="shared" si="1"/>
        <v>3.4724678844213486E-2</v>
      </c>
      <c r="G51" s="348">
        <f t="shared" si="1"/>
        <v>3.7362651899456978E-2</v>
      </c>
      <c r="H51" s="348">
        <f t="shared" si="1"/>
        <v>6.9884801283478737E-2</v>
      </c>
      <c r="I51" s="348">
        <f t="shared" si="1"/>
        <v>6.6552355885505676E-2</v>
      </c>
      <c r="J51" s="348">
        <f t="shared" si="1"/>
        <v>3.9689376950263977E-2</v>
      </c>
      <c r="K51" s="348">
        <f t="shared" si="1"/>
        <v>1.3451308012008667E-2</v>
      </c>
      <c r="L51" s="348">
        <f t="shared" si="1"/>
        <v>6.6744476556777954E-2</v>
      </c>
      <c r="M51" s="348">
        <f t="shared" si="1"/>
        <v>4.7533750534057617E-2</v>
      </c>
      <c r="N51" s="348">
        <f t="shared" si="1"/>
        <v>4.7642022371292114E-2</v>
      </c>
      <c r="O51" s="348">
        <f t="shared" si="1"/>
        <v>0.17726680636405945</v>
      </c>
      <c r="P51" s="348">
        <f t="shared" si="1"/>
        <v>0.24983745813369751</v>
      </c>
      <c r="Q51" s="348">
        <f t="shared" si="1"/>
        <v>0.11856341361999512</v>
      </c>
      <c r="R51" s="348">
        <f t="shared" si="1"/>
        <v>6.7445576190948486E-2</v>
      </c>
      <c r="S51" s="348">
        <f t="shared" si="1"/>
        <v>0.49983543157577515</v>
      </c>
      <c r="T51" s="348">
        <f t="shared" si="1"/>
        <v>0.37267553806304932</v>
      </c>
      <c r="U51" s="348">
        <f t="shared" si="1"/>
        <v>0.21428382396697998</v>
      </c>
    </row>
    <row r="52" spans="1:21" ht="15" customHeight="1" x14ac:dyDescent="0.25">
      <c r="A52" s="348"/>
      <c r="B52" s="348"/>
      <c r="C52" s="349">
        <v>12012</v>
      </c>
      <c r="D52" s="348">
        <f t="shared" si="0"/>
        <v>0.28548714518547058</v>
      </c>
      <c r="E52" s="348">
        <f t="shared" ref="E52:U52" si="2">E6-D6</f>
        <v>-0.36323639005422592</v>
      </c>
      <c r="F52" s="348">
        <f t="shared" si="2"/>
        <v>-2.0766556262969971E-3</v>
      </c>
      <c r="G52" s="348">
        <f t="shared" si="2"/>
        <v>3.9053495973348618E-2</v>
      </c>
      <c r="H52" s="348">
        <f t="shared" si="2"/>
        <v>0.11587473377585411</v>
      </c>
      <c r="I52" s="348">
        <f t="shared" si="2"/>
        <v>8.8787645101547241E-2</v>
      </c>
      <c r="J52" s="348">
        <f t="shared" si="2"/>
        <v>5.4383128881454468E-2</v>
      </c>
      <c r="K52" s="348">
        <f t="shared" si="2"/>
        <v>2.6311427354812622E-3</v>
      </c>
      <c r="L52" s="348">
        <f t="shared" si="2"/>
        <v>4.2102470993995667E-2</v>
      </c>
      <c r="M52" s="348">
        <f t="shared" si="2"/>
        <v>3.4501194953918457E-2</v>
      </c>
      <c r="N52" s="348">
        <f t="shared" si="2"/>
        <v>7.108268141746521E-2</v>
      </c>
      <c r="O52" s="348">
        <f t="shared" si="2"/>
        <v>0.17549997568130493</v>
      </c>
      <c r="P52" s="348">
        <f t="shared" si="2"/>
        <v>0.26113766431808472</v>
      </c>
      <c r="Q52" s="348">
        <f t="shared" si="2"/>
        <v>0.13163638114929199</v>
      </c>
      <c r="R52" s="348">
        <f t="shared" si="2"/>
        <v>2.2011935710906982E-2</v>
      </c>
      <c r="S52" s="348">
        <f t="shared" si="2"/>
        <v>0.54417198896408081</v>
      </c>
      <c r="T52" s="348">
        <f t="shared" si="2"/>
        <v>0.40168309211730957</v>
      </c>
      <c r="U52" s="348">
        <f t="shared" si="2"/>
        <v>-0.11257171630859375</v>
      </c>
    </row>
    <row r="53" spans="1:21" x14ac:dyDescent="0.25">
      <c r="A53" s="348"/>
      <c r="B53" s="348"/>
      <c r="C53" s="349">
        <v>22012</v>
      </c>
      <c r="D53" s="348">
        <f t="shared" si="0"/>
        <v>-1.5552487224340439E-2</v>
      </c>
      <c r="E53" s="348">
        <f t="shared" ref="E53:U53" si="3">E7-D7</f>
        <v>-2.7412641793489456E-2</v>
      </c>
      <c r="F53" s="348">
        <f t="shared" si="3"/>
        <v>4.1182593442499638E-2</v>
      </c>
      <c r="G53" s="348">
        <f t="shared" si="3"/>
        <v>1.5938806347548962E-2</v>
      </c>
      <c r="H53" s="348">
        <f t="shared" si="3"/>
        <v>9.6305344253778458E-2</v>
      </c>
      <c r="I53" s="348">
        <f t="shared" si="3"/>
        <v>2.6633523404598236E-2</v>
      </c>
      <c r="J53" s="348">
        <f t="shared" si="3"/>
        <v>7.6410964131355286E-2</v>
      </c>
      <c r="K53" s="348">
        <f t="shared" si="3"/>
        <v>-6.0171335935592651E-3</v>
      </c>
      <c r="L53" s="348">
        <f t="shared" si="3"/>
        <v>5.3116366267204285E-2</v>
      </c>
      <c r="M53" s="348">
        <f t="shared" si="3"/>
        <v>6.9268912076950073E-2</v>
      </c>
      <c r="N53" s="348">
        <f t="shared" si="3"/>
        <v>4.3686926364898682E-2</v>
      </c>
      <c r="O53" s="348">
        <f t="shared" si="3"/>
        <v>0.17567554116249084</v>
      </c>
      <c r="P53" s="348">
        <f t="shared" si="3"/>
        <v>0.26600593328475952</v>
      </c>
      <c r="Q53" s="348">
        <f t="shared" si="3"/>
        <v>5.0174176692962646E-2</v>
      </c>
      <c r="R53" s="348">
        <f t="shared" si="3"/>
        <v>0.10078543424606323</v>
      </c>
      <c r="S53" s="348">
        <f t="shared" si="3"/>
        <v>0.50946390628814697</v>
      </c>
      <c r="T53" s="348">
        <f t="shared" si="3"/>
        <v>0.2609630823135376</v>
      </c>
      <c r="U53" s="348">
        <f t="shared" si="3"/>
        <v>0.21188831329345703</v>
      </c>
    </row>
    <row r="54" spans="1:21" x14ac:dyDescent="0.25">
      <c r="A54" s="348"/>
      <c r="B54" s="348"/>
      <c r="C54" s="349">
        <v>32012</v>
      </c>
      <c r="D54" s="348">
        <f t="shared" si="0"/>
        <v>-0.25649526715278625</v>
      </c>
      <c r="E54" s="348">
        <f t="shared" ref="E54:U54" si="4">E8-D8</f>
        <v>0.14444233477115631</v>
      </c>
      <c r="F54" s="348">
        <f t="shared" si="4"/>
        <v>0.10966024152003229</v>
      </c>
      <c r="G54" s="348">
        <f t="shared" si="4"/>
        <v>4.3560419464483857E-2</v>
      </c>
      <c r="H54" s="348">
        <f t="shared" si="4"/>
        <v>5.2192561328411102E-2</v>
      </c>
      <c r="I54" s="348">
        <f t="shared" si="4"/>
        <v>6.5573573112487793E-2</v>
      </c>
      <c r="J54" s="348">
        <f t="shared" si="4"/>
        <v>-1.73225998878479E-4</v>
      </c>
      <c r="K54" s="348">
        <f t="shared" si="4"/>
        <v>5.6963548064231873E-2</v>
      </c>
      <c r="L54" s="348">
        <f t="shared" si="4"/>
        <v>7.3663845658302307E-2</v>
      </c>
      <c r="M54" s="348">
        <f t="shared" si="4"/>
        <v>5.0951659679412842E-2</v>
      </c>
      <c r="N54" s="348">
        <f t="shared" si="4"/>
        <v>5.3091049194335938E-2</v>
      </c>
      <c r="O54" s="348">
        <f t="shared" si="4"/>
        <v>0.1601923406124115</v>
      </c>
      <c r="P54" s="348">
        <f t="shared" si="4"/>
        <v>0.23797929286956787</v>
      </c>
      <c r="Q54" s="348">
        <f t="shared" si="4"/>
        <v>0.12342077493667603</v>
      </c>
      <c r="R54" s="348">
        <f t="shared" si="4"/>
        <v>7.0788085460662842E-2</v>
      </c>
      <c r="S54" s="348">
        <f t="shared" si="4"/>
        <v>0.50384163856506348</v>
      </c>
      <c r="T54" s="348">
        <f t="shared" si="4"/>
        <v>0.40177202224731445</v>
      </c>
      <c r="U54" s="348">
        <f t="shared" si="4"/>
        <v>0.3845970630645752</v>
      </c>
    </row>
    <row r="55" spans="1:21" x14ac:dyDescent="0.25">
      <c r="A55" s="348"/>
      <c r="B55" s="348"/>
      <c r="C55" s="349">
        <v>42012</v>
      </c>
      <c r="D55" s="348">
        <f t="shared" si="0"/>
        <v>0.18320818245410919</v>
      </c>
      <c r="E55" s="348">
        <f t="shared" ref="E55:U55" si="5">E9-D9</f>
        <v>-0.16404012776911259</v>
      </c>
      <c r="F55" s="348">
        <f t="shared" si="5"/>
        <v>-9.783315472304821E-3</v>
      </c>
      <c r="G55" s="348">
        <f t="shared" si="5"/>
        <v>6.2659186311066151E-2</v>
      </c>
      <c r="H55" s="348">
        <f t="shared" si="5"/>
        <v>1.5793703496456146E-2</v>
      </c>
      <c r="I55" s="348">
        <f t="shared" si="5"/>
        <v>8.5018269717693329E-2</v>
      </c>
      <c r="J55" s="348">
        <f t="shared" si="5"/>
        <v>3.28502357006073E-2</v>
      </c>
      <c r="K55" s="348">
        <f t="shared" si="5"/>
        <v>-4.8818886280059814E-3</v>
      </c>
      <c r="L55" s="348">
        <f t="shared" si="5"/>
        <v>9.8613575100898743E-2</v>
      </c>
      <c r="M55" s="348">
        <f t="shared" si="5"/>
        <v>4.205477237701416E-2</v>
      </c>
      <c r="N55" s="348">
        <f t="shared" si="5"/>
        <v>1.5728563070297241E-2</v>
      </c>
      <c r="O55" s="348">
        <f t="shared" si="5"/>
        <v>0.19798776507377625</v>
      </c>
      <c r="P55" s="348">
        <f t="shared" si="5"/>
        <v>0.23450762033462524</v>
      </c>
      <c r="Q55" s="348">
        <f t="shared" si="5"/>
        <v>0.16705864667892456</v>
      </c>
      <c r="R55" s="348">
        <f t="shared" si="5"/>
        <v>7.5346112251281738E-2</v>
      </c>
      <c r="S55" s="348">
        <f t="shared" si="5"/>
        <v>0.44536435604095459</v>
      </c>
      <c r="T55" s="348">
        <f t="shared" si="5"/>
        <v>0.42902743816375732</v>
      </c>
      <c r="U55" s="348">
        <f t="shared" si="5"/>
        <v>0.28728568553924561</v>
      </c>
    </row>
    <row r="56" spans="1:21" x14ac:dyDescent="0.25">
      <c r="A56" s="348"/>
      <c r="B56" s="348"/>
      <c r="C56" s="349">
        <v>2013</v>
      </c>
      <c r="D56" s="348">
        <f t="shared" si="0"/>
        <v>-0.15265680849552155</v>
      </c>
      <c r="E56" s="348">
        <f t="shared" ref="E56:U57" si="6">E10-D10</f>
        <v>0.13126743957400322</v>
      </c>
      <c r="F56" s="348">
        <f t="shared" si="6"/>
        <v>2.9964840039610863E-2</v>
      </c>
      <c r="G56" s="348">
        <f t="shared" si="6"/>
        <v>1.2885276228189468E-3</v>
      </c>
      <c r="H56" s="348">
        <f t="shared" si="6"/>
        <v>8.1567686051130295E-2</v>
      </c>
      <c r="I56" s="348">
        <f t="shared" si="6"/>
        <v>4.0949515998363495E-2</v>
      </c>
      <c r="J56" s="348">
        <f t="shared" si="6"/>
        <v>4.1871786117553711E-2</v>
      </c>
      <c r="K56" s="348">
        <f t="shared" si="6"/>
        <v>3.0529573559761047E-2</v>
      </c>
      <c r="L56" s="348">
        <f t="shared" si="6"/>
        <v>6.1101749539375305E-2</v>
      </c>
      <c r="M56" s="348">
        <f t="shared" si="6"/>
        <v>5.2687078714370728E-2</v>
      </c>
      <c r="N56" s="348">
        <f t="shared" si="6"/>
        <v>5.2457481622695923E-2</v>
      </c>
      <c r="O56" s="348">
        <f t="shared" si="6"/>
        <v>0.16681775450706482</v>
      </c>
      <c r="P56" s="348">
        <f t="shared" si="6"/>
        <v>0.23254579305648804</v>
      </c>
      <c r="Q56" s="348">
        <f t="shared" si="6"/>
        <v>0.13131910562515259</v>
      </c>
      <c r="R56" s="348">
        <f t="shared" si="6"/>
        <v>6.6728591918945313E-2</v>
      </c>
      <c r="S56" s="348">
        <f t="shared" si="6"/>
        <v>0.46946746110916138</v>
      </c>
      <c r="T56" s="348">
        <f t="shared" si="6"/>
        <v>0.55142474174499512</v>
      </c>
      <c r="U56" s="348">
        <f t="shared" si="6"/>
        <v>0.27484071254730225</v>
      </c>
    </row>
    <row r="57" spans="1:21" x14ac:dyDescent="0.25">
      <c r="A57" s="348"/>
      <c r="B57" s="348"/>
      <c r="C57" s="349">
        <v>12013</v>
      </c>
      <c r="D57" s="348">
        <f t="shared" si="0"/>
        <v>0.26194664835929871</v>
      </c>
      <c r="E57" s="348">
        <f t="shared" si="6"/>
        <v>-0.24459161795675755</v>
      </c>
      <c r="F57" s="348">
        <f t="shared" si="6"/>
        <v>7.7785775065422058E-3</v>
      </c>
      <c r="G57" s="348">
        <f t="shared" si="6"/>
        <v>-8.885679766535759E-3</v>
      </c>
      <c r="H57" s="348">
        <f t="shared" si="6"/>
        <v>0.10693063586950302</v>
      </c>
      <c r="I57" s="348">
        <f t="shared" si="6"/>
        <v>1.7785824835300446E-2</v>
      </c>
      <c r="J57" s="348">
        <f t="shared" si="6"/>
        <v>9.6520870923995972E-2</v>
      </c>
      <c r="K57" s="348">
        <f t="shared" si="6"/>
        <v>-1.899680495262146E-2</v>
      </c>
      <c r="L57" s="348">
        <f t="shared" si="6"/>
        <v>8.0665320158004761E-2</v>
      </c>
      <c r="M57" s="348">
        <f t="shared" si="6"/>
        <v>6.4361840486526489E-2</v>
      </c>
      <c r="N57" s="348">
        <f t="shared" si="6"/>
        <v>2.6337414979934692E-2</v>
      </c>
      <c r="O57" s="348">
        <f t="shared" si="6"/>
        <v>0.1669560968875885</v>
      </c>
      <c r="P57" s="348">
        <f t="shared" si="6"/>
        <v>0.23149698972702026</v>
      </c>
      <c r="Q57" s="348">
        <f t="shared" si="6"/>
        <v>0.13335603475570679</v>
      </c>
      <c r="R57" s="348">
        <f t="shared" si="6"/>
        <v>7.2709977626800537E-2</v>
      </c>
      <c r="S57" s="348">
        <f t="shared" si="6"/>
        <v>0.4578406810760498</v>
      </c>
      <c r="T57" s="348">
        <f t="shared" si="6"/>
        <v>0.5032188892364502</v>
      </c>
      <c r="U57" s="348">
        <f t="shared" si="6"/>
        <v>0.34228920936584473</v>
      </c>
    </row>
    <row r="58" spans="1:21" x14ac:dyDescent="0.25">
      <c r="A58" s="348"/>
      <c r="B58" s="348"/>
      <c r="C58" s="349">
        <v>22013</v>
      </c>
      <c r="D58" s="348">
        <f t="shared" si="0"/>
        <v>-0.27968451380729675</v>
      </c>
      <c r="E58" s="348">
        <f t="shared" ref="E58:U58" si="7">E12-D12</f>
        <v>0.25951706990599632</v>
      </c>
      <c r="F58" s="348">
        <f t="shared" si="7"/>
        <v>4.0509624406695366E-2</v>
      </c>
      <c r="G58" s="348">
        <f t="shared" si="7"/>
        <v>2.4255868047475815E-3</v>
      </c>
      <c r="H58" s="348">
        <f t="shared" si="7"/>
        <v>6.5112829208374023E-2</v>
      </c>
      <c r="I58" s="348">
        <f t="shared" si="7"/>
        <v>3.6587879061698914E-2</v>
      </c>
      <c r="J58" s="348">
        <f t="shared" si="7"/>
        <v>-1.1746138334274292E-3</v>
      </c>
      <c r="K58" s="348">
        <f t="shared" si="7"/>
        <v>7.8177154064178467E-2</v>
      </c>
      <c r="L58" s="348">
        <f t="shared" si="7"/>
        <v>3.8397252559661865E-2</v>
      </c>
      <c r="M58" s="348">
        <f t="shared" si="7"/>
        <v>8.8586315512657166E-2</v>
      </c>
      <c r="N58" s="348">
        <f t="shared" si="7"/>
        <v>3.3458799123764038E-2</v>
      </c>
      <c r="O58" s="348">
        <f t="shared" si="7"/>
        <v>0.16330099105834961</v>
      </c>
      <c r="P58" s="348">
        <f t="shared" si="7"/>
        <v>0.23766064643859863</v>
      </c>
      <c r="Q58" s="348">
        <f t="shared" si="7"/>
        <v>0.1482313871383667</v>
      </c>
      <c r="R58" s="348">
        <f t="shared" si="7"/>
        <v>3.4355700016021729E-2</v>
      </c>
      <c r="S58" s="348">
        <f t="shared" si="7"/>
        <v>0.49707973003387451</v>
      </c>
      <c r="T58" s="348">
        <f t="shared" si="7"/>
        <v>0.52458155155181885</v>
      </c>
      <c r="U58" s="348">
        <f t="shared" si="7"/>
        <v>0.32931053638458252</v>
      </c>
    </row>
    <row r="59" spans="1:21" x14ac:dyDescent="0.25">
      <c r="A59" s="348"/>
      <c r="B59" s="348"/>
      <c r="C59" s="349">
        <v>32013</v>
      </c>
      <c r="D59" s="348">
        <f t="shared" si="0"/>
        <v>-0.27843356132507324</v>
      </c>
      <c r="E59" s="348">
        <f t="shared" ref="E59:U59" si="8">E13-D13</f>
        <v>0.29248801525682211</v>
      </c>
      <c r="F59" s="348">
        <f t="shared" si="8"/>
        <v>4.5205941423773766E-3</v>
      </c>
      <c r="G59" s="348">
        <f t="shared" si="8"/>
        <v>-4.5498218387365341E-3</v>
      </c>
      <c r="H59" s="348">
        <f t="shared" si="8"/>
        <v>7.7459715306758881E-2</v>
      </c>
      <c r="I59" s="348">
        <f t="shared" si="8"/>
        <v>6.1559475958347321E-2</v>
      </c>
      <c r="J59" s="348">
        <f t="shared" si="8"/>
        <v>3.6849170923233032E-2</v>
      </c>
      <c r="K59" s="348">
        <f t="shared" si="8"/>
        <v>2.4524569511413574E-2</v>
      </c>
      <c r="L59" s="348">
        <f t="shared" si="8"/>
        <v>6.0778364539146423E-2</v>
      </c>
      <c r="M59" s="348">
        <f t="shared" si="8"/>
        <v>3.4328490495681763E-2</v>
      </c>
      <c r="N59" s="348">
        <f t="shared" si="8"/>
        <v>6.7948698997497559E-2</v>
      </c>
      <c r="O59" s="348">
        <f t="shared" si="8"/>
        <v>0.17827111482620239</v>
      </c>
      <c r="P59" s="348">
        <f t="shared" si="8"/>
        <v>0.2770196795463562</v>
      </c>
      <c r="Q59" s="348">
        <f t="shared" si="8"/>
        <v>7.8440666198730469E-2</v>
      </c>
      <c r="R59" s="348">
        <f t="shared" si="8"/>
        <v>8.3789408206939697E-2</v>
      </c>
      <c r="S59" s="348">
        <f t="shared" si="8"/>
        <v>0.46036750078201294</v>
      </c>
      <c r="T59" s="348">
        <f t="shared" si="8"/>
        <v>0.57848978042602539</v>
      </c>
      <c r="U59" s="348">
        <f t="shared" si="8"/>
        <v>0.11853504180908203</v>
      </c>
    </row>
    <row r="60" spans="1:21" x14ac:dyDescent="0.25">
      <c r="A60" s="348"/>
      <c r="B60" s="348"/>
      <c r="C60" s="349">
        <v>42013</v>
      </c>
      <c r="D60" s="348">
        <f t="shared" si="0"/>
        <v>-0.10185433924198151</v>
      </c>
      <c r="E60" s="348">
        <f t="shared" ref="E60:U60" si="9">E14-D14</f>
        <v>-4.029102623462677E-3</v>
      </c>
      <c r="F60" s="348">
        <f t="shared" si="9"/>
        <v>6.5021544694900513E-2</v>
      </c>
      <c r="G60" s="348">
        <f t="shared" si="9"/>
        <v>1.9653310999274254E-2</v>
      </c>
      <c r="H60" s="348">
        <f t="shared" si="9"/>
        <v>7.638137973845005E-2</v>
      </c>
      <c r="I60" s="348">
        <f t="shared" si="9"/>
        <v>5.1109850406646729E-2</v>
      </c>
      <c r="J60" s="348">
        <f t="shared" si="9"/>
        <v>3.4506537020206451E-2</v>
      </c>
      <c r="K60" s="348">
        <f t="shared" si="9"/>
        <v>3.3625528216362E-2</v>
      </c>
      <c r="L60" s="348">
        <f t="shared" si="9"/>
        <v>6.5431639552116394E-2</v>
      </c>
      <c r="M60" s="348">
        <f t="shared" si="9"/>
        <v>2.5603502988815308E-2</v>
      </c>
      <c r="N60" s="348">
        <f t="shared" si="9"/>
        <v>8.0095112323760986E-2</v>
      </c>
      <c r="O60" s="348">
        <f t="shared" si="9"/>
        <v>0.15932145714759827</v>
      </c>
      <c r="P60" s="348">
        <f t="shared" si="9"/>
        <v>0.1809917688369751</v>
      </c>
      <c r="Q60" s="348">
        <f t="shared" si="9"/>
        <v>0.1674848198890686</v>
      </c>
      <c r="R60" s="348">
        <f t="shared" si="9"/>
        <v>7.6937615871429443E-2</v>
      </c>
      <c r="S60" s="348">
        <f t="shared" si="9"/>
        <v>0.46290403604507446</v>
      </c>
      <c r="T60" s="348">
        <f t="shared" si="9"/>
        <v>0.60186779499053955</v>
      </c>
      <c r="U60" s="348">
        <f t="shared" si="9"/>
        <v>0.29349148273468018</v>
      </c>
    </row>
    <row r="61" spans="1:21" x14ac:dyDescent="0.25">
      <c r="A61" s="348"/>
      <c r="B61" s="348"/>
      <c r="C61" s="349">
        <v>2014</v>
      </c>
      <c r="D61" s="348">
        <f t="shared" si="0"/>
        <v>-2.8485918417572975E-2</v>
      </c>
      <c r="E61" s="348">
        <f t="shared" ref="E61:U62" si="10">E15-D15</f>
        <v>-5.8923399075865746E-2</v>
      </c>
      <c r="F61" s="348">
        <f t="shared" si="10"/>
        <v>0.1279669851064682</v>
      </c>
      <c r="G61" s="348">
        <f t="shared" si="10"/>
        <v>-4.1537288459949195E-2</v>
      </c>
      <c r="H61" s="348">
        <f t="shared" si="10"/>
        <v>9.4922844204120338E-2</v>
      </c>
      <c r="I61" s="348">
        <f t="shared" si="10"/>
        <v>2.7795024216175079E-2</v>
      </c>
      <c r="J61" s="348">
        <f t="shared" si="10"/>
        <v>5.2419744431972504E-2</v>
      </c>
      <c r="K61" s="348">
        <f t="shared" si="10"/>
        <v>4.9087062478065491E-2</v>
      </c>
      <c r="L61" s="348">
        <f t="shared" si="10"/>
        <v>4.2007565498352051E-2</v>
      </c>
      <c r="M61" s="348">
        <f t="shared" si="10"/>
        <v>3.1694769859313965E-2</v>
      </c>
      <c r="N61" s="348">
        <f t="shared" si="10"/>
        <v>7.0531755685806274E-2</v>
      </c>
      <c r="O61" s="348">
        <f t="shared" si="10"/>
        <v>0.14335346221923828</v>
      </c>
      <c r="P61" s="348">
        <f t="shared" si="10"/>
        <v>0.18477851152420044</v>
      </c>
      <c r="Q61" s="348">
        <f t="shared" si="10"/>
        <v>0.16571450233459473</v>
      </c>
      <c r="R61" s="348">
        <f t="shared" si="10"/>
        <v>0.10454702377319336</v>
      </c>
      <c r="S61" s="348">
        <f t="shared" si="10"/>
        <v>0.43768870830535889</v>
      </c>
      <c r="T61" s="348">
        <f t="shared" si="10"/>
        <v>0.52492654323577881</v>
      </c>
      <c r="U61" s="348">
        <f t="shared" si="10"/>
        <v>0.11101782321929932</v>
      </c>
    </row>
    <row r="62" spans="1:21" x14ac:dyDescent="0.25">
      <c r="A62" s="348"/>
      <c r="B62" s="348"/>
      <c r="C62" s="349">
        <v>12014</v>
      </c>
      <c r="D62" s="348">
        <f t="shared" si="0"/>
        <v>-0.28677678108215332</v>
      </c>
      <c r="E62" s="348">
        <f t="shared" si="10"/>
        <v>0.16673922538757324</v>
      </c>
      <c r="F62" s="348">
        <f t="shared" si="10"/>
        <v>8.6685176938772202E-2</v>
      </c>
      <c r="G62" s="348">
        <f t="shared" si="10"/>
        <v>-5.7077895849943161E-2</v>
      </c>
      <c r="H62" s="348">
        <f t="shared" si="10"/>
        <v>0.12687170132994652</v>
      </c>
      <c r="I62" s="348">
        <f t="shared" si="10"/>
        <v>3.2774675637483597E-2</v>
      </c>
      <c r="J62" s="348">
        <f t="shared" si="10"/>
        <v>6.6426366567611694E-2</v>
      </c>
      <c r="K62" s="348">
        <f t="shared" si="10"/>
        <v>1.3376832008361816E-2</v>
      </c>
      <c r="L62" s="348">
        <f t="shared" si="10"/>
        <v>4.3906271457672119E-2</v>
      </c>
      <c r="M62" s="348">
        <f t="shared" si="10"/>
        <v>4.4564321637153625E-2</v>
      </c>
      <c r="N62" s="348">
        <f t="shared" si="10"/>
        <v>5.3701892495155334E-2</v>
      </c>
      <c r="O62" s="348">
        <f t="shared" si="10"/>
        <v>0.16997981071472168</v>
      </c>
      <c r="P62" s="348">
        <f t="shared" si="10"/>
        <v>0.2067205011844635</v>
      </c>
      <c r="Q62" s="348">
        <f t="shared" si="10"/>
        <v>0.11256545782089233</v>
      </c>
      <c r="R62" s="348">
        <f t="shared" si="10"/>
        <v>9.3809366226196289E-2</v>
      </c>
      <c r="S62" s="348">
        <f t="shared" si="10"/>
        <v>0.51393181085586548</v>
      </c>
      <c r="T62" s="348">
        <f t="shared" si="10"/>
        <v>0.51992332935333252</v>
      </c>
      <c r="U62" s="348">
        <f t="shared" si="10"/>
        <v>0.26968598365783691</v>
      </c>
    </row>
    <row r="63" spans="1:21" x14ac:dyDescent="0.25">
      <c r="A63" s="348"/>
      <c r="B63" s="348"/>
      <c r="C63" s="349">
        <v>22014</v>
      </c>
      <c r="D63" s="348">
        <f t="shared" si="0"/>
        <v>4.5610491186380386E-2</v>
      </c>
      <c r="E63" s="348">
        <f t="shared" ref="E63:U63" si="11">E17-D17</f>
        <v>-0.11193219944834709</v>
      </c>
      <c r="F63" s="348">
        <f t="shared" si="11"/>
        <v>0.24471613019704819</v>
      </c>
      <c r="G63" s="348">
        <f t="shared" si="11"/>
        <v>-5.3171887993812561E-2</v>
      </c>
      <c r="H63" s="348">
        <f t="shared" si="11"/>
        <v>5.3667426109313965E-2</v>
      </c>
      <c r="I63" s="348">
        <f t="shared" si="11"/>
        <v>1.5788659453392029E-2</v>
      </c>
      <c r="J63" s="348">
        <f t="shared" si="11"/>
        <v>7.4730589985847473E-2</v>
      </c>
      <c r="K63" s="348">
        <f t="shared" si="11"/>
        <v>2.8985887765884399E-2</v>
      </c>
      <c r="L63" s="348">
        <f t="shared" si="11"/>
        <v>4.414328932762146E-2</v>
      </c>
      <c r="M63" s="348">
        <f t="shared" si="11"/>
        <v>5.3192943334579468E-2</v>
      </c>
      <c r="N63" s="348">
        <f t="shared" si="11"/>
        <v>4.2497068643569946E-2</v>
      </c>
      <c r="O63" s="348">
        <f t="shared" si="11"/>
        <v>0.16477558016777039</v>
      </c>
      <c r="P63" s="348">
        <f t="shared" si="11"/>
        <v>0.22230511903762817</v>
      </c>
      <c r="Q63" s="348">
        <f t="shared" si="11"/>
        <v>0.12817680835723877</v>
      </c>
      <c r="R63" s="348">
        <f t="shared" si="11"/>
        <v>0.12918394804000854</v>
      </c>
      <c r="S63" s="348">
        <f t="shared" si="11"/>
        <v>0.40330076217651367</v>
      </c>
      <c r="T63" s="348">
        <f t="shared" si="11"/>
        <v>0.47062528133392334</v>
      </c>
      <c r="U63" s="348">
        <f t="shared" si="11"/>
        <v>8.2795143127441406E-2</v>
      </c>
    </row>
    <row r="64" spans="1:21" x14ac:dyDescent="0.25">
      <c r="A64" s="348"/>
      <c r="B64" s="348"/>
      <c r="C64" s="349">
        <v>32014</v>
      </c>
      <c r="D64" s="348">
        <f t="shared" si="0"/>
        <v>0.14240480959415436</v>
      </c>
      <c r="E64" s="348">
        <f t="shared" ref="E64:U64" si="12">E18-D18</f>
        <v>-0.320805624127388</v>
      </c>
      <c r="F64" s="348">
        <f t="shared" si="12"/>
        <v>0.15633603371679783</v>
      </c>
      <c r="G64" s="348">
        <f t="shared" si="12"/>
        <v>3.0798856168985367E-3</v>
      </c>
      <c r="H64" s="348">
        <f t="shared" si="12"/>
        <v>0.12982450798153877</v>
      </c>
      <c r="I64" s="348">
        <f t="shared" si="12"/>
        <v>1.3094976544380188E-2</v>
      </c>
      <c r="J64" s="348">
        <f t="shared" si="12"/>
        <v>3.0589364469051361E-2</v>
      </c>
      <c r="K64" s="348">
        <f t="shared" si="12"/>
        <v>9.3976885080337524E-2</v>
      </c>
      <c r="L64" s="348">
        <f t="shared" si="12"/>
        <v>3.4674569964408875E-2</v>
      </c>
      <c r="M64" s="348">
        <f t="shared" si="12"/>
        <v>4.79850172996521E-3</v>
      </c>
      <c r="N64" s="348">
        <f t="shared" si="12"/>
        <v>0.10614296793937683</v>
      </c>
      <c r="O64" s="348">
        <f t="shared" si="12"/>
        <v>0.10663861036300659</v>
      </c>
      <c r="P64" s="348">
        <f t="shared" si="12"/>
        <v>0.15857303142547607</v>
      </c>
      <c r="Q64" s="348">
        <f t="shared" si="12"/>
        <v>0.20193654298782349</v>
      </c>
      <c r="R64" s="348">
        <f t="shared" si="12"/>
        <v>0.12502336502075195</v>
      </c>
      <c r="S64" s="348">
        <f t="shared" si="12"/>
        <v>0.38152849674224854</v>
      </c>
      <c r="T64" s="348">
        <f t="shared" si="12"/>
        <v>0.48509013652801514</v>
      </c>
      <c r="U64" s="348">
        <f t="shared" si="12"/>
        <v>6.1501026153564453E-2</v>
      </c>
    </row>
    <row r="65" spans="1:21" x14ac:dyDescent="0.25">
      <c r="A65" s="348"/>
      <c r="B65" s="348"/>
      <c r="C65" s="349">
        <v>42014</v>
      </c>
      <c r="D65" s="348">
        <f t="shared" si="0"/>
        <v>-5.1102377474308014E-2</v>
      </c>
      <c r="E65" s="348">
        <f t="shared" ref="E65:U65" si="13">E19-D19</f>
        <v>7.743879035115242E-2</v>
      </c>
      <c r="F65" s="348">
        <f t="shared" si="13"/>
        <v>4.3388154357671738E-2</v>
      </c>
      <c r="G65" s="348">
        <f t="shared" si="13"/>
        <v>-7.047218905063346E-2</v>
      </c>
      <c r="H65" s="348">
        <f t="shared" si="13"/>
        <v>7.4898407619912177E-2</v>
      </c>
      <c r="I65" s="348">
        <f t="shared" si="13"/>
        <v>5.2826583385467529E-2</v>
      </c>
      <c r="J65" s="348">
        <f t="shared" si="13"/>
        <v>3.3741936087608337E-2</v>
      </c>
      <c r="K65" s="348">
        <f t="shared" si="13"/>
        <v>6.1531543731689453E-2</v>
      </c>
      <c r="L65" s="348">
        <f t="shared" si="13"/>
        <v>4.6654254198074341E-2</v>
      </c>
      <c r="M65" s="348">
        <f t="shared" si="13"/>
        <v>1.6295820474624634E-2</v>
      </c>
      <c r="N65" s="348">
        <f t="shared" si="13"/>
        <v>8.2793563604354858E-2</v>
      </c>
      <c r="O65" s="348">
        <f t="shared" si="13"/>
        <v>0.13433647155761719</v>
      </c>
      <c r="P65" s="348">
        <f t="shared" si="13"/>
        <v>0.15300673246383667</v>
      </c>
      <c r="Q65" s="348">
        <f t="shared" si="13"/>
        <v>0.2235872745513916</v>
      </c>
      <c r="R65" s="348">
        <f t="shared" si="13"/>
        <v>6.7653238773345947E-2</v>
      </c>
      <c r="S65" s="348">
        <f t="shared" si="13"/>
        <v>0.45239728689193726</v>
      </c>
      <c r="T65" s="348">
        <f t="shared" si="13"/>
        <v>0.62541520595550537</v>
      </c>
      <c r="U65" s="348">
        <f t="shared" si="13"/>
        <v>-1.4057159423828125E-3</v>
      </c>
    </row>
    <row r="66" spans="1:21" x14ac:dyDescent="0.25">
      <c r="A66" s="348"/>
      <c r="B66" s="348"/>
      <c r="C66" s="349">
        <v>2015</v>
      </c>
      <c r="D66" s="348">
        <f t="shared" si="0"/>
        <v>-0.11814213544130325</v>
      </c>
      <c r="E66" s="348">
        <f t="shared" ref="E66:U67" si="14">E20-D20</f>
        <v>4.4923946261405945E-2</v>
      </c>
      <c r="F66" s="348">
        <f t="shared" si="14"/>
        <v>4.7417730093002319E-4</v>
      </c>
      <c r="G66" s="348">
        <f t="shared" si="14"/>
        <v>2.255958691239357E-2</v>
      </c>
      <c r="H66" s="348">
        <f t="shared" si="14"/>
        <v>0.10407014936208725</v>
      </c>
      <c r="I66" s="348">
        <f t="shared" si="14"/>
        <v>3.358444944024086E-2</v>
      </c>
      <c r="J66" s="348">
        <f t="shared" si="14"/>
        <v>5.7628929615020752E-2</v>
      </c>
      <c r="K66" s="348">
        <f t="shared" si="14"/>
        <v>6.6025853157043457E-3</v>
      </c>
      <c r="L66" s="348">
        <f t="shared" si="14"/>
        <v>6.5697520971298218E-2</v>
      </c>
      <c r="M66" s="348">
        <f t="shared" si="14"/>
        <v>6.0719847679138184E-3</v>
      </c>
      <c r="N66" s="348">
        <f t="shared" si="14"/>
        <v>7.9115748405456543E-2</v>
      </c>
      <c r="O66" s="348">
        <f t="shared" si="14"/>
        <v>0.17218461632728577</v>
      </c>
      <c r="P66" s="348">
        <f t="shared" si="14"/>
        <v>0.17435884475708008</v>
      </c>
      <c r="Q66" s="348">
        <f t="shared" si="14"/>
        <v>0.18551743030548096</v>
      </c>
      <c r="R66" s="348">
        <f t="shared" si="14"/>
        <v>0.10487967729568481</v>
      </c>
      <c r="S66" s="348">
        <f t="shared" si="14"/>
        <v>0.51340591907501221</v>
      </c>
      <c r="T66" s="348">
        <f t="shared" si="14"/>
        <v>0.51074373722076416</v>
      </c>
      <c r="U66" s="348">
        <f t="shared" si="14"/>
        <v>0.22145509719848633</v>
      </c>
    </row>
    <row r="67" spans="1:21" x14ac:dyDescent="0.25">
      <c r="A67" s="348"/>
      <c r="B67" s="348"/>
      <c r="C67" s="349">
        <v>12015</v>
      </c>
      <c r="D67" s="348">
        <f t="shared" si="0"/>
        <v>1.6525328159332275E-2</v>
      </c>
      <c r="E67" s="348">
        <f t="shared" si="14"/>
        <v>-9.9601767957210541E-2</v>
      </c>
      <c r="F67" s="348">
        <f t="shared" si="14"/>
        <v>2.766963467001915E-2</v>
      </c>
      <c r="G67" s="348">
        <f t="shared" si="14"/>
        <v>9.2500869184732437E-2</v>
      </c>
      <c r="H67" s="348">
        <f t="shared" si="14"/>
        <v>5.9928774833679199E-2</v>
      </c>
      <c r="I67" s="348">
        <f t="shared" si="14"/>
        <v>1.114886999130249E-2</v>
      </c>
      <c r="J67" s="348">
        <f t="shared" si="14"/>
        <v>4.703376442193985E-2</v>
      </c>
      <c r="K67" s="348">
        <f t="shared" si="14"/>
        <v>1.7555505037307739E-2</v>
      </c>
      <c r="L67" s="348">
        <f t="shared" si="14"/>
        <v>7.5908288359642029E-2</v>
      </c>
      <c r="M67" s="348">
        <f t="shared" si="14"/>
        <v>-3.5210251808166504E-3</v>
      </c>
      <c r="N67" s="348">
        <f t="shared" si="14"/>
        <v>8.904188871383667E-2</v>
      </c>
      <c r="O67" s="348">
        <f t="shared" si="14"/>
        <v>0.15542060136795044</v>
      </c>
      <c r="P67" s="348">
        <f t="shared" si="14"/>
        <v>0.17111295461654663</v>
      </c>
      <c r="Q67" s="348">
        <f t="shared" si="14"/>
        <v>0.16688632965087891</v>
      </c>
      <c r="R67" s="348">
        <f t="shared" si="14"/>
        <v>0.10550814867019653</v>
      </c>
      <c r="S67" s="348">
        <f t="shared" si="14"/>
        <v>0.51187294721603394</v>
      </c>
      <c r="T67" s="348">
        <f t="shared" si="14"/>
        <v>0.49015355110168457</v>
      </c>
      <c r="U67" s="348">
        <f t="shared" si="14"/>
        <v>0.22278380393981934</v>
      </c>
    </row>
    <row r="68" spans="1:21" x14ac:dyDescent="0.25">
      <c r="A68" s="348"/>
      <c r="B68" s="348"/>
      <c r="C68" s="349">
        <v>22015</v>
      </c>
      <c r="D68" s="348">
        <f t="shared" si="0"/>
        <v>-5.9444550424814224E-2</v>
      </c>
      <c r="E68" s="348">
        <f t="shared" ref="E68:U68" si="15">E22-D22</f>
        <v>-0.10784998163580894</v>
      </c>
      <c r="F68" s="348">
        <f t="shared" si="15"/>
        <v>9.3058839440345764E-2</v>
      </c>
      <c r="G68" s="348">
        <f t="shared" si="15"/>
        <v>5.5840089917182922E-3</v>
      </c>
      <c r="H68" s="348">
        <f t="shared" si="15"/>
        <v>0.12594040483236313</v>
      </c>
      <c r="I68" s="348">
        <f t="shared" si="15"/>
        <v>3.5979047417640686E-2</v>
      </c>
      <c r="J68" s="348">
        <f t="shared" si="15"/>
        <v>7.4103221297264099E-2</v>
      </c>
      <c r="K68" s="348">
        <f t="shared" si="15"/>
        <v>-1.1796295642852783E-2</v>
      </c>
      <c r="L68" s="348">
        <f t="shared" si="15"/>
        <v>7.3111161589622498E-2</v>
      </c>
      <c r="M68" s="348">
        <f t="shared" si="15"/>
        <v>3.3227115869522095E-2</v>
      </c>
      <c r="N68" s="348">
        <f t="shared" si="15"/>
        <v>5.4762154817581177E-2</v>
      </c>
      <c r="O68" s="348">
        <f t="shared" si="15"/>
        <v>0.16860601305961609</v>
      </c>
      <c r="P68" s="348">
        <f t="shared" si="15"/>
        <v>0.16286936402320862</v>
      </c>
      <c r="Q68" s="348">
        <f t="shared" si="15"/>
        <v>0.16953170299530029</v>
      </c>
      <c r="R68" s="348">
        <f t="shared" si="15"/>
        <v>0.14179885387420654</v>
      </c>
      <c r="S68" s="348">
        <f t="shared" si="15"/>
        <v>0.50173801183700562</v>
      </c>
      <c r="T68" s="348">
        <f t="shared" si="15"/>
        <v>0.49562633037567139</v>
      </c>
      <c r="U68" s="348">
        <f t="shared" si="15"/>
        <v>0.26827490329742432</v>
      </c>
    </row>
    <row r="69" spans="1:21" x14ac:dyDescent="0.25">
      <c r="A69" s="348"/>
      <c r="B69" s="348"/>
      <c r="C69" s="349">
        <v>32015</v>
      </c>
      <c r="D69" s="348">
        <f t="shared" si="0"/>
        <v>-3.3010642975568771E-2</v>
      </c>
      <c r="E69" s="348">
        <f t="shared" ref="E69:U69" si="16">E23-D23</f>
        <v>0.10067689791321754</v>
      </c>
      <c r="F69" s="348">
        <f t="shared" si="16"/>
        <v>-7.1936092805117369E-2</v>
      </c>
      <c r="G69" s="348">
        <f t="shared" si="16"/>
        <v>-5.4831369780004025E-3</v>
      </c>
      <c r="H69" s="348">
        <f t="shared" si="16"/>
        <v>9.0058767236769199E-2</v>
      </c>
      <c r="I69" s="348">
        <f t="shared" si="16"/>
        <v>6.8353272974491119E-2</v>
      </c>
      <c r="J69" s="348">
        <f t="shared" si="16"/>
        <v>6.1654195189476013E-2</v>
      </c>
      <c r="K69" s="348">
        <f t="shared" si="16"/>
        <v>1.2457147240638733E-2</v>
      </c>
      <c r="L69" s="348">
        <f t="shared" si="16"/>
        <v>4.2738094925880432E-2</v>
      </c>
      <c r="M69" s="348">
        <f t="shared" si="16"/>
        <v>1.6543656587600708E-2</v>
      </c>
      <c r="N69" s="348">
        <f t="shared" si="16"/>
        <v>8.5344046354293823E-2</v>
      </c>
      <c r="O69" s="348">
        <f t="shared" si="16"/>
        <v>0.16759273409843445</v>
      </c>
      <c r="P69" s="348">
        <f t="shared" si="16"/>
        <v>0.16705965995788574</v>
      </c>
      <c r="Q69" s="348">
        <f t="shared" si="16"/>
        <v>0.18296676874160767</v>
      </c>
      <c r="R69" s="348">
        <f t="shared" si="16"/>
        <v>6.021195650100708E-2</v>
      </c>
      <c r="S69" s="348">
        <f t="shared" si="16"/>
        <v>0.58172637224197388</v>
      </c>
      <c r="T69" s="348">
        <f t="shared" si="16"/>
        <v>0.48320817947387695</v>
      </c>
      <c r="U69" s="348">
        <f t="shared" si="16"/>
        <v>0.22986316680908203</v>
      </c>
    </row>
    <row r="70" spans="1:21" x14ac:dyDescent="0.25">
      <c r="A70" s="348"/>
      <c r="B70" s="348"/>
      <c r="C70" s="349">
        <v>42015</v>
      </c>
      <c r="D70" s="348">
        <f t="shared" si="0"/>
        <v>-0.44912916421890259</v>
      </c>
      <c r="E70" s="348">
        <f t="shared" ref="E70:U70" si="17">E24-D24</f>
        <v>0.3821534588932991</v>
      </c>
      <c r="F70" s="348">
        <f t="shared" si="17"/>
        <v>-4.7362111508846283E-2</v>
      </c>
      <c r="G70" s="348">
        <f t="shared" si="17"/>
        <v>-1.6834154725074768E-2</v>
      </c>
      <c r="H70" s="348">
        <f t="shared" si="17"/>
        <v>0.15855877101421356</v>
      </c>
      <c r="I70" s="348">
        <f t="shared" si="17"/>
        <v>1.6657013446092606E-2</v>
      </c>
      <c r="J70" s="348">
        <f t="shared" si="17"/>
        <v>4.9711588770151138E-2</v>
      </c>
      <c r="K70" s="348">
        <f t="shared" si="17"/>
        <v>1.3551786541938782E-3</v>
      </c>
      <c r="L70" s="348">
        <f t="shared" si="17"/>
        <v>7.9004719853401184E-2</v>
      </c>
      <c r="M70" s="348">
        <f t="shared" si="17"/>
        <v>-2.8625085949897766E-2</v>
      </c>
      <c r="N70" s="348">
        <f t="shared" si="17"/>
        <v>8.7539508938789368E-2</v>
      </c>
      <c r="O70" s="348">
        <f t="shared" si="17"/>
        <v>0.2059362530708313</v>
      </c>
      <c r="P70" s="348">
        <f t="shared" si="17"/>
        <v>0.19600898027420044</v>
      </c>
      <c r="Q70" s="348">
        <f t="shared" si="17"/>
        <v>0.22078752517700195</v>
      </c>
      <c r="R70" s="348">
        <f t="shared" si="17"/>
        <v>0.10555773973464966</v>
      </c>
      <c r="S70" s="348">
        <f t="shared" si="17"/>
        <v>0.46561449766159058</v>
      </c>
      <c r="T70" s="348">
        <f t="shared" si="17"/>
        <v>0.57425618171691895</v>
      </c>
      <c r="U70" s="348">
        <f t="shared" si="17"/>
        <v>0.16473388671875</v>
      </c>
    </row>
    <row r="71" spans="1:21" x14ac:dyDescent="0.25">
      <c r="A71" s="348"/>
      <c r="B71" s="348"/>
      <c r="C71" s="349">
        <v>2016</v>
      </c>
      <c r="D71" s="348">
        <f t="shared" ref="D71:D72" si="18">D25</f>
        <v>-0.30791443586349487</v>
      </c>
      <c r="E71" s="348">
        <f t="shared" ref="E71:U72" si="19">E25-D25</f>
        <v>7.433655858039856E-2</v>
      </c>
      <c r="F71" s="348">
        <f t="shared" si="19"/>
        <v>6.3352316617965698E-2</v>
      </c>
      <c r="G71" s="348">
        <f t="shared" si="19"/>
        <v>5.9979259967803955E-3</v>
      </c>
      <c r="H71" s="348">
        <f t="shared" si="19"/>
        <v>0.17161398846656084</v>
      </c>
      <c r="I71" s="348">
        <f t="shared" si="19"/>
        <v>5.9560532681643963E-2</v>
      </c>
      <c r="J71" s="348">
        <f t="shared" si="19"/>
        <v>5.2808642387390137E-2</v>
      </c>
      <c r="K71" s="348">
        <f t="shared" si="19"/>
        <v>3.7496648728847504E-2</v>
      </c>
      <c r="L71" s="348">
        <f t="shared" si="19"/>
        <v>4.1520848870277405E-2</v>
      </c>
      <c r="M71" s="348">
        <f t="shared" si="19"/>
        <v>-1.3997241854667664E-2</v>
      </c>
      <c r="N71" s="348">
        <f t="shared" si="19"/>
        <v>1.4654427766799927E-2</v>
      </c>
      <c r="O71" s="348">
        <f t="shared" si="19"/>
        <v>0.24194808304309845</v>
      </c>
      <c r="P71" s="348">
        <f t="shared" si="19"/>
        <v>0.16136890649795532</v>
      </c>
      <c r="Q71" s="348">
        <f t="shared" si="19"/>
        <v>0.15381163358688354</v>
      </c>
      <c r="R71" s="348">
        <f t="shared" si="19"/>
        <v>0.18455827236175537</v>
      </c>
      <c r="S71" s="348">
        <f t="shared" si="19"/>
        <v>0.50832599401473999</v>
      </c>
      <c r="T71" s="348">
        <f t="shared" si="19"/>
        <v>0.45661652088165283</v>
      </c>
      <c r="U71" s="348">
        <f t="shared" si="19"/>
        <v>0.29140102863311768</v>
      </c>
    </row>
    <row r="72" spans="1:21" x14ac:dyDescent="0.25">
      <c r="A72" s="348"/>
      <c r="B72" s="348"/>
      <c r="C72" s="349">
        <v>12016</v>
      </c>
      <c r="D72" s="348">
        <f t="shared" si="18"/>
        <v>-0.30791443586349487</v>
      </c>
      <c r="E72" s="348">
        <f t="shared" si="19"/>
        <v>7.433655858039856E-2</v>
      </c>
      <c r="F72" s="348">
        <f t="shared" si="19"/>
        <v>6.3352316617965698E-2</v>
      </c>
      <c r="G72" s="348">
        <f t="shared" si="19"/>
        <v>5.9979259967803955E-3</v>
      </c>
      <c r="H72" s="348">
        <f t="shared" si="19"/>
        <v>0.17161398846656084</v>
      </c>
      <c r="I72" s="348">
        <f t="shared" si="19"/>
        <v>5.9560532681643963E-2</v>
      </c>
      <c r="J72" s="348">
        <f t="shared" si="19"/>
        <v>5.2808642387390137E-2</v>
      </c>
      <c r="K72" s="348">
        <f t="shared" si="19"/>
        <v>3.7496648728847504E-2</v>
      </c>
      <c r="L72" s="348">
        <f t="shared" si="19"/>
        <v>4.1520848870277405E-2</v>
      </c>
      <c r="M72" s="348">
        <f t="shared" si="19"/>
        <v>-1.3997241854667664E-2</v>
      </c>
      <c r="N72" s="348">
        <f t="shared" si="19"/>
        <v>1.4654427766799927E-2</v>
      </c>
      <c r="O72" s="348">
        <f t="shared" si="19"/>
        <v>0.24194808304309845</v>
      </c>
      <c r="P72" s="348">
        <f t="shared" si="19"/>
        <v>0.16136890649795532</v>
      </c>
      <c r="Q72" s="348">
        <f t="shared" si="19"/>
        <v>0.15381163358688354</v>
      </c>
      <c r="R72" s="348">
        <f t="shared" si="19"/>
        <v>0.18455827236175537</v>
      </c>
      <c r="S72" s="348">
        <f t="shared" si="19"/>
        <v>0.50832599401473999</v>
      </c>
      <c r="T72" s="348">
        <f t="shared" si="19"/>
        <v>0.45661652088165283</v>
      </c>
      <c r="U72" s="348">
        <f t="shared" si="19"/>
        <v>0.29140102863311768</v>
      </c>
    </row>
    <row r="73" spans="1:21" x14ac:dyDescent="0.25">
      <c r="A73" s="348"/>
      <c r="B73" s="350" t="s">
        <v>778</v>
      </c>
      <c r="C73" s="349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</row>
    <row r="74" spans="1:21" ht="15" customHeight="1" x14ac:dyDescent="0.25">
      <c r="A74" s="348"/>
      <c r="B74" s="348"/>
      <c r="C74" s="349">
        <v>2012</v>
      </c>
      <c r="D74" s="348">
        <f>SUM(D28:$U28)</f>
        <v>0.97264175905729644</v>
      </c>
      <c r="E74" s="348">
        <f>SUM(E28:$U28)</f>
        <v>0.97232717182487249</v>
      </c>
      <c r="F74" s="348">
        <f>SUM(F28:$U28)</f>
        <v>0.96708372607827187</v>
      </c>
      <c r="G74" s="348">
        <f>SUM(G28:$U28)</f>
        <v>0.95755461603403091</v>
      </c>
      <c r="H74" s="348">
        <f>SUM(H28:$U28)</f>
        <v>0.94080538302659988</v>
      </c>
      <c r="I74" s="348">
        <f>SUM(I28:$U28)</f>
        <v>0.87410806119441986</v>
      </c>
      <c r="J74" s="348">
        <f>SUM(J28:$U28)</f>
        <v>0.83844531327486038</v>
      </c>
      <c r="K74" s="348">
        <f>SUM(K28:$U28)</f>
        <v>0.81573773920536041</v>
      </c>
      <c r="L74" s="348">
        <f>SUM(L28:$U28)</f>
        <v>0.78682482056319714</v>
      </c>
      <c r="M74" s="348">
        <f>SUM(M28:$U28)</f>
        <v>0.67540379427373409</v>
      </c>
      <c r="N74" s="348">
        <f>SUM(N28:$U28)</f>
        <v>0.65063551440834999</v>
      </c>
      <c r="O74" s="348">
        <f>SUM(O28:$U28)</f>
        <v>0.62045522592961788</v>
      </c>
      <c r="P74" s="348">
        <f>SUM(P28:$U28)</f>
        <v>0.2674118485301733</v>
      </c>
      <c r="Q74" s="348">
        <f>SUM(Q28:$U28)</f>
        <v>0.2466549426317215</v>
      </c>
      <c r="R74" s="348">
        <f>SUM(R28:$U28)</f>
        <v>0.21900726482272148</v>
      </c>
      <c r="S74" s="348">
        <f>SUM(S28:$U28)</f>
        <v>0.18830823712050915</v>
      </c>
      <c r="T74" s="348">
        <f>SUM(T28:$U28)</f>
        <v>1.286710612475872E-2</v>
      </c>
      <c r="U74" s="348">
        <f>SUM(U28:$U28)</f>
        <v>3.0795726925134659E-3</v>
      </c>
    </row>
    <row r="75" spans="1:21" ht="15" customHeight="1" x14ac:dyDescent="0.25">
      <c r="A75" s="348"/>
      <c r="B75" s="348"/>
      <c r="C75" s="349">
        <v>12012</v>
      </c>
      <c r="D75" s="348">
        <f>SUM(D29:$U29)</f>
        <v>0.96959896513726562</v>
      </c>
      <c r="E75" s="348">
        <f>SUM(E29:$U29)</f>
        <v>0.96921164938248694</v>
      </c>
      <c r="F75" s="348">
        <f>SUM(F29:$U29)</f>
        <v>0.96405589836649597</v>
      </c>
      <c r="G75" s="348">
        <f>SUM(G29:$U29)</f>
        <v>0.9558227329980582</v>
      </c>
      <c r="H75" s="348">
        <f>SUM(H29:$U29)</f>
        <v>0.93865526537410915</v>
      </c>
      <c r="I75" s="348">
        <f>SUM(I29:$U29)</f>
        <v>0.87163943867199123</v>
      </c>
      <c r="J75" s="348">
        <f>SUM(J29:$U29)</f>
        <v>0.83730936492793262</v>
      </c>
      <c r="K75" s="348">
        <f>SUM(K29:$U29)</f>
        <v>0.81521807867102325</v>
      </c>
      <c r="L75" s="348">
        <f>SUM(L29:$U29)</f>
        <v>0.78541392344050109</v>
      </c>
      <c r="M75" s="348">
        <f>SUM(M29:$U29)</f>
        <v>0.67168430495075881</v>
      </c>
      <c r="N75" s="348">
        <f>SUM(N29:$U29)</f>
        <v>0.64384624804370105</v>
      </c>
      <c r="O75" s="348">
        <f>SUM(O29:$U29)</f>
        <v>0.61273886892013252</v>
      </c>
      <c r="P75" s="348">
        <f>SUM(P29:$U29)</f>
        <v>0.26302068564109504</v>
      </c>
      <c r="Q75" s="348">
        <f>SUM(Q29:$U29)</f>
        <v>0.24340458656661212</v>
      </c>
      <c r="R75" s="348">
        <f>SUM(R29:$U29)</f>
        <v>0.21439192700199783</v>
      </c>
      <c r="S75" s="348">
        <f>SUM(S29:$U29)</f>
        <v>0.18398823658935726</v>
      </c>
      <c r="T75" s="348">
        <f>SUM(T29:$U29)</f>
        <v>1.1614450020715594E-2</v>
      </c>
      <c r="U75" s="348">
        <f>SUM(U29:$U29)</f>
        <v>2.356689190492034E-3</v>
      </c>
    </row>
    <row r="76" spans="1:21" x14ac:dyDescent="0.25">
      <c r="A76" s="348"/>
      <c r="B76" s="348"/>
      <c r="C76" s="349">
        <v>22012</v>
      </c>
      <c r="D76" s="348">
        <f>SUM(D30:$U30)</f>
        <v>0.97225570998853073</v>
      </c>
      <c r="E76" s="348">
        <f>SUM(E30:$U30)</f>
        <v>0.97161426325328648</v>
      </c>
      <c r="F76" s="348">
        <f>SUM(F30:$U30)</f>
        <v>0.96675899787805974</v>
      </c>
      <c r="G76" s="348">
        <f>SUM(G30:$U30)</f>
        <v>0.95698196883313358</v>
      </c>
      <c r="H76" s="348">
        <f>SUM(H30:$U30)</f>
        <v>0.93965297634713352</v>
      </c>
      <c r="I76" s="348">
        <f>SUM(I30:$U30)</f>
        <v>0.87307863379828632</v>
      </c>
      <c r="J76" s="348">
        <f>SUM(J30:$U30)</f>
        <v>0.8379338018130511</v>
      </c>
      <c r="K76" s="348">
        <f>SUM(K30:$U30)</f>
        <v>0.81600004131905735</v>
      </c>
      <c r="L76" s="348">
        <f>SUM(L30:$U30)</f>
        <v>0.78615672583691776</v>
      </c>
      <c r="M76" s="348">
        <f>SUM(M30:$U30)</f>
        <v>0.67530745710246265</v>
      </c>
      <c r="N76" s="348">
        <f>SUM(N30:$U30)</f>
        <v>0.64950037258677185</v>
      </c>
      <c r="O76" s="348">
        <f>SUM(O30:$U30)</f>
        <v>0.61778505775146186</v>
      </c>
      <c r="P76" s="348">
        <f>SUM(P30:$U30)</f>
        <v>0.26852061483077705</v>
      </c>
      <c r="Q76" s="348">
        <f>SUM(Q30:$U30)</f>
        <v>0.24719070340506732</v>
      </c>
      <c r="R76" s="348">
        <f>SUM(R30:$U30)</f>
        <v>0.22038582968525589</v>
      </c>
      <c r="S76" s="348">
        <f>SUM(S30:$U30)</f>
        <v>0.19053736585192382</v>
      </c>
      <c r="T76" s="348">
        <f>SUM(T30:$U30)</f>
        <v>1.3342919526621699E-2</v>
      </c>
      <c r="U76" s="348">
        <f>SUM(U30:$U30)</f>
        <v>3.3668323885649443E-3</v>
      </c>
    </row>
    <row r="77" spans="1:21" x14ac:dyDescent="0.25">
      <c r="A77" s="348"/>
      <c r="B77" s="348"/>
      <c r="C77" s="349">
        <v>32012</v>
      </c>
      <c r="D77" s="348">
        <f>SUM(D31:$U31)</f>
        <v>0.97340610923129134</v>
      </c>
      <c r="E77" s="348">
        <f>SUM(E31:$U31)</f>
        <v>0.97331965831108391</v>
      </c>
      <c r="F77" s="348">
        <f>SUM(F31:$U31)</f>
        <v>0.96832345449365675</v>
      </c>
      <c r="G77" s="348">
        <f>SUM(G31:$U31)</f>
        <v>0.95879183919169009</v>
      </c>
      <c r="H77" s="348">
        <f>SUM(H31:$U31)</f>
        <v>0.94333409168757498</v>
      </c>
      <c r="I77" s="348">
        <f>SUM(I31:$U31)</f>
        <v>0.87590939202345908</v>
      </c>
      <c r="J77" s="348">
        <f>SUM(J31:$U31)</f>
        <v>0.8399884628597647</v>
      </c>
      <c r="K77" s="348">
        <f>SUM(K31:$U31)</f>
        <v>0.81581421964801848</v>
      </c>
      <c r="L77" s="348">
        <f>SUM(L31:$U31)</f>
        <v>0.78842495591379702</v>
      </c>
      <c r="M77" s="348">
        <f>SUM(M31:$U31)</f>
        <v>0.67823729873634875</v>
      </c>
      <c r="N77" s="348">
        <f>SUM(N31:$U31)</f>
        <v>0.65459651523269713</v>
      </c>
      <c r="O77" s="348">
        <f>SUM(O31:$U31)</f>
        <v>0.62496337131597102</v>
      </c>
      <c r="P77" s="348">
        <f>SUM(P31:$U31)</f>
        <v>0.2697901411447674</v>
      </c>
      <c r="Q77" s="348">
        <f>SUM(Q31:$U31)</f>
        <v>0.24756599613465369</v>
      </c>
      <c r="R77" s="348">
        <f>SUM(R31:$U31)</f>
        <v>0.22055443772114813</v>
      </c>
      <c r="S77" s="348">
        <f>SUM(S31:$U31)</f>
        <v>0.18984340154565871</v>
      </c>
      <c r="T77" s="348">
        <f>SUM(T31:$U31)</f>
        <v>1.3120547169819474E-2</v>
      </c>
      <c r="U77" s="348">
        <f>SUM(U31:$U31)</f>
        <v>3.2729425001889467E-3</v>
      </c>
    </row>
    <row r="78" spans="1:21" x14ac:dyDescent="0.25">
      <c r="A78" s="348"/>
      <c r="B78" s="348"/>
      <c r="C78" s="349">
        <v>42012</v>
      </c>
      <c r="D78" s="348">
        <f>SUM(D32:$U32)</f>
        <v>0.97521096406853758</v>
      </c>
      <c r="E78" s="348">
        <f>SUM(E32:$U32)</f>
        <v>0.97506201080977917</v>
      </c>
      <c r="F78" s="348">
        <f>SUM(F32:$U32)</f>
        <v>0.96910732798278332</v>
      </c>
      <c r="G78" s="348">
        <f>SUM(G32:$U32)</f>
        <v>0.95856912806630135</v>
      </c>
      <c r="H78" s="348">
        <f>SUM(H32:$U32)</f>
        <v>0.94151542149484158</v>
      </c>
      <c r="I78" s="348">
        <f>SUM(I32:$U32)</f>
        <v>0.87572620622813702</v>
      </c>
      <c r="J78" s="348">
        <f>SUM(J32:$U32)</f>
        <v>0.83851956389844418</v>
      </c>
      <c r="K78" s="348">
        <f>SUM(K32:$U32)</f>
        <v>0.81590749323368073</v>
      </c>
      <c r="L78" s="348">
        <f>SUM(L32:$U32)</f>
        <v>0.78726278245449066</v>
      </c>
      <c r="M78" s="348">
        <f>SUM(M32:$U32)</f>
        <v>0.67629429697990417</v>
      </c>
      <c r="N78" s="348">
        <f>SUM(N32:$U32)</f>
        <v>0.65440312214195728</v>
      </c>
      <c r="O78" s="348">
        <f>SUM(O32:$U32)</f>
        <v>0.62608707323670387</v>
      </c>
      <c r="P78" s="348">
        <f>SUM(P32:$U32)</f>
        <v>0.26821974292397499</v>
      </c>
      <c r="Q78" s="348">
        <f>SUM(Q32:$U32)</f>
        <v>0.24837421998381615</v>
      </c>
      <c r="R78" s="348">
        <f>SUM(R32:$U32)</f>
        <v>0.22059039957821369</v>
      </c>
      <c r="S78" s="348">
        <f>SUM(S32:$U32)</f>
        <v>0.18878149054944515</v>
      </c>
      <c r="T78" s="348">
        <f>SUM(T32:$U32)</f>
        <v>1.3361802324652672E-2</v>
      </c>
      <c r="U78" s="348">
        <f>SUM(U32:$U32)</f>
        <v>3.3059297129511833E-3</v>
      </c>
    </row>
    <row r="79" spans="1:21" x14ac:dyDescent="0.25">
      <c r="A79" s="348"/>
      <c r="B79" s="348"/>
      <c r="C79" s="349">
        <v>2013</v>
      </c>
      <c r="D79" s="348">
        <f>SUM(D33:$U33)</f>
        <v>0.97664075155626051</v>
      </c>
      <c r="E79" s="348">
        <f>SUM(E33:$U33)</f>
        <v>0.97639727941714227</v>
      </c>
      <c r="F79" s="348">
        <f>SUM(F33:$U33)</f>
        <v>0.97124019474722445</v>
      </c>
      <c r="G79" s="348">
        <f>SUM(G33:$U33)</f>
        <v>0.96216233749873936</v>
      </c>
      <c r="H79" s="348">
        <f>SUM(H33:$U33)</f>
        <v>0.94621674460358918</v>
      </c>
      <c r="I79" s="348">
        <f>SUM(I33:$U33)</f>
        <v>0.88119764369912446</v>
      </c>
      <c r="J79" s="348">
        <f>SUM(J33:$U33)</f>
        <v>0.84732339647598565</v>
      </c>
      <c r="K79" s="348">
        <f>SUM(K33:$U33)</f>
        <v>0.82398455333895981</v>
      </c>
      <c r="L79" s="348">
        <f>SUM(L33:$U33)</f>
        <v>0.79464892414398491</v>
      </c>
      <c r="M79" s="348">
        <f>SUM(M33:$U33)</f>
        <v>0.68524486687965691</v>
      </c>
      <c r="N79" s="348">
        <f>SUM(N33:$U33)</f>
        <v>0.65986889158375561</v>
      </c>
      <c r="O79" s="348">
        <f>SUM(O33:$U33)</f>
        <v>0.6316806108225137</v>
      </c>
      <c r="P79" s="348">
        <f>SUM(P33:$U33)</f>
        <v>0.27370122377760708</v>
      </c>
      <c r="Q79" s="348">
        <f>SUM(Q33:$U33)</f>
        <v>0.25185996596701443</v>
      </c>
      <c r="R79" s="348">
        <f>SUM(R33:$U33)</f>
        <v>0.22418767143972218</v>
      </c>
      <c r="S79" s="348">
        <f>SUM(S33:$U33)</f>
        <v>0.19263302464969456</v>
      </c>
      <c r="T79" s="348">
        <f>SUM(T33:$U33)</f>
        <v>1.2986830668523908E-2</v>
      </c>
      <c r="U79" s="348">
        <f>SUM(U33:$U33)</f>
        <v>3.2798836473375559E-3</v>
      </c>
    </row>
    <row r="80" spans="1:21" x14ac:dyDescent="0.25">
      <c r="A80" s="348"/>
      <c r="B80" s="348"/>
      <c r="C80" s="349">
        <v>12013</v>
      </c>
      <c r="D80" s="348">
        <f>SUM(D34:$U34)</f>
        <v>0.9743046306357428</v>
      </c>
      <c r="E80" s="348">
        <f>SUM(E34:$U34)</f>
        <v>0.97424828982912004</v>
      </c>
      <c r="F80" s="348">
        <f>SUM(F34:$U34)</f>
        <v>0.96877098293043673</v>
      </c>
      <c r="G80" s="348">
        <f>SUM(G34:$U34)</f>
        <v>0.95973195903934538</v>
      </c>
      <c r="H80" s="348">
        <f>SUM(H34:$U34)</f>
        <v>0.94348210305906832</v>
      </c>
      <c r="I80" s="348">
        <f>SUM(I34:$U34)</f>
        <v>0.8790917715523392</v>
      </c>
      <c r="J80" s="348">
        <f>SUM(J34:$U34)</f>
        <v>0.84423969150520861</v>
      </c>
      <c r="K80" s="348">
        <f>SUM(K34:$U34)</f>
        <v>0.82235506386496127</v>
      </c>
      <c r="L80" s="348">
        <f>SUM(L34:$U34)</f>
        <v>0.79316172399558127</v>
      </c>
      <c r="M80" s="348">
        <f>SUM(M34:$U34)</f>
        <v>0.68457450368441641</v>
      </c>
      <c r="N80" s="348">
        <f>SUM(N34:$U34)</f>
        <v>0.66198306926526129</v>
      </c>
      <c r="O80" s="348">
        <f>SUM(O34:$U34)</f>
        <v>0.63456981279887259</v>
      </c>
      <c r="P80" s="348">
        <f>SUM(P34:$U34)</f>
        <v>0.27368362643755972</v>
      </c>
      <c r="Q80" s="348">
        <f>SUM(Q34:$U34)</f>
        <v>0.25202120118774474</v>
      </c>
      <c r="R80" s="348">
        <f>SUM(R34:$U34)</f>
        <v>0.22488259919919074</v>
      </c>
      <c r="S80" s="348">
        <f>SUM(S34:$U34)</f>
        <v>0.19334974535740912</v>
      </c>
      <c r="T80" s="348">
        <f>SUM(T34:$U34)</f>
        <v>1.2629028642550111E-2</v>
      </c>
      <c r="U80" s="348">
        <f>SUM(U34:$U34)</f>
        <v>2.5110684800893068E-3</v>
      </c>
    </row>
    <row r="81" spans="1:21" x14ac:dyDescent="0.25">
      <c r="A81" s="348"/>
      <c r="B81" s="348"/>
      <c r="C81" s="349">
        <v>22013</v>
      </c>
      <c r="D81" s="348">
        <f>SUM(D31:$U31)</f>
        <v>0.97340610923129134</v>
      </c>
      <c r="E81" s="348">
        <f>SUM(E31:$U31)</f>
        <v>0.97331965831108391</v>
      </c>
      <c r="F81" s="348">
        <f>SUM(F31:$U31)</f>
        <v>0.96832345449365675</v>
      </c>
      <c r="G81" s="348">
        <f>SUM(G31:$U31)</f>
        <v>0.95879183919169009</v>
      </c>
      <c r="H81" s="348">
        <f>SUM(H31:$U31)</f>
        <v>0.94333409168757498</v>
      </c>
      <c r="I81" s="348">
        <f>SUM(I31:$U31)</f>
        <v>0.87590939202345908</v>
      </c>
      <c r="J81" s="348">
        <f>SUM(J31:$U31)</f>
        <v>0.8399884628597647</v>
      </c>
      <c r="K81" s="348">
        <f>SUM(K31:$U31)</f>
        <v>0.81581421964801848</v>
      </c>
      <c r="L81" s="348">
        <f>SUM(L31:$U31)</f>
        <v>0.78842495591379702</v>
      </c>
      <c r="M81" s="348">
        <f>SUM(M31:$U31)</f>
        <v>0.67823729873634875</v>
      </c>
      <c r="N81" s="348">
        <f>SUM(N31:$U31)</f>
        <v>0.65459651523269713</v>
      </c>
      <c r="O81" s="348">
        <f>SUM(O31:$U31)</f>
        <v>0.62496337131597102</v>
      </c>
      <c r="P81" s="348">
        <f>SUM(P31:$U31)</f>
        <v>0.2697901411447674</v>
      </c>
      <c r="Q81" s="348">
        <f>SUM(Q31:$U31)</f>
        <v>0.24756599613465369</v>
      </c>
      <c r="R81" s="348">
        <f>SUM(R31:$U31)</f>
        <v>0.22055443772114813</v>
      </c>
      <c r="S81" s="348">
        <f>SUM(S31:$U31)</f>
        <v>0.18984340154565871</v>
      </c>
      <c r="T81" s="348">
        <f>SUM(T31:$U31)</f>
        <v>1.3120547169819474E-2</v>
      </c>
      <c r="U81" s="348">
        <f>SUM(U31:$U31)</f>
        <v>3.2729425001889467E-3</v>
      </c>
    </row>
    <row r="82" spans="1:21" x14ac:dyDescent="0.25">
      <c r="A82" s="348"/>
      <c r="B82" s="348"/>
      <c r="C82" s="349">
        <v>32013</v>
      </c>
      <c r="D82" s="348">
        <f>SUM(D32:$U32)</f>
        <v>0.97521096406853758</v>
      </c>
      <c r="E82" s="348">
        <f>SUM(E32:$U32)</f>
        <v>0.97506201080977917</v>
      </c>
      <c r="F82" s="348">
        <f>SUM(F32:$U32)</f>
        <v>0.96910732798278332</v>
      </c>
      <c r="G82" s="348">
        <f>SUM(G32:$U32)</f>
        <v>0.95856912806630135</v>
      </c>
      <c r="H82" s="348">
        <f>SUM(H32:$U32)</f>
        <v>0.94151542149484158</v>
      </c>
      <c r="I82" s="348">
        <f>SUM(I32:$U32)</f>
        <v>0.87572620622813702</v>
      </c>
      <c r="J82" s="348">
        <f>SUM(J32:$U32)</f>
        <v>0.83851956389844418</v>
      </c>
      <c r="K82" s="348">
        <f>SUM(K32:$U32)</f>
        <v>0.81590749323368073</v>
      </c>
      <c r="L82" s="348">
        <f>SUM(L32:$U32)</f>
        <v>0.78726278245449066</v>
      </c>
      <c r="M82" s="348">
        <f>SUM(M32:$U32)</f>
        <v>0.67629429697990417</v>
      </c>
      <c r="N82" s="348">
        <f>SUM(N32:$U32)</f>
        <v>0.65440312214195728</v>
      </c>
      <c r="O82" s="348">
        <f>SUM(O32:$U32)</f>
        <v>0.62608707323670387</v>
      </c>
      <c r="P82" s="348">
        <f>SUM(P32:$U32)</f>
        <v>0.26821974292397499</v>
      </c>
      <c r="Q82" s="348">
        <f>SUM(Q32:$U32)</f>
        <v>0.24837421998381615</v>
      </c>
      <c r="R82" s="348">
        <f>SUM(R32:$U32)</f>
        <v>0.22059039957821369</v>
      </c>
      <c r="S82" s="348">
        <f>SUM(S32:$U32)</f>
        <v>0.18878149054944515</v>
      </c>
      <c r="T82" s="348">
        <f>SUM(T32:$U32)</f>
        <v>1.3361802324652672E-2</v>
      </c>
      <c r="U82" s="348">
        <f>SUM(U32:$U32)</f>
        <v>3.3059297129511833E-3</v>
      </c>
    </row>
    <row r="83" spans="1:21" x14ac:dyDescent="0.25">
      <c r="A83" s="348"/>
      <c r="B83" s="348"/>
      <c r="C83" s="349">
        <v>42013</v>
      </c>
      <c r="D83" s="348">
        <f>SUM(D37:$U37)</f>
        <v>0.97874374137609266</v>
      </c>
      <c r="E83" s="348">
        <f>SUM(E37:$U37)</f>
        <v>0.97833277517929673</v>
      </c>
      <c r="F83" s="348">
        <f>SUM(F37:$U37)</f>
        <v>0.97338339826092124</v>
      </c>
      <c r="G83" s="348">
        <f>SUM(G37:$U37)</f>
        <v>0.9649676182307303</v>
      </c>
      <c r="H83" s="348">
        <f>SUM(H37:$U37)</f>
        <v>0.94926758157089353</v>
      </c>
      <c r="I83" s="348">
        <f>SUM(I37:$U37)</f>
        <v>0.88619729178026319</v>
      </c>
      <c r="J83" s="348">
        <f>SUM(J37:$U37)</f>
        <v>0.85493026720359921</v>
      </c>
      <c r="K83" s="348">
        <f>SUM(K37:$U37)</f>
        <v>0.83047217549756169</v>
      </c>
      <c r="L83" s="348">
        <f>SUM(L37:$U37)</f>
        <v>0.79983888426795602</v>
      </c>
      <c r="M83" s="348">
        <f>SUM(M37:$U37)</f>
        <v>0.68923558900132775</v>
      </c>
      <c r="N83" s="348">
        <f>SUM(N37:$U37)</f>
        <v>0.66176659660413861</v>
      </c>
      <c r="O83" s="348">
        <f>SUM(O37:$U37)</f>
        <v>0.63465049164369702</v>
      </c>
      <c r="P83" s="348">
        <f>SUM(P37:$U37)</f>
        <v>0.2757679452188313</v>
      </c>
      <c r="Q83" s="348">
        <f>SUM(Q37:$U37)</f>
        <v>0.25423697056248784</v>
      </c>
      <c r="R83" s="348">
        <f>SUM(R37:$U37)</f>
        <v>0.22619660617783666</v>
      </c>
      <c r="S83" s="348">
        <f>SUM(S37:$U37)</f>
        <v>0.19409263925626874</v>
      </c>
      <c r="T83" s="348">
        <f>SUM(T37:$U37)</f>
        <v>1.3503931928426027E-2</v>
      </c>
      <c r="U83" s="348">
        <f>SUM(U37:$U37)</f>
        <v>4.097930621355772E-3</v>
      </c>
    </row>
    <row r="84" spans="1:21" x14ac:dyDescent="0.25">
      <c r="A84" s="348"/>
      <c r="B84" s="348"/>
      <c r="C84" s="349">
        <v>2014</v>
      </c>
      <c r="D84" s="348">
        <f>SUM(D34:$U34)</f>
        <v>0.9743046306357428</v>
      </c>
      <c r="E84" s="348">
        <f>SUM(E34:$U34)</f>
        <v>0.97424828982912004</v>
      </c>
      <c r="F84" s="348">
        <f>SUM(F34:$U34)</f>
        <v>0.96877098293043673</v>
      </c>
      <c r="G84" s="348">
        <f>SUM(G34:$U34)</f>
        <v>0.95973195903934538</v>
      </c>
      <c r="H84" s="348">
        <f>SUM(H34:$U34)</f>
        <v>0.94348210305906832</v>
      </c>
      <c r="I84" s="348">
        <f>SUM(I34:$U34)</f>
        <v>0.8790917715523392</v>
      </c>
      <c r="J84" s="348">
        <f>SUM(J34:$U34)</f>
        <v>0.84423969150520861</v>
      </c>
      <c r="K84" s="348">
        <f>SUM(K34:$U34)</f>
        <v>0.82235506386496127</v>
      </c>
      <c r="L84" s="348">
        <f>SUM(L34:$U34)</f>
        <v>0.79316172399558127</v>
      </c>
      <c r="M84" s="348">
        <f>SUM(M34:$U34)</f>
        <v>0.68457450368441641</v>
      </c>
      <c r="N84" s="348">
        <f>SUM(N34:$U34)</f>
        <v>0.66198306926526129</v>
      </c>
      <c r="O84" s="348">
        <f>SUM(O34:$U34)</f>
        <v>0.63456981279887259</v>
      </c>
      <c r="P84" s="348">
        <f>SUM(P34:$U34)</f>
        <v>0.27368362643755972</v>
      </c>
      <c r="Q84" s="348">
        <f>SUM(Q34:$U34)</f>
        <v>0.25202120118774474</v>
      </c>
      <c r="R84" s="348">
        <f>SUM(R34:$U34)</f>
        <v>0.22488259919919074</v>
      </c>
      <c r="S84" s="348">
        <f>SUM(S34:$U34)</f>
        <v>0.19334974535740912</v>
      </c>
      <c r="T84" s="348">
        <f>SUM(T34:$U34)</f>
        <v>1.2629028642550111E-2</v>
      </c>
      <c r="U84" s="348">
        <f>SUM(U34:$U34)</f>
        <v>2.5110684800893068E-3</v>
      </c>
    </row>
    <row r="85" spans="1:21" x14ac:dyDescent="0.25">
      <c r="A85" s="348"/>
      <c r="B85" s="348"/>
      <c r="C85" s="349">
        <v>12014</v>
      </c>
      <c r="D85" s="348">
        <f>SUM(D35:$U35)</f>
        <v>0.97810522159852553</v>
      </c>
      <c r="E85" s="348">
        <f>SUM(E35:$U35)</f>
        <v>0.9778732459526509</v>
      </c>
      <c r="F85" s="348">
        <f>SUM(F35:$U35)</f>
        <v>0.9726995334494859</v>
      </c>
      <c r="G85" s="348">
        <f>SUM(G35:$U35)</f>
        <v>0.96271912683732808</v>
      </c>
      <c r="H85" s="348">
        <f>SUM(H35:$U35)</f>
        <v>0.94622164708562195</v>
      </c>
      <c r="I85" s="348">
        <f>SUM(I35:$U35)</f>
        <v>0.88132574898190796</v>
      </c>
      <c r="J85" s="348">
        <f>SUM(J35:$U35)</f>
        <v>0.84566284087486565</v>
      </c>
      <c r="K85" s="348">
        <f>SUM(K35:$U35)</f>
        <v>0.8215486400295049</v>
      </c>
      <c r="L85" s="348">
        <f>SUM(L35:$U35)</f>
        <v>0.79198948596604168</v>
      </c>
      <c r="M85" s="348">
        <f>SUM(M35:$U35)</f>
        <v>0.68500019167549908</v>
      </c>
      <c r="N85" s="348">
        <f>SUM(N35:$U35)</f>
        <v>0.65976169449277222</v>
      </c>
      <c r="O85" s="348">
        <f>SUM(O35:$U35)</f>
        <v>0.62989833136089146</v>
      </c>
      <c r="P85" s="348">
        <f>SUM(P35:$U35)</f>
        <v>0.27347048302181065</v>
      </c>
      <c r="Q85" s="348">
        <f>SUM(Q35:$U35)</f>
        <v>0.25194183108396828</v>
      </c>
      <c r="R85" s="348">
        <f>SUM(R35:$U35)</f>
        <v>0.22329121944494545</v>
      </c>
      <c r="S85" s="348">
        <f>SUM(S35:$U35)</f>
        <v>0.19133149948902428</v>
      </c>
      <c r="T85" s="348">
        <f>SUM(T35:$U35)</f>
        <v>1.2325459392741323E-2</v>
      </c>
      <c r="U85" s="348">
        <f>SUM(U35:$U35)</f>
        <v>2.9913403559476137E-3</v>
      </c>
    </row>
    <row r="86" spans="1:21" x14ac:dyDescent="0.25">
      <c r="A86" s="348"/>
      <c r="B86" s="348"/>
      <c r="C86" s="349">
        <v>22014</v>
      </c>
      <c r="D86" s="348">
        <f>SUM(D36:$U36)</f>
        <v>0.97539717869949527</v>
      </c>
      <c r="E86" s="348">
        <f>SUM(E36:$U36)</f>
        <v>0.97512397402897477</v>
      </c>
      <c r="F86" s="348">
        <f>SUM(F36:$U36)</f>
        <v>0.97009350499138236</v>
      </c>
      <c r="G86" s="348">
        <f>SUM(G36:$U36)</f>
        <v>0.96121589606627822</v>
      </c>
      <c r="H86" s="348">
        <f>SUM(H36:$U36)</f>
        <v>0.94587685586884618</v>
      </c>
      <c r="I86" s="348">
        <f>SUM(I36:$U36)</f>
        <v>0.87816636683419347</v>
      </c>
      <c r="J86" s="348">
        <f>SUM(J36:$U36)</f>
        <v>0.84444155963137746</v>
      </c>
      <c r="K86" s="348">
        <f>SUM(K36:$U36)</f>
        <v>0.82155153574422002</v>
      </c>
      <c r="L86" s="348">
        <f>SUM(L36:$U36)</f>
        <v>0.79359306069090962</v>
      </c>
      <c r="M86" s="348">
        <f>SUM(M36:$U36)</f>
        <v>0.68216953100636601</v>
      </c>
      <c r="N86" s="348">
        <f>SUM(N36:$U36)</f>
        <v>0.65598600404337049</v>
      </c>
      <c r="O86" s="348">
        <f>SUM(O36:$U36)</f>
        <v>0.62762897880747914</v>
      </c>
      <c r="P86" s="348">
        <f>SUM(P36:$U36)</f>
        <v>0.27188557060435414</v>
      </c>
      <c r="Q86" s="348">
        <f>SUM(Q36:$U36)</f>
        <v>0.24924572790041566</v>
      </c>
      <c r="R86" s="348">
        <f>SUM(R36:$U36)</f>
        <v>0.22238706657662988</v>
      </c>
      <c r="S86" s="348">
        <f>SUM(S36:$U36)</f>
        <v>0.19176294701173902</v>
      </c>
      <c r="T86" s="348">
        <f>SUM(T36:$U36)</f>
        <v>1.3484515715390444E-2</v>
      </c>
      <c r="U86" s="348">
        <f>SUM(U36:$U36)</f>
        <v>3.5128914751112461E-3</v>
      </c>
    </row>
    <row r="87" spans="1:21" x14ac:dyDescent="0.25">
      <c r="A87" s="348"/>
      <c r="B87" s="348"/>
      <c r="C87" s="349">
        <v>32014</v>
      </c>
      <c r="D87" s="348">
        <f>SUM(D41:$U41)</f>
        <v>0.98389103933004662</v>
      </c>
      <c r="E87" s="348">
        <f>SUM(E41:$U41)</f>
        <v>0.98354746354743838</v>
      </c>
      <c r="F87" s="348">
        <f>SUM(F41:$U41)</f>
        <v>0.97870603250339627</v>
      </c>
      <c r="G87" s="348">
        <f>SUM(G41:$U41)</f>
        <v>0.96965421410277486</v>
      </c>
      <c r="H87" s="348">
        <f>SUM(H41:$U41)</f>
        <v>0.95703801000490785</v>
      </c>
      <c r="I87" s="348">
        <f>SUM(I41:$U41)</f>
        <v>0.8949929871596396</v>
      </c>
      <c r="J87" s="348">
        <f>SUM(J41:$U41)</f>
        <v>0.86269222805276513</v>
      </c>
      <c r="K87" s="348">
        <f>SUM(K41:$U41)</f>
        <v>0.83991595963016152</v>
      </c>
      <c r="L87" s="348">
        <f>SUM(L41:$U41)</f>
        <v>0.81208905437961221</v>
      </c>
      <c r="M87" s="348">
        <f>SUM(M41:$U41)</f>
        <v>0.69855934241786599</v>
      </c>
      <c r="N87" s="348">
        <f>SUM(N41:$U41)</f>
        <v>0.676040377933532</v>
      </c>
      <c r="O87" s="348">
        <f>SUM(O41:$U41)</f>
        <v>0.64741468103602529</v>
      </c>
      <c r="P87" s="348">
        <f>SUM(P41:$U41)</f>
        <v>0.29309117468073964</v>
      </c>
      <c r="Q87" s="348">
        <f>SUM(Q41:$U41)</f>
        <v>0.27238576719537377</v>
      </c>
      <c r="R87" s="348">
        <f>SUM(R41:$U41)</f>
        <v>0.24095388362184167</v>
      </c>
      <c r="S87" s="348">
        <f>SUM(S41:$U41)</f>
        <v>0.20743469381704926</v>
      </c>
      <c r="T87" s="348">
        <f>SUM(T41:$U41)</f>
        <v>1.2646520975977182E-2</v>
      </c>
      <c r="U87" s="348">
        <f>SUM(U41:$U41)</f>
        <v>3.9237723685801029E-3</v>
      </c>
    </row>
    <row r="88" spans="1:21" x14ac:dyDescent="0.25">
      <c r="A88" s="348"/>
      <c r="B88" s="348"/>
      <c r="C88" s="349">
        <v>42014</v>
      </c>
      <c r="D88" s="348">
        <f>SUM(D42:$U42)</f>
        <v>0.9830255982815288</v>
      </c>
      <c r="E88" s="348">
        <f>SUM(E42:$U42)</f>
        <v>0.98252702364698052</v>
      </c>
      <c r="F88" s="348">
        <f>SUM(F42:$U42)</f>
        <v>0.97750196466222405</v>
      </c>
      <c r="G88" s="348">
        <f>SUM(G42:$U42)</f>
        <v>0.96891514724120498</v>
      </c>
      <c r="H88" s="348">
        <f>SUM(H42:$U42)</f>
        <v>0.95511458301916718</v>
      </c>
      <c r="I88" s="348">
        <f>SUM(I42:$U42)</f>
        <v>0.89491963991895318</v>
      </c>
      <c r="J88" s="348">
        <f>SUM(J42:$U42)</f>
        <v>0.86344378301873803</v>
      </c>
      <c r="K88" s="348">
        <f>SUM(K42:$U42)</f>
        <v>0.84073533723130822</v>
      </c>
      <c r="L88" s="348">
        <f>SUM(L42:$U42)</f>
        <v>0.8134475857950747</v>
      </c>
      <c r="M88" s="348">
        <f>SUM(M42:$U42)</f>
        <v>0.7024863944388926</v>
      </c>
      <c r="N88" s="348">
        <f>SUM(N42:$U42)</f>
        <v>0.67688694642856717</v>
      </c>
      <c r="O88" s="348">
        <f>SUM(O42:$U42)</f>
        <v>0.64888770366087556</v>
      </c>
      <c r="P88" s="348">
        <f>SUM(P42:$U42)</f>
        <v>0.29958794498816133</v>
      </c>
      <c r="Q88" s="348">
        <f>SUM(Q42:$U42)</f>
        <v>0.27741584414616227</v>
      </c>
      <c r="R88" s="348">
        <f>SUM(R42:$U42)</f>
        <v>0.24525510752573609</v>
      </c>
      <c r="S88" s="348">
        <f>SUM(S42:$U42)</f>
        <v>0.21090267458930612</v>
      </c>
      <c r="T88" s="348">
        <f>SUM(T42:$U42)</f>
        <v>1.1683477554470301E-2</v>
      </c>
      <c r="U88" s="348">
        <f>SUM(U42:$U42)</f>
        <v>3.6696628667414188E-3</v>
      </c>
    </row>
    <row r="89" spans="1:21" x14ac:dyDescent="0.25">
      <c r="A89" s="348"/>
      <c r="B89" s="348"/>
      <c r="C89" s="349">
        <v>2015</v>
      </c>
      <c r="D89" s="348">
        <f>SUM(D43:$U43)</f>
        <v>0.97442055059946142</v>
      </c>
      <c r="E89" s="348">
        <f>SUM(E43:$U43)</f>
        <v>0.97418792406097054</v>
      </c>
      <c r="F89" s="348">
        <f>SUM(F43:$U43)</f>
        <v>0.96929955994710326</v>
      </c>
      <c r="G89" s="348">
        <f>SUM(G43:$U43)</f>
        <v>0.96125336503610015</v>
      </c>
      <c r="H89" s="348">
        <f>SUM(H43:$U43)</f>
        <v>0.94827045174315572</v>
      </c>
      <c r="I89" s="348">
        <f>SUM(I43:$U43)</f>
        <v>0.89100674586370587</v>
      </c>
      <c r="J89" s="348">
        <f>SUM(J43:$U43)</f>
        <v>0.86080407770350575</v>
      </c>
      <c r="K89" s="348">
        <f>SUM(K43:$U43)</f>
        <v>0.84020299511030316</v>
      </c>
      <c r="L89" s="348">
        <f>SUM(L43:$U43)</f>
        <v>0.815097710583359</v>
      </c>
      <c r="M89" s="348">
        <f>SUM(M43:$U43)</f>
        <v>0.70876977453008294</v>
      </c>
      <c r="N89" s="348">
        <f>SUM(N43:$U43)</f>
        <v>0.68559977831318974</v>
      </c>
      <c r="O89" s="348">
        <f>SUM(O43:$U43)</f>
        <v>0.6587141458876431</v>
      </c>
      <c r="P89" s="348">
        <f>SUM(P43:$U43)</f>
        <v>0.30578127549961209</v>
      </c>
      <c r="Q89" s="348">
        <f>SUM(Q43:$U43)</f>
        <v>0.28384482907131314</v>
      </c>
      <c r="R89" s="348">
        <f>SUM(R43:$U43)</f>
        <v>0.25164877669885755</v>
      </c>
      <c r="S89" s="348">
        <f>SUM(S43:$U43)</f>
        <v>0.21530272858217359</v>
      </c>
      <c r="T89" s="348">
        <f>SUM(T43:$U43)</f>
        <v>1.4047883916646242E-2</v>
      </c>
      <c r="U89" s="348">
        <f>SUM(U43:$U43)</f>
        <v>3.9645177312195301E-3</v>
      </c>
    </row>
    <row r="90" spans="1:21" x14ac:dyDescent="0.25">
      <c r="A90" s="348"/>
      <c r="B90" s="348"/>
      <c r="C90" s="349">
        <v>12015</v>
      </c>
      <c r="D90" s="348">
        <f>SUM(D44:$U44)</f>
        <v>0.98180994353606366</v>
      </c>
      <c r="E90" s="348">
        <f>SUM(E44:$U44)</f>
        <v>0.9815459419041872</v>
      </c>
      <c r="F90" s="348">
        <f>SUM(F44:$U44)</f>
        <v>0.97654030611738563</v>
      </c>
      <c r="G90" s="348">
        <f>SUM(G44:$U44)</f>
        <v>0.96743114246055484</v>
      </c>
      <c r="H90" s="348">
        <f>SUM(H44:$U44)</f>
        <v>0.95281060738489032</v>
      </c>
      <c r="I90" s="348">
        <f>SUM(I44:$U44)</f>
        <v>0.89293897477909923</v>
      </c>
      <c r="J90" s="348">
        <f>SUM(J44:$U44)</f>
        <v>0.86038390500470996</v>
      </c>
      <c r="K90" s="348">
        <f>SUM(K44:$U44)</f>
        <v>0.83913221722468734</v>
      </c>
      <c r="L90" s="348">
        <f>SUM(L44:$U44)</f>
        <v>0.81130409194156528</v>
      </c>
      <c r="M90" s="348">
        <f>SUM(M44:$U44)</f>
        <v>0.7027346040122211</v>
      </c>
      <c r="N90" s="348">
        <f>SUM(N44:$U44)</f>
        <v>0.6809180355630815</v>
      </c>
      <c r="O90" s="348">
        <f>SUM(O44:$U44)</f>
        <v>0.65274188248440623</v>
      </c>
      <c r="P90" s="348">
        <f>SUM(P44:$U44)</f>
        <v>0.30497995344921947</v>
      </c>
      <c r="Q90" s="348">
        <f>SUM(Q44:$U44)</f>
        <v>0.28445103717967868</v>
      </c>
      <c r="R90" s="348">
        <f>SUM(R44:$U44)</f>
        <v>0.25131239322945476</v>
      </c>
      <c r="S90" s="348">
        <f>SUM(S44:$U44)</f>
        <v>0.2167346584610641</v>
      </c>
      <c r="T90" s="348">
        <f>SUM(T44:$U44)</f>
        <v>1.3842146378010511E-2</v>
      </c>
      <c r="U90" s="348">
        <f>SUM(U44:$U44)</f>
        <v>3.981319721788168E-3</v>
      </c>
    </row>
    <row r="91" spans="1:21" x14ac:dyDescent="0.25">
      <c r="A91" s="348"/>
      <c r="B91" s="348"/>
      <c r="C91" s="349">
        <v>22015</v>
      </c>
      <c r="D91" s="348">
        <f>SUM(D45:$U45)</f>
        <v>0.98402031327714212</v>
      </c>
      <c r="E91" s="348">
        <f>SUM(E45:$U45)</f>
        <v>0.98375269304960966</v>
      </c>
      <c r="F91" s="348">
        <f>SUM(F45:$U45)</f>
        <v>0.97882389044389129</v>
      </c>
      <c r="G91" s="348">
        <f>SUM(G45:$U45)</f>
        <v>0.96996325766667724</v>
      </c>
      <c r="H91" s="348">
        <f>SUM(H45:$U45)</f>
        <v>0.95650796080008149</v>
      </c>
      <c r="I91" s="348">
        <f>SUM(I45:$U45)</f>
        <v>0.8983225547708571</v>
      </c>
      <c r="J91" s="348">
        <f>SUM(J45:$U45)</f>
        <v>0.86728505836799741</v>
      </c>
      <c r="K91" s="348">
        <f>SUM(K45:$U45)</f>
        <v>0.84623622568324208</v>
      </c>
      <c r="L91" s="348">
        <f>SUM(L45:$U45)</f>
        <v>0.81983285630121827</v>
      </c>
      <c r="M91" s="348">
        <f>SUM(M45:$U45)</f>
        <v>0.7104337983764708</v>
      </c>
      <c r="N91" s="348">
        <f>SUM(N45:$U45)</f>
        <v>0.68519875453785062</v>
      </c>
      <c r="O91" s="348">
        <f>SUM(O45:$U45)</f>
        <v>0.65671655209735036</v>
      </c>
      <c r="P91" s="348">
        <f>SUM(P45:$U45)</f>
        <v>0.30820324691012502</v>
      </c>
      <c r="Q91" s="348">
        <f>SUM(Q45:$U45)</f>
        <v>0.28598061064258218</v>
      </c>
      <c r="R91" s="348">
        <f>SUM(R45:$U45)</f>
        <v>0.25483977282419801</v>
      </c>
      <c r="S91" s="348">
        <f>SUM(S45:$U45)</f>
        <v>0.22064287820830941</v>
      </c>
      <c r="T91" s="348">
        <f>SUM(T45:$U45)</f>
        <v>1.4900265727192163E-2</v>
      </c>
      <c r="U91" s="348">
        <f>SUM(U45:$U45)</f>
        <v>4.1299671865999699E-3</v>
      </c>
    </row>
    <row r="92" spans="1:21" x14ac:dyDescent="0.25">
      <c r="A92" s="348"/>
      <c r="B92" s="348"/>
      <c r="C92" s="349">
        <v>32015</v>
      </c>
      <c r="D92" s="348">
        <f>SUM(D46:$U46)</f>
        <v>0.98421831155428663</v>
      </c>
      <c r="E92" s="348">
        <f>SUM(E46:$U46)</f>
        <v>0.9839942678809166</v>
      </c>
      <c r="F92" s="348">
        <f>SUM(F46:$U46)</f>
        <v>0.97824560897424817</v>
      </c>
      <c r="G92" s="348">
        <f>SUM(G46:$U46)</f>
        <v>0.97051706351339817</v>
      </c>
      <c r="H92" s="348">
        <f>SUM(H46:$U46)</f>
        <v>0.9567424925044179</v>
      </c>
      <c r="I92" s="348">
        <f>SUM(I46:$U46)</f>
        <v>0.89925347734242678</v>
      </c>
      <c r="J92" s="348">
        <f>SUM(J46:$U46)</f>
        <v>0.86678594816476107</v>
      </c>
      <c r="K92" s="348">
        <f>SUM(K46:$U46)</f>
        <v>0.84600971918553114</v>
      </c>
      <c r="L92" s="348">
        <f>SUM(L46:$U46)</f>
        <v>0.82004461530596018</v>
      </c>
      <c r="M92" s="348">
        <f>SUM(M46:$U46)</f>
        <v>0.71599369589239359</v>
      </c>
      <c r="N92" s="348">
        <f>SUM(N46:$U46)</f>
        <v>0.69057876896113157</v>
      </c>
      <c r="O92" s="348">
        <f>SUM(O46:$U46)</f>
        <v>0.66353866551071405</v>
      </c>
      <c r="P92" s="348">
        <f>SUM(P46:$U46)</f>
        <v>0.31359553430229425</v>
      </c>
      <c r="Q92" s="348">
        <f>SUM(Q46:$U46)</f>
        <v>0.29085514787584543</v>
      </c>
      <c r="R92" s="348">
        <f>SUM(R46:$U46)</f>
        <v>0.25899637956172228</v>
      </c>
      <c r="S92" s="348">
        <f>SUM(S46:$U46)</f>
        <v>0.22374190483242273</v>
      </c>
      <c r="T92" s="348">
        <f>SUM(T46:$U46)</f>
        <v>1.359447930008173E-2</v>
      </c>
      <c r="U92" s="348">
        <f>SUM(U46:$U46)</f>
        <v>4.0376158431172371E-3</v>
      </c>
    </row>
    <row r="93" spans="1:21" x14ac:dyDescent="0.25">
      <c r="A93" s="348"/>
      <c r="B93" s="348"/>
      <c r="C93" s="349">
        <v>42015</v>
      </c>
      <c r="D93" s="348">
        <f>SUM(D47:$U47)</f>
        <v>0.94747521664248779</v>
      </c>
      <c r="E93" s="348">
        <f>SUM(E47:$U47)</f>
        <v>0.94730079616419971</v>
      </c>
      <c r="F93" s="348">
        <f>SUM(F47:$U47)</f>
        <v>0.94343430711887777</v>
      </c>
      <c r="G93" s="348">
        <f>SUM(G47:$U47)</f>
        <v>0.93695779028348625</v>
      </c>
      <c r="H93" s="348">
        <f>SUM(H47:$U47)</f>
        <v>0.92688771686516702</v>
      </c>
      <c r="I93" s="348">
        <f>SUM(I47:$U47)</f>
        <v>0.8733948057051748</v>
      </c>
      <c r="J93" s="348">
        <f>SUM(J47:$U47)</f>
        <v>0.8486662597861141</v>
      </c>
      <c r="K93" s="348">
        <f>SUM(K47:$U47)</f>
        <v>0.82934555015526712</v>
      </c>
      <c r="L93" s="348">
        <f>SUM(L47:$U47)</f>
        <v>0.80914371623657644</v>
      </c>
      <c r="M93" s="348">
        <f>SUM(M47:$U47)</f>
        <v>0.70588173135183752</v>
      </c>
      <c r="N93" s="348">
        <f>SUM(N47:$U47)</f>
        <v>0.68569772480987012</v>
      </c>
      <c r="O93" s="348">
        <f>SUM(O47:$U47)</f>
        <v>0.66187460697256029</v>
      </c>
      <c r="P93" s="348">
        <f>SUM(P47:$U47)</f>
        <v>0.29629112756811082</v>
      </c>
      <c r="Q93" s="348">
        <f>SUM(Q47:$U47)</f>
        <v>0.27404106385074556</v>
      </c>
      <c r="R93" s="348">
        <f>SUM(R47:$U47)</f>
        <v>0.2413835262414068</v>
      </c>
      <c r="S93" s="348">
        <f>SUM(S47:$U47)</f>
        <v>0.19999686977826059</v>
      </c>
      <c r="T93" s="348">
        <f>SUM(T47:$U47)</f>
        <v>1.3847019290551543E-2</v>
      </c>
      <c r="U93" s="348">
        <f>SUM(U47:$U47)</f>
        <v>3.7069895770400763E-3</v>
      </c>
    </row>
    <row r="94" spans="1:21" x14ac:dyDescent="0.25">
      <c r="A94" s="348"/>
      <c r="B94" s="348"/>
      <c r="C94" s="349">
        <v>2016</v>
      </c>
      <c r="D94" s="348">
        <f>SUM(D48:$U48)</f>
        <v>0.95809597121842671</v>
      </c>
      <c r="E94" s="348">
        <f>SUM(E48:$U48)</f>
        <v>0.95789953134953976</v>
      </c>
      <c r="F94" s="348">
        <f>SUM(F48:$U48)</f>
        <v>0.95415788632817566</v>
      </c>
      <c r="G94" s="348">
        <f>SUM(G48:$U48)</f>
        <v>0.94772063405252993</v>
      </c>
      <c r="H94" s="348">
        <f>SUM(H48:$U48)</f>
        <v>0.93809319962747395</v>
      </c>
      <c r="I94" s="348">
        <f>SUM(I48:$U48)</f>
        <v>0.88557839696295559</v>
      </c>
      <c r="J94" s="348">
        <f>SUM(J48:$U48)</f>
        <v>0.86075283703394234</v>
      </c>
      <c r="K94" s="348">
        <f>SUM(K48:$U48)</f>
        <v>0.8412965249735862</v>
      </c>
      <c r="L94" s="348">
        <f>SUM(L48:$U48)</f>
        <v>0.82187344622798264</v>
      </c>
      <c r="M94" s="348">
        <f>SUM(M48:$U48)</f>
        <v>0.71891678613610566</v>
      </c>
      <c r="N94" s="348">
        <f>SUM(N48:$U48)</f>
        <v>0.70021979627199471</v>
      </c>
      <c r="O94" s="348">
        <f>SUM(O48:$U48)</f>
        <v>0.6772081081289798</v>
      </c>
      <c r="P94" s="348">
        <f>SUM(P48:$U48)</f>
        <v>0.32102526468224823</v>
      </c>
      <c r="Q94" s="348">
        <f>SUM(Q48:$U48)</f>
        <v>0.29637981695123017</v>
      </c>
      <c r="R94" s="348">
        <f>SUM(R48:$U48)</f>
        <v>0.26603740942664444</v>
      </c>
      <c r="S94" s="348">
        <f>SUM(S48:$U48)</f>
        <v>0.22611337271519005</v>
      </c>
      <c r="T94" s="348">
        <f>SUM(T48:$U48)</f>
        <v>1.4176630647853017E-2</v>
      </c>
      <c r="U94" s="348">
        <f>SUM(U48:$U48)</f>
        <v>3.3712892327457666E-3</v>
      </c>
    </row>
    <row r="95" spans="1:21" x14ac:dyDescent="0.25">
      <c r="A95" s="348"/>
      <c r="B95" s="348"/>
      <c r="C95" s="349">
        <v>12016</v>
      </c>
      <c r="D95" s="348">
        <f>SUM(D49:$U49)</f>
        <v>0.95809597121842671</v>
      </c>
      <c r="E95" s="348">
        <f>SUM(E49:$U49)</f>
        <v>0.95789953134953976</v>
      </c>
      <c r="F95" s="348">
        <f>SUM(F49:$U49)</f>
        <v>0.95415788632817566</v>
      </c>
      <c r="G95" s="348">
        <f>SUM(G49:$U49)</f>
        <v>0.94772063405252993</v>
      </c>
      <c r="H95" s="348">
        <f>SUM(H49:$U49)</f>
        <v>0.93809319962747395</v>
      </c>
      <c r="I95" s="348">
        <f>SUM(I49:$U49)</f>
        <v>0.88557839696295559</v>
      </c>
      <c r="J95" s="348">
        <f>SUM(J49:$U49)</f>
        <v>0.86075283703394234</v>
      </c>
      <c r="K95" s="348">
        <f>SUM(K49:$U49)</f>
        <v>0.8412965249735862</v>
      </c>
      <c r="L95" s="348">
        <f>SUM(L49:$U49)</f>
        <v>0.82187344622798264</v>
      </c>
      <c r="M95" s="348">
        <f>SUM(M49:$U49)</f>
        <v>0.71891678613610566</v>
      </c>
      <c r="N95" s="348">
        <f>SUM(N49:$U49)</f>
        <v>0.70021979627199471</v>
      </c>
      <c r="O95" s="348">
        <f>SUM(O49:$U49)</f>
        <v>0.6772081081289798</v>
      </c>
      <c r="P95" s="348">
        <f>SUM(P49:$U49)</f>
        <v>0.32102526468224823</v>
      </c>
      <c r="Q95" s="348">
        <f>SUM(Q49:$U49)</f>
        <v>0.29637981695123017</v>
      </c>
      <c r="R95" s="348">
        <f>SUM(R49:$U49)</f>
        <v>0.26603740942664444</v>
      </c>
      <c r="S95" s="348">
        <f>SUM(S49:$U49)</f>
        <v>0.22611337271519005</v>
      </c>
      <c r="T95" s="348">
        <f>SUM(T49:$U49)</f>
        <v>1.4176630647853017E-2</v>
      </c>
      <c r="U95" s="348">
        <f>SUM(U49:$U49)</f>
        <v>3.3712892327457666E-3</v>
      </c>
    </row>
    <row r="96" spans="1:21" s="342" customFormat="1" x14ac:dyDescent="0.25">
      <c r="B96" s="351"/>
      <c r="C96" s="344"/>
    </row>
    <row r="97" spans="3:3" s="342" customFormat="1" x14ac:dyDescent="0.25">
      <c r="C97" s="344"/>
    </row>
    <row r="98" spans="3:3" s="342" customFormat="1" x14ac:dyDescent="0.25">
      <c r="C98" s="344"/>
    </row>
    <row r="99" spans="3:3" s="342" customFormat="1" x14ac:dyDescent="0.25">
      <c r="C99" s="344"/>
    </row>
    <row r="100" spans="3:3" s="342" customFormat="1" x14ac:dyDescent="0.25">
      <c r="C100" s="344"/>
    </row>
    <row r="101" spans="3:3" s="342" customFormat="1" x14ac:dyDescent="0.25">
      <c r="C101" s="344"/>
    </row>
    <row r="102" spans="3:3" s="342" customFormat="1" x14ac:dyDescent="0.25">
      <c r="C102" s="344"/>
    </row>
    <row r="103" spans="3:3" s="342" customFormat="1" x14ac:dyDescent="0.25">
      <c r="C103" s="344"/>
    </row>
    <row r="104" spans="3:3" s="342" customFormat="1" x14ac:dyDescent="0.25">
      <c r="C104" s="344"/>
    </row>
    <row r="105" spans="3:3" s="342" customFormat="1" x14ac:dyDescent="0.25">
      <c r="C105" s="344"/>
    </row>
    <row r="106" spans="3:3" s="342" customFormat="1" x14ac:dyDescent="0.25">
      <c r="C106" s="344"/>
    </row>
    <row r="107" spans="3:3" s="342" customFormat="1" x14ac:dyDescent="0.25">
      <c r="C107" s="344"/>
    </row>
    <row r="108" spans="3:3" s="342" customFormat="1" x14ac:dyDescent="0.25">
      <c r="C108" s="344"/>
    </row>
    <row r="109" spans="3:3" s="342" customFormat="1" x14ac:dyDescent="0.25">
      <c r="C109" s="344"/>
    </row>
    <row r="110" spans="3:3" s="342" customFormat="1" x14ac:dyDescent="0.25">
      <c r="C110" s="344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5" width="17" customWidth="1"/>
    <col min="6" max="10" width="17.425781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  <c r="H1" s="3"/>
      <c r="I1" s="3"/>
      <c r="J1" s="3"/>
    </row>
    <row r="2" spans="1:11" s="9" customFormat="1" ht="3" customHeight="1" x14ac:dyDescent="0.25">
      <c r="A2" s="142"/>
      <c r="B2" s="143"/>
      <c r="C2" s="142"/>
      <c r="D2" s="6"/>
      <c r="E2" s="6"/>
      <c r="F2" s="7"/>
      <c r="G2" s="7"/>
      <c r="H2" s="7"/>
      <c r="I2" s="7"/>
      <c r="J2" s="7"/>
    </row>
    <row r="3" spans="1:11" s="165" customFormat="1" ht="10.5" customHeight="1" x14ac:dyDescent="0.25">
      <c r="A3" s="161">
        <v>10</v>
      </c>
      <c r="B3" s="162"/>
      <c r="C3" s="163"/>
      <c r="D3" s="164"/>
      <c r="E3" s="163" t="s">
        <v>235</v>
      </c>
      <c r="F3" s="163" t="s">
        <v>252</v>
      </c>
      <c r="G3" s="163" t="s">
        <v>272</v>
      </c>
      <c r="H3" s="163" t="s">
        <v>253</v>
      </c>
      <c r="I3" s="163" t="s">
        <v>254</v>
      </c>
      <c r="J3" s="163" t="s">
        <v>255</v>
      </c>
      <c r="K3" s="163"/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49</v>
      </c>
      <c r="F4" s="163">
        <f>HLOOKUP(F$3,'Pnad-C'!$1:$1048576,2,0)</f>
        <v>52</v>
      </c>
      <c r="G4" s="163">
        <f>HLOOKUP(G$3,'Pnad-C'!$1:$1048576,2,0)</f>
        <v>53</v>
      </c>
      <c r="H4" s="163">
        <f>HLOOKUP(H$3,'Pnad-C'!$1:$1048576,2,0)</f>
        <v>54</v>
      </c>
      <c r="I4" s="163">
        <f>HLOOKUP(I$3,'Pnad-C'!$1:$1048576,2,0)</f>
        <v>55</v>
      </c>
      <c r="J4" s="163">
        <f>HLOOKUP(J$3,'Pnad-C'!$1:$1048576,2,0)</f>
        <v>56</v>
      </c>
      <c r="K4" s="167"/>
    </row>
    <row r="5" spans="1:11" s="12" customFormat="1" ht="43.5" customHeight="1" x14ac:dyDescent="0.25">
      <c r="A5" s="11"/>
      <c r="B5" s="148"/>
      <c r="C5" s="138"/>
      <c r="D5" s="371" t="str">
        <f>VLOOKUP(A3,'Indicadores do boletim'!$D:$N,3,0)</f>
        <v>Taxa de participação da população de 14 anos ou mais no mercado de trabalho segundo faixa etária: Região Metropolitana do Rio de Janeiro, 2012 a 2016</v>
      </c>
      <c r="E5" s="371"/>
      <c r="F5" s="371"/>
      <c r="G5" s="371"/>
      <c r="H5" s="371"/>
      <c r="I5" s="371"/>
      <c r="J5" s="371"/>
    </row>
    <row r="6" spans="1:11" s="12" customFormat="1" ht="14.25" customHeight="1" thickBot="1" x14ac:dyDescent="0.3">
      <c r="A6" s="11"/>
      <c r="B6" s="150"/>
      <c r="C6" s="138"/>
      <c r="D6" s="13"/>
      <c r="E6" s="13"/>
      <c r="F6" s="14"/>
      <c r="J6" s="102" t="s">
        <v>186</v>
      </c>
    </row>
    <row r="7" spans="1:11" s="11" customFormat="1" ht="22.5" customHeight="1" thickTop="1" x14ac:dyDescent="0.25">
      <c r="A7" s="138"/>
      <c r="B7" s="151"/>
      <c r="C7" s="138"/>
      <c r="D7" s="96" t="s">
        <v>0</v>
      </c>
      <c r="E7" s="116" t="s">
        <v>372</v>
      </c>
      <c r="F7" s="97" t="s">
        <v>689</v>
      </c>
      <c r="G7" s="97" t="s">
        <v>188</v>
      </c>
      <c r="H7" s="97" t="s">
        <v>189</v>
      </c>
      <c r="I7" s="97" t="s">
        <v>190</v>
      </c>
      <c r="J7" s="97" t="s">
        <v>191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7">
        <f>IFERROR(VLOOKUP($B8&amp;"_"&amp;$C8&amp;"_"&amp;$A$4,'Pnad-C'!$1:$1048576,E$4,0)*100,"-")</f>
        <v>59.205591678619385</v>
      </c>
      <c r="F8" s="117">
        <f>IFERROR(VLOOKUP($B8&amp;"_"&amp;$C8&amp;"_"&amp;$A$4,'Pnad-C'!$1:$1048576,F$4,0)*100,"-")</f>
        <v>11.274166405200958</v>
      </c>
      <c r="G8" s="117">
        <f>IFERROR(VLOOKUP($B8&amp;"_"&amp;$C8&amp;"_"&amp;$A$4,'Pnad-C'!$1:$1048576,G$4,0)*100,"-")</f>
        <v>72.081583738327026</v>
      </c>
      <c r="H8" s="117">
        <f>IFERROR(VLOOKUP($B8&amp;"_"&amp;$C8&amp;"_"&amp;$A$4,'Pnad-C'!$1:$1048576,H$4,0)*100,"-")</f>
        <v>80.360138416290283</v>
      </c>
      <c r="I8" s="117">
        <f>IFERROR(VLOOKUP($B8&amp;"_"&amp;$C8&amp;"_"&amp;$A$4,'Pnad-C'!$1:$1048576,I$4,0)*100,"-")</f>
        <v>56.900537014007568</v>
      </c>
      <c r="J8" s="117">
        <f>IFERROR(VLOOKUP($B8&amp;"_"&amp;$C8&amp;"_"&amp;$A$4,'Pnad-C'!$1:$1048576,J$4,0)*100,"-")</f>
        <v>12.841807305812836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7">
        <f>IFERROR(VLOOKUP($B9&amp;"_"&amp;$C9&amp;"_"&amp;$A$4,'Pnad-C'!$1:$1048576,E$4,0)*100,"-")</f>
        <v>59.527862071990967</v>
      </c>
      <c r="F9" s="118">
        <f>IFERROR(VLOOKUP($B9&amp;"_"&amp;$C9&amp;"_"&amp;$A$4,'Pnad-C'!$1:$1048576,F$4,0)*100,"-")</f>
        <v>12.284114956855774</v>
      </c>
      <c r="G9" s="118">
        <f>IFERROR(VLOOKUP($B9&amp;"_"&amp;$C9&amp;"_"&amp;$A$4,'Pnad-C'!$1:$1048576,G$4,0)*100,"-")</f>
        <v>73.894143104553223</v>
      </c>
      <c r="H9" s="118">
        <f>IFERROR(VLOOKUP($B9&amp;"_"&amp;$C9&amp;"_"&amp;$A$4,'Pnad-C'!$1:$1048576,H$4,0)*100,"-")</f>
        <v>80.55495023727417</v>
      </c>
      <c r="I9" s="118">
        <f>IFERROR(VLOOKUP($B9&amp;"_"&amp;$C9&amp;"_"&amp;$A$4,'Pnad-C'!$1:$1048576,I$4,0)*100,"-")</f>
        <v>55.888873338699341</v>
      </c>
      <c r="J9" s="118">
        <f>IFERROR(VLOOKUP($B9&amp;"_"&amp;$C9&amp;"_"&amp;$A$4,'Pnad-C'!$1:$1048576,J$4,0)*100,"-")</f>
        <v>13.124082982540131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7">
        <f>IFERROR(VLOOKUP($B10&amp;"_"&amp;$C10&amp;"_"&amp;$A$4,'Pnad-C'!$1:$1048576,E$4,0)*100,"-")</f>
        <v>59.465909004211426</v>
      </c>
      <c r="F10" s="118">
        <f>IFERROR(VLOOKUP($B10&amp;"_"&amp;$C10&amp;"_"&amp;$A$4,'Pnad-C'!$1:$1048576,F$4,0)*100,"-")</f>
        <v>11.065428704023361</v>
      </c>
      <c r="G10" s="118">
        <f>IFERROR(VLOOKUP($B10&amp;"_"&amp;$C10&amp;"_"&amp;$A$4,'Pnad-C'!$1:$1048576,G$4,0)*100,"-")</f>
        <v>72.089117765426636</v>
      </c>
      <c r="H10" s="118">
        <f>IFERROR(VLOOKUP($B10&amp;"_"&amp;$C10&amp;"_"&amp;$A$4,'Pnad-C'!$1:$1048576,H$4,0)*100,"-")</f>
        <v>80.846458673477173</v>
      </c>
      <c r="I10" s="118">
        <f>IFERROR(VLOOKUP($B10&amp;"_"&amp;$C10&amp;"_"&amp;$A$4,'Pnad-C'!$1:$1048576,I$4,0)*100,"-")</f>
        <v>56.350451707839966</v>
      </c>
      <c r="J10" s="118">
        <f>IFERROR(VLOOKUP($B10&amp;"_"&amp;$C10&amp;"_"&amp;$A$4,'Pnad-C'!$1:$1048576,J$4,0)*100,"-")</f>
        <v>13.057109713554382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7">
        <f>IFERROR(VLOOKUP($B11&amp;"_"&amp;$C11&amp;"_"&amp;$A$4,'Pnad-C'!$1:$1048576,E$4,0)*100,"-")</f>
        <v>58.91527533531189</v>
      </c>
      <c r="F11" s="118">
        <f>IFERROR(VLOOKUP($B11&amp;"_"&amp;$C11&amp;"_"&amp;$A$4,'Pnad-C'!$1:$1048576,F$4,0)*100,"-")</f>
        <v>11.196679621934891</v>
      </c>
      <c r="G11" s="118">
        <f>IFERROR(VLOOKUP($B11&amp;"_"&amp;$C11&amp;"_"&amp;$A$4,'Pnad-C'!$1:$1048576,G$4,0)*100,"-")</f>
        <v>71.254831552505493</v>
      </c>
      <c r="H11" s="118">
        <f>IFERROR(VLOOKUP($B11&amp;"_"&amp;$C11&amp;"_"&amp;$A$4,'Pnad-C'!$1:$1048576,H$4,0)*100,"-")</f>
        <v>80.24444580078125</v>
      </c>
      <c r="I11" s="118">
        <f>IFERROR(VLOOKUP($B11&amp;"_"&amp;$C11&amp;"_"&amp;$A$4,'Pnad-C'!$1:$1048576,I$4,0)*100,"-")</f>
        <v>56.765574216842651</v>
      </c>
      <c r="J11" s="118">
        <f>IFERROR(VLOOKUP($B11&amp;"_"&amp;$C11&amp;"_"&amp;$A$4,'Pnad-C'!$1:$1048576,J$4,0)*100,"-")</f>
        <v>12.827377021312714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7">
        <f>IFERROR(VLOOKUP($B12&amp;"_"&amp;$C12&amp;"_"&amp;$A$4,'Pnad-C'!$1:$1048576,E$4,0)*100,"-")</f>
        <v>58.913308382034302</v>
      </c>
      <c r="F12" s="118">
        <f>IFERROR(VLOOKUP($B12&amp;"_"&amp;$C12&amp;"_"&amp;$A$4,'Pnad-C'!$1:$1048576,F$4,0)*100,"-")</f>
        <v>10.550441592931747</v>
      </c>
      <c r="G12" s="118">
        <f>IFERROR(VLOOKUP($B12&amp;"_"&amp;$C12&amp;"_"&amp;$A$4,'Pnad-C'!$1:$1048576,G$4,0)*100,"-")</f>
        <v>71.088236570358276</v>
      </c>
      <c r="H12" s="118">
        <f>IFERROR(VLOOKUP($B12&amp;"_"&amp;$C12&amp;"_"&amp;$A$4,'Pnad-C'!$1:$1048576,H$4,0)*100,"-")</f>
        <v>79.79469895362854</v>
      </c>
      <c r="I12" s="118">
        <f>IFERROR(VLOOKUP($B12&amp;"_"&amp;$C12&amp;"_"&amp;$A$4,'Pnad-C'!$1:$1048576,I$4,0)*100,"-")</f>
        <v>58.597248792648315</v>
      </c>
      <c r="J12" s="118">
        <f>IFERROR(VLOOKUP($B12&amp;"_"&amp;$C12&amp;"_"&amp;$A$4,'Pnad-C'!$1:$1048576,J$4,0)*100,"-")</f>
        <v>12.358660250902176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28">
        <f>IFERROR(VLOOKUP($B13&amp;"_"&amp;$C13&amp;"_"&amp;$A$4,'Pnad-C'!$1:$1048576,E$4,0)*100,"-")</f>
        <v>58.366072177886963</v>
      </c>
      <c r="F13" s="117">
        <f>IFERROR(VLOOKUP($B13&amp;"_"&amp;$C13&amp;"_"&amp;$A$4,'Pnad-C'!$1:$1048576,F$4,0)*100,"-")</f>
        <v>9.3927048146724701</v>
      </c>
      <c r="G13" s="117">
        <f>IFERROR(VLOOKUP($B13&amp;"_"&amp;$C13&amp;"_"&amp;$A$4,'Pnad-C'!$1:$1048576,G$4,0)*100,"-")</f>
        <v>70.123469829559326</v>
      </c>
      <c r="H13" s="117">
        <f>IFERROR(VLOOKUP($B13&amp;"_"&amp;$C13&amp;"_"&amp;$A$4,'Pnad-C'!$1:$1048576,H$4,0)*100,"-")</f>
        <v>80.281901359558105</v>
      </c>
      <c r="I13" s="117">
        <f>IFERROR(VLOOKUP($B13&amp;"_"&amp;$C13&amp;"_"&amp;$A$4,'Pnad-C'!$1:$1048576,I$4,0)*100,"-")</f>
        <v>57.840847969055176</v>
      </c>
      <c r="J13" s="117">
        <f>IFERROR(VLOOKUP($B13&amp;"_"&amp;$C13&amp;"_"&amp;$A$4,'Pnad-C'!$1:$1048576,J$4,0)*100,"-")</f>
        <v>12.010965496301651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7">
        <f>IFERROR(VLOOKUP($B14&amp;"_"&amp;$C14&amp;"_"&amp;$A$4,'Pnad-C'!$1:$1048576,E$4,0)*100,"-")</f>
        <v>58.889257907867432</v>
      </c>
      <c r="F14" s="118">
        <f>IFERROR(VLOOKUP($B14&amp;"_"&amp;$C14&amp;"_"&amp;$A$4,'Pnad-C'!$1:$1048576,F$4,0)*100,"-")</f>
        <v>10.857532918453217</v>
      </c>
      <c r="G14" s="118">
        <f>IFERROR(VLOOKUP($B14&amp;"_"&amp;$C14&amp;"_"&amp;$A$4,'Pnad-C'!$1:$1048576,G$4,0)*100,"-")</f>
        <v>70.879495143890381</v>
      </c>
      <c r="H14" s="118">
        <f>IFERROR(VLOOKUP($B14&amp;"_"&amp;$C14&amp;"_"&amp;$A$4,'Pnad-C'!$1:$1048576,H$4,0)*100,"-")</f>
        <v>80.643916130065918</v>
      </c>
      <c r="I14" s="118">
        <f>IFERROR(VLOOKUP($B14&amp;"_"&amp;$C14&amp;"_"&amp;$A$4,'Pnad-C'!$1:$1048576,I$4,0)*100,"-")</f>
        <v>57.945156097412109</v>
      </c>
      <c r="J14" s="118">
        <f>IFERROR(VLOOKUP($B14&amp;"_"&amp;$C14&amp;"_"&amp;$A$4,'Pnad-C'!$1:$1048576,J$4,0)*100,"-")</f>
        <v>11.906654387712479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7">
        <f>IFERROR(VLOOKUP($B15&amp;"_"&amp;$C15&amp;"_"&amp;$A$4,'Pnad-C'!$1:$1048576,E$4,0)*100,"-")</f>
        <v>58.50759744644165</v>
      </c>
      <c r="F15" s="118">
        <f>IFERROR(VLOOKUP($B15&amp;"_"&amp;$C15&amp;"_"&amp;$A$4,'Pnad-C'!$1:$1048576,F$4,0)*100,"-")</f>
        <v>10.250185430049896</v>
      </c>
      <c r="G15" s="118">
        <f>IFERROR(VLOOKUP($B15&amp;"_"&amp;$C15&amp;"_"&amp;$A$4,'Pnad-C'!$1:$1048576,G$4,0)*100,"-")</f>
        <v>70.303618907928467</v>
      </c>
      <c r="H15" s="118">
        <f>IFERROR(VLOOKUP($B15&amp;"_"&amp;$C15&amp;"_"&amp;$A$4,'Pnad-C'!$1:$1048576,H$4,0)*100,"-")</f>
        <v>79.998958110809326</v>
      </c>
      <c r="I15" s="118">
        <f>IFERROR(VLOOKUP($B15&amp;"_"&amp;$C15&amp;"_"&amp;$A$4,'Pnad-C'!$1:$1048576,I$4,0)*100,"-")</f>
        <v>57.939571142196655</v>
      </c>
      <c r="J15" s="118">
        <f>IFERROR(VLOOKUP($B15&amp;"_"&amp;$C15&amp;"_"&amp;$A$4,'Pnad-C'!$1:$1048576,J$4,0)*100,"-")</f>
        <v>12.263187021017075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7">
        <f>IFERROR(VLOOKUP($B16&amp;"_"&amp;$C16&amp;"_"&amp;$A$4,'Pnad-C'!$1:$1048576,E$4,0)*100,"-")</f>
        <v>58.751308917999268</v>
      </c>
      <c r="F16" s="118">
        <f>IFERROR(VLOOKUP($B16&amp;"_"&amp;$C16&amp;"_"&amp;$A$4,'Pnad-C'!$1:$1048576,F$4,0)*100,"-")</f>
        <v>8.4029458463191986</v>
      </c>
      <c r="G16" s="118">
        <f>IFERROR(VLOOKUP($B16&amp;"_"&amp;$C16&amp;"_"&amp;$A$4,'Pnad-C'!$1:$1048576,G$4,0)*100,"-")</f>
        <v>70.71833610534668</v>
      </c>
      <c r="H16" s="118">
        <f>IFERROR(VLOOKUP($B16&amp;"_"&amp;$C16&amp;"_"&amp;$A$4,'Pnad-C'!$1:$1048576,H$4,0)*100,"-")</f>
        <v>80.532866716384888</v>
      </c>
      <c r="I16" s="118">
        <f>IFERROR(VLOOKUP($B16&amp;"_"&amp;$C16&amp;"_"&amp;$A$4,'Pnad-C'!$1:$1048576,I$4,0)*100,"-")</f>
        <v>58.837336301803589</v>
      </c>
      <c r="J16" s="118">
        <f>IFERROR(VLOOKUP($B16&amp;"_"&amp;$C16&amp;"_"&amp;$A$4,'Pnad-C'!$1:$1048576,J$4,0)*100,"-")</f>
        <v>12.423817068338394</v>
      </c>
    </row>
    <row r="17" spans="2:10" ht="15.75" x14ac:dyDescent="0.25">
      <c r="B17" s="10">
        <f t="shared" si="1"/>
        <v>2013</v>
      </c>
      <c r="C17" s="152">
        <v>4</v>
      </c>
      <c r="D17" s="99" t="s">
        <v>6</v>
      </c>
      <c r="E17" s="127">
        <f>IFERROR(VLOOKUP($B17&amp;"_"&amp;$C17&amp;"_"&amp;$A$4,'Pnad-C'!$1:$1048576,E$4,0)*100,"-")</f>
        <v>57.316124439239502</v>
      </c>
      <c r="F17" s="118">
        <f>IFERROR(VLOOKUP($B17&amp;"_"&amp;$C17&amp;"_"&amp;$A$4,'Pnad-C'!$1:$1048576,F$4,0)*100,"-")</f>
        <v>8.0601558089256287</v>
      </c>
      <c r="G17" s="118">
        <f>IFERROR(VLOOKUP($B17&amp;"_"&amp;$C17&amp;"_"&amp;$A$4,'Pnad-C'!$1:$1048576,G$4,0)*100,"-")</f>
        <v>68.592417240142822</v>
      </c>
      <c r="H17" s="118">
        <f>IFERROR(VLOOKUP($B17&amp;"_"&amp;$C17&amp;"_"&amp;$A$4,'Pnad-C'!$1:$1048576,H$4,0)*100,"-")</f>
        <v>79.95186448097229</v>
      </c>
      <c r="I17" s="118">
        <f>IFERROR(VLOOKUP($B17&amp;"_"&amp;$C17&amp;"_"&amp;$A$4,'Pnad-C'!$1:$1048576,I$4,0)*100,"-")</f>
        <v>56.641322374343872</v>
      </c>
      <c r="J17" s="118">
        <f>IFERROR(VLOOKUP($B17&amp;"_"&amp;$C17&amp;"_"&amp;$A$4,'Pnad-C'!$1:$1048576,J$4,0)*100,"-")</f>
        <v>11.450202763080597</v>
      </c>
    </row>
    <row r="18" spans="2:10" ht="15.75" x14ac:dyDescent="0.25">
      <c r="B18" s="10">
        <f>D18</f>
        <v>2014</v>
      </c>
      <c r="C18" s="152">
        <v>0</v>
      </c>
      <c r="D18" s="98">
        <v>2014</v>
      </c>
      <c r="E18" s="128">
        <f>IFERROR(VLOOKUP($B18&amp;"_"&amp;$C18&amp;"_"&amp;$A$4,'Pnad-C'!$1:$1048576,E$4,0)*100,"-")</f>
        <v>57.223272323608398</v>
      </c>
      <c r="F18" s="117">
        <f>IFERROR(VLOOKUP($B18&amp;"_"&amp;$C18&amp;"_"&amp;$A$4,'Pnad-C'!$1:$1048576,F$4,0)*100,"-")</f>
        <v>8.0726481974124908</v>
      </c>
      <c r="G18" s="117">
        <f>IFERROR(VLOOKUP($B18&amp;"_"&amp;$C18&amp;"_"&amp;$A$4,'Pnad-C'!$1:$1048576,G$4,0)*100,"-")</f>
        <v>68.24030876159668</v>
      </c>
      <c r="H18" s="117">
        <f>IFERROR(VLOOKUP($B18&amp;"_"&amp;$C18&amp;"_"&amp;$A$4,'Pnad-C'!$1:$1048576,H$4,0)*100,"-")</f>
        <v>80.626976490020752</v>
      </c>
      <c r="I18" s="117">
        <f>IFERROR(VLOOKUP($B18&amp;"_"&amp;$C18&amp;"_"&amp;$A$4,'Pnad-C'!$1:$1048576,I$4,0)*100,"-")</f>
        <v>56.355702877044678</v>
      </c>
      <c r="J18" s="117">
        <f>IFERROR(VLOOKUP($B18&amp;"_"&amp;$C18&amp;"_"&amp;$A$4,'Pnad-C'!$1:$1048576,J$4,0)*100,"-")</f>
        <v>11.115588247776031</v>
      </c>
    </row>
    <row r="19" spans="2:10" ht="15.75" x14ac:dyDescent="0.25">
      <c r="B19" s="10">
        <f>B18</f>
        <v>2014</v>
      </c>
      <c r="C19" s="152">
        <v>1</v>
      </c>
      <c r="D19" s="99" t="s">
        <v>3</v>
      </c>
      <c r="E19" s="127">
        <f>IFERROR(VLOOKUP($B19&amp;"_"&amp;$C19&amp;"_"&amp;$A$4,'Pnad-C'!$1:$1048576,E$4,0)*100,"-")</f>
        <v>58.066487312316895</v>
      </c>
      <c r="F19" s="118">
        <f>IFERROR(VLOOKUP($B19&amp;"_"&amp;$C19&amp;"_"&amp;$A$4,'Pnad-C'!$1:$1048576,F$4,0)*100,"-")</f>
        <v>9.6474573016166687</v>
      </c>
      <c r="G19" s="118">
        <f>IFERROR(VLOOKUP($B19&amp;"_"&amp;$C19&amp;"_"&amp;$A$4,'Pnad-C'!$1:$1048576,G$4,0)*100,"-")</f>
        <v>69.590115547180176</v>
      </c>
      <c r="H19" s="118">
        <f>IFERROR(VLOOKUP($B19&amp;"_"&amp;$C19&amp;"_"&amp;$A$4,'Pnad-C'!$1:$1048576,H$4,0)*100,"-")</f>
        <v>81.22861385345459</v>
      </c>
      <c r="I19" s="118">
        <f>IFERROR(VLOOKUP($B19&amp;"_"&amp;$C19&amp;"_"&amp;$A$4,'Pnad-C'!$1:$1048576,I$4,0)*100,"-")</f>
        <v>55.681580305099487</v>
      </c>
      <c r="J19" s="118">
        <f>IFERROR(VLOOKUP($B19&amp;"_"&amp;$C19&amp;"_"&amp;$A$4,'Pnad-C'!$1:$1048576,J$4,0)*100,"-")</f>
        <v>11.029728502035141</v>
      </c>
    </row>
    <row r="20" spans="2:10" ht="15.75" x14ac:dyDescent="0.25">
      <c r="B20" s="10">
        <f t="shared" ref="B20:B22" si="2">B19</f>
        <v>2014</v>
      </c>
      <c r="C20" s="152">
        <v>2</v>
      </c>
      <c r="D20" s="99" t="s">
        <v>4</v>
      </c>
      <c r="E20" s="127">
        <f>IFERROR(VLOOKUP($B20&amp;"_"&amp;$C20&amp;"_"&amp;$A$4,'Pnad-C'!$1:$1048576,E$4,0)*100,"-")</f>
        <v>57.368588447570801</v>
      </c>
      <c r="F20" s="118">
        <f>IFERROR(VLOOKUP($B20&amp;"_"&amp;$C20&amp;"_"&amp;$A$4,'Pnad-C'!$1:$1048576,F$4,0)*100,"-")</f>
        <v>8.4586776793003082</v>
      </c>
      <c r="G20" s="118">
        <f>IFERROR(VLOOKUP($B20&amp;"_"&amp;$C20&amp;"_"&amp;$A$4,'Pnad-C'!$1:$1048576,G$4,0)*100,"-")</f>
        <v>68.464452028274536</v>
      </c>
      <c r="H20" s="118">
        <f>IFERROR(VLOOKUP($B20&amp;"_"&amp;$C20&amp;"_"&amp;$A$4,'Pnad-C'!$1:$1048576,H$4,0)*100,"-")</f>
        <v>80.426609516143799</v>
      </c>
      <c r="I20" s="118">
        <f>IFERROR(VLOOKUP($B20&amp;"_"&amp;$C20&amp;"_"&amp;$A$4,'Pnad-C'!$1:$1048576,I$4,0)*100,"-")</f>
        <v>56.363177299499512</v>
      </c>
      <c r="J20" s="118">
        <f>IFERROR(VLOOKUP($B20&amp;"_"&amp;$C20&amp;"_"&amp;$A$4,'Pnad-C'!$1:$1048576,J$4,0)*100,"-")</f>
        <v>10.953773558139801</v>
      </c>
    </row>
    <row r="21" spans="2:10" ht="15.75" x14ac:dyDescent="0.25">
      <c r="B21" s="10">
        <f t="shared" si="2"/>
        <v>2014</v>
      </c>
      <c r="C21" s="152">
        <v>3</v>
      </c>
      <c r="D21" s="99" t="s">
        <v>5</v>
      </c>
      <c r="E21" s="127">
        <f>IFERROR(VLOOKUP($B21&amp;"_"&amp;$C21&amp;"_"&amp;$A$4,'Pnad-C'!$1:$1048576,E$4,0)*100,"-")</f>
        <v>57.121104001998901</v>
      </c>
      <c r="F21" s="118">
        <f>IFERROR(VLOOKUP($B21&amp;"_"&amp;$C21&amp;"_"&amp;$A$4,'Pnad-C'!$1:$1048576,F$4,0)*100,"-")</f>
        <v>7.2195053100585938</v>
      </c>
      <c r="G21" s="118">
        <f>IFERROR(VLOOKUP($B21&amp;"_"&amp;$C21&amp;"_"&amp;$A$4,'Pnad-C'!$1:$1048576,G$4,0)*100,"-")</f>
        <v>67.893069982528687</v>
      </c>
      <c r="H21" s="118">
        <f>IFERROR(VLOOKUP($B21&amp;"_"&amp;$C21&amp;"_"&amp;$A$4,'Pnad-C'!$1:$1048576,H$4,0)*100,"-")</f>
        <v>81.304901838302612</v>
      </c>
      <c r="I21" s="118">
        <f>IFERROR(VLOOKUP($B21&amp;"_"&amp;$C21&amp;"_"&amp;$A$4,'Pnad-C'!$1:$1048576,I$4,0)*100,"-")</f>
        <v>56.538093090057373</v>
      </c>
      <c r="J21" s="118">
        <f>IFERROR(VLOOKUP($B21&amp;"_"&amp;$C21&amp;"_"&amp;$A$4,'Pnad-C'!$1:$1048576,J$4,0)*100,"-")</f>
        <v>11.045872420072556</v>
      </c>
    </row>
    <row r="22" spans="2:10" ht="15.75" x14ac:dyDescent="0.25">
      <c r="B22" s="10">
        <f t="shared" si="2"/>
        <v>2014</v>
      </c>
      <c r="C22" s="152">
        <v>4</v>
      </c>
      <c r="D22" s="99" t="s">
        <v>6</v>
      </c>
      <c r="E22" s="127">
        <f>IFERROR(VLOOKUP($B22&amp;"_"&amp;$C22&amp;"_"&amp;$A$4,'Pnad-C'!$1:$1048576,E$4,0)*100,"-")</f>
        <v>56.336921453475952</v>
      </c>
      <c r="F22" s="118">
        <f>IFERROR(VLOOKUP($B22&amp;"_"&amp;$C22&amp;"_"&amp;$A$4,'Pnad-C'!$1:$1048576,F$4,0)*100,"-")</f>
        <v>6.9649524986743927</v>
      </c>
      <c r="G22" s="118">
        <f>IFERROR(VLOOKUP($B22&amp;"_"&amp;$C22&amp;"_"&amp;$A$4,'Pnad-C'!$1:$1048576,G$4,0)*100,"-")</f>
        <v>67.01359748840332</v>
      </c>
      <c r="H22" s="118">
        <f>IFERROR(VLOOKUP($B22&amp;"_"&amp;$C22&amp;"_"&amp;$A$4,'Pnad-C'!$1:$1048576,H$4,0)*100,"-")</f>
        <v>79.547792673110962</v>
      </c>
      <c r="I22" s="118">
        <f>IFERROR(VLOOKUP($B22&amp;"_"&amp;$C22&amp;"_"&amp;$A$4,'Pnad-C'!$1:$1048576,I$4,0)*100,"-")</f>
        <v>56.839966773986816</v>
      </c>
      <c r="J22" s="118">
        <f>IFERROR(VLOOKUP($B22&amp;"_"&amp;$C22&amp;"_"&amp;$A$4,'Pnad-C'!$1:$1048576,J$4,0)*100,"-")</f>
        <v>11.432980000972748</v>
      </c>
    </row>
    <row r="23" spans="2:10" ht="15.75" x14ac:dyDescent="0.25">
      <c r="B23" s="10">
        <f>D23</f>
        <v>2015</v>
      </c>
      <c r="C23" s="152">
        <v>0</v>
      </c>
      <c r="D23" s="98">
        <v>2015</v>
      </c>
      <c r="E23" s="128">
        <f>IFERROR(VLOOKUP($B23&amp;"_"&amp;$C23&amp;"_"&amp;$A$4,'Pnad-C'!$1:$1048576,E$4,0)*100,"-")</f>
        <v>57.09613561630249</v>
      </c>
      <c r="F23" s="117">
        <f>IFERROR(VLOOKUP($B23&amp;"_"&amp;$C23&amp;"_"&amp;$A$4,'Pnad-C'!$1:$1048576,F$4,0)*100,"-")</f>
        <v>7.2842046618461609</v>
      </c>
      <c r="G23" s="117">
        <f>IFERROR(VLOOKUP($B23&amp;"_"&amp;$C23&amp;"_"&amp;$A$4,'Pnad-C'!$1:$1048576,G$4,0)*100,"-")</f>
        <v>67.338156700134277</v>
      </c>
      <c r="H23" s="117">
        <f>IFERROR(VLOOKUP($B23&amp;"_"&amp;$C23&amp;"_"&amp;$A$4,'Pnad-C'!$1:$1048576,H$4,0)*100,"-")</f>
        <v>80.720740556716919</v>
      </c>
      <c r="I23" s="117">
        <f>IFERROR(VLOOKUP($B23&amp;"_"&amp;$C23&amp;"_"&amp;$A$4,'Pnad-C'!$1:$1048576,I$4,0)*100,"-")</f>
        <v>58.115041255950928</v>
      </c>
      <c r="J23" s="117">
        <f>IFERROR(VLOOKUP($B23&amp;"_"&amp;$C23&amp;"_"&amp;$A$4,'Pnad-C'!$1:$1048576,J$4,0)*100,"-")</f>
        <v>11.315757036209106</v>
      </c>
    </row>
    <row r="24" spans="2:10" ht="15.75" x14ac:dyDescent="0.25">
      <c r="B24" s="10">
        <f>B23</f>
        <v>2015</v>
      </c>
      <c r="C24" s="152">
        <v>1</v>
      </c>
      <c r="D24" s="99" t="s">
        <v>3</v>
      </c>
      <c r="E24" s="127">
        <f>IFERROR(VLOOKUP($B24&amp;"_"&amp;$C24&amp;"_"&amp;$A$4,'Pnad-C'!$1:$1048576,E$4,0)*100,"-")</f>
        <v>55.943691730499268</v>
      </c>
      <c r="F24" s="118">
        <f>IFERROR(VLOOKUP($B24&amp;"_"&amp;$C24&amp;"_"&amp;$A$4,'Pnad-C'!$1:$1048576,F$4,0)*100,"-")</f>
        <v>6.9369301199913025</v>
      </c>
      <c r="G24" s="118">
        <f>IFERROR(VLOOKUP($B24&amp;"_"&amp;$C24&amp;"_"&amp;$A$4,'Pnad-C'!$1:$1048576,G$4,0)*100,"-")</f>
        <v>65.998351573944092</v>
      </c>
      <c r="H24" s="118">
        <f>IFERROR(VLOOKUP($B24&amp;"_"&amp;$C24&amp;"_"&amp;$A$4,'Pnad-C'!$1:$1048576,H$4,0)*100,"-")</f>
        <v>79.515135288238525</v>
      </c>
      <c r="I24" s="118">
        <f>IFERROR(VLOOKUP($B24&amp;"_"&amp;$C24&amp;"_"&amp;$A$4,'Pnad-C'!$1:$1048576,I$4,0)*100,"-")</f>
        <v>56.508392095565796</v>
      </c>
      <c r="J24" s="118">
        <f>IFERROR(VLOOKUP($B24&amp;"_"&amp;$C24&amp;"_"&amp;$A$4,'Pnad-C'!$1:$1048576,J$4,0)*100,"-")</f>
        <v>11.220413446426392</v>
      </c>
    </row>
    <row r="25" spans="2:10" ht="15.75" x14ac:dyDescent="0.25">
      <c r="B25" s="10">
        <f t="shared" ref="B25:B27" si="3">B24</f>
        <v>2015</v>
      </c>
      <c r="C25" s="152">
        <v>2</v>
      </c>
      <c r="D25" s="99" t="s">
        <v>4</v>
      </c>
      <c r="E25" s="127">
        <f>IFERROR(VLOOKUP($B25&amp;"_"&amp;$C25&amp;"_"&amp;$A$4,'Pnad-C'!$1:$1048576,E$4,0)*100,"-")</f>
        <v>57.152146100997925</v>
      </c>
      <c r="F25" s="118">
        <f>IFERROR(VLOOKUP($B25&amp;"_"&amp;$C25&amp;"_"&amp;$A$4,'Pnad-C'!$1:$1048576,F$4,0)*100,"-")</f>
        <v>6.5496720373630524</v>
      </c>
      <c r="G25" s="118">
        <f>IFERROR(VLOOKUP($B25&amp;"_"&amp;$C25&amp;"_"&amp;$A$4,'Pnad-C'!$1:$1048576,G$4,0)*100,"-")</f>
        <v>67.139416933059692</v>
      </c>
      <c r="H25" s="118">
        <f>IFERROR(VLOOKUP($B25&amp;"_"&amp;$C25&amp;"_"&amp;$A$4,'Pnad-C'!$1:$1048576,H$4,0)*100,"-")</f>
        <v>81.379371881484985</v>
      </c>
      <c r="I25" s="118">
        <f>IFERROR(VLOOKUP($B25&amp;"_"&amp;$C25&amp;"_"&amp;$A$4,'Pnad-C'!$1:$1048576,I$4,0)*100,"-")</f>
        <v>58.305639028549194</v>
      </c>
      <c r="J25" s="118">
        <f>IFERROR(VLOOKUP($B25&amp;"_"&amp;$C25&amp;"_"&amp;$A$4,'Pnad-C'!$1:$1048576,J$4,0)*100,"-")</f>
        <v>11.442848294973373</v>
      </c>
    </row>
    <row r="26" spans="2:10" ht="15.75" x14ac:dyDescent="0.25">
      <c r="B26" s="10">
        <f t="shared" si="3"/>
        <v>2015</v>
      </c>
      <c r="C26" s="152">
        <v>3</v>
      </c>
      <c r="D26" s="99" t="s">
        <v>5</v>
      </c>
      <c r="E26" s="127">
        <f>IFERROR(VLOOKUP($B26&amp;"_"&amp;$C26&amp;"_"&amp;$A$4,'Pnad-C'!$1:$1048576,E$4,0)*100,"-")</f>
        <v>57.511883974075317</v>
      </c>
      <c r="F26" s="118">
        <f>IFERROR(VLOOKUP($B26&amp;"_"&amp;$C26&amp;"_"&amp;$A$4,'Pnad-C'!$1:$1048576,F$4,0)*100,"-")</f>
        <v>6.9704331457614899</v>
      </c>
      <c r="G26" s="118">
        <f>IFERROR(VLOOKUP($B26&amp;"_"&amp;$C26&amp;"_"&amp;$A$4,'Pnad-C'!$1:$1048576,G$4,0)*100,"-")</f>
        <v>67.693889141082764</v>
      </c>
      <c r="H26" s="118">
        <f>IFERROR(VLOOKUP($B26&amp;"_"&amp;$C26&amp;"_"&amp;$A$4,'Pnad-C'!$1:$1048576,H$4,0)*100,"-")</f>
        <v>80.717635154724121</v>
      </c>
      <c r="I26" s="118">
        <f>IFERROR(VLOOKUP($B26&amp;"_"&amp;$C26&amp;"_"&amp;$A$4,'Pnad-C'!$1:$1048576,I$4,0)*100,"-")</f>
        <v>59.056365489959717</v>
      </c>
      <c r="J26" s="118">
        <f>IFERROR(VLOOKUP($B26&amp;"_"&amp;$C26&amp;"_"&amp;$A$4,'Pnad-C'!$1:$1048576,J$4,0)*100,"-")</f>
        <v>11.611863225698471</v>
      </c>
    </row>
    <row r="27" spans="2:10" ht="15.75" x14ac:dyDescent="0.25">
      <c r="B27" s="10">
        <f t="shared" si="3"/>
        <v>2015</v>
      </c>
      <c r="C27" s="152">
        <v>4</v>
      </c>
      <c r="D27" s="99" t="s">
        <v>6</v>
      </c>
      <c r="E27" s="127">
        <f>IFERROR(VLOOKUP($B27&amp;"_"&amp;$C27&amp;"_"&amp;$A$4,'Pnad-C'!$1:$1048576,E$4,0)*100,"-")</f>
        <v>57.776826620101929</v>
      </c>
      <c r="F27" s="118">
        <f>IFERROR(VLOOKUP($B27&amp;"_"&amp;$C27&amp;"_"&amp;$A$4,'Pnad-C'!$1:$1048576,F$4,0)*100,"-")</f>
        <v>8.6797818541526794</v>
      </c>
      <c r="G27" s="118">
        <f>IFERROR(VLOOKUP($B27&amp;"_"&amp;$C27&amp;"_"&amp;$A$4,'Pnad-C'!$1:$1048576,G$4,0)*100,"-")</f>
        <v>68.520957231521606</v>
      </c>
      <c r="H27" s="118">
        <f>IFERROR(VLOOKUP($B27&amp;"_"&amp;$C27&amp;"_"&amp;$A$4,'Pnad-C'!$1:$1048576,H$4,0)*100,"-")</f>
        <v>81.270825862884521</v>
      </c>
      <c r="I27" s="118">
        <f>IFERROR(VLOOKUP($B27&amp;"_"&amp;$C27&amp;"_"&amp;$A$4,'Pnad-C'!$1:$1048576,I$4,0)*100,"-")</f>
        <v>58.589762449264526</v>
      </c>
      <c r="J27" s="118">
        <f>IFERROR(VLOOKUP($B27&amp;"_"&amp;$C27&amp;"_"&amp;$A$4,'Pnad-C'!$1:$1048576,J$4,0)*100,"-")</f>
        <v>10.987904667854309</v>
      </c>
    </row>
    <row r="28" spans="2:10" ht="15.75" x14ac:dyDescent="0.25">
      <c r="B28" s="10">
        <f>D28</f>
        <v>2016</v>
      </c>
      <c r="C28" s="152">
        <v>0</v>
      </c>
      <c r="D28" s="98">
        <v>2016</v>
      </c>
      <c r="E28" s="128">
        <f>IFERROR(VLOOKUP($B28&amp;"_"&amp;$C28&amp;"_"&amp;$A$4,'Pnad-C'!$1:$1048576,E$4,0)*100,"-")</f>
        <v>57.959026098251343</v>
      </c>
      <c r="F28" s="117">
        <f>IFERROR(VLOOKUP($B28&amp;"_"&amp;$C28&amp;"_"&amp;$A$4,'Pnad-C'!$1:$1048576,F$4,0)*100,"-")</f>
        <v>8.2101799547672272</v>
      </c>
      <c r="G28" s="117">
        <f>IFERROR(VLOOKUP($B28&amp;"_"&amp;$C28&amp;"_"&amp;$A$4,'Pnad-C'!$1:$1048576,G$4,0)*100,"-")</f>
        <v>67.763864994049072</v>
      </c>
      <c r="H28" s="117">
        <f>IFERROR(VLOOKUP($B28&amp;"_"&amp;$C28&amp;"_"&amp;$A$4,'Pnad-C'!$1:$1048576,H$4,0)*100,"-")</f>
        <v>82.048416137695313</v>
      </c>
      <c r="I28" s="117">
        <f>IFERROR(VLOOKUP($B28&amp;"_"&amp;$C28&amp;"_"&amp;$A$4,'Pnad-C'!$1:$1048576,I$4,0)*100,"-")</f>
        <v>58.928537368774414</v>
      </c>
      <c r="J28" s="117">
        <f>IFERROR(VLOOKUP($B28&amp;"_"&amp;$C28&amp;"_"&amp;$A$4,'Pnad-C'!$1:$1048576,J$4,0)*100,"-")</f>
        <v>11.703847348690033</v>
      </c>
    </row>
    <row r="29" spans="2:10" ht="16.5" thickBot="1" x14ac:dyDescent="0.3">
      <c r="B29" s="10">
        <f>B28</f>
        <v>2016</v>
      </c>
      <c r="C29" s="152">
        <v>1</v>
      </c>
      <c r="D29" s="99" t="s">
        <v>3</v>
      </c>
      <c r="E29" s="127">
        <f>IFERROR(VLOOKUP($B29&amp;"_"&amp;$C29&amp;"_"&amp;$A$4,'Pnad-C'!$1:$1048576,E$4,0)*100,"-")</f>
        <v>57.959026098251343</v>
      </c>
      <c r="F29" s="118">
        <f>IFERROR(VLOOKUP($B29&amp;"_"&amp;$C29&amp;"_"&amp;$A$4,'Pnad-C'!$1:$1048576,F$4,0)*100,"-")</f>
        <v>8.2101799547672272</v>
      </c>
      <c r="G29" s="118">
        <f>IFERROR(VLOOKUP($B29&amp;"_"&amp;$C29&amp;"_"&amp;$A$4,'Pnad-C'!$1:$1048576,G$4,0)*100,"-")</f>
        <v>67.763864994049072</v>
      </c>
      <c r="H29" s="118">
        <f>IFERROR(VLOOKUP($B29&amp;"_"&amp;$C29&amp;"_"&amp;$A$4,'Pnad-C'!$1:$1048576,H$4,0)*100,"-")</f>
        <v>82.048416137695313</v>
      </c>
      <c r="I29" s="118">
        <f>IFERROR(VLOOKUP($B29&amp;"_"&amp;$C29&amp;"_"&amp;$A$4,'Pnad-C'!$1:$1048576,I$4,0)*100,"-")</f>
        <v>58.928537368774414</v>
      </c>
      <c r="J29" s="118">
        <f>IFERROR(VLOOKUP($B29&amp;"_"&amp;$C29&amp;"_"&amp;$A$4,'Pnad-C'!$1:$1048576,J$4,0)*100,"-")</f>
        <v>11.703847348690033</v>
      </c>
    </row>
    <row r="30" spans="2:10" ht="15" customHeight="1" thickTop="1" x14ac:dyDescent="0.25">
      <c r="C30" s="154"/>
      <c r="D30" s="372" t="s">
        <v>785</v>
      </c>
      <c r="E30" s="372"/>
      <c r="F30" s="372"/>
      <c r="G30" s="372"/>
      <c r="H30" s="372"/>
      <c r="I30" s="372"/>
      <c r="J30" s="372"/>
    </row>
    <row r="31" spans="2:10" x14ac:dyDescent="0.25">
      <c r="C31" s="154"/>
      <c r="D31" s="16" t="s">
        <v>2</v>
      </c>
      <c r="E31" s="16"/>
    </row>
    <row r="32" spans="2:10" x14ac:dyDescent="0.25">
      <c r="C32" s="154"/>
      <c r="D32" s="159" t="s">
        <v>435</v>
      </c>
      <c r="E32" s="105"/>
    </row>
    <row r="33" spans="3:5" x14ac:dyDescent="0.25">
      <c r="C33" s="154"/>
      <c r="D33" s="104" t="s">
        <v>436</v>
      </c>
      <c r="E33" s="104"/>
    </row>
  </sheetData>
  <mergeCells count="2">
    <mergeCell ref="D5:J5"/>
    <mergeCell ref="D30:J30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workbookViewId="0">
      <pane ySplit="7" topLeftCell="A8" activePane="bottomLeft" state="frozen"/>
      <selection activeCell="R15" sqref="R15"/>
      <selection pane="bottomLeft" activeCell="R15" sqref="R15"/>
    </sheetView>
  </sheetViews>
  <sheetFormatPr defaultRowHeight="15" x14ac:dyDescent="0.25"/>
  <cols>
    <col min="1" max="3" width="2.140625" style="153" customWidth="1"/>
    <col min="4" max="4" width="23.28515625" customWidth="1"/>
    <col min="5" max="5" width="16.7109375" customWidth="1"/>
    <col min="6" max="10" width="17.42578125" customWidth="1"/>
    <col min="11" max="11" width="18.140625" customWidth="1"/>
  </cols>
  <sheetData>
    <row r="1" spans="1:11" s="5" customFormat="1" ht="30" customHeight="1" x14ac:dyDescent="0.25">
      <c r="A1" s="1" t="s">
        <v>1</v>
      </c>
      <c r="B1" s="141"/>
      <c r="C1" s="1"/>
      <c r="D1" s="2"/>
      <c r="E1" s="2"/>
      <c r="F1" s="3"/>
      <c r="G1" s="3"/>
      <c r="H1" s="3"/>
      <c r="I1" s="3"/>
      <c r="J1" s="3"/>
      <c r="K1" s="3"/>
    </row>
    <row r="2" spans="1:11" s="9" customFormat="1" ht="3" customHeight="1" x14ac:dyDescent="0.25">
      <c r="A2" s="142"/>
      <c r="B2" s="143"/>
      <c r="C2" s="142"/>
      <c r="D2" s="6"/>
      <c r="E2" s="6"/>
      <c r="F2" s="7"/>
      <c r="G2" s="7"/>
      <c r="H2" s="7"/>
      <c r="I2" s="7"/>
      <c r="J2" s="7"/>
      <c r="K2" s="7"/>
    </row>
    <row r="3" spans="1:11" s="165" customFormat="1" ht="10.5" customHeight="1" x14ac:dyDescent="0.25">
      <c r="A3" s="161">
        <v>11</v>
      </c>
      <c r="B3" s="162"/>
      <c r="C3" s="163"/>
      <c r="D3" s="164"/>
      <c r="E3" s="163" t="s">
        <v>235</v>
      </c>
      <c r="F3" s="163" t="s">
        <v>256</v>
      </c>
      <c r="G3" s="163" t="s">
        <v>257</v>
      </c>
      <c r="H3" s="163" t="s">
        <v>258</v>
      </c>
      <c r="I3" s="163" t="s">
        <v>259</v>
      </c>
      <c r="J3" s="163" t="s">
        <v>260</v>
      </c>
      <c r="K3" s="163" t="s">
        <v>261</v>
      </c>
    </row>
    <row r="4" spans="1:11" s="165" customFormat="1" ht="9" customHeight="1" x14ac:dyDescent="0.2">
      <c r="A4" s="166" t="s">
        <v>9</v>
      </c>
      <c r="B4" s="162"/>
      <c r="C4" s="163"/>
      <c r="D4" s="164"/>
      <c r="E4" s="163">
        <f>HLOOKUP(E$3,'Pnad-C'!$1:$1048576,2,0)</f>
        <v>49</v>
      </c>
      <c r="F4" s="163">
        <f>HLOOKUP(F$3,'Pnad-C'!$1:$1048576,2,0)</f>
        <v>57</v>
      </c>
      <c r="G4" s="163">
        <f>HLOOKUP(G$3,'Pnad-C'!$1:$1048576,2,0)</f>
        <v>58</v>
      </c>
      <c r="H4" s="163">
        <f>HLOOKUP(H$3,'Pnad-C'!$1:$1048576,2,0)</f>
        <v>59</v>
      </c>
      <c r="I4" s="163">
        <f>HLOOKUP(I$3,'Pnad-C'!$1:$1048576,2,0)</f>
        <v>60</v>
      </c>
      <c r="J4" s="163">
        <f>HLOOKUP(J$3,'Pnad-C'!$1:$1048576,2,0)</f>
        <v>61</v>
      </c>
      <c r="K4" s="163">
        <f>HLOOKUP(K$3,'Pnad-C'!$1:$1048576,2,0)</f>
        <v>62</v>
      </c>
    </row>
    <row r="5" spans="1:11" s="12" customFormat="1" ht="43.5" customHeight="1" x14ac:dyDescent="0.25">
      <c r="A5" s="11"/>
      <c r="B5" s="148"/>
      <c r="C5" s="138"/>
      <c r="D5" s="371" t="str">
        <f>VLOOKUP(A3,'Indicadores do boletim'!$D:$N,3,0)</f>
        <v>Taxa de participação da população de 14 anos ou mais no mercado de trabalho segundo anos de estudo: Região Metropolitana do Rio de Janeiro, 2012 a 2016</v>
      </c>
      <c r="E5" s="371"/>
      <c r="F5" s="371"/>
      <c r="G5" s="371"/>
      <c r="H5" s="371"/>
      <c r="I5" s="371"/>
      <c r="J5" s="371"/>
      <c r="K5" s="371"/>
    </row>
    <row r="6" spans="1:11" s="12" customFormat="1" ht="14.25" customHeight="1" thickBot="1" x14ac:dyDescent="0.3">
      <c r="A6" s="11"/>
      <c r="B6" s="150"/>
      <c r="C6" s="138"/>
      <c r="D6" s="13"/>
      <c r="E6" s="13"/>
      <c r="F6" s="14"/>
      <c r="K6" s="102" t="s">
        <v>186</v>
      </c>
    </row>
    <row r="7" spans="1:11" s="11" customFormat="1" ht="23.25" customHeight="1" thickTop="1" x14ac:dyDescent="0.25">
      <c r="A7" s="138"/>
      <c r="B7" s="151"/>
      <c r="C7" s="138"/>
      <c r="D7" s="96" t="s">
        <v>0</v>
      </c>
      <c r="E7" s="116" t="s">
        <v>372</v>
      </c>
      <c r="F7" s="97" t="s">
        <v>196</v>
      </c>
      <c r="G7" s="97" t="s">
        <v>202</v>
      </c>
      <c r="H7" s="97" t="s">
        <v>197</v>
      </c>
      <c r="I7" s="97" t="s">
        <v>198</v>
      </c>
      <c r="J7" s="97" t="s">
        <v>199</v>
      </c>
      <c r="K7" s="97" t="s">
        <v>200</v>
      </c>
    </row>
    <row r="8" spans="1:11" ht="15.75" x14ac:dyDescent="0.25">
      <c r="B8" s="10">
        <f>D8</f>
        <v>2012</v>
      </c>
      <c r="C8" s="152">
        <v>0</v>
      </c>
      <c r="D8" s="98">
        <v>2012</v>
      </c>
      <c r="E8" s="117">
        <f>IFERROR(VLOOKUP($B8&amp;"_"&amp;$C8&amp;"_"&amp;$A$4,'Pnad-C'!$1:$1048576,E$4,0)*100,"-")</f>
        <v>59.205591678619385</v>
      </c>
      <c r="F8" s="117">
        <f>IFERROR(VLOOKUP($B8&amp;"_"&amp;$C8&amp;"_"&amp;$A$4,'Pnad-C'!$1:$1048576,F$4,0)*100,"-")</f>
        <v>30.426746606826782</v>
      </c>
      <c r="G8" s="117">
        <f>IFERROR(VLOOKUP($B8&amp;"_"&amp;$C8&amp;"_"&amp;$A$4,'Pnad-C'!$1:$1048576,G$4,0)*100,"-")</f>
        <v>44.908025860786438</v>
      </c>
      <c r="H8" s="117">
        <f>IFERROR(VLOOKUP($B8&amp;"_"&amp;$C8&amp;"_"&amp;$A$4,'Pnad-C'!$1:$1048576,H$4,0)*100,"-")</f>
        <v>54.957449436187744</v>
      </c>
      <c r="I8" s="117">
        <f>IFERROR(VLOOKUP($B8&amp;"_"&amp;$C8&amp;"_"&amp;$A$4,'Pnad-C'!$1:$1048576,I$4,0)*100,"-")</f>
        <v>49.938702583312988</v>
      </c>
      <c r="J8" s="117">
        <f>IFERROR(VLOOKUP($B8&amp;"_"&amp;$C8&amp;"_"&amp;$A$4,'Pnad-C'!$1:$1048576,J$4,0)*100,"-")</f>
        <v>70.584368705749512</v>
      </c>
      <c r="K8" s="117">
        <f>IFERROR(VLOOKUP($B8&amp;"_"&amp;$C8&amp;"_"&amp;$A$4,'Pnad-C'!$1:$1048576,K$4,0)*100,"-")</f>
        <v>75.990468263626099</v>
      </c>
    </row>
    <row r="9" spans="1:11" ht="15.75" x14ac:dyDescent="0.25">
      <c r="B9" s="10">
        <f>B8</f>
        <v>2012</v>
      </c>
      <c r="C9" s="152">
        <v>1</v>
      </c>
      <c r="D9" s="99" t="s">
        <v>3</v>
      </c>
      <c r="E9" s="127">
        <f>IFERROR(VLOOKUP($B9&amp;"_"&amp;$C9&amp;"_"&amp;$A$4,'Pnad-C'!$1:$1048576,E$4,0)*100,"-")</f>
        <v>59.527862071990967</v>
      </c>
      <c r="F9" s="118">
        <f>IFERROR(VLOOKUP($B9&amp;"_"&amp;$C9&amp;"_"&amp;$A$4,'Pnad-C'!$1:$1048576,F$4,0)*100,"-")</f>
        <v>30.089899897575378</v>
      </c>
      <c r="G9" s="118">
        <f>IFERROR(VLOOKUP($B9&amp;"_"&amp;$C9&amp;"_"&amp;$A$4,'Pnad-C'!$1:$1048576,G$4,0)*100,"-")</f>
        <v>46.23456597328186</v>
      </c>
      <c r="H9" s="118">
        <f>IFERROR(VLOOKUP($B9&amp;"_"&amp;$C9&amp;"_"&amp;$A$4,'Pnad-C'!$1:$1048576,H$4,0)*100,"-")</f>
        <v>54.173225164413452</v>
      </c>
      <c r="I9" s="118">
        <f>IFERROR(VLOOKUP($B9&amp;"_"&amp;$C9&amp;"_"&amp;$A$4,'Pnad-C'!$1:$1048576,I$4,0)*100,"-")</f>
        <v>50.642329454421997</v>
      </c>
      <c r="J9" s="118">
        <f>IFERROR(VLOOKUP($B9&amp;"_"&amp;$C9&amp;"_"&amp;$A$4,'Pnad-C'!$1:$1048576,J$4,0)*100,"-")</f>
        <v>70.155936479568481</v>
      </c>
      <c r="K9" s="118">
        <f>IFERROR(VLOOKUP($B9&amp;"_"&amp;$C9&amp;"_"&amp;$A$4,'Pnad-C'!$1:$1048576,K$4,0)*100,"-")</f>
        <v>76.184463500976563</v>
      </c>
    </row>
    <row r="10" spans="1:11" ht="15.75" x14ac:dyDescent="0.25">
      <c r="B10" s="10">
        <f t="shared" ref="B10:B12" si="0">B9</f>
        <v>2012</v>
      </c>
      <c r="C10" s="152">
        <v>2</v>
      </c>
      <c r="D10" s="99" t="s">
        <v>4</v>
      </c>
      <c r="E10" s="127">
        <f>IFERROR(VLOOKUP($B10&amp;"_"&amp;$C10&amp;"_"&amp;$A$4,'Pnad-C'!$1:$1048576,E$4,0)*100,"-")</f>
        <v>59.465909004211426</v>
      </c>
      <c r="F10" s="118">
        <f>IFERROR(VLOOKUP($B10&amp;"_"&amp;$C10&amp;"_"&amp;$A$4,'Pnad-C'!$1:$1048576,F$4,0)*100,"-")</f>
        <v>31.487339735031128</v>
      </c>
      <c r="G10" s="118">
        <f>IFERROR(VLOOKUP($B10&amp;"_"&amp;$C10&amp;"_"&amp;$A$4,'Pnad-C'!$1:$1048576,G$4,0)*100,"-")</f>
        <v>44.785758852958679</v>
      </c>
      <c r="H10" s="118">
        <f>IFERROR(VLOOKUP($B10&amp;"_"&amp;$C10&amp;"_"&amp;$A$4,'Pnad-C'!$1:$1048576,H$4,0)*100,"-")</f>
        <v>55.123525857925415</v>
      </c>
      <c r="I10" s="118">
        <f>IFERROR(VLOOKUP($B10&amp;"_"&amp;$C10&amp;"_"&amp;$A$4,'Pnad-C'!$1:$1048576,I$4,0)*100,"-")</f>
        <v>50.23953914642334</v>
      </c>
      <c r="J10" s="118">
        <f>IFERROR(VLOOKUP($B10&amp;"_"&amp;$C10&amp;"_"&amp;$A$4,'Pnad-C'!$1:$1048576,J$4,0)*100,"-")</f>
        <v>71.013385057449341</v>
      </c>
      <c r="K10" s="118">
        <f>IFERROR(VLOOKUP($B10&amp;"_"&amp;$C10&amp;"_"&amp;$A$4,'Pnad-C'!$1:$1048576,K$4,0)*100,"-")</f>
        <v>76.207590103149414</v>
      </c>
    </row>
    <row r="11" spans="1:11" ht="15.75" x14ac:dyDescent="0.25">
      <c r="B11" s="10">
        <f t="shared" si="0"/>
        <v>2012</v>
      </c>
      <c r="C11" s="152">
        <v>3</v>
      </c>
      <c r="D11" s="99" t="s">
        <v>5</v>
      </c>
      <c r="E11" s="127">
        <f>IFERROR(VLOOKUP($B11&amp;"_"&amp;$C11&amp;"_"&amp;$A$4,'Pnad-C'!$1:$1048576,E$4,0)*100,"-")</f>
        <v>58.91527533531189</v>
      </c>
      <c r="F11" s="118">
        <f>IFERROR(VLOOKUP($B11&amp;"_"&amp;$C11&amp;"_"&amp;$A$4,'Pnad-C'!$1:$1048576,F$4,0)*100,"-")</f>
        <v>29.737526178359985</v>
      </c>
      <c r="G11" s="118">
        <f>IFERROR(VLOOKUP($B11&amp;"_"&amp;$C11&amp;"_"&amp;$A$4,'Pnad-C'!$1:$1048576,G$4,0)*100,"-")</f>
        <v>44.553488492965698</v>
      </c>
      <c r="H11" s="118">
        <f>IFERROR(VLOOKUP($B11&amp;"_"&amp;$C11&amp;"_"&amp;$A$4,'Pnad-C'!$1:$1048576,H$4,0)*100,"-")</f>
        <v>54.767912626266479</v>
      </c>
      <c r="I11" s="118">
        <f>IFERROR(VLOOKUP($B11&amp;"_"&amp;$C11&amp;"_"&amp;$A$4,'Pnad-C'!$1:$1048576,I$4,0)*100,"-")</f>
        <v>49.041560292243958</v>
      </c>
      <c r="J11" s="118">
        <f>IFERROR(VLOOKUP($B11&amp;"_"&amp;$C11&amp;"_"&amp;$A$4,'Pnad-C'!$1:$1048576,J$4,0)*100,"-")</f>
        <v>70.834332704544067</v>
      </c>
      <c r="K11" s="118">
        <f>IFERROR(VLOOKUP($B11&amp;"_"&amp;$C11&amp;"_"&amp;$A$4,'Pnad-C'!$1:$1048576,K$4,0)*100,"-")</f>
        <v>75.784677267074585</v>
      </c>
    </row>
    <row r="12" spans="1:11" ht="15.75" x14ac:dyDescent="0.25">
      <c r="B12" s="10">
        <f t="shared" si="0"/>
        <v>2012</v>
      </c>
      <c r="C12" s="152">
        <v>4</v>
      </c>
      <c r="D12" s="99" t="s">
        <v>6</v>
      </c>
      <c r="E12" s="127">
        <f>IFERROR(VLOOKUP($B12&amp;"_"&amp;$C12&amp;"_"&amp;$A$4,'Pnad-C'!$1:$1048576,E$4,0)*100,"-")</f>
        <v>58.913308382034302</v>
      </c>
      <c r="F12" s="118">
        <f>IFERROR(VLOOKUP($B12&amp;"_"&amp;$C12&amp;"_"&amp;$A$4,'Pnad-C'!$1:$1048576,F$4,0)*100,"-")</f>
        <v>30.392223596572876</v>
      </c>
      <c r="G12" s="118">
        <f>IFERROR(VLOOKUP($B12&amp;"_"&amp;$C12&amp;"_"&amp;$A$4,'Pnad-C'!$1:$1048576,G$4,0)*100,"-")</f>
        <v>44.058290123939514</v>
      </c>
      <c r="H12" s="118">
        <f>IFERROR(VLOOKUP($B12&amp;"_"&amp;$C12&amp;"_"&amp;$A$4,'Pnad-C'!$1:$1048576,H$4,0)*100,"-")</f>
        <v>55.765140056610107</v>
      </c>
      <c r="I12" s="118">
        <f>IFERROR(VLOOKUP($B12&amp;"_"&amp;$C12&amp;"_"&amp;$A$4,'Pnad-C'!$1:$1048576,I$4,0)*100,"-")</f>
        <v>49.831387400627136</v>
      </c>
      <c r="J12" s="118">
        <f>IFERROR(VLOOKUP($B12&amp;"_"&amp;$C12&amp;"_"&amp;$A$4,'Pnad-C'!$1:$1048576,J$4,0)*100,"-")</f>
        <v>70.333808660507202</v>
      </c>
      <c r="K12" s="118">
        <f>IFERROR(VLOOKUP($B12&amp;"_"&amp;$C12&amp;"_"&amp;$A$4,'Pnad-C'!$1:$1048576,K$4,0)*100,"-")</f>
        <v>75.785148143768311</v>
      </c>
    </row>
    <row r="13" spans="1:11" ht="15.75" x14ac:dyDescent="0.25">
      <c r="B13" s="10">
        <f>D13</f>
        <v>2013</v>
      </c>
      <c r="C13" s="152">
        <v>0</v>
      </c>
      <c r="D13" s="98">
        <v>2013</v>
      </c>
      <c r="E13" s="128">
        <f>IFERROR(VLOOKUP($B13&amp;"_"&amp;$C13&amp;"_"&amp;$A$4,'Pnad-C'!$1:$1048576,E$4,0)*100,"-")</f>
        <v>58.366072177886963</v>
      </c>
      <c r="F13" s="117">
        <f>IFERROR(VLOOKUP($B13&amp;"_"&amp;$C13&amp;"_"&amp;$A$4,'Pnad-C'!$1:$1048576,F$4,0)*100,"-")</f>
        <v>32.708466053009033</v>
      </c>
      <c r="G13" s="117">
        <f>IFERROR(VLOOKUP($B13&amp;"_"&amp;$C13&amp;"_"&amp;$A$4,'Pnad-C'!$1:$1048576,G$4,0)*100,"-")</f>
        <v>42.92866587638855</v>
      </c>
      <c r="H13" s="117">
        <f>IFERROR(VLOOKUP($B13&amp;"_"&amp;$C13&amp;"_"&amp;$A$4,'Pnad-C'!$1:$1048576,H$4,0)*100,"-")</f>
        <v>53.555780649185181</v>
      </c>
      <c r="I13" s="117">
        <f>IFERROR(VLOOKUP($B13&amp;"_"&amp;$C13&amp;"_"&amp;$A$4,'Pnad-C'!$1:$1048576,I$4,0)*100,"-")</f>
        <v>47.582286596298218</v>
      </c>
      <c r="J13" s="117">
        <f>IFERROR(VLOOKUP($B13&amp;"_"&amp;$C13&amp;"_"&amp;$A$4,'Pnad-C'!$1:$1048576,J$4,0)*100,"-")</f>
        <v>69.905805587768555</v>
      </c>
      <c r="K13" s="117">
        <f>IFERROR(VLOOKUP($B13&amp;"_"&amp;$C13&amp;"_"&amp;$A$4,'Pnad-C'!$1:$1048576,K$4,0)*100,"-")</f>
        <v>75.106310844421387</v>
      </c>
    </row>
    <row r="14" spans="1:11" ht="15.75" x14ac:dyDescent="0.25">
      <c r="B14" s="10">
        <f>B13</f>
        <v>2013</v>
      </c>
      <c r="C14" s="152">
        <v>1</v>
      </c>
      <c r="D14" s="99" t="s">
        <v>3</v>
      </c>
      <c r="E14" s="127">
        <f>IFERROR(VLOOKUP($B14&amp;"_"&amp;$C14&amp;"_"&amp;$A$4,'Pnad-C'!$1:$1048576,E$4,0)*100,"-")</f>
        <v>58.889257907867432</v>
      </c>
      <c r="F14" s="118">
        <f>IFERROR(VLOOKUP($B14&amp;"_"&amp;$C14&amp;"_"&amp;$A$4,'Pnad-C'!$1:$1048576,F$4,0)*100,"-")</f>
        <v>33.908230066299438</v>
      </c>
      <c r="G14" s="118">
        <f>IFERROR(VLOOKUP($B14&amp;"_"&amp;$C14&amp;"_"&amp;$A$4,'Pnad-C'!$1:$1048576,G$4,0)*100,"-")</f>
        <v>44.457036256790161</v>
      </c>
      <c r="H14" s="118">
        <f>IFERROR(VLOOKUP($B14&amp;"_"&amp;$C14&amp;"_"&amp;$A$4,'Pnad-C'!$1:$1048576,H$4,0)*100,"-")</f>
        <v>53.99625301361084</v>
      </c>
      <c r="I14" s="118">
        <f>IFERROR(VLOOKUP($B14&amp;"_"&amp;$C14&amp;"_"&amp;$A$4,'Pnad-C'!$1:$1048576,I$4,0)*100,"-")</f>
        <v>45.683577656745911</v>
      </c>
      <c r="J14" s="118">
        <f>IFERROR(VLOOKUP($B14&amp;"_"&amp;$C14&amp;"_"&amp;$A$4,'Pnad-C'!$1:$1048576,J$4,0)*100,"-")</f>
        <v>70.216012001037598</v>
      </c>
      <c r="K14" s="118">
        <f>IFERROR(VLOOKUP($B14&amp;"_"&amp;$C14&amp;"_"&amp;$A$4,'Pnad-C'!$1:$1048576,K$4,0)*100,"-")</f>
        <v>75.570774078369141</v>
      </c>
    </row>
    <row r="15" spans="1:11" ht="15.75" x14ac:dyDescent="0.25">
      <c r="B15" s="10">
        <f t="shared" ref="B15:B17" si="1">B14</f>
        <v>2013</v>
      </c>
      <c r="C15" s="152">
        <v>2</v>
      </c>
      <c r="D15" s="99" t="s">
        <v>4</v>
      </c>
      <c r="E15" s="127">
        <f>IFERROR(VLOOKUP($B15&amp;"_"&amp;$C15&amp;"_"&amp;$A$4,'Pnad-C'!$1:$1048576,E$4,0)*100,"-")</f>
        <v>58.50759744644165</v>
      </c>
      <c r="F15" s="118">
        <f>IFERROR(VLOOKUP($B15&amp;"_"&amp;$C15&amp;"_"&amp;$A$4,'Pnad-C'!$1:$1048576,F$4,0)*100,"-")</f>
        <v>32.109987735748291</v>
      </c>
      <c r="G15" s="118">
        <f>IFERROR(VLOOKUP($B15&amp;"_"&amp;$C15&amp;"_"&amp;$A$4,'Pnad-C'!$1:$1048576,G$4,0)*100,"-")</f>
        <v>43.584662675857544</v>
      </c>
      <c r="H15" s="118">
        <f>IFERROR(VLOOKUP($B15&amp;"_"&amp;$C15&amp;"_"&amp;$A$4,'Pnad-C'!$1:$1048576,H$4,0)*100,"-")</f>
        <v>54.343283176422119</v>
      </c>
      <c r="I15" s="118">
        <f>IFERROR(VLOOKUP($B15&amp;"_"&amp;$C15&amp;"_"&amp;$A$4,'Pnad-C'!$1:$1048576,I$4,0)*100,"-")</f>
        <v>48.730501532554626</v>
      </c>
      <c r="J15" s="118">
        <f>IFERROR(VLOOKUP($B15&amp;"_"&amp;$C15&amp;"_"&amp;$A$4,'Pnad-C'!$1:$1048576,J$4,0)*100,"-")</f>
        <v>69.663870334625244</v>
      </c>
      <c r="K15" s="118">
        <f>IFERROR(VLOOKUP($B15&amp;"_"&amp;$C15&amp;"_"&amp;$A$4,'Pnad-C'!$1:$1048576,K$4,0)*100,"-")</f>
        <v>74.67988133430481</v>
      </c>
    </row>
    <row r="16" spans="1:11" ht="15.75" x14ac:dyDescent="0.25">
      <c r="B16" s="10">
        <f t="shared" si="1"/>
        <v>2013</v>
      </c>
      <c r="C16" s="152">
        <v>3</v>
      </c>
      <c r="D16" s="99" t="s">
        <v>5</v>
      </c>
      <c r="E16" s="127">
        <f>IFERROR(VLOOKUP($B16&amp;"_"&amp;$C16&amp;"_"&amp;$A$4,'Pnad-C'!$1:$1048576,E$4,0)*100,"-")</f>
        <v>58.751308917999268</v>
      </c>
      <c r="F16" s="118">
        <f>IFERROR(VLOOKUP($B16&amp;"_"&amp;$C16&amp;"_"&amp;$A$4,'Pnad-C'!$1:$1048576,F$4,0)*100,"-")</f>
        <v>32.869216799736023</v>
      </c>
      <c r="G16" s="118">
        <f>IFERROR(VLOOKUP($B16&amp;"_"&amp;$C16&amp;"_"&amp;$A$4,'Pnad-C'!$1:$1048576,G$4,0)*100,"-")</f>
        <v>42.374169826507568</v>
      </c>
      <c r="H16" s="118">
        <f>IFERROR(VLOOKUP($B16&amp;"_"&amp;$C16&amp;"_"&amp;$A$4,'Pnad-C'!$1:$1048576,H$4,0)*100,"-")</f>
        <v>53.104656934738159</v>
      </c>
      <c r="I16" s="118">
        <f>IFERROR(VLOOKUP($B16&amp;"_"&amp;$C16&amp;"_"&amp;$A$4,'Pnad-C'!$1:$1048576,I$4,0)*100,"-")</f>
        <v>50.08733868598938</v>
      </c>
      <c r="J16" s="118">
        <f>IFERROR(VLOOKUP($B16&amp;"_"&amp;$C16&amp;"_"&amp;$A$4,'Pnad-C'!$1:$1048576,J$4,0)*100,"-")</f>
        <v>70.731598138809204</v>
      </c>
      <c r="K16" s="118">
        <f>IFERROR(VLOOKUP($B16&amp;"_"&amp;$C16&amp;"_"&amp;$A$4,'Pnad-C'!$1:$1048576,K$4,0)*100,"-")</f>
        <v>76.080691814422607</v>
      </c>
    </row>
    <row r="17" spans="2:11" ht="15.75" x14ac:dyDescent="0.25">
      <c r="B17" s="10">
        <f t="shared" si="1"/>
        <v>2013</v>
      </c>
      <c r="C17" s="152">
        <v>4</v>
      </c>
      <c r="D17" s="99" t="s">
        <v>6</v>
      </c>
      <c r="E17" s="127">
        <f>IFERROR(VLOOKUP($B17&amp;"_"&amp;$C17&amp;"_"&amp;$A$4,'Pnad-C'!$1:$1048576,E$4,0)*100,"-")</f>
        <v>57.316124439239502</v>
      </c>
      <c r="F17" s="118">
        <f>IFERROR(VLOOKUP($B17&amp;"_"&amp;$C17&amp;"_"&amp;$A$4,'Pnad-C'!$1:$1048576,F$4,0)*100,"-")</f>
        <v>31.946435570716858</v>
      </c>
      <c r="G17" s="118">
        <f>IFERROR(VLOOKUP($B17&amp;"_"&amp;$C17&amp;"_"&amp;$A$4,'Pnad-C'!$1:$1048576,G$4,0)*100,"-")</f>
        <v>41.298800706863403</v>
      </c>
      <c r="H17" s="118">
        <f>IFERROR(VLOOKUP($B17&amp;"_"&amp;$C17&amp;"_"&amp;$A$4,'Pnad-C'!$1:$1048576,H$4,0)*100,"-")</f>
        <v>52.778935432434082</v>
      </c>
      <c r="I17" s="118">
        <f>IFERROR(VLOOKUP($B17&amp;"_"&amp;$C17&amp;"_"&amp;$A$4,'Pnad-C'!$1:$1048576,I$4,0)*100,"-")</f>
        <v>45.827725529670715</v>
      </c>
      <c r="J17" s="118">
        <f>IFERROR(VLOOKUP($B17&amp;"_"&amp;$C17&amp;"_"&amp;$A$4,'Pnad-C'!$1:$1048576,J$4,0)*100,"-")</f>
        <v>69.01174783706665</v>
      </c>
      <c r="K17" s="118">
        <f>IFERROR(VLOOKUP($B17&amp;"_"&amp;$C17&amp;"_"&amp;$A$4,'Pnad-C'!$1:$1048576,K$4,0)*100,"-")</f>
        <v>74.093884229660034</v>
      </c>
    </row>
    <row r="18" spans="2:11" ht="15.75" x14ac:dyDescent="0.25">
      <c r="B18" s="10">
        <f>D18</f>
        <v>2014</v>
      </c>
      <c r="C18" s="152">
        <v>0</v>
      </c>
      <c r="D18" s="98">
        <v>2014</v>
      </c>
      <c r="E18" s="128">
        <f>IFERROR(VLOOKUP($B18&amp;"_"&amp;$C18&amp;"_"&amp;$A$4,'Pnad-C'!$1:$1048576,E$4,0)*100,"-")</f>
        <v>57.223272323608398</v>
      </c>
      <c r="F18" s="117">
        <f>IFERROR(VLOOKUP($B18&amp;"_"&amp;$C18&amp;"_"&amp;$A$4,'Pnad-C'!$1:$1048576,F$4,0)*100,"-")</f>
        <v>25.766104459762573</v>
      </c>
      <c r="G18" s="117">
        <f>IFERROR(VLOOKUP($B18&amp;"_"&amp;$C18&amp;"_"&amp;$A$4,'Pnad-C'!$1:$1048576,G$4,0)*100,"-")</f>
        <v>40.923252701759338</v>
      </c>
      <c r="H18" s="117">
        <f>IFERROR(VLOOKUP($B18&amp;"_"&amp;$C18&amp;"_"&amp;$A$4,'Pnad-C'!$1:$1048576,H$4,0)*100,"-")</f>
        <v>52.047544717788696</v>
      </c>
      <c r="I18" s="117">
        <f>IFERROR(VLOOKUP($B18&amp;"_"&amp;$C18&amp;"_"&amp;$A$4,'Pnad-C'!$1:$1048576,I$4,0)*100,"-")</f>
        <v>46.172794699668884</v>
      </c>
      <c r="J18" s="117">
        <f>IFERROR(VLOOKUP($B18&amp;"_"&amp;$C18&amp;"_"&amp;$A$4,'Pnad-C'!$1:$1048576,J$4,0)*100,"-")</f>
        <v>69.33777928352356</v>
      </c>
      <c r="K18" s="117">
        <f>IFERROR(VLOOKUP($B18&amp;"_"&amp;$C18&amp;"_"&amp;$A$4,'Pnad-C'!$1:$1048576,K$4,0)*100,"-")</f>
        <v>73.35212230682373</v>
      </c>
    </row>
    <row r="19" spans="2:11" ht="15.75" x14ac:dyDescent="0.25">
      <c r="B19" s="10">
        <f>B18</f>
        <v>2014</v>
      </c>
      <c r="C19" s="152">
        <v>1</v>
      </c>
      <c r="D19" s="99" t="s">
        <v>3</v>
      </c>
      <c r="E19" s="127">
        <f>IFERROR(VLOOKUP($B19&amp;"_"&amp;$C19&amp;"_"&amp;$A$4,'Pnad-C'!$1:$1048576,E$4,0)*100,"-")</f>
        <v>58.066487312316895</v>
      </c>
      <c r="F19" s="118">
        <f>IFERROR(VLOOKUP($B19&amp;"_"&amp;$C19&amp;"_"&amp;$A$4,'Pnad-C'!$1:$1048576,F$4,0)*100,"-")</f>
        <v>25.346896052360535</v>
      </c>
      <c r="G19" s="118">
        <f>IFERROR(VLOOKUP($B19&amp;"_"&amp;$C19&amp;"_"&amp;$A$4,'Pnad-C'!$1:$1048576,G$4,0)*100,"-")</f>
        <v>43.455812335014343</v>
      </c>
      <c r="H19" s="118">
        <f>IFERROR(VLOOKUP($B19&amp;"_"&amp;$C19&amp;"_"&amp;$A$4,'Pnad-C'!$1:$1048576,H$4,0)*100,"-")</f>
        <v>51.742053031921387</v>
      </c>
      <c r="I19" s="118">
        <f>IFERROR(VLOOKUP($B19&amp;"_"&amp;$C19&amp;"_"&amp;$A$4,'Pnad-C'!$1:$1048576,I$4,0)*100,"-")</f>
        <v>46.383377909660339</v>
      </c>
      <c r="J19" s="118">
        <f>IFERROR(VLOOKUP($B19&amp;"_"&amp;$C19&amp;"_"&amp;$A$4,'Pnad-C'!$1:$1048576,J$4,0)*100,"-")</f>
        <v>69.700074195861816</v>
      </c>
      <c r="K19" s="118">
        <f>IFERROR(VLOOKUP($B19&amp;"_"&amp;$C19&amp;"_"&amp;$A$4,'Pnad-C'!$1:$1048576,K$4,0)*100,"-")</f>
        <v>74.095696210861206</v>
      </c>
    </row>
    <row r="20" spans="2:11" ht="15.75" x14ac:dyDescent="0.25">
      <c r="B20" s="10">
        <f t="shared" ref="B20:B22" si="2">B19</f>
        <v>2014</v>
      </c>
      <c r="C20" s="152">
        <v>2</v>
      </c>
      <c r="D20" s="99" t="s">
        <v>4</v>
      </c>
      <c r="E20" s="127">
        <f>IFERROR(VLOOKUP($B20&amp;"_"&amp;$C20&amp;"_"&amp;$A$4,'Pnad-C'!$1:$1048576,E$4,0)*100,"-")</f>
        <v>57.368588447570801</v>
      </c>
      <c r="F20" s="118">
        <f>IFERROR(VLOOKUP($B20&amp;"_"&amp;$C20&amp;"_"&amp;$A$4,'Pnad-C'!$1:$1048576,F$4,0)*100,"-")</f>
        <v>27.76467502117157</v>
      </c>
      <c r="G20" s="118">
        <f>IFERROR(VLOOKUP($B20&amp;"_"&amp;$C20&amp;"_"&amp;$A$4,'Pnad-C'!$1:$1048576,G$4,0)*100,"-")</f>
        <v>41.564971208572388</v>
      </c>
      <c r="H20" s="118">
        <f>IFERROR(VLOOKUP($B20&amp;"_"&amp;$C20&amp;"_"&amp;$A$4,'Pnad-C'!$1:$1048576,H$4,0)*100,"-")</f>
        <v>52.42035984992981</v>
      </c>
      <c r="I20" s="118">
        <f>IFERROR(VLOOKUP($B20&amp;"_"&amp;$C20&amp;"_"&amp;$A$4,'Pnad-C'!$1:$1048576,I$4,0)*100,"-")</f>
        <v>45.288464426994324</v>
      </c>
      <c r="J20" s="118">
        <f>IFERROR(VLOOKUP($B20&amp;"_"&amp;$C20&amp;"_"&amp;$A$4,'Pnad-C'!$1:$1048576,J$4,0)*100,"-")</f>
        <v>69.660413265228271</v>
      </c>
      <c r="K20" s="118">
        <f>IFERROR(VLOOKUP($B20&amp;"_"&amp;$C20&amp;"_"&amp;$A$4,'Pnad-C'!$1:$1048576,K$4,0)*100,"-")</f>
        <v>72.968608140945435</v>
      </c>
    </row>
    <row r="21" spans="2:11" ht="15.75" x14ac:dyDescent="0.25">
      <c r="B21" s="10">
        <f t="shared" si="2"/>
        <v>2014</v>
      </c>
      <c r="C21" s="152">
        <v>3</v>
      </c>
      <c r="D21" s="99" t="s">
        <v>5</v>
      </c>
      <c r="E21" s="127">
        <f>IFERROR(VLOOKUP($B21&amp;"_"&amp;$C21&amp;"_"&amp;$A$4,'Pnad-C'!$1:$1048576,E$4,0)*100,"-")</f>
        <v>57.121104001998901</v>
      </c>
      <c r="F21" s="118">
        <f>IFERROR(VLOOKUP($B21&amp;"_"&amp;$C21&amp;"_"&amp;$A$4,'Pnad-C'!$1:$1048576,F$4,0)*100,"-")</f>
        <v>23.859238624572754</v>
      </c>
      <c r="G21" s="118">
        <f>IFERROR(VLOOKUP($B21&amp;"_"&amp;$C21&amp;"_"&amp;$A$4,'Pnad-C'!$1:$1048576,G$4,0)*100,"-")</f>
        <v>40.06427526473999</v>
      </c>
      <c r="H21" s="118">
        <f>IFERROR(VLOOKUP($B21&amp;"_"&amp;$C21&amp;"_"&amp;$A$4,'Pnad-C'!$1:$1048576,H$4,0)*100,"-")</f>
        <v>53.264802694320679</v>
      </c>
      <c r="I21" s="118">
        <f>IFERROR(VLOOKUP($B21&amp;"_"&amp;$C21&amp;"_"&amp;$A$4,'Pnad-C'!$1:$1048576,I$4,0)*100,"-")</f>
        <v>46.797895431518555</v>
      </c>
      <c r="J21" s="118">
        <f>IFERROR(VLOOKUP($B21&amp;"_"&amp;$C21&amp;"_"&amp;$A$4,'Pnad-C'!$1:$1048576,J$4,0)*100,"-")</f>
        <v>69.787973165512085</v>
      </c>
      <c r="K21" s="118">
        <f>IFERROR(VLOOKUP($B21&amp;"_"&amp;$C21&amp;"_"&amp;$A$4,'Pnad-C'!$1:$1048576,K$4,0)*100,"-")</f>
        <v>72.924345731735229</v>
      </c>
    </row>
    <row r="22" spans="2:11" ht="15.75" x14ac:dyDescent="0.25">
      <c r="B22" s="10">
        <f t="shared" si="2"/>
        <v>2014</v>
      </c>
      <c r="C22" s="152">
        <v>4</v>
      </c>
      <c r="D22" s="99" t="s">
        <v>6</v>
      </c>
      <c r="E22" s="127">
        <f>IFERROR(VLOOKUP($B22&amp;"_"&amp;$C22&amp;"_"&amp;$A$4,'Pnad-C'!$1:$1048576,E$4,0)*100,"-")</f>
        <v>56.336921453475952</v>
      </c>
      <c r="F22" s="118">
        <f>IFERROR(VLOOKUP($B22&amp;"_"&amp;$C22&amp;"_"&amp;$A$4,'Pnad-C'!$1:$1048576,F$4,0)*100,"-")</f>
        <v>26.093614101409912</v>
      </c>
      <c r="G22" s="118">
        <f>IFERROR(VLOOKUP($B22&amp;"_"&amp;$C22&amp;"_"&amp;$A$4,'Pnad-C'!$1:$1048576,G$4,0)*100,"-")</f>
        <v>38.607949018478394</v>
      </c>
      <c r="H22" s="118">
        <f>IFERROR(VLOOKUP($B22&amp;"_"&amp;$C22&amp;"_"&amp;$A$4,'Pnad-C'!$1:$1048576,H$4,0)*100,"-")</f>
        <v>50.762957334518433</v>
      </c>
      <c r="I22" s="118">
        <f>IFERROR(VLOOKUP($B22&amp;"_"&amp;$C22&amp;"_"&amp;$A$4,'Pnad-C'!$1:$1048576,I$4,0)*100,"-")</f>
        <v>46.221438050270081</v>
      </c>
      <c r="J22" s="118">
        <f>IFERROR(VLOOKUP($B22&amp;"_"&amp;$C22&amp;"_"&amp;$A$4,'Pnad-C'!$1:$1048576,J$4,0)*100,"-")</f>
        <v>68.202650547027588</v>
      </c>
      <c r="K22" s="118">
        <f>IFERROR(VLOOKUP($B22&amp;"_"&amp;$C22&amp;"_"&amp;$A$4,'Pnad-C'!$1:$1048576,K$4,0)*100,"-")</f>
        <v>73.419845104217529</v>
      </c>
    </row>
    <row r="23" spans="2:11" ht="15.75" x14ac:dyDescent="0.25">
      <c r="B23" s="10">
        <f>D23</f>
        <v>2015</v>
      </c>
      <c r="C23" s="152">
        <v>0</v>
      </c>
      <c r="D23" s="98">
        <v>2015</v>
      </c>
      <c r="E23" s="128">
        <f>IFERROR(VLOOKUP($B23&amp;"_"&amp;$C23&amp;"_"&amp;$A$4,'Pnad-C'!$1:$1048576,E$4,0)*100,"-")</f>
        <v>57.09613561630249</v>
      </c>
      <c r="F23" s="117">
        <f>IFERROR(VLOOKUP($B23&amp;"_"&amp;$C23&amp;"_"&amp;$A$4,'Pnad-C'!$1:$1048576,F$4,0)*100,"-")</f>
        <v>31.146210432052612</v>
      </c>
      <c r="G23" s="117">
        <f>IFERROR(VLOOKUP($B23&amp;"_"&amp;$C23&amp;"_"&amp;$A$4,'Pnad-C'!$1:$1048576,G$4,0)*100,"-")</f>
        <v>39.246994256973267</v>
      </c>
      <c r="H23" s="117">
        <f>IFERROR(VLOOKUP($B23&amp;"_"&amp;$C23&amp;"_"&amp;$A$4,'Pnad-C'!$1:$1048576,H$4,0)*100,"-")</f>
        <v>51.056987047195435</v>
      </c>
      <c r="I23" s="117">
        <f>IFERROR(VLOOKUP($B23&amp;"_"&amp;$C23&amp;"_"&amp;$A$4,'Pnad-C'!$1:$1048576,I$4,0)*100,"-")</f>
        <v>45.096844434738159</v>
      </c>
      <c r="J23" s="117">
        <f>IFERROR(VLOOKUP($B23&amp;"_"&amp;$C23&amp;"_"&amp;$A$4,'Pnad-C'!$1:$1048576,J$4,0)*100,"-")</f>
        <v>68.101108074188232</v>
      </c>
      <c r="K23" s="117">
        <f>IFERROR(VLOOKUP($B23&amp;"_"&amp;$C23&amp;"_"&amp;$A$4,'Pnad-C'!$1:$1048576,K$4,0)*100,"-")</f>
        <v>73.082894086837769</v>
      </c>
    </row>
    <row r="24" spans="2:11" ht="15.75" x14ac:dyDescent="0.25">
      <c r="B24" s="10">
        <f>B23</f>
        <v>2015</v>
      </c>
      <c r="C24" s="152">
        <v>1</v>
      </c>
      <c r="D24" s="99" t="s">
        <v>3</v>
      </c>
      <c r="E24" s="127">
        <f>IFERROR(VLOOKUP($B24&amp;"_"&amp;$C24&amp;"_"&amp;$A$4,'Pnad-C'!$1:$1048576,E$4,0)*100,"-")</f>
        <v>55.943691730499268</v>
      </c>
      <c r="F24" s="118">
        <f>IFERROR(VLOOKUP($B24&amp;"_"&amp;$C24&amp;"_"&amp;$A$4,'Pnad-C'!$1:$1048576,F$4,0)*100,"-")</f>
        <v>24.2412269115448</v>
      </c>
      <c r="G24" s="118">
        <f>IFERROR(VLOOKUP($B24&amp;"_"&amp;$C24&amp;"_"&amp;$A$4,'Pnad-C'!$1:$1048576,G$4,0)*100,"-")</f>
        <v>38.797169923782349</v>
      </c>
      <c r="H24" s="118">
        <f>IFERROR(VLOOKUP($B24&amp;"_"&amp;$C24&amp;"_"&amp;$A$4,'Pnad-C'!$1:$1048576,H$4,0)*100,"-")</f>
        <v>51.441746950149536</v>
      </c>
      <c r="I24" s="118">
        <f>IFERROR(VLOOKUP($B24&amp;"_"&amp;$C24&amp;"_"&amp;$A$4,'Pnad-C'!$1:$1048576,I$4,0)*100,"-")</f>
        <v>43.311974406242371</v>
      </c>
      <c r="J24" s="118">
        <f>IFERROR(VLOOKUP($B24&amp;"_"&amp;$C24&amp;"_"&amp;$A$4,'Pnad-C'!$1:$1048576,J$4,0)*100,"-")</f>
        <v>68.022060394287109</v>
      </c>
      <c r="K24" s="118">
        <f>IFERROR(VLOOKUP($B24&amp;"_"&amp;$C24&amp;"_"&amp;$A$4,'Pnad-C'!$1:$1048576,K$4,0)*100,"-")</f>
        <v>72.195249795913696</v>
      </c>
    </row>
    <row r="25" spans="2:11" ht="15.75" x14ac:dyDescent="0.25">
      <c r="B25" s="10">
        <f t="shared" ref="B25:B27" si="3">B24</f>
        <v>2015</v>
      </c>
      <c r="C25" s="152">
        <v>2</v>
      </c>
      <c r="D25" s="99" t="s">
        <v>4</v>
      </c>
      <c r="E25" s="127">
        <f>IFERROR(VLOOKUP($B25&amp;"_"&amp;$C25&amp;"_"&amp;$A$4,'Pnad-C'!$1:$1048576,E$4,0)*100,"-")</f>
        <v>57.152146100997925</v>
      </c>
      <c r="F25" s="118">
        <f>IFERROR(VLOOKUP($B25&amp;"_"&amp;$C25&amp;"_"&amp;$A$4,'Pnad-C'!$1:$1048576,F$4,0)*100,"-")</f>
        <v>28.300118446350098</v>
      </c>
      <c r="G25" s="118">
        <f>IFERROR(VLOOKUP($B25&amp;"_"&amp;$C25&amp;"_"&amp;$A$4,'Pnad-C'!$1:$1048576,G$4,0)*100,"-")</f>
        <v>39.7807776927948</v>
      </c>
      <c r="H25" s="118">
        <f>IFERROR(VLOOKUP($B25&amp;"_"&amp;$C25&amp;"_"&amp;$A$4,'Pnad-C'!$1:$1048576,H$4,0)*100,"-")</f>
        <v>50.361239910125732</v>
      </c>
      <c r="I25" s="118">
        <f>IFERROR(VLOOKUP($B25&amp;"_"&amp;$C25&amp;"_"&amp;$A$4,'Pnad-C'!$1:$1048576,I$4,0)*100,"-")</f>
        <v>44.508177042007446</v>
      </c>
      <c r="J25" s="118">
        <f>IFERROR(VLOOKUP($B25&amp;"_"&amp;$C25&amp;"_"&amp;$A$4,'Pnad-C'!$1:$1048576,J$4,0)*100,"-")</f>
        <v>68.113142251968384</v>
      </c>
      <c r="K25" s="118">
        <f>IFERROR(VLOOKUP($B25&amp;"_"&amp;$C25&amp;"_"&amp;$A$4,'Pnad-C'!$1:$1048576,K$4,0)*100,"-")</f>
        <v>73.532217741012573</v>
      </c>
    </row>
    <row r="26" spans="2:11" ht="15.75" x14ac:dyDescent="0.25">
      <c r="B26" s="10">
        <f t="shared" si="3"/>
        <v>2015</v>
      </c>
      <c r="C26" s="152">
        <v>3</v>
      </c>
      <c r="D26" s="99" t="s">
        <v>5</v>
      </c>
      <c r="E26" s="127">
        <f>IFERROR(VLOOKUP($B26&amp;"_"&amp;$C26&amp;"_"&amp;$A$4,'Pnad-C'!$1:$1048576,E$4,0)*100,"-")</f>
        <v>57.511883974075317</v>
      </c>
      <c r="F26" s="118">
        <f>IFERROR(VLOOKUP($B26&amp;"_"&amp;$C26&amp;"_"&amp;$A$4,'Pnad-C'!$1:$1048576,F$4,0)*100,"-")</f>
        <v>30.140882730484009</v>
      </c>
      <c r="G26" s="118">
        <f>IFERROR(VLOOKUP($B26&amp;"_"&amp;$C26&amp;"_"&amp;$A$4,'Pnad-C'!$1:$1048576,G$4,0)*100,"-")</f>
        <v>39.506751298904419</v>
      </c>
      <c r="H26" s="118">
        <f>IFERROR(VLOOKUP($B26&amp;"_"&amp;$C26&amp;"_"&amp;$A$4,'Pnad-C'!$1:$1048576,H$4,0)*100,"-")</f>
        <v>51.459759473800659</v>
      </c>
      <c r="I26" s="118">
        <f>IFERROR(VLOOKUP($B26&amp;"_"&amp;$C26&amp;"_"&amp;$A$4,'Pnad-C'!$1:$1048576,I$4,0)*100,"-")</f>
        <v>45.66672146320343</v>
      </c>
      <c r="J26" s="118">
        <f>IFERROR(VLOOKUP($B26&amp;"_"&amp;$C26&amp;"_"&amp;$A$4,'Pnad-C'!$1:$1048576,J$4,0)*100,"-")</f>
        <v>67.981928586959839</v>
      </c>
      <c r="K26" s="118">
        <f>IFERROR(VLOOKUP($B26&amp;"_"&amp;$C26&amp;"_"&amp;$A$4,'Pnad-C'!$1:$1048576,K$4,0)*100,"-")</f>
        <v>73.322337865829468</v>
      </c>
    </row>
    <row r="27" spans="2:11" ht="15.75" x14ac:dyDescent="0.25">
      <c r="B27" s="10">
        <f t="shared" si="3"/>
        <v>2015</v>
      </c>
      <c r="C27" s="152">
        <v>4</v>
      </c>
      <c r="D27" s="99" t="s">
        <v>6</v>
      </c>
      <c r="E27" s="127">
        <f>IFERROR(VLOOKUP($B27&amp;"_"&amp;$C27&amp;"_"&amp;$A$4,'Pnad-C'!$1:$1048576,E$4,0)*100,"-")</f>
        <v>57.776826620101929</v>
      </c>
      <c r="F27" s="118">
        <f>IFERROR(VLOOKUP($B27&amp;"_"&amp;$C27&amp;"_"&amp;$A$4,'Pnad-C'!$1:$1048576,F$4,0)*100,"-")</f>
        <v>41.902610659599304</v>
      </c>
      <c r="G27" s="118">
        <f>IFERROR(VLOOKUP($B27&amp;"_"&amp;$C27&amp;"_"&amp;$A$4,'Pnad-C'!$1:$1048576,G$4,0)*100,"-")</f>
        <v>38.903272151947021</v>
      </c>
      <c r="H27" s="118">
        <f>IFERROR(VLOOKUP($B27&amp;"_"&amp;$C27&amp;"_"&amp;$A$4,'Pnad-C'!$1:$1048576,H$4,0)*100,"-")</f>
        <v>50.965195894241333</v>
      </c>
      <c r="I27" s="118">
        <f>IFERROR(VLOOKUP($B27&amp;"_"&amp;$C27&amp;"_"&amp;$A$4,'Pnad-C'!$1:$1048576,I$4,0)*100,"-")</f>
        <v>46.900510787963867</v>
      </c>
      <c r="J27" s="118">
        <f>IFERROR(VLOOKUP($B27&amp;"_"&amp;$C27&amp;"_"&amp;$A$4,'Pnad-C'!$1:$1048576,J$4,0)*100,"-")</f>
        <v>68.287312984466553</v>
      </c>
      <c r="K27" s="118">
        <f>IFERROR(VLOOKUP($B27&amp;"_"&amp;$C27&amp;"_"&amp;$A$4,'Pnad-C'!$1:$1048576,K$4,0)*100,"-")</f>
        <v>73.281764984130859</v>
      </c>
    </row>
    <row r="28" spans="2:11" ht="15.75" x14ac:dyDescent="0.25">
      <c r="B28" s="10">
        <f>D28</f>
        <v>2016</v>
      </c>
      <c r="C28" s="152">
        <v>0</v>
      </c>
      <c r="D28" s="98">
        <v>2016</v>
      </c>
      <c r="E28" s="128">
        <f>IFERROR(VLOOKUP($B28&amp;"_"&amp;$C28&amp;"_"&amp;$A$4,'Pnad-C'!$1:$1048576,E$4,0)*100,"-")</f>
        <v>57.959026098251343</v>
      </c>
      <c r="F28" s="117">
        <f>IFERROR(VLOOKUP($B28&amp;"_"&amp;$C28&amp;"_"&amp;$A$4,'Pnad-C'!$1:$1048576,F$4,0)*100,"-")</f>
        <v>41.150468587875366</v>
      </c>
      <c r="G28" s="117">
        <f>IFERROR(VLOOKUP($B28&amp;"_"&amp;$C28&amp;"_"&amp;$A$4,'Pnad-C'!$1:$1048576,G$4,0)*100,"-")</f>
        <v>40.232124924659729</v>
      </c>
      <c r="H28" s="117">
        <f>IFERROR(VLOOKUP($B28&amp;"_"&amp;$C28&amp;"_"&amp;$A$4,'Pnad-C'!$1:$1048576,H$4,0)*100,"-")</f>
        <v>52.602159976959229</v>
      </c>
      <c r="I28" s="117">
        <f>IFERROR(VLOOKUP($B28&amp;"_"&amp;$C28&amp;"_"&amp;$A$4,'Pnad-C'!$1:$1048576,I$4,0)*100,"-")</f>
        <v>41.488680243492126</v>
      </c>
      <c r="J28" s="117">
        <f>IFERROR(VLOOKUP($B28&amp;"_"&amp;$C28&amp;"_"&amp;$A$4,'Pnad-C'!$1:$1048576,J$4,0)*100,"-")</f>
        <v>67.73715615272522</v>
      </c>
      <c r="K28" s="117">
        <f>IFERROR(VLOOKUP($B28&amp;"_"&amp;$C28&amp;"_"&amp;$A$4,'Pnad-C'!$1:$1048576,K$4,0)*100,"-")</f>
        <v>72.706031799316406</v>
      </c>
    </row>
    <row r="29" spans="2:11" ht="16.5" thickBot="1" x14ac:dyDescent="0.3">
      <c r="B29" s="10">
        <f>B28</f>
        <v>2016</v>
      </c>
      <c r="C29" s="152">
        <v>1</v>
      </c>
      <c r="D29" s="99" t="s">
        <v>3</v>
      </c>
      <c r="E29" s="127">
        <f>IFERROR(VLOOKUP($B29&amp;"_"&amp;$C29&amp;"_"&amp;$A$4,'Pnad-C'!$1:$1048576,E$4,0)*100,"-")</f>
        <v>57.959026098251343</v>
      </c>
      <c r="F29" s="118">
        <f>IFERROR(VLOOKUP($B29&amp;"_"&amp;$C29&amp;"_"&amp;$A$4,'Pnad-C'!$1:$1048576,F$4,0)*100,"-")</f>
        <v>41.150468587875366</v>
      </c>
      <c r="G29" s="118">
        <f>IFERROR(VLOOKUP($B29&amp;"_"&amp;$C29&amp;"_"&amp;$A$4,'Pnad-C'!$1:$1048576,G$4,0)*100,"-")</f>
        <v>40.232124924659729</v>
      </c>
      <c r="H29" s="118">
        <f>IFERROR(VLOOKUP($B29&amp;"_"&amp;$C29&amp;"_"&amp;$A$4,'Pnad-C'!$1:$1048576,H$4,0)*100,"-")</f>
        <v>52.602159976959229</v>
      </c>
      <c r="I29" s="118">
        <f>IFERROR(VLOOKUP($B29&amp;"_"&amp;$C29&amp;"_"&amp;$A$4,'Pnad-C'!$1:$1048576,I$4,0)*100,"-")</f>
        <v>41.488680243492126</v>
      </c>
      <c r="J29" s="118">
        <f>IFERROR(VLOOKUP($B29&amp;"_"&amp;$C29&amp;"_"&amp;$A$4,'Pnad-C'!$1:$1048576,J$4,0)*100,"-")</f>
        <v>67.73715615272522</v>
      </c>
      <c r="K29" s="118">
        <f>IFERROR(VLOOKUP($B29&amp;"_"&amp;$C29&amp;"_"&amp;$A$4,'Pnad-C'!$1:$1048576,K$4,0)*100,"-")</f>
        <v>72.706031799316406</v>
      </c>
    </row>
    <row r="30" spans="2:11" ht="15" customHeight="1" thickTop="1" x14ac:dyDescent="0.25">
      <c r="C30" s="154"/>
      <c r="D30" s="15" t="s">
        <v>785</v>
      </c>
      <c r="E30" s="113"/>
      <c r="F30" s="113"/>
      <c r="G30" s="113"/>
      <c r="H30" s="113"/>
      <c r="I30" s="17"/>
      <c r="J30" s="17"/>
      <c r="K30" s="17"/>
    </row>
    <row r="31" spans="2:11" x14ac:dyDescent="0.25">
      <c r="C31" s="154"/>
      <c r="D31" s="16" t="s">
        <v>2</v>
      </c>
      <c r="E31" s="16"/>
    </row>
    <row r="32" spans="2:11" x14ac:dyDescent="0.25">
      <c r="C32" s="154"/>
      <c r="D32" s="159" t="s">
        <v>435</v>
      </c>
      <c r="E32" s="105"/>
    </row>
    <row r="33" spans="3:5" x14ac:dyDescent="0.25">
      <c r="C33" s="154"/>
      <c r="D33" s="104" t="s">
        <v>436</v>
      </c>
      <c r="E33" s="104"/>
    </row>
  </sheetData>
  <mergeCells count="1">
    <mergeCell ref="D5:K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70</vt:i4>
      </vt:variant>
      <vt:variant>
        <vt:lpstr>Intervalos Nomeados</vt:lpstr>
      </vt:variant>
      <vt:variant>
        <vt:i4>2</vt:i4>
      </vt:variant>
    </vt:vector>
  </HeadingPairs>
  <TitlesOfParts>
    <vt:vector size="72" baseType="lpstr">
      <vt:lpstr>Lista de tabelas</vt:lpstr>
      <vt:lpstr>1.1</vt:lpstr>
      <vt:lpstr>1.2</vt:lpstr>
      <vt:lpstr>1.4</vt:lpstr>
      <vt:lpstr>1.5</vt:lpstr>
      <vt:lpstr>1.7</vt:lpstr>
      <vt:lpstr>1.8</vt:lpstr>
      <vt:lpstr>1.10</vt:lpstr>
      <vt:lpstr>1.11</vt:lpstr>
      <vt:lpstr>1.13</vt:lpstr>
      <vt:lpstr>1.14</vt:lpstr>
      <vt:lpstr>1.15</vt:lpstr>
      <vt:lpstr>2.1</vt:lpstr>
      <vt:lpstr>2.2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4.1</vt:lpstr>
      <vt:lpstr>4.2</vt:lpstr>
      <vt:lpstr>4.4</vt:lpstr>
      <vt:lpstr>4.5</vt:lpstr>
      <vt:lpstr>4.7</vt:lpstr>
      <vt:lpstr>4.9</vt:lpstr>
      <vt:lpstr>4.10</vt:lpstr>
      <vt:lpstr>5.1</vt:lpstr>
      <vt:lpstr>5.2</vt:lpstr>
      <vt:lpstr>5.4</vt:lpstr>
      <vt:lpstr>5.5</vt:lpstr>
      <vt:lpstr>5.6</vt:lpstr>
      <vt:lpstr>5.7</vt:lpstr>
      <vt:lpstr>5.8</vt:lpstr>
      <vt:lpstr>5.9</vt:lpstr>
      <vt:lpstr>6.1</vt:lpstr>
      <vt:lpstr>6.2</vt:lpstr>
      <vt:lpstr>6.3</vt:lpstr>
      <vt:lpstr>6.4</vt:lpstr>
      <vt:lpstr>6.5</vt:lpstr>
      <vt:lpstr>10.1</vt:lpstr>
      <vt:lpstr>10.2</vt:lpstr>
      <vt:lpstr>10.3</vt:lpstr>
      <vt:lpstr>10.4</vt:lpstr>
      <vt:lpstr>10.5</vt:lpstr>
      <vt:lpstr>Saídas &gt;&gt;&gt;</vt:lpstr>
      <vt:lpstr>Indicadores do boletim</vt:lpstr>
      <vt:lpstr>Pnad-C</vt:lpstr>
      <vt:lpstr>Gini</vt:lpstr>
      <vt:lpstr>Razão</vt:lpstr>
      <vt:lpstr>11.1</vt:lpstr>
      <vt:lpstr>11.2</vt:lpstr>
      <vt:lpstr>11.2a</vt:lpstr>
      <vt:lpstr>Model1_BRA</vt:lpstr>
      <vt:lpstr>Model1_RMRJ</vt:lpstr>
      <vt:lpstr>Model1_Rio</vt:lpstr>
      <vt:lpstr>Model1_SEMT</vt:lpstr>
      <vt:lpstr>Tab_BRA</vt:lpstr>
      <vt:lpstr>Tab_RMRJ</vt:lpstr>
      <vt:lpstr>Tab_Rio</vt:lpstr>
      <vt:lpstr>Tab_SEMT</vt:lpstr>
      <vt:lpstr>Aux_id</vt:lpstr>
      <vt:lpstr>AuxBRA</vt:lpstr>
      <vt:lpstr>AuxRMRJ</vt:lpstr>
      <vt:lpstr>AuxRio</vt:lpstr>
      <vt:lpstr>AuxSEMT</vt:lpstr>
      <vt:lpstr>'Indicadores do boletim'!Area_de_impressao</vt:lpstr>
      <vt:lpstr>'Indicadores do boletim'!Titulos_de_impressao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Laboritorio02</dc:creator>
  <cp:lastModifiedBy>Oportunidades</cp:lastModifiedBy>
  <dcterms:created xsi:type="dcterms:W3CDTF">2016-05-31T19:56:48Z</dcterms:created>
  <dcterms:modified xsi:type="dcterms:W3CDTF">2016-07-07T15:17:18Z</dcterms:modified>
</cp:coreProperties>
</file>