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Oportunidades\Google Drive\2016\2 IETS\3 Boletim\1. Compêndio\1º Trimestre 2016\"/>
    </mc:Choice>
  </mc:AlternateContent>
  <bookViews>
    <workbookView xWindow="0" yWindow="0" windowWidth="20490" windowHeight="7530" tabRatio="878"/>
  </bookViews>
  <sheets>
    <sheet name="Lista de Tabelas" sheetId="1" r:id="rId1"/>
    <sheet name="1.1" sheetId="2" r:id="rId2"/>
    <sheet name="1.2" sheetId="3" r:id="rId3"/>
    <sheet name="2.1" sheetId="4" r:id="rId4"/>
    <sheet name="2.2" sheetId="5" r:id="rId5"/>
    <sheet name="2.3" sheetId="6" r:id="rId6"/>
    <sheet name="2.4" sheetId="7" r:id="rId7"/>
    <sheet name="3.1" sheetId="8" r:id="rId8"/>
    <sheet name="4.1" sheetId="9" r:id="rId9"/>
    <sheet name="5.1" sheetId="10" r:id="rId10"/>
    <sheet name="6.1" sheetId="11" r:id="rId11"/>
    <sheet name="6.2" sheetId="12" r:id="rId12"/>
    <sheet name="Saídas &gt;&gt;&gt;" sheetId="14" state="hidden" r:id="rId13"/>
    <sheet name="Indicadores do boletim" sheetId="13" state="hidden" r:id="rId14"/>
    <sheet name="Pnad-C" sheetId="15" state="hidden" r:id="rId15"/>
  </sheets>
  <definedNames>
    <definedName name="_xlnm._FilterDatabase" localSheetId="13" hidden="1">'Indicadores do boletim'!$A$8:$P$120</definedName>
    <definedName name="_xlnm.Print_Area" localSheetId="13">'Indicadores do boletim'!$B$4:$M$118</definedName>
    <definedName name="_xlnm.Print_Titles" localSheetId="13">'Indicadores do boletim'!$6:$8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4" i="15" l="1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D13" i="12" s="1"/>
  <c r="A5" i="15"/>
  <c r="A4" i="15"/>
  <c r="A3" i="15"/>
  <c r="P105" i="13"/>
  <c r="P106" i="13" s="1"/>
  <c r="P107" i="13" s="1"/>
  <c r="P108" i="13" s="1"/>
  <c r="P109" i="13" s="1"/>
  <c r="P110" i="13" s="1"/>
  <c r="P111" i="13" s="1"/>
  <c r="P112" i="13" s="1"/>
  <c r="P113" i="13" s="1"/>
  <c r="P114" i="13" s="1"/>
  <c r="P115" i="13" s="1"/>
  <c r="P116" i="13" s="1"/>
  <c r="P117" i="13" s="1"/>
  <c r="P89" i="13"/>
  <c r="P90" i="13" s="1"/>
  <c r="P91" i="13" s="1"/>
  <c r="P92" i="13" s="1"/>
  <c r="P93" i="13" s="1"/>
  <c r="P94" i="13" s="1"/>
  <c r="P95" i="13" s="1"/>
  <c r="P96" i="13" s="1"/>
  <c r="P97" i="13" s="1"/>
  <c r="P98" i="13" s="1"/>
  <c r="P99" i="13" s="1"/>
  <c r="P100" i="13" s="1"/>
  <c r="P101" i="13" s="1"/>
  <c r="P102" i="13" s="1"/>
  <c r="P103" i="13" s="1"/>
  <c r="P104" i="13" s="1"/>
  <c r="P85" i="13"/>
  <c r="P86" i="13" s="1"/>
  <c r="P87" i="13" s="1"/>
  <c r="P88" i="13" s="1"/>
  <c r="P83" i="13"/>
  <c r="P84" i="13" s="1"/>
  <c r="P81" i="13"/>
  <c r="P82" i="13" s="1"/>
  <c r="P80" i="13"/>
  <c r="P79" i="13"/>
  <c r="P74" i="13"/>
  <c r="P75" i="13" s="1"/>
  <c r="P76" i="13" s="1"/>
  <c r="P77" i="13" s="1"/>
  <c r="P78" i="13" s="1"/>
  <c r="P73" i="13"/>
  <c r="P71" i="13"/>
  <c r="P72" i="13" s="1"/>
  <c r="P63" i="13"/>
  <c r="P64" i="13" s="1"/>
  <c r="P65" i="13" s="1"/>
  <c r="P66" i="13" s="1"/>
  <c r="P67" i="13" s="1"/>
  <c r="P68" i="13" s="1"/>
  <c r="P69" i="13" s="1"/>
  <c r="P70" i="13" s="1"/>
  <c r="P55" i="13"/>
  <c r="P56" i="13" s="1"/>
  <c r="P57" i="13" s="1"/>
  <c r="P58" i="13" s="1"/>
  <c r="P59" i="13" s="1"/>
  <c r="P60" i="13" s="1"/>
  <c r="P61" i="13" s="1"/>
  <c r="P62" i="13" s="1"/>
  <c r="P53" i="13"/>
  <c r="P54" i="13" s="1"/>
  <c r="P51" i="13"/>
  <c r="P52" i="13" s="1"/>
  <c r="P50" i="13"/>
  <c r="P45" i="13"/>
  <c r="P46" i="13" s="1"/>
  <c r="P47" i="13" s="1"/>
  <c r="P48" i="13" s="1"/>
  <c r="P49" i="13" s="1"/>
  <c r="P43" i="13"/>
  <c r="P44" i="13" s="1"/>
  <c r="P42" i="13"/>
  <c r="P37" i="13"/>
  <c r="P38" i="13" s="1"/>
  <c r="P39" i="13" s="1"/>
  <c r="P40" i="13" s="1"/>
  <c r="P41" i="13" s="1"/>
  <c r="P33" i="13"/>
  <c r="P34" i="13" s="1"/>
  <c r="P35" i="13" s="1"/>
  <c r="P36" i="13" s="1"/>
  <c r="P30" i="13"/>
  <c r="P31" i="13" s="1"/>
  <c r="P32" i="13" s="1"/>
  <c r="P25" i="13"/>
  <c r="P26" i="13" s="1"/>
  <c r="P27" i="13" s="1"/>
  <c r="P28" i="13" s="1"/>
  <c r="P29" i="13" s="1"/>
  <c r="P22" i="13"/>
  <c r="P23" i="13" s="1"/>
  <c r="P24" i="13" s="1"/>
  <c r="P12" i="13"/>
  <c r="P13" i="13" s="1"/>
  <c r="P14" i="13" s="1"/>
  <c r="P15" i="13" s="1"/>
  <c r="P16" i="13" s="1"/>
  <c r="P17" i="13" s="1"/>
  <c r="P18" i="13" s="1"/>
  <c r="P19" i="13" s="1"/>
  <c r="P20" i="13" s="1"/>
  <c r="P9" i="13"/>
  <c r="P10" i="13" s="1"/>
  <c r="P11" i="13" s="1"/>
  <c r="Y13" i="12"/>
  <c r="U13" i="12"/>
  <c r="T13" i="12"/>
  <c r="O13" i="12"/>
  <c r="L13" i="12"/>
  <c r="K13" i="12"/>
  <c r="G13" i="12"/>
  <c r="F13" i="12"/>
  <c r="C13" i="12"/>
  <c r="AC13" i="12" s="1"/>
  <c r="AD12" i="12"/>
  <c r="AC12" i="12"/>
  <c r="Y12" i="12"/>
  <c r="X12" i="12"/>
  <c r="T12" i="12"/>
  <c r="S12" i="12"/>
  <c r="O12" i="12"/>
  <c r="N12" i="12"/>
  <c r="K12" i="12"/>
  <c r="I12" i="12"/>
  <c r="F12" i="12"/>
  <c r="E12" i="12"/>
  <c r="C12" i="12"/>
  <c r="AA12" i="12" s="1"/>
  <c r="AA11" i="12"/>
  <c r="X11" i="12"/>
  <c r="W11" i="12"/>
  <c r="R11" i="12"/>
  <c r="N11" i="12"/>
  <c r="M11" i="12"/>
  <c r="H11" i="12"/>
  <c r="F11" i="12"/>
  <c r="E11" i="12"/>
  <c r="C11" i="12"/>
  <c r="AA10" i="12"/>
  <c r="U10" i="12"/>
  <c r="N10" i="12"/>
  <c r="H10" i="12"/>
  <c r="C10" i="12"/>
  <c r="D5" i="12"/>
  <c r="Z13" i="11"/>
  <c r="X13" i="11"/>
  <c r="S13" i="11"/>
  <c r="R13" i="11"/>
  <c r="M13" i="11"/>
  <c r="L13" i="11"/>
  <c r="G13" i="11"/>
  <c r="E13" i="11"/>
  <c r="C13" i="11"/>
  <c r="AA13" i="11" s="1"/>
  <c r="AA12" i="11"/>
  <c r="Z12" i="11"/>
  <c r="Y12" i="11"/>
  <c r="U12" i="11"/>
  <c r="T12" i="11"/>
  <c r="R12" i="11"/>
  <c r="O12" i="11"/>
  <c r="M12" i="11"/>
  <c r="L12" i="11"/>
  <c r="H12" i="11"/>
  <c r="G12" i="11"/>
  <c r="F12" i="11"/>
  <c r="C12" i="11"/>
  <c r="AD11" i="11"/>
  <c r="AC11" i="11"/>
  <c r="Z11" i="11"/>
  <c r="Y11" i="11"/>
  <c r="X11" i="11"/>
  <c r="U11" i="11"/>
  <c r="T11" i="11"/>
  <c r="S11" i="11"/>
  <c r="Q11" i="11"/>
  <c r="O11" i="11"/>
  <c r="N11" i="11"/>
  <c r="L11" i="11"/>
  <c r="K11" i="11"/>
  <c r="I11" i="11"/>
  <c r="G11" i="11"/>
  <c r="F11" i="11"/>
  <c r="E11" i="11"/>
  <c r="C11" i="11"/>
  <c r="AA11" i="11" s="1"/>
  <c r="AD10" i="11"/>
  <c r="AA10" i="11"/>
  <c r="Y10" i="11"/>
  <c r="X10" i="11"/>
  <c r="T10" i="11"/>
  <c r="S10" i="11"/>
  <c r="R10" i="11"/>
  <c r="N10" i="11"/>
  <c r="M10" i="11"/>
  <c r="K10" i="11"/>
  <c r="H10" i="11"/>
  <c r="F10" i="11"/>
  <c r="E10" i="11"/>
  <c r="C10" i="11"/>
  <c r="D5" i="11"/>
  <c r="AC13" i="10"/>
  <c r="X13" i="10"/>
  <c r="O13" i="10"/>
  <c r="K13" i="10"/>
  <c r="F13" i="10"/>
  <c r="C13" i="10"/>
  <c r="AA12" i="10"/>
  <c r="Z12" i="10"/>
  <c r="X12" i="10"/>
  <c r="U12" i="10"/>
  <c r="S12" i="10"/>
  <c r="R12" i="10"/>
  <c r="N12" i="10"/>
  <c r="M12" i="10"/>
  <c r="L12" i="10"/>
  <c r="H12" i="10"/>
  <c r="G12" i="10"/>
  <c r="E12" i="10"/>
  <c r="C12" i="10"/>
  <c r="AD11" i="10"/>
  <c r="Z11" i="10"/>
  <c r="M11" i="10"/>
  <c r="I11" i="10"/>
  <c r="C11" i="10"/>
  <c r="AA10" i="10"/>
  <c r="Z10" i="10"/>
  <c r="X10" i="10"/>
  <c r="U10" i="10"/>
  <c r="S10" i="10"/>
  <c r="R10" i="10"/>
  <c r="N10" i="10"/>
  <c r="M10" i="10"/>
  <c r="L10" i="10"/>
  <c r="H10" i="10"/>
  <c r="G10" i="10"/>
  <c r="E10" i="10"/>
  <c r="C10" i="10"/>
  <c r="D5" i="10"/>
  <c r="AA13" i="9"/>
  <c r="X13" i="9"/>
  <c r="U13" i="9"/>
  <c r="R13" i="9"/>
  <c r="N13" i="9"/>
  <c r="L13" i="9"/>
  <c r="H13" i="9"/>
  <c r="E13" i="9"/>
  <c r="C13" i="9"/>
  <c r="Z12" i="9"/>
  <c r="W12" i="9"/>
  <c r="M12" i="9"/>
  <c r="K12" i="9"/>
  <c r="C12" i="9"/>
  <c r="AD11" i="9"/>
  <c r="AC11" i="9"/>
  <c r="Z11" i="9"/>
  <c r="Y11" i="9"/>
  <c r="X11" i="9"/>
  <c r="U11" i="9"/>
  <c r="T11" i="9"/>
  <c r="S11" i="9"/>
  <c r="Q11" i="9"/>
  <c r="O11" i="9"/>
  <c r="N11" i="9"/>
  <c r="L11" i="9"/>
  <c r="K11" i="9"/>
  <c r="I11" i="9"/>
  <c r="G11" i="9"/>
  <c r="F11" i="9"/>
  <c r="E11" i="9"/>
  <c r="C11" i="9"/>
  <c r="AA11" i="9" s="1"/>
  <c r="X10" i="9"/>
  <c r="O10" i="9"/>
  <c r="F10" i="9"/>
  <c r="C10" i="9"/>
  <c r="Y10" i="9" s="1"/>
  <c r="D5" i="9"/>
  <c r="AD13" i="8"/>
  <c r="AA13" i="8"/>
  <c r="X13" i="8"/>
  <c r="W13" i="8"/>
  <c r="R13" i="8"/>
  <c r="O13" i="8"/>
  <c r="N13" i="8"/>
  <c r="I13" i="8"/>
  <c r="H13" i="8"/>
  <c r="E13" i="8"/>
  <c r="C13" i="8"/>
  <c r="Q12" i="8"/>
  <c r="C12" i="8"/>
  <c r="AA11" i="8"/>
  <c r="Z11" i="8"/>
  <c r="Y11" i="8"/>
  <c r="U11" i="8"/>
  <c r="T11" i="8"/>
  <c r="R11" i="8"/>
  <c r="O11" i="8"/>
  <c r="M11" i="8"/>
  <c r="L11" i="8"/>
  <c r="H11" i="8"/>
  <c r="G11" i="8"/>
  <c r="F11" i="8"/>
  <c r="C11" i="8"/>
  <c r="AD10" i="8"/>
  <c r="AC10" i="8"/>
  <c r="Z10" i="8"/>
  <c r="Y10" i="8"/>
  <c r="X10" i="8"/>
  <c r="U10" i="8"/>
  <c r="T10" i="8"/>
  <c r="S10" i="8"/>
  <c r="Q10" i="8"/>
  <c r="O10" i="8"/>
  <c r="N10" i="8"/>
  <c r="L10" i="8"/>
  <c r="K10" i="8"/>
  <c r="I10" i="8"/>
  <c r="G10" i="8"/>
  <c r="F10" i="8"/>
  <c r="E10" i="8"/>
  <c r="C10" i="8"/>
  <c r="AA10" i="8" s="1"/>
  <c r="D5" i="8"/>
  <c r="C37" i="7"/>
  <c r="C36" i="7"/>
  <c r="C35" i="7"/>
  <c r="Z34" i="7"/>
  <c r="I34" i="7"/>
  <c r="C34" i="7"/>
  <c r="B34" i="7"/>
  <c r="Z33" i="7"/>
  <c r="Y33" i="7"/>
  <c r="S33" i="7"/>
  <c r="O33" i="7"/>
  <c r="N33" i="7"/>
  <c r="G33" i="7"/>
  <c r="F33" i="7"/>
  <c r="C33" i="7"/>
  <c r="B33" i="7"/>
  <c r="AD32" i="7"/>
  <c r="Z32" i="7"/>
  <c r="X32" i="7"/>
  <c r="T32" i="7"/>
  <c r="S32" i="7"/>
  <c r="N32" i="7"/>
  <c r="L32" i="7"/>
  <c r="K32" i="7"/>
  <c r="F32" i="7"/>
  <c r="E32" i="7"/>
  <c r="C32" i="7"/>
  <c r="B32" i="7"/>
  <c r="AD31" i="7"/>
  <c r="AC31" i="7"/>
  <c r="AA31" i="7"/>
  <c r="Z31" i="7"/>
  <c r="Y31" i="7"/>
  <c r="X31" i="7"/>
  <c r="W31" i="7"/>
  <c r="U31" i="7"/>
  <c r="T31" i="7"/>
  <c r="S31" i="7"/>
  <c r="R31" i="7"/>
  <c r="Q31" i="7"/>
  <c r="O31" i="7"/>
  <c r="N31" i="7"/>
  <c r="M31" i="7"/>
  <c r="L31" i="7"/>
  <c r="K31" i="7"/>
  <c r="I31" i="7"/>
  <c r="H31" i="7"/>
  <c r="G31" i="7"/>
  <c r="F31" i="7"/>
  <c r="E31" i="7"/>
  <c r="C30" i="7"/>
  <c r="C29" i="7"/>
  <c r="C28" i="7"/>
  <c r="C27" i="7"/>
  <c r="AA26" i="7"/>
  <c r="X26" i="7"/>
  <c r="U26" i="7"/>
  <c r="N26" i="7"/>
  <c r="M26" i="7"/>
  <c r="L26" i="7"/>
  <c r="E26" i="7"/>
  <c r="C26" i="7"/>
  <c r="Z25" i="7"/>
  <c r="W25" i="7"/>
  <c r="Q25" i="7"/>
  <c r="N25" i="7"/>
  <c r="H25" i="7"/>
  <c r="G25" i="7"/>
  <c r="C25" i="7"/>
  <c r="AA25" i="7" s="1"/>
  <c r="B25" i="7"/>
  <c r="B26" i="7" s="1"/>
  <c r="AD24" i="7"/>
  <c r="AC24" i="7"/>
  <c r="AA24" i="7"/>
  <c r="Z24" i="7"/>
  <c r="Y24" i="7"/>
  <c r="X24" i="7"/>
  <c r="W24" i="7"/>
  <c r="U24" i="7"/>
  <c r="T24" i="7"/>
  <c r="S24" i="7"/>
  <c r="R24" i="7"/>
  <c r="Q24" i="7"/>
  <c r="O24" i="7"/>
  <c r="N24" i="7"/>
  <c r="M24" i="7"/>
  <c r="L24" i="7"/>
  <c r="K24" i="7"/>
  <c r="I24" i="7"/>
  <c r="H24" i="7"/>
  <c r="G24" i="7"/>
  <c r="C23" i="7"/>
  <c r="C22" i="7"/>
  <c r="C21" i="7"/>
  <c r="C20" i="7"/>
  <c r="R19" i="7"/>
  <c r="C19" i="7"/>
  <c r="AA18" i="7"/>
  <c r="W18" i="7"/>
  <c r="T18" i="7"/>
  <c r="N18" i="7"/>
  <c r="I18" i="7"/>
  <c r="H18" i="7"/>
  <c r="C18" i="7"/>
  <c r="B18" i="7"/>
  <c r="B19" i="7" s="1"/>
  <c r="AD17" i="7"/>
  <c r="AC17" i="7"/>
  <c r="AA17" i="7"/>
  <c r="Z17" i="7"/>
  <c r="Y17" i="7"/>
  <c r="X17" i="7"/>
  <c r="W17" i="7"/>
  <c r="U17" i="7"/>
  <c r="T17" i="7"/>
  <c r="S17" i="7"/>
  <c r="R17" i="7"/>
  <c r="Q17" i="7"/>
  <c r="O17" i="7"/>
  <c r="N17" i="7"/>
  <c r="M17" i="7"/>
  <c r="L17" i="7"/>
  <c r="K17" i="7"/>
  <c r="I17" i="7"/>
  <c r="H17" i="7"/>
  <c r="G17" i="7"/>
  <c r="F17" i="7"/>
  <c r="E17" i="7"/>
  <c r="C16" i="7"/>
  <c r="C15" i="7"/>
  <c r="C14" i="7"/>
  <c r="Z13" i="7"/>
  <c r="Y13" i="7"/>
  <c r="M13" i="7"/>
  <c r="L13" i="7"/>
  <c r="C13" i="7"/>
  <c r="AA13" i="7" s="1"/>
  <c r="U12" i="7"/>
  <c r="C12" i="7"/>
  <c r="B12" i="7"/>
  <c r="B13" i="7" s="1"/>
  <c r="T13" i="7" s="1"/>
  <c r="Z11" i="7"/>
  <c r="Y11" i="7"/>
  <c r="T11" i="7"/>
  <c r="R11" i="7"/>
  <c r="M11" i="7"/>
  <c r="L11" i="7"/>
  <c r="G11" i="7"/>
  <c r="F11" i="7"/>
  <c r="C11" i="7"/>
  <c r="AA11" i="7" s="1"/>
  <c r="B11" i="7"/>
  <c r="D5" i="7"/>
  <c r="C21" i="6"/>
  <c r="Z20" i="6"/>
  <c r="U20" i="6"/>
  <c r="H20" i="6"/>
  <c r="G20" i="6"/>
  <c r="C20" i="6"/>
  <c r="B20" i="6"/>
  <c r="AD19" i="6"/>
  <c r="AC19" i="6"/>
  <c r="AA19" i="6"/>
  <c r="Z19" i="6"/>
  <c r="Y19" i="6"/>
  <c r="X19" i="6"/>
  <c r="W19" i="6"/>
  <c r="U19" i="6"/>
  <c r="T19" i="6"/>
  <c r="S19" i="6"/>
  <c r="R19" i="6"/>
  <c r="Q19" i="6"/>
  <c r="O19" i="6"/>
  <c r="N19" i="6"/>
  <c r="M19" i="6"/>
  <c r="L19" i="6"/>
  <c r="K19" i="6"/>
  <c r="I19" i="6"/>
  <c r="H19" i="6"/>
  <c r="G19" i="6"/>
  <c r="F19" i="6"/>
  <c r="E19" i="6"/>
  <c r="S18" i="6"/>
  <c r="G18" i="6"/>
  <c r="C18" i="6"/>
  <c r="B18" i="6"/>
  <c r="AD17" i="6"/>
  <c r="Z17" i="6"/>
  <c r="X17" i="6"/>
  <c r="T17" i="6"/>
  <c r="S17" i="6"/>
  <c r="N17" i="6"/>
  <c r="L17" i="6"/>
  <c r="K17" i="6"/>
  <c r="F17" i="6"/>
  <c r="E17" i="6"/>
  <c r="C17" i="6"/>
  <c r="B17" i="6"/>
  <c r="AD16" i="6"/>
  <c r="AC16" i="6"/>
  <c r="AA16" i="6"/>
  <c r="Z16" i="6"/>
  <c r="Y16" i="6"/>
  <c r="X16" i="6"/>
  <c r="W16" i="6"/>
  <c r="U16" i="6"/>
  <c r="T16" i="6"/>
  <c r="S16" i="6"/>
  <c r="R16" i="6"/>
  <c r="Q16" i="6"/>
  <c r="O16" i="6"/>
  <c r="N16" i="6"/>
  <c r="M16" i="6"/>
  <c r="L16" i="6"/>
  <c r="K16" i="6"/>
  <c r="I16" i="6"/>
  <c r="H16" i="6"/>
  <c r="G16" i="6"/>
  <c r="C15" i="6"/>
  <c r="AD14" i="6"/>
  <c r="Z14" i="6"/>
  <c r="Q14" i="6"/>
  <c r="O14" i="6"/>
  <c r="G14" i="6"/>
  <c r="E14" i="6"/>
  <c r="C14" i="6"/>
  <c r="B14" i="6"/>
  <c r="AD13" i="6"/>
  <c r="AC13" i="6"/>
  <c r="AA13" i="6"/>
  <c r="Z13" i="6"/>
  <c r="Y13" i="6"/>
  <c r="X13" i="6"/>
  <c r="W13" i="6"/>
  <c r="U13" i="6"/>
  <c r="T13" i="6"/>
  <c r="S13" i="6"/>
  <c r="R13" i="6"/>
  <c r="Q13" i="6"/>
  <c r="O13" i="6"/>
  <c r="N13" i="6"/>
  <c r="M13" i="6"/>
  <c r="L13" i="6"/>
  <c r="K13" i="6"/>
  <c r="I13" i="6"/>
  <c r="H13" i="6"/>
  <c r="G13" i="6"/>
  <c r="F13" i="6"/>
  <c r="E13" i="6"/>
  <c r="R12" i="6"/>
  <c r="H12" i="6"/>
  <c r="C12" i="6"/>
  <c r="B12" i="6"/>
  <c r="AA12" i="6" s="1"/>
  <c r="AA11" i="6"/>
  <c r="S11" i="6"/>
  <c r="R11" i="6"/>
  <c r="H11" i="6"/>
  <c r="F11" i="6"/>
  <c r="C11" i="6"/>
  <c r="B11" i="6"/>
  <c r="U11" i="6" s="1"/>
  <c r="D5" i="6"/>
  <c r="C33" i="5"/>
  <c r="C32" i="5"/>
  <c r="I31" i="5"/>
  <c r="C31" i="5"/>
  <c r="B31" i="5"/>
  <c r="B32" i="5" s="1"/>
  <c r="B33" i="5" s="1"/>
  <c r="W30" i="5"/>
  <c r="M30" i="5"/>
  <c r="E30" i="5"/>
  <c r="C30" i="5"/>
  <c r="Z29" i="5"/>
  <c r="Q29" i="5"/>
  <c r="H29" i="5"/>
  <c r="C29" i="5"/>
  <c r="B29" i="5"/>
  <c r="B30" i="5" s="1"/>
  <c r="Z30" i="5" s="1"/>
  <c r="AD28" i="5"/>
  <c r="AC28" i="5"/>
  <c r="AA28" i="5"/>
  <c r="Z28" i="5"/>
  <c r="Y28" i="5"/>
  <c r="X28" i="5"/>
  <c r="W28" i="5"/>
  <c r="U28" i="5"/>
  <c r="T28" i="5"/>
  <c r="S28" i="5"/>
  <c r="R28" i="5"/>
  <c r="Q28" i="5"/>
  <c r="O28" i="5"/>
  <c r="N28" i="5"/>
  <c r="M28" i="5"/>
  <c r="L28" i="5"/>
  <c r="K28" i="5"/>
  <c r="I28" i="5"/>
  <c r="H28" i="5"/>
  <c r="G28" i="5"/>
  <c r="F28" i="5"/>
  <c r="E28" i="5"/>
  <c r="C27" i="5"/>
  <c r="C26" i="5"/>
  <c r="C25" i="5"/>
  <c r="C24" i="5"/>
  <c r="Z23" i="5"/>
  <c r="C23" i="5"/>
  <c r="B23" i="5"/>
  <c r="B24" i="5" s="1"/>
  <c r="AD22" i="5"/>
  <c r="AC22" i="5"/>
  <c r="AA22" i="5"/>
  <c r="Z22" i="5"/>
  <c r="Y22" i="5"/>
  <c r="X22" i="5"/>
  <c r="W22" i="5"/>
  <c r="U22" i="5"/>
  <c r="T22" i="5"/>
  <c r="S22" i="5"/>
  <c r="R22" i="5"/>
  <c r="Q22" i="5"/>
  <c r="O22" i="5"/>
  <c r="N22" i="5"/>
  <c r="M22" i="5"/>
  <c r="L22" i="5"/>
  <c r="K22" i="5"/>
  <c r="I22" i="5"/>
  <c r="H22" i="5"/>
  <c r="G22" i="5"/>
  <c r="C21" i="5"/>
  <c r="C20" i="5"/>
  <c r="C19" i="5"/>
  <c r="C18" i="5"/>
  <c r="B18" i="5"/>
  <c r="B19" i="5" s="1"/>
  <c r="Y17" i="5"/>
  <c r="S17" i="5"/>
  <c r="L17" i="5"/>
  <c r="F17" i="5"/>
  <c r="C17" i="5"/>
  <c r="B17" i="5"/>
  <c r="AD17" i="5" s="1"/>
  <c r="AD16" i="5"/>
  <c r="AC16" i="5"/>
  <c r="AA16" i="5"/>
  <c r="Z16" i="5"/>
  <c r="Y16" i="5"/>
  <c r="X16" i="5"/>
  <c r="W16" i="5"/>
  <c r="U16" i="5"/>
  <c r="T16" i="5"/>
  <c r="S16" i="5"/>
  <c r="R16" i="5"/>
  <c r="Q16" i="5"/>
  <c r="O16" i="5"/>
  <c r="N16" i="5"/>
  <c r="M16" i="5"/>
  <c r="L16" i="5"/>
  <c r="K16" i="5"/>
  <c r="I16" i="5"/>
  <c r="H16" i="5"/>
  <c r="G16" i="5"/>
  <c r="F16" i="5"/>
  <c r="E16" i="5"/>
  <c r="C15" i="5"/>
  <c r="C14" i="5"/>
  <c r="C13" i="5"/>
  <c r="C12" i="5"/>
  <c r="Z11" i="5"/>
  <c r="S11" i="5"/>
  <c r="M11" i="5"/>
  <c r="G11" i="5"/>
  <c r="C11" i="5"/>
  <c r="B11" i="5"/>
  <c r="B12" i="5" s="1"/>
  <c r="B13" i="5" s="1"/>
  <c r="D5" i="5"/>
  <c r="AA13" i="4"/>
  <c r="Y13" i="4"/>
  <c r="T13" i="4"/>
  <c r="S13" i="4"/>
  <c r="N13" i="4"/>
  <c r="M13" i="4"/>
  <c r="H13" i="4"/>
  <c r="F13" i="4"/>
  <c r="C13" i="4"/>
  <c r="AA12" i="4"/>
  <c r="U12" i="4"/>
  <c r="N12" i="4"/>
  <c r="H12" i="4"/>
  <c r="C12" i="4"/>
  <c r="C11" i="4"/>
  <c r="Z11" i="4" s="1"/>
  <c r="AD10" i="4"/>
  <c r="AC10" i="4"/>
  <c r="Z10" i="4"/>
  <c r="Y10" i="4"/>
  <c r="X10" i="4"/>
  <c r="U10" i="4"/>
  <c r="T10" i="4"/>
  <c r="S10" i="4"/>
  <c r="Q10" i="4"/>
  <c r="O10" i="4"/>
  <c r="N10" i="4"/>
  <c r="L10" i="4"/>
  <c r="K10" i="4"/>
  <c r="I10" i="4"/>
  <c r="G10" i="4"/>
  <c r="F10" i="4"/>
  <c r="E10" i="4"/>
  <c r="C10" i="4"/>
  <c r="AA10" i="4" s="1"/>
  <c r="D5" i="4"/>
  <c r="C33" i="3"/>
  <c r="C32" i="3"/>
  <c r="C31" i="3"/>
  <c r="B31" i="3"/>
  <c r="G31" i="3" s="1"/>
  <c r="Y30" i="3"/>
  <c r="S30" i="3"/>
  <c r="L30" i="3"/>
  <c r="G30" i="3"/>
  <c r="F30" i="3"/>
  <c r="C30" i="3"/>
  <c r="B30" i="3"/>
  <c r="AD30" i="3" s="1"/>
  <c r="AD29" i="3"/>
  <c r="AC29" i="3"/>
  <c r="Y29" i="3"/>
  <c r="X29" i="3"/>
  <c r="U29" i="3"/>
  <c r="S29" i="3"/>
  <c r="Q29" i="3"/>
  <c r="O29" i="3"/>
  <c r="L29" i="3"/>
  <c r="K29" i="3"/>
  <c r="I29" i="3"/>
  <c r="F29" i="3"/>
  <c r="E29" i="3"/>
  <c r="C29" i="3"/>
  <c r="AA29" i="3" s="1"/>
  <c r="B29" i="3"/>
  <c r="Z29" i="3" s="1"/>
  <c r="AD28" i="3"/>
  <c r="AC28" i="3"/>
  <c r="AA28" i="3"/>
  <c r="Z28" i="3"/>
  <c r="Y28" i="3"/>
  <c r="X28" i="3"/>
  <c r="W28" i="3"/>
  <c r="U28" i="3"/>
  <c r="T28" i="3"/>
  <c r="S28" i="3"/>
  <c r="R28" i="3"/>
  <c r="Q28" i="3"/>
  <c r="O28" i="3"/>
  <c r="N28" i="3"/>
  <c r="M28" i="3"/>
  <c r="L28" i="3"/>
  <c r="K28" i="3"/>
  <c r="I28" i="3"/>
  <c r="H28" i="3"/>
  <c r="G28" i="3"/>
  <c r="F28" i="3"/>
  <c r="E28" i="3"/>
  <c r="C27" i="3"/>
  <c r="C26" i="3"/>
  <c r="C25" i="3"/>
  <c r="N24" i="3"/>
  <c r="H24" i="3"/>
  <c r="C24" i="3"/>
  <c r="B24" i="3"/>
  <c r="X23" i="3"/>
  <c r="R23" i="3"/>
  <c r="L23" i="3"/>
  <c r="E23" i="3"/>
  <c r="C23" i="3"/>
  <c r="AA23" i="3" s="1"/>
  <c r="B23" i="3"/>
  <c r="AD22" i="3"/>
  <c r="AC22" i="3"/>
  <c r="AA22" i="3"/>
  <c r="Z22" i="3"/>
  <c r="Y22" i="3"/>
  <c r="X22" i="3"/>
  <c r="W22" i="3"/>
  <c r="U22" i="3"/>
  <c r="T22" i="3"/>
  <c r="S22" i="3"/>
  <c r="R22" i="3"/>
  <c r="Q22" i="3"/>
  <c r="O22" i="3"/>
  <c r="N22" i="3"/>
  <c r="M22" i="3"/>
  <c r="L22" i="3"/>
  <c r="K22" i="3"/>
  <c r="I22" i="3"/>
  <c r="H22" i="3"/>
  <c r="G22" i="3"/>
  <c r="C21" i="3"/>
  <c r="C20" i="3"/>
  <c r="C19" i="3"/>
  <c r="C18" i="3"/>
  <c r="C17" i="3"/>
  <c r="B17" i="3"/>
  <c r="H17" i="3" s="1"/>
  <c r="AD16" i="3"/>
  <c r="AC16" i="3"/>
  <c r="AA16" i="3"/>
  <c r="Z16" i="3"/>
  <c r="Y16" i="3"/>
  <c r="X16" i="3"/>
  <c r="W16" i="3"/>
  <c r="U16" i="3"/>
  <c r="T16" i="3"/>
  <c r="S16" i="3"/>
  <c r="R16" i="3"/>
  <c r="Q16" i="3"/>
  <c r="O16" i="3"/>
  <c r="N16" i="3"/>
  <c r="M16" i="3"/>
  <c r="L16" i="3"/>
  <c r="K16" i="3"/>
  <c r="I16" i="3"/>
  <c r="H16" i="3"/>
  <c r="G16" i="3"/>
  <c r="F16" i="3"/>
  <c r="E16" i="3"/>
  <c r="C15" i="3"/>
  <c r="C14" i="3"/>
  <c r="M13" i="3"/>
  <c r="C13" i="3"/>
  <c r="C12" i="3"/>
  <c r="R11" i="3"/>
  <c r="M11" i="3"/>
  <c r="C11" i="3"/>
  <c r="B11" i="3"/>
  <c r="B12" i="3" s="1"/>
  <c r="B13" i="3" s="1"/>
  <c r="B14" i="3" s="1"/>
  <c r="D5" i="3"/>
  <c r="C33" i="2"/>
  <c r="C32" i="2"/>
  <c r="C31" i="2"/>
  <c r="C30" i="2"/>
  <c r="AC29" i="2"/>
  <c r="X29" i="2"/>
  <c r="S29" i="2"/>
  <c r="N29" i="2"/>
  <c r="I29" i="2"/>
  <c r="E29" i="2"/>
  <c r="C29" i="2"/>
  <c r="AA29" i="2" s="1"/>
  <c r="B29" i="2"/>
  <c r="B30" i="2" s="1"/>
  <c r="B31" i="2" s="1"/>
  <c r="B32" i="2" s="1"/>
  <c r="B33" i="2" s="1"/>
  <c r="AC33" i="2" s="1"/>
  <c r="AD28" i="2"/>
  <c r="AC28" i="2"/>
  <c r="AA28" i="2"/>
  <c r="Z28" i="2"/>
  <c r="Y28" i="2"/>
  <c r="X28" i="2"/>
  <c r="W28" i="2"/>
  <c r="U28" i="2"/>
  <c r="T28" i="2"/>
  <c r="S28" i="2"/>
  <c r="R28" i="2"/>
  <c r="Q28" i="2"/>
  <c r="O28" i="2"/>
  <c r="N28" i="2"/>
  <c r="M28" i="2"/>
  <c r="L28" i="2"/>
  <c r="K28" i="2"/>
  <c r="I28" i="2"/>
  <c r="H28" i="2"/>
  <c r="G28" i="2"/>
  <c r="F28" i="2"/>
  <c r="E28" i="2"/>
  <c r="C27" i="2"/>
  <c r="C26" i="2"/>
  <c r="B26" i="2"/>
  <c r="L25" i="2"/>
  <c r="C25" i="2"/>
  <c r="B25" i="2"/>
  <c r="Z24" i="2"/>
  <c r="L24" i="2"/>
  <c r="G24" i="2"/>
  <c r="C24" i="2"/>
  <c r="B24" i="2"/>
  <c r="Z23" i="2"/>
  <c r="U23" i="2"/>
  <c r="L23" i="2"/>
  <c r="G23" i="2"/>
  <c r="C23" i="2"/>
  <c r="AC23" i="2" s="1"/>
  <c r="B23" i="2"/>
  <c r="AD22" i="2"/>
  <c r="AC22" i="2"/>
  <c r="AA22" i="2"/>
  <c r="Z22" i="2"/>
  <c r="Y22" i="2"/>
  <c r="X22" i="2"/>
  <c r="W22" i="2"/>
  <c r="U22" i="2"/>
  <c r="T22" i="2"/>
  <c r="S22" i="2"/>
  <c r="R22" i="2"/>
  <c r="Q22" i="2"/>
  <c r="O22" i="2"/>
  <c r="N22" i="2"/>
  <c r="M22" i="2"/>
  <c r="L22" i="2"/>
  <c r="K22" i="2"/>
  <c r="I22" i="2"/>
  <c r="H22" i="2"/>
  <c r="G22" i="2"/>
  <c r="C21" i="2"/>
  <c r="C20" i="2"/>
  <c r="C19" i="2"/>
  <c r="C18" i="2"/>
  <c r="C17" i="2"/>
  <c r="B17" i="2"/>
  <c r="Z17" i="2" s="1"/>
  <c r="AD16" i="2"/>
  <c r="AC16" i="2"/>
  <c r="AA16" i="2"/>
  <c r="Z16" i="2"/>
  <c r="Y16" i="2"/>
  <c r="X16" i="2"/>
  <c r="W16" i="2"/>
  <c r="U16" i="2"/>
  <c r="T16" i="2"/>
  <c r="S16" i="2"/>
  <c r="R16" i="2"/>
  <c r="Q16" i="2"/>
  <c r="O16" i="2"/>
  <c r="N16" i="2"/>
  <c r="M16" i="2"/>
  <c r="L16" i="2"/>
  <c r="K16" i="2"/>
  <c r="I16" i="2"/>
  <c r="H16" i="2"/>
  <c r="G16" i="2"/>
  <c r="F16" i="2"/>
  <c r="E16" i="2"/>
  <c r="AC15" i="2"/>
  <c r="X15" i="2"/>
  <c r="I15" i="2"/>
  <c r="E15" i="2"/>
  <c r="C15" i="2"/>
  <c r="X14" i="2"/>
  <c r="S14" i="2"/>
  <c r="E14" i="2"/>
  <c r="C14" i="2"/>
  <c r="AA14" i="2" s="1"/>
  <c r="S13" i="2"/>
  <c r="N13" i="2"/>
  <c r="C13" i="2"/>
  <c r="AA13" i="2" s="1"/>
  <c r="AC12" i="2"/>
  <c r="N12" i="2"/>
  <c r="I12" i="2"/>
  <c r="C12" i="2"/>
  <c r="AC11" i="2"/>
  <c r="X11" i="2"/>
  <c r="S11" i="2"/>
  <c r="N11" i="2"/>
  <c r="I11" i="2"/>
  <c r="E11" i="2"/>
  <c r="C11" i="2"/>
  <c r="AA11" i="2" s="1"/>
  <c r="B11" i="2"/>
  <c r="B12" i="2" s="1"/>
  <c r="B13" i="2" s="1"/>
  <c r="B14" i="2" s="1"/>
  <c r="B15" i="2" s="1"/>
  <c r="S15" i="2" s="1"/>
  <c r="D5" i="2"/>
  <c r="B15" i="3" l="1"/>
  <c r="Y14" i="3"/>
  <c r="S14" i="3"/>
  <c r="L14" i="3"/>
  <c r="F14" i="3"/>
  <c r="AD14" i="3"/>
  <c r="X14" i="3"/>
  <c r="Q14" i="3"/>
  <c r="K14" i="3"/>
  <c r="E14" i="3"/>
  <c r="AC14" i="3"/>
  <c r="O14" i="3"/>
  <c r="U14" i="3"/>
  <c r="I14" i="3"/>
  <c r="T14" i="3"/>
  <c r="Z14" i="3"/>
  <c r="N14" i="3"/>
  <c r="G14" i="3"/>
  <c r="Q17" i="2"/>
  <c r="S30" i="2"/>
  <c r="I32" i="2"/>
  <c r="AD26" i="2"/>
  <c r="Y26" i="2"/>
  <c r="T26" i="2"/>
  <c r="O26" i="2"/>
  <c r="K26" i="2"/>
  <c r="F26" i="2"/>
  <c r="Q26" i="2"/>
  <c r="AA30" i="2"/>
  <c r="E31" i="2"/>
  <c r="X31" i="2"/>
  <c r="AC32" i="2"/>
  <c r="N33" i="2"/>
  <c r="Z12" i="3"/>
  <c r="U12" i="3"/>
  <c r="Q12" i="3"/>
  <c r="L12" i="3"/>
  <c r="G12" i="3"/>
  <c r="AD12" i="3"/>
  <c r="Y12" i="3"/>
  <c r="T12" i="3"/>
  <c r="O12" i="3"/>
  <c r="K12" i="3"/>
  <c r="F12" i="3"/>
  <c r="X12" i="3"/>
  <c r="N12" i="3"/>
  <c r="E12" i="3"/>
  <c r="AC12" i="3"/>
  <c r="S12" i="3"/>
  <c r="I12" i="3"/>
  <c r="U17" i="2"/>
  <c r="AD25" i="2"/>
  <c r="Y25" i="2"/>
  <c r="T25" i="2"/>
  <c r="O25" i="2"/>
  <c r="K25" i="2"/>
  <c r="F25" i="2"/>
  <c r="Q25" i="2"/>
  <c r="AC26" i="2"/>
  <c r="U26" i="2"/>
  <c r="H12" i="3"/>
  <c r="AA12" i="3"/>
  <c r="AA15" i="3"/>
  <c r="Q17" i="3"/>
  <c r="AA17" i="3"/>
  <c r="Z31" i="3"/>
  <c r="W33" i="5"/>
  <c r="B14" i="5"/>
  <c r="B15" i="5" s="1"/>
  <c r="S13" i="5"/>
  <c r="G13" i="5"/>
  <c r="U13" i="5"/>
  <c r="H13" i="5"/>
  <c r="Z13" i="5"/>
  <c r="M13" i="5"/>
  <c r="AA13" i="5"/>
  <c r="N13" i="5"/>
  <c r="Z14" i="5"/>
  <c r="E30" i="2"/>
  <c r="X30" i="2"/>
  <c r="I31" i="2"/>
  <c r="AC31" i="2"/>
  <c r="N32" i="2"/>
  <c r="AA33" i="2"/>
  <c r="S33" i="2"/>
  <c r="S13" i="3"/>
  <c r="AA12" i="2"/>
  <c r="E13" i="2"/>
  <c r="I14" i="2"/>
  <c r="N15" i="2"/>
  <c r="AD24" i="2"/>
  <c r="Y24" i="2"/>
  <c r="T24" i="2"/>
  <c r="O24" i="2"/>
  <c r="K24" i="2"/>
  <c r="F24" i="2"/>
  <c r="Q24" i="2"/>
  <c r="AC25" i="2"/>
  <c r="U25" i="2"/>
  <c r="G26" i="2"/>
  <c r="Z26" i="2"/>
  <c r="I30" i="2"/>
  <c r="AC30" i="2"/>
  <c r="N31" i="2"/>
  <c r="AA32" i="2"/>
  <c r="S32" i="2"/>
  <c r="E33" i="2"/>
  <c r="X33" i="2"/>
  <c r="Z11" i="3"/>
  <c r="U11" i="3"/>
  <c r="Q11" i="3"/>
  <c r="L11" i="3"/>
  <c r="G11" i="3"/>
  <c r="AD11" i="3"/>
  <c r="Y11" i="3"/>
  <c r="T11" i="3"/>
  <c r="O11" i="3"/>
  <c r="K11" i="3"/>
  <c r="F11" i="3"/>
  <c r="X11" i="3"/>
  <c r="N11" i="3"/>
  <c r="E11" i="3"/>
  <c r="AC11" i="3"/>
  <c r="S11" i="3"/>
  <c r="I11" i="3"/>
  <c r="W11" i="3"/>
  <c r="M12" i="3"/>
  <c r="AA13" i="3"/>
  <c r="W13" i="3"/>
  <c r="R13" i="3"/>
  <c r="AD13" i="3"/>
  <c r="X13" i="3"/>
  <c r="Q13" i="3"/>
  <c r="L13" i="3"/>
  <c r="G13" i="3"/>
  <c r="AC13" i="3"/>
  <c r="U13" i="3"/>
  <c r="O13" i="3"/>
  <c r="K13" i="3"/>
  <c r="F13" i="3"/>
  <c r="E13" i="3"/>
  <c r="Z13" i="3"/>
  <c r="T13" i="3"/>
  <c r="N13" i="3"/>
  <c r="I13" i="3"/>
  <c r="Y13" i="3"/>
  <c r="Z24" i="3"/>
  <c r="S24" i="3"/>
  <c r="M24" i="3"/>
  <c r="G24" i="3"/>
  <c r="B25" i="3"/>
  <c r="U24" i="3"/>
  <c r="X12" i="5"/>
  <c r="Z19" i="5"/>
  <c r="T19" i="5"/>
  <c r="N19" i="5"/>
  <c r="G19" i="5"/>
  <c r="AC19" i="5"/>
  <c r="B20" i="5"/>
  <c r="Y19" i="5"/>
  <c r="S19" i="5"/>
  <c r="L19" i="5"/>
  <c r="F19" i="5"/>
  <c r="AD19" i="5"/>
  <c r="Q19" i="5"/>
  <c r="E19" i="5"/>
  <c r="U19" i="5"/>
  <c r="O19" i="5"/>
  <c r="I19" i="5"/>
  <c r="X19" i="5"/>
  <c r="K19" i="5"/>
  <c r="AD17" i="2"/>
  <c r="Y17" i="2"/>
  <c r="T17" i="2"/>
  <c r="O17" i="2"/>
  <c r="K17" i="2"/>
  <c r="F17" i="2"/>
  <c r="W12" i="3"/>
  <c r="Z17" i="3"/>
  <c r="S17" i="3"/>
  <c r="M17" i="3"/>
  <c r="G17" i="3"/>
  <c r="B18" i="3"/>
  <c r="AA18" i="3" s="1"/>
  <c r="U17" i="3"/>
  <c r="B32" i="3"/>
  <c r="Y31" i="3"/>
  <c r="S31" i="3"/>
  <c r="L31" i="3"/>
  <c r="F31" i="3"/>
  <c r="AD31" i="3"/>
  <c r="X31" i="3"/>
  <c r="Q31" i="3"/>
  <c r="K31" i="3"/>
  <c r="E31" i="3"/>
  <c r="AC31" i="3"/>
  <c r="O31" i="3"/>
  <c r="U31" i="3"/>
  <c r="I31" i="3"/>
  <c r="T31" i="3"/>
  <c r="AC17" i="2"/>
  <c r="S12" i="2"/>
  <c r="X13" i="2"/>
  <c r="AC14" i="2"/>
  <c r="G17" i="2"/>
  <c r="E12" i="2"/>
  <c r="X12" i="2"/>
  <c r="I13" i="2"/>
  <c r="AC13" i="2"/>
  <c r="N14" i="2"/>
  <c r="AA15" i="2"/>
  <c r="L17" i="2"/>
  <c r="B18" i="2"/>
  <c r="AD23" i="2"/>
  <c r="Y23" i="2"/>
  <c r="T23" i="2"/>
  <c r="O23" i="2"/>
  <c r="K23" i="2"/>
  <c r="F23" i="2"/>
  <c r="Q23" i="2"/>
  <c r="AC24" i="2"/>
  <c r="U24" i="2"/>
  <c r="G25" i="2"/>
  <c r="Z25" i="2"/>
  <c r="L26" i="2"/>
  <c r="B27" i="2"/>
  <c r="N30" i="2"/>
  <c r="AA31" i="2"/>
  <c r="S31" i="2"/>
  <c r="E32" i="2"/>
  <c r="X32" i="2"/>
  <c r="I33" i="2"/>
  <c r="H11" i="3"/>
  <c r="AA11" i="3"/>
  <c r="R12" i="3"/>
  <c r="H13" i="3"/>
  <c r="N17" i="3"/>
  <c r="AC24" i="3"/>
  <c r="AA24" i="3"/>
  <c r="N31" i="3"/>
  <c r="Z24" i="5"/>
  <c r="T24" i="5"/>
  <c r="N24" i="5"/>
  <c r="G24" i="5"/>
  <c r="B25" i="5"/>
  <c r="Y24" i="5"/>
  <c r="S24" i="5"/>
  <c r="L24" i="5"/>
  <c r="F24" i="5"/>
  <c r="X24" i="5"/>
  <c r="K24" i="5"/>
  <c r="AC24" i="5"/>
  <c r="O24" i="5"/>
  <c r="AD24" i="5"/>
  <c r="Q24" i="5"/>
  <c r="E24" i="5"/>
  <c r="U24" i="5"/>
  <c r="I24" i="5"/>
  <c r="T18" i="5"/>
  <c r="AA31" i="5"/>
  <c r="F11" i="2"/>
  <c r="T11" i="2"/>
  <c r="F12" i="2"/>
  <c r="F13" i="2"/>
  <c r="M23" i="2"/>
  <c r="R23" i="2"/>
  <c r="W23" i="2"/>
  <c r="AA23" i="2"/>
  <c r="H24" i="2"/>
  <c r="M24" i="2"/>
  <c r="R24" i="2"/>
  <c r="W24" i="2"/>
  <c r="AA24" i="2"/>
  <c r="H26" i="2"/>
  <c r="M26" i="2"/>
  <c r="R26" i="2"/>
  <c r="W26" i="2"/>
  <c r="AA26" i="2"/>
  <c r="H27" i="2"/>
  <c r="R27" i="2"/>
  <c r="F29" i="2"/>
  <c r="O29" i="2"/>
  <c r="Y29" i="2"/>
  <c r="K30" i="2"/>
  <c r="T30" i="2"/>
  <c r="AD30" i="2"/>
  <c r="K31" i="2"/>
  <c r="T31" i="2"/>
  <c r="AD31" i="2"/>
  <c r="K32" i="2"/>
  <c r="Y32" i="2"/>
  <c r="F33" i="2"/>
  <c r="O33" i="2"/>
  <c r="AD33" i="2"/>
  <c r="G23" i="3"/>
  <c r="M23" i="3"/>
  <c r="S23" i="3"/>
  <c r="Z23" i="3"/>
  <c r="I24" i="3"/>
  <c r="Q24" i="3"/>
  <c r="G25" i="3"/>
  <c r="M25" i="3"/>
  <c r="S25" i="3"/>
  <c r="Z25" i="3"/>
  <c r="N30" i="3"/>
  <c r="Z30" i="3"/>
  <c r="F11" i="4"/>
  <c r="L11" i="4"/>
  <c r="R11" i="4"/>
  <c r="Y11" i="4"/>
  <c r="AD12" i="4"/>
  <c r="Y12" i="4"/>
  <c r="T12" i="4"/>
  <c r="O12" i="4"/>
  <c r="K12" i="4"/>
  <c r="F12" i="4"/>
  <c r="I12" i="4"/>
  <c r="Q12" i="4"/>
  <c r="W12" i="4"/>
  <c r="AC12" i="4"/>
  <c r="N11" i="5"/>
  <c r="AA11" i="5"/>
  <c r="L12" i="5"/>
  <c r="R12" i="5"/>
  <c r="L14" i="5"/>
  <c r="R14" i="5"/>
  <c r="X14" i="5"/>
  <c r="N17" i="5"/>
  <c r="Z17" i="5"/>
  <c r="I18" i="5"/>
  <c r="O18" i="5"/>
  <c r="AC18" i="5"/>
  <c r="I23" i="5"/>
  <c r="U23" i="5"/>
  <c r="I29" i="5"/>
  <c r="AA29" i="5"/>
  <c r="Q30" i="5"/>
  <c r="AD31" i="5"/>
  <c r="Y31" i="5"/>
  <c r="T31" i="5"/>
  <c r="O31" i="5"/>
  <c r="K31" i="5"/>
  <c r="F31" i="5"/>
  <c r="X31" i="5"/>
  <c r="R31" i="5"/>
  <c r="L31" i="5"/>
  <c r="E31" i="5"/>
  <c r="M31" i="5"/>
  <c r="U31" i="5"/>
  <c r="AC31" i="5"/>
  <c r="R32" i="5"/>
  <c r="Z32" i="5"/>
  <c r="G33" i="5"/>
  <c r="N33" i="5"/>
  <c r="I12" i="6"/>
  <c r="W12" i="6"/>
  <c r="AD18" i="6"/>
  <c r="X18" i="6"/>
  <c r="Q18" i="6"/>
  <c r="K18" i="6"/>
  <c r="E18" i="6"/>
  <c r="AC18" i="6"/>
  <c r="T18" i="6"/>
  <c r="L18" i="6"/>
  <c r="I18" i="6"/>
  <c r="U18" i="6"/>
  <c r="AC12" i="7"/>
  <c r="X12" i="7"/>
  <c r="S12" i="7"/>
  <c r="N12" i="7"/>
  <c r="I12" i="7"/>
  <c r="E12" i="7"/>
  <c r="Z12" i="7"/>
  <c r="T12" i="7"/>
  <c r="M12" i="7"/>
  <c r="G12" i="7"/>
  <c r="Y12" i="7"/>
  <c r="R12" i="7"/>
  <c r="L12" i="7"/>
  <c r="F12" i="7"/>
  <c r="AA12" i="7"/>
  <c r="O12" i="7"/>
  <c r="W12" i="7"/>
  <c r="K12" i="7"/>
  <c r="AD12" i="7"/>
  <c r="B20" i="7"/>
  <c r="Y19" i="7"/>
  <c r="M19" i="7"/>
  <c r="X19" i="7"/>
  <c r="K19" i="7"/>
  <c r="S19" i="7"/>
  <c r="AD12" i="5"/>
  <c r="Y12" i="5"/>
  <c r="T12" i="5"/>
  <c r="O12" i="5"/>
  <c r="K12" i="5"/>
  <c r="F12" i="5"/>
  <c r="I12" i="5"/>
  <c r="Q12" i="5"/>
  <c r="W12" i="5"/>
  <c r="AC12" i="5"/>
  <c r="I14" i="5"/>
  <c r="Q14" i="5"/>
  <c r="AC14" i="5"/>
  <c r="G18" i="5"/>
  <c r="Z18" i="5"/>
  <c r="G23" i="5"/>
  <c r="N23" i="5"/>
  <c r="T23" i="5"/>
  <c r="AA24" i="5"/>
  <c r="S31" i="5"/>
  <c r="G32" i="5"/>
  <c r="Q32" i="5"/>
  <c r="X32" i="5"/>
  <c r="AD33" i="5"/>
  <c r="Y33" i="5"/>
  <c r="T33" i="5"/>
  <c r="O33" i="5"/>
  <c r="K33" i="5"/>
  <c r="F33" i="5"/>
  <c r="X33" i="5"/>
  <c r="R33" i="5"/>
  <c r="L33" i="5"/>
  <c r="E33" i="5"/>
  <c r="M33" i="5"/>
  <c r="U33" i="5"/>
  <c r="AC33" i="5"/>
  <c r="K11" i="2"/>
  <c r="O11" i="2"/>
  <c r="Y11" i="2"/>
  <c r="AD11" i="2"/>
  <c r="K12" i="2"/>
  <c r="O12" i="2"/>
  <c r="T12" i="2"/>
  <c r="Y12" i="2"/>
  <c r="AD12" i="2"/>
  <c r="K13" i="2"/>
  <c r="O13" i="2"/>
  <c r="T13" i="2"/>
  <c r="Y13" i="2"/>
  <c r="AD13" i="2"/>
  <c r="F14" i="2"/>
  <c r="K14" i="2"/>
  <c r="O14" i="2"/>
  <c r="T14" i="2"/>
  <c r="Y14" i="2"/>
  <c r="AD14" i="2"/>
  <c r="F15" i="2"/>
  <c r="K15" i="2"/>
  <c r="O15" i="2"/>
  <c r="T15" i="2"/>
  <c r="Y15" i="2"/>
  <c r="AD15" i="2"/>
  <c r="H17" i="2"/>
  <c r="M17" i="2"/>
  <c r="R17" i="2"/>
  <c r="W17" i="2"/>
  <c r="AA17" i="2"/>
  <c r="H18" i="2"/>
  <c r="M18" i="2"/>
  <c r="R18" i="2"/>
  <c r="W18" i="2"/>
  <c r="AA18" i="2"/>
  <c r="H23" i="2"/>
  <c r="H25" i="2"/>
  <c r="M25" i="2"/>
  <c r="R25" i="2"/>
  <c r="W25" i="2"/>
  <c r="AA25" i="2"/>
  <c r="M27" i="2"/>
  <c r="W27" i="2"/>
  <c r="AA27" i="2"/>
  <c r="K29" i="2"/>
  <c r="T29" i="2"/>
  <c r="AD29" i="2"/>
  <c r="F30" i="2"/>
  <c r="O30" i="2"/>
  <c r="Y30" i="2"/>
  <c r="F31" i="2"/>
  <c r="O31" i="2"/>
  <c r="Y31" i="2"/>
  <c r="F32" i="2"/>
  <c r="O32" i="2"/>
  <c r="T32" i="2"/>
  <c r="AD32" i="2"/>
  <c r="K33" i="2"/>
  <c r="T33" i="2"/>
  <c r="Y33" i="2"/>
  <c r="AA14" i="3"/>
  <c r="AD17" i="3"/>
  <c r="Y17" i="3"/>
  <c r="T17" i="3"/>
  <c r="O17" i="3"/>
  <c r="K17" i="3"/>
  <c r="F17" i="3"/>
  <c r="I17" i="3"/>
  <c r="W17" i="3"/>
  <c r="AC17" i="3"/>
  <c r="G18" i="3"/>
  <c r="M18" i="3"/>
  <c r="S18" i="3"/>
  <c r="Z18" i="3"/>
  <c r="AD24" i="3"/>
  <c r="Y24" i="3"/>
  <c r="T24" i="3"/>
  <c r="O24" i="3"/>
  <c r="K24" i="3"/>
  <c r="F24" i="3"/>
  <c r="W24" i="3"/>
  <c r="T30" i="3"/>
  <c r="AA31" i="3"/>
  <c r="H11" i="5"/>
  <c r="U11" i="5"/>
  <c r="E12" i="5"/>
  <c r="E14" i="5"/>
  <c r="G17" i="5"/>
  <c r="T17" i="5"/>
  <c r="AA18" i="5"/>
  <c r="U18" i="5"/>
  <c r="AA23" i="5"/>
  <c r="O23" i="5"/>
  <c r="AC23" i="5"/>
  <c r="S29" i="5"/>
  <c r="G30" i="5"/>
  <c r="X30" i="5"/>
  <c r="I32" i="5"/>
  <c r="G11" i="2"/>
  <c r="L11" i="2"/>
  <c r="Q11" i="2"/>
  <c r="U11" i="2"/>
  <c r="Z11" i="2"/>
  <c r="G12" i="2"/>
  <c r="L12" i="2"/>
  <c r="Q12" i="2"/>
  <c r="U12" i="2"/>
  <c r="Z12" i="2"/>
  <c r="G13" i="2"/>
  <c r="L13" i="2"/>
  <c r="Q13" i="2"/>
  <c r="U13" i="2"/>
  <c r="Z13" i="2"/>
  <c r="G14" i="2"/>
  <c r="L14" i="2"/>
  <c r="Q14" i="2"/>
  <c r="U14" i="2"/>
  <c r="Z14" i="2"/>
  <c r="G15" i="2"/>
  <c r="L15" i="2"/>
  <c r="Q15" i="2"/>
  <c r="U15" i="2"/>
  <c r="Z15" i="2"/>
  <c r="E17" i="2"/>
  <c r="I17" i="2"/>
  <c r="N17" i="2"/>
  <c r="S17" i="2"/>
  <c r="X17" i="2"/>
  <c r="E18" i="2"/>
  <c r="I18" i="2"/>
  <c r="N18" i="2"/>
  <c r="S18" i="2"/>
  <c r="X18" i="2"/>
  <c r="E23" i="2"/>
  <c r="I23" i="2"/>
  <c r="N23" i="2"/>
  <c r="S23" i="2"/>
  <c r="X23" i="2"/>
  <c r="E24" i="2"/>
  <c r="I24" i="2"/>
  <c r="N24" i="2"/>
  <c r="S24" i="2"/>
  <c r="X24" i="2"/>
  <c r="E25" i="2"/>
  <c r="I25" i="2"/>
  <c r="N25" i="2"/>
  <c r="S25" i="2"/>
  <c r="X25" i="2"/>
  <c r="E26" i="2"/>
  <c r="I26" i="2"/>
  <c r="N26" i="2"/>
  <c r="S26" i="2"/>
  <c r="X26" i="2"/>
  <c r="E27" i="2"/>
  <c r="I27" i="2"/>
  <c r="N27" i="2"/>
  <c r="S27" i="2"/>
  <c r="X27" i="2"/>
  <c r="G29" i="2"/>
  <c r="L29" i="2"/>
  <c r="Q29" i="2"/>
  <c r="U29" i="2"/>
  <c r="Z29" i="2"/>
  <c r="G30" i="2"/>
  <c r="L30" i="2"/>
  <c r="Q30" i="2"/>
  <c r="U30" i="2"/>
  <c r="Z30" i="2"/>
  <c r="G31" i="2"/>
  <c r="L31" i="2"/>
  <c r="Q31" i="2"/>
  <c r="U31" i="2"/>
  <c r="Z31" i="2"/>
  <c r="G32" i="2"/>
  <c r="L32" i="2"/>
  <c r="Q32" i="2"/>
  <c r="U32" i="2"/>
  <c r="Z32" i="2"/>
  <c r="G33" i="2"/>
  <c r="L33" i="2"/>
  <c r="Q33" i="2"/>
  <c r="U33" i="2"/>
  <c r="Z33" i="2"/>
  <c r="E17" i="3"/>
  <c r="L17" i="3"/>
  <c r="R17" i="3"/>
  <c r="X17" i="3"/>
  <c r="H18" i="3"/>
  <c r="N18" i="3"/>
  <c r="U18" i="3"/>
  <c r="H23" i="3"/>
  <c r="N23" i="3"/>
  <c r="U23" i="3"/>
  <c r="E24" i="3"/>
  <c r="L24" i="3"/>
  <c r="R24" i="3"/>
  <c r="X24" i="3"/>
  <c r="H25" i="3"/>
  <c r="N25" i="3"/>
  <c r="U25" i="3"/>
  <c r="G29" i="3"/>
  <c r="N29" i="3"/>
  <c r="T29" i="3"/>
  <c r="AA30" i="3"/>
  <c r="I30" i="3"/>
  <c r="O30" i="3"/>
  <c r="U30" i="3"/>
  <c r="AC30" i="3"/>
  <c r="G11" i="4"/>
  <c r="M11" i="4"/>
  <c r="T11" i="4"/>
  <c r="E12" i="4"/>
  <c r="L12" i="4"/>
  <c r="R12" i="4"/>
  <c r="X12" i="4"/>
  <c r="Z13" i="4"/>
  <c r="U13" i="4"/>
  <c r="Q13" i="4"/>
  <c r="L13" i="4"/>
  <c r="G13" i="4"/>
  <c r="I13" i="4"/>
  <c r="O13" i="4"/>
  <c r="W13" i="4"/>
  <c r="AC13" i="4"/>
  <c r="AD11" i="5"/>
  <c r="Y11" i="5"/>
  <c r="T11" i="5"/>
  <c r="O11" i="5"/>
  <c r="K11" i="5"/>
  <c r="F11" i="5"/>
  <c r="I11" i="5"/>
  <c r="Q11" i="5"/>
  <c r="W11" i="5"/>
  <c r="AC11" i="5"/>
  <c r="G12" i="5"/>
  <c r="M12" i="5"/>
  <c r="S12" i="5"/>
  <c r="Z12" i="5"/>
  <c r="AD13" i="5"/>
  <c r="Y13" i="5"/>
  <c r="T13" i="5"/>
  <c r="O13" i="5"/>
  <c r="K13" i="5"/>
  <c r="F13" i="5"/>
  <c r="I13" i="5"/>
  <c r="Q13" i="5"/>
  <c r="W13" i="5"/>
  <c r="AC13" i="5"/>
  <c r="G14" i="5"/>
  <c r="M14" i="5"/>
  <c r="S14" i="5"/>
  <c r="AD15" i="5"/>
  <c r="Y15" i="5"/>
  <c r="T15" i="5"/>
  <c r="O15" i="5"/>
  <c r="K15" i="5"/>
  <c r="F15" i="5"/>
  <c r="I15" i="5"/>
  <c r="Q15" i="5"/>
  <c r="W15" i="5"/>
  <c r="AC15" i="5"/>
  <c r="AA17" i="5"/>
  <c r="I17" i="5"/>
  <c r="O17" i="5"/>
  <c r="U17" i="5"/>
  <c r="AC17" i="5"/>
  <c r="E18" i="5"/>
  <c r="K18" i="5"/>
  <c r="Q18" i="5"/>
  <c r="X18" i="5"/>
  <c r="AD18" i="5"/>
  <c r="E23" i="5"/>
  <c r="K23" i="5"/>
  <c r="Q23" i="5"/>
  <c r="X23" i="5"/>
  <c r="AD23" i="5"/>
  <c r="AD29" i="5"/>
  <c r="Y29" i="5"/>
  <c r="T29" i="5"/>
  <c r="O29" i="5"/>
  <c r="K29" i="5"/>
  <c r="F29" i="5"/>
  <c r="X29" i="5"/>
  <c r="R29" i="5"/>
  <c r="L29" i="5"/>
  <c r="E29" i="5"/>
  <c r="M29" i="5"/>
  <c r="U29" i="5"/>
  <c r="AC29" i="5"/>
  <c r="I30" i="5"/>
  <c r="R30" i="5"/>
  <c r="G31" i="5"/>
  <c r="N31" i="5"/>
  <c r="W31" i="5"/>
  <c r="AD32" i="5"/>
  <c r="Y32" i="5"/>
  <c r="T32" i="5"/>
  <c r="O32" i="5"/>
  <c r="K32" i="5"/>
  <c r="F32" i="5"/>
  <c r="AA32" i="5"/>
  <c r="U32" i="5"/>
  <c r="N32" i="5"/>
  <c r="H32" i="5"/>
  <c r="L32" i="5"/>
  <c r="S32" i="5"/>
  <c r="AC32" i="5"/>
  <c r="H33" i="5"/>
  <c r="Q33" i="5"/>
  <c r="Z33" i="5"/>
  <c r="L11" i="6"/>
  <c r="N12" i="6"/>
  <c r="X12" i="6"/>
  <c r="B15" i="6"/>
  <c r="Y14" i="6"/>
  <c r="S14" i="6"/>
  <c r="L14" i="6"/>
  <c r="F14" i="6"/>
  <c r="AC14" i="6"/>
  <c r="T14" i="6"/>
  <c r="K14" i="6"/>
  <c r="I14" i="6"/>
  <c r="U14" i="6"/>
  <c r="AA15" i="6"/>
  <c r="N18" i="6"/>
  <c r="Y18" i="6"/>
  <c r="B21" i="6"/>
  <c r="Y21" i="6" s="1"/>
  <c r="X20" i="6"/>
  <c r="R20" i="6"/>
  <c r="L20" i="6"/>
  <c r="E20" i="6"/>
  <c r="AA20" i="6"/>
  <c r="N20" i="6"/>
  <c r="M20" i="6"/>
  <c r="AD21" i="6"/>
  <c r="K21" i="6"/>
  <c r="N21" i="6"/>
  <c r="M21" i="6"/>
  <c r="R21" i="6"/>
  <c r="H12" i="7"/>
  <c r="E19" i="7"/>
  <c r="AD19" i="7"/>
  <c r="AC11" i="4"/>
  <c r="X11" i="4"/>
  <c r="S11" i="4"/>
  <c r="N11" i="4"/>
  <c r="I11" i="4"/>
  <c r="E11" i="4"/>
  <c r="K11" i="4"/>
  <c r="Q11" i="4"/>
  <c r="W11" i="4"/>
  <c r="AD11" i="4"/>
  <c r="AD14" i="5"/>
  <c r="Y14" i="5"/>
  <c r="T14" i="5"/>
  <c r="O14" i="5"/>
  <c r="K14" i="5"/>
  <c r="F14" i="5"/>
  <c r="W14" i="5"/>
  <c r="N18" i="5"/>
  <c r="AA19" i="5"/>
  <c r="H11" i="2"/>
  <c r="M11" i="2"/>
  <c r="R11" i="2"/>
  <c r="W11" i="2"/>
  <c r="H12" i="2"/>
  <c r="M12" i="2"/>
  <c r="R12" i="2"/>
  <c r="W12" i="2"/>
  <c r="H13" i="2"/>
  <c r="M13" i="2"/>
  <c r="R13" i="2"/>
  <c r="W13" i="2"/>
  <c r="H14" i="2"/>
  <c r="M14" i="2"/>
  <c r="R14" i="2"/>
  <c r="W14" i="2"/>
  <c r="H15" i="2"/>
  <c r="M15" i="2"/>
  <c r="R15" i="2"/>
  <c r="W15" i="2"/>
  <c r="H29" i="2"/>
  <c r="M29" i="2"/>
  <c r="R29" i="2"/>
  <c r="W29" i="2"/>
  <c r="H30" i="2"/>
  <c r="M30" i="2"/>
  <c r="R30" i="2"/>
  <c r="W30" i="2"/>
  <c r="H31" i="2"/>
  <c r="M31" i="2"/>
  <c r="R31" i="2"/>
  <c r="W31" i="2"/>
  <c r="H32" i="2"/>
  <c r="M32" i="2"/>
  <c r="R32" i="2"/>
  <c r="W32" i="2"/>
  <c r="H33" i="2"/>
  <c r="M33" i="2"/>
  <c r="R33" i="2"/>
  <c r="W33" i="2"/>
  <c r="AD18" i="3"/>
  <c r="Y18" i="3"/>
  <c r="T18" i="3"/>
  <c r="O18" i="3"/>
  <c r="K18" i="3"/>
  <c r="F18" i="3"/>
  <c r="I18" i="3"/>
  <c r="Q18" i="3"/>
  <c r="W18" i="3"/>
  <c r="AC18" i="3"/>
  <c r="AD23" i="3"/>
  <c r="Y23" i="3"/>
  <c r="T23" i="3"/>
  <c r="O23" i="3"/>
  <c r="K23" i="3"/>
  <c r="F23" i="3"/>
  <c r="I23" i="3"/>
  <c r="Q23" i="3"/>
  <c r="W23" i="3"/>
  <c r="AC23" i="3"/>
  <c r="AD25" i="3"/>
  <c r="Y25" i="3"/>
  <c r="T25" i="3"/>
  <c r="O25" i="3"/>
  <c r="K25" i="3"/>
  <c r="F25" i="3"/>
  <c r="I25" i="3"/>
  <c r="Q25" i="3"/>
  <c r="W25" i="3"/>
  <c r="AC25" i="3"/>
  <c r="E30" i="3"/>
  <c r="K30" i="3"/>
  <c r="Q30" i="3"/>
  <c r="X30" i="3"/>
  <c r="H11" i="4"/>
  <c r="O11" i="4"/>
  <c r="U11" i="4"/>
  <c r="AA11" i="4"/>
  <c r="G12" i="4"/>
  <c r="M12" i="4"/>
  <c r="S12" i="4"/>
  <c r="Z12" i="4"/>
  <c r="E13" i="4"/>
  <c r="K13" i="4"/>
  <c r="R13" i="4"/>
  <c r="X13" i="4"/>
  <c r="AD13" i="4"/>
  <c r="E11" i="5"/>
  <c r="L11" i="5"/>
  <c r="R11" i="5"/>
  <c r="X11" i="5"/>
  <c r="H12" i="5"/>
  <c r="N12" i="5"/>
  <c r="U12" i="5"/>
  <c r="AA12" i="5"/>
  <c r="E13" i="5"/>
  <c r="L13" i="5"/>
  <c r="R13" i="5"/>
  <c r="X13" i="5"/>
  <c r="H14" i="5"/>
  <c r="N14" i="5"/>
  <c r="U14" i="5"/>
  <c r="AA14" i="5"/>
  <c r="E15" i="5"/>
  <c r="L15" i="5"/>
  <c r="R15" i="5"/>
  <c r="X15" i="5"/>
  <c r="E17" i="5"/>
  <c r="K17" i="5"/>
  <c r="Q17" i="5"/>
  <c r="X17" i="5"/>
  <c r="F18" i="5"/>
  <c r="L18" i="5"/>
  <c r="S18" i="5"/>
  <c r="Y18" i="5"/>
  <c r="AA20" i="5"/>
  <c r="F23" i="5"/>
  <c r="L23" i="5"/>
  <c r="S23" i="5"/>
  <c r="Y23" i="5"/>
  <c r="AA25" i="5"/>
  <c r="G29" i="5"/>
  <c r="N29" i="5"/>
  <c r="W29" i="5"/>
  <c r="AD30" i="5"/>
  <c r="Y30" i="5"/>
  <c r="T30" i="5"/>
  <c r="O30" i="5"/>
  <c r="K30" i="5"/>
  <c r="F30" i="5"/>
  <c r="AA30" i="5"/>
  <c r="U30" i="5"/>
  <c r="N30" i="5"/>
  <c r="H30" i="5"/>
  <c r="L30" i="5"/>
  <c r="S30" i="5"/>
  <c r="AC30" i="5"/>
  <c r="H31" i="5"/>
  <c r="Q31" i="5"/>
  <c r="Z31" i="5"/>
  <c r="E32" i="5"/>
  <c r="M32" i="5"/>
  <c r="W32" i="5"/>
  <c r="I33" i="5"/>
  <c r="S33" i="5"/>
  <c r="AA33" i="5"/>
  <c r="AD11" i="6"/>
  <c r="Y11" i="6"/>
  <c r="T11" i="6"/>
  <c r="O11" i="6"/>
  <c r="K11" i="6"/>
  <c r="AC11" i="6"/>
  <c r="W11" i="6"/>
  <c r="Q11" i="6"/>
  <c r="I11" i="6"/>
  <c r="E11" i="6"/>
  <c r="X11" i="6"/>
  <c r="N11" i="6"/>
  <c r="G11" i="6"/>
  <c r="M11" i="6"/>
  <c r="Z11" i="6"/>
  <c r="E12" i="6"/>
  <c r="Q12" i="6"/>
  <c r="N14" i="6"/>
  <c r="X14" i="6"/>
  <c r="F18" i="6"/>
  <c r="O18" i="6"/>
  <c r="Z18" i="6"/>
  <c r="S20" i="6"/>
  <c r="W21" i="6"/>
  <c r="Q12" i="7"/>
  <c r="F19" i="7"/>
  <c r="Z20" i="7"/>
  <c r="U20" i="7"/>
  <c r="Q20" i="7"/>
  <c r="L20" i="7"/>
  <c r="G20" i="7"/>
  <c r="Y20" i="7"/>
  <c r="S20" i="7"/>
  <c r="M20" i="7"/>
  <c r="F20" i="7"/>
  <c r="AD20" i="7"/>
  <c r="X20" i="7"/>
  <c r="R20" i="7"/>
  <c r="K20" i="7"/>
  <c r="E20" i="7"/>
  <c r="W20" i="7"/>
  <c r="I20" i="7"/>
  <c r="T20" i="7"/>
  <c r="H20" i="7"/>
  <c r="AC20" i="7"/>
  <c r="AD12" i="6"/>
  <c r="Y12" i="6"/>
  <c r="T12" i="6"/>
  <c r="O12" i="6"/>
  <c r="K12" i="6"/>
  <c r="F12" i="6"/>
  <c r="Z12" i="6"/>
  <c r="S12" i="6"/>
  <c r="M12" i="6"/>
  <c r="G12" i="6"/>
  <c r="L12" i="6"/>
  <c r="U12" i="6"/>
  <c r="AC12" i="6"/>
  <c r="AA14" i="6"/>
  <c r="AC17" i="6"/>
  <c r="U17" i="6"/>
  <c r="O17" i="6"/>
  <c r="I17" i="6"/>
  <c r="G17" i="6"/>
  <c r="Q17" i="6"/>
  <c r="Y17" i="6"/>
  <c r="AA18" i="6"/>
  <c r="F13" i="7"/>
  <c r="R13" i="7"/>
  <c r="B14" i="7"/>
  <c r="AA14" i="7" s="1"/>
  <c r="O14" i="7"/>
  <c r="Z18" i="7"/>
  <c r="U18" i="7"/>
  <c r="Q18" i="7"/>
  <c r="L18" i="7"/>
  <c r="G18" i="7"/>
  <c r="Y18" i="7"/>
  <c r="S18" i="7"/>
  <c r="M18" i="7"/>
  <c r="F18" i="7"/>
  <c r="AD18" i="7"/>
  <c r="X18" i="7"/>
  <c r="R18" i="7"/>
  <c r="K18" i="7"/>
  <c r="E18" i="7"/>
  <c r="O18" i="7"/>
  <c r="AC18" i="7"/>
  <c r="G13" i="7"/>
  <c r="AC14" i="7"/>
  <c r="X14" i="7"/>
  <c r="S14" i="7"/>
  <c r="N14" i="7"/>
  <c r="I14" i="7"/>
  <c r="E14" i="7"/>
  <c r="Z14" i="7"/>
  <c r="T14" i="7"/>
  <c r="M14" i="7"/>
  <c r="G14" i="7"/>
  <c r="Y14" i="7"/>
  <c r="R14" i="7"/>
  <c r="L14" i="7"/>
  <c r="F14" i="7"/>
  <c r="Q14" i="7"/>
  <c r="AD14" i="7"/>
  <c r="AA19" i="7"/>
  <c r="B35" i="7"/>
  <c r="H35" i="7" s="1"/>
  <c r="Y34" i="7"/>
  <c r="S34" i="7"/>
  <c r="L34" i="7"/>
  <c r="F34" i="7"/>
  <c r="X34" i="7"/>
  <c r="O34" i="7"/>
  <c r="G34" i="7"/>
  <c r="AC34" i="7"/>
  <c r="T34" i="7"/>
  <c r="K34" i="7"/>
  <c r="N34" i="7"/>
  <c r="AD34" i="7"/>
  <c r="AD12" i="8"/>
  <c r="Y12" i="8"/>
  <c r="T12" i="8"/>
  <c r="O12" i="8"/>
  <c r="K12" i="8"/>
  <c r="F12" i="8"/>
  <c r="AA12" i="8"/>
  <c r="U12" i="8"/>
  <c r="N12" i="8"/>
  <c r="H12" i="8"/>
  <c r="W12" i="8"/>
  <c r="M12" i="8"/>
  <c r="E12" i="8"/>
  <c r="Z12" i="8"/>
  <c r="R12" i="8"/>
  <c r="I12" i="8"/>
  <c r="S12" i="8"/>
  <c r="H14" i="3"/>
  <c r="M14" i="3"/>
  <c r="R14" i="3"/>
  <c r="W14" i="3"/>
  <c r="H15" i="3"/>
  <c r="M15" i="3"/>
  <c r="R15" i="3"/>
  <c r="W15" i="3"/>
  <c r="H29" i="3"/>
  <c r="M29" i="3"/>
  <c r="R29" i="3"/>
  <c r="W29" i="3"/>
  <c r="H30" i="3"/>
  <c r="M30" i="3"/>
  <c r="R30" i="3"/>
  <c r="W30" i="3"/>
  <c r="H31" i="3"/>
  <c r="M31" i="3"/>
  <c r="R31" i="3"/>
  <c r="W31" i="3"/>
  <c r="H32" i="3"/>
  <c r="M32" i="3"/>
  <c r="R32" i="3"/>
  <c r="W32" i="3"/>
  <c r="H10" i="4"/>
  <c r="M10" i="4"/>
  <c r="R10" i="4"/>
  <c r="W10" i="4"/>
  <c r="H17" i="5"/>
  <c r="M17" i="5"/>
  <c r="R17" i="5"/>
  <c r="W17" i="5"/>
  <c r="H18" i="5"/>
  <c r="M18" i="5"/>
  <c r="R18" i="5"/>
  <c r="W18" i="5"/>
  <c r="H19" i="5"/>
  <c r="M19" i="5"/>
  <c r="R19" i="5"/>
  <c r="W19" i="5"/>
  <c r="H20" i="5"/>
  <c r="M20" i="5"/>
  <c r="R20" i="5"/>
  <c r="W20" i="5"/>
  <c r="H23" i="5"/>
  <c r="M23" i="5"/>
  <c r="R23" i="5"/>
  <c r="W23" i="5"/>
  <c r="H24" i="5"/>
  <c r="M24" i="5"/>
  <c r="R24" i="5"/>
  <c r="W24" i="5"/>
  <c r="H25" i="5"/>
  <c r="M25" i="5"/>
  <c r="R25" i="5"/>
  <c r="W25" i="5"/>
  <c r="AA17" i="6"/>
  <c r="AD20" i="6"/>
  <c r="Y20" i="6"/>
  <c r="T20" i="6"/>
  <c r="O20" i="6"/>
  <c r="K20" i="6"/>
  <c r="F20" i="6"/>
  <c r="I20" i="6"/>
  <c r="Q20" i="6"/>
  <c r="W20" i="6"/>
  <c r="AC20" i="6"/>
  <c r="H11" i="7"/>
  <c r="O11" i="7"/>
  <c r="U11" i="7"/>
  <c r="H13" i="7"/>
  <c r="O13" i="7"/>
  <c r="U13" i="7"/>
  <c r="H19" i="7"/>
  <c r="N19" i="7"/>
  <c r="T19" i="7"/>
  <c r="Z26" i="7"/>
  <c r="R26" i="7"/>
  <c r="H26" i="7"/>
  <c r="I25" i="7"/>
  <c r="S25" i="7"/>
  <c r="G26" i="7"/>
  <c r="S26" i="7"/>
  <c r="B27" i="7"/>
  <c r="O27" i="7" s="1"/>
  <c r="L27" i="7"/>
  <c r="AD33" i="7"/>
  <c r="X33" i="7"/>
  <c r="Q33" i="7"/>
  <c r="K33" i="7"/>
  <c r="E33" i="7"/>
  <c r="AC33" i="7"/>
  <c r="T33" i="7"/>
  <c r="L33" i="7"/>
  <c r="I33" i="7"/>
  <c r="U33" i="7"/>
  <c r="AA34" i="7"/>
  <c r="Q34" i="7"/>
  <c r="G12" i="8"/>
  <c r="X12" i="8"/>
  <c r="AC11" i="7"/>
  <c r="X11" i="7"/>
  <c r="S11" i="7"/>
  <c r="N11" i="7"/>
  <c r="I11" i="7"/>
  <c r="E11" i="7"/>
  <c r="K11" i="7"/>
  <c r="Q11" i="7"/>
  <c r="W11" i="7"/>
  <c r="AD11" i="7"/>
  <c r="AC13" i="7"/>
  <c r="X13" i="7"/>
  <c r="S13" i="7"/>
  <c r="N13" i="7"/>
  <c r="I13" i="7"/>
  <c r="E13" i="7"/>
  <c r="K13" i="7"/>
  <c r="Q13" i="7"/>
  <c r="W13" i="7"/>
  <c r="AD13" i="7"/>
  <c r="Z19" i="7"/>
  <c r="U19" i="7"/>
  <c r="Q19" i="7"/>
  <c r="L19" i="7"/>
  <c r="G19" i="7"/>
  <c r="I19" i="7"/>
  <c r="O19" i="7"/>
  <c r="W19" i="7"/>
  <c r="AC19" i="7"/>
  <c r="AD25" i="7"/>
  <c r="Y25" i="7"/>
  <c r="T25" i="7"/>
  <c r="O25" i="7"/>
  <c r="K25" i="7"/>
  <c r="F25" i="7"/>
  <c r="X25" i="7"/>
  <c r="R25" i="7"/>
  <c r="L25" i="7"/>
  <c r="E25" i="7"/>
  <c r="M25" i="7"/>
  <c r="U25" i="7"/>
  <c r="AC25" i="7"/>
  <c r="T27" i="7"/>
  <c r="S27" i="7"/>
  <c r="W27" i="7"/>
  <c r="E34" i="7"/>
  <c r="U34" i="7"/>
  <c r="L12" i="8"/>
  <c r="AC12" i="8"/>
  <c r="I10" i="9"/>
  <c r="R10" i="9"/>
  <c r="Z10" i="9"/>
  <c r="U10" i="9"/>
  <c r="Q10" i="9"/>
  <c r="L10" i="9"/>
  <c r="G10" i="9"/>
  <c r="AA10" i="9"/>
  <c r="T10" i="9"/>
  <c r="N10" i="9"/>
  <c r="H10" i="9"/>
  <c r="K10" i="9"/>
  <c r="S10" i="9"/>
  <c r="AC10" i="9"/>
  <c r="AC12" i="9"/>
  <c r="X12" i="9"/>
  <c r="S12" i="9"/>
  <c r="N12" i="9"/>
  <c r="I12" i="9"/>
  <c r="E12" i="9"/>
  <c r="AA12" i="9"/>
  <c r="U12" i="9"/>
  <c r="O12" i="9"/>
  <c r="H12" i="9"/>
  <c r="Y12" i="9"/>
  <c r="R12" i="9"/>
  <c r="L12" i="9"/>
  <c r="F12" i="9"/>
  <c r="Q12" i="9"/>
  <c r="AD12" i="9"/>
  <c r="AC11" i="10"/>
  <c r="X11" i="10"/>
  <c r="S11" i="10"/>
  <c r="N11" i="10"/>
  <c r="Y11" i="10"/>
  <c r="R11" i="10"/>
  <c r="L11" i="10"/>
  <c r="G11" i="10"/>
  <c r="W11" i="10"/>
  <c r="O11" i="10"/>
  <c r="H11" i="10"/>
  <c r="AA11" i="10"/>
  <c r="T11" i="10"/>
  <c r="K11" i="10"/>
  <c r="E11" i="10"/>
  <c r="Q11" i="10"/>
  <c r="H14" i="6"/>
  <c r="M14" i="6"/>
  <c r="R14" i="6"/>
  <c r="W14" i="6"/>
  <c r="H15" i="6"/>
  <c r="M15" i="6"/>
  <c r="R15" i="6"/>
  <c r="W15" i="6"/>
  <c r="H17" i="6"/>
  <c r="M17" i="6"/>
  <c r="R17" i="6"/>
  <c r="W17" i="6"/>
  <c r="H18" i="6"/>
  <c r="M18" i="6"/>
  <c r="R18" i="6"/>
  <c r="W18" i="6"/>
  <c r="AC32" i="7"/>
  <c r="U32" i="7"/>
  <c r="O32" i="7"/>
  <c r="I32" i="7"/>
  <c r="G32" i="7"/>
  <c r="Q32" i="7"/>
  <c r="Y32" i="7"/>
  <c r="AA33" i="7"/>
  <c r="AA35" i="7"/>
  <c r="Z13" i="8"/>
  <c r="U13" i="8"/>
  <c r="Q13" i="8"/>
  <c r="L13" i="8"/>
  <c r="G13" i="8"/>
  <c r="Y13" i="8"/>
  <c r="S13" i="8"/>
  <c r="M13" i="8"/>
  <c r="F13" i="8"/>
  <c r="K13" i="8"/>
  <c r="T13" i="8"/>
  <c r="AC13" i="8"/>
  <c r="E10" i="9"/>
  <c r="M10" i="9"/>
  <c r="W10" i="9"/>
  <c r="AD10" i="9"/>
  <c r="G12" i="9"/>
  <c r="T12" i="9"/>
  <c r="F11" i="10"/>
  <c r="U11" i="10"/>
  <c r="Z13" i="10"/>
  <c r="U13" i="10"/>
  <c r="Q13" i="10"/>
  <c r="L13" i="10"/>
  <c r="G13" i="10"/>
  <c r="AA13" i="10"/>
  <c r="T13" i="10"/>
  <c r="N13" i="10"/>
  <c r="H13" i="10"/>
  <c r="Y13" i="10"/>
  <c r="R13" i="10"/>
  <c r="I13" i="10"/>
  <c r="AD13" i="10"/>
  <c r="W13" i="10"/>
  <c r="M13" i="10"/>
  <c r="E13" i="10"/>
  <c r="S13" i="10"/>
  <c r="AD13" i="9"/>
  <c r="Y13" i="9"/>
  <c r="T13" i="9"/>
  <c r="O13" i="9"/>
  <c r="K13" i="9"/>
  <c r="F13" i="9"/>
  <c r="I13" i="9"/>
  <c r="Q13" i="9"/>
  <c r="W13" i="9"/>
  <c r="AC13" i="9"/>
  <c r="AD26" i="7"/>
  <c r="Y26" i="7"/>
  <c r="T26" i="7"/>
  <c r="O26" i="7"/>
  <c r="K26" i="7"/>
  <c r="F26" i="7"/>
  <c r="I26" i="7"/>
  <c r="Q26" i="7"/>
  <c r="W26" i="7"/>
  <c r="AC26" i="7"/>
  <c r="AA32" i="7"/>
  <c r="AC11" i="8"/>
  <c r="X11" i="8"/>
  <c r="S11" i="8"/>
  <c r="N11" i="8"/>
  <c r="I11" i="8"/>
  <c r="E11" i="8"/>
  <c r="K11" i="8"/>
  <c r="Q11" i="8"/>
  <c r="W11" i="8"/>
  <c r="AD11" i="8"/>
  <c r="G13" i="9"/>
  <c r="M13" i="9"/>
  <c r="S13" i="9"/>
  <c r="Z13" i="9"/>
  <c r="AD10" i="10"/>
  <c r="Y10" i="10"/>
  <c r="T10" i="10"/>
  <c r="O10" i="10"/>
  <c r="K10" i="10"/>
  <c r="F10" i="10"/>
  <c r="I10" i="10"/>
  <c r="Q10" i="10"/>
  <c r="W10" i="10"/>
  <c r="AC10" i="10"/>
  <c r="AD10" i="12"/>
  <c r="Y10" i="12"/>
  <c r="T10" i="12"/>
  <c r="O10" i="12"/>
  <c r="K10" i="12"/>
  <c r="F10" i="12"/>
  <c r="I10" i="12"/>
  <c r="Q10" i="12"/>
  <c r="W10" i="12"/>
  <c r="AC10" i="12"/>
  <c r="H32" i="7"/>
  <c r="M32" i="7"/>
  <c r="R32" i="7"/>
  <c r="W32" i="7"/>
  <c r="H33" i="7"/>
  <c r="M33" i="7"/>
  <c r="R33" i="7"/>
  <c r="W33" i="7"/>
  <c r="H34" i="7"/>
  <c r="M34" i="7"/>
  <c r="R34" i="7"/>
  <c r="W34" i="7"/>
  <c r="R35" i="7"/>
  <c r="W35" i="7"/>
  <c r="H10" i="8"/>
  <c r="M10" i="8"/>
  <c r="R10" i="8"/>
  <c r="W10" i="8"/>
  <c r="H11" i="9"/>
  <c r="M11" i="9"/>
  <c r="R11" i="9"/>
  <c r="W11" i="9"/>
  <c r="AD12" i="10"/>
  <c r="Y12" i="10"/>
  <c r="T12" i="10"/>
  <c r="O12" i="10"/>
  <c r="K12" i="10"/>
  <c r="F12" i="10"/>
  <c r="I12" i="10"/>
  <c r="Q12" i="10"/>
  <c r="W12" i="10"/>
  <c r="AC12" i="10"/>
  <c r="Z10" i="11"/>
  <c r="U10" i="11"/>
  <c r="Q10" i="11"/>
  <c r="L10" i="11"/>
  <c r="G10" i="11"/>
  <c r="I10" i="11"/>
  <c r="O10" i="11"/>
  <c r="W10" i="11"/>
  <c r="AC10" i="11"/>
  <c r="AC12" i="11"/>
  <c r="X12" i="11"/>
  <c r="S12" i="11"/>
  <c r="N12" i="11"/>
  <c r="I12" i="11"/>
  <c r="E12" i="11"/>
  <c r="K12" i="11"/>
  <c r="Q12" i="11"/>
  <c r="W12" i="11"/>
  <c r="AD12" i="11"/>
  <c r="H13" i="11"/>
  <c r="N13" i="11"/>
  <c r="U13" i="11"/>
  <c r="E10" i="12"/>
  <c r="L10" i="12"/>
  <c r="R10" i="12"/>
  <c r="X10" i="12"/>
  <c r="Z11" i="12"/>
  <c r="U11" i="12"/>
  <c r="Q11" i="12"/>
  <c r="L11" i="12"/>
  <c r="G11" i="12"/>
  <c r="AD11" i="12"/>
  <c r="Y11" i="12"/>
  <c r="T11" i="12"/>
  <c r="O11" i="12"/>
  <c r="K11" i="12"/>
  <c r="I11" i="12"/>
  <c r="S11" i="12"/>
  <c r="AC11" i="12"/>
  <c r="Q13" i="12"/>
  <c r="AD13" i="11"/>
  <c r="Y13" i="11"/>
  <c r="T13" i="11"/>
  <c r="O13" i="11"/>
  <c r="K13" i="11"/>
  <c r="F13" i="11"/>
  <c r="I13" i="11"/>
  <c r="Q13" i="11"/>
  <c r="W13" i="11"/>
  <c r="AC13" i="11"/>
  <c r="G10" i="12"/>
  <c r="M10" i="12"/>
  <c r="S10" i="12"/>
  <c r="Z10" i="12"/>
  <c r="G12" i="12"/>
  <c r="Z13" i="12"/>
  <c r="L12" i="12"/>
  <c r="Q12" i="12"/>
  <c r="U12" i="12"/>
  <c r="Z12" i="12"/>
  <c r="H13" i="12"/>
  <c r="M13" i="12"/>
  <c r="R13" i="12"/>
  <c r="W13" i="12"/>
  <c r="AA13" i="12"/>
  <c r="H11" i="11"/>
  <c r="M11" i="11"/>
  <c r="R11" i="11"/>
  <c r="W11" i="11"/>
  <c r="H12" i="12"/>
  <c r="M12" i="12"/>
  <c r="R12" i="12"/>
  <c r="W12" i="12"/>
  <c r="E13" i="12"/>
  <c r="I13" i="12"/>
  <c r="N13" i="12"/>
  <c r="S13" i="12"/>
  <c r="X13" i="12"/>
  <c r="N27" i="7" l="1"/>
  <c r="B28" i="7"/>
  <c r="R27" i="7"/>
  <c r="I27" i="7"/>
  <c r="AC27" i="7"/>
  <c r="H27" i="7"/>
  <c r="U27" i="7"/>
  <c r="Y27" i="7"/>
  <c r="F27" i="7"/>
  <c r="G27" i="7"/>
  <c r="Q27" i="7"/>
  <c r="X27" i="7"/>
  <c r="AD27" i="7"/>
  <c r="K27" i="7"/>
  <c r="M27" i="7"/>
  <c r="E27" i="7"/>
  <c r="AA27" i="7"/>
  <c r="Z27" i="7"/>
  <c r="X21" i="6"/>
  <c r="Z21" i="6"/>
  <c r="AA21" i="6"/>
  <c r="T21" i="6"/>
  <c r="AD18" i="2"/>
  <c r="Y18" i="2"/>
  <c r="T18" i="2"/>
  <c r="O18" i="2"/>
  <c r="K18" i="2"/>
  <c r="F18" i="2"/>
  <c r="Q18" i="2"/>
  <c r="B19" i="2"/>
  <c r="L18" i="2"/>
  <c r="U18" i="2"/>
  <c r="Z18" i="2"/>
  <c r="G18" i="2"/>
  <c r="Z32" i="3"/>
  <c r="T32" i="3"/>
  <c r="N32" i="3"/>
  <c r="G32" i="3"/>
  <c r="B33" i="3"/>
  <c r="Y32" i="3"/>
  <c r="S32" i="3"/>
  <c r="L32" i="3"/>
  <c r="F32" i="3"/>
  <c r="AD32" i="3"/>
  <c r="K32" i="3"/>
  <c r="X32" i="3"/>
  <c r="Q32" i="3"/>
  <c r="E32" i="3"/>
  <c r="I32" i="3"/>
  <c r="AC32" i="3"/>
  <c r="U32" i="3"/>
  <c r="O32" i="3"/>
  <c r="R25" i="3"/>
  <c r="L25" i="3"/>
  <c r="X25" i="3"/>
  <c r="B26" i="3"/>
  <c r="E25" i="3"/>
  <c r="AA25" i="3"/>
  <c r="Z35" i="7"/>
  <c r="T35" i="7"/>
  <c r="N35" i="7"/>
  <c r="G35" i="7"/>
  <c r="AC35" i="7"/>
  <c r="S35" i="7"/>
  <c r="K35" i="7"/>
  <c r="B36" i="7"/>
  <c r="X35" i="7"/>
  <c r="O35" i="7"/>
  <c r="F35" i="7"/>
  <c r="U35" i="7"/>
  <c r="E35" i="7"/>
  <c r="Q35" i="7"/>
  <c r="B37" i="7"/>
  <c r="AD35" i="7"/>
  <c r="L35" i="7"/>
  <c r="Y35" i="7"/>
  <c r="I35" i="7"/>
  <c r="G21" i="6"/>
  <c r="H21" i="6"/>
  <c r="F21" i="6"/>
  <c r="AA32" i="3"/>
  <c r="AC18" i="2"/>
  <c r="Q21" i="6"/>
  <c r="AC21" i="6"/>
  <c r="I21" i="6"/>
  <c r="AC25" i="5"/>
  <c r="U25" i="5"/>
  <c r="O25" i="5"/>
  <c r="I25" i="5"/>
  <c r="Z25" i="5"/>
  <c r="T25" i="5"/>
  <c r="N25" i="5"/>
  <c r="G25" i="5"/>
  <c r="B26" i="5"/>
  <c r="S25" i="5"/>
  <c r="F25" i="5"/>
  <c r="AD25" i="5"/>
  <c r="X25" i="5"/>
  <c r="Q25" i="5"/>
  <c r="E25" i="5"/>
  <c r="Y25" i="5"/>
  <c r="L25" i="5"/>
  <c r="K25" i="5"/>
  <c r="AD27" i="2"/>
  <c r="Y27" i="2"/>
  <c r="T27" i="2"/>
  <c r="O27" i="2"/>
  <c r="K27" i="2"/>
  <c r="F27" i="2"/>
  <c r="Q27" i="2"/>
  <c r="L27" i="2"/>
  <c r="Z27" i="2"/>
  <c r="G27" i="2"/>
  <c r="U27" i="2"/>
  <c r="B19" i="3"/>
  <c r="E18" i="3"/>
  <c r="L18" i="3"/>
  <c r="X18" i="3"/>
  <c r="R18" i="3"/>
  <c r="AC20" i="5"/>
  <c r="U20" i="5"/>
  <c r="O20" i="5"/>
  <c r="I20" i="5"/>
  <c r="Z20" i="5"/>
  <c r="T20" i="5"/>
  <c r="N20" i="5"/>
  <c r="G20" i="5"/>
  <c r="B21" i="5"/>
  <c r="Y20" i="5"/>
  <c r="L20" i="5"/>
  <c r="AD20" i="5"/>
  <c r="X20" i="5"/>
  <c r="Q20" i="5"/>
  <c r="K20" i="5"/>
  <c r="E20" i="5"/>
  <c r="S20" i="5"/>
  <c r="F20" i="5"/>
  <c r="M35" i="7"/>
  <c r="B15" i="7"/>
  <c r="W14" i="7"/>
  <c r="U14" i="7"/>
  <c r="B16" i="7"/>
  <c r="K14" i="7"/>
  <c r="H14" i="7"/>
  <c r="E21" i="6"/>
  <c r="L21" i="6"/>
  <c r="S21" i="6"/>
  <c r="U21" i="6"/>
  <c r="O21" i="6"/>
  <c r="Z15" i="6"/>
  <c r="T15" i="6"/>
  <c r="N15" i="6"/>
  <c r="G15" i="6"/>
  <c r="X15" i="6"/>
  <c r="O15" i="6"/>
  <c r="F15" i="6"/>
  <c r="AC15" i="6"/>
  <c r="Q15" i="6"/>
  <c r="E15" i="6"/>
  <c r="Y15" i="6"/>
  <c r="L15" i="6"/>
  <c r="AD15" i="6"/>
  <c r="S15" i="6"/>
  <c r="I15" i="6"/>
  <c r="U15" i="6"/>
  <c r="K15" i="6"/>
  <c r="B21" i="7"/>
  <c r="AA20" i="7"/>
  <c r="N20" i="7"/>
  <c r="O20" i="7"/>
  <c r="S15" i="5"/>
  <c r="G15" i="5"/>
  <c r="U15" i="5"/>
  <c r="H15" i="5"/>
  <c r="Z15" i="5"/>
  <c r="M15" i="5"/>
  <c r="AA15" i="5"/>
  <c r="N15" i="5"/>
  <c r="AC27" i="2"/>
  <c r="Z15" i="3"/>
  <c r="T15" i="3"/>
  <c r="N15" i="3"/>
  <c r="G15" i="3"/>
  <c r="Y15" i="3"/>
  <c r="S15" i="3"/>
  <c r="L15" i="3"/>
  <c r="F15" i="3"/>
  <c r="X15" i="3"/>
  <c r="K15" i="3"/>
  <c r="AD15" i="3"/>
  <c r="Q15" i="3"/>
  <c r="E15" i="3"/>
  <c r="O15" i="3"/>
  <c r="I15" i="3"/>
  <c r="AC15" i="3"/>
  <c r="U15" i="3"/>
  <c r="B27" i="3" l="1"/>
  <c r="H26" i="3"/>
  <c r="AA26" i="3"/>
  <c r="N26" i="3"/>
  <c r="U26" i="3"/>
  <c r="AD26" i="3"/>
  <c r="K26" i="3"/>
  <c r="R26" i="3"/>
  <c r="S26" i="3"/>
  <c r="AC26" i="3"/>
  <c r="Y26" i="3"/>
  <c r="F26" i="3"/>
  <c r="X26" i="3"/>
  <c r="Z26" i="3"/>
  <c r="I26" i="3"/>
  <c r="T26" i="3"/>
  <c r="Q26" i="3"/>
  <c r="E26" i="3"/>
  <c r="G26" i="3"/>
  <c r="O26" i="3"/>
  <c r="W26" i="3"/>
  <c r="L26" i="3"/>
  <c r="M26" i="3"/>
  <c r="Y15" i="7"/>
  <c r="L15" i="7"/>
  <c r="T15" i="7"/>
  <c r="G15" i="7"/>
  <c r="R15" i="7"/>
  <c r="M15" i="7"/>
  <c r="F15" i="7"/>
  <c r="Z15" i="7"/>
  <c r="N15" i="7"/>
  <c r="Q15" i="7"/>
  <c r="AA15" i="7"/>
  <c r="U15" i="7"/>
  <c r="S15" i="7"/>
  <c r="K15" i="7"/>
  <c r="H15" i="7"/>
  <c r="E15" i="7"/>
  <c r="O15" i="7"/>
  <c r="AC15" i="7"/>
  <c r="W15" i="7"/>
  <c r="X15" i="7"/>
  <c r="AD15" i="7"/>
  <c r="I15" i="7"/>
  <c r="Z19" i="3"/>
  <c r="S19" i="3"/>
  <c r="M19" i="3"/>
  <c r="G19" i="3"/>
  <c r="B20" i="3"/>
  <c r="U19" i="3"/>
  <c r="AA19" i="3"/>
  <c r="N19" i="3"/>
  <c r="H19" i="3"/>
  <c r="T19" i="3"/>
  <c r="Q19" i="3"/>
  <c r="X19" i="3"/>
  <c r="O19" i="3"/>
  <c r="W19" i="3"/>
  <c r="E19" i="3"/>
  <c r="AD19" i="3"/>
  <c r="K19" i="3"/>
  <c r="AC19" i="3"/>
  <c r="L19" i="3"/>
  <c r="Y19" i="3"/>
  <c r="F19" i="3"/>
  <c r="I19" i="3"/>
  <c r="R19" i="3"/>
  <c r="AC33" i="3"/>
  <c r="U33" i="3"/>
  <c r="O33" i="3"/>
  <c r="I33" i="3"/>
  <c r="Z33" i="3"/>
  <c r="T33" i="3"/>
  <c r="N33" i="3"/>
  <c r="G33" i="3"/>
  <c r="S33" i="3"/>
  <c r="Y33" i="3"/>
  <c r="L33" i="3"/>
  <c r="F33" i="3"/>
  <c r="AD33" i="3"/>
  <c r="X33" i="3"/>
  <c r="Q33" i="3"/>
  <c r="K33" i="3"/>
  <c r="E33" i="3"/>
  <c r="AA33" i="3"/>
  <c r="H33" i="3"/>
  <c r="M33" i="3"/>
  <c r="W33" i="3"/>
  <c r="R33" i="3"/>
  <c r="AD21" i="5"/>
  <c r="X21" i="5"/>
  <c r="Q21" i="5"/>
  <c r="K21" i="5"/>
  <c r="E21" i="5"/>
  <c r="AC21" i="5"/>
  <c r="U21" i="5"/>
  <c r="O21" i="5"/>
  <c r="I21" i="5"/>
  <c r="T21" i="5"/>
  <c r="Y21" i="5"/>
  <c r="S21" i="5"/>
  <c r="L21" i="5"/>
  <c r="F21" i="5"/>
  <c r="Z21" i="5"/>
  <c r="N21" i="5"/>
  <c r="G21" i="5"/>
  <c r="AA21" i="5"/>
  <c r="H21" i="5"/>
  <c r="M21" i="5"/>
  <c r="W21" i="5"/>
  <c r="R21" i="5"/>
  <c r="U16" i="7"/>
  <c r="H16" i="7"/>
  <c r="K16" i="7"/>
  <c r="AA16" i="7"/>
  <c r="W16" i="7"/>
  <c r="O16" i="7"/>
  <c r="S16" i="7"/>
  <c r="Z16" i="7"/>
  <c r="Y16" i="7"/>
  <c r="Q16" i="7"/>
  <c r="N16" i="7"/>
  <c r="T16" i="7"/>
  <c r="R16" i="7"/>
  <c r="AD16" i="7"/>
  <c r="AC16" i="7"/>
  <c r="I16" i="7"/>
  <c r="M16" i="7"/>
  <c r="L16" i="7"/>
  <c r="X16" i="7"/>
  <c r="E16" i="7"/>
  <c r="G16" i="7"/>
  <c r="F16" i="7"/>
  <c r="AD26" i="5"/>
  <c r="X26" i="5"/>
  <c r="Q26" i="5"/>
  <c r="K26" i="5"/>
  <c r="AC26" i="5"/>
  <c r="T26" i="5"/>
  <c r="L26" i="5"/>
  <c r="E26" i="5"/>
  <c r="Z26" i="5"/>
  <c r="S26" i="5"/>
  <c r="I26" i="5"/>
  <c r="O26" i="5"/>
  <c r="B27" i="5"/>
  <c r="U26" i="5"/>
  <c r="N26" i="5"/>
  <c r="F26" i="5"/>
  <c r="Y26" i="5"/>
  <c r="G26" i="5"/>
  <c r="H26" i="5"/>
  <c r="AA26" i="5"/>
  <c r="W26" i="5"/>
  <c r="M26" i="5"/>
  <c r="R26" i="5"/>
  <c r="AC36" i="7"/>
  <c r="U36" i="7"/>
  <c r="O36" i="7"/>
  <c r="I36" i="7"/>
  <c r="AD36" i="7"/>
  <c r="T36" i="7"/>
  <c r="L36" i="7"/>
  <c r="E36" i="7"/>
  <c r="Y36" i="7"/>
  <c r="Q36" i="7"/>
  <c r="G36" i="7"/>
  <c r="X36" i="7"/>
  <c r="F36" i="7"/>
  <c r="S36" i="7"/>
  <c r="N36" i="7"/>
  <c r="Z36" i="7"/>
  <c r="K36" i="7"/>
  <c r="AA36" i="7"/>
  <c r="M36" i="7"/>
  <c r="H36" i="7"/>
  <c r="R36" i="7"/>
  <c r="W36" i="7"/>
  <c r="AD19" i="2"/>
  <c r="Y19" i="2"/>
  <c r="T19" i="2"/>
  <c r="O19" i="2"/>
  <c r="K19" i="2"/>
  <c r="F19" i="2"/>
  <c r="U19" i="2"/>
  <c r="Z19" i="2"/>
  <c r="Q19" i="2"/>
  <c r="B20" i="2"/>
  <c r="L19" i="2"/>
  <c r="G19" i="2"/>
  <c r="AC19" i="2"/>
  <c r="M19" i="2"/>
  <c r="S19" i="2"/>
  <c r="R19" i="2"/>
  <c r="E19" i="2"/>
  <c r="X19" i="2"/>
  <c r="W19" i="2"/>
  <c r="I19" i="2"/>
  <c r="H19" i="2"/>
  <c r="AA19" i="2"/>
  <c r="N19" i="2"/>
  <c r="B30" i="7"/>
  <c r="Z28" i="7"/>
  <c r="R28" i="7"/>
  <c r="H28" i="7"/>
  <c r="B29" i="7"/>
  <c r="S28" i="7"/>
  <c r="G28" i="7"/>
  <c r="AA28" i="7"/>
  <c r="N28" i="7"/>
  <c r="E28" i="7"/>
  <c r="L28" i="7"/>
  <c r="X28" i="7"/>
  <c r="U28" i="7"/>
  <c r="M28" i="7"/>
  <c r="Y28" i="7"/>
  <c r="F28" i="7"/>
  <c r="AC28" i="7"/>
  <c r="AD28" i="7"/>
  <c r="K28" i="7"/>
  <c r="W28" i="7"/>
  <c r="I28" i="7"/>
  <c r="Q28" i="7"/>
  <c r="T28" i="7"/>
  <c r="O28" i="7"/>
  <c r="B23" i="7"/>
  <c r="B22" i="7"/>
  <c r="R21" i="7"/>
  <c r="E21" i="7"/>
  <c r="Z21" i="7"/>
  <c r="M21" i="7"/>
  <c r="S21" i="7"/>
  <c r="K21" i="7"/>
  <c r="X21" i="7"/>
  <c r="F21" i="7"/>
  <c r="N21" i="7"/>
  <c r="AD21" i="7"/>
  <c r="Q21" i="7"/>
  <c r="O21" i="7"/>
  <c r="AC21" i="7"/>
  <c r="H21" i="7"/>
  <c r="U21" i="7"/>
  <c r="I21" i="7"/>
  <c r="Y21" i="7"/>
  <c r="W21" i="7"/>
  <c r="T21" i="7"/>
  <c r="AA21" i="7"/>
  <c r="L21" i="7"/>
  <c r="G21" i="7"/>
  <c r="AD37" i="7"/>
  <c r="X37" i="7"/>
  <c r="Q37" i="7"/>
  <c r="K37" i="7"/>
  <c r="E37" i="7"/>
  <c r="Y37" i="7"/>
  <c r="O37" i="7"/>
  <c r="G37" i="7"/>
  <c r="AC37" i="7"/>
  <c r="T37" i="7"/>
  <c r="L37" i="7"/>
  <c r="U37" i="7"/>
  <c r="F37" i="7"/>
  <c r="S37" i="7"/>
  <c r="N37" i="7"/>
  <c r="Z37" i="7"/>
  <c r="I37" i="7"/>
  <c r="M37" i="7"/>
  <c r="H37" i="7"/>
  <c r="W37" i="7"/>
  <c r="AA37" i="7"/>
  <c r="R37" i="7"/>
  <c r="M22" i="7" l="1"/>
  <c r="G22" i="7"/>
  <c r="W22" i="7"/>
  <c r="AC22" i="7"/>
  <c r="Y22" i="7"/>
  <c r="F22" i="7"/>
  <c r="E22" i="7"/>
  <c r="Z22" i="7"/>
  <c r="T22" i="7"/>
  <c r="Q22" i="7"/>
  <c r="AA22" i="7"/>
  <c r="N22" i="7"/>
  <c r="O22" i="7"/>
  <c r="R22" i="7"/>
  <c r="S22" i="7"/>
  <c r="H22" i="7"/>
  <c r="AD22" i="7"/>
  <c r="K22" i="7"/>
  <c r="L22" i="7"/>
  <c r="I22" i="7"/>
  <c r="U22" i="7"/>
  <c r="X22" i="7"/>
  <c r="Y27" i="5"/>
  <c r="S27" i="5"/>
  <c r="L27" i="5"/>
  <c r="F27" i="5"/>
  <c r="X27" i="5"/>
  <c r="O27" i="5"/>
  <c r="G27" i="5"/>
  <c r="AD27" i="5"/>
  <c r="U27" i="5"/>
  <c r="N27" i="5"/>
  <c r="E27" i="5"/>
  <c r="AC27" i="5"/>
  <c r="Z27" i="5"/>
  <c r="Q27" i="5"/>
  <c r="I27" i="5"/>
  <c r="T27" i="5"/>
  <c r="K27" i="5"/>
  <c r="H27" i="5"/>
  <c r="AA27" i="5"/>
  <c r="W27" i="5"/>
  <c r="M27" i="5"/>
  <c r="R27" i="5"/>
  <c r="Z23" i="7"/>
  <c r="I23" i="7"/>
  <c r="L23" i="7"/>
  <c r="R23" i="7"/>
  <c r="AC23" i="7"/>
  <c r="Y23" i="7"/>
  <c r="F23" i="7"/>
  <c r="H23" i="7"/>
  <c r="W23" i="7"/>
  <c r="T23" i="7"/>
  <c r="AA23" i="7"/>
  <c r="X23" i="7"/>
  <c r="M23" i="7"/>
  <c r="O23" i="7"/>
  <c r="U23" i="7"/>
  <c r="Q23" i="7"/>
  <c r="E23" i="7"/>
  <c r="AD23" i="7"/>
  <c r="K23" i="7"/>
  <c r="N23" i="7"/>
  <c r="G23" i="7"/>
  <c r="S23" i="7"/>
  <c r="H29" i="7"/>
  <c r="AC29" i="7"/>
  <c r="Q29" i="7"/>
  <c r="AD29" i="7"/>
  <c r="K29" i="7"/>
  <c r="M29" i="7"/>
  <c r="E29" i="7"/>
  <c r="I29" i="7"/>
  <c r="F29" i="7"/>
  <c r="AA29" i="7"/>
  <c r="G29" i="7"/>
  <c r="R29" i="7"/>
  <c r="T29" i="7"/>
  <c r="Z29" i="7"/>
  <c r="W29" i="7"/>
  <c r="L29" i="7"/>
  <c r="O29" i="7"/>
  <c r="S29" i="7"/>
  <c r="N29" i="7"/>
  <c r="U29" i="7"/>
  <c r="Y29" i="7"/>
  <c r="X29" i="7"/>
  <c r="Z30" i="7"/>
  <c r="R30" i="7"/>
  <c r="H30" i="7"/>
  <c r="AA30" i="7"/>
  <c r="N30" i="7"/>
  <c r="E30" i="7"/>
  <c r="X30" i="7"/>
  <c r="M30" i="7"/>
  <c r="L30" i="7"/>
  <c r="G30" i="7"/>
  <c r="U30" i="7"/>
  <c r="S30" i="7"/>
  <c r="O30" i="7"/>
  <c r="Q30" i="7"/>
  <c r="T30" i="7"/>
  <c r="I30" i="7"/>
  <c r="K30" i="7"/>
  <c r="F30" i="7"/>
  <c r="AD30" i="7"/>
  <c r="W30" i="7"/>
  <c r="Y30" i="7"/>
  <c r="AC30" i="7"/>
  <c r="L20" i="3"/>
  <c r="R20" i="3"/>
  <c r="B21" i="3"/>
  <c r="E20" i="3"/>
  <c r="X20" i="3"/>
  <c r="M20" i="3"/>
  <c r="AD20" i="3"/>
  <c r="K20" i="3"/>
  <c r="W20" i="3"/>
  <c r="S20" i="3"/>
  <c r="H20" i="3"/>
  <c r="Y20" i="3"/>
  <c r="F20" i="3"/>
  <c r="AC20" i="3"/>
  <c r="Z20" i="3"/>
  <c r="N20" i="3"/>
  <c r="T20" i="3"/>
  <c r="I20" i="3"/>
  <c r="AA20" i="3"/>
  <c r="G20" i="3"/>
  <c r="U20" i="3"/>
  <c r="O20" i="3"/>
  <c r="Q20" i="3"/>
  <c r="AD20" i="2"/>
  <c r="Y20" i="2"/>
  <c r="T20" i="2"/>
  <c r="O20" i="2"/>
  <c r="K20" i="2"/>
  <c r="F20" i="2"/>
  <c r="Z20" i="2"/>
  <c r="G20" i="2"/>
  <c r="B21" i="2"/>
  <c r="U20" i="2"/>
  <c r="Q20" i="2"/>
  <c r="L20" i="2"/>
  <c r="H20" i="2"/>
  <c r="AA20" i="2"/>
  <c r="N20" i="2"/>
  <c r="M20" i="2"/>
  <c r="S20" i="2"/>
  <c r="R20" i="2"/>
  <c r="E20" i="2"/>
  <c r="X20" i="2"/>
  <c r="AC20" i="2"/>
  <c r="W20" i="2"/>
  <c r="I20" i="2"/>
  <c r="Z27" i="3"/>
  <c r="S27" i="3"/>
  <c r="M27" i="3"/>
  <c r="G27" i="3"/>
  <c r="X27" i="3"/>
  <c r="R27" i="3"/>
  <c r="E27" i="3"/>
  <c r="L27" i="3"/>
  <c r="U27" i="3"/>
  <c r="T27" i="3"/>
  <c r="I27" i="3"/>
  <c r="O27" i="3"/>
  <c r="Q27" i="3"/>
  <c r="H27" i="3"/>
  <c r="AD27" i="3"/>
  <c r="K27" i="3"/>
  <c r="W27" i="3"/>
  <c r="AA27" i="3"/>
  <c r="N27" i="3"/>
  <c r="Y27" i="3"/>
  <c r="F27" i="3"/>
  <c r="AC27" i="3"/>
  <c r="Z21" i="3" l="1"/>
  <c r="S21" i="3"/>
  <c r="M21" i="3"/>
  <c r="G21" i="3"/>
  <c r="AA21" i="3"/>
  <c r="H21" i="3"/>
  <c r="U21" i="3"/>
  <c r="N21" i="3"/>
  <c r="AD21" i="3"/>
  <c r="K21" i="3"/>
  <c r="W21" i="3"/>
  <c r="E21" i="3"/>
  <c r="Y21" i="3"/>
  <c r="F21" i="3"/>
  <c r="L21" i="3"/>
  <c r="T21" i="3"/>
  <c r="Q21" i="3"/>
  <c r="R21" i="3"/>
  <c r="O21" i="3"/>
  <c r="AC21" i="3"/>
  <c r="I21" i="3"/>
  <c r="X21" i="3"/>
  <c r="AD21" i="2"/>
  <c r="Y21" i="2"/>
  <c r="T21" i="2"/>
  <c r="O21" i="2"/>
  <c r="K21" i="2"/>
  <c r="F21" i="2"/>
  <c r="L21" i="2"/>
  <c r="Z21" i="2"/>
  <c r="G21" i="2"/>
  <c r="U21" i="2"/>
  <c r="Q21" i="2"/>
  <c r="AC21" i="2"/>
  <c r="I21" i="2"/>
  <c r="H21" i="2"/>
  <c r="N21" i="2"/>
  <c r="M21" i="2"/>
  <c r="R21" i="2"/>
  <c r="S21" i="2"/>
  <c r="W21" i="2"/>
  <c r="AA21" i="2"/>
  <c r="E21" i="2"/>
  <c r="X21" i="2"/>
</calcChain>
</file>

<file path=xl/sharedStrings.xml><?xml version="1.0" encoding="utf-8"?>
<sst xmlns="http://schemas.openxmlformats.org/spreadsheetml/2006/main" count="1735" uniqueCount="494">
  <si>
    <t>(%)</t>
  </si>
  <si>
    <t>Indicador</t>
  </si>
  <si>
    <t>pea</t>
  </si>
  <si>
    <t>1º Trimestre</t>
  </si>
  <si>
    <t>2º Trimestre</t>
  </si>
  <si>
    <t>3º Trimestre</t>
  </si>
  <si>
    <t>4º Trimestre</t>
  </si>
  <si>
    <t>Ano</t>
  </si>
  <si>
    <t>BRA</t>
  </si>
  <si>
    <t>Brasil</t>
  </si>
  <si>
    <t>Principal responsável</t>
  </si>
  <si>
    <t>Cônjuge</t>
  </si>
  <si>
    <t>Filho</t>
  </si>
  <si>
    <t>Outro parente</t>
  </si>
  <si>
    <t>Outro não parente</t>
  </si>
  <si>
    <t>SEMT</t>
  </si>
  <si>
    <t>Sudeste Metropolitano</t>
  </si>
  <si>
    <t>RMRJ</t>
  </si>
  <si>
    <t>Região Metropolitana do Rio de Janeiro</t>
  </si>
  <si>
    <t>RJ</t>
  </si>
  <si>
    <t>Cidade do Rio de Janeiro</t>
  </si>
  <si>
    <t>Fonte: IETS/ Ope Sociais. Estimativas produzidas com base na Pesquisa Nacional de Amostra de Domicílio Contínua (PNAD Contínia/IBGE), 2012 a 2016.</t>
  </si>
  <si>
    <t>Notas:</t>
  </si>
  <si>
    <t>(1) Considerando a população de 14 anos ou mais.</t>
  </si>
  <si>
    <t>(2) Dados de 2016 referentes ao 1º trimestre.</t>
  </si>
  <si>
    <t>tx_partpea</t>
  </si>
  <si>
    <t>pia_nemnem</t>
  </si>
  <si>
    <t>14 a 17 anos</t>
  </si>
  <si>
    <t>18 a 29 anos</t>
  </si>
  <si>
    <t>30 a 49 anos</t>
  </si>
  <si>
    <t>50 a 64 anos</t>
  </si>
  <si>
    <t>65 e mais</t>
  </si>
  <si>
    <t>Homens</t>
  </si>
  <si>
    <t>Mulheres</t>
  </si>
  <si>
    <t>0 anos de estudo</t>
  </si>
  <si>
    <t>1 a 7 anos de estudo</t>
  </si>
  <si>
    <t>8 anos de estudo</t>
  </si>
  <si>
    <t>9 a 10 anos de estudo</t>
  </si>
  <si>
    <t>11 anos de estudo</t>
  </si>
  <si>
    <t>12 anos de estudo ou mais</t>
  </si>
  <si>
    <t>nemnemnem</t>
  </si>
  <si>
    <t>tx_ocup</t>
  </si>
  <si>
    <t>desalento</t>
  </si>
  <si>
    <t>emp_scart_cprop_nctrb</t>
  </si>
  <si>
    <t>emp_scart</t>
  </si>
  <si>
    <t>Boletim Rio de Janeiro Trabalho e Sociedade</t>
  </si>
  <si>
    <t>Documentação de indicadores para atualização periódica</t>
  </si>
  <si>
    <t>Grupo</t>
  </si>
  <si>
    <t>Tema</t>
  </si>
  <si>
    <t>Tabela</t>
  </si>
  <si>
    <t>Título da tabela</t>
  </si>
  <si>
    <t>Construção do indicador</t>
  </si>
  <si>
    <t>Observação</t>
  </si>
  <si>
    <t>Código
(1-replicar, 2-replicar com adaptações, 2-não é possível construir)</t>
  </si>
  <si>
    <t>Linhas</t>
  </si>
  <si>
    <t>Colunas</t>
  </si>
  <si>
    <t>Universo</t>
  </si>
  <si>
    <t>Período</t>
  </si>
  <si>
    <t>Pesquisa/
Fonte</t>
  </si>
  <si>
    <t>Periodicidade</t>
  </si>
  <si>
    <t>Quantidade de tabelas</t>
  </si>
  <si>
    <t>(1-replicar, 2-replicar com adaptações, 2-não é possível construir)</t>
  </si>
  <si>
    <t>Tendências demográficas</t>
  </si>
  <si>
    <t>Total da população economicamente ativa (PEA):</t>
  </si>
  <si>
    <t>Trimestre/Ano</t>
  </si>
  <si>
    <t>Regiões Metropolitanas</t>
  </si>
  <si>
    <t>Brasil, Sudeste Metropolitano, Região Metropolitana do Rio de Janeiro e cidade do Rio de Janeiro</t>
  </si>
  <si>
    <t>2012 a 2016</t>
  </si>
  <si>
    <t>PME</t>
  </si>
  <si>
    <t>Trimestral/Anual</t>
  </si>
  <si>
    <t>sum_pea</t>
  </si>
  <si>
    <t>Distribuição percentual da população economicamente ativa (PEA) por sexo: Região Metropolitana do Rio de Janeiro, 2012 a 2016</t>
  </si>
  <si>
    <t>Homens/Mulheres</t>
  </si>
  <si>
    <t>Distribuição percentual da população economicamente ativa (PEA) por cor: Região Metropolitana do Rio de Janeiro, 2003 a 2016</t>
  </si>
  <si>
    <t>Brancos/Não Brancos</t>
  </si>
  <si>
    <t>2003 a 2016</t>
  </si>
  <si>
    <t>Não é possível replicar o indicador, porque a variável cor não é identificada na PNAD-C</t>
  </si>
  <si>
    <t>Distribuição percentual da população economicamente ativa (PEA) por faixa etária: Região Metropolitana do Rio de Janeiro, 2012 a 2016</t>
  </si>
  <si>
    <t>Faixas etárias: 10-14/15-17/ 18- 29/ 30-49/ 50-64/ 65 ou mais</t>
  </si>
  <si>
    <t>Distribuição percentual da população economicamente ativa (PEA) por anos de estudo: Região Metropolitana do Rio de Janeiro, 2012 a 2016</t>
  </si>
  <si>
    <t>Anos de escolaridade: 0, 1-3, 4, 5-7, 8, 9-10, 11, 12 anos ou mais</t>
  </si>
  <si>
    <t>Distribuição percentual da população economicamente ativa (PEA) por setores de atividade: Região Metropolitana do Rio de Janeiro, 2012 a 2016</t>
  </si>
  <si>
    <t>Setores de atividade: agrícola, indústria, construção, comércio, serviços, administração pública, outras atividades</t>
  </si>
  <si>
    <t>Considerando serviços como: (5) Transporte, armazenamento e correio; alojamento e alimentação; (6) informação, comunicação e atividades financeiras, imobiliárias, profissionais e administrativas; (7)  educação, saúde humana e serviços sociais; (9) outros serviços; (10) e serviços domésticos (11)</t>
  </si>
  <si>
    <t>Taxa de participação da população de 14 anos ou mais no mercado de trabalho:</t>
  </si>
  <si>
    <t>tx_part15m</t>
  </si>
  <si>
    <t>Taxa de participação da população de 14 anos ou mais no mercado de trabalho segundo sexo: Região Metropolitana do Rio de Janeiro, 2012 a 2016</t>
  </si>
  <si>
    <t>Total/Homens/Mulheres</t>
  </si>
  <si>
    <t>Taxa de participação da população de 14 anos ou mais no mercado de trabalho segundo cor: Região Metropolitana do Rio de Janeiro, 2003 a 2016</t>
  </si>
  <si>
    <t>Total/Brancos/Não Brancos</t>
  </si>
  <si>
    <t>Taxa de participação da população de 14 anos ou mais no mercado de trabalho segundo faixa etária: Região Metropolitana do Rio de Janeiro, 2012 a 2016</t>
  </si>
  <si>
    <t>Total/Faixas etárias: 15-17/ 18- 29/ 30-49/ 50-64/ 65 ou mais</t>
  </si>
  <si>
    <t>Taxa de participação da população de 14 anos ou mais no mercado de trabalho segundo anos de estudo: Região Metropolitana do Rio de Janeiro, 2012 a 2016</t>
  </si>
  <si>
    <t>Total/Anos de escolaridade: 0, 1-3, 4, 5-7, 8, 9-10, 11, 12 anos ou mais</t>
  </si>
  <si>
    <t>Taxa de participação da população de 14 anos ou mais no mercado de trabalho segundo setor de atividades: Região Metropolitana do Rio de Janeiro, 2012 a 2016</t>
  </si>
  <si>
    <t>Total/Setores de atividade: agrícola, indústria, construção, comércio, serviços, outras atividades</t>
  </si>
  <si>
    <t>Total da população em idade ativa (PIA):</t>
  </si>
  <si>
    <t>Regiões</t>
  </si>
  <si>
    <t>sum_pia</t>
  </si>
  <si>
    <t>Ocupação</t>
  </si>
  <si>
    <t>Total de ocupados de 14 anos ou mais:</t>
  </si>
  <si>
    <t>sum_ocup15m</t>
  </si>
  <si>
    <t>Distribuição percentual dos ocupados de 14 anos ou mais por sexo: Região Metropolitana do Rio de Janeiro, 2012 a 2016</t>
  </si>
  <si>
    <t>Distribuição percentual dos ocupados de 14 anos ou mais por cor: Região Metropolitana do Rio de Janeiro, 2003 a 2016</t>
  </si>
  <si>
    <t>Distribuição percentual dos ocupados de 14 anos ou mais por faixa etária: Região Metropolitana do Rio de Janeiro, 2012 a 2016</t>
  </si>
  <si>
    <t>Faixas etárias: 15-17/ 18- 29/ 30-49/ 50-64/ 65 ou mais</t>
  </si>
  <si>
    <t>Distribuição percentual dos ocupados de 14 anos ou mais por anos de estudo: Região Metropolitana do Rio de Janeiro, 2012 a 2016</t>
  </si>
  <si>
    <t>Distribuição percentual dos ocupados de 14 anos ou mais por setor de atividades: Região Metropolitana do Rio de Janeiro, 2012 a 2016</t>
  </si>
  <si>
    <t>Distribuição percentual dos ocupados de 14 anos ou mais por posição na ocupação: Região Metropolitana do Rio de Janeiro, 2012 a 2016</t>
  </si>
  <si>
    <t>Com carteira/Sem carteira (por posição na ocupação: trabalhador doméstico, empregado do setor privado, funcionário público federal, estadual, municipal,  contra-própria, empregador)</t>
  </si>
  <si>
    <t>Distribuição percentual dos ocupados de 14 anos ou mais por relação com o chefe do domicílio: Região Metropolitana do Rio de Janeiro, 2012 a 2016</t>
  </si>
  <si>
    <t>Relação com o chefe: chefe, cônjuge, filho, outros</t>
  </si>
  <si>
    <t>Desemprego</t>
  </si>
  <si>
    <t>Taxa de desemprego da população de 14 anos ou mais:</t>
  </si>
  <si>
    <t>6 RM's da PME</t>
  </si>
  <si>
    <t>tx_desemp15m</t>
  </si>
  <si>
    <t>Taxa de desemprego da população com 14 anos ou mais por sexo: Região Metropolitana do Rio de Janeiro, 2012 a 2016</t>
  </si>
  <si>
    <t>Taxa de desemprego da população com 14 anos ou mais por cor: Região Metropolitana do Rio de Janeiro, 2003 a 2016</t>
  </si>
  <si>
    <t>Taxa de desemprego da população com 14 anos ou mais por faixa etária: Região Metropolitana do Rio de Janeiro, 2012  a 2016</t>
  </si>
  <si>
    <t>Taxa de desemprego da população com 14 anos ou mais por anos de estudo: Região Metropolitana do Rio de Janeiro, 2012 a 2016</t>
  </si>
  <si>
    <t>Taxa de desemprego da população com 14 anos ou mais por setor de atividades: Região Metropolitana do Rio de Janeiro, 2012 a 2016</t>
  </si>
  <si>
    <t>Distribuição percentual da população com 14 anos ou mais desempregada segundo sexo: Região Metropolitana do Rio de Janeiro, 2012 a 2016</t>
  </si>
  <si>
    <t>Distribuição percentual da população com 14 anos ou mais desempregada segundo cor: Região Metropolitana do Rio de Janeiro, 2003 a 2016</t>
  </si>
  <si>
    <t>Distribuição percentual da população com 14 anos ou mais desempregada segundo faixa etária: Região Metropolitana do Rio de Janeiro, 2012 a 2016</t>
  </si>
  <si>
    <t>Distribuição percentual da população com 14 anos ou mais desempregada segundo anos de estudo: Região Metropolitana do Rio de Janeiro, 2012 a 2016</t>
  </si>
  <si>
    <t>Distribuição percentual da população com 14 anos ou mais desempregada segundo setor de atividades: Região Metropolitana do Rio de Janeiro, 2012 a 2016</t>
  </si>
  <si>
    <t>Setores de atividade: agrícola, indústria, construção, comércio, serviços, outras atividades</t>
  </si>
  <si>
    <t>Distribuição percentual da população com 14 anos ou mais desempregada segundo tempo de desemprego: Região Metropolitana do Rio de Janeiro, 2012 a 2016</t>
  </si>
  <si>
    <t>Tempo de desemprego: menos de 1 mês, 1-3, 3-6, 6-12, 12 meses ou mais</t>
  </si>
  <si>
    <t>Tempo de desemprego: menos de 1 mês, 1 mês a menos de 1 ano, 1 ano a menos de 2 anos e 2 anos ou mais</t>
  </si>
  <si>
    <t>Rendimentos</t>
  </si>
  <si>
    <t>Rendimento real médio da população:</t>
  </si>
  <si>
    <t>renda_real</t>
  </si>
  <si>
    <t>Rendimento real médio da população por sexo: Região  Metropolitana do Rio de Janeiro, 2012 a 2016</t>
  </si>
  <si>
    <t>Rendimento real médio da população por cor: Região  Metropolitana do Rio de Janeiro, 2003 a 2016</t>
  </si>
  <si>
    <t>Rendimento real médio da população por faixa etária: Região  Metropolitana do Rio de Janeiro, 2012 a 2016</t>
  </si>
  <si>
    <t>Rendimento real médio da população por anos de estudo: Região  Metropolitana do Rio de Janeiro, 2012 a 2016</t>
  </si>
  <si>
    <t>Rendimento real médio da população por setor de atividades: Região  Metropolitana do Rio de Janeiro, 2012 a 2016</t>
  </si>
  <si>
    <t>Rendimento real médio da população segundo relação com o chefe do domicílio: Região  Metropolitana do Rio de Janeiro, 2012 a 2016</t>
  </si>
  <si>
    <t>Rendimento real médio da população de 14 anos ou mais ocupada por posição na ocupação: Região  Metropolitana do Rio de Janeiro, 2012 a 2016</t>
  </si>
  <si>
    <t>Formal e informal</t>
  </si>
  <si>
    <t>Participação percentual dos empregados com carteira na ocupação total:</t>
  </si>
  <si>
    <t>Foram considerados como como empregados com carteira: empregado do setor privado, trabalhador doméstico e empregados públicos federal, estadual e municipal</t>
  </si>
  <si>
    <t>emp_carteira</t>
  </si>
  <si>
    <t>Participação percentual dos empregados sem carteira na ocupação total:</t>
  </si>
  <si>
    <t>Foram considerados como como empregados sem carteira: empregado do setor privado, trabalhador doméstico e empregados públicos federal, estadual e municipal</t>
  </si>
  <si>
    <t>emp_scarteira</t>
  </si>
  <si>
    <t>Participação percentual dos ocupados por conta própria na ocupação total:</t>
  </si>
  <si>
    <t>Considerando apenas ocupados por conta própria</t>
  </si>
  <si>
    <t>ocup_prop</t>
  </si>
  <si>
    <t>Diferença percentual entre o rendimento do trabalho de empregados com carteira e empregados sem carteira:</t>
  </si>
  <si>
    <t>Diferença percentual entre o rendimento do trabalho de empregados com carteira e trabalhadores por conta própria:</t>
  </si>
  <si>
    <t>Jornada de trabalho</t>
  </si>
  <si>
    <t>Jornada média de trabalho: Regiões Metropolitanas, 2003 a 2016</t>
  </si>
  <si>
    <t>Não é possível replicar o indicador, porque a jornada de trabalho não é identificada na PNAD-C</t>
  </si>
  <si>
    <t>Jornada média de trabalho por sexo: Região Metropolitana do Rio de Janeiro, 2003 a 2016</t>
  </si>
  <si>
    <t>Jornada média de trabalho por cor: Região Metropolitana do Rio de Janeiro, 2003 a 2016</t>
  </si>
  <si>
    <t>Jornada média de trabalho por faixa etária: Região Metropolitana do Rio de Janeiro, 2003 a 2006</t>
  </si>
  <si>
    <t>Jornada média de trabalho por anos de estudo: Região Metropolitana do Rio de Janeiro, 2003 a 2016</t>
  </si>
  <si>
    <t>Jornada média de trabalho por posição na ocupação: Região Metropolitana do Rio de Janeiro, 2003 a 2016</t>
  </si>
  <si>
    <t>Jornada média de trabalho por setor de atividades: Região Metropolitana do Rio de Janeiro, 2003 a 2016</t>
  </si>
  <si>
    <t>Jornada média de trabalho segundo relação com o chefe: Região Metropolitana do Rio de Janeiro, 2003 a 2016</t>
  </si>
  <si>
    <t>Desigualdade</t>
  </si>
  <si>
    <t>54A</t>
  </si>
  <si>
    <t>Desigualdade da renda do trabalho entre os ocupados de 14 anos ou mais (Gini) segundo sexo (masculino):</t>
  </si>
  <si>
    <t>54B</t>
  </si>
  <si>
    <t>Desigualdade da renda do trabalho entre os ocupados de 14 anos ou mais (Gini) segundo sexo (feminino):</t>
  </si>
  <si>
    <t>55A</t>
  </si>
  <si>
    <t>Desigualdade da renda do trabalho entre os ocupados de 14 anos ou mais (Gini) segundo cor (branco): Regiões Metropolitanas, 2003 a 2016</t>
  </si>
  <si>
    <t>55B</t>
  </si>
  <si>
    <t>Desigualdade da renda do trabalho entre os ocupados de 14 anos ou mais (Gini) segundo cor (não branco): Regiões Metropolitanas, 2003 a 2016</t>
  </si>
  <si>
    <t>Desigualdade da renda do trabalho entre os ocupados de 14 anos ou mais (Gini):</t>
  </si>
  <si>
    <t>Desigualdade da renda do trabalho entre os ocupados professores (Gini): Regiões Metropolitanas, 2003 a 2016</t>
  </si>
  <si>
    <t>Não é possível replicar o indicador, porque professores não são identificados na PNAD-C</t>
  </si>
  <si>
    <t>Desigualdade da renda  do trabalho entre os ocupados funcionários públicos (Gini):</t>
  </si>
  <si>
    <t>Razão entre a renda do trabalho dos 90% mais pobres e 10% mais ricos, 2012 a 2016</t>
  </si>
  <si>
    <t>Regressões</t>
  </si>
  <si>
    <t>Retorno da educação sobre os salários:</t>
  </si>
  <si>
    <t>Total/Ensino Médio/Ensino Superior (por Região Metropolitana)</t>
  </si>
  <si>
    <t>Retorno da idade sobre os salários:</t>
  </si>
  <si>
    <t>Faixas etárias: 30, 40, 50, 60 (por Região Metropolitana)</t>
  </si>
  <si>
    <t>Idade máxima de retorno salarial positivo:</t>
  </si>
  <si>
    <t>Distribuição percentual da população economicamente ativa por posição na família:</t>
  </si>
  <si>
    <t>Posição na família: principal responsável, cônjuge, filho, outro parente, outro não parente (por Região Metropolitana)</t>
  </si>
  <si>
    <t>Taxa de participação da população economicamente ativa segundo posição na família:</t>
  </si>
  <si>
    <t>Porcentagem da população em idade ativa que nem estuda nem trabalha (Geração Nem-Nem):</t>
  </si>
  <si>
    <t>Distribuição percentual da população em idade ativa que nem estuda e nem trabalha segundo faixa etária: Região Metropolitana, 2012 a 2016</t>
  </si>
  <si>
    <t>Faixas etárias: 10-14, 15-17, 18-24, 25-44, 45-54, 55 ou mais (por Região Metropolitana)</t>
  </si>
  <si>
    <t>Distribuição percentual da população em idade ativa que nem estuda e nem trabalha segundo sexo:</t>
  </si>
  <si>
    <t>Homens/Mulheres (por Região Metropolitana)</t>
  </si>
  <si>
    <t>Distribuição percentual da população em idade ativa que nem estuda e nem trabalha segundo cor: Regiões Metropolitanas, 2003 a 2016</t>
  </si>
  <si>
    <t>Brancos/Não Brancos (por Região Metropolitana)</t>
  </si>
  <si>
    <t>Distribuição percentual da população em idade ativa que nem estuda e nem trabalha segundo grau de instrução:</t>
  </si>
  <si>
    <t xml:space="preserve">Anos de escolaridade: 0, 1-3, 4, 5-7, 8, 9-10, 11, 12 anos ou mais (por Região Metropolitana) </t>
  </si>
  <si>
    <t>Porcentagem da população que não procura emprego dentre a população que nem estuda e nem trabalha (Geração Nem-Nem):</t>
  </si>
  <si>
    <t>Taxa de ocupação:</t>
  </si>
  <si>
    <t>Tempo médio de desocupação da população de 18 a 24 anos: Regiões Metropolitanas, 2003 a 2016</t>
  </si>
  <si>
    <t>Não foi possível replicar o indicador, pois a questão 96 do questionário da PNAD-C não se encontra no dicionário.</t>
  </si>
  <si>
    <t>Tempo médio de desocupação da população de 25 a 44 anos: Regiões Metropolitanas, 2003 a 2016</t>
  </si>
  <si>
    <t>Tempo médio de desocupação da população de 45 a 54 anos: Regiões Metropolitanas, 2003 a 2016</t>
  </si>
  <si>
    <t>Tempo médio de desocupação da população de 55 anos ou mais, 2003 a 2016</t>
  </si>
  <si>
    <t>Porcentagem da população não economicamente ativa em situação de desalento:</t>
  </si>
  <si>
    <t>Porcentagem de empregados sem carteira e conta própria não contribuintes da previdência dentre os ocupados:</t>
  </si>
  <si>
    <t>Porcentagem de empregados sem carteira dentre o total de empregados:</t>
  </si>
  <si>
    <t>79A</t>
  </si>
  <si>
    <t>Composição do emprego formal por sexo e tipo de vínculo: Região Metropolitana do Rio de janeiro, 2004 e 2014</t>
  </si>
  <si>
    <t>Homens/Mulheres (por tipo de vínculo: celetista, estatuário, avulso, temporário, aprendiz, diretor, contrato)</t>
  </si>
  <si>
    <t xml:space="preserve">RMRJ e cidade do Rio de Janeiro </t>
  </si>
  <si>
    <t xml:space="preserve">Região Metropolitana do Rio de Janeiro e cidade do Rio de Janeiro </t>
  </si>
  <si>
    <t>2004 e 2014</t>
  </si>
  <si>
    <r>
      <t>RAIS</t>
    </r>
    <r>
      <rPr>
        <vertAlign val="superscript"/>
        <sz val="10"/>
        <color theme="1"/>
        <rFont val="Calibri"/>
        <family val="2"/>
        <scheme val="minor"/>
      </rPr>
      <t>2</t>
    </r>
  </si>
  <si>
    <t>Anual</t>
  </si>
  <si>
    <t>79B</t>
  </si>
  <si>
    <t>Composição do emprego formal e tipo de vínculo: bairros da área de planejamento, 2004 e 2014</t>
  </si>
  <si>
    <t>Área de planejamento: AP1, AP2, AP3, AP4, AP5</t>
  </si>
  <si>
    <t>Áreas de planejamento do Rio de Janeiro</t>
  </si>
  <si>
    <t>80A</t>
  </si>
  <si>
    <t>Composição do emprego formal por cor e tipo de vínculo: Região Metropolitana do Rio de Janeiro, 2006 e 2014</t>
  </si>
  <si>
    <t>Homens/Mulheres (por tipo de vínculo: celetista, avulso, temporário, aprendiz, diretor, contrato)</t>
  </si>
  <si>
    <t>2006 e 2014</t>
  </si>
  <si>
    <r>
      <t>RAIS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</si>
  <si>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80B</t>
  </si>
  <si>
    <t>Composição do emprego formal por sexo e tipo de vínculo: bairros da área de planejamento, 2004 e 2014</t>
  </si>
  <si>
    <t>81A</t>
  </si>
  <si>
    <t>Composição do emprego formal por faixa etária e tipo de vínculo: Região Metropolitana do Rio de Janeiro e cidade do Rio de Janeiro, 2004 e 2014</t>
  </si>
  <si>
    <t>Faixas etárias: 16-17, 18-29, 30-49, 50-64, 65 ou mais (por tipo de vínculo: celetista, estatuário, avulso, temporário, aprendiz, diretor, contrato)</t>
  </si>
  <si>
    <t>Região Metropolitana do Rio de Janeiro e cidade do Rio de Janeiro</t>
  </si>
  <si>
    <t>81B</t>
  </si>
  <si>
    <t>Composição do emprego formal por faixa etária e tipo de vínculo: bairros da área de planejamento, 2004 e 2014</t>
  </si>
  <si>
    <t>82A</t>
  </si>
  <si>
    <t>Composição do emprego formal por grau de instrução e tipo de vínculo: Região Metropolitana do Rio de Janeiro e cidade do Rio de Janeiro, 2004 e 2014</t>
  </si>
  <si>
    <t xml:space="preserve">Grau de instrução: analfabeto, até o 5º ano incompleto, 5º ano completo, do 6º ao 9º incompleto, ensino fundamental completo, ensino médio incompleto, ensino médio completo, superior incompleto, superior completo (por tipo de vínculo: celetista, estatuário, avulso, temporário, aprendiz, diretor, contrato) </t>
  </si>
  <si>
    <t>82B</t>
  </si>
  <si>
    <t>Composição do emprego formal por grau de instrução e tipo de vínculo: bairros da área de planejamento, 2004 e 2014</t>
  </si>
  <si>
    <t>83A</t>
  </si>
  <si>
    <r>
      <t>Composição do emprego formal por setor de atividade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e tipo de vínculo: Região Metropolitana do Rio de Janeiro e cidade do Rio de Janeiro, 2006 e 2014</t>
    </r>
  </si>
  <si>
    <t>Setor de atividade:  indústria, construção civil, comércio, serviços, administração pública, outras atividades (por tipo de vínculo: celetista, estatuário, avulso, temporário,  aprendiz, diretor, contrato)</t>
  </si>
  <si>
    <t>83B</t>
  </si>
  <si>
    <r>
      <t>Composição do emprego formal por setor de atividade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e tipo de vínculo: bairros da área de planejamento, 2006 e 2014</t>
    </r>
  </si>
  <si>
    <t>Total de adminissões: Região Metropolitana do Rio de janeiro, cidade do Rio de Janeiro e bairros da área de planejamento, 2009 a 2016</t>
  </si>
  <si>
    <t>RMRJ, cidade do Rio de Janeiro e áreas de planejamento</t>
  </si>
  <si>
    <t>Região Metropolitana do Rio de Janeiro, cidade do Rio de Janeiro e áreas de planejamento</t>
  </si>
  <si>
    <t>2009 a 2016</t>
  </si>
  <si>
    <r>
      <t>CAGED</t>
    </r>
    <r>
      <rPr>
        <vertAlign val="superscript"/>
        <sz val="10"/>
        <color theme="1"/>
        <rFont val="Calibri"/>
        <family val="2"/>
        <scheme val="minor"/>
      </rPr>
      <t>2</t>
    </r>
  </si>
  <si>
    <t>Mensal</t>
  </si>
  <si>
    <t>Total de desligamentos: Região Metropolitana do Rio de Janeiro, cidade do Rio de Janeiro e bairros da área de planejamento, 2009 a 2016</t>
  </si>
  <si>
    <t>Saldo entre admitidos e desligados: Região Metropolitana do Rio de Janeiro, cidade do Rio de Janeiro e bairros da área de planejamento, 2009 a 2016</t>
  </si>
  <si>
    <r>
      <t>CAGED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</si>
  <si>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Tava de rotatividade: Região Metropolitana do Rio de Janeiro, cidade do Rio de Janeiro e bairros da área de planejamento, 2009 a 2016</t>
  </si>
  <si>
    <t>Razão entre o salário médio de admitidos e desligados: Região Metropolitana, 2009 a 2016</t>
  </si>
  <si>
    <t>Razão entre o salário médio de admitidos e desligados: cidade do Rio de Janeiro e bairros da área de planejamento, 2009 a 2016</t>
  </si>
  <si>
    <t>RMRJ e área de planejamento</t>
  </si>
  <si>
    <t>Região Metropolitana do Rio de Janeiro e área de planejamento</t>
  </si>
  <si>
    <t>Salário médio do emprego formal: Região Metropolitana do Rio de Janeiro, cidade do Rio de Janeiro e bairros da área de planejamento, 2002 a 2014</t>
  </si>
  <si>
    <t>2002 a 2014</t>
  </si>
  <si>
    <t>Salário médio do emprego formal por sexo: Região Metropolitana do Rio de Janeiro, cidade do Rio de Janeiro e bairros da área de planejamento, 2002 a 2014</t>
  </si>
  <si>
    <t>Ano (Homens/Mulheres)</t>
  </si>
  <si>
    <t>Salário médio do emprego formal por cor: Região Metropolitana do Rio de Janeiro, cidade do Rio de Janeiro e bairros da área de planejamento, 2002 a 2014</t>
  </si>
  <si>
    <t>Ano (por cor: branco/não branco)</t>
  </si>
  <si>
    <t>Salário médio do emprego formal por faixa etária: Região Metropolitana do Rio de Janeiro, cidade do Rio de Janeiro e bairros da área de planejamento, 2002 a 2014</t>
  </si>
  <si>
    <t>Ano (por faixa etária: 16-17, 18-29, 30-49, 50-64, 65 anos ou mais)</t>
  </si>
  <si>
    <t>Salário médio do emprego formal por grau de instrução: Região Metropolitana do Rio de Janeiro, cidade do Rio de Janeiro e bairros da área de planejamento, 2002 a 2014</t>
  </si>
  <si>
    <t>Ano (por grau de instrução: analfabeto, até 5º ano incompleto, 5º ano completo fundamental, 6º ao 9º ano do fundamental, fundamental completo, médio incompleto, médio completo, superior incompleto, superior completo)</t>
  </si>
  <si>
    <t>Salário médio do emprego formal por setor de atividade: Região Metropolitana do Rio de Janeiro, cidade do Rio de Janeiro e bairros da área de planejamento, 2002 a 2014</t>
  </si>
  <si>
    <t>Ano (por setor de atividade: indústria; indústria: petróleo e gás; indústria: automotiva; indústria: siderurgia; construção civil; comércio; serviços, serviços: educação, serviços: saúde;  serviços: audiovisual; serviços: turismo; administração pública; outras atividades)</t>
  </si>
  <si>
    <t>Salário médio do emprego formal por tamanho da empresa: Região Metropolitana do Rio de Janeiro, cidade do Rio de Janeiro e bairros da área de planejamento, 2002 a 2014</t>
  </si>
  <si>
    <t>Ano (por tamanho da empresa: até 4, 5-9, 10-19,  20-49, 50-99, 100-249, 250-499, 500-999, 1000 funcionários ou mais)</t>
  </si>
  <si>
    <t>Total de empresas e empregados: Região Metropolitana do Rio de Janeiro, cidade do Rio de Janeiro e bairros da área de planjemaneto, 2002 a 2014</t>
  </si>
  <si>
    <t>Ano (para empresas e empregados)</t>
  </si>
  <si>
    <t>98A</t>
  </si>
  <si>
    <r>
      <t>Total de empresas por setor de atividade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: Região Metropolitana do Rio de Janeiro e cidade do Rio de Janeiro, 2006 e 2014</t>
    </r>
  </si>
  <si>
    <t>Setor de atividade: indústria, construção civil, comércio, serviços, administração pública, outras atividades</t>
  </si>
  <si>
    <t>98B</t>
  </si>
  <si>
    <r>
      <t>Composição do emprego formal por setor de atividade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: bairros da área de planejamento, 2006 e 2014</t>
    </r>
  </si>
  <si>
    <t>99A</t>
  </si>
  <si>
    <r>
      <t>Total de empregados por setor de atividade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: Região Metropolitana do Rio de Janeiro e cidade do Rio de Janeiro, 2006 e 2014</t>
    </r>
  </si>
  <si>
    <t>99B</t>
  </si>
  <si>
    <r>
      <t>Total de empregados por setor de atividade</t>
    </r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: bairros da área de planejamento, 2006 e 2014</t>
    </r>
  </si>
  <si>
    <t>Nota 1: Pessoas que procuraram trabalho de maneira efetiva nos 30 dias anteriores ao da entrevista e não exerceram nenhum trabalho nos sete últimos dias.</t>
  </si>
  <si>
    <t>Nota 2: Microdados do MTE - Caged (disponível de 2009 a 2015) e RAIS (disponível até 2014).</t>
  </si>
  <si>
    <t>Nota 3: Setor de atividade construído a partir da CNAE 2.0. Disponível a partir de 2006.</t>
  </si>
  <si>
    <t>ano</t>
  </si>
  <si>
    <t>trimestre</t>
  </si>
  <si>
    <t>univ</t>
  </si>
  <si>
    <t>sum_pnea</t>
  </si>
  <si>
    <t>sum_desemp15m</t>
  </si>
  <si>
    <t>pnea</t>
  </si>
  <si>
    <t>ocup15m_nremunerado</t>
  </si>
  <si>
    <t>ocup15m_militar</t>
  </si>
  <si>
    <t>pea_fem</t>
  </si>
  <si>
    <t>pea_masc</t>
  </si>
  <si>
    <t>pea_1517</t>
  </si>
  <si>
    <t>pea_1829</t>
  </si>
  <si>
    <t>pea_3049</t>
  </si>
  <si>
    <t>pea_5064</t>
  </si>
  <si>
    <t>pea_65m</t>
  </si>
  <si>
    <t>pea_seminst</t>
  </si>
  <si>
    <t>pea_fund_incomp</t>
  </si>
  <si>
    <t>pea_fund_comp</t>
  </si>
  <si>
    <t>pea_med_incomp</t>
  </si>
  <si>
    <t>pea_med_comp</t>
  </si>
  <si>
    <t>pea_sup_incomp_comp</t>
  </si>
  <si>
    <t>pea_agricultura</t>
  </si>
  <si>
    <t>pea_industria</t>
  </si>
  <si>
    <t>pea_construcao</t>
  </si>
  <si>
    <t>pea_comercio</t>
  </si>
  <si>
    <t>pea_servicos</t>
  </si>
  <si>
    <t>pea_admpublica</t>
  </si>
  <si>
    <t>pea_outras</t>
  </si>
  <si>
    <t>tx_part15m_fem</t>
  </si>
  <si>
    <t>tx_part15m_masc</t>
  </si>
  <si>
    <t>tx_part15m_1517</t>
  </si>
  <si>
    <t>tx_part15m_1829</t>
  </si>
  <si>
    <t>tx_part15m_3049</t>
  </si>
  <si>
    <t>tx_part15m_5064</t>
  </si>
  <si>
    <t>tx_part15m_65m</t>
  </si>
  <si>
    <t>tx_part15m_seminst</t>
  </si>
  <si>
    <t>tx_part15m_fund_incomp</t>
  </si>
  <si>
    <t>tx_part15m_fund_comp</t>
  </si>
  <si>
    <t>tx_part15m_med_incomp</t>
  </si>
  <si>
    <t>tx_part15m_med_comp</t>
  </si>
  <si>
    <t>tx_part15m_sup_incomp_comp</t>
  </si>
  <si>
    <t>tx_part15m_agricultura</t>
  </si>
  <si>
    <t>tx_part15m_industria</t>
  </si>
  <si>
    <t>tx_part15m_construcao</t>
  </si>
  <si>
    <t>tx_part15m_comercio</t>
  </si>
  <si>
    <t>tx_part15m_servicos</t>
  </si>
  <si>
    <t>tx_part15m_admpublica</t>
  </si>
  <si>
    <t>tx_part15m_outras</t>
  </si>
  <si>
    <t>ocup15m_fem</t>
  </si>
  <si>
    <t>ocup15m_masc</t>
  </si>
  <si>
    <t>ocup15m_1517</t>
  </si>
  <si>
    <t>ocup15m_1829</t>
  </si>
  <si>
    <t>ocup15m_3049</t>
  </si>
  <si>
    <t>ocup15m_5064</t>
  </si>
  <si>
    <t>ocup15m_65m</t>
  </si>
  <si>
    <t>ocup15m_seminst</t>
  </si>
  <si>
    <t>ocup15m_fund_incomp</t>
  </si>
  <si>
    <t>ocup15m_fund_comp</t>
  </si>
  <si>
    <t>ocup15m_med_incomp</t>
  </si>
  <si>
    <t>ocup15m_med_comp</t>
  </si>
  <si>
    <t>ocup15m_sup_incomp_comp</t>
  </si>
  <si>
    <t>ocup15m_agricultura</t>
  </si>
  <si>
    <t>ocup15m_industria</t>
  </si>
  <si>
    <t>ocup15m_construcao</t>
  </si>
  <si>
    <t>ocup15m_comercio</t>
  </si>
  <si>
    <t>ocup15m_servicos</t>
  </si>
  <si>
    <t>ocup15m_admpublica</t>
  </si>
  <si>
    <t>ocup15m_outras</t>
  </si>
  <si>
    <t>ocup15m_trabdom_carteira</t>
  </si>
  <si>
    <t>ocup15m_trabdom_scarteira</t>
  </si>
  <si>
    <t>ocup15m_emppriv_carteira</t>
  </si>
  <si>
    <t>ocup15m_emppriv_scarteira</t>
  </si>
  <si>
    <t>ocup15m_emppub_carteira</t>
  </si>
  <si>
    <t>ocup15m_emppub_scarteira</t>
  </si>
  <si>
    <t>ocup15m_empregador</t>
  </si>
  <si>
    <t>ocup15m_contaprop</t>
  </si>
  <si>
    <t>ocup15m_chefe</t>
  </si>
  <si>
    <t>ocup15m_conj</t>
  </si>
  <si>
    <t>ocup15m_filho</t>
  </si>
  <si>
    <t>ocup15m_outros</t>
  </si>
  <si>
    <t>tx_desemp15m_fem</t>
  </si>
  <si>
    <t>tx_desemp15m_masc</t>
  </si>
  <si>
    <t>tx_desemp15m_1517</t>
  </si>
  <si>
    <t>tx_desemp15m_1829</t>
  </si>
  <si>
    <t>tx_desemp15m_3049</t>
  </si>
  <si>
    <t>tx_desemp15m_5064</t>
  </si>
  <si>
    <t>tx_desemp15m_65m</t>
  </si>
  <si>
    <t>tx_desemp15m_seminst</t>
  </si>
  <si>
    <t>tx_desemp15m_fund_incomp</t>
  </si>
  <si>
    <t>tx_desemp15m_fund_comp</t>
  </si>
  <si>
    <t>tx_desemp15m_med_incomp</t>
  </si>
  <si>
    <t>tx_desemp15m_med_comp</t>
  </si>
  <si>
    <t>tx_desemp15m_sup_incomp_comp</t>
  </si>
  <si>
    <t>tx_desemp15m_agricultura</t>
  </si>
  <si>
    <t>tx_desemp15m_industria</t>
  </si>
  <si>
    <t>tx_desemp15m_construcao</t>
  </si>
  <si>
    <t>tx_desemp15m_comercio</t>
  </si>
  <si>
    <t>tx_desemp15m_servicos</t>
  </si>
  <si>
    <t>tx_desemp15m_admpublica</t>
  </si>
  <si>
    <t>tx_desemp15m_outras</t>
  </si>
  <si>
    <t>desemp15m_fem</t>
  </si>
  <si>
    <t>desemp15m_masc</t>
  </si>
  <si>
    <t>desemp15m_1517</t>
  </si>
  <si>
    <t>desemp15m_1829</t>
  </si>
  <si>
    <t>desemp15m_3049</t>
  </si>
  <si>
    <t>desemp15m_5064</t>
  </si>
  <si>
    <t>desemp15m_65m</t>
  </si>
  <si>
    <t>desemp15m_seminst</t>
  </si>
  <si>
    <t>desemp15m_fund_incomp</t>
  </si>
  <si>
    <t>desemp15m_fund_comp</t>
  </si>
  <si>
    <t>desemp15m_med_incomp</t>
  </si>
  <si>
    <t>desemp15m_med_comp</t>
  </si>
  <si>
    <t>desemp15m_sup_incomp_sup_comp</t>
  </si>
  <si>
    <t>desemp15m_agricultura</t>
  </si>
  <si>
    <t>desemp15m_industria</t>
  </si>
  <si>
    <t>desemp15m_construcao</t>
  </si>
  <si>
    <t>desemp15m_comercio</t>
  </si>
  <si>
    <t>desemp15m_servicos</t>
  </si>
  <si>
    <t>desemp15m_admpublica</t>
  </si>
  <si>
    <t>desemp15m_outras</t>
  </si>
  <si>
    <t>renda_real_h</t>
  </si>
  <si>
    <t>renda_real_m</t>
  </si>
  <si>
    <t>renda_real_1517</t>
  </si>
  <si>
    <t>renda_real_1829</t>
  </si>
  <si>
    <t>renda_real_3049</t>
  </si>
  <si>
    <t>renda_real_5064</t>
  </si>
  <si>
    <t>renda_real_65m</t>
  </si>
  <si>
    <t>renda_real_seminst</t>
  </si>
  <si>
    <t>renda_real_fund_incomp</t>
  </si>
  <si>
    <t>renda_real_fund_comp</t>
  </si>
  <si>
    <t>renda_real_med_incomp</t>
  </si>
  <si>
    <t>renda_real_med_comp</t>
  </si>
  <si>
    <t>renda_real_sup_incomp_comp</t>
  </si>
  <si>
    <t>renda_real_agricultura</t>
  </si>
  <si>
    <t>renda_real_industria</t>
  </si>
  <si>
    <t>renda_real_construcao</t>
  </si>
  <si>
    <t>renda_real_comercio</t>
  </si>
  <si>
    <t>renda_real_servicos</t>
  </si>
  <si>
    <t>renda_real_admpublica</t>
  </si>
  <si>
    <t>renda_real_outras</t>
  </si>
  <si>
    <t>renda_real_chefe</t>
  </si>
  <si>
    <t>renda_real_conj</t>
  </si>
  <si>
    <t>renda_real_filho</t>
  </si>
  <si>
    <t>renda_real_outros</t>
  </si>
  <si>
    <t>renda_real_trabdom_carteira</t>
  </si>
  <si>
    <t>renda_real_trabdom_scarteira</t>
  </si>
  <si>
    <t>renda_real_emppriv_carteira</t>
  </si>
  <si>
    <t>renda_real_emppriv_scarteira</t>
  </si>
  <si>
    <t>renda_real_emppub_carteira</t>
  </si>
  <si>
    <t>renda_real_emppub_scarteira</t>
  </si>
  <si>
    <t>renda_real_empregador</t>
  </si>
  <si>
    <t>renda_real_contaprop</t>
  </si>
  <si>
    <t>renda_real_nremunerado</t>
  </si>
  <si>
    <t>renda_real_militar</t>
  </si>
  <si>
    <t>ren_trab_emp_carteira</t>
  </si>
  <si>
    <t>ren_trab_emp_scarteira</t>
  </si>
  <si>
    <t>ren_trab_prop</t>
  </si>
  <si>
    <t>pea_chefe</t>
  </si>
  <si>
    <t>pea_conj</t>
  </si>
  <si>
    <t>pea_filho</t>
  </si>
  <si>
    <t>pea_outro_parente</t>
  </si>
  <si>
    <t>pea_outro_nao_parente</t>
  </si>
  <si>
    <t>tx_partpea_chefe</t>
  </si>
  <si>
    <t>tx_partpea_conj</t>
  </si>
  <si>
    <t>tx_partpea_filho</t>
  </si>
  <si>
    <t>tx_partpea_outro_parente</t>
  </si>
  <si>
    <t>tx_partpea_outro_nao_parente</t>
  </si>
  <si>
    <t>pia_nemnem_1517</t>
  </si>
  <si>
    <t>pia_nemnem_1829</t>
  </si>
  <si>
    <t>pia_nemnem_3049</t>
  </si>
  <si>
    <t>pia_nemnem_5064</t>
  </si>
  <si>
    <t>pia_nemnem_65m</t>
  </si>
  <si>
    <t>pia_nemnem_fem</t>
  </si>
  <si>
    <t>pia_nemnem_masc</t>
  </si>
  <si>
    <t>pia_nemnem_seminst</t>
  </si>
  <si>
    <t>pia_nemnem_fund_incomp</t>
  </si>
  <si>
    <t>pia_nemnem_fund_comp</t>
  </si>
  <si>
    <t>pia_nemnem_med_incomp</t>
  </si>
  <si>
    <t>pia_nemnem_med_comp</t>
  </si>
  <si>
    <t>pia_nemnem_sup_incomp_comp</t>
  </si>
  <si>
    <t>Nota</t>
  </si>
  <si>
    <t>1.1</t>
  </si>
  <si>
    <t>1.2</t>
  </si>
  <si>
    <t>2.1</t>
  </si>
  <si>
    <t>2.2</t>
  </si>
  <si>
    <t>2.3</t>
  </si>
  <si>
    <t>2.4</t>
  </si>
  <si>
    <t>4.1</t>
  </si>
  <si>
    <t>5.1</t>
  </si>
  <si>
    <t>6.1</t>
  </si>
  <si>
    <t>6.2</t>
  </si>
  <si>
    <t>3.1</t>
  </si>
  <si>
    <t>População economicamente ativa por posição na família</t>
  </si>
  <si>
    <t>População em idada ativa que não estuda nem trabalha</t>
  </si>
  <si>
    <t>PEA: população de 14 anos ou mais na força de trabalho.</t>
  </si>
  <si>
    <t>PIA: população de 14 anos ou mais.</t>
  </si>
  <si>
    <t>Taxa de participação da população economicamente ativa segundo posição na família: Brasil, Sudeste Metropolitano, Região Metropolitana do Rio de Janeiro e cidade do Rio de Janeiro (%)</t>
  </si>
  <si>
    <t>Taxa de ocupação: Brasil, Sudeste Metropolitano, Região Metropolitana do Rio de Janeiro e cidade do Rio de Janeiro (%)</t>
  </si>
  <si>
    <t>População em idade ativa que nem estuda nem trabalha (Geração Nem-Nem): Brasil, Sudeste Metropolitano, Região Metropolitana do Rio de Janeiro e cidade do Rio de Janeiro (%)</t>
  </si>
  <si>
    <t>População economicamente ativa por posição na família: Brasil, Sudeste Metropolitano, Região Metropolitana do Rio de Janeiro e cidade do Rio de Janeiro (%)</t>
  </si>
  <si>
    <t>População em idade ativa que nem estuda e nem trabalha segundo faixa etária: Região Metropolitana (%) Brasil, Sudeste Metropolitano, Região Metropolitana do Rio de Janeiro e cidade do Rio de Janeiro (%)</t>
  </si>
  <si>
    <t>População em idade ativa que nem estuda e nem trabalha segundo sexo: Brasil, Sudeste Metropolitano, Região Metropolitana do Rio de Janeiro e cidade do Rio de Janeiro (%)</t>
  </si>
  <si>
    <t>População em idade ativa que nem estuda e nem trabalha segundo grau de instrução: Brasil, Sudeste Metropolitano, Região Metropolitana do Rio de Janeiro e cidade do Rio de Janeiro (%)</t>
  </si>
  <si>
    <t>População que não procura emprego dentre a população que nem estuda e nem trabalha (Geração Nem-Nem): Brasil, Sudeste Metropolitano, Região Metropolitana do Rio de Janeiro e cidade do Rio de Janeiro (%)</t>
  </si>
  <si>
    <t>População não economicamente ativa em situação de desalento: Brasil, Sudeste Metropolitano, Região Metropolitana do Rio de Janeiro e cidade do Rio de Janeiro (%)</t>
  </si>
  <si>
    <t>Empregados sem carteira e conta própria não contribuintes da previdência dentre os ocupados: Brasil, Sudeste Metropolitano, Região Metropolitana do Rio de Janeiro e cidade do Rio de Janeiro (%)</t>
  </si>
  <si>
    <t>Empregados sem carteira dentre o total de empregados: Brasil, Sudeste Metropolitano, Região Metropolitana do Rio de Janeiro e cidade do Rio de Janeiro (%)</t>
  </si>
  <si>
    <t>População em idada ativa que não procura emprego</t>
  </si>
  <si>
    <t>Taxa de ocupação</t>
  </si>
  <si>
    <t>Ocupados 14 anos e mais.</t>
  </si>
  <si>
    <t>População não economicamente ativa</t>
  </si>
  <si>
    <t>Emprego Informal</t>
  </si>
  <si>
    <t>Boletim Temático - Indicadores Pnad Contínua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</si>
</sst>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u/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1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double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15" fillId="0" borderId="0"/>
  </cellStyleXfs>
  <cellXfs count="173">
    <xf numFmtId="0" fontId="0" fillId="0" borderId="0" xfId="0"/>
    <xf numFmtId="0" fontId="4" fillId="2" borderId="0" xfId="1" applyFont="1" applyFill="1" applyBorder="1" applyAlignment="1">
      <alignment horizontal="left" vertical="center"/>
    </xf>
    <xf numFmtId="0" fontId="4" fillId="2" borderId="0" xfId="1" applyNumberFormat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left" vertical="center"/>
    </xf>
    <xf numFmtId="0" fontId="4" fillId="3" borderId="0" xfId="1" applyNumberFormat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vertical="center" wrapText="1"/>
    </xf>
    <xf numFmtId="0" fontId="5" fillId="3" borderId="0" xfId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1" fontId="4" fillId="0" borderId="0" xfId="1" applyNumberFormat="1" applyFont="1" applyBorder="1" applyAlignment="1">
      <alignment horizontal="center" vertical="center"/>
    </xf>
    <xf numFmtId="0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horizontal="left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4" borderId="0" xfId="1" applyFont="1" applyFill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12" fillId="0" borderId="0" xfId="1" applyFont="1" applyBorder="1" applyAlignment="1">
      <alignment vertical="center" wrapText="1"/>
    </xf>
    <xf numFmtId="0" fontId="13" fillId="0" borderId="0" xfId="1" applyFont="1" applyAlignment="1">
      <alignment horizont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8" fillId="0" borderId="0" xfId="1" applyNumberFormat="1" applyFont="1" applyAlignment="1">
      <alignment horizontal="center" vertical="center"/>
    </xf>
    <xf numFmtId="0" fontId="14" fillId="2" borderId="1" xfId="1" applyFont="1" applyFill="1" applyBorder="1" applyAlignment="1">
      <alignment horizontal="left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/>
    </xf>
    <xf numFmtId="0" fontId="14" fillId="2" borderId="1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left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vertical="center"/>
    </xf>
    <xf numFmtId="0" fontId="14" fillId="2" borderId="4" xfId="3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6" fillId="5" borderId="0" xfId="1" applyFont="1" applyFill="1" applyBorder="1" applyAlignment="1">
      <alignment horizontal="left" vertical="center" wrapText="1"/>
    </xf>
    <xf numFmtId="164" fontId="17" fillId="5" borderId="0" xfId="0" applyNumberFormat="1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0" fontId="12" fillId="0" borderId="0" xfId="1" applyFont="1" applyFill="1" applyBorder="1" applyAlignment="1">
      <alignment horizontal="left" vertical="center" wrapText="1" indent="1"/>
    </xf>
    <xf numFmtId="165" fontId="18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vertical="center"/>
    </xf>
    <xf numFmtId="165" fontId="17" fillId="5" borderId="0" xfId="0" applyNumberFormat="1" applyFont="1" applyFill="1" applyAlignment="1">
      <alignment horizontal="center" vertical="center"/>
    </xf>
    <xf numFmtId="165" fontId="0" fillId="5" borderId="0" xfId="0" applyNumberFormat="1" applyFill="1" applyAlignment="1">
      <alignment vertical="center"/>
    </xf>
    <xf numFmtId="165" fontId="0" fillId="0" borderId="0" xfId="0" applyNumberFormat="1" applyAlignment="1">
      <alignment horizontal="center"/>
    </xf>
    <xf numFmtId="0" fontId="16" fillId="5" borderId="0" xfId="1" applyFont="1" applyFill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9" fillId="0" borderId="1" xfId="0" applyFont="1" applyFill="1" applyBorder="1" applyAlignment="1">
      <alignment vertical="center"/>
    </xf>
    <xf numFmtId="0" fontId="0" fillId="0" borderId="1" xfId="0" applyBorder="1"/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0" fontId="12" fillId="0" borderId="0" xfId="1" applyFont="1" applyFill="1" applyBorder="1" applyAlignment="1">
      <alignment horizontal="left" vertical="center" wrapText="1"/>
    </xf>
    <xf numFmtId="165" fontId="18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Alignment="1">
      <alignment horizontal="left" vertical="center" indent="1"/>
    </xf>
    <xf numFmtId="0" fontId="4" fillId="2" borderId="0" xfId="0" applyFont="1" applyFill="1" applyAlignment="1">
      <alignment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20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7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7" borderId="13" xfId="0" applyNumberFormat="1" applyFont="1" applyFill="1" applyBorder="1" applyAlignment="1">
      <alignment horizontal="left" vertical="center" wrapText="1"/>
    </xf>
    <xf numFmtId="0" fontId="20" fillId="7" borderId="13" xfId="0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left" vertical="center" wrapText="1"/>
    </xf>
    <xf numFmtId="0" fontId="20" fillId="8" borderId="13" xfId="0" applyNumberFormat="1" applyFont="1" applyFill="1" applyBorder="1" applyAlignment="1">
      <alignment horizontal="left" vertical="center" wrapText="1"/>
    </xf>
    <xf numFmtId="0" fontId="20" fillId="8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8" borderId="13" xfId="0" applyFont="1" applyFill="1" applyBorder="1" applyAlignment="1">
      <alignment horizontal="left" vertical="center" wrapText="1"/>
    </xf>
    <xf numFmtId="49" fontId="20" fillId="7" borderId="13" xfId="0" applyNumberFormat="1" applyFont="1" applyFill="1" applyBorder="1" applyAlignment="1">
      <alignment horizontal="left" vertical="center" wrapText="1"/>
    </xf>
    <xf numFmtId="49" fontId="20" fillId="0" borderId="13" xfId="0" applyNumberFormat="1" applyFont="1" applyFill="1" applyBorder="1" applyAlignment="1">
      <alignment horizontal="left" vertical="center" wrapText="1"/>
    </xf>
    <xf numFmtId="0" fontId="20" fillId="9" borderId="13" xfId="0" applyNumberFormat="1" applyFont="1" applyFill="1" applyBorder="1" applyAlignment="1">
      <alignment horizontal="left" vertical="center" wrapText="1"/>
    </xf>
    <xf numFmtId="0" fontId="20" fillId="9" borderId="13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20" fillId="3" borderId="17" xfId="0" applyFont="1" applyFill="1" applyBorder="1" applyAlignment="1">
      <alignment horizontal="left" vertical="center" wrapText="1"/>
    </xf>
    <xf numFmtId="49" fontId="20" fillId="0" borderId="17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left" vertical="center" wrapText="1"/>
    </xf>
    <xf numFmtId="0" fontId="20" fillId="3" borderId="19" xfId="0" applyFont="1" applyFill="1" applyBorder="1" applyAlignment="1">
      <alignment horizontal="left" vertical="center" wrapText="1"/>
    </xf>
    <xf numFmtId="0" fontId="20" fillId="3" borderId="20" xfId="0" applyFont="1" applyFill="1" applyBorder="1" applyAlignment="1">
      <alignment horizontal="left" vertical="center" wrapText="1"/>
    </xf>
    <xf numFmtId="49" fontId="20" fillId="0" borderId="20" xfId="0" applyNumberFormat="1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3" fillId="2" borderId="0" xfId="1" applyFont="1" applyFill="1" applyBorder="1" applyAlignment="1">
      <alignment horizontal="left" vertical="center"/>
    </xf>
    <xf numFmtId="0" fontId="7" fillId="2" borderId="0" xfId="2" applyFont="1" applyFill="1" applyBorder="1" applyAlignment="1">
      <alignment horizontal="left" vertical="center"/>
    </xf>
    <xf numFmtId="0" fontId="8" fillId="3" borderId="0" xfId="1" applyFont="1" applyFill="1" applyBorder="1" applyAlignment="1">
      <alignment vertical="center"/>
    </xf>
    <xf numFmtId="0" fontId="24" fillId="3" borderId="0" xfId="1" applyFont="1" applyFill="1" applyBorder="1" applyAlignment="1">
      <alignment horizontal="left" vertical="center"/>
    </xf>
    <xf numFmtId="0" fontId="25" fillId="3" borderId="0" xfId="2" applyFont="1" applyFill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 vertical="center" wrapText="1"/>
    </xf>
    <xf numFmtId="0" fontId="20" fillId="0" borderId="0" xfId="0" applyFont="1"/>
    <xf numFmtId="49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</cellXfs>
  <cellStyles count="4">
    <cellStyle name="Hiperlink" xfId="2" builtinId="8"/>
    <cellStyle name="Normal" xfId="0" builtinId="0"/>
    <cellStyle name="Normal 2 2" xfId="1"/>
    <cellStyle name="Normal_Tabelas I.8,I.8a e I.8b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abSelected="1" workbookViewId="0">
      <pane ySplit="6" topLeftCell="A7" activePane="bottomLeft" state="frozen"/>
      <selection pane="bottomLeft" activeCell="A4" sqref="A4"/>
    </sheetView>
  </sheetViews>
  <sheetFormatPr defaultColWidth="9.140625" defaultRowHeight="12.75" x14ac:dyDescent="0.2"/>
  <cols>
    <col min="1" max="1" width="5.28515625" style="168" customWidth="1"/>
    <col min="2" max="2" width="5.85546875" style="168" customWidth="1"/>
    <col min="3" max="3" width="114.7109375" style="168" customWidth="1"/>
    <col min="4" max="4" width="48.140625" style="152" customWidth="1"/>
    <col min="5" max="16384" width="9.140625" style="168"/>
  </cols>
  <sheetData>
    <row r="1" spans="1:11" s="5" customFormat="1" ht="30" customHeight="1" x14ac:dyDescent="0.25">
      <c r="A1" s="1" t="s">
        <v>493</v>
      </c>
      <c r="B1" s="158"/>
      <c r="D1" s="159"/>
    </row>
    <row r="2" spans="1:11" s="160" customFormat="1" ht="3" customHeight="1" x14ac:dyDescent="0.25">
      <c r="B2" s="161"/>
      <c r="D2" s="162"/>
    </row>
    <row r="3" spans="1:11" s="23" customFormat="1" ht="10.5" customHeight="1" x14ac:dyDescent="0.25">
      <c r="B3" s="21"/>
      <c r="C3" s="21"/>
      <c r="D3" s="163"/>
      <c r="E3" s="21"/>
      <c r="F3" s="21"/>
      <c r="G3" s="21"/>
      <c r="H3" s="21"/>
      <c r="I3" s="21"/>
      <c r="J3" s="21"/>
      <c r="K3" s="21"/>
    </row>
    <row r="4" spans="1:11" s="23" customFormat="1" ht="10.5" customHeight="1" x14ac:dyDescent="0.25">
      <c r="B4" s="21"/>
      <c r="C4" s="21"/>
      <c r="D4" s="163"/>
      <c r="E4" s="21"/>
      <c r="F4" s="21"/>
      <c r="G4" s="21"/>
      <c r="H4" s="21"/>
      <c r="I4" s="21"/>
      <c r="J4" s="21"/>
      <c r="K4" s="21"/>
    </row>
    <row r="5" spans="1:11" s="23" customFormat="1" ht="15" customHeight="1" x14ac:dyDescent="0.25">
      <c r="B5" s="21"/>
      <c r="C5" s="21"/>
      <c r="D5" s="163"/>
      <c r="E5" s="21"/>
      <c r="F5" s="21"/>
      <c r="G5" s="21"/>
      <c r="H5" s="21"/>
      <c r="I5" s="21"/>
      <c r="J5" s="21"/>
      <c r="K5" s="21"/>
    </row>
    <row r="6" spans="1:11" s="23" customFormat="1" ht="27" customHeight="1" x14ac:dyDescent="0.25">
      <c r="B6" s="164" t="s">
        <v>49</v>
      </c>
      <c r="C6" s="165" t="s">
        <v>1</v>
      </c>
      <c r="D6" s="165" t="s">
        <v>461</v>
      </c>
      <c r="E6" s="21"/>
      <c r="F6" s="21"/>
      <c r="G6" s="21"/>
      <c r="H6" s="21"/>
      <c r="I6" s="21"/>
      <c r="J6" s="21"/>
      <c r="K6" s="21"/>
    </row>
    <row r="7" spans="1:11" s="23" customFormat="1" ht="17.100000000000001" customHeight="1" x14ac:dyDescent="0.25">
      <c r="B7" s="57">
        <v>1</v>
      </c>
      <c r="C7" s="166" t="s">
        <v>473</v>
      </c>
      <c r="D7" s="167" t="s">
        <v>475</v>
      </c>
      <c r="E7" s="21"/>
      <c r="F7" s="21"/>
      <c r="G7" s="21"/>
      <c r="H7" s="21"/>
      <c r="I7" s="21"/>
      <c r="J7" s="21"/>
      <c r="K7" s="21"/>
    </row>
    <row r="8" spans="1:11" ht="30.75" customHeight="1" x14ac:dyDescent="0.2">
      <c r="B8" s="169" t="s">
        <v>462</v>
      </c>
      <c r="C8" s="170" t="s">
        <v>480</v>
      </c>
      <c r="D8" s="155"/>
    </row>
    <row r="9" spans="1:11" ht="30.75" customHeight="1" x14ac:dyDescent="0.2">
      <c r="B9" s="169" t="s">
        <v>463</v>
      </c>
      <c r="C9" s="170" t="s">
        <v>477</v>
      </c>
      <c r="D9" s="155"/>
    </row>
    <row r="10" spans="1:11" s="23" customFormat="1" ht="17.100000000000001" customHeight="1" x14ac:dyDescent="0.25">
      <c r="B10" s="57">
        <v>2</v>
      </c>
      <c r="C10" s="166" t="s">
        <v>474</v>
      </c>
      <c r="D10" s="167" t="s">
        <v>476</v>
      </c>
      <c r="E10" s="21"/>
      <c r="F10" s="21"/>
      <c r="G10" s="21"/>
      <c r="H10" s="21"/>
      <c r="I10" s="21"/>
      <c r="J10" s="21"/>
      <c r="K10" s="21"/>
    </row>
    <row r="11" spans="1:11" ht="30.75" customHeight="1" x14ac:dyDescent="0.2">
      <c r="B11" s="169" t="s">
        <v>464</v>
      </c>
      <c r="C11" s="170" t="s">
        <v>479</v>
      </c>
      <c r="D11" s="155"/>
    </row>
    <row r="12" spans="1:11" ht="30.75" customHeight="1" x14ac:dyDescent="0.2">
      <c r="B12" s="169" t="s">
        <v>465</v>
      </c>
      <c r="C12" s="170" t="s">
        <v>481</v>
      </c>
      <c r="D12" s="155"/>
    </row>
    <row r="13" spans="1:11" ht="30.75" customHeight="1" x14ac:dyDescent="0.2">
      <c r="B13" s="169" t="s">
        <v>466</v>
      </c>
      <c r="C13" s="170" t="s">
        <v>482</v>
      </c>
      <c r="D13" s="155"/>
    </row>
    <row r="14" spans="1:11" ht="30.75" customHeight="1" x14ac:dyDescent="0.2">
      <c r="B14" s="169" t="s">
        <v>467</v>
      </c>
      <c r="C14" s="170" t="s">
        <v>483</v>
      </c>
      <c r="D14" s="155"/>
    </row>
    <row r="15" spans="1:11" s="23" customFormat="1" ht="17.100000000000001" customHeight="1" x14ac:dyDescent="0.25">
      <c r="B15" s="57">
        <v>3</v>
      </c>
      <c r="C15" s="166" t="s">
        <v>488</v>
      </c>
      <c r="D15" s="167"/>
      <c r="E15" s="21"/>
      <c r="F15" s="21"/>
      <c r="G15" s="21"/>
      <c r="H15" s="21"/>
      <c r="I15" s="21"/>
      <c r="J15" s="21"/>
      <c r="K15" s="21"/>
    </row>
    <row r="16" spans="1:11" ht="30.75" customHeight="1" x14ac:dyDescent="0.2">
      <c r="B16" s="169" t="s">
        <v>472</v>
      </c>
      <c r="C16" s="170" t="s">
        <v>484</v>
      </c>
      <c r="D16" s="155"/>
    </row>
    <row r="17" spans="2:11" s="23" customFormat="1" ht="17.100000000000001" customHeight="1" x14ac:dyDescent="0.25">
      <c r="B17" s="57">
        <v>4</v>
      </c>
      <c r="C17" s="166" t="s">
        <v>489</v>
      </c>
      <c r="D17" s="167" t="s">
        <v>490</v>
      </c>
      <c r="E17" s="21"/>
      <c r="F17" s="21"/>
      <c r="G17" s="21"/>
      <c r="H17" s="21"/>
      <c r="I17" s="21"/>
      <c r="J17" s="21"/>
      <c r="K17" s="21"/>
    </row>
    <row r="18" spans="2:11" ht="30.75" customHeight="1" x14ac:dyDescent="0.2">
      <c r="B18" s="169" t="s">
        <v>468</v>
      </c>
      <c r="C18" s="170" t="s">
        <v>478</v>
      </c>
      <c r="D18" s="155"/>
    </row>
    <row r="19" spans="2:11" s="23" customFormat="1" ht="17.100000000000001" customHeight="1" x14ac:dyDescent="0.25">
      <c r="B19" s="57">
        <v>5</v>
      </c>
      <c r="C19" s="166" t="s">
        <v>491</v>
      </c>
      <c r="D19" s="167"/>
      <c r="E19" s="21"/>
      <c r="F19" s="21"/>
      <c r="G19" s="21"/>
      <c r="H19" s="21"/>
      <c r="I19" s="21"/>
      <c r="J19" s="21"/>
      <c r="K19" s="21"/>
    </row>
    <row r="20" spans="2:11" ht="30.75" customHeight="1" x14ac:dyDescent="0.2">
      <c r="B20" s="169" t="s">
        <v>469</v>
      </c>
      <c r="C20" s="170" t="s">
        <v>485</v>
      </c>
      <c r="D20" s="155"/>
    </row>
    <row r="21" spans="2:11" s="23" customFormat="1" ht="17.100000000000001" customHeight="1" x14ac:dyDescent="0.25">
      <c r="B21" s="57">
        <v>6</v>
      </c>
      <c r="C21" s="166" t="s">
        <v>492</v>
      </c>
      <c r="D21" s="167"/>
      <c r="E21" s="21"/>
      <c r="F21" s="21"/>
      <c r="G21" s="21"/>
      <c r="H21" s="21"/>
      <c r="I21" s="21"/>
      <c r="J21" s="21"/>
      <c r="K21" s="21"/>
    </row>
    <row r="22" spans="2:11" ht="30.75" customHeight="1" x14ac:dyDescent="0.2">
      <c r="B22" s="169" t="s">
        <v>470</v>
      </c>
      <c r="C22" s="170" t="s">
        <v>486</v>
      </c>
      <c r="D22" s="155"/>
    </row>
    <row r="23" spans="2:11" ht="30.75" customHeight="1" thickBot="1" x14ac:dyDescent="0.25">
      <c r="B23" s="169" t="s">
        <v>471</v>
      </c>
      <c r="C23" s="170" t="s">
        <v>487</v>
      </c>
      <c r="D23" s="155"/>
    </row>
    <row r="24" spans="2:11" ht="13.5" thickTop="1" x14ac:dyDescent="0.2">
      <c r="B24" s="171"/>
      <c r="C24" s="171"/>
      <c r="D24" s="172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32.140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76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Porcentagem da população não economicamente ativa em situação de desalento: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42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23.25" customHeight="1" x14ac:dyDescent="0.25">
      <c r="A10" s="45"/>
      <c r="B10" s="45" t="s">
        <v>8</v>
      </c>
      <c r="C10" s="46" t="str">
        <f>C9</f>
        <v>desalento</v>
      </c>
      <c r="D10" s="65" t="s">
        <v>9</v>
      </c>
      <c r="E10" s="66">
        <f>IF($C10="","",IFERROR(VLOOKUP(E$3&amp;"_"&amp;E$6&amp;"_"&amp;$B10,'Pnad-C'!$1:$1048576,HLOOKUP($C10,'Pnad-C'!$1:$1048576,2,0),0)*100,"-"))</f>
        <v>0.57461610995233059</v>
      </c>
      <c r="F10" s="66">
        <f>IF($C10="","",IFERROR(VLOOKUP(F$3&amp;"_"&amp;F$6&amp;"_"&amp;$B10,'Pnad-C'!$1:$1048576,HLOOKUP($C10,'Pnad-C'!$1:$1048576,2,0),0)*100,"-"))</f>
        <v>0.43735131621360779</v>
      </c>
      <c r="G10" s="66">
        <f>IF($C10="","",IFERROR(VLOOKUP(G$3&amp;"_"&amp;G$6&amp;"_"&amp;$B10,'Pnad-C'!$1:$1048576,HLOOKUP($C10,'Pnad-C'!$1:$1048576,2,0),0)*100,"-"))</f>
        <v>0.40595815517008305</v>
      </c>
      <c r="H10" s="66">
        <f>IF($C10="","",IFERROR(VLOOKUP(H$3&amp;"_"&amp;H$6&amp;"_"&amp;$B10,'Pnad-C'!$1:$1048576,HLOOKUP($C10,'Pnad-C'!$1:$1048576,2,0),0)*100,"-"))</f>
        <v>0.34892242401838303</v>
      </c>
      <c r="I10" s="66">
        <f>IF($C10="","",IFERROR(VLOOKUP(I$3&amp;"_"&amp;I$6&amp;"_"&amp;$B10,'Pnad-C'!$1:$1048576,HLOOKUP($C10,'Pnad-C'!$1:$1048576,2,0),0)*100,"-"))</f>
        <v>0.44171200133860111</v>
      </c>
      <c r="J10" s="67"/>
      <c r="K10" s="66">
        <f>IF($C10="","",IFERROR(VLOOKUP(K$3&amp;"_"&amp;K$6&amp;"_"&amp;$B10,'Pnad-C'!$1:$1048576,HLOOKUP($C10,'Pnad-C'!$1:$1048576,2,0),0)*100,"-"))</f>
        <v>0.38630545604974031</v>
      </c>
      <c r="L10" s="66">
        <f>IF($C10="","",IFERROR(VLOOKUP(L$3&amp;"_"&amp;L$6&amp;"_"&amp;$B10,'Pnad-C'!$1:$1048576,HLOOKUP($C10,'Pnad-C'!$1:$1048576,2,0),0)*100,"-"))</f>
        <v>0.38913753814995289</v>
      </c>
      <c r="M10" s="66">
        <f>IF($C10="","",IFERROR(VLOOKUP(M$3&amp;"_"&amp;M$6&amp;"_"&amp;$B10,'Pnad-C'!$1:$1048576,HLOOKUP($C10,'Pnad-C'!$1:$1048576,2,0),0)*100,"-"))</f>
        <v>0.37772664800286293</v>
      </c>
      <c r="N10" s="66">
        <f>IF($C10="","",IFERROR(VLOOKUP(N$3&amp;"_"&amp;N$6&amp;"_"&amp;$B10,'Pnad-C'!$1:$1048576,HLOOKUP($C10,'Pnad-C'!$1:$1048576,2,0),0)*100,"-"))</f>
        <v>0.28349654749035835</v>
      </c>
      <c r="O10" s="66">
        <f>IF($C10="","",IFERROR(VLOOKUP(O$3&amp;"_"&amp;O$6&amp;"_"&amp;$B10,'Pnad-C'!$1:$1048576,HLOOKUP($C10,'Pnad-C'!$1:$1048576,2,0),0)*100,"-"))</f>
        <v>0.35916655324399471</v>
      </c>
      <c r="P10" s="67"/>
      <c r="Q10" s="66">
        <f>IF($C10="","",IFERROR(VLOOKUP(Q$3&amp;"_"&amp;Q$6&amp;"_"&amp;$B10,'Pnad-C'!$1:$1048576,HLOOKUP($C10,'Pnad-C'!$1:$1048576,2,0),0)*100,"-"))</f>
        <v>0.36090025678277016</v>
      </c>
      <c r="R10" s="66">
        <f>IF($C10="","",IFERROR(VLOOKUP(R$3&amp;"_"&amp;R$6&amp;"_"&amp;$B10,'Pnad-C'!$1:$1048576,HLOOKUP($C10,'Pnad-C'!$1:$1048576,2,0),0)*100,"-"))</f>
        <v>0.26216432452201843</v>
      </c>
      <c r="S10" s="66">
        <f>IF($C10="","",IFERROR(VLOOKUP(S$3&amp;"_"&amp;S$6&amp;"_"&amp;$B10,'Pnad-C'!$1:$1048576,HLOOKUP($C10,'Pnad-C'!$1:$1048576,2,0),0)*100,"-"))</f>
        <v>0.28582043014466763</v>
      </c>
      <c r="T10" s="66">
        <f>IF($C10="","",IFERROR(VLOOKUP(T$3&amp;"_"&amp;T$6&amp;"_"&amp;$B10,'Pnad-C'!$1:$1048576,HLOOKUP($C10,'Pnad-C'!$1:$1048576,2,0),0)*100,"-"))</f>
        <v>0.34108504187315702</v>
      </c>
      <c r="U10" s="66">
        <f>IF($C10="","",IFERROR(VLOOKUP(U$3&amp;"_"&amp;U$6&amp;"_"&amp;$B10,'Pnad-C'!$1:$1048576,HLOOKUP($C10,'Pnad-C'!$1:$1048576,2,0),0)*100,"-"))</f>
        <v>0.31249250750988722</v>
      </c>
      <c r="V10" s="67"/>
      <c r="W10" s="66">
        <f>IF($C10="","",IFERROR(VLOOKUP(W$3&amp;"_"&amp;W$6&amp;"_"&amp;$B10,'Pnad-C'!$1:$1048576,HLOOKUP($C10,'Pnad-C'!$1:$1048576,2,0),0)*100,"-"))</f>
        <v>0.29845223762094975</v>
      </c>
      <c r="X10" s="66">
        <f>IF($C10="","",IFERROR(VLOOKUP(X$3&amp;"_"&amp;X$6&amp;"_"&amp;$B10,'Pnad-C'!$1:$1048576,HLOOKUP($C10,'Pnad-C'!$1:$1048576,2,0),0)*100,"-"))</f>
        <v>0.26272090617567301</v>
      </c>
      <c r="Y10" s="66">
        <f>IF($C10="","",IFERROR(VLOOKUP(Y$3&amp;"_"&amp;Y$6&amp;"_"&amp;$B10,'Pnad-C'!$1:$1048576,HLOOKUP($C10,'Pnad-C'!$1:$1048576,2,0),0)*100,"-"))</f>
        <v>0.2964353421702981</v>
      </c>
      <c r="Z10" s="66">
        <f>IF($C10="","",IFERROR(VLOOKUP(Z$3&amp;"_"&amp;Z$6&amp;"_"&amp;$B10,'Pnad-C'!$1:$1048576,HLOOKUP($C10,'Pnad-C'!$1:$1048576,2,0),0)*100,"-"))</f>
        <v>0.51731658168137074</v>
      </c>
      <c r="AA10" s="66">
        <f>IF($C10="","",IFERROR(VLOOKUP(AA$3&amp;"_"&amp;AA$6&amp;"_"&amp;$B10,'Pnad-C'!$1:$1048576,HLOOKUP($C10,'Pnad-C'!$1:$1048576,2,0),0)*100,"-"))</f>
        <v>0.34373127855360508</v>
      </c>
      <c r="AB10" s="67"/>
      <c r="AC10" s="66">
        <f>IF($C10="","",IFERROR(VLOOKUP(AC$3&amp;"_"&amp;AC$6&amp;"_"&amp;$B10,'Pnad-C'!$1:$1048576,HLOOKUP($C10,'Pnad-C'!$1:$1048576,2,0),0)*100,"-"))</f>
        <v>0.52801342681050301</v>
      </c>
      <c r="AD10" s="66">
        <f>IF($C10="","",IFERROR(VLOOKUP(AD$3&amp;"_"&amp;AD$6&amp;"_"&amp;$B10,'Pnad-C'!$1:$1048576,HLOOKUP($C10,'Pnad-C'!$1:$1048576,2,0),0)*100,"-"))</f>
        <v>0.52801342681050301</v>
      </c>
    </row>
    <row r="11" spans="1:30" s="50" customFormat="1" ht="23.25" customHeight="1" x14ac:dyDescent="0.25">
      <c r="A11" s="45"/>
      <c r="B11" s="45" t="s">
        <v>15</v>
      </c>
      <c r="C11" s="46" t="str">
        <f>C9</f>
        <v>desalento</v>
      </c>
      <c r="D11" s="65" t="s">
        <v>16</v>
      </c>
      <c r="E11" s="66">
        <f>IF($C11="","",IFERROR(VLOOKUP(E$3&amp;"_"&amp;E$6&amp;"_"&amp;$B11,'Pnad-C'!$1:$1048576,HLOOKUP($C11,'Pnad-C'!$1:$1048576,2,0),0)*100,"-"))</f>
        <v>0.54095564410090446</v>
      </c>
      <c r="F11" s="66">
        <f>IF($C11="","",IFERROR(VLOOKUP(F$3&amp;"_"&amp;F$6&amp;"_"&amp;$B11,'Pnad-C'!$1:$1048576,HLOOKUP($C11,'Pnad-C'!$1:$1048576,2,0),0)*100,"-"))</f>
        <v>0.43700197711586952</v>
      </c>
      <c r="G11" s="66">
        <f>IF($C11="","",IFERROR(VLOOKUP(G$3&amp;"_"&amp;G$6&amp;"_"&amp;$B11,'Pnad-C'!$1:$1048576,HLOOKUP($C11,'Pnad-C'!$1:$1048576,2,0),0)*100,"-"))</f>
        <v>0.36325838882476091</v>
      </c>
      <c r="H11" s="66">
        <f>IF($C11="","",IFERROR(VLOOKUP(H$3&amp;"_"&amp;H$6&amp;"_"&amp;$B11,'Pnad-C'!$1:$1048576,HLOOKUP($C11,'Pnad-C'!$1:$1048576,2,0),0)*100,"-"))</f>
        <v>0.31176351476460695</v>
      </c>
      <c r="I11" s="66">
        <f>IF($C11="","",IFERROR(VLOOKUP(I$3&amp;"_"&amp;I$6&amp;"_"&amp;$B11,'Pnad-C'!$1:$1048576,HLOOKUP($C11,'Pnad-C'!$1:$1048576,2,0),0)*100,"-"))</f>
        <v>0.41324486956000328</v>
      </c>
      <c r="J11" s="67"/>
      <c r="K11" s="66">
        <f>IF($C11="","",IFERROR(VLOOKUP(K$3&amp;"_"&amp;K$6&amp;"_"&amp;$B11,'Pnad-C'!$1:$1048576,HLOOKUP($C11,'Pnad-C'!$1:$1048576,2,0),0)*100,"-"))</f>
        <v>0.39159613661468029</v>
      </c>
      <c r="L11" s="66">
        <f>IF($C11="","",IFERROR(VLOOKUP(L$3&amp;"_"&amp;L$6&amp;"_"&amp;$B11,'Pnad-C'!$1:$1048576,HLOOKUP($C11,'Pnad-C'!$1:$1048576,2,0),0)*100,"-"))</f>
        <v>0.37615424953401089</v>
      </c>
      <c r="M11" s="66">
        <f>IF($C11="","",IFERROR(VLOOKUP(M$3&amp;"_"&amp;M$6&amp;"_"&amp;$B11,'Pnad-C'!$1:$1048576,HLOOKUP($C11,'Pnad-C'!$1:$1048576,2,0),0)*100,"-"))</f>
        <v>0.26191400829702616</v>
      </c>
      <c r="N11" s="66">
        <f>IF($C11="","",IFERROR(VLOOKUP(N$3&amp;"_"&amp;N$6&amp;"_"&amp;$B11,'Pnad-C'!$1:$1048576,HLOOKUP($C11,'Pnad-C'!$1:$1048576,2,0),0)*100,"-"))</f>
        <v>0.27948091737926006</v>
      </c>
      <c r="O11" s="66">
        <f>IF($C11="","",IFERROR(VLOOKUP(O$3&amp;"_"&amp;O$6&amp;"_"&amp;$B11,'Pnad-C'!$1:$1048576,HLOOKUP($C11,'Pnad-C'!$1:$1048576,2,0),0)*100,"-"))</f>
        <v>0.32728633377701044</v>
      </c>
      <c r="P11" s="67"/>
      <c r="Q11" s="66">
        <f>IF($C11="","",IFERROR(VLOOKUP(Q$3&amp;"_"&amp;Q$6&amp;"_"&amp;$B11,'Pnad-C'!$1:$1048576,HLOOKUP($C11,'Pnad-C'!$1:$1048576,2,0),0)*100,"-"))</f>
        <v>0.32605682499706745</v>
      </c>
      <c r="R11" s="66">
        <f>IF($C11="","",IFERROR(VLOOKUP(R$3&amp;"_"&amp;R$6&amp;"_"&amp;$B11,'Pnad-C'!$1:$1048576,HLOOKUP($C11,'Pnad-C'!$1:$1048576,2,0),0)*100,"-"))</f>
        <v>0.21228538826107979</v>
      </c>
      <c r="S11" s="66">
        <f>IF($C11="","",IFERROR(VLOOKUP(S$3&amp;"_"&amp;S$6&amp;"_"&amp;$B11,'Pnad-C'!$1:$1048576,HLOOKUP($C11,'Pnad-C'!$1:$1048576,2,0),0)*100,"-"))</f>
        <v>0.26243464089930058</v>
      </c>
      <c r="T11" s="66">
        <f>IF($C11="","",IFERROR(VLOOKUP(T$3&amp;"_"&amp;T$6&amp;"_"&amp;$B11,'Pnad-C'!$1:$1048576,HLOOKUP($C11,'Pnad-C'!$1:$1048576,2,0),0)*100,"-"))</f>
        <v>0.23192169610410929</v>
      </c>
      <c r="U11" s="66">
        <f>IF($C11="","",IFERROR(VLOOKUP(U$3&amp;"_"&amp;U$6&amp;"_"&amp;$B11,'Pnad-C'!$1:$1048576,HLOOKUP($C11,'Pnad-C'!$1:$1048576,2,0),0)*100,"-"))</f>
        <v>0.25817463174462318</v>
      </c>
      <c r="V11" s="67"/>
      <c r="W11" s="66">
        <f>IF($C11="","",IFERROR(VLOOKUP(W$3&amp;"_"&amp;W$6&amp;"_"&amp;$B11,'Pnad-C'!$1:$1048576,HLOOKUP($C11,'Pnad-C'!$1:$1048576,2,0),0)*100,"-"))</f>
        <v>0.19137345952913165</v>
      </c>
      <c r="X11" s="66">
        <f>IF($C11="","",IFERROR(VLOOKUP(X$3&amp;"_"&amp;X$6&amp;"_"&amp;$B11,'Pnad-C'!$1:$1048576,HLOOKUP($C11,'Pnad-C'!$1:$1048576,2,0),0)*100,"-"))</f>
        <v>0.17036483623087406</v>
      </c>
      <c r="Y11" s="66">
        <f>IF($C11="","",IFERROR(VLOOKUP(Y$3&amp;"_"&amp;Y$6&amp;"_"&amp;$B11,'Pnad-C'!$1:$1048576,HLOOKUP($C11,'Pnad-C'!$1:$1048576,2,0),0)*100,"-"))</f>
        <v>0.16703143483027816</v>
      </c>
      <c r="Z11" s="66">
        <f>IF($C11="","",IFERROR(VLOOKUP(Z$3&amp;"_"&amp;Z$6&amp;"_"&amp;$B11,'Pnad-C'!$1:$1048576,HLOOKUP($C11,'Pnad-C'!$1:$1048576,2,0),0)*100,"-"))</f>
        <v>0.52732247859239578</v>
      </c>
      <c r="AA11" s="66">
        <f>IF($C11="","",IFERROR(VLOOKUP(AA$3&amp;"_"&amp;AA$6&amp;"_"&amp;$B11,'Pnad-C'!$1:$1048576,HLOOKUP($C11,'Pnad-C'!$1:$1048576,2,0),0)*100,"-"))</f>
        <v>0.264023058116436</v>
      </c>
      <c r="AB11" s="67"/>
      <c r="AC11" s="66">
        <f>IF($C11="","",IFERROR(VLOOKUP(AC$3&amp;"_"&amp;AC$6&amp;"_"&amp;$B11,'Pnad-C'!$1:$1048576,HLOOKUP($C11,'Pnad-C'!$1:$1048576,2,0),0)*100,"-"))</f>
        <v>0.48612784594297409</v>
      </c>
      <c r="AD11" s="66">
        <f>IF($C11="","",IFERROR(VLOOKUP(AD$3&amp;"_"&amp;AD$6&amp;"_"&amp;$B11,'Pnad-C'!$1:$1048576,HLOOKUP($C11,'Pnad-C'!$1:$1048576,2,0),0)*100,"-"))</f>
        <v>0.48612784594297409</v>
      </c>
    </row>
    <row r="12" spans="1:30" s="50" customFormat="1" ht="23.25" customHeight="1" x14ac:dyDescent="0.25">
      <c r="A12" s="45"/>
      <c r="B12" s="45" t="s">
        <v>17</v>
      </c>
      <c r="C12" s="46" t="str">
        <f>C9</f>
        <v>desalento</v>
      </c>
      <c r="D12" s="68" t="s">
        <v>18</v>
      </c>
      <c r="E12" s="66">
        <f>IF($C12="","",IFERROR(VLOOKUP(E$3&amp;"_"&amp;E$6&amp;"_"&amp;$B12,'Pnad-C'!$1:$1048576,HLOOKUP($C12,'Pnad-C'!$1:$1048576,2,0),0)*100,"-"))</f>
        <v>0.39572976529598236</v>
      </c>
      <c r="F12" s="66">
        <f>IF($C12="","",IFERROR(VLOOKUP(F$3&amp;"_"&amp;F$6&amp;"_"&amp;$B12,'Pnad-C'!$1:$1048576,HLOOKUP($C12,'Pnad-C'!$1:$1048576,2,0),0)*100,"-"))</f>
        <v>0.36439686082303524</v>
      </c>
      <c r="G12" s="66">
        <f>IF($C12="","",IFERROR(VLOOKUP(G$3&amp;"_"&amp;G$6&amp;"_"&amp;$B12,'Pnad-C'!$1:$1048576,HLOOKUP($C12,'Pnad-C'!$1:$1048576,2,0),0)*100,"-"))</f>
        <v>0.29140617698431015</v>
      </c>
      <c r="H12" s="66">
        <f>IF($C12="","",IFERROR(VLOOKUP(H$3&amp;"_"&amp;H$6&amp;"_"&amp;$B12,'Pnad-C'!$1:$1048576,HLOOKUP($C12,'Pnad-C'!$1:$1048576,2,0),0)*100,"-"))</f>
        <v>0.25808846112340689</v>
      </c>
      <c r="I12" s="66">
        <f>IF($C12="","",IFERROR(VLOOKUP(I$3&amp;"_"&amp;I$6&amp;"_"&amp;$B12,'Pnad-C'!$1:$1048576,HLOOKUP($C12,'Pnad-C'!$1:$1048576,2,0),0)*100,"-"))</f>
        <v>0.32740531023591757</v>
      </c>
      <c r="J12" s="67"/>
      <c r="K12" s="66">
        <f>IF($C12="","",IFERROR(VLOOKUP(K$3&amp;"_"&amp;K$6&amp;"_"&amp;$B12,'Pnad-C'!$1:$1048576,HLOOKUP($C12,'Pnad-C'!$1:$1048576,2,0),0)*100,"-"))</f>
        <v>0.21995457354933023</v>
      </c>
      <c r="L12" s="66">
        <f>IF($C12="","",IFERROR(VLOOKUP(L$3&amp;"_"&amp;L$6&amp;"_"&amp;$B12,'Pnad-C'!$1:$1048576,HLOOKUP($C12,'Pnad-C'!$1:$1048576,2,0),0)*100,"-"))</f>
        <v>0.22214800119400024</v>
      </c>
      <c r="M12" s="66">
        <f>IF($C12="","",IFERROR(VLOOKUP(M$3&amp;"_"&amp;M$6&amp;"_"&amp;$B12,'Pnad-C'!$1:$1048576,HLOOKUP($C12,'Pnad-C'!$1:$1048576,2,0),0)*100,"-"))</f>
        <v>0.10696258395910263</v>
      </c>
      <c r="N12" s="66">
        <f>IF($C12="","",IFERROR(VLOOKUP(N$3&amp;"_"&amp;N$6&amp;"_"&amp;$B12,'Pnad-C'!$1:$1048576,HLOOKUP($C12,'Pnad-C'!$1:$1048576,2,0),0)*100,"-"))</f>
        <v>0.19191971514374018</v>
      </c>
      <c r="O12" s="66">
        <f>IF($C12="","",IFERROR(VLOOKUP(O$3&amp;"_"&amp;O$6&amp;"_"&amp;$B12,'Pnad-C'!$1:$1048576,HLOOKUP($C12,'Pnad-C'!$1:$1048576,2,0),0)*100,"-"))</f>
        <v>0.18524621846154332</v>
      </c>
      <c r="P12" s="67"/>
      <c r="Q12" s="66">
        <f>IF($C12="","",IFERROR(VLOOKUP(Q$3&amp;"_"&amp;Q$6&amp;"_"&amp;$B12,'Pnad-C'!$1:$1048576,HLOOKUP($C12,'Pnad-C'!$1:$1048576,2,0),0)*100,"-"))</f>
        <v>0.19428038503974676</v>
      </c>
      <c r="R12" s="66">
        <f>IF($C12="","",IFERROR(VLOOKUP(R$3&amp;"_"&amp;R$6&amp;"_"&amp;$B12,'Pnad-C'!$1:$1048576,HLOOKUP($C12,'Pnad-C'!$1:$1048576,2,0),0)*100,"-"))</f>
        <v>9.773534256964922E-2</v>
      </c>
      <c r="S12" s="66">
        <f>IF($C12="","",IFERROR(VLOOKUP(S$3&amp;"_"&amp;S$6&amp;"_"&amp;$B12,'Pnad-C'!$1:$1048576,HLOOKUP($C12,'Pnad-C'!$1:$1048576,2,0),0)*100,"-"))</f>
        <v>0.12726277345791459</v>
      </c>
      <c r="T12" s="66">
        <f>IF($C12="","",IFERROR(VLOOKUP(T$3&amp;"_"&amp;T$6&amp;"_"&amp;$B12,'Pnad-C'!$1:$1048576,HLOOKUP($C12,'Pnad-C'!$1:$1048576,2,0),0)*100,"-"))</f>
        <v>0.14954055659472942</v>
      </c>
      <c r="U12" s="66">
        <f>IF($C12="","",IFERROR(VLOOKUP(U$3&amp;"_"&amp;U$6&amp;"_"&amp;$B12,'Pnad-C'!$1:$1048576,HLOOKUP($C12,'Pnad-C'!$1:$1048576,2,0),0)*100,"-"))</f>
        <v>0.14220476150512695</v>
      </c>
      <c r="V12" s="67"/>
      <c r="W12" s="66">
        <f>IF($C12="","",IFERROR(VLOOKUP(W$3&amp;"_"&amp;W$6&amp;"_"&amp;$B12,'Pnad-C'!$1:$1048576,HLOOKUP($C12,'Pnad-C'!$1:$1048576,2,0),0)*100,"-"))</f>
        <v>0.11204720940440893</v>
      </c>
      <c r="X12" s="66">
        <f>IF($C12="","",IFERROR(VLOOKUP(X$3&amp;"_"&amp;X$6&amp;"_"&amp;$B12,'Pnad-C'!$1:$1048576,HLOOKUP($C12,'Pnad-C'!$1:$1048576,2,0),0)*100,"-"))</f>
        <v>5.9744768077507615E-2</v>
      </c>
      <c r="Y12" s="66">
        <f>IF($C12="","",IFERROR(VLOOKUP(Y$3&amp;"_"&amp;Y$6&amp;"_"&amp;$B12,'Pnad-C'!$1:$1048576,HLOOKUP($C12,'Pnad-C'!$1:$1048576,2,0),0)*100,"-"))</f>
        <v>8.0133572919294238E-2</v>
      </c>
      <c r="Z12" s="66">
        <f>IF($C12="","",IFERROR(VLOOKUP(Z$3&amp;"_"&amp;Z$6&amp;"_"&amp;$B12,'Pnad-C'!$1:$1048576,HLOOKUP($C12,'Pnad-C'!$1:$1048576,2,0),0)*100,"-"))</f>
        <v>0.31037130393087864</v>
      </c>
      <c r="AA12" s="66">
        <f>IF($C12="","",IFERROR(VLOOKUP(AA$3&amp;"_"&amp;AA$6&amp;"_"&amp;$B12,'Pnad-C'!$1:$1048576,HLOOKUP($C12,'Pnad-C'!$1:$1048576,2,0),0)*100,"-"))</f>
        <v>0.14057421358302236</v>
      </c>
      <c r="AB12" s="67"/>
      <c r="AC12" s="66">
        <f>IF($C12="","",IFERROR(VLOOKUP(AC$3&amp;"_"&amp;AC$6&amp;"_"&amp;$B12,'Pnad-C'!$1:$1048576,HLOOKUP($C12,'Pnad-C'!$1:$1048576,2,0),0)*100,"-"))</f>
        <v>0.44573438353836536</v>
      </c>
      <c r="AD12" s="66">
        <f>IF($C12="","",IFERROR(VLOOKUP(AD$3&amp;"_"&amp;AD$6&amp;"_"&amp;$B12,'Pnad-C'!$1:$1048576,HLOOKUP($C12,'Pnad-C'!$1:$1048576,2,0),0)*100,"-"))</f>
        <v>0.44573438353836536</v>
      </c>
    </row>
    <row r="13" spans="1:30" s="50" customFormat="1" ht="23.25" customHeight="1" thickBot="1" x14ac:dyDescent="0.3">
      <c r="A13" s="45"/>
      <c r="B13" s="45" t="s">
        <v>19</v>
      </c>
      <c r="C13" s="46" t="str">
        <f>C9</f>
        <v>desalento</v>
      </c>
      <c r="D13" s="65" t="s">
        <v>20</v>
      </c>
      <c r="E13" s="66">
        <f>IF($C13="","",IFERROR(VLOOKUP(E$3&amp;"_"&amp;E$6&amp;"_"&amp;$B13,'Pnad-C'!$1:$1048576,HLOOKUP($C13,'Pnad-C'!$1:$1048576,2,0),0)*100,"-"))</f>
        <v>0.48366407863795757</v>
      </c>
      <c r="F13" s="66">
        <f>IF($C13="","",IFERROR(VLOOKUP(F$3&amp;"_"&amp;F$6&amp;"_"&amp;$B13,'Pnad-C'!$1:$1048576,HLOOKUP($C13,'Pnad-C'!$1:$1048576,2,0),0)*100,"-"))</f>
        <v>0.36176643334329128</v>
      </c>
      <c r="G13" s="66">
        <f>IF($C13="","",IFERROR(VLOOKUP(G$3&amp;"_"&amp;G$6&amp;"_"&amp;$B13,'Pnad-C'!$1:$1048576,HLOOKUP($C13,'Pnad-C'!$1:$1048576,2,0),0)*100,"-"))</f>
        <v>0.27329814620316029</v>
      </c>
      <c r="H13" s="66">
        <f>IF($C13="","",IFERROR(VLOOKUP(H$3&amp;"_"&amp;H$6&amp;"_"&amp;$B13,'Pnad-C'!$1:$1048576,HLOOKUP($C13,'Pnad-C'!$1:$1048576,2,0),0)*100,"-"))</f>
        <v>0.25696007069200277</v>
      </c>
      <c r="I13" s="66">
        <f>IF($C13="","",IFERROR(VLOOKUP(I$3&amp;"_"&amp;I$6&amp;"_"&amp;$B13,'Pnad-C'!$1:$1048576,HLOOKUP($C13,'Pnad-C'!$1:$1048576,2,0),0)*100,"-"))</f>
        <v>0.34392217639833689</v>
      </c>
      <c r="J13" s="67"/>
      <c r="K13" s="66">
        <f>IF($C13="","",IFERROR(VLOOKUP(K$3&amp;"_"&amp;K$6&amp;"_"&amp;$B13,'Pnad-C'!$1:$1048576,HLOOKUP($C13,'Pnad-C'!$1:$1048576,2,0),0)*100,"-"))</f>
        <v>0.13160682283341885</v>
      </c>
      <c r="L13" s="66">
        <f>IF($C13="","",IFERROR(VLOOKUP(L$3&amp;"_"&amp;L$6&amp;"_"&amp;$B13,'Pnad-C'!$1:$1048576,HLOOKUP($C13,'Pnad-C'!$1:$1048576,2,0),0)*100,"-"))</f>
        <v>0.26249284856021404</v>
      </c>
      <c r="M13" s="66">
        <f>IF($C13="","",IFERROR(VLOOKUP(M$3&amp;"_"&amp;M$6&amp;"_"&amp;$B13,'Pnad-C'!$1:$1048576,HLOOKUP($C13,'Pnad-C'!$1:$1048576,2,0),0)*100,"-"))</f>
        <v>0.16052720602601767</v>
      </c>
      <c r="N13" s="66">
        <f>IF($C13="","",IFERROR(VLOOKUP(N$3&amp;"_"&amp;N$6&amp;"_"&amp;$B13,'Pnad-C'!$1:$1048576,HLOOKUP($C13,'Pnad-C'!$1:$1048576,2,0),0)*100,"-"))</f>
        <v>0.2712012967094779</v>
      </c>
      <c r="O13" s="66">
        <f>IF($C13="","",IFERROR(VLOOKUP(O$3&amp;"_"&amp;O$6&amp;"_"&amp;$B13,'Pnad-C'!$1:$1048576,HLOOKUP($C13,'Pnad-C'!$1:$1048576,2,0),0)*100,"-"))</f>
        <v>0.20645703189074993</v>
      </c>
      <c r="P13" s="67"/>
      <c r="Q13" s="66">
        <f>IF($C13="","",IFERROR(VLOOKUP(Q$3&amp;"_"&amp;Q$6&amp;"_"&amp;$B13,'Pnad-C'!$1:$1048576,HLOOKUP($C13,'Pnad-C'!$1:$1048576,2,0),0)*100,"-"))</f>
        <v>0.14697930309921503</v>
      </c>
      <c r="R13" s="66">
        <f>IF($C13="","",IFERROR(VLOOKUP(R$3&amp;"_"&amp;R$6&amp;"_"&amp;$B13,'Pnad-C'!$1:$1048576,HLOOKUP($C13,'Pnad-C'!$1:$1048576,2,0),0)*100,"-"))</f>
        <v>9.5542211784049869E-2</v>
      </c>
      <c r="S13" s="66">
        <f>IF($C13="","",IFERROR(VLOOKUP(S$3&amp;"_"&amp;S$6&amp;"_"&amp;$B13,'Pnad-C'!$1:$1048576,HLOOKUP($C13,'Pnad-C'!$1:$1048576,2,0),0)*100,"-"))</f>
        <v>0.12954045087099075</v>
      </c>
      <c r="T13" s="66">
        <f>IF($C13="","",IFERROR(VLOOKUP(T$3&amp;"_"&amp;T$6&amp;"_"&amp;$B13,'Pnad-C'!$1:$1048576,HLOOKUP($C13,'Pnad-C'!$1:$1048576,2,0),0)*100,"-"))</f>
        <v>0.16559966607019305</v>
      </c>
      <c r="U13" s="66">
        <f>IF($C13="","",IFERROR(VLOOKUP(U$3&amp;"_"&amp;U$6&amp;"_"&amp;$B13,'Pnad-C'!$1:$1048576,HLOOKUP($C13,'Pnad-C'!$1:$1048576,2,0),0)*100,"-"))</f>
        <v>0.13441541232168674</v>
      </c>
      <c r="V13" s="67"/>
      <c r="W13" s="66">
        <f>IF($C13="","",IFERROR(VLOOKUP(W$3&amp;"_"&amp;W$6&amp;"_"&amp;$B13,'Pnad-C'!$1:$1048576,HLOOKUP($C13,'Pnad-C'!$1:$1048576,2,0),0)*100,"-"))</f>
        <v>8.387190755456686E-2</v>
      </c>
      <c r="X13" s="66">
        <f>IF($C13="","",IFERROR(VLOOKUP(X$3&amp;"_"&amp;X$6&amp;"_"&amp;$B13,'Pnad-C'!$1:$1048576,HLOOKUP($C13,'Pnad-C'!$1:$1048576,2,0),0)*100,"-"))</f>
        <v>3.2926036510616541E-2</v>
      </c>
      <c r="Y13" s="66">
        <f>IF($C13="","",IFERROR(VLOOKUP(Y$3&amp;"_"&amp;Y$6&amp;"_"&amp;$B13,'Pnad-C'!$1:$1048576,HLOOKUP($C13,'Pnad-C'!$1:$1048576,2,0),0)*100,"-"))</f>
        <v>8.2672724965959787E-2</v>
      </c>
      <c r="Z13" s="66">
        <f>IF($C13="","",IFERROR(VLOOKUP(Z$3&amp;"_"&amp;Z$6&amp;"_"&amp;$B13,'Pnad-C'!$1:$1048576,HLOOKUP($C13,'Pnad-C'!$1:$1048576,2,0),0)*100,"-"))</f>
        <v>0.28797234408557415</v>
      </c>
      <c r="AA13" s="66">
        <f>IF($C13="","",IFERROR(VLOOKUP(AA$3&amp;"_"&amp;AA$6&amp;"_"&amp;$B13,'Pnad-C'!$1:$1048576,HLOOKUP($C13,'Pnad-C'!$1:$1048576,2,0),0)*100,"-"))</f>
        <v>0.12186075327917933</v>
      </c>
      <c r="AB13" s="67"/>
      <c r="AC13" s="66">
        <f>IF($C13="","",IFERROR(VLOOKUP(AC$3&amp;"_"&amp;AC$6&amp;"_"&amp;$B13,'Pnad-C'!$1:$1048576,HLOOKUP($C13,'Pnad-C'!$1:$1048576,2,0),0)*100,"-"))</f>
        <v>0.30043867882341146</v>
      </c>
      <c r="AD13" s="66">
        <f>IF($C13="","",IFERROR(VLOOKUP(AD$3&amp;"_"&amp;AD$6&amp;"_"&amp;$B13,'Pnad-C'!$1:$1048576,HLOOKUP($C13,'Pnad-C'!$1:$1048576,2,0),0)*100,"-"))</f>
        <v>0.30043867882341146</v>
      </c>
    </row>
    <row r="14" spans="1:30" ht="15.75" thickTop="1" x14ac:dyDescent="0.25">
      <c r="D14" s="60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x14ac:dyDescent="0.25">
      <c r="D15" s="62" t="s">
        <v>22</v>
      </c>
    </row>
    <row r="16" spans="1:30" x14ac:dyDescent="0.25">
      <c r="D16" s="63" t="s">
        <v>23</v>
      </c>
    </row>
    <row r="17" spans="4:4" x14ac:dyDescent="0.25">
      <c r="D1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32.140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77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Porcentagem de empregados sem carteira e conta própria não contribuintes da previdência dentre os ocupados: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43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23.25" customHeight="1" x14ac:dyDescent="0.25">
      <c r="A10" s="45"/>
      <c r="B10" s="45" t="s">
        <v>8</v>
      </c>
      <c r="C10" s="46" t="str">
        <f>C9</f>
        <v>emp_scart_cprop_nctrb</v>
      </c>
      <c r="D10" s="65" t="s">
        <v>9</v>
      </c>
      <c r="E10" s="66">
        <f>IF($C10="","",IFERROR(VLOOKUP(E$3&amp;"_"&amp;E$6&amp;"_"&amp;$B10,'Pnad-C'!$1:$1048576,HLOOKUP($C10,'Pnad-C'!$1:$1048576,2,0),0)*100,"-"))</f>
        <v>34.286227822303772</v>
      </c>
      <c r="F10" s="66">
        <f>IF($C10="","",IFERROR(VLOOKUP(F$3&amp;"_"&amp;F$6&amp;"_"&amp;$B10,'Pnad-C'!$1:$1048576,HLOOKUP($C10,'Pnad-C'!$1:$1048576,2,0),0)*100,"-"))</f>
        <v>33.83064866065979</v>
      </c>
      <c r="G10" s="66">
        <f>IF($C10="","",IFERROR(VLOOKUP(G$3&amp;"_"&amp;G$6&amp;"_"&amp;$B10,'Pnad-C'!$1:$1048576,HLOOKUP($C10,'Pnad-C'!$1:$1048576,2,0),0)*100,"-"))</f>
        <v>33.595070242881775</v>
      </c>
      <c r="H10" s="66">
        <f>IF($C10="","",IFERROR(VLOOKUP(H$3&amp;"_"&amp;H$6&amp;"_"&amp;$B10,'Pnad-C'!$1:$1048576,HLOOKUP($C10,'Pnad-C'!$1:$1048576,2,0),0)*100,"-"))</f>
        <v>33.450448513031006</v>
      </c>
      <c r="I10" s="66">
        <f>IF($C10="","",IFERROR(VLOOKUP(I$3&amp;"_"&amp;I$6&amp;"_"&amp;$B10,'Pnad-C'!$1:$1048576,HLOOKUP($C10,'Pnad-C'!$1:$1048576,2,0),0)*100,"-"))</f>
        <v>33.790600299835205</v>
      </c>
      <c r="J10" s="67"/>
      <c r="K10" s="66">
        <f>IF($C10="","",IFERROR(VLOOKUP(K$3&amp;"_"&amp;K$6&amp;"_"&amp;$B10,'Pnad-C'!$1:$1048576,HLOOKUP($C10,'Pnad-C'!$1:$1048576,2,0),0)*100,"-"))</f>
        <v>33.074626326560974</v>
      </c>
      <c r="L10" s="66">
        <f>IF($C10="","",IFERROR(VLOOKUP(L$3&amp;"_"&amp;L$6&amp;"_"&amp;$B10,'Pnad-C'!$1:$1048576,HLOOKUP($C10,'Pnad-C'!$1:$1048576,2,0),0)*100,"-"))</f>
        <v>32.943055033683777</v>
      </c>
      <c r="M10" s="66">
        <f>IF($C10="","",IFERROR(VLOOKUP(M$3&amp;"_"&amp;M$6&amp;"_"&amp;$B10,'Pnad-C'!$1:$1048576,HLOOKUP($C10,'Pnad-C'!$1:$1048576,2,0),0)*100,"-"))</f>
        <v>32.80620276927948</v>
      </c>
      <c r="N10" s="66">
        <f>IF($C10="","",IFERROR(VLOOKUP(N$3&amp;"_"&amp;N$6&amp;"_"&amp;$B10,'Pnad-C'!$1:$1048576,HLOOKUP($C10,'Pnad-C'!$1:$1048576,2,0),0)*100,"-"))</f>
        <v>32.552143931388855</v>
      </c>
      <c r="O10" s="66">
        <f>IF($C10="","",IFERROR(VLOOKUP(O$3&amp;"_"&amp;O$6&amp;"_"&amp;$B10,'Pnad-C'!$1:$1048576,HLOOKUP($C10,'Pnad-C'!$1:$1048576,2,0),0)*100,"-"))</f>
        <v>32.844007015228271</v>
      </c>
      <c r="P10" s="67"/>
      <c r="Q10" s="66">
        <f>IF($C10="","",IFERROR(VLOOKUP(Q$3&amp;"_"&amp;Q$6&amp;"_"&amp;$B10,'Pnad-C'!$1:$1048576,HLOOKUP($C10,'Pnad-C'!$1:$1048576,2,0),0)*100,"-"))</f>
        <v>31.768852472305298</v>
      </c>
      <c r="R10" s="66">
        <f>IF($C10="","",IFERROR(VLOOKUP(R$3&amp;"_"&amp;R$6&amp;"_"&amp;$B10,'Pnad-C'!$1:$1048576,HLOOKUP($C10,'Pnad-C'!$1:$1048576,2,0),0)*100,"-"))</f>
        <v>31.448456645011902</v>
      </c>
      <c r="S10" s="66">
        <f>IF($C10="","",IFERROR(VLOOKUP(S$3&amp;"_"&amp;S$6&amp;"_"&amp;$B10,'Pnad-C'!$1:$1048576,HLOOKUP($C10,'Pnad-C'!$1:$1048576,2,0),0)*100,"-"))</f>
        <v>31.470984220504761</v>
      </c>
      <c r="T10" s="66">
        <f>IF($C10="","",IFERROR(VLOOKUP(T$3&amp;"_"&amp;T$6&amp;"_"&amp;$B10,'Pnad-C'!$1:$1048576,HLOOKUP($C10,'Pnad-C'!$1:$1048576,2,0),0)*100,"-"))</f>
        <v>31.426542997360229</v>
      </c>
      <c r="U10" s="66">
        <f>IF($C10="","",IFERROR(VLOOKUP(U$3&amp;"_"&amp;U$6&amp;"_"&amp;$B10,'Pnad-C'!$1:$1048576,HLOOKUP($C10,'Pnad-C'!$1:$1048576,2,0),0)*100,"-"))</f>
        <v>31.528708338737488</v>
      </c>
      <c r="V10" s="67"/>
      <c r="W10" s="66">
        <f>IF($C10="","",IFERROR(VLOOKUP(W$3&amp;"_"&amp;W$6&amp;"_"&amp;$B10,'Pnad-C'!$1:$1048576,HLOOKUP($C10,'Pnad-C'!$1:$1048576,2,0),0)*100,"-"))</f>
        <v>31.106770038604736</v>
      </c>
      <c r="X10" s="66">
        <f>IF($C10="","",IFERROR(VLOOKUP(X$3&amp;"_"&amp;X$6&amp;"_"&amp;$B10,'Pnad-C'!$1:$1048576,HLOOKUP($C10,'Pnad-C'!$1:$1048576,2,0),0)*100,"-"))</f>
        <v>31.138405203819275</v>
      </c>
      <c r="Y10" s="66">
        <f>IF($C10="","",IFERROR(VLOOKUP(Y$3&amp;"_"&amp;Y$6&amp;"_"&amp;$B10,'Pnad-C'!$1:$1048576,HLOOKUP($C10,'Pnad-C'!$1:$1048576,2,0),0)*100,"-"))</f>
        <v>31.455662846565247</v>
      </c>
      <c r="Z10" s="66">
        <f>IF($C10="","",IFERROR(VLOOKUP(Z$3&amp;"_"&amp;Z$6&amp;"_"&amp;$B10,'Pnad-C'!$1:$1048576,HLOOKUP($C10,'Pnad-C'!$1:$1048576,2,0),0)*100,"-"))</f>
        <v>30.867138504981995</v>
      </c>
      <c r="AA10" s="66">
        <f>IF($C10="","",IFERROR(VLOOKUP(AA$3&amp;"_"&amp;AA$6&amp;"_"&amp;$B10,'Pnad-C'!$1:$1048576,HLOOKUP($C10,'Pnad-C'!$1:$1048576,2,0),0)*100,"-"))</f>
        <v>31.141993403434753</v>
      </c>
      <c r="AB10" s="67"/>
      <c r="AC10" s="66">
        <f>IF($C10="","",IFERROR(VLOOKUP(AC$3&amp;"_"&amp;AC$6&amp;"_"&amp;$B10,'Pnad-C'!$1:$1048576,HLOOKUP($C10,'Pnad-C'!$1:$1048576,2,0),0)*100,"-"))</f>
        <v>31.07801079750061</v>
      </c>
      <c r="AD10" s="66">
        <f>IF($C10="","",IFERROR(VLOOKUP(AD$3&amp;"_"&amp;AD$6&amp;"_"&amp;$B10,'Pnad-C'!$1:$1048576,HLOOKUP($C10,'Pnad-C'!$1:$1048576,2,0),0)*100,"-"))</f>
        <v>31.07801079750061</v>
      </c>
    </row>
    <row r="11" spans="1:30" s="50" customFormat="1" ht="23.25" customHeight="1" x14ac:dyDescent="0.25">
      <c r="A11" s="45"/>
      <c r="B11" s="45" t="s">
        <v>15</v>
      </c>
      <c r="C11" s="46" t="str">
        <f>C9</f>
        <v>emp_scart_cprop_nctrb</v>
      </c>
      <c r="D11" s="65" t="s">
        <v>16</v>
      </c>
      <c r="E11" s="66">
        <f>IF($C11="","",IFERROR(VLOOKUP(E$3&amp;"_"&amp;E$6&amp;"_"&amp;$B11,'Pnad-C'!$1:$1048576,HLOOKUP($C11,'Pnad-C'!$1:$1048576,2,0),0)*100,"-"))</f>
        <v>25.815019011497498</v>
      </c>
      <c r="F11" s="66">
        <f>IF($C11="","",IFERROR(VLOOKUP(F$3&amp;"_"&amp;F$6&amp;"_"&amp;$B11,'Pnad-C'!$1:$1048576,HLOOKUP($C11,'Pnad-C'!$1:$1048576,2,0),0)*100,"-"))</f>
        <v>25.805306434631348</v>
      </c>
      <c r="G11" s="66">
        <f>IF($C11="","",IFERROR(VLOOKUP(G$3&amp;"_"&amp;G$6&amp;"_"&amp;$B11,'Pnad-C'!$1:$1048576,HLOOKUP($C11,'Pnad-C'!$1:$1048576,2,0),0)*100,"-"))</f>
        <v>24.910059571266174</v>
      </c>
      <c r="H11" s="66">
        <f>IF($C11="","",IFERROR(VLOOKUP(H$3&amp;"_"&amp;H$6&amp;"_"&amp;$B11,'Pnad-C'!$1:$1048576,HLOOKUP($C11,'Pnad-C'!$1:$1048576,2,0),0)*100,"-"))</f>
        <v>24.915456771850586</v>
      </c>
      <c r="I11" s="66">
        <f>IF($C11="","",IFERROR(VLOOKUP(I$3&amp;"_"&amp;I$6&amp;"_"&amp;$B11,'Pnad-C'!$1:$1048576,HLOOKUP($C11,'Pnad-C'!$1:$1048576,2,0),0)*100,"-"))</f>
        <v>25.361460447311401</v>
      </c>
      <c r="J11" s="67"/>
      <c r="K11" s="66">
        <f>IF($C11="","",IFERROR(VLOOKUP(K$3&amp;"_"&amp;K$6&amp;"_"&amp;$B11,'Pnad-C'!$1:$1048576,HLOOKUP($C11,'Pnad-C'!$1:$1048576,2,0),0)*100,"-"))</f>
        <v>23.964767158031464</v>
      </c>
      <c r="L11" s="66">
        <f>IF($C11="","",IFERROR(VLOOKUP(L$3&amp;"_"&amp;L$6&amp;"_"&amp;$B11,'Pnad-C'!$1:$1048576,HLOOKUP($C11,'Pnad-C'!$1:$1048576,2,0),0)*100,"-"))</f>
        <v>24.253293871879578</v>
      </c>
      <c r="M11" s="66">
        <f>IF($C11="","",IFERROR(VLOOKUP(M$3&amp;"_"&amp;M$6&amp;"_"&amp;$B11,'Pnad-C'!$1:$1048576,HLOOKUP($C11,'Pnad-C'!$1:$1048576,2,0),0)*100,"-"))</f>
        <v>24.14296418428421</v>
      </c>
      <c r="N11" s="66">
        <f>IF($C11="","",IFERROR(VLOOKUP(N$3&amp;"_"&amp;N$6&amp;"_"&amp;$B11,'Pnad-C'!$1:$1048576,HLOOKUP($C11,'Pnad-C'!$1:$1048576,2,0),0)*100,"-"))</f>
        <v>23.580090701580048</v>
      </c>
      <c r="O11" s="66">
        <f>IF($C11="","",IFERROR(VLOOKUP(O$3&amp;"_"&amp;O$6&amp;"_"&amp;$B11,'Pnad-C'!$1:$1048576,HLOOKUP($C11,'Pnad-C'!$1:$1048576,2,0),0)*100,"-"))</f>
        <v>23.985278606414795</v>
      </c>
      <c r="P11" s="67"/>
      <c r="Q11" s="66">
        <f>IF($C11="","",IFERROR(VLOOKUP(Q$3&amp;"_"&amp;Q$6&amp;"_"&amp;$B11,'Pnad-C'!$1:$1048576,HLOOKUP($C11,'Pnad-C'!$1:$1048576,2,0),0)*100,"-"))</f>
        <v>22.753842175006866</v>
      </c>
      <c r="R11" s="66">
        <f>IF($C11="","",IFERROR(VLOOKUP(R$3&amp;"_"&amp;R$6&amp;"_"&amp;$B11,'Pnad-C'!$1:$1048576,HLOOKUP($C11,'Pnad-C'!$1:$1048576,2,0),0)*100,"-"))</f>
        <v>22.701805830001831</v>
      </c>
      <c r="S11" s="66">
        <f>IF($C11="","",IFERROR(VLOOKUP(S$3&amp;"_"&amp;S$6&amp;"_"&amp;$B11,'Pnad-C'!$1:$1048576,HLOOKUP($C11,'Pnad-C'!$1:$1048576,2,0),0)*100,"-"))</f>
        <v>22.994329035282135</v>
      </c>
      <c r="T11" s="66">
        <f>IF($C11="","",IFERROR(VLOOKUP(T$3&amp;"_"&amp;T$6&amp;"_"&amp;$B11,'Pnad-C'!$1:$1048576,HLOOKUP($C11,'Pnad-C'!$1:$1048576,2,0),0)*100,"-"))</f>
        <v>23.090480268001556</v>
      </c>
      <c r="U11" s="66">
        <f>IF($C11="","",IFERROR(VLOOKUP(U$3&amp;"_"&amp;U$6&amp;"_"&amp;$B11,'Pnad-C'!$1:$1048576,HLOOKUP($C11,'Pnad-C'!$1:$1048576,2,0),0)*100,"-"))</f>
        <v>22.885113954544067</v>
      </c>
      <c r="V11" s="67"/>
      <c r="W11" s="66">
        <f>IF($C11="","",IFERROR(VLOOKUP(W$3&amp;"_"&amp;W$6&amp;"_"&amp;$B11,'Pnad-C'!$1:$1048576,HLOOKUP($C11,'Pnad-C'!$1:$1048576,2,0),0)*100,"-"))</f>
        <v>22.812017798423767</v>
      </c>
      <c r="X11" s="66">
        <f>IF($C11="","",IFERROR(VLOOKUP(X$3&amp;"_"&amp;X$6&amp;"_"&amp;$B11,'Pnad-C'!$1:$1048576,HLOOKUP($C11,'Pnad-C'!$1:$1048576,2,0),0)*100,"-"))</f>
        <v>23.227629065513611</v>
      </c>
      <c r="Y11" s="66">
        <f>IF($C11="","",IFERROR(VLOOKUP(Y$3&amp;"_"&amp;Y$6&amp;"_"&amp;$B11,'Pnad-C'!$1:$1048576,HLOOKUP($C11,'Pnad-C'!$1:$1048576,2,0),0)*100,"-"))</f>
        <v>22.798500955104828</v>
      </c>
      <c r="Z11" s="66">
        <f>IF($C11="","",IFERROR(VLOOKUP(Z$3&amp;"_"&amp;Z$6&amp;"_"&amp;$B11,'Pnad-C'!$1:$1048576,HLOOKUP($C11,'Pnad-C'!$1:$1048576,2,0),0)*100,"-"))</f>
        <v>22.437582910060883</v>
      </c>
      <c r="AA11" s="66">
        <f>IF($C11="","",IFERROR(VLOOKUP(AA$3&amp;"_"&amp;AA$6&amp;"_"&amp;$B11,'Pnad-C'!$1:$1048576,HLOOKUP($C11,'Pnad-C'!$1:$1048576,2,0),0)*100,"-"))</f>
        <v>22.818931937217712</v>
      </c>
      <c r="AB11" s="67"/>
      <c r="AC11" s="66">
        <f>IF($C11="","",IFERROR(VLOOKUP(AC$3&amp;"_"&amp;AC$6&amp;"_"&amp;$B11,'Pnad-C'!$1:$1048576,HLOOKUP($C11,'Pnad-C'!$1:$1048576,2,0),0)*100,"-"))</f>
        <v>23.067732155323029</v>
      </c>
      <c r="AD11" s="66">
        <f>IF($C11="","",IFERROR(VLOOKUP(AD$3&amp;"_"&amp;AD$6&amp;"_"&amp;$B11,'Pnad-C'!$1:$1048576,HLOOKUP($C11,'Pnad-C'!$1:$1048576,2,0),0)*100,"-"))</f>
        <v>23.067732155323029</v>
      </c>
    </row>
    <row r="12" spans="1:30" s="50" customFormat="1" ht="23.25" customHeight="1" x14ac:dyDescent="0.25">
      <c r="A12" s="45"/>
      <c r="B12" s="45" t="s">
        <v>17</v>
      </c>
      <c r="C12" s="46" t="str">
        <f>C9</f>
        <v>emp_scart_cprop_nctrb</v>
      </c>
      <c r="D12" s="68" t="s">
        <v>18</v>
      </c>
      <c r="E12" s="66">
        <f>IF($C12="","",IFERROR(VLOOKUP(E$3&amp;"_"&amp;E$6&amp;"_"&amp;$B12,'Pnad-C'!$1:$1048576,HLOOKUP($C12,'Pnad-C'!$1:$1048576,2,0),0)*100,"-"))</f>
        <v>28.802663087844849</v>
      </c>
      <c r="F12" s="66">
        <f>IF($C12="","",IFERROR(VLOOKUP(F$3&amp;"_"&amp;F$6&amp;"_"&amp;$B12,'Pnad-C'!$1:$1048576,HLOOKUP($C12,'Pnad-C'!$1:$1048576,2,0),0)*100,"-"))</f>
        <v>27.641409635543823</v>
      </c>
      <c r="G12" s="66">
        <f>IF($C12="","",IFERROR(VLOOKUP(G$3&amp;"_"&amp;G$6&amp;"_"&amp;$B12,'Pnad-C'!$1:$1048576,HLOOKUP($C12,'Pnad-C'!$1:$1048576,2,0),0)*100,"-"))</f>
        <v>27.229121327400208</v>
      </c>
      <c r="H12" s="66">
        <f>IF($C12="","",IFERROR(VLOOKUP(H$3&amp;"_"&amp;H$6&amp;"_"&amp;$B12,'Pnad-C'!$1:$1048576,HLOOKUP($C12,'Pnad-C'!$1:$1048576,2,0),0)*100,"-"))</f>
        <v>26.758188009262085</v>
      </c>
      <c r="I12" s="66">
        <f>IF($C12="","",IFERROR(VLOOKUP(I$3&amp;"_"&amp;I$6&amp;"_"&amp;$B12,'Pnad-C'!$1:$1048576,HLOOKUP($C12,'Pnad-C'!$1:$1048576,2,0),0)*100,"-"))</f>
        <v>27.607846260070801</v>
      </c>
      <c r="J12" s="67"/>
      <c r="K12" s="66">
        <f>IF($C12="","",IFERROR(VLOOKUP(K$3&amp;"_"&amp;K$6&amp;"_"&amp;$B12,'Pnad-C'!$1:$1048576,HLOOKUP($C12,'Pnad-C'!$1:$1048576,2,0),0)*100,"-"))</f>
        <v>26.677936315536499</v>
      </c>
      <c r="L12" s="66">
        <f>IF($C12="","",IFERROR(VLOOKUP(L$3&amp;"_"&amp;L$6&amp;"_"&amp;$B12,'Pnad-C'!$1:$1048576,HLOOKUP($C12,'Pnad-C'!$1:$1048576,2,0),0)*100,"-"))</f>
        <v>26.523786783218384</v>
      </c>
      <c r="M12" s="66">
        <f>IF($C12="","",IFERROR(VLOOKUP(M$3&amp;"_"&amp;M$6&amp;"_"&amp;$B12,'Pnad-C'!$1:$1048576,HLOOKUP($C12,'Pnad-C'!$1:$1048576,2,0),0)*100,"-"))</f>
        <v>25.669258832931519</v>
      </c>
      <c r="N12" s="66">
        <f>IF($C12="","",IFERROR(VLOOKUP(N$3&amp;"_"&amp;N$6&amp;"_"&amp;$B12,'Pnad-C'!$1:$1048576,HLOOKUP($C12,'Pnad-C'!$1:$1048576,2,0),0)*100,"-"))</f>
        <v>24.791361391544342</v>
      </c>
      <c r="O12" s="66">
        <f>IF($C12="","",IFERROR(VLOOKUP(O$3&amp;"_"&amp;O$6&amp;"_"&amp;$B12,'Pnad-C'!$1:$1048576,HLOOKUP($C12,'Pnad-C'!$1:$1048576,2,0),0)*100,"-"))</f>
        <v>25.915586948394775</v>
      </c>
      <c r="P12" s="67"/>
      <c r="Q12" s="66">
        <f>IF($C12="","",IFERROR(VLOOKUP(Q$3&amp;"_"&amp;Q$6&amp;"_"&amp;$B12,'Pnad-C'!$1:$1048576,HLOOKUP($C12,'Pnad-C'!$1:$1048576,2,0),0)*100,"-"))</f>
        <v>24.411763250827789</v>
      </c>
      <c r="R12" s="66">
        <f>IF($C12="","",IFERROR(VLOOKUP(R$3&amp;"_"&amp;R$6&amp;"_"&amp;$B12,'Pnad-C'!$1:$1048576,HLOOKUP($C12,'Pnad-C'!$1:$1048576,2,0),0)*100,"-"))</f>
        <v>24.159103631973267</v>
      </c>
      <c r="S12" s="66">
        <f>IF($C12="","",IFERROR(VLOOKUP(S$3&amp;"_"&amp;S$6&amp;"_"&amp;$B12,'Pnad-C'!$1:$1048576,HLOOKUP($C12,'Pnad-C'!$1:$1048576,2,0),0)*100,"-"))</f>
        <v>24.577200412750244</v>
      </c>
      <c r="T12" s="66">
        <f>IF($C12="","",IFERROR(VLOOKUP(T$3&amp;"_"&amp;T$6&amp;"_"&amp;$B12,'Pnad-C'!$1:$1048576,HLOOKUP($C12,'Pnad-C'!$1:$1048576,2,0),0)*100,"-"))</f>
        <v>24.759931862354279</v>
      </c>
      <c r="U12" s="66">
        <f>IF($C12="","",IFERROR(VLOOKUP(U$3&amp;"_"&amp;U$6&amp;"_"&amp;$B12,'Pnad-C'!$1:$1048576,HLOOKUP($C12,'Pnad-C'!$1:$1048576,2,0),0)*100,"-"))</f>
        <v>24.476999044418335</v>
      </c>
      <c r="V12" s="67"/>
      <c r="W12" s="66">
        <f>IF($C12="","",IFERROR(VLOOKUP(W$3&amp;"_"&amp;W$6&amp;"_"&amp;$B12,'Pnad-C'!$1:$1048576,HLOOKUP($C12,'Pnad-C'!$1:$1048576,2,0),0)*100,"-"))</f>
        <v>24.345199763774872</v>
      </c>
      <c r="X12" s="66">
        <f>IF($C12="","",IFERROR(VLOOKUP(X$3&amp;"_"&amp;X$6&amp;"_"&amp;$B12,'Pnad-C'!$1:$1048576,HLOOKUP($C12,'Pnad-C'!$1:$1048576,2,0),0)*100,"-"))</f>
        <v>24.858006834983826</v>
      </c>
      <c r="Y12" s="66">
        <f>IF($C12="","",IFERROR(VLOOKUP(Y$3&amp;"_"&amp;Y$6&amp;"_"&amp;$B12,'Pnad-C'!$1:$1048576,HLOOKUP($C12,'Pnad-C'!$1:$1048576,2,0),0)*100,"-"))</f>
        <v>25.062912702560425</v>
      </c>
      <c r="Z12" s="66">
        <f>IF($C12="","",IFERROR(VLOOKUP(Z$3&amp;"_"&amp;Z$6&amp;"_"&amp;$B12,'Pnad-C'!$1:$1048576,HLOOKUP($C12,'Pnad-C'!$1:$1048576,2,0),0)*100,"-"))</f>
        <v>23.899483680725098</v>
      </c>
      <c r="AA12" s="66">
        <f>IF($C12="","",IFERROR(VLOOKUP(AA$3&amp;"_"&amp;AA$6&amp;"_"&amp;$B12,'Pnad-C'!$1:$1048576,HLOOKUP($C12,'Pnad-C'!$1:$1048576,2,0),0)*100,"-"))</f>
        <v>24.541400372982025</v>
      </c>
      <c r="AB12" s="67"/>
      <c r="AC12" s="66">
        <f>IF($C12="","",IFERROR(VLOOKUP(AC$3&amp;"_"&amp;AC$6&amp;"_"&amp;$B12,'Pnad-C'!$1:$1048576,HLOOKUP($C12,'Pnad-C'!$1:$1048576,2,0),0)*100,"-"))</f>
        <v>25.198447704315186</v>
      </c>
      <c r="AD12" s="66">
        <f>IF($C12="","",IFERROR(VLOOKUP(AD$3&amp;"_"&amp;AD$6&amp;"_"&amp;$B12,'Pnad-C'!$1:$1048576,HLOOKUP($C12,'Pnad-C'!$1:$1048576,2,0),0)*100,"-"))</f>
        <v>25.198447704315186</v>
      </c>
    </row>
    <row r="13" spans="1:30" s="50" customFormat="1" ht="23.25" customHeight="1" thickBot="1" x14ac:dyDescent="0.3">
      <c r="A13" s="45"/>
      <c r="B13" s="45" t="s">
        <v>19</v>
      </c>
      <c r="C13" s="46" t="str">
        <f>C9</f>
        <v>emp_scart_cprop_nctrb</v>
      </c>
      <c r="D13" s="65" t="s">
        <v>20</v>
      </c>
      <c r="E13" s="66">
        <f>IF($C13="","",IFERROR(VLOOKUP(E$3&amp;"_"&amp;E$6&amp;"_"&amp;$B13,'Pnad-C'!$1:$1048576,HLOOKUP($C13,'Pnad-C'!$1:$1048576,2,0),0)*100,"-"))</f>
        <v>26.10313892364502</v>
      </c>
      <c r="F13" s="66">
        <f>IF($C13="","",IFERROR(VLOOKUP(F$3&amp;"_"&amp;F$6&amp;"_"&amp;$B13,'Pnad-C'!$1:$1048576,HLOOKUP($C13,'Pnad-C'!$1:$1048576,2,0),0)*100,"-"))</f>
        <v>25.779858231544495</v>
      </c>
      <c r="G13" s="66">
        <f>IF($C13="","",IFERROR(VLOOKUP(G$3&amp;"_"&amp;G$6&amp;"_"&amp;$B13,'Pnad-C'!$1:$1048576,HLOOKUP($C13,'Pnad-C'!$1:$1048576,2,0),0)*100,"-"))</f>
        <v>25.300464034080505</v>
      </c>
      <c r="H13" s="66">
        <f>IF($C13="","",IFERROR(VLOOKUP(H$3&amp;"_"&amp;H$6&amp;"_"&amp;$B13,'Pnad-C'!$1:$1048576,HLOOKUP($C13,'Pnad-C'!$1:$1048576,2,0),0)*100,"-"))</f>
        <v>24.655979871749878</v>
      </c>
      <c r="I13" s="66">
        <f>IF($C13="","",IFERROR(VLOOKUP(I$3&amp;"_"&amp;I$6&amp;"_"&amp;$B13,'Pnad-C'!$1:$1048576,HLOOKUP($C13,'Pnad-C'!$1:$1048576,2,0),0)*100,"-"))</f>
        <v>25.459861755371094</v>
      </c>
      <c r="J13" s="67"/>
      <c r="K13" s="66">
        <f>IF($C13="","",IFERROR(VLOOKUP(K$3&amp;"_"&amp;K$6&amp;"_"&amp;$B13,'Pnad-C'!$1:$1048576,HLOOKUP($C13,'Pnad-C'!$1:$1048576,2,0),0)*100,"-"))</f>
        <v>24.669216573238373</v>
      </c>
      <c r="L13" s="66">
        <f>IF($C13="","",IFERROR(VLOOKUP(L$3&amp;"_"&amp;L$6&amp;"_"&amp;$B13,'Pnad-C'!$1:$1048576,HLOOKUP($C13,'Pnad-C'!$1:$1048576,2,0),0)*100,"-"))</f>
        <v>24.301722645759583</v>
      </c>
      <c r="M13" s="66">
        <f>IF($C13="","",IFERROR(VLOOKUP(M$3&amp;"_"&amp;M$6&amp;"_"&amp;$B13,'Pnad-C'!$1:$1048576,HLOOKUP($C13,'Pnad-C'!$1:$1048576,2,0),0)*100,"-"))</f>
        <v>22.775088250637054</v>
      </c>
      <c r="N13" s="66">
        <f>IF($C13="","",IFERROR(VLOOKUP(N$3&amp;"_"&amp;N$6&amp;"_"&amp;$B13,'Pnad-C'!$1:$1048576,HLOOKUP($C13,'Pnad-C'!$1:$1048576,2,0),0)*100,"-"))</f>
        <v>21.813136339187622</v>
      </c>
      <c r="O13" s="66">
        <f>IF($C13="","",IFERROR(VLOOKUP(O$3&amp;"_"&amp;O$6&amp;"_"&amp;$B13,'Pnad-C'!$1:$1048576,HLOOKUP($C13,'Pnad-C'!$1:$1048576,2,0),0)*100,"-"))</f>
        <v>23.389790952205658</v>
      </c>
      <c r="P13" s="67"/>
      <c r="Q13" s="66">
        <f>IF($C13="","",IFERROR(VLOOKUP(Q$3&amp;"_"&amp;Q$6&amp;"_"&amp;$B13,'Pnad-C'!$1:$1048576,HLOOKUP($C13,'Pnad-C'!$1:$1048576,2,0),0)*100,"-"))</f>
        <v>21.354468166828156</v>
      </c>
      <c r="R13" s="66">
        <f>IF($C13="","",IFERROR(VLOOKUP(R$3&amp;"_"&amp;R$6&amp;"_"&amp;$B13,'Pnad-C'!$1:$1048576,HLOOKUP($C13,'Pnad-C'!$1:$1048576,2,0),0)*100,"-"))</f>
        <v>21.19436115026474</v>
      </c>
      <c r="S13" s="66">
        <f>IF($C13="","",IFERROR(VLOOKUP(S$3&amp;"_"&amp;S$6&amp;"_"&amp;$B13,'Pnad-C'!$1:$1048576,HLOOKUP($C13,'Pnad-C'!$1:$1048576,2,0),0)*100,"-"))</f>
        <v>21.172071993350983</v>
      </c>
      <c r="T13" s="66">
        <f>IF($C13="","",IFERROR(VLOOKUP(T$3&amp;"_"&amp;T$6&amp;"_"&amp;$B13,'Pnad-C'!$1:$1048576,HLOOKUP($C13,'Pnad-C'!$1:$1048576,2,0),0)*100,"-"))</f>
        <v>21.563516557216644</v>
      </c>
      <c r="U13" s="66">
        <f>IF($C13="","",IFERROR(VLOOKUP(U$3&amp;"_"&amp;U$6&amp;"_"&amp;$B13,'Pnad-C'!$1:$1048576,HLOOKUP($C13,'Pnad-C'!$1:$1048576,2,0),0)*100,"-"))</f>
        <v>21.321104466915131</v>
      </c>
      <c r="V13" s="67"/>
      <c r="W13" s="66">
        <f>IF($C13="","",IFERROR(VLOOKUP(W$3&amp;"_"&amp;W$6&amp;"_"&amp;$B13,'Pnad-C'!$1:$1048576,HLOOKUP($C13,'Pnad-C'!$1:$1048576,2,0),0)*100,"-"))</f>
        <v>21.56042605638504</v>
      </c>
      <c r="X13" s="66">
        <f>IF($C13="","",IFERROR(VLOOKUP(X$3&amp;"_"&amp;X$6&amp;"_"&amp;$B13,'Pnad-C'!$1:$1048576,HLOOKUP($C13,'Pnad-C'!$1:$1048576,2,0),0)*100,"-"))</f>
        <v>21.76511287689209</v>
      </c>
      <c r="Y13" s="66">
        <f>IF($C13="","",IFERROR(VLOOKUP(Y$3&amp;"_"&amp;Y$6&amp;"_"&amp;$B13,'Pnad-C'!$1:$1048576,HLOOKUP($C13,'Pnad-C'!$1:$1048576,2,0),0)*100,"-"))</f>
        <v>21.026726067066193</v>
      </c>
      <c r="Z13" s="66">
        <f>IF($C13="","",IFERROR(VLOOKUP(Z$3&amp;"_"&amp;Z$6&amp;"_"&amp;$B13,'Pnad-C'!$1:$1048576,HLOOKUP($C13,'Pnad-C'!$1:$1048576,2,0),0)*100,"-"))</f>
        <v>19.336262345314026</v>
      </c>
      <c r="AA13" s="66">
        <f>IF($C13="","",IFERROR(VLOOKUP(AA$3&amp;"_"&amp;AA$6&amp;"_"&amp;$B13,'Pnad-C'!$1:$1048576,HLOOKUP($C13,'Pnad-C'!$1:$1048576,2,0),0)*100,"-"))</f>
        <v>20.922131836414337</v>
      </c>
      <c r="AB13" s="67"/>
      <c r="AC13" s="66">
        <f>IF($C13="","",IFERROR(VLOOKUP(AC$3&amp;"_"&amp;AC$6&amp;"_"&amp;$B13,'Pnad-C'!$1:$1048576,HLOOKUP($C13,'Pnad-C'!$1:$1048576,2,0),0)*100,"-"))</f>
        <v>19.973692297935486</v>
      </c>
      <c r="AD13" s="66">
        <f>IF($C13="","",IFERROR(VLOOKUP(AD$3&amp;"_"&amp;AD$6&amp;"_"&amp;$B13,'Pnad-C'!$1:$1048576,HLOOKUP($C13,'Pnad-C'!$1:$1048576,2,0),0)*100,"-"))</f>
        <v>19.973692297935486</v>
      </c>
    </row>
    <row r="14" spans="1:30" ht="15.75" thickTop="1" x14ac:dyDescent="0.25">
      <c r="D14" s="60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x14ac:dyDescent="0.25">
      <c r="D15" s="62" t="s">
        <v>22</v>
      </c>
    </row>
    <row r="16" spans="1:30" x14ac:dyDescent="0.25">
      <c r="D16" s="63" t="s">
        <v>23</v>
      </c>
    </row>
    <row r="17" spans="4:4" x14ac:dyDescent="0.25">
      <c r="D1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32.140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78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Porcentagem de empregados sem carteira dentre o total de empregados: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44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23.25" customHeight="1" x14ac:dyDescent="0.25">
      <c r="A10" s="45"/>
      <c r="B10" s="45" t="s">
        <v>8</v>
      </c>
      <c r="C10" s="46" t="str">
        <f>C9</f>
        <v>emp_scart</v>
      </c>
      <c r="D10" s="65" t="s">
        <v>9</v>
      </c>
      <c r="E10" s="66">
        <f>IF($C10="","",IFERROR(VLOOKUP(E$3&amp;"_"&amp;E$6&amp;"_"&amp;$B10,'Pnad-C'!$1:$1048576,HLOOKUP($C10,'Pnad-C'!$1:$1048576,2,0),0)*100,"-"))</f>
        <v>31.785762310028076</v>
      </c>
      <c r="F10" s="66">
        <f>IF($C10="","",IFERROR(VLOOKUP(F$3&amp;"_"&amp;F$6&amp;"_"&amp;$B10,'Pnad-C'!$1:$1048576,HLOOKUP($C10,'Pnad-C'!$1:$1048576,2,0),0)*100,"-"))</f>
        <v>31.691458821296692</v>
      </c>
      <c r="G10" s="66">
        <f>IF($C10="","",IFERROR(VLOOKUP(G$3&amp;"_"&amp;G$6&amp;"_"&amp;$B10,'Pnad-C'!$1:$1048576,HLOOKUP($C10,'Pnad-C'!$1:$1048576,2,0),0)*100,"-"))</f>
        <v>31.874552369117737</v>
      </c>
      <c r="H10" s="66">
        <f>IF($C10="","",IFERROR(VLOOKUP(H$3&amp;"_"&amp;H$6&amp;"_"&amp;$B10,'Pnad-C'!$1:$1048576,HLOOKUP($C10,'Pnad-C'!$1:$1048576,2,0),0)*100,"-"))</f>
        <v>31.177380681037903</v>
      </c>
      <c r="I10" s="66">
        <f>IF($C10="","",IFERROR(VLOOKUP(I$3&amp;"_"&amp;I$6&amp;"_"&amp;$B10,'Pnad-C'!$1:$1048576,HLOOKUP($C10,'Pnad-C'!$1:$1048576,2,0),0)*100,"-"))</f>
        <v>31.632289290428162</v>
      </c>
      <c r="J10" s="67"/>
      <c r="K10" s="66">
        <f>IF($C10="","",IFERROR(VLOOKUP(K$3&amp;"_"&amp;K$6&amp;"_"&amp;$B10,'Pnad-C'!$1:$1048576,HLOOKUP($C10,'Pnad-C'!$1:$1048576,2,0),0)*100,"-"))</f>
        <v>30.84738552570343</v>
      </c>
      <c r="L10" s="66">
        <f>IF($C10="","",IFERROR(VLOOKUP(L$3&amp;"_"&amp;L$6&amp;"_"&amp;$B10,'Pnad-C'!$1:$1048576,HLOOKUP($C10,'Pnad-C'!$1:$1048576,2,0),0)*100,"-"))</f>
        <v>30.933237075805664</v>
      </c>
      <c r="M10" s="66">
        <f>IF($C10="","",IFERROR(VLOOKUP(M$3&amp;"_"&amp;M$6&amp;"_"&amp;$B10,'Pnad-C'!$1:$1048576,HLOOKUP($C10,'Pnad-C'!$1:$1048576,2,0),0)*100,"-"))</f>
        <v>30.881121754646301</v>
      </c>
      <c r="N10" s="66">
        <f>IF($C10="","",IFERROR(VLOOKUP(N$3&amp;"_"&amp;N$6&amp;"_"&amp;$B10,'Pnad-C'!$1:$1048576,HLOOKUP($C10,'Pnad-C'!$1:$1048576,2,0),0)*100,"-"))</f>
        <v>30.348533391952515</v>
      </c>
      <c r="O10" s="66">
        <f>IF($C10="","",IFERROR(VLOOKUP(O$3&amp;"_"&amp;O$6&amp;"_"&amp;$B10,'Pnad-C'!$1:$1048576,HLOOKUP($C10,'Pnad-C'!$1:$1048576,2,0),0)*100,"-"))</f>
        <v>30.752569437026978</v>
      </c>
      <c r="P10" s="67"/>
      <c r="Q10" s="66">
        <f>IF($C10="","",IFERROR(VLOOKUP(Q$3&amp;"_"&amp;Q$6&amp;"_"&amp;$B10,'Pnad-C'!$1:$1048576,HLOOKUP($C10,'Pnad-C'!$1:$1048576,2,0),0)*100,"-"))</f>
        <v>29.552945494651794</v>
      </c>
      <c r="R10" s="66">
        <f>IF($C10="","",IFERROR(VLOOKUP(R$3&amp;"_"&amp;R$6&amp;"_"&amp;$B10,'Pnad-C'!$1:$1048576,HLOOKUP($C10,'Pnad-C'!$1:$1048576,2,0),0)*100,"-"))</f>
        <v>29.338780045509338</v>
      </c>
      <c r="S10" s="66">
        <f>IF($C10="","",IFERROR(VLOOKUP(S$3&amp;"_"&amp;S$6&amp;"_"&amp;$B10,'Pnad-C'!$1:$1048576,HLOOKUP($C10,'Pnad-C'!$1:$1048576,2,0),0)*100,"-"))</f>
        <v>29.42107617855072</v>
      </c>
      <c r="T10" s="66">
        <f>IF($C10="","",IFERROR(VLOOKUP(T$3&amp;"_"&amp;T$6&amp;"_"&amp;$B10,'Pnad-C'!$1:$1048576,HLOOKUP($C10,'Pnad-C'!$1:$1048576,2,0),0)*100,"-"))</f>
        <v>29.741474986076355</v>
      </c>
      <c r="U10" s="66">
        <f>IF($C10="","",IFERROR(VLOOKUP(U$3&amp;"_"&amp;U$6&amp;"_"&amp;$B10,'Pnad-C'!$1:$1048576,HLOOKUP($C10,'Pnad-C'!$1:$1048576,2,0),0)*100,"-"))</f>
        <v>29.513567686080933</v>
      </c>
      <c r="V10" s="67"/>
      <c r="W10" s="66">
        <f>IF($C10="","",IFERROR(VLOOKUP(W$3&amp;"_"&amp;W$6&amp;"_"&amp;$B10,'Pnad-C'!$1:$1048576,HLOOKUP($C10,'Pnad-C'!$1:$1048576,2,0),0)*100,"-"))</f>
        <v>29.230180382728577</v>
      </c>
      <c r="X10" s="66">
        <f>IF($C10="","",IFERROR(VLOOKUP(X$3&amp;"_"&amp;X$6&amp;"_"&amp;$B10,'Pnad-C'!$1:$1048576,HLOOKUP($C10,'Pnad-C'!$1:$1048576,2,0),0)*100,"-"))</f>
        <v>29.568663239479065</v>
      </c>
      <c r="Y10" s="66">
        <f>IF($C10="","",IFERROR(VLOOKUP(Y$3&amp;"_"&amp;Y$6&amp;"_"&amp;$B10,'Pnad-C'!$1:$1048576,HLOOKUP($C10,'Pnad-C'!$1:$1048576,2,0),0)*100,"-"))</f>
        <v>30.131354928016663</v>
      </c>
      <c r="Z10" s="66">
        <f>IF($C10="","",IFERROR(VLOOKUP(Z$3&amp;"_"&amp;Z$6&amp;"_"&amp;$B10,'Pnad-C'!$1:$1048576,HLOOKUP($C10,'Pnad-C'!$1:$1048576,2,0),0)*100,"-"))</f>
        <v>29.851943254470825</v>
      </c>
      <c r="AA10" s="66">
        <f>IF($C10="","",IFERROR(VLOOKUP(AA$3&amp;"_"&amp;AA$6&amp;"_"&amp;$B10,'Pnad-C'!$1:$1048576,HLOOKUP($C10,'Pnad-C'!$1:$1048576,2,0),0)*100,"-"))</f>
        <v>29.695534706115723</v>
      </c>
      <c r="AB10" s="67"/>
      <c r="AC10" s="66">
        <f>IF($C10="","",IFERROR(VLOOKUP(AC$3&amp;"_"&amp;AC$6&amp;"_"&amp;$B10,'Pnad-C'!$1:$1048576,HLOOKUP($C10,'Pnad-C'!$1:$1048576,2,0),0)*100,"-"))</f>
        <v>29.360169172286987</v>
      </c>
      <c r="AD10" s="66">
        <f>IF($C10="","",IFERROR(VLOOKUP(AD$3&amp;"_"&amp;AD$6&amp;"_"&amp;$B10,'Pnad-C'!$1:$1048576,HLOOKUP($C10,'Pnad-C'!$1:$1048576,2,0),0)*100,"-"))</f>
        <v>29.360169172286987</v>
      </c>
    </row>
    <row r="11" spans="1:30" s="50" customFormat="1" ht="23.25" customHeight="1" x14ac:dyDescent="0.25">
      <c r="A11" s="45"/>
      <c r="B11" s="45" t="s">
        <v>15</v>
      </c>
      <c r="C11" s="46" t="str">
        <f>C9</f>
        <v>emp_scart</v>
      </c>
      <c r="D11" s="65" t="s">
        <v>16</v>
      </c>
      <c r="E11" s="66">
        <f>IF($C11="","",IFERROR(VLOOKUP(E$3&amp;"_"&amp;E$6&amp;"_"&amp;$B11,'Pnad-C'!$1:$1048576,HLOOKUP($C11,'Pnad-C'!$1:$1048576,2,0),0)*100,"-"))</f>
        <v>22.205263376235962</v>
      </c>
      <c r="F11" s="66">
        <f>IF($C11="","",IFERROR(VLOOKUP(F$3&amp;"_"&amp;F$6&amp;"_"&amp;$B11,'Pnad-C'!$1:$1048576,HLOOKUP($C11,'Pnad-C'!$1:$1048576,2,0),0)*100,"-"))</f>
        <v>21.797238290309906</v>
      </c>
      <c r="G11" s="66">
        <f>IF($C11="","",IFERROR(VLOOKUP(G$3&amp;"_"&amp;G$6&amp;"_"&amp;$B11,'Pnad-C'!$1:$1048576,HLOOKUP($C11,'Pnad-C'!$1:$1048576,2,0),0)*100,"-"))</f>
        <v>21.623027324676514</v>
      </c>
      <c r="H11" s="66">
        <f>IF($C11="","",IFERROR(VLOOKUP(H$3&amp;"_"&amp;H$6&amp;"_"&amp;$B11,'Pnad-C'!$1:$1048576,HLOOKUP($C11,'Pnad-C'!$1:$1048576,2,0),0)*100,"-"))</f>
        <v>21.076731383800507</v>
      </c>
      <c r="I11" s="66">
        <f>IF($C11="","",IFERROR(VLOOKUP(I$3&amp;"_"&amp;I$6&amp;"_"&amp;$B11,'Pnad-C'!$1:$1048576,HLOOKUP($C11,'Pnad-C'!$1:$1048576,2,0),0)*100,"-"))</f>
        <v>21.675565838813782</v>
      </c>
      <c r="J11" s="67"/>
      <c r="K11" s="66">
        <f>IF($C11="","",IFERROR(VLOOKUP(K$3&amp;"_"&amp;K$6&amp;"_"&amp;$B11,'Pnad-C'!$1:$1048576,HLOOKUP($C11,'Pnad-C'!$1:$1048576,2,0),0)*100,"-"))</f>
        <v>21.003741025924683</v>
      </c>
      <c r="L11" s="66">
        <f>IF($C11="","",IFERROR(VLOOKUP(L$3&amp;"_"&amp;L$6&amp;"_"&amp;$B11,'Pnad-C'!$1:$1048576,HLOOKUP($C11,'Pnad-C'!$1:$1048576,2,0),0)*100,"-"))</f>
        <v>21.228089928627014</v>
      </c>
      <c r="M11" s="66">
        <f>IF($C11="","",IFERROR(VLOOKUP(M$3&amp;"_"&amp;M$6&amp;"_"&amp;$B11,'Pnad-C'!$1:$1048576,HLOOKUP($C11,'Pnad-C'!$1:$1048576,2,0),0)*100,"-"))</f>
        <v>21.18125855922699</v>
      </c>
      <c r="N11" s="66">
        <f>IF($C11="","",IFERROR(VLOOKUP(N$3&amp;"_"&amp;N$6&amp;"_"&amp;$B11,'Pnad-C'!$1:$1048576,HLOOKUP($C11,'Pnad-C'!$1:$1048576,2,0),0)*100,"-"))</f>
        <v>20.261856913566589</v>
      </c>
      <c r="O11" s="66">
        <f>IF($C11="","",IFERROR(VLOOKUP(O$3&amp;"_"&amp;O$6&amp;"_"&amp;$B11,'Pnad-C'!$1:$1048576,HLOOKUP($C11,'Pnad-C'!$1:$1048576,2,0),0)*100,"-"))</f>
        <v>20.918735861778259</v>
      </c>
      <c r="P11" s="67"/>
      <c r="Q11" s="66">
        <f>IF($C11="","",IFERROR(VLOOKUP(Q$3&amp;"_"&amp;Q$6&amp;"_"&amp;$B11,'Pnad-C'!$1:$1048576,HLOOKUP($C11,'Pnad-C'!$1:$1048576,2,0),0)*100,"-"))</f>
        <v>19.641311466693878</v>
      </c>
      <c r="R11" s="66">
        <f>IF($C11="","",IFERROR(VLOOKUP(R$3&amp;"_"&amp;R$6&amp;"_"&amp;$B11,'Pnad-C'!$1:$1048576,HLOOKUP($C11,'Pnad-C'!$1:$1048576,2,0),0)*100,"-"))</f>
        <v>19.726017117500305</v>
      </c>
      <c r="S11" s="66">
        <f>IF($C11="","",IFERROR(VLOOKUP(S$3&amp;"_"&amp;S$6&amp;"_"&amp;$B11,'Pnad-C'!$1:$1048576,HLOOKUP($C11,'Pnad-C'!$1:$1048576,2,0),0)*100,"-"))</f>
        <v>19.118344783782959</v>
      </c>
      <c r="T11" s="66">
        <f>IF($C11="","",IFERROR(VLOOKUP(T$3&amp;"_"&amp;T$6&amp;"_"&amp;$B11,'Pnad-C'!$1:$1048576,HLOOKUP($C11,'Pnad-C'!$1:$1048576,2,0),0)*100,"-"))</f>
        <v>20.455488562583923</v>
      </c>
      <c r="U11" s="66">
        <f>IF($C11="","",IFERROR(VLOOKUP(U$3&amp;"_"&amp;U$6&amp;"_"&amp;$B11,'Pnad-C'!$1:$1048576,HLOOKUP($C11,'Pnad-C'!$1:$1048576,2,0),0)*100,"-"))</f>
        <v>19.735290110111237</v>
      </c>
      <c r="V11" s="67"/>
      <c r="W11" s="66">
        <f>IF($C11="","",IFERROR(VLOOKUP(W$3&amp;"_"&amp;W$6&amp;"_"&amp;$B11,'Pnad-C'!$1:$1048576,HLOOKUP($C11,'Pnad-C'!$1:$1048576,2,0),0)*100,"-"))</f>
        <v>19.826197624206543</v>
      </c>
      <c r="X11" s="66">
        <f>IF($C11="","",IFERROR(VLOOKUP(X$3&amp;"_"&amp;X$6&amp;"_"&amp;$B11,'Pnad-C'!$1:$1048576,HLOOKUP($C11,'Pnad-C'!$1:$1048576,2,0),0)*100,"-"))</f>
        <v>20.418120920658112</v>
      </c>
      <c r="Y11" s="66">
        <f>IF($C11="","",IFERROR(VLOOKUP(Y$3&amp;"_"&amp;Y$6&amp;"_"&amp;$B11,'Pnad-C'!$1:$1048576,HLOOKUP($C11,'Pnad-C'!$1:$1048576,2,0),0)*100,"-"))</f>
        <v>20.859606564044952</v>
      </c>
      <c r="Z11" s="66">
        <f>IF($C11="","",IFERROR(VLOOKUP(Z$3&amp;"_"&amp;Z$6&amp;"_"&amp;$B11,'Pnad-C'!$1:$1048576,HLOOKUP($C11,'Pnad-C'!$1:$1048576,2,0),0)*100,"-"))</f>
        <v>19.8348268866539</v>
      </c>
      <c r="AA11" s="66">
        <f>IF($C11="","",IFERROR(VLOOKUP(AA$3&amp;"_"&amp;AA$6&amp;"_"&amp;$B11,'Pnad-C'!$1:$1048576,HLOOKUP($C11,'Pnad-C'!$1:$1048576,2,0),0)*100,"-"))</f>
        <v>20.234687626361847</v>
      </c>
      <c r="AB11" s="67"/>
      <c r="AC11" s="66">
        <f>IF($C11="","",IFERROR(VLOOKUP(AC$3&amp;"_"&amp;AC$6&amp;"_"&amp;$B11,'Pnad-C'!$1:$1048576,HLOOKUP($C11,'Pnad-C'!$1:$1048576,2,0),0)*100,"-"))</f>
        <v>19.827237725257874</v>
      </c>
      <c r="AD11" s="66">
        <f>IF($C11="","",IFERROR(VLOOKUP(AD$3&amp;"_"&amp;AD$6&amp;"_"&amp;$B11,'Pnad-C'!$1:$1048576,HLOOKUP($C11,'Pnad-C'!$1:$1048576,2,0),0)*100,"-"))</f>
        <v>19.827237725257874</v>
      </c>
    </row>
    <row r="12" spans="1:30" s="50" customFormat="1" ht="23.25" customHeight="1" x14ac:dyDescent="0.25">
      <c r="A12" s="45"/>
      <c r="B12" s="45" t="s">
        <v>17</v>
      </c>
      <c r="C12" s="46" t="str">
        <f>C9</f>
        <v>emp_scart</v>
      </c>
      <c r="D12" s="68" t="s">
        <v>18</v>
      </c>
      <c r="E12" s="66">
        <f>IF($C12="","",IFERROR(VLOOKUP(E$3&amp;"_"&amp;E$6&amp;"_"&amp;$B12,'Pnad-C'!$1:$1048576,HLOOKUP($C12,'Pnad-C'!$1:$1048576,2,0),0)*100,"-"))</f>
        <v>24.303038418292999</v>
      </c>
      <c r="F12" s="66">
        <f>IF($C12="","",IFERROR(VLOOKUP(F$3&amp;"_"&amp;F$6&amp;"_"&amp;$B12,'Pnad-C'!$1:$1048576,HLOOKUP($C12,'Pnad-C'!$1:$1048576,2,0),0)*100,"-"))</f>
        <v>22.578264772891998</v>
      </c>
      <c r="G12" s="66">
        <f>IF($C12="","",IFERROR(VLOOKUP(G$3&amp;"_"&amp;G$6&amp;"_"&amp;$B12,'Pnad-C'!$1:$1048576,HLOOKUP($C12,'Pnad-C'!$1:$1048576,2,0),0)*100,"-"))</f>
        <v>22.034449875354767</v>
      </c>
      <c r="H12" s="66">
        <f>IF($C12="","",IFERROR(VLOOKUP(H$3&amp;"_"&amp;H$6&amp;"_"&amp;$B12,'Pnad-C'!$1:$1048576,HLOOKUP($C12,'Pnad-C'!$1:$1048576,2,0),0)*100,"-"))</f>
        <v>21.314157545566559</v>
      </c>
      <c r="I12" s="66">
        <f>IF($C12="","",IFERROR(VLOOKUP(I$3&amp;"_"&amp;I$6&amp;"_"&amp;$B12,'Pnad-C'!$1:$1048576,HLOOKUP($C12,'Pnad-C'!$1:$1048576,2,0),0)*100,"-"))</f>
        <v>22.557477653026581</v>
      </c>
      <c r="J12" s="67"/>
      <c r="K12" s="66">
        <f>IF($C12="","",IFERROR(VLOOKUP(K$3&amp;"_"&amp;K$6&amp;"_"&amp;$B12,'Pnad-C'!$1:$1048576,HLOOKUP($C12,'Pnad-C'!$1:$1048576,2,0),0)*100,"-"))</f>
        <v>21.814917027950287</v>
      </c>
      <c r="L12" s="66">
        <f>IF($C12="","",IFERROR(VLOOKUP(L$3&amp;"_"&amp;L$6&amp;"_"&amp;$B12,'Pnad-C'!$1:$1048576,HLOOKUP($C12,'Pnad-C'!$1:$1048576,2,0),0)*100,"-"))</f>
        <v>21.970079839229584</v>
      </c>
      <c r="M12" s="66">
        <f>IF($C12="","",IFERROR(VLOOKUP(M$3&amp;"_"&amp;M$6&amp;"_"&amp;$B12,'Pnad-C'!$1:$1048576,HLOOKUP($C12,'Pnad-C'!$1:$1048576,2,0),0)*100,"-"))</f>
        <v>21.151597797870636</v>
      </c>
      <c r="N12" s="66">
        <f>IF($C12="","",IFERROR(VLOOKUP(N$3&amp;"_"&amp;N$6&amp;"_"&amp;$B12,'Pnad-C'!$1:$1048576,HLOOKUP($C12,'Pnad-C'!$1:$1048576,2,0),0)*100,"-"))</f>
        <v>20.648150146007538</v>
      </c>
      <c r="O12" s="66">
        <f>IF($C12="","",IFERROR(VLOOKUP(O$3&amp;"_"&amp;O$6&amp;"_"&amp;$B12,'Pnad-C'!$1:$1048576,HLOOKUP($C12,'Pnad-C'!$1:$1048576,2,0),0)*100,"-"))</f>
        <v>21.396186947822571</v>
      </c>
      <c r="P12" s="67"/>
      <c r="Q12" s="66">
        <f>IF($C12="","",IFERROR(VLOOKUP(Q$3&amp;"_"&amp;Q$6&amp;"_"&amp;$B12,'Pnad-C'!$1:$1048576,HLOOKUP($C12,'Pnad-C'!$1:$1048576,2,0),0)*100,"-"))</f>
        <v>19.952760636806488</v>
      </c>
      <c r="R12" s="66">
        <f>IF($C12="","",IFERROR(VLOOKUP(R$3&amp;"_"&amp;R$6&amp;"_"&amp;$B12,'Pnad-C'!$1:$1048576,HLOOKUP($C12,'Pnad-C'!$1:$1048576,2,0),0)*100,"-"))</f>
        <v>19.043661653995514</v>
      </c>
      <c r="S12" s="66">
        <f>IF($C12="","",IFERROR(VLOOKUP(S$3&amp;"_"&amp;S$6&amp;"_"&amp;$B12,'Pnad-C'!$1:$1048576,HLOOKUP($C12,'Pnad-C'!$1:$1048576,2,0),0)*100,"-"))</f>
        <v>18.549180030822754</v>
      </c>
      <c r="T12" s="66">
        <f>IF($C12="","",IFERROR(VLOOKUP(T$3&amp;"_"&amp;T$6&amp;"_"&amp;$B12,'Pnad-C'!$1:$1048576,HLOOKUP($C12,'Pnad-C'!$1:$1048576,2,0),0)*100,"-"))</f>
        <v>19.239450991153717</v>
      </c>
      <c r="U12" s="66">
        <f>IF($C12="","",IFERROR(VLOOKUP(U$3&amp;"_"&amp;U$6&amp;"_"&amp;$B12,'Pnad-C'!$1:$1048576,HLOOKUP($C12,'Pnad-C'!$1:$1048576,2,0),0)*100,"-"))</f>
        <v>19.196262955665588</v>
      </c>
      <c r="V12" s="67"/>
      <c r="W12" s="66">
        <f>IF($C12="","",IFERROR(VLOOKUP(W$3&amp;"_"&amp;W$6&amp;"_"&amp;$B12,'Pnad-C'!$1:$1048576,HLOOKUP($C12,'Pnad-C'!$1:$1048576,2,0),0)*100,"-"))</f>
        <v>18.134579062461853</v>
      </c>
      <c r="X12" s="66">
        <f>IF($C12="","",IFERROR(VLOOKUP(X$3&amp;"_"&amp;X$6&amp;"_"&amp;$B12,'Pnad-C'!$1:$1048576,HLOOKUP($C12,'Pnad-C'!$1:$1048576,2,0),0)*100,"-"))</f>
        <v>19.119714200496674</v>
      </c>
      <c r="Y12" s="66">
        <f>IF($C12="","",IFERROR(VLOOKUP(Y$3&amp;"_"&amp;Y$6&amp;"_"&amp;$B12,'Pnad-C'!$1:$1048576,HLOOKUP($C12,'Pnad-C'!$1:$1048576,2,0),0)*100,"-"))</f>
        <v>19.956035912036896</v>
      </c>
      <c r="Z12" s="66">
        <f>IF($C12="","",IFERROR(VLOOKUP(Z$3&amp;"_"&amp;Z$6&amp;"_"&amp;$B12,'Pnad-C'!$1:$1048576,HLOOKUP($C12,'Pnad-C'!$1:$1048576,2,0),0)*100,"-"))</f>
        <v>19.120967388153076</v>
      </c>
      <c r="AA12" s="66">
        <f>IF($C12="","",IFERROR(VLOOKUP(AA$3&amp;"_"&amp;AA$6&amp;"_"&amp;$B12,'Pnad-C'!$1:$1048576,HLOOKUP($C12,'Pnad-C'!$1:$1048576,2,0),0)*100,"-"))</f>
        <v>19.082823395729065</v>
      </c>
      <c r="AB12" s="67"/>
      <c r="AC12" s="66">
        <f>IF($C12="","",IFERROR(VLOOKUP(AC$3&amp;"_"&amp;AC$6&amp;"_"&amp;$B12,'Pnad-C'!$1:$1048576,HLOOKUP($C12,'Pnad-C'!$1:$1048576,2,0),0)*100,"-"))</f>
        <v>19.505089521408081</v>
      </c>
      <c r="AD12" s="66">
        <f>IF($C12="","",IFERROR(VLOOKUP(AD$3&amp;"_"&amp;AD$6&amp;"_"&amp;$B12,'Pnad-C'!$1:$1048576,HLOOKUP($C12,'Pnad-C'!$1:$1048576,2,0),0)*100,"-"))</f>
        <v>19.505089521408081</v>
      </c>
    </row>
    <row r="13" spans="1:30" s="50" customFormat="1" ht="23.25" customHeight="1" thickBot="1" x14ac:dyDescent="0.3">
      <c r="A13" s="45"/>
      <c r="B13" s="45" t="s">
        <v>19</v>
      </c>
      <c r="C13" s="46" t="str">
        <f>C9</f>
        <v>emp_scart</v>
      </c>
      <c r="D13" s="65" t="s">
        <v>20</v>
      </c>
      <c r="E13" s="66">
        <f>IF($C13="","",IFERROR(VLOOKUP(E$3&amp;"_"&amp;E$6&amp;"_"&amp;$B13,'Pnad-C'!$1:$1048576,HLOOKUP($C13,'Pnad-C'!$1:$1048576,2,0),0)*100,"-"))</f>
        <v>21.385028958320618</v>
      </c>
      <c r="F13" s="66">
        <f>IF($C13="","",IFERROR(VLOOKUP(F$3&amp;"_"&amp;F$6&amp;"_"&amp;$B13,'Pnad-C'!$1:$1048576,HLOOKUP($C13,'Pnad-C'!$1:$1048576,2,0),0)*100,"-"))</f>
        <v>19.690239429473877</v>
      </c>
      <c r="G13" s="66">
        <f>IF($C13="","",IFERROR(VLOOKUP(G$3&amp;"_"&amp;G$6&amp;"_"&amp;$B13,'Pnad-C'!$1:$1048576,HLOOKUP($C13,'Pnad-C'!$1:$1048576,2,0),0)*100,"-"))</f>
        <v>19.830262660980225</v>
      </c>
      <c r="H13" s="66">
        <f>IF($C13="","",IFERROR(VLOOKUP(H$3&amp;"_"&amp;H$6&amp;"_"&amp;$B13,'Pnad-C'!$1:$1048576,HLOOKUP($C13,'Pnad-C'!$1:$1048576,2,0),0)*100,"-"))</f>
        <v>19.884979724884033</v>
      </c>
      <c r="I13" s="66">
        <f>IF($C13="","",IFERROR(VLOOKUP(I$3&amp;"_"&amp;I$6&amp;"_"&amp;$B13,'Pnad-C'!$1:$1048576,HLOOKUP($C13,'Pnad-C'!$1:$1048576,2,0),0)*100,"-"))</f>
        <v>20.197626948356628</v>
      </c>
      <c r="J13" s="67"/>
      <c r="K13" s="66">
        <f>IF($C13="","",IFERROR(VLOOKUP(K$3&amp;"_"&amp;K$6&amp;"_"&amp;$B13,'Pnad-C'!$1:$1048576,HLOOKUP($C13,'Pnad-C'!$1:$1048576,2,0),0)*100,"-"))</f>
        <v>20.907852053642273</v>
      </c>
      <c r="L13" s="66">
        <f>IF($C13="","",IFERROR(VLOOKUP(L$3&amp;"_"&amp;L$6&amp;"_"&amp;$B13,'Pnad-C'!$1:$1048576,HLOOKUP($C13,'Pnad-C'!$1:$1048576,2,0),0)*100,"-"))</f>
        <v>20.485861599445343</v>
      </c>
      <c r="M13" s="66">
        <f>IF($C13="","",IFERROR(VLOOKUP(M$3&amp;"_"&amp;M$6&amp;"_"&amp;$B13,'Pnad-C'!$1:$1048576,HLOOKUP($C13,'Pnad-C'!$1:$1048576,2,0),0)*100,"-"))</f>
        <v>19.624683260917664</v>
      </c>
      <c r="N13" s="66">
        <f>IF($C13="","",IFERROR(VLOOKUP(N$3&amp;"_"&amp;N$6&amp;"_"&amp;$B13,'Pnad-C'!$1:$1048576,HLOOKUP($C13,'Pnad-C'!$1:$1048576,2,0),0)*100,"-"))</f>
        <v>18.086209893226624</v>
      </c>
      <c r="O13" s="66">
        <f>IF($C13="","",IFERROR(VLOOKUP(O$3&amp;"_"&amp;O$6&amp;"_"&amp;$B13,'Pnad-C'!$1:$1048576,HLOOKUP($C13,'Pnad-C'!$1:$1048576,2,0),0)*100,"-"))</f>
        <v>19.776152074337006</v>
      </c>
      <c r="P13" s="67"/>
      <c r="Q13" s="66">
        <f>IF($C13="","",IFERROR(VLOOKUP(Q$3&amp;"_"&amp;Q$6&amp;"_"&amp;$B13,'Pnad-C'!$1:$1048576,HLOOKUP($C13,'Pnad-C'!$1:$1048576,2,0),0)*100,"-"))</f>
        <v>16.581439971923828</v>
      </c>
      <c r="R13" s="66">
        <f>IF($C13="","",IFERROR(VLOOKUP(R$3&amp;"_"&amp;R$6&amp;"_"&amp;$B13,'Pnad-C'!$1:$1048576,HLOOKUP($C13,'Pnad-C'!$1:$1048576,2,0),0)*100,"-"))</f>
        <v>16.00956916809082</v>
      </c>
      <c r="S13" s="66">
        <f>IF($C13="","",IFERROR(VLOOKUP(S$3&amp;"_"&amp;S$6&amp;"_"&amp;$B13,'Pnad-C'!$1:$1048576,HLOOKUP($C13,'Pnad-C'!$1:$1048576,2,0),0)*100,"-"))</f>
        <v>14.906026422977448</v>
      </c>
      <c r="T13" s="66">
        <f>IF($C13="","",IFERROR(VLOOKUP(T$3&amp;"_"&amp;T$6&amp;"_"&amp;$B13,'Pnad-C'!$1:$1048576,HLOOKUP($C13,'Pnad-C'!$1:$1048576,2,0),0)*100,"-"))</f>
        <v>15.823967754840851</v>
      </c>
      <c r="U13" s="66">
        <f>IF($C13="","",IFERROR(VLOOKUP(U$3&amp;"_"&amp;U$6&amp;"_"&amp;$B13,'Pnad-C'!$1:$1048576,HLOOKUP($C13,'Pnad-C'!$1:$1048576,2,0),0)*100,"-"))</f>
        <v>15.830251574516296</v>
      </c>
      <c r="V13" s="67"/>
      <c r="W13" s="66">
        <f>IF($C13="","",IFERROR(VLOOKUP(W$3&amp;"_"&amp;W$6&amp;"_"&amp;$B13,'Pnad-C'!$1:$1048576,HLOOKUP($C13,'Pnad-C'!$1:$1048576,2,0),0)*100,"-"))</f>
        <v>14.963269233703613</v>
      </c>
      <c r="X13" s="66">
        <f>IF($C13="","",IFERROR(VLOOKUP(X$3&amp;"_"&amp;X$6&amp;"_"&amp;$B13,'Pnad-C'!$1:$1048576,HLOOKUP($C13,'Pnad-C'!$1:$1048576,2,0),0)*100,"-"))</f>
        <v>15.1439368724823</v>
      </c>
      <c r="Y13" s="66">
        <f>IF($C13="","",IFERROR(VLOOKUP(Y$3&amp;"_"&amp;Y$6&amp;"_"&amp;$B13,'Pnad-C'!$1:$1048576,HLOOKUP($C13,'Pnad-C'!$1:$1048576,2,0),0)*100,"-"))</f>
        <v>15.793094038963318</v>
      </c>
      <c r="Z13" s="66">
        <f>IF($C13="","",IFERROR(VLOOKUP(Z$3&amp;"_"&amp;Z$6&amp;"_"&amp;$B13,'Pnad-C'!$1:$1048576,HLOOKUP($C13,'Pnad-C'!$1:$1048576,2,0),0)*100,"-"))</f>
        <v>13.944987952709198</v>
      </c>
      <c r="AA13" s="66">
        <f>IF($C13="","",IFERROR(VLOOKUP(AA$3&amp;"_"&amp;AA$6&amp;"_"&amp;$B13,'Pnad-C'!$1:$1048576,HLOOKUP($C13,'Pnad-C'!$1:$1048576,2,0),0)*100,"-"))</f>
        <v>14.961321651935577</v>
      </c>
      <c r="AB13" s="67"/>
      <c r="AC13" s="66">
        <f>IF($C13="","",IFERROR(VLOOKUP(AC$3&amp;"_"&amp;AC$6&amp;"_"&amp;$B13,'Pnad-C'!$1:$1048576,HLOOKUP($C13,'Pnad-C'!$1:$1048576,2,0),0)*100,"-"))</f>
        <v>13.777700066566467</v>
      </c>
      <c r="AD13" s="66">
        <f>IF($C13="","",IFERROR(VLOOKUP(AD$3&amp;"_"&amp;AD$6&amp;"_"&amp;$B13,'Pnad-C'!$1:$1048576,HLOOKUP($C13,'Pnad-C'!$1:$1048576,2,0),0)*100,"-"))</f>
        <v>13.777700066566467</v>
      </c>
    </row>
    <row r="14" spans="1:30" ht="15.75" thickTop="1" x14ac:dyDescent="0.25">
      <c r="D14" s="60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x14ac:dyDescent="0.25">
      <c r="D15" s="62" t="s">
        <v>22</v>
      </c>
    </row>
    <row r="16" spans="1:30" x14ac:dyDescent="0.25">
      <c r="D16" s="63" t="s">
        <v>23</v>
      </c>
    </row>
    <row r="17" spans="4:4" x14ac:dyDescent="0.25">
      <c r="D1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:AD5"/>
    </sheetView>
  </sheetViews>
  <sheetFormatPr defaultRowHeight="15" x14ac:dyDescent="0.25"/>
  <cols>
    <col min="3" max="3" width="11" bestFit="1" customWidth="1"/>
  </cols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9"/>
  <sheetViews>
    <sheetView showGridLines="0" zoomScale="70" zoomScaleNormal="70" workbookViewId="0">
      <pane ySplit="8" topLeftCell="A18" activePane="bottomLeft" state="frozen"/>
      <selection activeCell="D5" sqref="D5:AD5"/>
      <selection pane="bottomLeft" activeCell="D5" sqref="D5:AD5"/>
    </sheetView>
  </sheetViews>
  <sheetFormatPr defaultRowHeight="12.75" x14ac:dyDescent="0.25"/>
  <cols>
    <col min="1" max="1" width="5.5703125" style="79" customWidth="1"/>
    <col min="2" max="2" width="6.5703125" style="80" customWidth="1"/>
    <col min="3" max="3" width="23.140625" style="80" customWidth="1"/>
    <col min="4" max="4" width="6.42578125" style="80" customWidth="1"/>
    <col min="5" max="5" width="22.5703125" style="81" customWidth="1"/>
    <col min="6" max="6" width="32.140625" style="81" customWidth="1"/>
    <col min="7" max="7" width="21.85546875" style="81" customWidth="1"/>
    <col min="8" max="8" width="23.5703125" style="81" customWidth="1"/>
    <col min="9" max="9" width="17.28515625" style="81" customWidth="1"/>
    <col min="10" max="10" width="10.85546875" style="81" customWidth="1"/>
    <col min="11" max="11" width="11" style="80" customWidth="1"/>
    <col min="12" max="12" width="16.42578125" style="80" customWidth="1"/>
    <col min="13" max="13" width="12" style="80" customWidth="1"/>
    <col min="14" max="14" width="20.42578125" style="82" customWidth="1"/>
    <col min="15" max="16384" width="9.140625" style="79"/>
  </cols>
  <sheetData>
    <row r="1" spans="1:16" s="74" customFormat="1" ht="30" customHeight="1" x14ac:dyDescent="0.25">
      <c r="A1" s="70" t="s">
        <v>45</v>
      </c>
      <c r="B1" s="71"/>
      <c r="C1" s="71"/>
      <c r="D1" s="71"/>
      <c r="E1" s="72"/>
      <c r="F1" s="72"/>
      <c r="G1" s="72"/>
      <c r="H1" s="72"/>
      <c r="I1" s="72"/>
      <c r="J1" s="72"/>
      <c r="K1" s="71"/>
      <c r="L1" s="71"/>
      <c r="M1" s="71"/>
      <c r="N1" s="73"/>
    </row>
    <row r="2" spans="1:16" s="75" customFormat="1" ht="3.75" customHeight="1" x14ac:dyDescent="0.25">
      <c r="B2" s="76"/>
      <c r="C2" s="76"/>
      <c r="D2" s="76"/>
      <c r="E2" s="77"/>
      <c r="F2" s="77"/>
      <c r="G2" s="77"/>
      <c r="H2" s="77"/>
      <c r="I2" s="77"/>
      <c r="J2" s="77"/>
      <c r="K2" s="76"/>
      <c r="L2" s="76"/>
      <c r="M2" s="76"/>
      <c r="N2" s="78"/>
    </row>
    <row r="3" spans="1:16" ht="18.75" customHeight="1" x14ac:dyDescent="0.25"/>
    <row r="4" spans="1:16" ht="21" x14ac:dyDescent="0.25">
      <c r="B4" s="83" t="s">
        <v>46</v>
      </c>
    </row>
    <row r="5" spans="1:16" s="84" customFormat="1" ht="13.5" thickBot="1" x14ac:dyDescent="0.3">
      <c r="B5" s="85"/>
      <c r="C5" s="85"/>
      <c r="D5" s="86"/>
      <c r="E5" s="87"/>
      <c r="F5" s="87"/>
      <c r="G5" s="87"/>
      <c r="H5" s="87"/>
      <c r="I5" s="87"/>
      <c r="J5" s="87"/>
      <c r="K5" s="85"/>
      <c r="L5" s="85"/>
      <c r="M5" s="85"/>
      <c r="N5" s="88"/>
    </row>
    <row r="6" spans="1:16" ht="18.75" customHeight="1" thickTop="1" x14ac:dyDescent="0.25">
      <c r="B6" s="89" t="s">
        <v>47</v>
      </c>
      <c r="C6" s="89" t="s">
        <v>48</v>
      </c>
      <c r="D6" s="90" t="s">
        <v>49</v>
      </c>
      <c r="E6" s="91"/>
      <c r="F6" s="92" t="s">
        <v>50</v>
      </c>
      <c r="G6" s="89" t="s">
        <v>51</v>
      </c>
      <c r="H6" s="89"/>
      <c r="I6" s="89"/>
      <c r="J6" s="89"/>
      <c r="K6" s="89"/>
      <c r="L6" s="89"/>
      <c r="M6" s="89"/>
      <c r="N6" s="90" t="s">
        <v>52</v>
      </c>
    </row>
    <row r="7" spans="1:16" ht="66" customHeight="1" x14ac:dyDescent="0.25">
      <c r="B7" s="93"/>
      <c r="C7" s="93"/>
      <c r="D7" s="94"/>
      <c r="E7" s="95" t="s">
        <v>53</v>
      </c>
      <c r="F7" s="96"/>
      <c r="G7" s="96" t="s">
        <v>54</v>
      </c>
      <c r="H7" s="96" t="s">
        <v>55</v>
      </c>
      <c r="I7" s="96" t="s">
        <v>56</v>
      </c>
      <c r="J7" s="96" t="s">
        <v>57</v>
      </c>
      <c r="K7" s="96" t="s">
        <v>58</v>
      </c>
      <c r="L7" s="97" t="s">
        <v>59</v>
      </c>
      <c r="M7" s="98" t="s">
        <v>60</v>
      </c>
      <c r="N7" s="94"/>
    </row>
    <row r="8" spans="1:16" ht="12.75" customHeight="1" x14ac:dyDescent="0.25">
      <c r="B8" s="99"/>
      <c r="C8" s="99"/>
      <c r="D8" s="100"/>
      <c r="E8" s="101" t="s">
        <v>61</v>
      </c>
      <c r="F8" s="102"/>
      <c r="G8" s="102"/>
      <c r="H8" s="102"/>
      <c r="I8" s="102"/>
      <c r="J8" s="102"/>
      <c r="K8" s="102"/>
      <c r="L8" s="100"/>
      <c r="M8" s="103"/>
      <c r="N8" s="104"/>
    </row>
    <row r="9" spans="1:16" s="105" customFormat="1" ht="52.5" customHeight="1" x14ac:dyDescent="0.25">
      <c r="B9" s="106">
        <v>1</v>
      </c>
      <c r="C9" s="107" t="s">
        <v>62</v>
      </c>
      <c r="D9" s="108">
        <v>1</v>
      </c>
      <c r="E9" s="109">
        <v>1</v>
      </c>
      <c r="F9" s="110" t="s">
        <v>63</v>
      </c>
      <c r="G9" s="109" t="s">
        <v>64</v>
      </c>
      <c r="H9" s="111" t="s">
        <v>65</v>
      </c>
      <c r="I9" s="112" t="s">
        <v>66</v>
      </c>
      <c r="J9" s="111" t="s">
        <v>67</v>
      </c>
      <c r="K9" s="111" t="s">
        <v>68</v>
      </c>
      <c r="L9" s="113" t="s">
        <v>69</v>
      </c>
      <c r="M9" s="114">
        <v>1</v>
      </c>
      <c r="N9" s="115"/>
      <c r="O9" s="105" t="s">
        <v>70</v>
      </c>
      <c r="P9" s="105">
        <f>IF(OR(E9=1,E9=2),IF(B8&lt;&gt;B9,1,P8+1),"")</f>
        <v>1</v>
      </c>
    </row>
    <row r="10" spans="1:16" s="105" customFormat="1" ht="65.25" customHeight="1" x14ac:dyDescent="0.25">
      <c r="B10" s="116">
        <v>1</v>
      </c>
      <c r="C10" s="117" t="s">
        <v>62</v>
      </c>
      <c r="D10" s="118">
        <v>2</v>
      </c>
      <c r="E10" s="114">
        <v>1</v>
      </c>
      <c r="F10" s="119" t="s">
        <v>71</v>
      </c>
      <c r="G10" s="114" t="s">
        <v>64</v>
      </c>
      <c r="H10" s="114" t="s">
        <v>72</v>
      </c>
      <c r="I10" s="114" t="s">
        <v>18</v>
      </c>
      <c r="J10" s="114" t="s">
        <v>67</v>
      </c>
      <c r="K10" s="114" t="s">
        <v>68</v>
      </c>
      <c r="L10" s="115" t="s">
        <v>69</v>
      </c>
      <c r="M10" s="114">
        <v>1</v>
      </c>
      <c r="N10" s="115"/>
      <c r="P10" s="105">
        <f>IF(B9&lt;&gt;B10,1,P9+1)</f>
        <v>2</v>
      </c>
    </row>
    <row r="11" spans="1:16" s="105" customFormat="1" ht="51" x14ac:dyDescent="0.25">
      <c r="B11" s="116">
        <v>1</v>
      </c>
      <c r="C11" s="117" t="s">
        <v>62</v>
      </c>
      <c r="D11" s="120">
        <v>3</v>
      </c>
      <c r="E11" s="114">
        <v>3</v>
      </c>
      <c r="F11" s="117" t="s">
        <v>73</v>
      </c>
      <c r="G11" s="114" t="s">
        <v>64</v>
      </c>
      <c r="H11" s="114" t="s">
        <v>74</v>
      </c>
      <c r="I11" s="114" t="s">
        <v>18</v>
      </c>
      <c r="J11" s="114" t="s">
        <v>75</v>
      </c>
      <c r="K11" s="114" t="s">
        <v>68</v>
      </c>
      <c r="L11" s="115" t="s">
        <v>69</v>
      </c>
      <c r="M11" s="115">
        <v>1</v>
      </c>
      <c r="N11" s="115" t="s">
        <v>76</v>
      </c>
      <c r="P11" s="105">
        <f>IF(B10&lt;&gt;B11,1,P10+1)</f>
        <v>3</v>
      </c>
    </row>
    <row r="12" spans="1:16" s="105" customFormat="1" ht="66" customHeight="1" x14ac:dyDescent="0.25">
      <c r="B12" s="116">
        <v>1</v>
      </c>
      <c r="C12" s="117" t="s">
        <v>62</v>
      </c>
      <c r="D12" s="118">
        <v>4</v>
      </c>
      <c r="E12" s="114">
        <v>1</v>
      </c>
      <c r="F12" s="119" t="s">
        <v>77</v>
      </c>
      <c r="G12" s="114" t="s">
        <v>64</v>
      </c>
      <c r="H12" s="114" t="s">
        <v>78</v>
      </c>
      <c r="I12" s="114" t="s">
        <v>18</v>
      </c>
      <c r="J12" s="114" t="s">
        <v>67</v>
      </c>
      <c r="K12" s="114" t="s">
        <v>68</v>
      </c>
      <c r="L12" s="115" t="s">
        <v>69</v>
      </c>
      <c r="M12" s="115">
        <v>1</v>
      </c>
      <c r="N12" s="115"/>
      <c r="P12" s="105">
        <f>IF(B11&lt;&gt;B12,1,P11+1)</f>
        <v>4</v>
      </c>
    </row>
    <row r="13" spans="1:16" s="105" customFormat="1" ht="61.5" customHeight="1" x14ac:dyDescent="0.25">
      <c r="B13" s="116">
        <v>1</v>
      </c>
      <c r="C13" s="117" t="s">
        <v>62</v>
      </c>
      <c r="D13" s="118">
        <v>5</v>
      </c>
      <c r="E13" s="114">
        <v>1</v>
      </c>
      <c r="F13" s="119" t="s">
        <v>79</v>
      </c>
      <c r="G13" s="114" t="s">
        <v>64</v>
      </c>
      <c r="H13" s="114" t="s">
        <v>80</v>
      </c>
      <c r="I13" s="114" t="s">
        <v>18</v>
      </c>
      <c r="J13" s="114" t="s">
        <v>67</v>
      </c>
      <c r="K13" s="114" t="s">
        <v>68</v>
      </c>
      <c r="L13" s="115" t="s">
        <v>69</v>
      </c>
      <c r="M13" s="115">
        <v>1</v>
      </c>
      <c r="N13" s="115"/>
      <c r="P13" s="105">
        <f t="shared" ref="P13:P76" si="0">IF(B12&lt;&gt;B13,1,P12+1)</f>
        <v>5</v>
      </c>
    </row>
    <row r="14" spans="1:16" s="105" customFormat="1" ht="101.25" customHeight="1" x14ac:dyDescent="0.25">
      <c r="B14" s="116">
        <v>1</v>
      </c>
      <c r="C14" s="117" t="s">
        <v>62</v>
      </c>
      <c r="D14" s="121">
        <v>6</v>
      </c>
      <c r="E14" s="114">
        <v>1</v>
      </c>
      <c r="F14" s="122" t="s">
        <v>81</v>
      </c>
      <c r="G14" s="114" t="s">
        <v>64</v>
      </c>
      <c r="H14" s="114" t="s">
        <v>82</v>
      </c>
      <c r="I14" s="114" t="s">
        <v>18</v>
      </c>
      <c r="J14" s="114" t="s">
        <v>67</v>
      </c>
      <c r="K14" s="114" t="s">
        <v>68</v>
      </c>
      <c r="L14" s="115" t="s">
        <v>69</v>
      </c>
      <c r="M14" s="115">
        <v>1</v>
      </c>
      <c r="N14" s="115" t="s">
        <v>83</v>
      </c>
      <c r="P14" s="105">
        <f t="shared" si="0"/>
        <v>6</v>
      </c>
    </row>
    <row r="15" spans="1:16" s="105" customFormat="1" ht="89.25" x14ac:dyDescent="0.25">
      <c r="B15" s="116">
        <v>1</v>
      </c>
      <c r="C15" s="117" t="s">
        <v>62</v>
      </c>
      <c r="D15" s="118">
        <v>7</v>
      </c>
      <c r="E15" s="114">
        <v>1</v>
      </c>
      <c r="F15" s="119" t="s">
        <v>84</v>
      </c>
      <c r="G15" s="114" t="s">
        <v>64</v>
      </c>
      <c r="H15" s="114" t="s">
        <v>65</v>
      </c>
      <c r="I15" s="123" t="s">
        <v>66</v>
      </c>
      <c r="J15" s="114" t="s">
        <v>67</v>
      </c>
      <c r="K15" s="114" t="s">
        <v>68</v>
      </c>
      <c r="L15" s="115" t="s">
        <v>69</v>
      </c>
      <c r="M15" s="115">
        <v>1</v>
      </c>
      <c r="N15" s="115"/>
      <c r="O15" s="105" t="s">
        <v>85</v>
      </c>
      <c r="P15" s="105">
        <f t="shared" si="0"/>
        <v>7</v>
      </c>
    </row>
    <row r="16" spans="1:16" s="105" customFormat="1" ht="63.75" x14ac:dyDescent="0.25">
      <c r="B16" s="116">
        <v>1</v>
      </c>
      <c r="C16" s="117" t="s">
        <v>62</v>
      </c>
      <c r="D16" s="118">
        <v>8</v>
      </c>
      <c r="E16" s="114">
        <v>1</v>
      </c>
      <c r="F16" s="119" t="s">
        <v>86</v>
      </c>
      <c r="G16" s="114" t="s">
        <v>64</v>
      </c>
      <c r="H16" s="114" t="s">
        <v>87</v>
      </c>
      <c r="I16" s="114" t="s">
        <v>18</v>
      </c>
      <c r="J16" s="114" t="s">
        <v>67</v>
      </c>
      <c r="K16" s="114" t="s">
        <v>68</v>
      </c>
      <c r="L16" s="115" t="s">
        <v>69</v>
      </c>
      <c r="M16" s="115">
        <v>1</v>
      </c>
      <c r="N16" s="115"/>
      <c r="P16" s="105">
        <f t="shared" si="0"/>
        <v>8</v>
      </c>
    </row>
    <row r="17" spans="2:16" s="105" customFormat="1" ht="63.75" x14ac:dyDescent="0.25">
      <c r="B17" s="116">
        <v>1</v>
      </c>
      <c r="C17" s="117" t="s">
        <v>62</v>
      </c>
      <c r="D17" s="120">
        <v>9</v>
      </c>
      <c r="E17" s="114">
        <v>3</v>
      </c>
      <c r="F17" s="117" t="s">
        <v>88</v>
      </c>
      <c r="G17" s="114" t="s">
        <v>64</v>
      </c>
      <c r="H17" s="114" t="s">
        <v>89</v>
      </c>
      <c r="I17" s="114" t="s">
        <v>18</v>
      </c>
      <c r="J17" s="114" t="s">
        <v>75</v>
      </c>
      <c r="K17" s="114" t="s">
        <v>68</v>
      </c>
      <c r="L17" s="115" t="s">
        <v>69</v>
      </c>
      <c r="M17" s="115">
        <v>1</v>
      </c>
      <c r="N17" s="115" t="s">
        <v>76</v>
      </c>
      <c r="P17" s="105">
        <f t="shared" si="0"/>
        <v>9</v>
      </c>
    </row>
    <row r="18" spans="2:16" s="105" customFormat="1" ht="63.75" x14ac:dyDescent="0.25">
      <c r="B18" s="116">
        <v>1</v>
      </c>
      <c r="C18" s="117" t="s">
        <v>62</v>
      </c>
      <c r="D18" s="118">
        <v>10</v>
      </c>
      <c r="E18" s="114">
        <v>1</v>
      </c>
      <c r="F18" s="119" t="s">
        <v>90</v>
      </c>
      <c r="G18" s="114" t="s">
        <v>64</v>
      </c>
      <c r="H18" s="114" t="s">
        <v>91</v>
      </c>
      <c r="I18" s="114" t="s">
        <v>18</v>
      </c>
      <c r="J18" s="114" t="s">
        <v>67</v>
      </c>
      <c r="K18" s="114" t="s">
        <v>68</v>
      </c>
      <c r="L18" s="115" t="s">
        <v>69</v>
      </c>
      <c r="M18" s="115">
        <v>1</v>
      </c>
      <c r="N18" s="115"/>
      <c r="P18" s="105">
        <f t="shared" si="0"/>
        <v>10</v>
      </c>
    </row>
    <row r="19" spans="2:16" s="105" customFormat="1" ht="63.75" x14ac:dyDescent="0.25">
      <c r="B19" s="116">
        <v>1</v>
      </c>
      <c r="C19" s="117" t="s">
        <v>62</v>
      </c>
      <c r="D19" s="118">
        <v>11</v>
      </c>
      <c r="E19" s="114">
        <v>1</v>
      </c>
      <c r="F19" s="119" t="s">
        <v>92</v>
      </c>
      <c r="G19" s="114" t="s">
        <v>64</v>
      </c>
      <c r="H19" s="114" t="s">
        <v>93</v>
      </c>
      <c r="I19" s="114" t="s">
        <v>18</v>
      </c>
      <c r="J19" s="114" t="s">
        <v>67</v>
      </c>
      <c r="K19" s="114" t="s">
        <v>68</v>
      </c>
      <c r="L19" s="115" t="s">
        <v>69</v>
      </c>
      <c r="M19" s="115">
        <v>1</v>
      </c>
      <c r="N19" s="115"/>
      <c r="P19" s="105">
        <f t="shared" si="0"/>
        <v>11</v>
      </c>
    </row>
    <row r="20" spans="2:16" s="105" customFormat="1" ht="63.75" x14ac:dyDescent="0.25">
      <c r="B20" s="116">
        <v>1</v>
      </c>
      <c r="C20" s="117" t="s">
        <v>62</v>
      </c>
      <c r="D20" s="118">
        <v>12</v>
      </c>
      <c r="E20" s="114">
        <v>1</v>
      </c>
      <c r="F20" s="119" t="s">
        <v>94</v>
      </c>
      <c r="G20" s="114" t="s">
        <v>64</v>
      </c>
      <c r="H20" s="114" t="s">
        <v>95</v>
      </c>
      <c r="I20" s="114" t="s">
        <v>18</v>
      </c>
      <c r="J20" s="114" t="s">
        <v>67</v>
      </c>
      <c r="K20" s="114" t="s">
        <v>68</v>
      </c>
      <c r="L20" s="115" t="s">
        <v>69</v>
      </c>
      <c r="M20" s="115">
        <v>1</v>
      </c>
      <c r="N20" s="115"/>
      <c r="P20" s="105">
        <f t="shared" si="0"/>
        <v>12</v>
      </c>
    </row>
    <row r="21" spans="2:16" s="105" customFormat="1" ht="89.25" x14ac:dyDescent="0.25">
      <c r="B21" s="116">
        <v>1</v>
      </c>
      <c r="C21" s="117" t="s">
        <v>62</v>
      </c>
      <c r="D21" s="118">
        <v>100</v>
      </c>
      <c r="E21" s="114">
        <v>1</v>
      </c>
      <c r="F21" s="119" t="s">
        <v>96</v>
      </c>
      <c r="G21" s="114" t="s">
        <v>64</v>
      </c>
      <c r="H21" s="114" t="s">
        <v>97</v>
      </c>
      <c r="I21" s="114" t="s">
        <v>66</v>
      </c>
      <c r="J21" s="114" t="s">
        <v>67</v>
      </c>
      <c r="K21" s="114"/>
      <c r="L21" s="115" t="s">
        <v>69</v>
      </c>
      <c r="M21" s="115">
        <v>1</v>
      </c>
      <c r="N21" s="115"/>
      <c r="O21" s="105" t="s">
        <v>98</v>
      </c>
    </row>
    <row r="22" spans="2:16" s="105" customFormat="1" ht="89.25" x14ac:dyDescent="0.25">
      <c r="B22" s="116">
        <v>2</v>
      </c>
      <c r="C22" s="117" t="s">
        <v>99</v>
      </c>
      <c r="D22" s="118">
        <v>13</v>
      </c>
      <c r="E22" s="114">
        <v>1</v>
      </c>
      <c r="F22" s="119" t="s">
        <v>100</v>
      </c>
      <c r="G22" s="114" t="s">
        <v>64</v>
      </c>
      <c r="H22" s="114" t="s">
        <v>65</v>
      </c>
      <c r="I22" s="114" t="s">
        <v>66</v>
      </c>
      <c r="J22" s="114" t="s">
        <v>67</v>
      </c>
      <c r="K22" s="114" t="s">
        <v>68</v>
      </c>
      <c r="L22" s="115" t="s">
        <v>69</v>
      </c>
      <c r="M22" s="115">
        <v>1</v>
      </c>
      <c r="N22" s="115"/>
      <c r="O22" s="105" t="s">
        <v>101</v>
      </c>
      <c r="P22" s="105">
        <f>IF(B20&lt;&gt;B22,1,P20+1)</f>
        <v>1</v>
      </c>
    </row>
    <row r="23" spans="2:16" s="105" customFormat="1" ht="51" x14ac:dyDescent="0.25">
      <c r="B23" s="116">
        <v>2</v>
      </c>
      <c r="C23" s="117" t="s">
        <v>99</v>
      </c>
      <c r="D23" s="118">
        <v>14</v>
      </c>
      <c r="E23" s="114">
        <v>1</v>
      </c>
      <c r="F23" s="119" t="s">
        <v>102</v>
      </c>
      <c r="G23" s="114" t="s">
        <v>64</v>
      </c>
      <c r="H23" s="114" t="s">
        <v>72</v>
      </c>
      <c r="I23" s="114" t="s">
        <v>18</v>
      </c>
      <c r="J23" s="114" t="s">
        <v>67</v>
      </c>
      <c r="K23" s="114" t="s">
        <v>68</v>
      </c>
      <c r="L23" s="115" t="s">
        <v>69</v>
      </c>
      <c r="M23" s="115">
        <v>1</v>
      </c>
      <c r="N23" s="115"/>
      <c r="P23" s="105">
        <f t="shared" si="0"/>
        <v>2</v>
      </c>
    </row>
    <row r="24" spans="2:16" s="105" customFormat="1" ht="63" customHeight="1" x14ac:dyDescent="0.25">
      <c r="B24" s="116">
        <v>2</v>
      </c>
      <c r="C24" s="117" t="s">
        <v>99</v>
      </c>
      <c r="D24" s="120">
        <v>15</v>
      </c>
      <c r="E24" s="114">
        <v>3</v>
      </c>
      <c r="F24" s="117" t="s">
        <v>103</v>
      </c>
      <c r="G24" s="114" t="s">
        <v>64</v>
      </c>
      <c r="H24" s="114" t="s">
        <v>74</v>
      </c>
      <c r="I24" s="114" t="s">
        <v>18</v>
      </c>
      <c r="J24" s="114" t="s">
        <v>75</v>
      </c>
      <c r="K24" s="114" t="s">
        <v>68</v>
      </c>
      <c r="L24" s="115" t="s">
        <v>69</v>
      </c>
      <c r="M24" s="115">
        <v>1</v>
      </c>
      <c r="N24" s="115" t="s">
        <v>76</v>
      </c>
      <c r="P24" s="105">
        <f t="shared" si="0"/>
        <v>3</v>
      </c>
    </row>
    <row r="25" spans="2:16" s="105" customFormat="1" ht="51" x14ac:dyDescent="0.25">
      <c r="B25" s="116">
        <v>2</v>
      </c>
      <c r="C25" s="117" t="s">
        <v>99</v>
      </c>
      <c r="D25" s="118">
        <v>16</v>
      </c>
      <c r="E25" s="114">
        <v>1</v>
      </c>
      <c r="F25" s="119" t="s">
        <v>104</v>
      </c>
      <c r="G25" s="114" t="s">
        <v>64</v>
      </c>
      <c r="H25" s="114" t="s">
        <v>105</v>
      </c>
      <c r="I25" s="114" t="s">
        <v>18</v>
      </c>
      <c r="J25" s="114" t="s">
        <v>67</v>
      </c>
      <c r="K25" s="114" t="s">
        <v>68</v>
      </c>
      <c r="L25" s="115" t="s">
        <v>69</v>
      </c>
      <c r="M25" s="115">
        <v>1</v>
      </c>
      <c r="N25" s="115"/>
      <c r="P25" s="105">
        <f t="shared" si="0"/>
        <v>4</v>
      </c>
    </row>
    <row r="26" spans="2:16" s="105" customFormat="1" ht="60.75" customHeight="1" x14ac:dyDescent="0.25">
      <c r="B26" s="116">
        <v>2</v>
      </c>
      <c r="C26" s="117" t="s">
        <v>99</v>
      </c>
      <c r="D26" s="118">
        <v>17</v>
      </c>
      <c r="E26" s="114">
        <v>1</v>
      </c>
      <c r="F26" s="119" t="s">
        <v>106</v>
      </c>
      <c r="G26" s="114" t="s">
        <v>64</v>
      </c>
      <c r="H26" s="114" t="s">
        <v>80</v>
      </c>
      <c r="I26" s="114" t="s">
        <v>18</v>
      </c>
      <c r="J26" s="114" t="s">
        <v>67</v>
      </c>
      <c r="K26" s="114" t="s">
        <v>68</v>
      </c>
      <c r="L26" s="115" t="s">
        <v>69</v>
      </c>
      <c r="M26" s="115">
        <v>1</v>
      </c>
      <c r="N26" s="115"/>
      <c r="P26" s="105">
        <f t="shared" si="0"/>
        <v>5</v>
      </c>
    </row>
    <row r="27" spans="2:16" s="105" customFormat="1" ht="63.75" x14ac:dyDescent="0.25">
      <c r="B27" s="116">
        <v>2</v>
      </c>
      <c r="C27" s="117" t="s">
        <v>99</v>
      </c>
      <c r="D27" s="118">
        <v>18</v>
      </c>
      <c r="E27" s="114">
        <v>1</v>
      </c>
      <c r="F27" s="119" t="s">
        <v>107</v>
      </c>
      <c r="G27" s="114" t="s">
        <v>64</v>
      </c>
      <c r="H27" s="114" t="s">
        <v>82</v>
      </c>
      <c r="I27" s="114" t="s">
        <v>18</v>
      </c>
      <c r="J27" s="114" t="s">
        <v>67</v>
      </c>
      <c r="K27" s="114" t="s">
        <v>68</v>
      </c>
      <c r="L27" s="115" t="s">
        <v>69</v>
      </c>
      <c r="M27" s="115">
        <v>1</v>
      </c>
      <c r="N27" s="115"/>
      <c r="P27" s="105">
        <f t="shared" si="0"/>
        <v>6</v>
      </c>
    </row>
    <row r="28" spans="2:16" s="105" customFormat="1" ht="102" x14ac:dyDescent="0.25">
      <c r="B28" s="116">
        <v>2</v>
      </c>
      <c r="C28" s="117" t="s">
        <v>99</v>
      </c>
      <c r="D28" s="120">
        <v>19</v>
      </c>
      <c r="E28" s="114">
        <v>1</v>
      </c>
      <c r="F28" s="117" t="s">
        <v>108</v>
      </c>
      <c r="G28" s="114" t="s">
        <v>64</v>
      </c>
      <c r="H28" s="114" t="s">
        <v>109</v>
      </c>
      <c r="I28" s="114" t="s">
        <v>18</v>
      </c>
      <c r="J28" s="114" t="s">
        <v>67</v>
      </c>
      <c r="K28" s="114" t="s">
        <v>68</v>
      </c>
      <c r="L28" s="115" t="s">
        <v>69</v>
      </c>
      <c r="M28" s="115">
        <v>1</v>
      </c>
      <c r="N28" s="115"/>
      <c r="P28" s="105">
        <f t="shared" si="0"/>
        <v>7</v>
      </c>
    </row>
    <row r="29" spans="2:16" s="105" customFormat="1" ht="63.75" x14ac:dyDescent="0.25">
      <c r="B29" s="116">
        <v>2</v>
      </c>
      <c r="C29" s="117" t="s">
        <v>99</v>
      </c>
      <c r="D29" s="118">
        <v>20</v>
      </c>
      <c r="E29" s="114">
        <v>1</v>
      </c>
      <c r="F29" s="119" t="s">
        <v>110</v>
      </c>
      <c r="G29" s="114" t="s">
        <v>64</v>
      </c>
      <c r="H29" s="114" t="s">
        <v>111</v>
      </c>
      <c r="I29" s="114" t="s">
        <v>18</v>
      </c>
      <c r="J29" s="114" t="s">
        <v>67</v>
      </c>
      <c r="K29" s="114" t="s">
        <v>68</v>
      </c>
      <c r="L29" s="115" t="s">
        <v>69</v>
      </c>
      <c r="M29" s="115">
        <v>1</v>
      </c>
      <c r="N29" s="115"/>
      <c r="P29" s="105">
        <f t="shared" si="0"/>
        <v>8</v>
      </c>
    </row>
    <row r="30" spans="2:16" s="105" customFormat="1" ht="89.25" x14ac:dyDescent="0.25">
      <c r="B30" s="116">
        <v>4</v>
      </c>
      <c r="C30" s="117" t="s">
        <v>112</v>
      </c>
      <c r="D30" s="118">
        <v>21</v>
      </c>
      <c r="E30" s="114">
        <v>1</v>
      </c>
      <c r="F30" s="119" t="s">
        <v>113</v>
      </c>
      <c r="G30" s="114" t="s">
        <v>64</v>
      </c>
      <c r="H30" s="114" t="s">
        <v>114</v>
      </c>
      <c r="I30" s="114" t="s">
        <v>66</v>
      </c>
      <c r="J30" s="114" t="s">
        <v>67</v>
      </c>
      <c r="K30" s="123" t="s">
        <v>68</v>
      </c>
      <c r="L30" s="115" t="s">
        <v>69</v>
      </c>
      <c r="M30" s="115">
        <v>1</v>
      </c>
      <c r="N30" s="115"/>
      <c r="O30" s="105" t="s">
        <v>115</v>
      </c>
      <c r="P30" s="105">
        <f t="shared" si="0"/>
        <v>1</v>
      </c>
    </row>
    <row r="31" spans="2:16" s="105" customFormat="1" ht="51" x14ac:dyDescent="0.25">
      <c r="B31" s="116">
        <v>4</v>
      </c>
      <c r="C31" s="117" t="s">
        <v>112</v>
      </c>
      <c r="D31" s="118">
        <v>22</v>
      </c>
      <c r="E31" s="114">
        <v>1</v>
      </c>
      <c r="F31" s="119" t="s">
        <v>116</v>
      </c>
      <c r="G31" s="114" t="s">
        <v>64</v>
      </c>
      <c r="H31" s="114" t="s">
        <v>87</v>
      </c>
      <c r="I31" s="114" t="s">
        <v>18</v>
      </c>
      <c r="J31" s="114" t="s">
        <v>67</v>
      </c>
      <c r="K31" s="114" t="s">
        <v>68</v>
      </c>
      <c r="L31" s="115" t="s">
        <v>69</v>
      </c>
      <c r="M31" s="115">
        <v>1</v>
      </c>
      <c r="N31" s="115"/>
      <c r="P31" s="105">
        <f t="shared" si="0"/>
        <v>2</v>
      </c>
    </row>
    <row r="32" spans="2:16" s="105" customFormat="1" ht="51" x14ac:dyDescent="0.25">
      <c r="B32" s="116">
        <v>4</v>
      </c>
      <c r="C32" s="117" t="s">
        <v>112</v>
      </c>
      <c r="D32" s="120">
        <v>23</v>
      </c>
      <c r="E32" s="114">
        <v>3</v>
      </c>
      <c r="F32" s="117" t="s">
        <v>117</v>
      </c>
      <c r="G32" s="114" t="s">
        <v>64</v>
      </c>
      <c r="H32" s="114" t="s">
        <v>89</v>
      </c>
      <c r="I32" s="114" t="s">
        <v>18</v>
      </c>
      <c r="J32" s="114" t="s">
        <v>75</v>
      </c>
      <c r="K32" s="114" t="s">
        <v>68</v>
      </c>
      <c r="L32" s="115" t="s">
        <v>69</v>
      </c>
      <c r="M32" s="115">
        <v>1</v>
      </c>
      <c r="N32" s="115" t="s">
        <v>76</v>
      </c>
      <c r="P32" s="105">
        <f t="shared" si="0"/>
        <v>3</v>
      </c>
    </row>
    <row r="33" spans="2:16" s="105" customFormat="1" ht="51" x14ac:dyDescent="0.25">
      <c r="B33" s="116">
        <v>4</v>
      </c>
      <c r="C33" s="117" t="s">
        <v>112</v>
      </c>
      <c r="D33" s="118">
        <v>24</v>
      </c>
      <c r="E33" s="114">
        <v>1</v>
      </c>
      <c r="F33" s="119" t="s">
        <v>118</v>
      </c>
      <c r="G33" s="114" t="s">
        <v>64</v>
      </c>
      <c r="H33" s="114" t="s">
        <v>91</v>
      </c>
      <c r="I33" s="114" t="s">
        <v>18</v>
      </c>
      <c r="J33" s="114" t="s">
        <v>67</v>
      </c>
      <c r="K33" s="114" t="s">
        <v>68</v>
      </c>
      <c r="L33" s="115" t="s">
        <v>69</v>
      </c>
      <c r="M33" s="115">
        <v>1</v>
      </c>
      <c r="N33" s="115"/>
      <c r="P33" s="105">
        <f t="shared" si="0"/>
        <v>4</v>
      </c>
    </row>
    <row r="34" spans="2:16" s="105" customFormat="1" ht="51" x14ac:dyDescent="0.25">
      <c r="B34" s="116">
        <v>4</v>
      </c>
      <c r="C34" s="117" t="s">
        <v>112</v>
      </c>
      <c r="D34" s="118">
        <v>25</v>
      </c>
      <c r="E34" s="114">
        <v>1</v>
      </c>
      <c r="F34" s="119" t="s">
        <v>119</v>
      </c>
      <c r="G34" s="114" t="s">
        <v>64</v>
      </c>
      <c r="H34" s="114" t="s">
        <v>93</v>
      </c>
      <c r="I34" s="114" t="s">
        <v>18</v>
      </c>
      <c r="J34" s="114" t="s">
        <v>67</v>
      </c>
      <c r="K34" s="114" t="s">
        <v>68</v>
      </c>
      <c r="L34" s="115" t="s">
        <v>69</v>
      </c>
      <c r="M34" s="115">
        <v>1</v>
      </c>
      <c r="N34" s="115"/>
      <c r="P34" s="105">
        <f t="shared" si="0"/>
        <v>5</v>
      </c>
    </row>
    <row r="35" spans="2:16" s="105" customFormat="1" ht="63.75" x14ac:dyDescent="0.25">
      <c r="B35" s="116">
        <v>4</v>
      </c>
      <c r="C35" s="117" t="s">
        <v>112</v>
      </c>
      <c r="D35" s="118">
        <v>26</v>
      </c>
      <c r="E35" s="114">
        <v>3</v>
      </c>
      <c r="F35" s="119" t="s">
        <v>120</v>
      </c>
      <c r="G35" s="114" t="s">
        <v>64</v>
      </c>
      <c r="H35" s="114" t="s">
        <v>82</v>
      </c>
      <c r="I35" s="114" t="s">
        <v>18</v>
      </c>
      <c r="J35" s="114" t="s">
        <v>67</v>
      </c>
      <c r="K35" s="114" t="s">
        <v>68</v>
      </c>
      <c r="L35" s="115" t="s">
        <v>69</v>
      </c>
      <c r="M35" s="115">
        <v>1</v>
      </c>
      <c r="N35" s="115"/>
      <c r="P35" s="105">
        <f t="shared" si="0"/>
        <v>6</v>
      </c>
    </row>
    <row r="36" spans="2:16" s="105" customFormat="1" ht="66.75" customHeight="1" x14ac:dyDescent="0.25">
      <c r="B36" s="116">
        <v>4</v>
      </c>
      <c r="C36" s="117" t="s">
        <v>112</v>
      </c>
      <c r="D36" s="118">
        <v>27</v>
      </c>
      <c r="E36" s="114">
        <v>1</v>
      </c>
      <c r="F36" s="119" t="s">
        <v>121</v>
      </c>
      <c r="G36" s="114" t="s">
        <v>64</v>
      </c>
      <c r="H36" s="114" t="s">
        <v>72</v>
      </c>
      <c r="I36" s="114" t="s">
        <v>18</v>
      </c>
      <c r="J36" s="114" t="s">
        <v>67</v>
      </c>
      <c r="K36" s="114" t="s">
        <v>68</v>
      </c>
      <c r="L36" s="115" t="s">
        <v>69</v>
      </c>
      <c r="M36" s="115">
        <v>1</v>
      </c>
      <c r="N36" s="115"/>
      <c r="P36" s="105">
        <f t="shared" si="0"/>
        <v>7</v>
      </c>
    </row>
    <row r="37" spans="2:16" s="105" customFormat="1" ht="64.5" customHeight="1" x14ac:dyDescent="0.25">
      <c r="B37" s="116">
        <v>4</v>
      </c>
      <c r="C37" s="117" t="s">
        <v>112</v>
      </c>
      <c r="D37" s="120">
        <v>28</v>
      </c>
      <c r="E37" s="114">
        <v>3</v>
      </c>
      <c r="F37" s="117" t="s">
        <v>122</v>
      </c>
      <c r="G37" s="114" t="s">
        <v>64</v>
      </c>
      <c r="H37" s="114" t="s">
        <v>74</v>
      </c>
      <c r="I37" s="114" t="s">
        <v>18</v>
      </c>
      <c r="J37" s="114" t="s">
        <v>75</v>
      </c>
      <c r="K37" s="114" t="s">
        <v>68</v>
      </c>
      <c r="L37" s="115" t="s">
        <v>69</v>
      </c>
      <c r="M37" s="115">
        <v>1</v>
      </c>
      <c r="N37" s="115" t="s">
        <v>76</v>
      </c>
      <c r="P37" s="105">
        <f t="shared" si="0"/>
        <v>8</v>
      </c>
    </row>
    <row r="38" spans="2:16" s="105" customFormat="1" ht="63.75" x14ac:dyDescent="0.25">
      <c r="B38" s="116">
        <v>4</v>
      </c>
      <c r="C38" s="117" t="s">
        <v>112</v>
      </c>
      <c r="D38" s="118">
        <v>29</v>
      </c>
      <c r="E38" s="114">
        <v>1</v>
      </c>
      <c r="F38" s="119" t="s">
        <v>123</v>
      </c>
      <c r="G38" s="114" t="s">
        <v>64</v>
      </c>
      <c r="H38" s="114" t="s">
        <v>105</v>
      </c>
      <c r="I38" s="114" t="s">
        <v>18</v>
      </c>
      <c r="J38" s="114" t="s">
        <v>67</v>
      </c>
      <c r="K38" s="114" t="s">
        <v>68</v>
      </c>
      <c r="L38" s="115" t="s">
        <v>69</v>
      </c>
      <c r="M38" s="115">
        <v>1</v>
      </c>
      <c r="N38" s="115"/>
      <c r="P38" s="105">
        <f t="shared" si="0"/>
        <v>9</v>
      </c>
    </row>
    <row r="39" spans="2:16" s="105" customFormat="1" ht="63.75" x14ac:dyDescent="0.25">
      <c r="B39" s="116">
        <v>4</v>
      </c>
      <c r="C39" s="117" t="s">
        <v>112</v>
      </c>
      <c r="D39" s="118">
        <v>30</v>
      </c>
      <c r="E39" s="114">
        <v>1</v>
      </c>
      <c r="F39" s="119" t="s">
        <v>124</v>
      </c>
      <c r="G39" s="114" t="s">
        <v>64</v>
      </c>
      <c r="H39" s="114" t="s">
        <v>80</v>
      </c>
      <c r="I39" s="114" t="s">
        <v>18</v>
      </c>
      <c r="J39" s="114" t="s">
        <v>67</v>
      </c>
      <c r="K39" s="114" t="s">
        <v>68</v>
      </c>
      <c r="L39" s="115" t="s">
        <v>69</v>
      </c>
      <c r="M39" s="115">
        <v>1</v>
      </c>
      <c r="N39" s="115"/>
      <c r="P39" s="105">
        <f t="shared" si="0"/>
        <v>10</v>
      </c>
    </row>
    <row r="40" spans="2:16" s="105" customFormat="1" ht="63.75" x14ac:dyDescent="0.25">
      <c r="B40" s="116">
        <v>4</v>
      </c>
      <c r="C40" s="117" t="s">
        <v>112</v>
      </c>
      <c r="D40" s="118">
        <v>31</v>
      </c>
      <c r="E40" s="114">
        <v>3</v>
      </c>
      <c r="F40" s="119" t="s">
        <v>125</v>
      </c>
      <c r="G40" s="114" t="s">
        <v>64</v>
      </c>
      <c r="H40" s="114" t="s">
        <v>126</v>
      </c>
      <c r="I40" s="114" t="s">
        <v>18</v>
      </c>
      <c r="J40" s="114" t="s">
        <v>67</v>
      </c>
      <c r="K40" s="114" t="s">
        <v>68</v>
      </c>
      <c r="L40" s="115" t="s">
        <v>69</v>
      </c>
      <c r="M40" s="115">
        <v>1</v>
      </c>
      <c r="N40" s="115"/>
      <c r="P40" s="105">
        <f t="shared" si="0"/>
        <v>11</v>
      </c>
    </row>
    <row r="41" spans="2:16" s="105" customFormat="1" ht="63.75" x14ac:dyDescent="0.25">
      <c r="B41" s="116">
        <v>4</v>
      </c>
      <c r="C41" s="117" t="s">
        <v>112</v>
      </c>
      <c r="D41" s="118">
        <v>32</v>
      </c>
      <c r="E41" s="114">
        <v>3</v>
      </c>
      <c r="F41" s="119" t="s">
        <v>127</v>
      </c>
      <c r="G41" s="114" t="s">
        <v>64</v>
      </c>
      <c r="H41" s="114" t="s">
        <v>128</v>
      </c>
      <c r="I41" s="114" t="s">
        <v>18</v>
      </c>
      <c r="J41" s="114" t="s">
        <v>67</v>
      </c>
      <c r="K41" s="114" t="s">
        <v>68</v>
      </c>
      <c r="L41" s="115" t="s">
        <v>69</v>
      </c>
      <c r="M41" s="115">
        <v>1</v>
      </c>
      <c r="N41" s="124" t="s">
        <v>129</v>
      </c>
      <c r="P41" s="105">
        <f t="shared" si="0"/>
        <v>12</v>
      </c>
    </row>
    <row r="42" spans="2:16" s="105" customFormat="1" ht="42.75" customHeight="1" x14ac:dyDescent="0.25">
      <c r="B42" s="116">
        <v>5</v>
      </c>
      <c r="C42" s="117" t="s">
        <v>130</v>
      </c>
      <c r="D42" s="118">
        <v>33</v>
      </c>
      <c r="E42" s="123">
        <v>1</v>
      </c>
      <c r="F42" s="125" t="s">
        <v>131</v>
      </c>
      <c r="G42" s="114" t="s">
        <v>64</v>
      </c>
      <c r="H42" s="123" t="s">
        <v>114</v>
      </c>
      <c r="I42" s="123" t="s">
        <v>66</v>
      </c>
      <c r="J42" s="114" t="s">
        <v>67</v>
      </c>
      <c r="K42" s="114" t="s">
        <v>68</v>
      </c>
      <c r="L42" s="115" t="s">
        <v>69</v>
      </c>
      <c r="M42" s="115">
        <v>1</v>
      </c>
      <c r="N42" s="115"/>
      <c r="O42" s="105" t="s">
        <v>132</v>
      </c>
      <c r="P42" s="105">
        <f t="shared" si="0"/>
        <v>1</v>
      </c>
    </row>
    <row r="43" spans="2:16" s="105" customFormat="1" ht="56.25" customHeight="1" x14ac:dyDescent="0.25">
      <c r="B43" s="116">
        <v>5</v>
      </c>
      <c r="C43" s="117" t="s">
        <v>130</v>
      </c>
      <c r="D43" s="118">
        <v>34</v>
      </c>
      <c r="E43" s="123">
        <v>1</v>
      </c>
      <c r="F43" s="125" t="s">
        <v>133</v>
      </c>
      <c r="G43" s="114" t="s">
        <v>64</v>
      </c>
      <c r="H43" s="123" t="s">
        <v>72</v>
      </c>
      <c r="I43" s="123" t="s">
        <v>18</v>
      </c>
      <c r="J43" s="114" t="s">
        <v>67</v>
      </c>
      <c r="K43" s="114" t="s">
        <v>68</v>
      </c>
      <c r="L43" s="115" t="s">
        <v>69</v>
      </c>
      <c r="M43" s="115">
        <v>1</v>
      </c>
      <c r="N43" s="115"/>
      <c r="P43" s="105">
        <f t="shared" si="0"/>
        <v>2</v>
      </c>
    </row>
    <row r="44" spans="2:16" s="105" customFormat="1" ht="51" x14ac:dyDescent="0.25">
      <c r="B44" s="116">
        <v>5</v>
      </c>
      <c r="C44" s="117" t="s">
        <v>130</v>
      </c>
      <c r="D44" s="120">
        <v>35</v>
      </c>
      <c r="E44" s="123">
        <v>3</v>
      </c>
      <c r="F44" s="126" t="s">
        <v>134</v>
      </c>
      <c r="G44" s="114" t="s">
        <v>64</v>
      </c>
      <c r="H44" s="123" t="s">
        <v>74</v>
      </c>
      <c r="I44" s="123" t="s">
        <v>18</v>
      </c>
      <c r="J44" s="114" t="s">
        <v>75</v>
      </c>
      <c r="K44" s="114" t="s">
        <v>68</v>
      </c>
      <c r="L44" s="115" t="s">
        <v>69</v>
      </c>
      <c r="M44" s="115">
        <v>1</v>
      </c>
      <c r="N44" s="115" t="s">
        <v>76</v>
      </c>
      <c r="P44" s="105">
        <f t="shared" si="0"/>
        <v>3</v>
      </c>
    </row>
    <row r="45" spans="2:16" s="105" customFormat="1" ht="54.75" customHeight="1" x14ac:dyDescent="0.25">
      <c r="B45" s="116">
        <v>5</v>
      </c>
      <c r="C45" s="117" t="s">
        <v>130</v>
      </c>
      <c r="D45" s="118">
        <v>36</v>
      </c>
      <c r="E45" s="123">
        <v>1</v>
      </c>
      <c r="F45" s="125" t="s">
        <v>135</v>
      </c>
      <c r="G45" s="114" t="s">
        <v>64</v>
      </c>
      <c r="H45" s="123" t="s">
        <v>105</v>
      </c>
      <c r="I45" s="123" t="s">
        <v>18</v>
      </c>
      <c r="J45" s="114" t="s">
        <v>67</v>
      </c>
      <c r="K45" s="114" t="s">
        <v>68</v>
      </c>
      <c r="L45" s="115" t="s">
        <v>69</v>
      </c>
      <c r="M45" s="115">
        <v>1</v>
      </c>
      <c r="N45" s="115"/>
      <c r="P45" s="105">
        <f t="shared" si="0"/>
        <v>4</v>
      </c>
    </row>
    <row r="46" spans="2:16" s="105" customFormat="1" ht="51" x14ac:dyDescent="0.25">
      <c r="B46" s="116">
        <v>5</v>
      </c>
      <c r="C46" s="117" t="s">
        <v>130</v>
      </c>
      <c r="D46" s="118">
        <v>37</v>
      </c>
      <c r="E46" s="123">
        <v>1</v>
      </c>
      <c r="F46" s="125" t="s">
        <v>136</v>
      </c>
      <c r="G46" s="114" t="s">
        <v>64</v>
      </c>
      <c r="H46" s="123" t="s">
        <v>80</v>
      </c>
      <c r="I46" s="123" t="s">
        <v>18</v>
      </c>
      <c r="J46" s="114" t="s">
        <v>67</v>
      </c>
      <c r="K46" s="114" t="s">
        <v>68</v>
      </c>
      <c r="L46" s="115" t="s">
        <v>69</v>
      </c>
      <c r="M46" s="115">
        <v>1</v>
      </c>
      <c r="N46" s="115"/>
      <c r="P46" s="105">
        <f t="shared" si="0"/>
        <v>5</v>
      </c>
    </row>
    <row r="47" spans="2:16" s="105" customFormat="1" ht="63.75" x14ac:dyDescent="0.25">
      <c r="B47" s="116">
        <v>5</v>
      </c>
      <c r="C47" s="117" t="s">
        <v>130</v>
      </c>
      <c r="D47" s="118">
        <v>38</v>
      </c>
      <c r="E47" s="123">
        <v>1</v>
      </c>
      <c r="F47" s="125" t="s">
        <v>137</v>
      </c>
      <c r="G47" s="114" t="s">
        <v>64</v>
      </c>
      <c r="H47" s="123" t="s">
        <v>82</v>
      </c>
      <c r="I47" s="123" t="s">
        <v>18</v>
      </c>
      <c r="J47" s="114" t="s">
        <v>67</v>
      </c>
      <c r="K47" s="114" t="s">
        <v>68</v>
      </c>
      <c r="L47" s="115" t="s">
        <v>69</v>
      </c>
      <c r="M47" s="115">
        <v>1</v>
      </c>
      <c r="N47" s="115"/>
      <c r="P47" s="105">
        <f t="shared" si="0"/>
        <v>6</v>
      </c>
    </row>
    <row r="48" spans="2:16" s="105" customFormat="1" ht="65.25" customHeight="1" x14ac:dyDescent="0.25">
      <c r="B48" s="116">
        <v>5</v>
      </c>
      <c r="C48" s="117" t="s">
        <v>130</v>
      </c>
      <c r="D48" s="118">
        <v>39</v>
      </c>
      <c r="E48" s="123">
        <v>1</v>
      </c>
      <c r="F48" s="125" t="s">
        <v>138</v>
      </c>
      <c r="G48" s="114" t="s">
        <v>64</v>
      </c>
      <c r="H48" s="123" t="s">
        <v>111</v>
      </c>
      <c r="I48" s="123" t="s">
        <v>18</v>
      </c>
      <c r="J48" s="114" t="s">
        <v>67</v>
      </c>
      <c r="K48" s="114" t="s">
        <v>68</v>
      </c>
      <c r="L48" s="115" t="s">
        <v>69</v>
      </c>
      <c r="M48" s="115">
        <v>1</v>
      </c>
      <c r="N48" s="115"/>
      <c r="P48" s="105">
        <f t="shared" si="0"/>
        <v>7</v>
      </c>
    </row>
    <row r="49" spans="2:16" s="105" customFormat="1" ht="204" x14ac:dyDescent="0.25">
      <c r="B49" s="116">
        <v>5</v>
      </c>
      <c r="C49" s="117" t="s">
        <v>130</v>
      </c>
      <c r="D49" s="122">
        <v>40</v>
      </c>
      <c r="E49" s="123">
        <v>1</v>
      </c>
      <c r="F49" s="127" t="s">
        <v>139</v>
      </c>
      <c r="G49" s="114" t="s">
        <v>64</v>
      </c>
      <c r="H49" s="123" t="s">
        <v>109</v>
      </c>
      <c r="I49" s="123" t="s">
        <v>18</v>
      </c>
      <c r="J49" s="114" t="s">
        <v>67</v>
      </c>
      <c r="K49" s="114" t="s">
        <v>68</v>
      </c>
      <c r="L49" s="115" t="s">
        <v>69</v>
      </c>
      <c r="M49" s="115">
        <v>1</v>
      </c>
      <c r="N49" s="115" t="s">
        <v>83</v>
      </c>
      <c r="P49" s="105">
        <f t="shared" si="0"/>
        <v>8</v>
      </c>
    </row>
    <row r="50" spans="2:16" s="105" customFormat="1" ht="114.75" x14ac:dyDescent="0.25">
      <c r="B50" s="116">
        <v>6</v>
      </c>
      <c r="C50" s="117" t="s">
        <v>140</v>
      </c>
      <c r="D50" s="118">
        <v>41</v>
      </c>
      <c r="E50" s="114">
        <v>1</v>
      </c>
      <c r="F50" s="119" t="s">
        <v>141</v>
      </c>
      <c r="G50" s="114" t="s">
        <v>64</v>
      </c>
      <c r="H50" s="114" t="s">
        <v>114</v>
      </c>
      <c r="I50" s="114" t="s">
        <v>66</v>
      </c>
      <c r="J50" s="114" t="s">
        <v>67</v>
      </c>
      <c r="K50" s="114" t="s">
        <v>68</v>
      </c>
      <c r="L50" s="115" t="s">
        <v>69</v>
      </c>
      <c r="M50" s="115">
        <v>1</v>
      </c>
      <c r="N50" s="115" t="s">
        <v>142</v>
      </c>
      <c r="O50" s="105" t="s">
        <v>143</v>
      </c>
      <c r="P50" s="105">
        <f t="shared" si="0"/>
        <v>1</v>
      </c>
    </row>
    <row r="51" spans="2:16" s="105" customFormat="1" ht="114.75" x14ac:dyDescent="0.25">
      <c r="B51" s="116">
        <v>6</v>
      </c>
      <c r="C51" s="117" t="s">
        <v>140</v>
      </c>
      <c r="D51" s="118">
        <v>42</v>
      </c>
      <c r="E51" s="114">
        <v>1</v>
      </c>
      <c r="F51" s="119" t="s">
        <v>144</v>
      </c>
      <c r="G51" s="114" t="s">
        <v>64</v>
      </c>
      <c r="H51" s="114" t="s">
        <v>114</v>
      </c>
      <c r="I51" s="114" t="s">
        <v>66</v>
      </c>
      <c r="J51" s="114" t="s">
        <v>67</v>
      </c>
      <c r="K51" s="114" t="s">
        <v>68</v>
      </c>
      <c r="L51" s="115" t="s">
        <v>69</v>
      </c>
      <c r="M51" s="115">
        <v>1</v>
      </c>
      <c r="N51" s="115" t="s">
        <v>145</v>
      </c>
      <c r="O51" s="105" t="s">
        <v>146</v>
      </c>
      <c r="P51" s="105">
        <f t="shared" si="0"/>
        <v>2</v>
      </c>
    </row>
    <row r="52" spans="2:16" s="105" customFormat="1" ht="51" customHeight="1" x14ac:dyDescent="0.25">
      <c r="B52" s="116">
        <v>6</v>
      </c>
      <c r="C52" s="117" t="s">
        <v>140</v>
      </c>
      <c r="D52" s="118">
        <v>43</v>
      </c>
      <c r="E52" s="114">
        <v>1</v>
      </c>
      <c r="F52" s="119" t="s">
        <v>147</v>
      </c>
      <c r="G52" s="114" t="s">
        <v>64</v>
      </c>
      <c r="H52" s="114" t="s">
        <v>114</v>
      </c>
      <c r="I52" s="114" t="s">
        <v>66</v>
      </c>
      <c r="J52" s="114" t="s">
        <v>67</v>
      </c>
      <c r="K52" s="114" t="s">
        <v>68</v>
      </c>
      <c r="L52" s="115" t="s">
        <v>69</v>
      </c>
      <c r="M52" s="115">
        <v>1</v>
      </c>
      <c r="N52" s="115" t="s">
        <v>148</v>
      </c>
      <c r="O52" s="105" t="s">
        <v>149</v>
      </c>
      <c r="P52" s="105">
        <f t="shared" si="0"/>
        <v>3</v>
      </c>
    </row>
    <row r="53" spans="2:16" s="105" customFormat="1" ht="89.25" x14ac:dyDescent="0.25">
      <c r="B53" s="116">
        <v>6</v>
      </c>
      <c r="C53" s="117" t="s">
        <v>140</v>
      </c>
      <c r="D53" s="118">
        <v>44</v>
      </c>
      <c r="E53" s="114">
        <v>1</v>
      </c>
      <c r="F53" s="119" t="s">
        <v>150</v>
      </c>
      <c r="G53" s="114" t="s">
        <v>64</v>
      </c>
      <c r="H53" s="114" t="s">
        <v>114</v>
      </c>
      <c r="I53" s="114" t="s">
        <v>66</v>
      </c>
      <c r="J53" s="114" t="s">
        <v>67</v>
      </c>
      <c r="K53" s="114" t="s">
        <v>68</v>
      </c>
      <c r="L53" s="115" t="s">
        <v>69</v>
      </c>
      <c r="M53" s="115">
        <v>1</v>
      </c>
      <c r="N53" s="115"/>
      <c r="P53" s="105">
        <f t="shared" si="0"/>
        <v>4</v>
      </c>
    </row>
    <row r="54" spans="2:16" s="105" customFormat="1" ht="63.75" customHeight="1" x14ac:dyDescent="0.25">
      <c r="B54" s="116">
        <v>6</v>
      </c>
      <c r="C54" s="117" t="s">
        <v>140</v>
      </c>
      <c r="D54" s="118">
        <v>45</v>
      </c>
      <c r="E54" s="114">
        <v>1</v>
      </c>
      <c r="F54" s="119" t="s">
        <v>151</v>
      </c>
      <c r="G54" s="114" t="s">
        <v>64</v>
      </c>
      <c r="H54" s="114" t="s">
        <v>114</v>
      </c>
      <c r="I54" s="114" t="s">
        <v>66</v>
      </c>
      <c r="J54" s="114" t="s">
        <v>67</v>
      </c>
      <c r="K54" s="114" t="s">
        <v>68</v>
      </c>
      <c r="L54" s="115" t="s">
        <v>69</v>
      </c>
      <c r="M54" s="115">
        <v>1</v>
      </c>
      <c r="N54" s="115"/>
      <c r="P54" s="105">
        <f t="shared" si="0"/>
        <v>5</v>
      </c>
    </row>
    <row r="55" spans="2:16" s="105" customFormat="1" ht="63.75" x14ac:dyDescent="0.25">
      <c r="B55" s="116">
        <v>7</v>
      </c>
      <c r="C55" s="117" t="s">
        <v>152</v>
      </c>
      <c r="D55" s="120">
        <v>46</v>
      </c>
      <c r="E55" s="114">
        <v>3</v>
      </c>
      <c r="F55" s="117" t="s">
        <v>153</v>
      </c>
      <c r="G55" s="114" t="s">
        <v>64</v>
      </c>
      <c r="H55" s="123" t="s">
        <v>114</v>
      </c>
      <c r="I55" s="123" t="s">
        <v>114</v>
      </c>
      <c r="J55" s="114" t="s">
        <v>75</v>
      </c>
      <c r="K55" s="114" t="s">
        <v>68</v>
      </c>
      <c r="L55" s="115" t="s">
        <v>69</v>
      </c>
      <c r="M55" s="115">
        <v>1</v>
      </c>
      <c r="N55" s="115" t="s">
        <v>154</v>
      </c>
      <c r="P55" s="105">
        <f t="shared" si="0"/>
        <v>1</v>
      </c>
    </row>
    <row r="56" spans="2:16" s="105" customFormat="1" ht="63.75" x14ac:dyDescent="0.25">
      <c r="B56" s="116">
        <v>7</v>
      </c>
      <c r="C56" s="117" t="s">
        <v>152</v>
      </c>
      <c r="D56" s="120">
        <v>47</v>
      </c>
      <c r="E56" s="114">
        <v>3</v>
      </c>
      <c r="F56" s="117" t="s">
        <v>155</v>
      </c>
      <c r="G56" s="114" t="s">
        <v>64</v>
      </c>
      <c r="H56" s="114" t="s">
        <v>72</v>
      </c>
      <c r="I56" s="114" t="s">
        <v>18</v>
      </c>
      <c r="J56" s="114" t="s">
        <v>75</v>
      </c>
      <c r="K56" s="114" t="s">
        <v>68</v>
      </c>
      <c r="L56" s="115" t="s">
        <v>69</v>
      </c>
      <c r="M56" s="115">
        <v>1</v>
      </c>
      <c r="N56" s="115" t="s">
        <v>154</v>
      </c>
      <c r="P56" s="105">
        <f t="shared" si="0"/>
        <v>2</v>
      </c>
    </row>
    <row r="57" spans="2:16" s="105" customFormat="1" ht="63.75" x14ac:dyDescent="0.25">
      <c r="B57" s="116">
        <v>7</v>
      </c>
      <c r="C57" s="117" t="s">
        <v>152</v>
      </c>
      <c r="D57" s="120">
        <v>48</v>
      </c>
      <c r="E57" s="114">
        <v>3</v>
      </c>
      <c r="F57" s="117" t="s">
        <v>156</v>
      </c>
      <c r="G57" s="114" t="s">
        <v>64</v>
      </c>
      <c r="H57" s="114" t="s">
        <v>74</v>
      </c>
      <c r="I57" s="114" t="s">
        <v>18</v>
      </c>
      <c r="J57" s="114" t="s">
        <v>75</v>
      </c>
      <c r="K57" s="114" t="s">
        <v>68</v>
      </c>
      <c r="L57" s="115" t="s">
        <v>69</v>
      </c>
      <c r="M57" s="115">
        <v>1</v>
      </c>
      <c r="N57" s="115" t="s">
        <v>154</v>
      </c>
      <c r="P57" s="105">
        <f t="shared" si="0"/>
        <v>3</v>
      </c>
    </row>
    <row r="58" spans="2:16" s="105" customFormat="1" ht="63.75" x14ac:dyDescent="0.25">
      <c r="B58" s="116">
        <v>7</v>
      </c>
      <c r="C58" s="117" t="s">
        <v>152</v>
      </c>
      <c r="D58" s="120">
        <v>49</v>
      </c>
      <c r="E58" s="114">
        <v>3</v>
      </c>
      <c r="F58" s="117" t="s">
        <v>157</v>
      </c>
      <c r="G58" s="114" t="s">
        <v>64</v>
      </c>
      <c r="H58" s="114" t="s">
        <v>105</v>
      </c>
      <c r="I58" s="114" t="s">
        <v>18</v>
      </c>
      <c r="J58" s="114" t="s">
        <v>75</v>
      </c>
      <c r="K58" s="114" t="s">
        <v>68</v>
      </c>
      <c r="L58" s="115" t="s">
        <v>69</v>
      </c>
      <c r="M58" s="115">
        <v>1</v>
      </c>
      <c r="N58" s="115" t="s">
        <v>154</v>
      </c>
      <c r="P58" s="105">
        <f t="shared" si="0"/>
        <v>4</v>
      </c>
    </row>
    <row r="59" spans="2:16" s="105" customFormat="1" ht="63.75" x14ac:dyDescent="0.25">
      <c r="B59" s="116">
        <v>7</v>
      </c>
      <c r="C59" s="117" t="s">
        <v>152</v>
      </c>
      <c r="D59" s="120">
        <v>50</v>
      </c>
      <c r="E59" s="114">
        <v>3</v>
      </c>
      <c r="F59" s="117" t="s">
        <v>158</v>
      </c>
      <c r="G59" s="114" t="s">
        <v>64</v>
      </c>
      <c r="H59" s="114" t="s">
        <v>80</v>
      </c>
      <c r="I59" s="114" t="s">
        <v>18</v>
      </c>
      <c r="J59" s="114" t="s">
        <v>75</v>
      </c>
      <c r="K59" s="114" t="s">
        <v>68</v>
      </c>
      <c r="L59" s="115" t="s">
        <v>69</v>
      </c>
      <c r="M59" s="115">
        <v>1</v>
      </c>
      <c r="N59" s="115" t="s">
        <v>154</v>
      </c>
      <c r="P59" s="105">
        <f t="shared" si="0"/>
        <v>5</v>
      </c>
    </row>
    <row r="60" spans="2:16" s="105" customFormat="1" ht="88.5" customHeight="1" x14ac:dyDescent="0.25">
      <c r="B60" s="116">
        <v>7</v>
      </c>
      <c r="C60" s="117" t="s">
        <v>152</v>
      </c>
      <c r="D60" s="120">
        <v>51</v>
      </c>
      <c r="E60" s="114">
        <v>3</v>
      </c>
      <c r="F60" s="117" t="s">
        <v>159</v>
      </c>
      <c r="G60" s="114" t="s">
        <v>64</v>
      </c>
      <c r="H60" s="114" t="s">
        <v>109</v>
      </c>
      <c r="I60" s="114" t="s">
        <v>18</v>
      </c>
      <c r="J60" s="114" t="s">
        <v>75</v>
      </c>
      <c r="K60" s="114" t="s">
        <v>68</v>
      </c>
      <c r="L60" s="115" t="s">
        <v>69</v>
      </c>
      <c r="M60" s="115">
        <v>1</v>
      </c>
      <c r="N60" s="115" t="s">
        <v>154</v>
      </c>
      <c r="P60" s="105">
        <f t="shared" si="0"/>
        <v>6</v>
      </c>
    </row>
    <row r="61" spans="2:16" s="105" customFormat="1" ht="63.75" x14ac:dyDescent="0.25">
      <c r="B61" s="116">
        <v>7</v>
      </c>
      <c r="C61" s="117" t="s">
        <v>152</v>
      </c>
      <c r="D61" s="120">
        <v>52</v>
      </c>
      <c r="E61" s="114">
        <v>3</v>
      </c>
      <c r="F61" s="117" t="s">
        <v>160</v>
      </c>
      <c r="G61" s="114" t="s">
        <v>64</v>
      </c>
      <c r="H61" s="114" t="s">
        <v>82</v>
      </c>
      <c r="I61" s="114" t="s">
        <v>18</v>
      </c>
      <c r="J61" s="114" t="s">
        <v>75</v>
      </c>
      <c r="K61" s="114" t="s">
        <v>68</v>
      </c>
      <c r="L61" s="115" t="s">
        <v>69</v>
      </c>
      <c r="M61" s="115">
        <v>1</v>
      </c>
      <c r="N61" s="115" t="s">
        <v>154</v>
      </c>
      <c r="P61" s="105">
        <f t="shared" si="0"/>
        <v>7</v>
      </c>
    </row>
    <row r="62" spans="2:16" s="105" customFormat="1" ht="63.75" x14ac:dyDescent="0.25">
      <c r="B62" s="116">
        <v>7</v>
      </c>
      <c r="C62" s="117" t="s">
        <v>152</v>
      </c>
      <c r="D62" s="120">
        <v>53</v>
      </c>
      <c r="E62" s="114">
        <v>3</v>
      </c>
      <c r="F62" s="117" t="s">
        <v>161</v>
      </c>
      <c r="G62" s="114" t="s">
        <v>64</v>
      </c>
      <c r="H62" s="114" t="s">
        <v>111</v>
      </c>
      <c r="I62" s="114" t="s">
        <v>18</v>
      </c>
      <c r="J62" s="114" t="s">
        <v>75</v>
      </c>
      <c r="K62" s="114" t="s">
        <v>68</v>
      </c>
      <c r="L62" s="115" t="s">
        <v>69</v>
      </c>
      <c r="M62" s="115">
        <v>1</v>
      </c>
      <c r="N62" s="115" t="s">
        <v>154</v>
      </c>
      <c r="P62" s="105">
        <f t="shared" si="0"/>
        <v>8</v>
      </c>
    </row>
    <row r="63" spans="2:16" s="105" customFormat="1" ht="66.75" customHeight="1" x14ac:dyDescent="0.25">
      <c r="B63" s="116">
        <v>10</v>
      </c>
      <c r="C63" s="117" t="s">
        <v>162</v>
      </c>
      <c r="D63" s="128" t="s">
        <v>163</v>
      </c>
      <c r="E63" s="114">
        <v>1</v>
      </c>
      <c r="F63" s="119" t="s">
        <v>164</v>
      </c>
      <c r="G63" s="114" t="s">
        <v>64</v>
      </c>
      <c r="H63" s="123" t="s">
        <v>65</v>
      </c>
      <c r="I63" s="123" t="s">
        <v>66</v>
      </c>
      <c r="J63" s="114" t="s">
        <v>67</v>
      </c>
      <c r="K63" s="114" t="s">
        <v>68</v>
      </c>
      <c r="L63" s="115" t="s">
        <v>69</v>
      </c>
      <c r="M63" s="115">
        <v>1</v>
      </c>
      <c r="N63" s="115"/>
      <c r="P63" s="105">
        <f t="shared" si="0"/>
        <v>1</v>
      </c>
    </row>
    <row r="64" spans="2:16" s="105" customFormat="1" ht="59.25" customHeight="1" x14ac:dyDescent="0.25">
      <c r="B64" s="116">
        <v>10</v>
      </c>
      <c r="C64" s="117" t="s">
        <v>162</v>
      </c>
      <c r="D64" s="128" t="s">
        <v>165</v>
      </c>
      <c r="E64" s="114">
        <v>1</v>
      </c>
      <c r="F64" s="119" t="s">
        <v>166</v>
      </c>
      <c r="G64" s="114" t="s">
        <v>64</v>
      </c>
      <c r="H64" s="123" t="s">
        <v>65</v>
      </c>
      <c r="I64" s="123" t="s">
        <v>66</v>
      </c>
      <c r="J64" s="114" t="s">
        <v>67</v>
      </c>
      <c r="K64" s="114" t="s">
        <v>68</v>
      </c>
      <c r="L64" s="115" t="s">
        <v>69</v>
      </c>
      <c r="M64" s="115">
        <v>1</v>
      </c>
      <c r="N64" s="115"/>
      <c r="P64" s="105">
        <f t="shared" si="0"/>
        <v>2</v>
      </c>
    </row>
    <row r="65" spans="2:16" s="105" customFormat="1" ht="62.25" customHeight="1" x14ac:dyDescent="0.25">
      <c r="B65" s="116">
        <v>10</v>
      </c>
      <c r="C65" s="117" t="s">
        <v>162</v>
      </c>
      <c r="D65" s="129" t="s">
        <v>167</v>
      </c>
      <c r="E65" s="114">
        <v>3</v>
      </c>
      <c r="F65" s="117" t="s">
        <v>168</v>
      </c>
      <c r="G65" s="114" t="s">
        <v>64</v>
      </c>
      <c r="H65" s="123" t="s">
        <v>65</v>
      </c>
      <c r="I65" s="123" t="s">
        <v>114</v>
      </c>
      <c r="J65" s="114" t="s">
        <v>75</v>
      </c>
      <c r="K65" s="114" t="s">
        <v>68</v>
      </c>
      <c r="L65" s="115" t="s">
        <v>69</v>
      </c>
      <c r="M65" s="115">
        <v>1</v>
      </c>
      <c r="N65" s="115" t="s">
        <v>76</v>
      </c>
      <c r="P65" s="105">
        <f t="shared" si="0"/>
        <v>3</v>
      </c>
    </row>
    <row r="66" spans="2:16" s="105" customFormat="1" ht="66" customHeight="1" x14ac:dyDescent="0.25">
      <c r="B66" s="116">
        <v>10</v>
      </c>
      <c r="C66" s="117" t="s">
        <v>162</v>
      </c>
      <c r="D66" s="129" t="s">
        <v>169</v>
      </c>
      <c r="E66" s="114">
        <v>3</v>
      </c>
      <c r="F66" s="117" t="s">
        <v>170</v>
      </c>
      <c r="G66" s="114" t="s">
        <v>64</v>
      </c>
      <c r="H66" s="123" t="s">
        <v>65</v>
      </c>
      <c r="I66" s="123" t="s">
        <v>114</v>
      </c>
      <c r="J66" s="114" t="s">
        <v>75</v>
      </c>
      <c r="K66" s="114" t="s">
        <v>68</v>
      </c>
      <c r="L66" s="115" t="s">
        <v>69</v>
      </c>
      <c r="M66" s="115">
        <v>1</v>
      </c>
      <c r="N66" s="115" t="s">
        <v>76</v>
      </c>
      <c r="P66" s="105">
        <f t="shared" si="0"/>
        <v>4</v>
      </c>
    </row>
    <row r="67" spans="2:16" s="105" customFormat="1" ht="54" customHeight="1" x14ac:dyDescent="0.25">
      <c r="B67" s="116">
        <v>10</v>
      </c>
      <c r="C67" s="117" t="s">
        <v>162</v>
      </c>
      <c r="D67" s="118">
        <v>56</v>
      </c>
      <c r="E67" s="114">
        <v>1</v>
      </c>
      <c r="F67" s="119" t="s">
        <v>171</v>
      </c>
      <c r="G67" s="114" t="s">
        <v>64</v>
      </c>
      <c r="H67" s="123" t="s">
        <v>65</v>
      </c>
      <c r="I67" s="123" t="s">
        <v>66</v>
      </c>
      <c r="J67" s="114" t="s">
        <v>67</v>
      </c>
      <c r="K67" s="114" t="s">
        <v>68</v>
      </c>
      <c r="L67" s="115" t="s">
        <v>69</v>
      </c>
      <c r="M67" s="115">
        <v>1</v>
      </c>
      <c r="N67" s="115"/>
      <c r="P67" s="105">
        <f t="shared" si="0"/>
        <v>5</v>
      </c>
    </row>
    <row r="68" spans="2:16" s="105" customFormat="1" ht="63.75" customHeight="1" x14ac:dyDescent="0.25">
      <c r="B68" s="116">
        <v>10</v>
      </c>
      <c r="C68" s="117" t="s">
        <v>162</v>
      </c>
      <c r="D68" s="120">
        <v>57</v>
      </c>
      <c r="E68" s="114">
        <v>3</v>
      </c>
      <c r="F68" s="117" t="s">
        <v>172</v>
      </c>
      <c r="G68" s="114" t="s">
        <v>64</v>
      </c>
      <c r="H68" s="123" t="s">
        <v>65</v>
      </c>
      <c r="I68" s="123" t="s">
        <v>114</v>
      </c>
      <c r="J68" s="114" t="s">
        <v>75</v>
      </c>
      <c r="K68" s="114" t="s">
        <v>68</v>
      </c>
      <c r="L68" s="115" t="s">
        <v>69</v>
      </c>
      <c r="M68" s="115">
        <v>1</v>
      </c>
      <c r="N68" s="115" t="s">
        <v>173</v>
      </c>
      <c r="P68" s="105">
        <f t="shared" si="0"/>
        <v>6</v>
      </c>
    </row>
    <row r="69" spans="2:16" s="105" customFormat="1" ht="75.75" customHeight="1" x14ac:dyDescent="0.25">
      <c r="B69" s="116">
        <v>10</v>
      </c>
      <c r="C69" s="117" t="s">
        <v>162</v>
      </c>
      <c r="D69" s="118">
        <v>58</v>
      </c>
      <c r="E69" s="114">
        <v>1</v>
      </c>
      <c r="F69" s="119" t="s">
        <v>174</v>
      </c>
      <c r="G69" s="114" t="s">
        <v>64</v>
      </c>
      <c r="H69" s="123" t="s">
        <v>65</v>
      </c>
      <c r="I69" s="123" t="s">
        <v>66</v>
      </c>
      <c r="J69" s="114" t="s">
        <v>67</v>
      </c>
      <c r="K69" s="114" t="s">
        <v>68</v>
      </c>
      <c r="L69" s="115" t="s">
        <v>69</v>
      </c>
      <c r="M69" s="115">
        <v>1</v>
      </c>
      <c r="N69" s="115"/>
      <c r="P69" s="105">
        <f t="shared" si="0"/>
        <v>7</v>
      </c>
    </row>
    <row r="70" spans="2:16" s="105" customFormat="1" ht="89.25" x14ac:dyDescent="0.25">
      <c r="B70" s="116">
        <v>10</v>
      </c>
      <c r="C70" s="117" t="s">
        <v>162</v>
      </c>
      <c r="D70" s="130">
        <v>59</v>
      </c>
      <c r="E70" s="114">
        <v>1</v>
      </c>
      <c r="F70" s="131" t="s">
        <v>175</v>
      </c>
      <c r="G70" s="114" t="s">
        <v>64</v>
      </c>
      <c r="H70" s="123" t="s">
        <v>65</v>
      </c>
      <c r="I70" s="123" t="s">
        <v>66</v>
      </c>
      <c r="J70" s="114" t="s">
        <v>67</v>
      </c>
      <c r="K70" s="114" t="s">
        <v>68</v>
      </c>
      <c r="L70" s="115" t="s">
        <v>69</v>
      </c>
      <c r="M70" s="115">
        <v>1</v>
      </c>
      <c r="N70" s="115"/>
      <c r="P70" s="105">
        <f t="shared" si="0"/>
        <v>8</v>
      </c>
    </row>
    <row r="71" spans="2:16" s="105" customFormat="1" ht="89.25" x14ac:dyDescent="0.25">
      <c r="B71" s="116">
        <v>11</v>
      </c>
      <c r="C71" s="117" t="s">
        <v>176</v>
      </c>
      <c r="D71" s="130">
        <v>60</v>
      </c>
      <c r="E71" s="114">
        <v>1</v>
      </c>
      <c r="F71" s="131" t="s">
        <v>177</v>
      </c>
      <c r="G71" s="114" t="s">
        <v>64</v>
      </c>
      <c r="H71" s="123" t="s">
        <v>178</v>
      </c>
      <c r="I71" s="123" t="s">
        <v>66</v>
      </c>
      <c r="J71" s="114" t="s">
        <v>67</v>
      </c>
      <c r="K71" s="114" t="s">
        <v>68</v>
      </c>
      <c r="L71" s="115" t="s">
        <v>69</v>
      </c>
      <c r="M71" s="115">
        <v>1</v>
      </c>
      <c r="N71" s="115"/>
      <c r="P71" s="105">
        <f t="shared" si="0"/>
        <v>1</v>
      </c>
    </row>
    <row r="72" spans="2:16" s="105" customFormat="1" ht="38.25" customHeight="1" x14ac:dyDescent="0.25">
      <c r="B72" s="116">
        <v>11</v>
      </c>
      <c r="C72" s="117" t="s">
        <v>176</v>
      </c>
      <c r="D72" s="130">
        <v>61</v>
      </c>
      <c r="E72" s="114">
        <v>1</v>
      </c>
      <c r="F72" s="131" t="s">
        <v>179</v>
      </c>
      <c r="G72" s="114" t="s">
        <v>64</v>
      </c>
      <c r="H72" s="123" t="s">
        <v>180</v>
      </c>
      <c r="I72" s="123" t="s">
        <v>66</v>
      </c>
      <c r="J72" s="114" t="s">
        <v>67</v>
      </c>
      <c r="K72" s="114" t="s">
        <v>68</v>
      </c>
      <c r="L72" s="115" t="s">
        <v>69</v>
      </c>
      <c r="M72" s="115">
        <v>1</v>
      </c>
      <c r="N72" s="115"/>
      <c r="P72" s="105">
        <f t="shared" si="0"/>
        <v>2</v>
      </c>
    </row>
    <row r="73" spans="2:16" s="105" customFormat="1" ht="89.25" x14ac:dyDescent="0.25">
      <c r="B73" s="116"/>
      <c r="C73" s="117"/>
      <c r="D73" s="130">
        <v>62</v>
      </c>
      <c r="E73" s="114">
        <v>1</v>
      </c>
      <c r="F73" s="131" t="s">
        <v>181</v>
      </c>
      <c r="G73" s="114" t="s">
        <v>64</v>
      </c>
      <c r="H73" s="123" t="s">
        <v>65</v>
      </c>
      <c r="I73" s="123" t="s">
        <v>66</v>
      </c>
      <c r="J73" s="114" t="s">
        <v>67</v>
      </c>
      <c r="K73" s="114" t="s">
        <v>68</v>
      </c>
      <c r="L73" s="115" t="s">
        <v>69</v>
      </c>
      <c r="M73" s="115">
        <v>1</v>
      </c>
      <c r="N73" s="115"/>
      <c r="P73" s="105">
        <f t="shared" si="0"/>
        <v>1</v>
      </c>
    </row>
    <row r="74" spans="2:16" s="105" customFormat="1" ht="89.25" x14ac:dyDescent="0.25">
      <c r="B74" s="116">
        <v>12</v>
      </c>
      <c r="C74" s="117"/>
      <c r="D74" s="118">
        <v>63</v>
      </c>
      <c r="E74" s="114">
        <v>1</v>
      </c>
      <c r="F74" s="119" t="s">
        <v>182</v>
      </c>
      <c r="G74" s="114" t="s">
        <v>183</v>
      </c>
      <c r="H74" s="123" t="s">
        <v>64</v>
      </c>
      <c r="I74" s="123" t="s">
        <v>66</v>
      </c>
      <c r="J74" s="114" t="s">
        <v>67</v>
      </c>
      <c r="K74" s="114" t="s">
        <v>68</v>
      </c>
      <c r="L74" s="115" t="s">
        <v>69</v>
      </c>
      <c r="M74" s="115">
        <v>1</v>
      </c>
      <c r="N74" s="115"/>
      <c r="P74" s="105">
        <f t="shared" si="0"/>
        <v>1</v>
      </c>
    </row>
    <row r="75" spans="2:16" s="105" customFormat="1" ht="89.25" x14ac:dyDescent="0.25">
      <c r="B75" s="116">
        <v>12</v>
      </c>
      <c r="C75" s="117"/>
      <c r="D75" s="118">
        <v>64</v>
      </c>
      <c r="E75" s="114">
        <v>1</v>
      </c>
      <c r="F75" s="119" t="s">
        <v>184</v>
      </c>
      <c r="G75" s="114" t="s">
        <v>183</v>
      </c>
      <c r="H75" s="123" t="s">
        <v>64</v>
      </c>
      <c r="I75" s="123" t="s">
        <v>66</v>
      </c>
      <c r="J75" s="114" t="s">
        <v>67</v>
      </c>
      <c r="K75" s="114" t="s">
        <v>68</v>
      </c>
      <c r="L75" s="115" t="s">
        <v>69</v>
      </c>
      <c r="M75" s="115">
        <v>1</v>
      </c>
      <c r="N75" s="115"/>
      <c r="P75" s="105">
        <f>IF(B74&lt;&gt;B75,1,P74+1)</f>
        <v>2</v>
      </c>
    </row>
    <row r="76" spans="2:16" s="105" customFormat="1" ht="65.25" customHeight="1" x14ac:dyDescent="0.25">
      <c r="B76" s="116">
        <v>12</v>
      </c>
      <c r="C76" s="117"/>
      <c r="D76" s="118">
        <v>65</v>
      </c>
      <c r="E76" s="114">
        <v>1</v>
      </c>
      <c r="F76" s="119" t="s">
        <v>185</v>
      </c>
      <c r="G76" s="114" t="s">
        <v>65</v>
      </c>
      <c r="H76" s="123" t="s">
        <v>64</v>
      </c>
      <c r="I76" s="123" t="s">
        <v>66</v>
      </c>
      <c r="J76" s="114" t="s">
        <v>67</v>
      </c>
      <c r="K76" s="114" t="s">
        <v>68</v>
      </c>
      <c r="L76" s="115" t="s">
        <v>69</v>
      </c>
      <c r="M76" s="115">
        <v>1</v>
      </c>
      <c r="N76" s="115"/>
      <c r="O76" s="105" t="s">
        <v>26</v>
      </c>
      <c r="P76" s="105">
        <f t="shared" si="0"/>
        <v>3</v>
      </c>
    </row>
    <row r="77" spans="2:16" s="105" customFormat="1" ht="72.75" customHeight="1" x14ac:dyDescent="0.25">
      <c r="B77" s="116">
        <v>12</v>
      </c>
      <c r="C77" s="117"/>
      <c r="D77" s="118">
        <v>66</v>
      </c>
      <c r="E77" s="114">
        <v>1</v>
      </c>
      <c r="F77" s="119" t="s">
        <v>186</v>
      </c>
      <c r="G77" s="114" t="s">
        <v>187</v>
      </c>
      <c r="H77" s="123" t="s">
        <v>64</v>
      </c>
      <c r="I77" s="123" t="s">
        <v>66</v>
      </c>
      <c r="J77" s="114" t="s">
        <v>67</v>
      </c>
      <c r="K77" s="114" t="s">
        <v>68</v>
      </c>
      <c r="L77" s="115" t="s">
        <v>69</v>
      </c>
      <c r="M77" s="115">
        <v>1</v>
      </c>
      <c r="N77" s="115"/>
      <c r="P77" s="105">
        <f t="shared" ref="P77:P117" si="1">IF(B76&lt;&gt;B77,1,P76+1)</f>
        <v>4</v>
      </c>
    </row>
    <row r="78" spans="2:16" s="105" customFormat="1" ht="69" customHeight="1" x14ac:dyDescent="0.25">
      <c r="B78" s="116">
        <v>12</v>
      </c>
      <c r="C78" s="117"/>
      <c r="D78" s="118">
        <v>67</v>
      </c>
      <c r="E78" s="114">
        <v>1</v>
      </c>
      <c r="F78" s="119" t="s">
        <v>188</v>
      </c>
      <c r="G78" s="114" t="s">
        <v>189</v>
      </c>
      <c r="H78" s="123" t="s">
        <v>64</v>
      </c>
      <c r="I78" s="123" t="s">
        <v>66</v>
      </c>
      <c r="J78" s="114" t="s">
        <v>67</v>
      </c>
      <c r="K78" s="114" t="s">
        <v>68</v>
      </c>
      <c r="L78" s="115" t="s">
        <v>69</v>
      </c>
      <c r="M78" s="115">
        <v>1</v>
      </c>
      <c r="N78" s="115"/>
      <c r="P78" s="105">
        <f t="shared" si="1"/>
        <v>5</v>
      </c>
    </row>
    <row r="79" spans="2:16" s="105" customFormat="1" ht="69" customHeight="1" x14ac:dyDescent="0.25">
      <c r="B79" s="132"/>
      <c r="C79" s="133"/>
      <c r="D79" s="120">
        <v>68</v>
      </c>
      <c r="E79" s="114">
        <v>3</v>
      </c>
      <c r="F79" s="117" t="s">
        <v>190</v>
      </c>
      <c r="G79" s="114" t="s">
        <v>191</v>
      </c>
      <c r="H79" s="123" t="s">
        <v>64</v>
      </c>
      <c r="I79" s="123" t="s">
        <v>114</v>
      </c>
      <c r="J79" s="114" t="s">
        <v>75</v>
      </c>
      <c r="K79" s="114" t="s">
        <v>68</v>
      </c>
      <c r="L79" s="115" t="s">
        <v>69</v>
      </c>
      <c r="M79" s="115">
        <v>1</v>
      </c>
      <c r="N79" s="115" t="s">
        <v>76</v>
      </c>
      <c r="P79" s="105">
        <f t="shared" si="1"/>
        <v>1</v>
      </c>
    </row>
    <row r="80" spans="2:16" s="105" customFormat="1" ht="66" customHeight="1" x14ac:dyDescent="0.25">
      <c r="B80" s="116">
        <v>12</v>
      </c>
      <c r="C80" s="117"/>
      <c r="D80" s="118">
        <v>69</v>
      </c>
      <c r="E80" s="114">
        <v>1</v>
      </c>
      <c r="F80" s="119" t="s">
        <v>192</v>
      </c>
      <c r="G80" s="114" t="s">
        <v>193</v>
      </c>
      <c r="H80" s="123" t="s">
        <v>64</v>
      </c>
      <c r="I80" s="123" t="s">
        <v>66</v>
      </c>
      <c r="J80" s="114" t="s">
        <v>67</v>
      </c>
      <c r="K80" s="114" t="s">
        <v>68</v>
      </c>
      <c r="L80" s="115" t="s">
        <v>69</v>
      </c>
      <c r="M80" s="115">
        <v>1</v>
      </c>
      <c r="N80" s="115"/>
      <c r="P80" s="105">
        <f t="shared" si="1"/>
        <v>1</v>
      </c>
    </row>
    <row r="81" spans="2:16" s="105" customFormat="1" ht="71.25" customHeight="1" x14ac:dyDescent="0.25">
      <c r="B81" s="116">
        <v>12</v>
      </c>
      <c r="C81" s="117"/>
      <c r="D81" s="118">
        <v>70</v>
      </c>
      <c r="E81" s="114">
        <v>1</v>
      </c>
      <c r="F81" s="119" t="s">
        <v>194</v>
      </c>
      <c r="G81" s="114" t="s">
        <v>65</v>
      </c>
      <c r="H81" s="123" t="s">
        <v>64</v>
      </c>
      <c r="I81" s="123" t="s">
        <v>66</v>
      </c>
      <c r="J81" s="114" t="s">
        <v>67</v>
      </c>
      <c r="K81" s="114" t="s">
        <v>68</v>
      </c>
      <c r="L81" s="115" t="s">
        <v>69</v>
      </c>
      <c r="M81" s="115">
        <v>1</v>
      </c>
      <c r="N81" s="115"/>
      <c r="O81" s="105" t="s">
        <v>40</v>
      </c>
      <c r="P81" s="105">
        <f t="shared" si="1"/>
        <v>2</v>
      </c>
    </row>
    <row r="82" spans="2:16" s="105" customFormat="1" ht="89.25" x14ac:dyDescent="0.25">
      <c r="B82" s="116">
        <v>12</v>
      </c>
      <c r="C82" s="117"/>
      <c r="D82" s="118">
        <v>71</v>
      </c>
      <c r="E82" s="114">
        <v>1</v>
      </c>
      <c r="F82" s="119" t="s">
        <v>195</v>
      </c>
      <c r="G82" s="114" t="s">
        <v>65</v>
      </c>
      <c r="H82" s="123" t="s">
        <v>64</v>
      </c>
      <c r="I82" s="123" t="s">
        <v>66</v>
      </c>
      <c r="J82" s="114" t="s">
        <v>67</v>
      </c>
      <c r="K82" s="114" t="s">
        <v>68</v>
      </c>
      <c r="L82" s="115" t="s">
        <v>69</v>
      </c>
      <c r="M82" s="115">
        <v>1</v>
      </c>
      <c r="N82" s="115"/>
      <c r="O82" s="105" t="s">
        <v>41</v>
      </c>
      <c r="P82" s="105">
        <f t="shared" si="1"/>
        <v>3</v>
      </c>
    </row>
    <row r="83" spans="2:16" s="105" customFormat="1" ht="76.5" x14ac:dyDescent="0.25">
      <c r="B83" s="132"/>
      <c r="C83" s="133"/>
      <c r="D83" s="120">
        <v>72</v>
      </c>
      <c r="E83" s="114">
        <v>3</v>
      </c>
      <c r="F83" s="117" t="s">
        <v>196</v>
      </c>
      <c r="G83" s="114" t="s">
        <v>65</v>
      </c>
      <c r="H83" s="123" t="s">
        <v>64</v>
      </c>
      <c r="I83" s="123" t="s">
        <v>114</v>
      </c>
      <c r="J83" s="114" t="s">
        <v>75</v>
      </c>
      <c r="K83" s="114" t="s">
        <v>68</v>
      </c>
      <c r="L83" s="115" t="s">
        <v>69</v>
      </c>
      <c r="M83" s="115">
        <v>1</v>
      </c>
      <c r="N83" s="115" t="s">
        <v>197</v>
      </c>
      <c r="P83" s="105">
        <f t="shared" si="1"/>
        <v>1</v>
      </c>
    </row>
    <row r="84" spans="2:16" s="105" customFormat="1" ht="76.5" x14ac:dyDescent="0.25">
      <c r="B84" s="132"/>
      <c r="C84" s="133"/>
      <c r="D84" s="120">
        <v>73</v>
      </c>
      <c r="E84" s="114">
        <v>3</v>
      </c>
      <c r="F84" s="117" t="s">
        <v>198</v>
      </c>
      <c r="G84" s="114" t="s">
        <v>65</v>
      </c>
      <c r="H84" s="123" t="s">
        <v>64</v>
      </c>
      <c r="I84" s="123" t="s">
        <v>114</v>
      </c>
      <c r="J84" s="114" t="s">
        <v>75</v>
      </c>
      <c r="K84" s="114" t="s">
        <v>68</v>
      </c>
      <c r="L84" s="115" t="s">
        <v>69</v>
      </c>
      <c r="M84" s="115">
        <v>1</v>
      </c>
      <c r="N84" s="115" t="s">
        <v>197</v>
      </c>
      <c r="P84" s="105">
        <f t="shared" si="1"/>
        <v>2</v>
      </c>
    </row>
    <row r="85" spans="2:16" s="105" customFormat="1" ht="76.5" x14ac:dyDescent="0.25">
      <c r="B85" s="132"/>
      <c r="C85" s="133"/>
      <c r="D85" s="120">
        <v>74</v>
      </c>
      <c r="E85" s="114">
        <v>3</v>
      </c>
      <c r="F85" s="117" t="s">
        <v>199</v>
      </c>
      <c r="G85" s="114" t="s">
        <v>65</v>
      </c>
      <c r="H85" s="123" t="s">
        <v>64</v>
      </c>
      <c r="I85" s="123" t="s">
        <v>114</v>
      </c>
      <c r="J85" s="114" t="s">
        <v>75</v>
      </c>
      <c r="K85" s="114" t="s">
        <v>68</v>
      </c>
      <c r="L85" s="115" t="s">
        <v>69</v>
      </c>
      <c r="M85" s="115">
        <v>1</v>
      </c>
      <c r="N85" s="115" t="s">
        <v>197</v>
      </c>
      <c r="P85" s="105">
        <f t="shared" si="1"/>
        <v>3</v>
      </c>
    </row>
    <row r="86" spans="2:16" s="105" customFormat="1" ht="76.5" x14ac:dyDescent="0.25">
      <c r="B86" s="132"/>
      <c r="C86" s="133"/>
      <c r="D86" s="120">
        <v>75</v>
      </c>
      <c r="E86" s="114">
        <v>3</v>
      </c>
      <c r="F86" s="117" t="s">
        <v>200</v>
      </c>
      <c r="G86" s="114" t="s">
        <v>65</v>
      </c>
      <c r="H86" s="123" t="s">
        <v>64</v>
      </c>
      <c r="I86" s="123" t="s">
        <v>114</v>
      </c>
      <c r="J86" s="114" t="s">
        <v>75</v>
      </c>
      <c r="K86" s="114" t="s">
        <v>68</v>
      </c>
      <c r="L86" s="115" t="s">
        <v>69</v>
      </c>
      <c r="M86" s="115">
        <v>1</v>
      </c>
      <c r="N86" s="115" t="s">
        <v>197</v>
      </c>
      <c r="P86" s="105">
        <f t="shared" si="1"/>
        <v>4</v>
      </c>
    </row>
    <row r="87" spans="2:16" s="105" customFormat="1" ht="89.25" x14ac:dyDescent="0.25">
      <c r="B87" s="116"/>
      <c r="C87" s="117"/>
      <c r="D87" s="118">
        <v>76</v>
      </c>
      <c r="E87" s="114">
        <v>1</v>
      </c>
      <c r="F87" s="119" t="s">
        <v>201</v>
      </c>
      <c r="G87" s="114" t="s">
        <v>65</v>
      </c>
      <c r="H87" s="123" t="s">
        <v>64</v>
      </c>
      <c r="I87" s="123" t="s">
        <v>66</v>
      </c>
      <c r="J87" s="114" t="s">
        <v>67</v>
      </c>
      <c r="K87" s="114" t="s">
        <v>68</v>
      </c>
      <c r="L87" s="115" t="s">
        <v>69</v>
      </c>
      <c r="M87" s="115">
        <v>1</v>
      </c>
      <c r="N87" s="115"/>
      <c r="O87" s="105" t="s">
        <v>42</v>
      </c>
      <c r="P87" s="105">
        <f t="shared" si="1"/>
        <v>5</v>
      </c>
    </row>
    <row r="88" spans="2:16" s="105" customFormat="1" ht="89.25" x14ac:dyDescent="0.25">
      <c r="B88" s="116"/>
      <c r="C88" s="117"/>
      <c r="D88" s="118">
        <v>77</v>
      </c>
      <c r="E88" s="114">
        <v>1</v>
      </c>
      <c r="F88" s="119" t="s">
        <v>202</v>
      </c>
      <c r="G88" s="114" t="s">
        <v>65</v>
      </c>
      <c r="H88" s="123" t="s">
        <v>64</v>
      </c>
      <c r="I88" s="123" t="s">
        <v>66</v>
      </c>
      <c r="J88" s="114" t="s">
        <v>67</v>
      </c>
      <c r="K88" s="114" t="s">
        <v>68</v>
      </c>
      <c r="L88" s="115" t="s">
        <v>69</v>
      </c>
      <c r="M88" s="115">
        <v>1</v>
      </c>
      <c r="N88" s="115"/>
      <c r="O88" s="105" t="s">
        <v>43</v>
      </c>
      <c r="P88" s="105">
        <f t="shared" si="1"/>
        <v>6</v>
      </c>
    </row>
    <row r="89" spans="2:16" s="105" customFormat="1" ht="54" customHeight="1" x14ac:dyDescent="0.25">
      <c r="B89" s="116"/>
      <c r="C89" s="117"/>
      <c r="D89" s="118">
        <v>78</v>
      </c>
      <c r="E89" s="114">
        <v>1</v>
      </c>
      <c r="F89" s="119" t="s">
        <v>203</v>
      </c>
      <c r="G89" s="114" t="s">
        <v>65</v>
      </c>
      <c r="H89" s="123" t="s">
        <v>64</v>
      </c>
      <c r="I89" s="123" t="s">
        <v>66</v>
      </c>
      <c r="J89" s="114" t="s">
        <v>67</v>
      </c>
      <c r="K89" s="114" t="s">
        <v>68</v>
      </c>
      <c r="L89" s="115" t="s">
        <v>69</v>
      </c>
      <c r="M89" s="115">
        <v>1</v>
      </c>
      <c r="N89" s="115"/>
      <c r="O89" s="105" t="s">
        <v>44</v>
      </c>
      <c r="P89" s="105">
        <f t="shared" si="1"/>
        <v>7</v>
      </c>
    </row>
    <row r="90" spans="2:16" s="105" customFormat="1" ht="63.75" x14ac:dyDescent="0.25">
      <c r="B90" s="132"/>
      <c r="C90" s="133"/>
      <c r="D90" s="129" t="s">
        <v>204</v>
      </c>
      <c r="E90" s="117"/>
      <c r="F90" s="117" t="s">
        <v>205</v>
      </c>
      <c r="G90" s="114" t="s">
        <v>206</v>
      </c>
      <c r="H90" s="123" t="s">
        <v>207</v>
      </c>
      <c r="I90" s="123" t="s">
        <v>208</v>
      </c>
      <c r="J90" s="114" t="s">
        <v>209</v>
      </c>
      <c r="K90" s="114" t="s">
        <v>210</v>
      </c>
      <c r="L90" s="115" t="s">
        <v>211</v>
      </c>
      <c r="M90" s="115">
        <v>1</v>
      </c>
      <c r="N90" s="134"/>
      <c r="P90" s="105">
        <f t="shared" si="1"/>
        <v>8</v>
      </c>
    </row>
    <row r="91" spans="2:16" s="105" customFormat="1" ht="63.75" x14ac:dyDescent="0.25">
      <c r="B91" s="132"/>
      <c r="C91" s="133"/>
      <c r="D91" s="129" t="s">
        <v>212</v>
      </c>
      <c r="E91" s="117"/>
      <c r="F91" s="117" t="s">
        <v>213</v>
      </c>
      <c r="G91" s="114" t="s">
        <v>206</v>
      </c>
      <c r="H91" s="123" t="s">
        <v>214</v>
      </c>
      <c r="I91" s="123" t="s">
        <v>215</v>
      </c>
      <c r="J91" s="114" t="s">
        <v>209</v>
      </c>
      <c r="K91" s="114" t="s">
        <v>210</v>
      </c>
      <c r="L91" s="115" t="s">
        <v>211</v>
      </c>
      <c r="M91" s="115">
        <v>1</v>
      </c>
      <c r="N91" s="134"/>
      <c r="P91" s="105">
        <f t="shared" si="1"/>
        <v>9</v>
      </c>
    </row>
    <row r="92" spans="2:16" s="105" customFormat="1" ht="63.75" x14ac:dyDescent="0.25">
      <c r="B92" s="132"/>
      <c r="C92" s="133"/>
      <c r="D92" s="129" t="s">
        <v>216</v>
      </c>
      <c r="E92" s="117"/>
      <c r="F92" s="117" t="s">
        <v>217</v>
      </c>
      <c r="G92" s="114" t="s">
        <v>218</v>
      </c>
      <c r="H92" s="123" t="s">
        <v>207</v>
      </c>
      <c r="I92" s="123" t="s">
        <v>208</v>
      </c>
      <c r="J92" s="114" t="s">
        <v>219</v>
      </c>
      <c r="K92" s="114" t="s">
        <v>220</v>
      </c>
      <c r="L92" s="115" t="s">
        <v>211</v>
      </c>
      <c r="M92" s="115">
        <v>1</v>
      </c>
      <c r="N92" s="134"/>
      <c r="P92" s="105">
        <f t="shared" si="1"/>
        <v>10</v>
      </c>
    </row>
    <row r="93" spans="2:16" s="105" customFormat="1" ht="63.75" x14ac:dyDescent="0.25">
      <c r="B93" s="132"/>
      <c r="C93" s="133"/>
      <c r="D93" s="129" t="s">
        <v>221</v>
      </c>
      <c r="E93" s="117"/>
      <c r="F93" s="117" t="s">
        <v>222</v>
      </c>
      <c r="G93" s="114" t="s">
        <v>218</v>
      </c>
      <c r="H93" s="123" t="s">
        <v>214</v>
      </c>
      <c r="I93" s="123" t="s">
        <v>215</v>
      </c>
      <c r="J93" s="114" t="s">
        <v>209</v>
      </c>
      <c r="K93" s="114" t="s">
        <v>220</v>
      </c>
      <c r="L93" s="115" t="s">
        <v>211</v>
      </c>
      <c r="M93" s="115">
        <v>1</v>
      </c>
      <c r="N93" s="134"/>
      <c r="P93" s="105">
        <f t="shared" si="1"/>
        <v>11</v>
      </c>
    </row>
    <row r="94" spans="2:16" s="105" customFormat="1" ht="65.25" customHeight="1" x14ac:dyDescent="0.25">
      <c r="B94" s="132"/>
      <c r="C94" s="133"/>
      <c r="D94" s="129" t="s">
        <v>223</v>
      </c>
      <c r="E94" s="117"/>
      <c r="F94" s="117" t="s">
        <v>224</v>
      </c>
      <c r="G94" s="114" t="s">
        <v>225</v>
      </c>
      <c r="H94" s="123" t="s">
        <v>207</v>
      </c>
      <c r="I94" s="123" t="s">
        <v>226</v>
      </c>
      <c r="J94" s="114" t="s">
        <v>209</v>
      </c>
      <c r="K94" s="114" t="s">
        <v>220</v>
      </c>
      <c r="L94" s="115" t="s">
        <v>211</v>
      </c>
      <c r="M94" s="115">
        <v>1</v>
      </c>
      <c r="N94" s="134"/>
      <c r="P94" s="105">
        <f t="shared" si="1"/>
        <v>12</v>
      </c>
    </row>
    <row r="95" spans="2:16" s="105" customFormat="1" ht="89.25" x14ac:dyDescent="0.25">
      <c r="B95" s="132"/>
      <c r="C95" s="133"/>
      <c r="D95" s="129" t="s">
        <v>227</v>
      </c>
      <c r="E95" s="117"/>
      <c r="F95" s="117" t="s">
        <v>228</v>
      </c>
      <c r="G95" s="114" t="s">
        <v>225</v>
      </c>
      <c r="H95" s="114" t="s">
        <v>214</v>
      </c>
      <c r="I95" s="114" t="s">
        <v>215</v>
      </c>
      <c r="J95" s="114" t="s">
        <v>209</v>
      </c>
      <c r="K95" s="114" t="s">
        <v>220</v>
      </c>
      <c r="L95" s="115" t="s">
        <v>211</v>
      </c>
      <c r="M95" s="115">
        <v>1</v>
      </c>
      <c r="N95" s="134"/>
      <c r="P95" s="105">
        <f t="shared" si="1"/>
        <v>13</v>
      </c>
    </row>
    <row r="96" spans="2:16" s="105" customFormat="1" ht="183.75" customHeight="1" x14ac:dyDescent="0.25">
      <c r="B96" s="135"/>
      <c r="C96" s="136"/>
      <c r="D96" s="137" t="s">
        <v>229</v>
      </c>
      <c r="E96" s="138"/>
      <c r="F96" s="138" t="s">
        <v>230</v>
      </c>
      <c r="G96" s="139" t="s">
        <v>231</v>
      </c>
      <c r="H96" s="139" t="s">
        <v>207</v>
      </c>
      <c r="I96" s="139" t="s">
        <v>226</v>
      </c>
      <c r="J96" s="139" t="s">
        <v>209</v>
      </c>
      <c r="K96" s="114" t="s">
        <v>220</v>
      </c>
      <c r="L96" s="140" t="s">
        <v>211</v>
      </c>
      <c r="M96" s="140">
        <v>1</v>
      </c>
      <c r="N96" s="134"/>
      <c r="P96" s="105">
        <f t="shared" si="1"/>
        <v>14</v>
      </c>
    </row>
    <row r="97" spans="2:16" s="105" customFormat="1" ht="178.5" x14ac:dyDescent="0.25">
      <c r="B97" s="135"/>
      <c r="C97" s="136"/>
      <c r="D97" s="137" t="s">
        <v>232</v>
      </c>
      <c r="E97" s="138"/>
      <c r="F97" s="138" t="s">
        <v>233</v>
      </c>
      <c r="G97" s="139" t="s">
        <v>231</v>
      </c>
      <c r="H97" s="139" t="s">
        <v>214</v>
      </c>
      <c r="I97" s="139" t="s">
        <v>215</v>
      </c>
      <c r="J97" s="139" t="s">
        <v>209</v>
      </c>
      <c r="K97" s="114" t="s">
        <v>220</v>
      </c>
      <c r="L97" s="140" t="s">
        <v>211</v>
      </c>
      <c r="M97" s="140">
        <v>1</v>
      </c>
      <c r="N97" s="134"/>
      <c r="P97" s="105">
        <f t="shared" si="1"/>
        <v>15</v>
      </c>
    </row>
    <row r="98" spans="2:16" s="105" customFormat="1" ht="114.75" x14ac:dyDescent="0.25">
      <c r="B98" s="135"/>
      <c r="C98" s="136"/>
      <c r="D98" s="137" t="s">
        <v>234</v>
      </c>
      <c r="E98" s="138"/>
      <c r="F98" s="138" t="s">
        <v>235</v>
      </c>
      <c r="G98" s="139" t="s">
        <v>236</v>
      </c>
      <c r="H98" s="139" t="s">
        <v>207</v>
      </c>
      <c r="I98" s="139" t="s">
        <v>226</v>
      </c>
      <c r="J98" s="139" t="s">
        <v>219</v>
      </c>
      <c r="K98" s="114" t="s">
        <v>220</v>
      </c>
      <c r="L98" s="140" t="s">
        <v>211</v>
      </c>
      <c r="M98" s="140">
        <v>1</v>
      </c>
      <c r="N98" s="134"/>
      <c r="P98" s="105">
        <f t="shared" si="1"/>
        <v>16</v>
      </c>
    </row>
    <row r="99" spans="2:16" s="105" customFormat="1" ht="114.75" x14ac:dyDescent="0.25">
      <c r="B99" s="135"/>
      <c r="C99" s="136"/>
      <c r="D99" s="137" t="s">
        <v>237</v>
      </c>
      <c r="E99" s="138"/>
      <c r="F99" s="138" t="s">
        <v>238</v>
      </c>
      <c r="G99" s="139" t="s">
        <v>236</v>
      </c>
      <c r="H99" s="139" t="s">
        <v>214</v>
      </c>
      <c r="I99" s="139" t="s">
        <v>215</v>
      </c>
      <c r="J99" s="139" t="s">
        <v>219</v>
      </c>
      <c r="K99" s="114" t="s">
        <v>220</v>
      </c>
      <c r="L99" s="140" t="s">
        <v>211</v>
      </c>
      <c r="M99" s="140">
        <v>1</v>
      </c>
      <c r="N99" s="134"/>
      <c r="P99" s="105">
        <f t="shared" si="1"/>
        <v>17</v>
      </c>
    </row>
    <row r="100" spans="2:16" s="105" customFormat="1" ht="76.5" x14ac:dyDescent="0.25">
      <c r="B100" s="135"/>
      <c r="C100" s="136"/>
      <c r="D100" s="141">
        <v>84</v>
      </c>
      <c r="E100" s="138"/>
      <c r="F100" s="138" t="s">
        <v>239</v>
      </c>
      <c r="G100" s="139" t="s">
        <v>7</v>
      </c>
      <c r="H100" s="139" t="s">
        <v>240</v>
      </c>
      <c r="I100" s="139" t="s">
        <v>241</v>
      </c>
      <c r="J100" s="139" t="s">
        <v>242</v>
      </c>
      <c r="K100" s="139" t="s">
        <v>243</v>
      </c>
      <c r="L100" s="140" t="s">
        <v>244</v>
      </c>
      <c r="M100" s="140">
        <v>1</v>
      </c>
      <c r="N100" s="134"/>
      <c r="P100" s="105">
        <f t="shared" si="1"/>
        <v>18</v>
      </c>
    </row>
    <row r="101" spans="2:16" s="105" customFormat="1" ht="76.5" x14ac:dyDescent="0.25">
      <c r="B101" s="135"/>
      <c r="C101" s="136"/>
      <c r="D101" s="141">
        <v>85</v>
      </c>
      <c r="E101" s="138"/>
      <c r="F101" s="138" t="s">
        <v>245</v>
      </c>
      <c r="G101" s="139" t="s">
        <v>7</v>
      </c>
      <c r="H101" s="139" t="s">
        <v>240</v>
      </c>
      <c r="I101" s="139" t="s">
        <v>241</v>
      </c>
      <c r="J101" s="139" t="s">
        <v>242</v>
      </c>
      <c r="K101" s="139" t="s">
        <v>243</v>
      </c>
      <c r="L101" s="140" t="s">
        <v>244</v>
      </c>
      <c r="M101" s="140">
        <v>1</v>
      </c>
      <c r="N101" s="134"/>
      <c r="P101" s="105">
        <f t="shared" si="1"/>
        <v>19</v>
      </c>
    </row>
    <row r="102" spans="2:16" s="105" customFormat="1" ht="76.5" x14ac:dyDescent="0.25">
      <c r="B102" s="135"/>
      <c r="C102" s="136"/>
      <c r="D102" s="141">
        <v>86</v>
      </c>
      <c r="E102" s="138"/>
      <c r="F102" s="138" t="s">
        <v>246</v>
      </c>
      <c r="G102" s="139" t="s">
        <v>7</v>
      </c>
      <c r="H102" s="139" t="s">
        <v>240</v>
      </c>
      <c r="I102" s="139" t="s">
        <v>241</v>
      </c>
      <c r="J102" s="139" t="s">
        <v>242</v>
      </c>
      <c r="K102" s="139" t="s">
        <v>247</v>
      </c>
      <c r="L102" s="140" t="s">
        <v>244</v>
      </c>
      <c r="M102" s="140">
        <v>1</v>
      </c>
      <c r="N102" s="134"/>
      <c r="P102" s="105">
        <f t="shared" si="1"/>
        <v>20</v>
      </c>
    </row>
    <row r="103" spans="2:16" s="105" customFormat="1" ht="76.5" x14ac:dyDescent="0.25">
      <c r="B103" s="135"/>
      <c r="C103" s="136"/>
      <c r="D103" s="141">
        <v>87</v>
      </c>
      <c r="E103" s="138"/>
      <c r="F103" s="138" t="s">
        <v>248</v>
      </c>
      <c r="G103" s="139" t="s">
        <v>7</v>
      </c>
      <c r="H103" s="139" t="s">
        <v>240</v>
      </c>
      <c r="I103" s="139" t="s">
        <v>241</v>
      </c>
      <c r="J103" s="139" t="s">
        <v>242</v>
      </c>
      <c r="K103" s="139" t="s">
        <v>247</v>
      </c>
      <c r="L103" s="140" t="s">
        <v>244</v>
      </c>
      <c r="M103" s="140">
        <v>1</v>
      </c>
      <c r="N103" s="134"/>
      <c r="P103" s="105">
        <f t="shared" si="1"/>
        <v>21</v>
      </c>
    </row>
    <row r="104" spans="2:16" s="105" customFormat="1" ht="38.25" x14ac:dyDescent="0.25">
      <c r="B104" s="135"/>
      <c r="C104" s="136"/>
      <c r="D104" s="141">
        <v>88</v>
      </c>
      <c r="E104" s="138"/>
      <c r="F104" s="138" t="s">
        <v>249</v>
      </c>
      <c r="G104" s="139" t="s">
        <v>7</v>
      </c>
      <c r="H104" s="139" t="s">
        <v>17</v>
      </c>
      <c r="I104" s="139" t="s">
        <v>18</v>
      </c>
      <c r="J104" s="139" t="s">
        <v>242</v>
      </c>
      <c r="K104" s="139" t="s">
        <v>247</v>
      </c>
      <c r="L104" s="140" t="s">
        <v>244</v>
      </c>
      <c r="M104" s="140">
        <v>1</v>
      </c>
      <c r="N104" s="134"/>
      <c r="P104" s="105">
        <f t="shared" si="1"/>
        <v>22</v>
      </c>
    </row>
    <row r="105" spans="2:16" s="105" customFormat="1" ht="63.75" x14ac:dyDescent="0.25">
      <c r="B105" s="135"/>
      <c r="C105" s="136"/>
      <c r="D105" s="141">
        <v>89</v>
      </c>
      <c r="E105" s="138"/>
      <c r="F105" s="138" t="s">
        <v>250</v>
      </c>
      <c r="G105" s="139" t="s">
        <v>7</v>
      </c>
      <c r="H105" s="139" t="s">
        <v>251</v>
      </c>
      <c r="I105" s="139" t="s">
        <v>252</v>
      </c>
      <c r="J105" s="139" t="s">
        <v>242</v>
      </c>
      <c r="K105" s="139" t="s">
        <v>247</v>
      </c>
      <c r="L105" s="140" t="s">
        <v>244</v>
      </c>
      <c r="M105" s="140">
        <v>1</v>
      </c>
      <c r="N105" s="134"/>
      <c r="P105" s="105">
        <f t="shared" si="1"/>
        <v>23</v>
      </c>
    </row>
    <row r="106" spans="2:16" s="105" customFormat="1" ht="76.5" x14ac:dyDescent="0.25">
      <c r="B106" s="135"/>
      <c r="C106" s="136"/>
      <c r="D106" s="141">
        <v>90</v>
      </c>
      <c r="E106" s="138"/>
      <c r="F106" s="138" t="s">
        <v>253</v>
      </c>
      <c r="G106" s="139" t="s">
        <v>7</v>
      </c>
      <c r="H106" s="139" t="s">
        <v>240</v>
      </c>
      <c r="I106" s="139" t="s">
        <v>241</v>
      </c>
      <c r="J106" s="139" t="s">
        <v>254</v>
      </c>
      <c r="K106" s="139" t="s">
        <v>210</v>
      </c>
      <c r="L106" s="140" t="s">
        <v>211</v>
      </c>
      <c r="M106" s="140">
        <v>1</v>
      </c>
      <c r="N106" s="134"/>
      <c r="P106" s="105">
        <f t="shared" si="1"/>
        <v>24</v>
      </c>
    </row>
    <row r="107" spans="2:16" s="105" customFormat="1" ht="76.5" x14ac:dyDescent="0.25">
      <c r="B107" s="135"/>
      <c r="C107" s="136"/>
      <c r="D107" s="141">
        <v>91</v>
      </c>
      <c r="E107" s="138"/>
      <c r="F107" s="138" t="s">
        <v>255</v>
      </c>
      <c r="G107" s="139" t="s">
        <v>256</v>
      </c>
      <c r="H107" s="139" t="s">
        <v>240</v>
      </c>
      <c r="I107" s="139" t="s">
        <v>241</v>
      </c>
      <c r="J107" s="139" t="s">
        <v>254</v>
      </c>
      <c r="K107" s="139" t="s">
        <v>210</v>
      </c>
      <c r="L107" s="140" t="s">
        <v>211</v>
      </c>
      <c r="M107" s="140">
        <v>1</v>
      </c>
      <c r="N107" s="134"/>
      <c r="P107" s="105">
        <f t="shared" si="1"/>
        <v>25</v>
      </c>
    </row>
    <row r="108" spans="2:16" s="105" customFormat="1" ht="76.5" x14ac:dyDescent="0.25">
      <c r="B108" s="135"/>
      <c r="C108" s="136"/>
      <c r="D108" s="141">
        <v>92</v>
      </c>
      <c r="E108" s="138"/>
      <c r="F108" s="138" t="s">
        <v>257</v>
      </c>
      <c r="G108" s="139" t="s">
        <v>258</v>
      </c>
      <c r="H108" s="139" t="s">
        <v>240</v>
      </c>
      <c r="I108" s="139" t="s">
        <v>241</v>
      </c>
      <c r="J108" s="139" t="s">
        <v>254</v>
      </c>
      <c r="K108" s="139" t="s">
        <v>220</v>
      </c>
      <c r="L108" s="140" t="s">
        <v>211</v>
      </c>
      <c r="M108" s="140">
        <v>1</v>
      </c>
      <c r="N108" s="134"/>
      <c r="P108" s="105">
        <f t="shared" si="1"/>
        <v>26</v>
      </c>
    </row>
    <row r="109" spans="2:16" s="105" customFormat="1" ht="76.5" x14ac:dyDescent="0.25">
      <c r="B109" s="135"/>
      <c r="C109" s="136"/>
      <c r="D109" s="141">
        <v>93</v>
      </c>
      <c r="E109" s="138"/>
      <c r="F109" s="138" t="s">
        <v>259</v>
      </c>
      <c r="G109" s="139" t="s">
        <v>260</v>
      </c>
      <c r="H109" s="139" t="s">
        <v>240</v>
      </c>
      <c r="I109" s="139" t="s">
        <v>241</v>
      </c>
      <c r="J109" s="139" t="s">
        <v>254</v>
      </c>
      <c r="K109" s="139" t="s">
        <v>220</v>
      </c>
      <c r="L109" s="140" t="s">
        <v>211</v>
      </c>
      <c r="M109" s="140">
        <v>1</v>
      </c>
      <c r="N109" s="134"/>
      <c r="P109" s="105">
        <f t="shared" si="1"/>
        <v>27</v>
      </c>
    </row>
    <row r="110" spans="2:16" s="105" customFormat="1" ht="140.25" x14ac:dyDescent="0.25">
      <c r="B110" s="135"/>
      <c r="C110" s="136"/>
      <c r="D110" s="141">
        <v>94</v>
      </c>
      <c r="E110" s="138"/>
      <c r="F110" s="138" t="s">
        <v>261</v>
      </c>
      <c r="G110" s="139" t="s">
        <v>262</v>
      </c>
      <c r="H110" s="139" t="s">
        <v>240</v>
      </c>
      <c r="I110" s="139" t="s">
        <v>241</v>
      </c>
      <c r="J110" s="139" t="s">
        <v>254</v>
      </c>
      <c r="K110" s="139" t="s">
        <v>220</v>
      </c>
      <c r="L110" s="140" t="s">
        <v>211</v>
      </c>
      <c r="M110" s="140">
        <v>1</v>
      </c>
      <c r="N110" s="134"/>
      <c r="P110" s="105">
        <f t="shared" si="1"/>
        <v>28</v>
      </c>
    </row>
    <row r="111" spans="2:16" s="105" customFormat="1" ht="165.75" x14ac:dyDescent="0.25">
      <c r="B111" s="135"/>
      <c r="C111" s="136"/>
      <c r="D111" s="141">
        <v>95</v>
      </c>
      <c r="E111" s="138"/>
      <c r="F111" s="138" t="s">
        <v>263</v>
      </c>
      <c r="G111" s="139" t="s">
        <v>264</v>
      </c>
      <c r="H111" s="139" t="s">
        <v>240</v>
      </c>
      <c r="I111" s="139" t="s">
        <v>241</v>
      </c>
      <c r="J111" s="139" t="s">
        <v>254</v>
      </c>
      <c r="K111" s="139" t="s">
        <v>220</v>
      </c>
      <c r="L111" s="140" t="s">
        <v>211</v>
      </c>
      <c r="M111" s="140">
        <v>1</v>
      </c>
      <c r="N111" s="134"/>
      <c r="P111" s="105">
        <f t="shared" si="1"/>
        <v>29</v>
      </c>
    </row>
    <row r="112" spans="2:16" s="105" customFormat="1" ht="76.5" x14ac:dyDescent="0.25">
      <c r="B112" s="135"/>
      <c r="C112" s="136"/>
      <c r="D112" s="141">
        <v>96</v>
      </c>
      <c r="E112" s="138"/>
      <c r="F112" s="138" t="s">
        <v>265</v>
      </c>
      <c r="G112" s="139" t="s">
        <v>266</v>
      </c>
      <c r="H112" s="139" t="s">
        <v>240</v>
      </c>
      <c r="I112" s="139" t="s">
        <v>241</v>
      </c>
      <c r="J112" s="139" t="s">
        <v>254</v>
      </c>
      <c r="K112" s="139" t="s">
        <v>220</v>
      </c>
      <c r="L112" s="140" t="s">
        <v>211</v>
      </c>
      <c r="M112" s="140">
        <v>1</v>
      </c>
      <c r="N112" s="134"/>
      <c r="P112" s="105">
        <f t="shared" si="1"/>
        <v>30</v>
      </c>
    </row>
    <row r="113" spans="2:16" s="105" customFormat="1" ht="76.5" x14ac:dyDescent="0.25">
      <c r="B113" s="135"/>
      <c r="C113" s="136"/>
      <c r="D113" s="141">
        <v>97</v>
      </c>
      <c r="E113" s="138"/>
      <c r="F113" s="138" t="s">
        <v>267</v>
      </c>
      <c r="G113" s="139" t="s">
        <v>268</v>
      </c>
      <c r="H113" s="139" t="s">
        <v>240</v>
      </c>
      <c r="I113" s="139" t="s">
        <v>241</v>
      </c>
      <c r="J113" s="139" t="s">
        <v>254</v>
      </c>
      <c r="K113" s="139" t="s">
        <v>220</v>
      </c>
      <c r="L113" s="140" t="s">
        <v>211</v>
      </c>
      <c r="M113" s="140">
        <v>1</v>
      </c>
      <c r="N113" s="134"/>
      <c r="P113" s="105">
        <f t="shared" si="1"/>
        <v>31</v>
      </c>
    </row>
    <row r="114" spans="2:16" s="105" customFormat="1" ht="76.5" x14ac:dyDescent="0.25">
      <c r="B114" s="135"/>
      <c r="C114" s="136"/>
      <c r="D114" s="137" t="s">
        <v>269</v>
      </c>
      <c r="E114" s="138"/>
      <c r="F114" s="138" t="s">
        <v>270</v>
      </c>
      <c r="G114" s="139" t="s">
        <v>271</v>
      </c>
      <c r="H114" s="139" t="s">
        <v>240</v>
      </c>
      <c r="I114" s="139" t="s">
        <v>241</v>
      </c>
      <c r="J114" s="139" t="s">
        <v>219</v>
      </c>
      <c r="K114" s="139" t="s">
        <v>220</v>
      </c>
      <c r="L114" s="140" t="s">
        <v>211</v>
      </c>
      <c r="M114" s="140">
        <v>1</v>
      </c>
      <c r="N114" s="134"/>
      <c r="P114" s="105">
        <f t="shared" si="1"/>
        <v>32</v>
      </c>
    </row>
    <row r="115" spans="2:16" s="105" customFormat="1" ht="63.75" x14ac:dyDescent="0.25">
      <c r="B115" s="135"/>
      <c r="C115" s="136"/>
      <c r="D115" s="137" t="s">
        <v>272</v>
      </c>
      <c r="E115" s="138"/>
      <c r="F115" s="138" t="s">
        <v>273</v>
      </c>
      <c r="G115" s="139" t="s">
        <v>271</v>
      </c>
      <c r="H115" s="139" t="s">
        <v>214</v>
      </c>
      <c r="I115" s="139" t="s">
        <v>215</v>
      </c>
      <c r="J115" s="139" t="s">
        <v>219</v>
      </c>
      <c r="K115" s="139" t="s">
        <v>220</v>
      </c>
      <c r="L115" s="140" t="s">
        <v>211</v>
      </c>
      <c r="M115" s="140">
        <v>1</v>
      </c>
      <c r="N115" s="134"/>
      <c r="P115" s="105">
        <f t="shared" si="1"/>
        <v>33</v>
      </c>
    </row>
    <row r="116" spans="2:16" s="105" customFormat="1" ht="63.75" x14ac:dyDescent="0.25">
      <c r="B116" s="135"/>
      <c r="C116" s="136"/>
      <c r="D116" s="137" t="s">
        <v>274</v>
      </c>
      <c r="E116" s="138"/>
      <c r="F116" s="138" t="s">
        <v>275</v>
      </c>
      <c r="G116" s="139" t="s">
        <v>271</v>
      </c>
      <c r="H116" s="139" t="s">
        <v>207</v>
      </c>
      <c r="I116" s="139" t="s">
        <v>226</v>
      </c>
      <c r="J116" s="139" t="s">
        <v>219</v>
      </c>
      <c r="K116" s="139" t="s">
        <v>220</v>
      </c>
      <c r="L116" s="140" t="s">
        <v>211</v>
      </c>
      <c r="M116" s="140">
        <v>1</v>
      </c>
      <c r="N116" s="134"/>
      <c r="P116" s="105">
        <f t="shared" si="1"/>
        <v>34</v>
      </c>
    </row>
    <row r="117" spans="2:16" s="105" customFormat="1" ht="64.5" thickBot="1" x14ac:dyDescent="0.3">
      <c r="B117" s="142"/>
      <c r="C117" s="143"/>
      <c r="D117" s="144" t="s">
        <v>276</v>
      </c>
      <c r="E117" s="145"/>
      <c r="F117" s="145" t="s">
        <v>277</v>
      </c>
      <c r="G117" s="146" t="s">
        <v>271</v>
      </c>
      <c r="H117" s="146" t="s">
        <v>214</v>
      </c>
      <c r="I117" s="146" t="s">
        <v>215</v>
      </c>
      <c r="J117" s="146" t="s">
        <v>219</v>
      </c>
      <c r="K117" s="146" t="s">
        <v>220</v>
      </c>
      <c r="L117" s="147" t="s">
        <v>211</v>
      </c>
      <c r="M117" s="147">
        <v>1</v>
      </c>
      <c r="N117" s="148"/>
      <c r="P117" s="105">
        <f t="shared" si="1"/>
        <v>35</v>
      </c>
    </row>
    <row r="118" spans="2:16" s="152" customFormat="1" ht="13.5" thickTop="1" x14ac:dyDescent="0.25">
      <c r="B118" s="149" t="s">
        <v>278</v>
      </c>
      <c r="C118" s="149"/>
      <c r="D118" s="149"/>
      <c r="E118" s="149"/>
      <c r="F118" s="149"/>
      <c r="G118" s="150"/>
      <c r="H118" s="150"/>
      <c r="I118" s="150"/>
      <c r="J118" s="150"/>
      <c r="K118" s="150"/>
      <c r="L118" s="150"/>
      <c r="M118" s="150"/>
      <c r="N118" s="151"/>
    </row>
    <row r="119" spans="2:16" s="152" customFormat="1" x14ac:dyDescent="0.25">
      <c r="B119" s="149" t="s">
        <v>279</v>
      </c>
      <c r="C119" s="149"/>
      <c r="D119" s="149"/>
      <c r="E119" s="153"/>
      <c r="F119" s="153"/>
      <c r="G119" s="154"/>
      <c r="H119" s="154"/>
      <c r="I119" s="154"/>
      <c r="J119" s="154"/>
      <c r="K119" s="150"/>
      <c r="L119" s="150"/>
      <c r="M119" s="150"/>
      <c r="N119" s="151"/>
    </row>
    <row r="120" spans="2:16" s="152" customFormat="1" x14ac:dyDescent="0.25">
      <c r="B120" s="149" t="s">
        <v>280</v>
      </c>
      <c r="C120" s="149"/>
      <c r="D120" s="149"/>
      <c r="E120" s="153"/>
      <c r="F120" s="153"/>
      <c r="G120" s="154"/>
      <c r="H120" s="154"/>
      <c r="I120" s="154"/>
      <c r="J120" s="154"/>
      <c r="K120" s="150"/>
      <c r="L120" s="150"/>
      <c r="M120" s="150"/>
      <c r="N120" s="151"/>
    </row>
    <row r="121" spans="2:16" s="152" customFormat="1" x14ac:dyDescent="0.25">
      <c r="B121" s="149"/>
      <c r="C121" s="149"/>
      <c r="D121" s="149"/>
      <c r="E121" s="154"/>
      <c r="F121" s="153"/>
      <c r="G121" s="154"/>
      <c r="H121" s="154"/>
      <c r="I121" s="154"/>
      <c r="J121" s="154"/>
      <c r="K121" s="150"/>
      <c r="L121" s="150"/>
      <c r="M121" s="150"/>
      <c r="N121" s="82"/>
    </row>
    <row r="122" spans="2:16" s="152" customFormat="1" x14ac:dyDescent="0.25">
      <c r="E122" s="81"/>
      <c r="F122" s="155"/>
      <c r="G122" s="81"/>
      <c r="H122" s="81"/>
      <c r="I122" s="81"/>
      <c r="J122" s="81"/>
      <c r="K122" s="80"/>
      <c r="L122" s="80"/>
      <c r="M122" s="80"/>
      <c r="N122" s="82"/>
    </row>
    <row r="123" spans="2:16" s="152" customFormat="1" x14ac:dyDescent="0.25">
      <c r="E123" s="81"/>
      <c r="F123" s="155"/>
      <c r="G123" s="81"/>
      <c r="H123" s="81"/>
      <c r="I123" s="81"/>
      <c r="J123" s="81"/>
      <c r="K123" s="80"/>
      <c r="L123" s="80"/>
      <c r="M123" s="80"/>
      <c r="N123" s="82"/>
    </row>
    <row r="124" spans="2:16" s="152" customFormat="1" x14ac:dyDescent="0.25">
      <c r="E124" s="81"/>
      <c r="F124" s="155"/>
      <c r="G124" s="81"/>
      <c r="H124" s="81"/>
      <c r="I124" s="81"/>
      <c r="J124" s="81"/>
      <c r="K124" s="80"/>
      <c r="L124" s="80"/>
      <c r="M124" s="80"/>
      <c r="N124" s="82"/>
    </row>
    <row r="125" spans="2:16" s="152" customFormat="1" x14ac:dyDescent="0.25">
      <c r="E125" s="81"/>
      <c r="F125" s="155"/>
      <c r="G125" s="81"/>
      <c r="H125" s="81"/>
      <c r="I125" s="81"/>
      <c r="J125" s="81"/>
      <c r="K125" s="80"/>
      <c r="L125" s="80"/>
      <c r="M125" s="80"/>
      <c r="N125" s="82"/>
    </row>
    <row r="126" spans="2:16" s="152" customFormat="1" x14ac:dyDescent="0.25">
      <c r="E126" s="81"/>
      <c r="F126" s="155"/>
      <c r="G126" s="81"/>
      <c r="H126" s="81"/>
      <c r="I126" s="81"/>
      <c r="J126" s="81"/>
      <c r="K126" s="80"/>
      <c r="L126" s="80"/>
      <c r="M126" s="80"/>
      <c r="N126" s="82"/>
    </row>
    <row r="127" spans="2:16" s="152" customFormat="1" x14ac:dyDescent="0.25">
      <c r="E127" s="81"/>
      <c r="F127" s="155"/>
      <c r="G127" s="81"/>
      <c r="H127" s="81"/>
      <c r="I127" s="81"/>
      <c r="J127" s="81"/>
      <c r="K127" s="80"/>
      <c r="L127" s="80"/>
      <c r="M127" s="80"/>
      <c r="N127" s="82"/>
    </row>
    <row r="128" spans="2:16" s="152" customFormat="1" x14ac:dyDescent="0.25">
      <c r="E128" s="81"/>
      <c r="F128" s="155"/>
      <c r="G128" s="81"/>
      <c r="H128" s="81"/>
      <c r="I128" s="81"/>
      <c r="J128" s="81"/>
      <c r="K128" s="80"/>
      <c r="L128" s="80"/>
      <c r="M128" s="80"/>
      <c r="N128" s="82"/>
    </row>
    <row r="129" spans="5:14" s="152" customFormat="1" x14ac:dyDescent="0.25">
      <c r="E129" s="81"/>
      <c r="F129" s="155"/>
      <c r="G129" s="81"/>
      <c r="H129" s="81"/>
      <c r="I129" s="81"/>
      <c r="J129" s="81"/>
      <c r="K129" s="80"/>
      <c r="L129" s="80"/>
      <c r="M129" s="80"/>
      <c r="N129" s="82"/>
    </row>
    <row r="130" spans="5:14" s="152" customFormat="1" x14ac:dyDescent="0.25">
      <c r="E130" s="81"/>
      <c r="F130" s="155"/>
      <c r="G130" s="81"/>
      <c r="H130" s="81"/>
      <c r="I130" s="81"/>
      <c r="J130" s="81"/>
      <c r="K130" s="80"/>
      <c r="L130" s="80"/>
      <c r="M130" s="80"/>
      <c r="N130" s="82"/>
    </row>
    <row r="131" spans="5:14" s="152" customFormat="1" x14ac:dyDescent="0.25">
      <c r="E131" s="81"/>
      <c r="F131" s="155"/>
      <c r="G131" s="81"/>
      <c r="H131" s="81"/>
      <c r="I131" s="81"/>
      <c r="J131" s="81"/>
      <c r="K131" s="80"/>
      <c r="L131" s="80"/>
      <c r="M131" s="80"/>
      <c r="N131" s="82"/>
    </row>
    <row r="132" spans="5:14" s="152" customFormat="1" x14ac:dyDescent="0.25">
      <c r="E132" s="81"/>
      <c r="F132" s="155"/>
      <c r="G132" s="81"/>
      <c r="H132" s="81"/>
      <c r="I132" s="81"/>
      <c r="J132" s="81"/>
      <c r="K132" s="80"/>
      <c r="L132" s="80"/>
      <c r="M132" s="80"/>
      <c r="N132" s="82"/>
    </row>
    <row r="133" spans="5:14" s="152" customFormat="1" x14ac:dyDescent="0.25">
      <c r="E133" s="81"/>
      <c r="F133" s="155"/>
      <c r="G133" s="81"/>
      <c r="H133" s="81"/>
      <c r="I133" s="81"/>
      <c r="J133" s="81"/>
      <c r="K133" s="80"/>
      <c r="L133" s="80"/>
      <c r="M133" s="80"/>
      <c r="N133" s="82"/>
    </row>
    <row r="134" spans="5:14" s="152" customFormat="1" x14ac:dyDescent="0.25">
      <c r="E134" s="81"/>
      <c r="F134" s="155"/>
      <c r="G134" s="81"/>
      <c r="H134" s="81"/>
      <c r="I134" s="81"/>
      <c r="J134" s="81"/>
      <c r="K134" s="80"/>
      <c r="L134" s="80"/>
      <c r="M134" s="80"/>
      <c r="N134" s="82"/>
    </row>
    <row r="135" spans="5:14" s="152" customFormat="1" x14ac:dyDescent="0.25">
      <c r="E135" s="81"/>
      <c r="F135" s="155"/>
      <c r="G135" s="81"/>
      <c r="H135" s="81"/>
      <c r="I135" s="81"/>
      <c r="J135" s="81"/>
      <c r="K135" s="80"/>
      <c r="L135" s="80"/>
      <c r="M135" s="80"/>
      <c r="N135" s="82"/>
    </row>
    <row r="136" spans="5:14" s="152" customFormat="1" x14ac:dyDescent="0.25">
      <c r="E136" s="81"/>
      <c r="F136" s="155"/>
      <c r="G136" s="81"/>
      <c r="H136" s="81"/>
      <c r="I136" s="81"/>
      <c r="J136" s="81"/>
      <c r="K136" s="80"/>
      <c r="L136" s="80"/>
      <c r="M136" s="80"/>
      <c r="N136" s="82"/>
    </row>
    <row r="137" spans="5:14" s="152" customFormat="1" x14ac:dyDescent="0.25">
      <c r="E137" s="81"/>
      <c r="F137" s="155"/>
      <c r="G137" s="81"/>
      <c r="H137" s="81"/>
      <c r="I137" s="81"/>
      <c r="J137" s="81"/>
      <c r="K137" s="80"/>
      <c r="L137" s="80"/>
      <c r="M137" s="80"/>
      <c r="N137" s="82"/>
    </row>
    <row r="138" spans="5:14" s="152" customFormat="1" x14ac:dyDescent="0.25">
      <c r="E138" s="81"/>
      <c r="F138" s="155"/>
      <c r="G138" s="81"/>
      <c r="H138" s="81"/>
      <c r="I138" s="81"/>
      <c r="J138" s="81"/>
      <c r="K138" s="80"/>
      <c r="L138" s="80"/>
      <c r="M138" s="80"/>
      <c r="N138" s="82"/>
    </row>
    <row r="139" spans="5:14" s="152" customFormat="1" x14ac:dyDescent="0.25">
      <c r="E139" s="81"/>
      <c r="F139" s="155"/>
      <c r="G139" s="81"/>
      <c r="H139" s="81"/>
      <c r="I139" s="81"/>
      <c r="J139" s="81"/>
      <c r="K139" s="80"/>
      <c r="L139" s="80"/>
      <c r="M139" s="80"/>
      <c r="N139" s="82"/>
    </row>
    <row r="140" spans="5:14" s="152" customFormat="1" x14ac:dyDescent="0.25">
      <c r="E140" s="81"/>
      <c r="F140" s="155"/>
      <c r="G140" s="81"/>
      <c r="H140" s="81"/>
      <c r="I140" s="81"/>
      <c r="J140" s="81"/>
      <c r="K140" s="80"/>
      <c r="L140" s="80"/>
      <c r="M140" s="80"/>
      <c r="N140" s="82"/>
    </row>
    <row r="141" spans="5:14" s="152" customFormat="1" x14ac:dyDescent="0.25">
      <c r="E141" s="81"/>
      <c r="F141" s="155"/>
      <c r="G141" s="81"/>
      <c r="H141" s="81"/>
      <c r="I141" s="81"/>
      <c r="J141" s="81"/>
      <c r="K141" s="80"/>
      <c r="L141" s="80"/>
      <c r="M141" s="80"/>
      <c r="N141" s="82"/>
    </row>
    <row r="142" spans="5:14" s="152" customFormat="1" x14ac:dyDescent="0.25">
      <c r="E142" s="81"/>
      <c r="F142" s="155"/>
      <c r="G142" s="81"/>
      <c r="H142" s="81"/>
      <c r="I142" s="81"/>
      <c r="J142" s="81"/>
      <c r="K142" s="80"/>
      <c r="L142" s="80"/>
      <c r="M142" s="80"/>
      <c r="N142" s="82"/>
    </row>
    <row r="143" spans="5:14" s="152" customFormat="1" x14ac:dyDescent="0.25">
      <c r="E143" s="81"/>
      <c r="F143" s="155"/>
      <c r="G143" s="81"/>
      <c r="H143" s="81"/>
      <c r="I143" s="81"/>
      <c r="J143" s="81"/>
      <c r="K143" s="80"/>
      <c r="L143" s="80"/>
      <c r="M143" s="80"/>
      <c r="N143" s="82"/>
    </row>
    <row r="144" spans="5:14" s="152" customFormat="1" x14ac:dyDescent="0.25">
      <c r="E144" s="81"/>
      <c r="F144" s="155"/>
      <c r="G144" s="81"/>
      <c r="H144" s="81"/>
      <c r="I144" s="81"/>
      <c r="J144" s="81"/>
      <c r="K144" s="80"/>
      <c r="L144" s="80"/>
      <c r="M144" s="80"/>
      <c r="N144" s="82"/>
    </row>
    <row r="145" spans="5:14" s="152" customFormat="1" x14ac:dyDescent="0.25">
      <c r="E145" s="81"/>
      <c r="F145" s="155"/>
      <c r="G145" s="81"/>
      <c r="H145" s="81"/>
      <c r="I145" s="81"/>
      <c r="J145" s="81"/>
      <c r="K145" s="80"/>
      <c r="L145" s="80"/>
      <c r="M145" s="80"/>
      <c r="N145" s="82"/>
    </row>
    <row r="146" spans="5:14" s="152" customFormat="1" x14ac:dyDescent="0.25">
      <c r="E146" s="81"/>
      <c r="F146" s="155"/>
      <c r="G146" s="81"/>
      <c r="H146" s="81"/>
      <c r="I146" s="81"/>
      <c r="J146" s="81"/>
      <c r="K146" s="80"/>
      <c r="L146" s="80"/>
      <c r="M146" s="80"/>
      <c r="N146" s="82"/>
    </row>
    <row r="147" spans="5:14" s="152" customFormat="1" x14ac:dyDescent="0.25">
      <c r="E147" s="81"/>
      <c r="F147" s="155"/>
      <c r="G147" s="81"/>
      <c r="H147" s="81"/>
      <c r="I147" s="81"/>
      <c r="J147" s="81"/>
      <c r="K147" s="80"/>
      <c r="L147" s="80"/>
      <c r="M147" s="80"/>
      <c r="N147" s="82"/>
    </row>
    <row r="148" spans="5:14" s="152" customFormat="1" x14ac:dyDescent="0.25">
      <c r="E148" s="81"/>
      <c r="F148" s="155"/>
      <c r="G148" s="81"/>
      <c r="H148" s="81"/>
      <c r="I148" s="81"/>
      <c r="J148" s="81"/>
      <c r="K148" s="80"/>
      <c r="L148" s="80"/>
      <c r="M148" s="80"/>
      <c r="N148" s="82"/>
    </row>
    <row r="149" spans="5:14" s="152" customFormat="1" x14ac:dyDescent="0.25">
      <c r="E149" s="81"/>
      <c r="F149" s="155"/>
      <c r="G149" s="81"/>
      <c r="H149" s="81"/>
      <c r="I149" s="81"/>
      <c r="J149" s="81"/>
      <c r="K149" s="80"/>
      <c r="L149" s="80"/>
      <c r="M149" s="80"/>
      <c r="N149" s="82"/>
    </row>
    <row r="150" spans="5:14" s="152" customFormat="1" x14ac:dyDescent="0.25">
      <c r="E150" s="81"/>
      <c r="F150" s="155"/>
      <c r="G150" s="81"/>
      <c r="H150" s="81"/>
      <c r="I150" s="81"/>
      <c r="J150" s="81"/>
      <c r="K150" s="80"/>
      <c r="L150" s="80"/>
      <c r="M150" s="80"/>
      <c r="N150" s="82"/>
    </row>
    <row r="151" spans="5:14" s="152" customFormat="1" x14ac:dyDescent="0.25">
      <c r="E151" s="81"/>
      <c r="F151" s="155"/>
      <c r="G151" s="81"/>
      <c r="H151" s="81"/>
      <c r="I151" s="81"/>
      <c r="J151" s="81"/>
      <c r="K151" s="80"/>
      <c r="L151" s="80"/>
      <c r="M151" s="80"/>
      <c r="N151" s="82"/>
    </row>
    <row r="152" spans="5:14" s="152" customFormat="1" x14ac:dyDescent="0.25">
      <c r="E152" s="81"/>
      <c r="F152" s="155"/>
      <c r="G152" s="81"/>
      <c r="H152" s="81"/>
      <c r="I152" s="81"/>
      <c r="J152" s="81"/>
      <c r="K152" s="80"/>
      <c r="L152" s="80"/>
      <c r="M152" s="80"/>
      <c r="N152" s="82"/>
    </row>
    <row r="153" spans="5:14" s="152" customFormat="1" x14ac:dyDescent="0.25">
      <c r="E153" s="81"/>
      <c r="F153" s="155"/>
      <c r="G153" s="81"/>
      <c r="H153" s="81"/>
      <c r="I153" s="81"/>
      <c r="J153" s="81"/>
      <c r="K153" s="80"/>
      <c r="L153" s="80"/>
      <c r="M153" s="80"/>
      <c r="N153" s="82"/>
    </row>
    <row r="154" spans="5:14" s="152" customFormat="1" x14ac:dyDescent="0.25">
      <c r="E154" s="81"/>
      <c r="F154" s="155"/>
      <c r="G154" s="81"/>
      <c r="H154" s="81"/>
      <c r="I154" s="81"/>
      <c r="J154" s="81"/>
      <c r="K154" s="80"/>
      <c r="L154" s="80"/>
      <c r="M154" s="80"/>
      <c r="N154" s="82"/>
    </row>
    <row r="155" spans="5:14" s="152" customFormat="1" x14ac:dyDescent="0.25">
      <c r="E155" s="81"/>
      <c r="F155" s="155"/>
      <c r="G155" s="81"/>
      <c r="H155" s="81"/>
      <c r="I155" s="81"/>
      <c r="J155" s="81"/>
      <c r="K155" s="80"/>
      <c r="L155" s="80"/>
      <c r="M155" s="80"/>
      <c r="N155" s="82"/>
    </row>
    <row r="156" spans="5:14" s="152" customFormat="1" x14ac:dyDescent="0.25">
      <c r="E156" s="81"/>
      <c r="F156" s="155"/>
      <c r="G156" s="81"/>
      <c r="H156" s="81"/>
      <c r="I156" s="81"/>
      <c r="J156" s="81"/>
      <c r="K156" s="80"/>
      <c r="L156" s="80"/>
      <c r="M156" s="80"/>
      <c r="N156" s="82"/>
    </row>
    <row r="157" spans="5:14" s="152" customFormat="1" x14ac:dyDescent="0.25">
      <c r="E157" s="81"/>
      <c r="F157" s="155"/>
      <c r="G157" s="81"/>
      <c r="H157" s="81"/>
      <c r="I157" s="81"/>
      <c r="J157" s="81"/>
      <c r="K157" s="80"/>
      <c r="L157" s="80"/>
      <c r="M157" s="80"/>
      <c r="N157" s="82"/>
    </row>
    <row r="158" spans="5:14" s="152" customFormat="1" x14ac:dyDescent="0.25">
      <c r="E158" s="81"/>
      <c r="F158" s="155"/>
      <c r="G158" s="81"/>
      <c r="H158" s="81"/>
      <c r="I158" s="81"/>
      <c r="J158" s="81"/>
      <c r="K158" s="80"/>
      <c r="L158" s="80"/>
      <c r="M158" s="80"/>
      <c r="N158" s="82"/>
    </row>
    <row r="159" spans="5:14" s="152" customFormat="1" x14ac:dyDescent="0.25">
      <c r="E159" s="81"/>
      <c r="F159" s="155"/>
      <c r="G159" s="81"/>
      <c r="H159" s="81"/>
      <c r="I159" s="81"/>
      <c r="J159" s="81"/>
      <c r="K159" s="80"/>
      <c r="L159" s="80"/>
      <c r="M159" s="80"/>
      <c r="N159" s="82"/>
    </row>
    <row r="160" spans="5:14" s="152" customFormat="1" x14ac:dyDescent="0.25">
      <c r="E160" s="81"/>
      <c r="F160" s="155"/>
      <c r="G160" s="81"/>
      <c r="H160" s="81"/>
      <c r="I160" s="81"/>
      <c r="J160" s="81"/>
      <c r="K160" s="80"/>
      <c r="L160" s="80"/>
      <c r="M160" s="80"/>
      <c r="N160" s="82"/>
    </row>
    <row r="161" spans="5:14" s="152" customFormat="1" x14ac:dyDescent="0.25">
      <c r="E161" s="81"/>
      <c r="F161" s="155"/>
      <c r="G161" s="81"/>
      <c r="H161" s="81"/>
      <c r="I161" s="81"/>
      <c r="J161" s="81"/>
      <c r="K161" s="80"/>
      <c r="L161" s="80"/>
      <c r="M161" s="80"/>
      <c r="N161" s="82"/>
    </row>
    <row r="162" spans="5:14" s="152" customFormat="1" x14ac:dyDescent="0.25">
      <c r="E162" s="81"/>
      <c r="F162" s="155"/>
      <c r="G162" s="81"/>
      <c r="H162" s="81"/>
      <c r="I162" s="81"/>
      <c r="J162" s="81"/>
      <c r="K162" s="80"/>
      <c r="L162" s="80"/>
      <c r="M162" s="80"/>
      <c r="N162" s="82"/>
    </row>
    <row r="163" spans="5:14" s="152" customFormat="1" x14ac:dyDescent="0.25">
      <c r="E163" s="81"/>
      <c r="F163" s="155"/>
      <c r="G163" s="81"/>
      <c r="H163" s="81"/>
      <c r="I163" s="81"/>
      <c r="J163" s="81"/>
      <c r="K163" s="80"/>
      <c r="L163" s="80"/>
      <c r="M163" s="80"/>
      <c r="N163" s="82"/>
    </row>
    <row r="164" spans="5:14" s="152" customFormat="1" x14ac:dyDescent="0.25">
      <c r="E164" s="81"/>
      <c r="F164" s="155"/>
      <c r="G164" s="81"/>
      <c r="H164" s="81"/>
      <c r="I164" s="81"/>
      <c r="J164" s="81"/>
      <c r="K164" s="80"/>
      <c r="L164" s="80"/>
      <c r="M164" s="80"/>
      <c r="N164" s="82"/>
    </row>
    <row r="165" spans="5:14" s="152" customFormat="1" x14ac:dyDescent="0.25">
      <c r="E165" s="81"/>
      <c r="F165" s="155"/>
      <c r="G165" s="81"/>
      <c r="H165" s="81"/>
      <c r="I165" s="81"/>
      <c r="J165" s="81"/>
      <c r="K165" s="80"/>
      <c r="L165" s="80"/>
      <c r="M165" s="80"/>
      <c r="N165" s="82"/>
    </row>
    <row r="166" spans="5:14" s="152" customFormat="1" x14ac:dyDescent="0.25">
      <c r="E166" s="81"/>
      <c r="F166" s="155"/>
      <c r="G166" s="81"/>
      <c r="H166" s="81"/>
      <c r="I166" s="81"/>
      <c r="J166" s="81"/>
      <c r="K166" s="80"/>
      <c r="L166" s="80"/>
      <c r="M166" s="80"/>
      <c r="N166" s="82"/>
    </row>
    <row r="167" spans="5:14" s="152" customFormat="1" x14ac:dyDescent="0.25">
      <c r="E167" s="81"/>
      <c r="F167" s="155"/>
      <c r="G167" s="81"/>
      <c r="H167" s="81"/>
      <c r="I167" s="81"/>
      <c r="J167" s="81"/>
      <c r="K167" s="80"/>
      <c r="L167" s="80"/>
      <c r="M167" s="80"/>
      <c r="N167" s="82"/>
    </row>
    <row r="168" spans="5:14" s="152" customFormat="1" x14ac:dyDescent="0.25">
      <c r="E168" s="81"/>
      <c r="F168" s="155"/>
      <c r="G168" s="81"/>
      <c r="H168" s="81"/>
      <c r="I168" s="81"/>
      <c r="J168" s="81"/>
      <c r="K168" s="80"/>
      <c r="L168" s="80"/>
      <c r="M168" s="80"/>
      <c r="N168" s="82"/>
    </row>
    <row r="169" spans="5:14" s="152" customFormat="1" x14ac:dyDescent="0.25">
      <c r="E169" s="81"/>
      <c r="F169" s="155"/>
      <c r="G169" s="81"/>
      <c r="H169" s="81"/>
      <c r="I169" s="81"/>
      <c r="J169" s="81"/>
      <c r="K169" s="80"/>
      <c r="L169" s="80"/>
      <c r="M169" s="80"/>
      <c r="N169" s="82"/>
    </row>
    <row r="170" spans="5:14" s="152" customFormat="1" x14ac:dyDescent="0.25">
      <c r="E170" s="81"/>
      <c r="F170" s="155"/>
      <c r="G170" s="81"/>
      <c r="H170" s="81"/>
      <c r="I170" s="81"/>
      <c r="J170" s="81"/>
      <c r="K170" s="80"/>
      <c r="L170" s="80"/>
      <c r="M170" s="80"/>
      <c r="N170" s="82"/>
    </row>
    <row r="171" spans="5:14" s="152" customFormat="1" x14ac:dyDescent="0.25">
      <c r="E171" s="81"/>
      <c r="F171" s="155"/>
      <c r="G171" s="81"/>
      <c r="H171" s="81"/>
      <c r="I171" s="81"/>
      <c r="J171" s="81"/>
      <c r="K171" s="80"/>
      <c r="L171" s="80"/>
      <c r="M171" s="80"/>
      <c r="N171" s="82"/>
    </row>
    <row r="172" spans="5:14" s="152" customFormat="1" x14ac:dyDescent="0.25">
      <c r="E172" s="81"/>
      <c r="F172" s="155"/>
      <c r="G172" s="81"/>
      <c r="H172" s="81"/>
      <c r="I172" s="81"/>
      <c r="J172" s="81"/>
      <c r="K172" s="80"/>
      <c r="L172" s="80"/>
      <c r="M172" s="80"/>
      <c r="N172" s="82"/>
    </row>
    <row r="173" spans="5:14" s="152" customFormat="1" x14ac:dyDescent="0.25">
      <c r="E173" s="81"/>
      <c r="F173" s="155"/>
      <c r="G173" s="81"/>
      <c r="H173" s="81"/>
      <c r="I173" s="81"/>
      <c r="J173" s="81"/>
      <c r="K173" s="80"/>
      <c r="L173" s="80"/>
      <c r="M173" s="80"/>
      <c r="N173" s="82"/>
    </row>
    <row r="174" spans="5:14" s="152" customFormat="1" x14ac:dyDescent="0.25">
      <c r="E174" s="81"/>
      <c r="F174" s="155"/>
      <c r="G174" s="81"/>
      <c r="H174" s="81"/>
      <c r="I174" s="81"/>
      <c r="J174" s="81"/>
      <c r="K174" s="80"/>
      <c r="L174" s="80"/>
      <c r="M174" s="80"/>
      <c r="N174" s="82"/>
    </row>
    <row r="175" spans="5:14" s="152" customFormat="1" x14ac:dyDescent="0.25">
      <c r="E175" s="81"/>
      <c r="F175" s="155"/>
      <c r="G175" s="81"/>
      <c r="H175" s="81"/>
      <c r="I175" s="81"/>
      <c r="J175" s="81"/>
      <c r="K175" s="80"/>
      <c r="L175" s="80"/>
      <c r="M175" s="80"/>
      <c r="N175" s="82"/>
    </row>
    <row r="176" spans="5:14" s="152" customFormat="1" x14ac:dyDescent="0.25">
      <c r="E176" s="81"/>
      <c r="F176" s="155"/>
      <c r="G176" s="81"/>
      <c r="H176" s="81"/>
      <c r="I176" s="81"/>
      <c r="J176" s="81"/>
      <c r="K176" s="80"/>
      <c r="L176" s="80"/>
      <c r="M176" s="80"/>
      <c r="N176" s="82"/>
    </row>
    <row r="177" spans="5:14" s="152" customFormat="1" x14ac:dyDescent="0.25">
      <c r="E177" s="81"/>
      <c r="F177" s="155"/>
      <c r="G177" s="81"/>
      <c r="H177" s="81"/>
      <c r="I177" s="81"/>
      <c r="J177" s="81"/>
      <c r="K177" s="80"/>
      <c r="L177" s="80"/>
      <c r="M177" s="80"/>
      <c r="N177" s="82"/>
    </row>
    <row r="178" spans="5:14" s="152" customFormat="1" x14ac:dyDescent="0.25">
      <c r="E178" s="81"/>
      <c r="F178" s="155"/>
      <c r="G178" s="81"/>
      <c r="H178" s="81"/>
      <c r="I178" s="81"/>
      <c r="J178" s="81"/>
      <c r="K178" s="80"/>
      <c r="L178" s="80"/>
      <c r="M178" s="80"/>
      <c r="N178" s="82"/>
    </row>
    <row r="179" spans="5:14" s="152" customFormat="1" x14ac:dyDescent="0.25">
      <c r="E179" s="81"/>
      <c r="F179" s="155"/>
      <c r="G179" s="81"/>
      <c r="H179" s="81"/>
      <c r="I179" s="81"/>
      <c r="J179" s="81"/>
      <c r="K179" s="80"/>
      <c r="L179" s="80"/>
      <c r="M179" s="80"/>
      <c r="N179" s="82"/>
    </row>
    <row r="180" spans="5:14" s="152" customFormat="1" x14ac:dyDescent="0.25">
      <c r="E180" s="81"/>
      <c r="F180" s="155"/>
      <c r="G180" s="81"/>
      <c r="H180" s="81"/>
      <c r="I180" s="81"/>
      <c r="J180" s="81"/>
      <c r="K180" s="80"/>
      <c r="L180" s="80"/>
      <c r="M180" s="80"/>
      <c r="N180" s="82"/>
    </row>
    <row r="181" spans="5:14" s="152" customFormat="1" x14ac:dyDescent="0.25">
      <c r="E181" s="81"/>
      <c r="F181" s="155"/>
      <c r="G181" s="81"/>
      <c r="H181" s="81"/>
      <c r="I181" s="81"/>
      <c r="J181" s="81"/>
      <c r="K181" s="80"/>
      <c r="L181" s="80"/>
      <c r="M181" s="80"/>
      <c r="N181" s="82"/>
    </row>
    <row r="182" spans="5:14" s="152" customFormat="1" x14ac:dyDescent="0.25">
      <c r="E182" s="81"/>
      <c r="F182" s="155"/>
      <c r="G182" s="81"/>
      <c r="H182" s="81"/>
      <c r="I182" s="81"/>
      <c r="J182" s="81"/>
      <c r="K182" s="80"/>
      <c r="L182" s="80"/>
      <c r="M182" s="80"/>
      <c r="N182" s="82"/>
    </row>
    <row r="183" spans="5:14" s="152" customFormat="1" x14ac:dyDescent="0.25">
      <c r="E183" s="81"/>
      <c r="F183" s="155"/>
      <c r="G183" s="81"/>
      <c r="H183" s="81"/>
      <c r="I183" s="81"/>
      <c r="J183" s="81"/>
      <c r="K183" s="80"/>
      <c r="L183" s="80"/>
      <c r="M183" s="80"/>
      <c r="N183" s="82"/>
    </row>
    <row r="184" spans="5:14" s="152" customFormat="1" x14ac:dyDescent="0.25">
      <c r="E184" s="81"/>
      <c r="F184" s="155"/>
      <c r="G184" s="81"/>
      <c r="H184" s="81"/>
      <c r="I184" s="81"/>
      <c r="J184" s="81"/>
      <c r="K184" s="80"/>
      <c r="L184" s="80"/>
      <c r="M184" s="80"/>
      <c r="N184" s="82"/>
    </row>
    <row r="185" spans="5:14" s="152" customFormat="1" x14ac:dyDescent="0.25">
      <c r="E185" s="81"/>
      <c r="F185" s="155"/>
      <c r="G185" s="81"/>
      <c r="H185" s="81"/>
      <c r="I185" s="81"/>
      <c r="J185" s="81"/>
      <c r="K185" s="80"/>
      <c r="L185" s="80"/>
      <c r="M185" s="80"/>
      <c r="N185" s="82"/>
    </row>
    <row r="186" spans="5:14" s="152" customFormat="1" x14ac:dyDescent="0.25">
      <c r="E186" s="81"/>
      <c r="F186" s="155"/>
      <c r="G186" s="81"/>
      <c r="H186" s="81"/>
      <c r="I186" s="81"/>
      <c r="J186" s="81"/>
      <c r="K186" s="80"/>
      <c r="L186" s="80"/>
      <c r="M186" s="80"/>
      <c r="N186" s="82"/>
    </row>
    <row r="187" spans="5:14" s="152" customFormat="1" x14ac:dyDescent="0.25">
      <c r="E187" s="81"/>
      <c r="F187" s="155"/>
      <c r="G187" s="81"/>
      <c r="H187" s="81"/>
      <c r="I187" s="81"/>
      <c r="J187" s="81"/>
      <c r="K187" s="80"/>
      <c r="L187" s="80"/>
      <c r="M187" s="80"/>
      <c r="N187" s="82"/>
    </row>
    <row r="188" spans="5:14" s="152" customFormat="1" x14ac:dyDescent="0.25">
      <c r="E188" s="81"/>
      <c r="F188" s="155"/>
      <c r="G188" s="81"/>
      <c r="H188" s="81"/>
      <c r="I188" s="81"/>
      <c r="J188" s="81"/>
      <c r="K188" s="80"/>
      <c r="L188" s="80"/>
      <c r="M188" s="80"/>
      <c r="N188" s="82"/>
    </row>
    <row r="189" spans="5:14" s="152" customFormat="1" x14ac:dyDescent="0.25">
      <c r="E189" s="81"/>
      <c r="F189" s="155"/>
      <c r="G189" s="81"/>
      <c r="H189" s="81"/>
      <c r="I189" s="81"/>
      <c r="J189" s="81"/>
      <c r="K189" s="80"/>
      <c r="L189" s="80"/>
      <c r="M189" s="80"/>
      <c r="N189" s="82"/>
    </row>
    <row r="190" spans="5:14" s="152" customFormat="1" x14ac:dyDescent="0.25">
      <c r="E190" s="81"/>
      <c r="F190" s="155"/>
      <c r="G190" s="81"/>
      <c r="H190" s="81"/>
      <c r="I190" s="81"/>
      <c r="J190" s="81"/>
      <c r="K190" s="80"/>
      <c r="L190" s="80"/>
      <c r="M190" s="80"/>
      <c r="N190" s="82"/>
    </row>
    <row r="191" spans="5:14" s="152" customFormat="1" x14ac:dyDescent="0.25">
      <c r="E191" s="81"/>
      <c r="F191" s="155"/>
      <c r="G191" s="81"/>
      <c r="H191" s="81"/>
      <c r="I191" s="81"/>
      <c r="J191" s="81"/>
      <c r="K191" s="80"/>
      <c r="L191" s="80"/>
      <c r="M191" s="80"/>
      <c r="N191" s="82"/>
    </row>
    <row r="192" spans="5:14" s="152" customFormat="1" x14ac:dyDescent="0.25">
      <c r="E192" s="81"/>
      <c r="F192" s="155"/>
      <c r="G192" s="81"/>
      <c r="H192" s="81"/>
      <c r="I192" s="81"/>
      <c r="J192" s="81"/>
      <c r="K192" s="80"/>
      <c r="L192" s="80"/>
      <c r="M192" s="80"/>
      <c r="N192" s="82"/>
    </row>
    <row r="193" spans="5:14" s="152" customFormat="1" x14ac:dyDescent="0.25">
      <c r="E193" s="81"/>
      <c r="F193" s="155"/>
      <c r="G193" s="81"/>
      <c r="H193" s="81"/>
      <c r="I193" s="81"/>
      <c r="J193" s="81"/>
      <c r="K193" s="80"/>
      <c r="L193" s="80"/>
      <c r="M193" s="80"/>
      <c r="N193" s="82"/>
    </row>
    <row r="194" spans="5:14" s="152" customFormat="1" x14ac:dyDescent="0.25">
      <c r="E194" s="81"/>
      <c r="F194" s="155"/>
      <c r="G194" s="81"/>
      <c r="H194" s="81"/>
      <c r="I194" s="81"/>
      <c r="J194" s="81"/>
      <c r="K194" s="80"/>
      <c r="L194" s="80"/>
      <c r="M194" s="80"/>
      <c r="N194" s="82"/>
    </row>
    <row r="195" spans="5:14" s="152" customFormat="1" x14ac:dyDescent="0.25">
      <c r="E195" s="81"/>
      <c r="F195" s="155"/>
      <c r="G195" s="81"/>
      <c r="H195" s="81"/>
      <c r="I195" s="81"/>
      <c r="J195" s="81"/>
      <c r="K195" s="80"/>
      <c r="L195" s="80"/>
      <c r="M195" s="80"/>
      <c r="N195" s="82"/>
    </row>
    <row r="196" spans="5:14" s="152" customFormat="1" x14ac:dyDescent="0.25">
      <c r="E196" s="81"/>
      <c r="F196" s="155"/>
      <c r="G196" s="81"/>
      <c r="H196" s="81"/>
      <c r="I196" s="81"/>
      <c r="J196" s="81"/>
      <c r="K196" s="80"/>
      <c r="L196" s="80"/>
      <c r="M196" s="80"/>
      <c r="N196" s="82"/>
    </row>
    <row r="197" spans="5:14" s="152" customFormat="1" x14ac:dyDescent="0.25">
      <c r="E197" s="81"/>
      <c r="F197" s="155"/>
      <c r="G197" s="81"/>
      <c r="H197" s="81"/>
      <c r="I197" s="81"/>
      <c r="J197" s="81"/>
      <c r="K197" s="80"/>
      <c r="L197" s="80"/>
      <c r="M197" s="80"/>
      <c r="N197" s="82"/>
    </row>
    <row r="198" spans="5:14" s="152" customFormat="1" x14ac:dyDescent="0.25">
      <c r="E198" s="81"/>
      <c r="F198" s="155"/>
      <c r="G198" s="81"/>
      <c r="H198" s="81"/>
      <c r="I198" s="81"/>
      <c r="J198" s="81"/>
      <c r="K198" s="80"/>
      <c r="L198" s="80"/>
      <c r="M198" s="80"/>
      <c r="N198" s="82"/>
    </row>
    <row r="199" spans="5:14" s="152" customFormat="1" x14ac:dyDescent="0.25">
      <c r="E199" s="81"/>
      <c r="F199" s="155"/>
      <c r="G199" s="81"/>
      <c r="H199" s="81"/>
      <c r="I199" s="81"/>
      <c r="J199" s="81"/>
      <c r="K199" s="80"/>
      <c r="L199" s="80"/>
      <c r="M199" s="80"/>
      <c r="N199" s="82"/>
    </row>
    <row r="200" spans="5:14" s="152" customFormat="1" x14ac:dyDescent="0.25">
      <c r="E200" s="81"/>
      <c r="F200" s="155"/>
      <c r="G200" s="81"/>
      <c r="H200" s="81"/>
      <c r="I200" s="81"/>
      <c r="J200" s="81"/>
      <c r="K200" s="80"/>
      <c r="L200" s="80"/>
      <c r="M200" s="80"/>
      <c r="N200" s="82"/>
    </row>
    <row r="201" spans="5:14" s="152" customFormat="1" x14ac:dyDescent="0.25">
      <c r="E201" s="81"/>
      <c r="F201" s="155"/>
      <c r="G201" s="81"/>
      <c r="H201" s="81"/>
      <c r="I201" s="81"/>
      <c r="J201" s="81"/>
      <c r="K201" s="80"/>
      <c r="L201" s="80"/>
      <c r="M201" s="80"/>
      <c r="N201" s="82"/>
    </row>
    <row r="202" spans="5:14" s="152" customFormat="1" x14ac:dyDescent="0.25">
      <c r="E202" s="81"/>
      <c r="F202" s="155"/>
      <c r="G202" s="81"/>
      <c r="H202" s="81"/>
      <c r="I202" s="81"/>
      <c r="J202" s="81"/>
      <c r="K202" s="80"/>
      <c r="L202" s="80"/>
      <c r="M202" s="80"/>
      <c r="N202" s="82"/>
    </row>
    <row r="203" spans="5:14" s="152" customFormat="1" x14ac:dyDescent="0.25">
      <c r="E203" s="81"/>
      <c r="F203" s="155"/>
      <c r="G203" s="81"/>
      <c r="H203" s="81"/>
      <c r="I203" s="81"/>
      <c r="J203" s="81"/>
      <c r="K203" s="80"/>
      <c r="L203" s="80"/>
      <c r="M203" s="80"/>
      <c r="N203" s="82"/>
    </row>
    <row r="204" spans="5:14" s="152" customFormat="1" x14ac:dyDescent="0.25">
      <c r="E204" s="81"/>
      <c r="F204" s="155"/>
      <c r="G204" s="81"/>
      <c r="H204" s="81"/>
      <c r="I204" s="81"/>
      <c r="J204" s="81"/>
      <c r="K204" s="80"/>
      <c r="L204" s="80"/>
      <c r="M204" s="80"/>
      <c r="N204" s="82"/>
    </row>
    <row r="205" spans="5:14" s="152" customFormat="1" x14ac:dyDescent="0.25">
      <c r="E205" s="81"/>
      <c r="F205" s="155"/>
      <c r="G205" s="81"/>
      <c r="H205" s="81"/>
      <c r="I205" s="81"/>
      <c r="J205" s="81"/>
      <c r="K205" s="80"/>
      <c r="L205" s="80"/>
      <c r="M205" s="80"/>
      <c r="N205" s="82"/>
    </row>
    <row r="206" spans="5:14" s="152" customFormat="1" x14ac:dyDescent="0.25">
      <c r="E206" s="81"/>
      <c r="F206" s="155"/>
      <c r="G206" s="81"/>
      <c r="H206" s="81"/>
      <c r="I206" s="81"/>
      <c r="J206" s="81"/>
      <c r="K206" s="80"/>
      <c r="L206" s="80"/>
      <c r="M206" s="80"/>
      <c r="N206" s="82"/>
    </row>
    <row r="207" spans="5:14" s="152" customFormat="1" x14ac:dyDescent="0.25">
      <c r="E207" s="81"/>
      <c r="F207" s="155"/>
      <c r="G207" s="81"/>
      <c r="H207" s="81"/>
      <c r="I207" s="81"/>
      <c r="J207" s="81"/>
      <c r="K207" s="80"/>
      <c r="L207" s="80"/>
      <c r="M207" s="80"/>
      <c r="N207" s="82"/>
    </row>
    <row r="208" spans="5:14" s="152" customFormat="1" x14ac:dyDescent="0.25">
      <c r="E208" s="81"/>
      <c r="F208" s="155"/>
      <c r="G208" s="81"/>
      <c r="H208" s="81"/>
      <c r="I208" s="81"/>
      <c r="J208" s="81"/>
      <c r="K208" s="80"/>
      <c r="L208" s="80"/>
      <c r="M208" s="80"/>
      <c r="N208" s="82"/>
    </row>
    <row r="209" spans="5:14" s="152" customFormat="1" x14ac:dyDescent="0.25">
      <c r="E209" s="81"/>
      <c r="F209" s="155"/>
      <c r="G209" s="81"/>
      <c r="H209" s="81"/>
      <c r="I209" s="81"/>
      <c r="J209" s="81"/>
      <c r="K209" s="80"/>
      <c r="L209" s="80"/>
      <c r="M209" s="80"/>
      <c r="N209" s="82"/>
    </row>
    <row r="210" spans="5:14" s="152" customFormat="1" x14ac:dyDescent="0.25">
      <c r="E210" s="81"/>
      <c r="F210" s="155"/>
      <c r="G210" s="81"/>
      <c r="H210" s="81"/>
      <c r="I210" s="81"/>
      <c r="J210" s="81"/>
      <c r="K210" s="80"/>
      <c r="L210" s="80"/>
      <c r="M210" s="80"/>
      <c r="N210" s="82"/>
    </row>
    <row r="211" spans="5:14" s="152" customFormat="1" x14ac:dyDescent="0.25">
      <c r="E211" s="81"/>
      <c r="F211" s="155"/>
      <c r="G211" s="81"/>
      <c r="H211" s="81"/>
      <c r="I211" s="81"/>
      <c r="J211" s="81"/>
      <c r="K211" s="80"/>
      <c r="L211" s="80"/>
      <c r="M211" s="80"/>
      <c r="N211" s="82"/>
    </row>
    <row r="212" spans="5:14" s="152" customFormat="1" x14ac:dyDescent="0.25">
      <c r="E212" s="81"/>
      <c r="F212" s="155"/>
      <c r="G212" s="81"/>
      <c r="H212" s="81"/>
      <c r="I212" s="81"/>
      <c r="J212" s="81"/>
      <c r="K212" s="80"/>
      <c r="L212" s="80"/>
      <c r="M212" s="80"/>
      <c r="N212" s="82"/>
    </row>
    <row r="213" spans="5:14" s="152" customFormat="1" x14ac:dyDescent="0.25">
      <c r="E213" s="81"/>
      <c r="F213" s="155"/>
      <c r="G213" s="81"/>
      <c r="H213" s="81"/>
      <c r="I213" s="81"/>
      <c r="J213" s="81"/>
      <c r="K213" s="80"/>
      <c r="L213" s="80"/>
      <c r="M213" s="80"/>
      <c r="N213" s="82"/>
    </row>
    <row r="214" spans="5:14" s="152" customFormat="1" x14ac:dyDescent="0.25">
      <c r="E214" s="81"/>
      <c r="F214" s="155"/>
      <c r="G214" s="81"/>
      <c r="H214" s="81"/>
      <c r="I214" s="81"/>
      <c r="J214" s="81"/>
      <c r="K214" s="80"/>
      <c r="L214" s="80"/>
      <c r="M214" s="80"/>
      <c r="N214" s="82"/>
    </row>
    <row r="215" spans="5:14" s="152" customFormat="1" x14ac:dyDescent="0.25">
      <c r="E215" s="81"/>
      <c r="F215" s="155"/>
      <c r="G215" s="81"/>
      <c r="H215" s="81"/>
      <c r="I215" s="81"/>
      <c r="J215" s="81"/>
      <c r="K215" s="80"/>
      <c r="L215" s="80"/>
      <c r="M215" s="80"/>
      <c r="N215" s="82"/>
    </row>
    <row r="216" spans="5:14" s="152" customFormat="1" x14ac:dyDescent="0.25">
      <c r="E216" s="81"/>
      <c r="F216" s="155"/>
      <c r="G216" s="81"/>
      <c r="H216" s="81"/>
      <c r="I216" s="81"/>
      <c r="J216" s="81"/>
      <c r="K216" s="80"/>
      <c r="L216" s="80"/>
      <c r="M216" s="80"/>
      <c r="N216" s="82"/>
    </row>
    <row r="217" spans="5:14" s="152" customFormat="1" x14ac:dyDescent="0.25">
      <c r="E217" s="81"/>
      <c r="F217" s="155"/>
      <c r="G217" s="81"/>
      <c r="H217" s="81"/>
      <c r="I217" s="81"/>
      <c r="J217" s="81"/>
      <c r="K217" s="80"/>
      <c r="L217" s="80"/>
      <c r="M217" s="80"/>
      <c r="N217" s="82"/>
    </row>
    <row r="218" spans="5:14" s="152" customFormat="1" x14ac:dyDescent="0.25">
      <c r="E218" s="81"/>
      <c r="F218" s="155"/>
      <c r="G218" s="81"/>
      <c r="H218" s="81"/>
      <c r="I218" s="81"/>
      <c r="J218" s="81"/>
      <c r="K218" s="80"/>
      <c r="L218" s="80"/>
      <c r="M218" s="80"/>
      <c r="N218" s="82"/>
    </row>
    <row r="219" spans="5:14" s="152" customFormat="1" x14ac:dyDescent="0.25">
      <c r="E219" s="81"/>
      <c r="F219" s="155"/>
      <c r="G219" s="81"/>
      <c r="H219" s="81"/>
      <c r="I219" s="81"/>
      <c r="J219" s="81"/>
      <c r="K219" s="80"/>
      <c r="L219" s="80"/>
      <c r="M219" s="80"/>
      <c r="N219" s="82"/>
    </row>
    <row r="220" spans="5:14" s="152" customFormat="1" x14ac:dyDescent="0.25">
      <c r="E220" s="81"/>
      <c r="F220" s="155"/>
      <c r="G220" s="81"/>
      <c r="H220" s="81"/>
      <c r="I220" s="81"/>
      <c r="J220" s="81"/>
      <c r="K220" s="80"/>
      <c r="L220" s="80"/>
      <c r="M220" s="80"/>
      <c r="N220" s="82"/>
    </row>
    <row r="221" spans="5:14" s="152" customFormat="1" x14ac:dyDescent="0.25">
      <c r="E221" s="81"/>
      <c r="F221" s="155"/>
      <c r="G221" s="81"/>
      <c r="H221" s="81"/>
      <c r="I221" s="81"/>
      <c r="J221" s="81"/>
      <c r="K221" s="80"/>
      <c r="L221" s="80"/>
      <c r="M221" s="80"/>
      <c r="N221" s="82"/>
    </row>
    <row r="222" spans="5:14" s="152" customFormat="1" x14ac:dyDescent="0.25">
      <c r="E222" s="81"/>
      <c r="F222" s="155"/>
      <c r="G222" s="81"/>
      <c r="H222" s="81"/>
      <c r="I222" s="81"/>
      <c r="J222" s="81"/>
      <c r="K222" s="80"/>
      <c r="L222" s="80"/>
      <c r="M222" s="80"/>
      <c r="N222" s="82"/>
    </row>
    <row r="223" spans="5:14" s="152" customFormat="1" x14ac:dyDescent="0.25">
      <c r="E223" s="81"/>
      <c r="F223" s="155"/>
      <c r="G223" s="81"/>
      <c r="H223" s="81"/>
      <c r="I223" s="81"/>
      <c r="J223" s="81"/>
      <c r="K223" s="80"/>
      <c r="L223" s="80"/>
      <c r="M223" s="80"/>
      <c r="N223" s="82"/>
    </row>
    <row r="224" spans="5:14" s="152" customFormat="1" x14ac:dyDescent="0.25">
      <c r="E224" s="81"/>
      <c r="F224" s="155"/>
      <c r="G224" s="81"/>
      <c r="H224" s="81"/>
      <c r="I224" s="81"/>
      <c r="J224" s="81"/>
      <c r="K224" s="80"/>
      <c r="L224" s="80"/>
      <c r="M224" s="80"/>
      <c r="N224" s="82"/>
    </row>
    <row r="225" spans="5:14" s="152" customFormat="1" x14ac:dyDescent="0.25">
      <c r="E225" s="81"/>
      <c r="F225" s="155"/>
      <c r="G225" s="81"/>
      <c r="H225" s="81"/>
      <c r="I225" s="81"/>
      <c r="J225" s="81"/>
      <c r="K225" s="80"/>
      <c r="L225" s="80"/>
      <c r="M225" s="80"/>
      <c r="N225" s="82"/>
    </row>
    <row r="226" spans="5:14" s="152" customFormat="1" x14ac:dyDescent="0.25">
      <c r="E226" s="81"/>
      <c r="F226" s="155"/>
      <c r="G226" s="81"/>
      <c r="H226" s="81"/>
      <c r="I226" s="81"/>
      <c r="J226" s="81"/>
      <c r="K226" s="80"/>
      <c r="L226" s="80"/>
      <c r="M226" s="80"/>
      <c r="N226" s="82"/>
    </row>
    <row r="227" spans="5:14" s="152" customFormat="1" x14ac:dyDescent="0.25">
      <c r="E227" s="81"/>
      <c r="F227" s="155"/>
      <c r="G227" s="81"/>
      <c r="H227" s="81"/>
      <c r="I227" s="81"/>
      <c r="J227" s="81"/>
      <c r="K227" s="80"/>
      <c r="L227" s="80"/>
      <c r="M227" s="80"/>
      <c r="N227" s="82"/>
    </row>
    <row r="228" spans="5:14" s="152" customFormat="1" x14ac:dyDescent="0.25">
      <c r="E228" s="81"/>
      <c r="F228" s="155"/>
      <c r="G228" s="81"/>
      <c r="H228" s="81"/>
      <c r="I228" s="81"/>
      <c r="J228" s="81"/>
      <c r="K228" s="80"/>
      <c r="L228" s="80"/>
      <c r="M228" s="80"/>
      <c r="N228" s="82"/>
    </row>
    <row r="229" spans="5:14" s="152" customFormat="1" x14ac:dyDescent="0.25">
      <c r="E229" s="81"/>
      <c r="F229" s="155"/>
      <c r="G229" s="81"/>
      <c r="H229" s="81"/>
      <c r="I229" s="81"/>
      <c r="J229" s="81"/>
      <c r="K229" s="80"/>
      <c r="L229" s="80"/>
      <c r="M229" s="80"/>
      <c r="N229" s="82"/>
    </row>
    <row r="230" spans="5:14" s="152" customFormat="1" x14ac:dyDescent="0.25">
      <c r="E230" s="81"/>
      <c r="F230" s="155"/>
      <c r="G230" s="81"/>
      <c r="H230" s="81"/>
      <c r="I230" s="81"/>
      <c r="J230" s="81"/>
      <c r="K230" s="80"/>
      <c r="L230" s="80"/>
      <c r="M230" s="80"/>
      <c r="N230" s="82"/>
    </row>
    <row r="231" spans="5:14" s="152" customFormat="1" x14ac:dyDescent="0.25">
      <c r="E231" s="81"/>
      <c r="F231" s="155"/>
      <c r="G231" s="81"/>
      <c r="H231" s="81"/>
      <c r="I231" s="81"/>
      <c r="J231" s="81"/>
      <c r="K231" s="80"/>
      <c r="L231" s="80"/>
      <c r="M231" s="80"/>
      <c r="N231" s="82"/>
    </row>
    <row r="232" spans="5:14" s="152" customFormat="1" x14ac:dyDescent="0.25">
      <c r="E232" s="81"/>
      <c r="F232" s="155"/>
      <c r="G232" s="81"/>
      <c r="H232" s="81"/>
      <c r="I232" s="81"/>
      <c r="J232" s="81"/>
      <c r="K232" s="80"/>
      <c r="L232" s="80"/>
      <c r="M232" s="80"/>
      <c r="N232" s="82"/>
    </row>
    <row r="233" spans="5:14" s="152" customFormat="1" x14ac:dyDescent="0.25">
      <c r="E233" s="81"/>
      <c r="F233" s="155"/>
      <c r="G233" s="81"/>
      <c r="H233" s="81"/>
      <c r="I233" s="81"/>
      <c r="J233" s="81"/>
      <c r="K233" s="80"/>
      <c r="L233" s="80"/>
      <c r="M233" s="80"/>
      <c r="N233" s="82"/>
    </row>
    <row r="234" spans="5:14" s="152" customFormat="1" x14ac:dyDescent="0.25">
      <c r="E234" s="81"/>
      <c r="F234" s="155"/>
      <c r="G234" s="81"/>
      <c r="H234" s="81"/>
      <c r="I234" s="81"/>
      <c r="J234" s="81"/>
      <c r="K234" s="80"/>
      <c r="L234" s="80"/>
      <c r="M234" s="80"/>
      <c r="N234" s="82"/>
    </row>
    <row r="235" spans="5:14" s="152" customFormat="1" x14ac:dyDescent="0.25">
      <c r="E235" s="81"/>
      <c r="F235" s="155"/>
      <c r="G235" s="81"/>
      <c r="H235" s="81"/>
      <c r="I235" s="81"/>
      <c r="J235" s="81"/>
      <c r="K235" s="80"/>
      <c r="L235" s="80"/>
      <c r="M235" s="80"/>
      <c r="N235" s="82"/>
    </row>
    <row r="236" spans="5:14" s="152" customFormat="1" x14ac:dyDescent="0.25">
      <c r="E236" s="81"/>
      <c r="F236" s="155"/>
      <c r="G236" s="81"/>
      <c r="H236" s="81"/>
      <c r="I236" s="81"/>
      <c r="J236" s="81"/>
      <c r="K236" s="80"/>
      <c r="L236" s="80"/>
      <c r="M236" s="80"/>
      <c r="N236" s="82"/>
    </row>
    <row r="237" spans="5:14" s="152" customFormat="1" x14ac:dyDescent="0.25">
      <c r="E237" s="81"/>
      <c r="F237" s="155"/>
      <c r="G237" s="81"/>
      <c r="H237" s="81"/>
      <c r="I237" s="81"/>
      <c r="J237" s="81"/>
      <c r="K237" s="80"/>
      <c r="L237" s="80"/>
      <c r="M237" s="80"/>
      <c r="N237" s="82"/>
    </row>
    <row r="238" spans="5:14" s="152" customFormat="1" x14ac:dyDescent="0.25">
      <c r="E238" s="81"/>
      <c r="F238" s="155"/>
      <c r="G238" s="81"/>
      <c r="H238" s="81"/>
      <c r="I238" s="81"/>
      <c r="J238" s="81"/>
      <c r="K238" s="80"/>
      <c r="L238" s="80"/>
      <c r="M238" s="80"/>
      <c r="N238" s="82"/>
    </row>
    <row r="239" spans="5:14" s="152" customFormat="1" x14ac:dyDescent="0.25">
      <c r="E239" s="81"/>
      <c r="F239" s="155"/>
      <c r="G239" s="81"/>
      <c r="H239" s="81"/>
      <c r="I239" s="81"/>
      <c r="J239" s="81"/>
      <c r="K239" s="80"/>
      <c r="L239" s="80"/>
      <c r="M239" s="80"/>
      <c r="N239" s="82"/>
    </row>
  </sheetData>
  <autoFilter ref="A8:P120"/>
  <mergeCells count="13">
    <mergeCell ref="K7:K8"/>
    <mergeCell ref="L7:L8"/>
    <mergeCell ref="M7:M8"/>
    <mergeCell ref="B6:B8"/>
    <mergeCell ref="C6:C8"/>
    <mergeCell ref="D6:D8"/>
    <mergeCell ref="F6:F8"/>
    <mergeCell ref="G6:M6"/>
    <mergeCell ref="N6:N8"/>
    <mergeCell ref="G7:G8"/>
    <mergeCell ref="H7:H8"/>
    <mergeCell ref="I7:I8"/>
    <mergeCell ref="J7:J8"/>
  </mergeCells>
  <conditionalFormatting sqref="D1:D1048576">
    <cfRule type="duplicateValues" dxfId="0" priority="1"/>
  </conditionalFormatting>
  <printOptions horizontalCentered="1"/>
  <pageMargins left="0.31496062992126" right="0.11810914260717401" top="0.39370078740157499" bottom="0.39370078740157499" header="0.31496062992126" footer="0.31496062992126"/>
  <pageSetup paperSize="9" scale="6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N94"/>
  <sheetViews>
    <sheetView workbookViewId="0">
      <selection activeCell="D5" sqref="D5:AD5"/>
    </sheetView>
  </sheetViews>
  <sheetFormatPr defaultRowHeight="15" x14ac:dyDescent="0.25"/>
  <cols>
    <col min="1" max="1" width="16.85546875" style="156" customWidth="1"/>
    <col min="196" max="16384" width="9.140625" style="157"/>
  </cols>
  <sheetData>
    <row r="1" spans="1:196" x14ac:dyDescent="0.25">
      <c r="B1" t="s">
        <v>281</v>
      </c>
      <c r="C1" t="s">
        <v>282</v>
      </c>
      <c r="D1" t="s">
        <v>283</v>
      </c>
      <c r="E1" t="s">
        <v>70</v>
      </c>
      <c r="F1" t="s">
        <v>98</v>
      </c>
      <c r="G1" t="s">
        <v>284</v>
      </c>
      <c r="H1" t="s">
        <v>101</v>
      </c>
      <c r="I1" t="s">
        <v>285</v>
      </c>
      <c r="J1" t="s">
        <v>42</v>
      </c>
      <c r="K1" t="s">
        <v>286</v>
      </c>
      <c r="L1" t="s">
        <v>287</v>
      </c>
      <c r="M1" t="s">
        <v>288</v>
      </c>
      <c r="N1" t="s">
        <v>289</v>
      </c>
      <c r="O1" t="s">
        <v>290</v>
      </c>
      <c r="P1" t="s">
        <v>291</v>
      </c>
      <c r="Q1" t="s">
        <v>292</v>
      </c>
      <c r="R1" t="s">
        <v>293</v>
      </c>
      <c r="S1" t="s">
        <v>294</v>
      </c>
      <c r="T1" t="s">
        <v>295</v>
      </c>
      <c r="U1" t="s">
        <v>296</v>
      </c>
      <c r="V1" t="s">
        <v>297</v>
      </c>
      <c r="W1" t="s">
        <v>298</v>
      </c>
      <c r="X1" t="s">
        <v>299</v>
      </c>
      <c r="Y1" t="s">
        <v>300</v>
      </c>
      <c r="Z1" t="s">
        <v>301</v>
      </c>
      <c r="AA1" t="s">
        <v>302</v>
      </c>
      <c r="AB1" t="s">
        <v>303</v>
      </c>
      <c r="AC1" t="s">
        <v>304</v>
      </c>
      <c r="AD1" t="s">
        <v>305</v>
      </c>
      <c r="AE1" t="s">
        <v>306</v>
      </c>
      <c r="AF1" t="s">
        <v>307</v>
      </c>
      <c r="AG1" t="s">
        <v>308</v>
      </c>
      <c r="AH1" t="s">
        <v>85</v>
      </c>
      <c r="AI1" t="s">
        <v>309</v>
      </c>
      <c r="AJ1" t="s">
        <v>310</v>
      </c>
      <c r="AK1" t="s">
        <v>311</v>
      </c>
      <c r="AL1" t="s">
        <v>312</v>
      </c>
      <c r="AM1" t="s">
        <v>313</v>
      </c>
      <c r="AN1" t="s">
        <v>314</v>
      </c>
      <c r="AO1" t="s">
        <v>315</v>
      </c>
      <c r="AP1" t="s">
        <v>316</v>
      </c>
      <c r="AQ1" t="s">
        <v>317</v>
      </c>
      <c r="AR1" t="s">
        <v>318</v>
      </c>
      <c r="AS1" t="s">
        <v>319</v>
      </c>
      <c r="AT1" t="s">
        <v>320</v>
      </c>
      <c r="AU1" t="s">
        <v>321</v>
      </c>
      <c r="AV1" t="s">
        <v>322</v>
      </c>
      <c r="AW1" t="s">
        <v>323</v>
      </c>
      <c r="AX1" t="s">
        <v>324</v>
      </c>
      <c r="AY1" t="s">
        <v>325</v>
      </c>
      <c r="AZ1" t="s">
        <v>326</v>
      </c>
      <c r="BA1" t="s">
        <v>327</v>
      </c>
      <c r="BB1" t="s">
        <v>328</v>
      </c>
      <c r="BC1" t="s">
        <v>329</v>
      </c>
      <c r="BD1" t="s">
        <v>330</v>
      </c>
      <c r="BE1" t="s">
        <v>331</v>
      </c>
      <c r="BF1" t="s">
        <v>332</v>
      </c>
      <c r="BG1" t="s">
        <v>333</v>
      </c>
      <c r="BH1" t="s">
        <v>334</v>
      </c>
      <c r="BI1" t="s">
        <v>335</v>
      </c>
      <c r="BJ1" t="s">
        <v>336</v>
      </c>
      <c r="BK1" t="s">
        <v>337</v>
      </c>
      <c r="BL1" t="s">
        <v>338</v>
      </c>
      <c r="BM1" t="s">
        <v>339</v>
      </c>
      <c r="BN1" t="s">
        <v>340</v>
      </c>
      <c r="BO1" t="s">
        <v>341</v>
      </c>
      <c r="BP1" t="s">
        <v>342</v>
      </c>
      <c r="BQ1" t="s">
        <v>343</v>
      </c>
      <c r="BR1" t="s">
        <v>344</v>
      </c>
      <c r="BS1" t="s">
        <v>345</v>
      </c>
      <c r="BT1" t="s">
        <v>346</v>
      </c>
      <c r="BU1" t="s">
        <v>347</v>
      </c>
      <c r="BV1" t="s">
        <v>348</v>
      </c>
      <c r="BW1" t="s">
        <v>349</v>
      </c>
      <c r="BX1" t="s">
        <v>350</v>
      </c>
      <c r="BY1" t="s">
        <v>351</v>
      </c>
      <c r="BZ1" t="s">
        <v>352</v>
      </c>
      <c r="CA1" t="s">
        <v>353</v>
      </c>
      <c r="CB1" t="s">
        <v>354</v>
      </c>
      <c r="CC1" t="s">
        <v>355</v>
      </c>
      <c r="CD1" t="s">
        <v>356</v>
      </c>
      <c r="CE1" t="s">
        <v>357</v>
      </c>
      <c r="CF1" t="s">
        <v>358</v>
      </c>
      <c r="CG1" t="s">
        <v>359</v>
      </c>
      <c r="CH1" t="s">
        <v>360</v>
      </c>
      <c r="CI1" t="s">
        <v>115</v>
      </c>
      <c r="CJ1" t="s">
        <v>361</v>
      </c>
      <c r="CK1" t="s">
        <v>362</v>
      </c>
      <c r="CL1" t="s">
        <v>363</v>
      </c>
      <c r="CM1" t="s">
        <v>364</v>
      </c>
      <c r="CN1" t="s">
        <v>365</v>
      </c>
      <c r="CO1" t="s">
        <v>366</v>
      </c>
      <c r="CP1" t="s">
        <v>367</v>
      </c>
      <c r="CQ1" t="s">
        <v>368</v>
      </c>
      <c r="CR1" t="s">
        <v>369</v>
      </c>
      <c r="CS1" t="s">
        <v>370</v>
      </c>
      <c r="CT1" t="s">
        <v>371</v>
      </c>
      <c r="CU1" t="s">
        <v>372</v>
      </c>
      <c r="CV1" t="s">
        <v>373</v>
      </c>
      <c r="CW1" t="s">
        <v>374</v>
      </c>
      <c r="CX1" t="s">
        <v>375</v>
      </c>
      <c r="CY1" t="s">
        <v>376</v>
      </c>
      <c r="CZ1" t="s">
        <v>377</v>
      </c>
      <c r="DA1" t="s">
        <v>378</v>
      </c>
      <c r="DB1" t="s">
        <v>379</v>
      </c>
      <c r="DC1" t="s">
        <v>380</v>
      </c>
      <c r="DD1" t="s">
        <v>381</v>
      </c>
      <c r="DE1" t="s">
        <v>382</v>
      </c>
      <c r="DF1" t="s">
        <v>383</v>
      </c>
      <c r="DG1" t="s">
        <v>384</v>
      </c>
      <c r="DH1" t="s">
        <v>385</v>
      </c>
      <c r="DI1" t="s">
        <v>386</v>
      </c>
      <c r="DJ1" t="s">
        <v>387</v>
      </c>
      <c r="DK1" t="s">
        <v>388</v>
      </c>
      <c r="DL1" t="s">
        <v>389</v>
      </c>
      <c r="DM1" t="s">
        <v>390</v>
      </c>
      <c r="DN1" t="s">
        <v>391</v>
      </c>
      <c r="DO1" t="s">
        <v>392</v>
      </c>
      <c r="DP1" t="s">
        <v>393</v>
      </c>
      <c r="DQ1" t="s">
        <v>394</v>
      </c>
      <c r="DR1" t="s">
        <v>395</v>
      </c>
      <c r="DS1" t="s">
        <v>396</v>
      </c>
      <c r="DT1" t="s">
        <v>397</v>
      </c>
      <c r="DU1" t="s">
        <v>398</v>
      </c>
      <c r="DV1" t="s">
        <v>399</v>
      </c>
      <c r="DW1" t="s">
        <v>400</v>
      </c>
      <c r="DX1" t="s">
        <v>132</v>
      </c>
      <c r="DY1" t="s">
        <v>401</v>
      </c>
      <c r="DZ1" t="s">
        <v>402</v>
      </c>
      <c r="EA1" t="s">
        <v>403</v>
      </c>
      <c r="EB1" t="s">
        <v>404</v>
      </c>
      <c r="EC1" t="s">
        <v>405</v>
      </c>
      <c r="ED1" t="s">
        <v>406</v>
      </c>
      <c r="EE1" t="s">
        <v>407</v>
      </c>
      <c r="EF1" t="s">
        <v>408</v>
      </c>
      <c r="EG1" t="s">
        <v>409</v>
      </c>
      <c r="EH1" t="s">
        <v>410</v>
      </c>
      <c r="EI1" t="s">
        <v>411</v>
      </c>
      <c r="EJ1" t="s">
        <v>412</v>
      </c>
      <c r="EK1" t="s">
        <v>413</v>
      </c>
      <c r="EL1" t="s">
        <v>414</v>
      </c>
      <c r="EM1" t="s">
        <v>415</v>
      </c>
      <c r="EN1" t="s">
        <v>416</v>
      </c>
      <c r="EO1" t="s">
        <v>417</v>
      </c>
      <c r="EP1" t="s">
        <v>418</v>
      </c>
      <c r="EQ1" t="s">
        <v>419</v>
      </c>
      <c r="ER1" t="s">
        <v>420</v>
      </c>
      <c r="ES1" t="s">
        <v>421</v>
      </c>
      <c r="ET1" t="s">
        <v>422</v>
      </c>
      <c r="EU1" t="s">
        <v>423</v>
      </c>
      <c r="EV1" t="s">
        <v>424</v>
      </c>
      <c r="EW1" t="s">
        <v>425</v>
      </c>
      <c r="EX1" t="s">
        <v>426</v>
      </c>
      <c r="EY1" t="s">
        <v>427</v>
      </c>
      <c r="EZ1" t="s">
        <v>428</v>
      </c>
      <c r="FA1" t="s">
        <v>429</v>
      </c>
      <c r="FB1" t="s">
        <v>430</v>
      </c>
      <c r="FC1" t="s">
        <v>431</v>
      </c>
      <c r="FD1" t="s">
        <v>432</v>
      </c>
      <c r="FE1" t="s">
        <v>433</v>
      </c>
      <c r="FF1" t="s">
        <v>434</v>
      </c>
      <c r="FG1" t="s">
        <v>143</v>
      </c>
      <c r="FH1" t="s">
        <v>146</v>
      </c>
      <c r="FI1" t="s">
        <v>149</v>
      </c>
      <c r="FJ1" t="s">
        <v>435</v>
      </c>
      <c r="FK1" t="s">
        <v>436</v>
      </c>
      <c r="FL1" t="s">
        <v>437</v>
      </c>
      <c r="FM1" t="s">
        <v>438</v>
      </c>
      <c r="FN1" t="s">
        <v>439</v>
      </c>
      <c r="FO1" t="s">
        <v>440</v>
      </c>
      <c r="FP1" t="s">
        <v>441</v>
      </c>
      <c r="FQ1" t="s">
        <v>442</v>
      </c>
      <c r="FR1" t="s">
        <v>443</v>
      </c>
      <c r="FS1" t="s">
        <v>444</v>
      </c>
      <c r="FT1" t="s">
        <v>445</v>
      </c>
      <c r="FU1" t="s">
        <v>446</v>
      </c>
      <c r="FV1" t="s">
        <v>447</v>
      </c>
      <c r="FW1" t="s">
        <v>26</v>
      </c>
      <c r="FX1" t="s">
        <v>448</v>
      </c>
      <c r="FY1" t="s">
        <v>449</v>
      </c>
      <c r="FZ1" t="s">
        <v>450</v>
      </c>
      <c r="GA1" t="s">
        <v>451</v>
      </c>
      <c r="GB1" t="s">
        <v>452</v>
      </c>
      <c r="GC1" t="s">
        <v>453</v>
      </c>
      <c r="GD1" t="s">
        <v>454</v>
      </c>
      <c r="GE1" t="s">
        <v>455</v>
      </c>
      <c r="GF1" t="s">
        <v>456</v>
      </c>
      <c r="GG1" t="s">
        <v>457</v>
      </c>
      <c r="GH1" t="s">
        <v>458</v>
      </c>
      <c r="GI1" t="s">
        <v>459</v>
      </c>
      <c r="GJ1" t="s">
        <v>460</v>
      </c>
      <c r="GK1" t="s">
        <v>40</v>
      </c>
      <c r="GL1" t="s">
        <v>41</v>
      </c>
      <c r="GM1" t="s">
        <v>43</v>
      </c>
      <c r="GN1" t="s">
        <v>44</v>
      </c>
    </row>
    <row r="2" spans="1:196" x14ac:dyDescent="0.25">
      <c r="A2" s="156">
        <v>1</v>
      </c>
      <c r="B2">
        <v>2</v>
      </c>
      <c r="C2">
        <v>3</v>
      </c>
      <c r="D2">
        <v>4</v>
      </c>
      <c r="E2">
        <v>5</v>
      </c>
      <c r="F2">
        <v>6</v>
      </c>
      <c r="G2">
        <v>7</v>
      </c>
      <c r="H2">
        <v>8</v>
      </c>
      <c r="I2">
        <v>9</v>
      </c>
      <c r="J2">
        <v>10</v>
      </c>
      <c r="K2">
        <v>11</v>
      </c>
      <c r="L2">
        <v>12</v>
      </c>
      <c r="M2">
        <v>13</v>
      </c>
      <c r="N2">
        <v>14</v>
      </c>
      <c r="O2">
        <v>15</v>
      </c>
      <c r="P2">
        <v>16</v>
      </c>
      <c r="Q2">
        <v>17</v>
      </c>
      <c r="R2">
        <v>18</v>
      </c>
      <c r="S2">
        <v>19</v>
      </c>
      <c r="T2">
        <v>20</v>
      </c>
      <c r="U2">
        <v>21</v>
      </c>
      <c r="V2">
        <v>22</v>
      </c>
      <c r="W2">
        <v>23</v>
      </c>
      <c r="X2">
        <v>24</v>
      </c>
      <c r="Y2">
        <v>25</v>
      </c>
      <c r="Z2">
        <v>26</v>
      </c>
      <c r="AA2">
        <v>27</v>
      </c>
      <c r="AB2">
        <v>28</v>
      </c>
      <c r="AC2">
        <v>29</v>
      </c>
      <c r="AD2">
        <v>30</v>
      </c>
      <c r="AE2">
        <v>31</v>
      </c>
      <c r="AF2">
        <v>32</v>
      </c>
      <c r="AG2">
        <v>33</v>
      </c>
      <c r="AH2">
        <v>34</v>
      </c>
      <c r="AI2">
        <v>35</v>
      </c>
      <c r="AJ2">
        <v>36</v>
      </c>
      <c r="AK2">
        <v>37</v>
      </c>
      <c r="AL2">
        <v>38</v>
      </c>
      <c r="AM2">
        <v>39</v>
      </c>
      <c r="AN2">
        <v>40</v>
      </c>
      <c r="AO2">
        <v>41</v>
      </c>
      <c r="AP2">
        <v>42</v>
      </c>
      <c r="AQ2">
        <v>43</v>
      </c>
      <c r="AR2">
        <v>44</v>
      </c>
      <c r="AS2">
        <v>45</v>
      </c>
      <c r="AT2">
        <v>46</v>
      </c>
      <c r="AU2">
        <v>47</v>
      </c>
      <c r="AV2">
        <v>48</v>
      </c>
      <c r="AW2">
        <v>49</v>
      </c>
      <c r="AX2">
        <v>50</v>
      </c>
      <c r="AY2">
        <v>51</v>
      </c>
      <c r="AZ2">
        <v>52</v>
      </c>
      <c r="BA2">
        <v>53</v>
      </c>
      <c r="BB2">
        <v>54</v>
      </c>
      <c r="BC2">
        <v>55</v>
      </c>
      <c r="BD2">
        <v>56</v>
      </c>
      <c r="BE2">
        <v>57</v>
      </c>
      <c r="BF2">
        <v>58</v>
      </c>
      <c r="BG2">
        <v>59</v>
      </c>
      <c r="BH2">
        <v>60</v>
      </c>
      <c r="BI2">
        <v>61</v>
      </c>
      <c r="BJ2">
        <v>62</v>
      </c>
      <c r="BK2">
        <v>63</v>
      </c>
      <c r="BL2">
        <v>64</v>
      </c>
      <c r="BM2">
        <v>65</v>
      </c>
      <c r="BN2">
        <v>66</v>
      </c>
      <c r="BO2">
        <v>67</v>
      </c>
      <c r="BP2">
        <v>68</v>
      </c>
      <c r="BQ2">
        <v>69</v>
      </c>
      <c r="BR2">
        <v>70</v>
      </c>
      <c r="BS2">
        <v>71</v>
      </c>
      <c r="BT2">
        <v>72</v>
      </c>
      <c r="BU2">
        <v>73</v>
      </c>
      <c r="BV2">
        <v>74</v>
      </c>
      <c r="BW2">
        <v>75</v>
      </c>
      <c r="BX2">
        <v>76</v>
      </c>
      <c r="BY2">
        <v>77</v>
      </c>
      <c r="BZ2">
        <v>78</v>
      </c>
      <c r="CA2">
        <v>79</v>
      </c>
      <c r="CB2">
        <v>80</v>
      </c>
      <c r="CC2">
        <v>81</v>
      </c>
      <c r="CD2">
        <v>82</v>
      </c>
      <c r="CE2">
        <v>83</v>
      </c>
      <c r="CF2">
        <v>84</v>
      </c>
      <c r="CG2">
        <v>85</v>
      </c>
      <c r="CH2">
        <v>86</v>
      </c>
      <c r="CI2">
        <v>87</v>
      </c>
      <c r="CJ2">
        <v>88</v>
      </c>
      <c r="CK2">
        <v>89</v>
      </c>
      <c r="CL2">
        <v>90</v>
      </c>
      <c r="CM2">
        <v>91</v>
      </c>
      <c r="CN2">
        <v>92</v>
      </c>
      <c r="CO2">
        <v>93</v>
      </c>
      <c r="CP2">
        <v>94</v>
      </c>
      <c r="CQ2">
        <v>95</v>
      </c>
      <c r="CR2">
        <v>96</v>
      </c>
      <c r="CS2">
        <v>97</v>
      </c>
      <c r="CT2">
        <v>98</v>
      </c>
      <c r="CU2">
        <v>99</v>
      </c>
      <c r="CV2">
        <v>100</v>
      </c>
      <c r="CW2">
        <v>101</v>
      </c>
      <c r="CX2">
        <v>102</v>
      </c>
      <c r="CY2">
        <v>103</v>
      </c>
      <c r="CZ2">
        <v>104</v>
      </c>
      <c r="DA2">
        <v>105</v>
      </c>
      <c r="DB2">
        <v>106</v>
      </c>
      <c r="DC2">
        <v>107</v>
      </c>
      <c r="DD2">
        <v>108</v>
      </c>
      <c r="DE2">
        <v>109</v>
      </c>
      <c r="DF2">
        <v>110</v>
      </c>
      <c r="DG2">
        <v>111</v>
      </c>
      <c r="DH2">
        <v>112</v>
      </c>
      <c r="DI2">
        <v>113</v>
      </c>
      <c r="DJ2">
        <v>114</v>
      </c>
      <c r="DK2">
        <v>115</v>
      </c>
      <c r="DL2">
        <v>116</v>
      </c>
      <c r="DM2">
        <v>117</v>
      </c>
      <c r="DN2">
        <v>118</v>
      </c>
      <c r="DO2">
        <v>119</v>
      </c>
      <c r="DP2">
        <v>120</v>
      </c>
      <c r="DQ2">
        <v>121</v>
      </c>
      <c r="DR2">
        <v>122</v>
      </c>
      <c r="DS2">
        <v>123</v>
      </c>
      <c r="DT2">
        <v>124</v>
      </c>
      <c r="DU2">
        <v>125</v>
      </c>
      <c r="DV2">
        <v>126</v>
      </c>
      <c r="DW2">
        <v>127</v>
      </c>
      <c r="DX2">
        <v>128</v>
      </c>
      <c r="DY2">
        <v>129</v>
      </c>
      <c r="DZ2">
        <v>130</v>
      </c>
      <c r="EA2">
        <v>131</v>
      </c>
      <c r="EB2">
        <v>132</v>
      </c>
      <c r="EC2">
        <v>133</v>
      </c>
      <c r="ED2">
        <v>134</v>
      </c>
      <c r="EE2">
        <v>135</v>
      </c>
      <c r="EF2">
        <v>136</v>
      </c>
      <c r="EG2">
        <v>137</v>
      </c>
      <c r="EH2">
        <v>138</v>
      </c>
      <c r="EI2">
        <v>139</v>
      </c>
      <c r="EJ2">
        <v>140</v>
      </c>
      <c r="EK2">
        <v>141</v>
      </c>
      <c r="EL2">
        <v>142</v>
      </c>
      <c r="EM2">
        <v>143</v>
      </c>
      <c r="EN2">
        <v>144</v>
      </c>
      <c r="EO2">
        <v>145</v>
      </c>
      <c r="EP2">
        <v>146</v>
      </c>
      <c r="EQ2">
        <v>147</v>
      </c>
      <c r="ER2">
        <v>148</v>
      </c>
      <c r="ES2">
        <v>149</v>
      </c>
      <c r="ET2">
        <v>150</v>
      </c>
      <c r="EU2">
        <v>151</v>
      </c>
      <c r="EV2">
        <v>152</v>
      </c>
      <c r="EW2">
        <v>153</v>
      </c>
      <c r="EX2">
        <v>154</v>
      </c>
      <c r="EY2">
        <v>155</v>
      </c>
      <c r="EZ2">
        <v>156</v>
      </c>
      <c r="FA2">
        <v>157</v>
      </c>
      <c r="FB2">
        <v>158</v>
      </c>
      <c r="FC2">
        <v>159</v>
      </c>
      <c r="FD2">
        <v>160</v>
      </c>
      <c r="FE2">
        <v>161</v>
      </c>
      <c r="FF2">
        <v>162</v>
      </c>
      <c r="FG2">
        <v>163</v>
      </c>
      <c r="FH2">
        <v>164</v>
      </c>
      <c r="FI2">
        <v>165</v>
      </c>
      <c r="FJ2">
        <v>166</v>
      </c>
      <c r="FK2">
        <v>167</v>
      </c>
      <c r="FL2">
        <v>168</v>
      </c>
      <c r="FM2">
        <v>169</v>
      </c>
      <c r="FN2">
        <v>170</v>
      </c>
      <c r="FO2">
        <v>171</v>
      </c>
      <c r="FP2">
        <v>172</v>
      </c>
      <c r="FQ2">
        <v>173</v>
      </c>
      <c r="FR2">
        <v>174</v>
      </c>
      <c r="FS2">
        <v>175</v>
      </c>
      <c r="FT2">
        <v>176</v>
      </c>
      <c r="FU2">
        <v>177</v>
      </c>
      <c r="FV2">
        <v>178</v>
      </c>
      <c r="FW2">
        <v>179</v>
      </c>
      <c r="FX2">
        <v>180</v>
      </c>
      <c r="FY2">
        <v>181</v>
      </c>
      <c r="FZ2">
        <v>182</v>
      </c>
      <c r="GA2">
        <v>183</v>
      </c>
      <c r="GB2">
        <v>184</v>
      </c>
      <c r="GC2">
        <v>185</v>
      </c>
      <c r="GD2">
        <v>186</v>
      </c>
      <c r="GE2">
        <v>187</v>
      </c>
      <c r="GF2">
        <v>188</v>
      </c>
      <c r="GG2">
        <v>189</v>
      </c>
      <c r="GH2">
        <v>190</v>
      </c>
      <c r="GI2">
        <v>191</v>
      </c>
      <c r="GJ2">
        <v>192</v>
      </c>
      <c r="GK2">
        <v>193</v>
      </c>
      <c r="GL2">
        <v>194</v>
      </c>
      <c r="GM2">
        <v>195</v>
      </c>
      <c r="GN2" s="157">
        <v>196</v>
      </c>
    </row>
    <row r="3" spans="1:196" x14ac:dyDescent="0.25">
      <c r="A3" s="156" t="str">
        <f t="shared" ref="A3:A66" si="0">B3&amp;"_"&amp;C3&amp;"_"&amp;D3</f>
        <v>2012_0_BRA</v>
      </c>
      <c r="B3">
        <v>2012</v>
      </c>
      <c r="C3">
        <v>0</v>
      </c>
      <c r="D3" t="s">
        <v>8</v>
      </c>
      <c r="E3">
        <v>96596116.385901928</v>
      </c>
      <c r="F3">
        <v>157267095.98197269</v>
      </c>
      <c r="G3">
        <v>60670979.596070766</v>
      </c>
      <c r="H3">
        <v>89427377.150308371</v>
      </c>
      <c r="I3">
        <v>6959059.8062756062</v>
      </c>
      <c r="J3">
        <v>4.4171200133860111E-3</v>
      </c>
      <c r="K3">
        <v>0.38578382134437561</v>
      </c>
      <c r="L3">
        <v>3.0896216630935669E-2</v>
      </c>
      <c r="M3">
        <v>8.5017986595630646E-2</v>
      </c>
      <c r="N3">
        <v>0.43306505680084229</v>
      </c>
      <c r="O3">
        <v>0.56693494319915771</v>
      </c>
      <c r="P3">
        <v>3.5765849053859711E-2</v>
      </c>
      <c r="Q3">
        <v>0.29409778118133545</v>
      </c>
      <c r="R3">
        <v>0.46945858001708984</v>
      </c>
      <c r="S3">
        <v>0.17402015626430511</v>
      </c>
      <c r="T3">
        <v>2.6657631620764732E-2</v>
      </c>
      <c r="U3">
        <v>5.8730870485305786E-2</v>
      </c>
      <c r="V3">
        <v>0.2717859148979187</v>
      </c>
      <c r="W3">
        <v>0.10896660387516022</v>
      </c>
      <c r="X3">
        <v>6.8398095667362213E-2</v>
      </c>
      <c r="Y3">
        <v>0.30187907814979553</v>
      </c>
      <c r="Z3">
        <v>0.19023939967155457</v>
      </c>
      <c r="AA3">
        <v>0.11559486389160156</v>
      </c>
      <c r="AB3">
        <v>0.14616230130195618</v>
      </c>
      <c r="AC3">
        <v>8.3565190434455872E-2</v>
      </c>
      <c r="AD3">
        <v>0.18552640080451965</v>
      </c>
      <c r="AE3">
        <v>0.40298888087272644</v>
      </c>
      <c r="AF3">
        <v>6.5818727016448975E-2</v>
      </c>
      <c r="AG3">
        <v>3.4362543374300003E-4</v>
      </c>
      <c r="AH3">
        <v>0.61421620845794678</v>
      </c>
      <c r="AI3">
        <v>0.50807040929794312</v>
      </c>
      <c r="AJ3">
        <v>0.73085159063339233</v>
      </c>
      <c r="AK3">
        <v>0.23981192708015442</v>
      </c>
      <c r="AL3">
        <v>0.73891431093215942</v>
      </c>
      <c r="AM3">
        <v>0.79183268547058105</v>
      </c>
      <c r="AN3">
        <v>0.56758588552474976</v>
      </c>
      <c r="AO3">
        <v>0.14689314365386963</v>
      </c>
      <c r="AP3">
        <v>0.36216795444488525</v>
      </c>
      <c r="AQ3">
        <v>0.51801687479019165</v>
      </c>
      <c r="AR3">
        <v>0.59115076065063477</v>
      </c>
      <c r="AS3">
        <v>0.55821222066879272</v>
      </c>
      <c r="AT3">
        <v>0.75765985250473022</v>
      </c>
      <c r="AU3">
        <v>0.80577874183654785</v>
      </c>
      <c r="AV3">
        <v>5.2072100341320038E-2</v>
      </c>
      <c r="AW3">
        <v>6.5845534205436707E-2</v>
      </c>
      <c r="AX3">
        <v>3.7653420120477676E-2</v>
      </c>
      <c r="AY3">
        <v>8.3578221499919891E-2</v>
      </c>
      <c r="AZ3">
        <v>0.18154643476009369</v>
      </c>
      <c r="BA3">
        <v>2.9653849080204964E-2</v>
      </c>
      <c r="BB3">
        <v>1.5457363042514771E-4</v>
      </c>
      <c r="BC3">
        <v>0.42454257607460022</v>
      </c>
      <c r="BD3">
        <v>0.57545745372772217</v>
      </c>
      <c r="BE3">
        <v>2.9440237209200859E-2</v>
      </c>
      <c r="BF3">
        <v>0.27826255559921265</v>
      </c>
      <c r="BG3">
        <v>0.48150929808616638</v>
      </c>
      <c r="BH3">
        <v>0.18240994215011597</v>
      </c>
      <c r="BI3">
        <v>2.8377978131175041E-2</v>
      </c>
      <c r="BJ3">
        <v>6.0071494430303574E-2</v>
      </c>
      <c r="BK3">
        <v>0.27395576238632202</v>
      </c>
      <c r="BL3">
        <v>0.10817521065473557</v>
      </c>
      <c r="BM3">
        <v>6.4454525709152222E-2</v>
      </c>
      <c r="BN3">
        <v>0.29775455594062805</v>
      </c>
      <c r="BO3">
        <v>0.19558843970298767</v>
      </c>
      <c r="BP3">
        <v>0.11543051898479462</v>
      </c>
      <c r="BQ3">
        <v>0.14620064198970795</v>
      </c>
      <c r="BR3">
        <v>8.3610475063323975E-2</v>
      </c>
      <c r="BS3">
        <v>0.18548208475112915</v>
      </c>
      <c r="BT3">
        <v>0.4030667245388031</v>
      </c>
      <c r="BU3">
        <v>6.5865747630596161E-2</v>
      </c>
      <c r="BV3">
        <v>3.4381364821456373E-4</v>
      </c>
      <c r="BW3">
        <v>2.1599661558866501E-2</v>
      </c>
      <c r="BX3">
        <v>4.6925224363803864E-2</v>
      </c>
      <c r="BY3">
        <v>0.38361015915870667</v>
      </c>
      <c r="BZ3">
        <v>0.12365885078907013</v>
      </c>
      <c r="CA3">
        <v>1.5989009290933609E-2</v>
      </c>
      <c r="CB3">
        <v>2.3926284164190292E-2</v>
      </c>
      <c r="CC3">
        <v>3.9760272949934006E-2</v>
      </c>
      <c r="CD3">
        <v>0.22861634194850922</v>
      </c>
      <c r="CE3">
        <v>0.46603280305862427</v>
      </c>
      <c r="CF3">
        <v>0.23879584670066833</v>
      </c>
      <c r="CG3">
        <v>0.229323610663414</v>
      </c>
      <c r="CH3">
        <v>6.5847739577293396E-2</v>
      </c>
      <c r="CI3">
        <v>7.2062268853187561E-2</v>
      </c>
      <c r="CJ3">
        <v>9.044136106967926E-2</v>
      </c>
      <c r="CK3">
        <v>5.8034658432006836E-2</v>
      </c>
      <c r="CL3">
        <v>0.21464478969573975</v>
      </c>
      <c r="CM3">
        <v>0.12184678018093109</v>
      </c>
      <c r="CN3">
        <v>4.9294888973236084E-2</v>
      </c>
      <c r="CO3">
        <v>2.8768505901098251E-2</v>
      </c>
      <c r="CP3">
        <v>1.3862314634025097E-2</v>
      </c>
      <c r="CQ3">
        <v>5.1133010536432266E-2</v>
      </c>
      <c r="CR3">
        <v>6.2963001430034637E-2</v>
      </c>
      <c r="CS3">
        <v>7.8583821654319763E-2</v>
      </c>
      <c r="CT3">
        <v>0.12560899555683136</v>
      </c>
      <c r="CU3">
        <v>8.5472196340560913E-2</v>
      </c>
      <c r="CV3">
        <v>4.7326654195785522E-2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0.54288125038146973</v>
      </c>
      <c r="DE3">
        <v>0.45711877942085266</v>
      </c>
      <c r="DF3">
        <v>0.10643598437309265</v>
      </c>
      <c r="DG3">
        <v>0.49744963645935059</v>
      </c>
      <c r="DH3">
        <v>0.32138913869857788</v>
      </c>
      <c r="DI3">
        <v>6.962238997220993E-2</v>
      </c>
      <c r="DJ3">
        <v>5.1028556190431118E-3</v>
      </c>
      <c r="DK3">
        <v>4.1625268757343292E-2</v>
      </c>
      <c r="DL3">
        <v>0.23775431513786316</v>
      </c>
      <c r="DM3">
        <v>0.11881137639284134</v>
      </c>
      <c r="DN3">
        <v>0.11928485333919525</v>
      </c>
      <c r="DO3">
        <v>0.35774052143096924</v>
      </c>
      <c r="DP3">
        <v>0.12478367239236832</v>
      </c>
      <c r="DX3">
        <v>1079.4462890625</v>
      </c>
      <c r="DY3">
        <v>1224.2808837890625</v>
      </c>
      <c r="DZ3">
        <v>883.1392822265625</v>
      </c>
      <c r="EA3">
        <v>275.49383544921875</v>
      </c>
      <c r="EB3">
        <v>763.6605224609375</v>
      </c>
      <c r="EC3">
        <v>1193.2611083984375</v>
      </c>
      <c r="ED3">
        <v>1364.4423828125</v>
      </c>
      <c r="EE3">
        <v>1267.13525390625</v>
      </c>
      <c r="EF3">
        <v>424.4610595703125</v>
      </c>
      <c r="EG3">
        <v>620.3685302734375</v>
      </c>
      <c r="EH3">
        <v>750.63250732421875</v>
      </c>
      <c r="EI3">
        <v>668.15234375</v>
      </c>
      <c r="EJ3">
        <v>966.8768310546875</v>
      </c>
      <c r="EK3">
        <v>2413.66455078125</v>
      </c>
      <c r="EL3">
        <v>500.89529418945313</v>
      </c>
      <c r="EM3">
        <v>1120.952880859375</v>
      </c>
      <c r="EN3">
        <v>929.4637451171875</v>
      </c>
      <c r="EO3">
        <v>955.84564208984375</v>
      </c>
      <c r="EP3">
        <v>1185.044677734375</v>
      </c>
      <c r="EQ3">
        <v>1895.74267578125</v>
      </c>
      <c r="ER3">
        <v>982.511962890625</v>
      </c>
      <c r="ES3">
        <v>1341.81591796875</v>
      </c>
      <c r="ET3">
        <v>984.44744873046875</v>
      </c>
      <c r="EU3">
        <v>734.3760986328125</v>
      </c>
      <c r="EV3">
        <v>772.4984130859375</v>
      </c>
      <c r="EW3">
        <v>580.38043212890625</v>
      </c>
      <c r="EX3">
        <v>353.49163818359375</v>
      </c>
      <c r="EY3">
        <v>1087.47607421875</v>
      </c>
      <c r="EZ3">
        <v>672.991455078125</v>
      </c>
      <c r="FA3">
        <v>1736.007080078125</v>
      </c>
      <c r="FB3">
        <v>933.59033203125</v>
      </c>
      <c r="FC3">
        <v>3162.649658203125</v>
      </c>
      <c r="FD3">
        <v>874.91339111328125</v>
      </c>
      <c r="FE3">
        <v>3.5060403347015381</v>
      </c>
      <c r="FF3">
        <v>2052.134033203125</v>
      </c>
      <c r="FG3">
        <v>0.4208948016166687</v>
      </c>
      <c r="FH3">
        <v>0.19474095106124878</v>
      </c>
      <c r="FI3">
        <v>0.22851315140724182</v>
      </c>
      <c r="FJ3">
        <v>1065.305419921875</v>
      </c>
      <c r="FK3">
        <v>606.26953125</v>
      </c>
      <c r="FL3">
        <v>865.62103271484375</v>
      </c>
      <c r="FM3">
        <v>0.44780129194259644</v>
      </c>
      <c r="FN3">
        <v>0.23465512692928314</v>
      </c>
      <c r="FO3">
        <v>0.24831148982048035</v>
      </c>
      <c r="FP3">
        <v>6.1012133955955505E-2</v>
      </c>
      <c r="FQ3">
        <v>8.2199424505233765E-3</v>
      </c>
      <c r="FR3">
        <v>0.68789589405059814</v>
      </c>
      <c r="FS3">
        <v>0.55870276689529419</v>
      </c>
      <c r="FT3">
        <v>0.59148991107940674</v>
      </c>
      <c r="FU3">
        <v>0.48377516865730286</v>
      </c>
      <c r="FV3">
        <v>0.73559033870697021</v>
      </c>
      <c r="FW3">
        <v>0.33097627758979797</v>
      </c>
      <c r="FX3">
        <v>2.1519621834158897E-2</v>
      </c>
      <c r="FY3">
        <v>0.18225546181201935</v>
      </c>
      <c r="FZ3">
        <v>0.25926792621612549</v>
      </c>
      <c r="GA3">
        <v>0.2510930597782135</v>
      </c>
      <c r="GB3">
        <v>0.28586393594741821</v>
      </c>
      <c r="GC3">
        <v>0.68566465377807617</v>
      </c>
      <c r="GD3">
        <v>0.31433537602424622</v>
      </c>
      <c r="GE3">
        <v>0.18625260889530182</v>
      </c>
      <c r="GF3">
        <v>0.39669126272201538</v>
      </c>
      <c r="GG3">
        <v>9.653279185295105E-2</v>
      </c>
      <c r="GH3">
        <v>3.6485832184553146E-2</v>
      </c>
      <c r="GI3">
        <v>0.21432629227638245</v>
      </c>
      <c r="GJ3">
        <v>6.9711215794086456E-2</v>
      </c>
      <c r="GK3">
        <v>0.98179280757904053</v>
      </c>
      <c r="GL3">
        <v>0.92530357837677002</v>
      </c>
      <c r="GM3">
        <v>0.33790600299835205</v>
      </c>
      <c r="GN3">
        <v>0.31632289290428162</v>
      </c>
    </row>
    <row r="4" spans="1:196" x14ac:dyDescent="0.25">
      <c r="A4" s="156" t="str">
        <f t="shared" si="0"/>
        <v>2012_0_RJ</v>
      </c>
      <c r="B4">
        <v>2012</v>
      </c>
      <c r="C4">
        <v>0</v>
      </c>
      <c r="D4" t="s">
        <v>19</v>
      </c>
      <c r="E4">
        <v>3197689.1246070862</v>
      </c>
      <c r="F4">
        <v>5335096.9663658142</v>
      </c>
      <c r="G4">
        <v>2137407.841758728</v>
      </c>
      <c r="H4">
        <v>2973189.1355934143</v>
      </c>
      <c r="I4">
        <v>219973.63991546631</v>
      </c>
      <c r="J4">
        <v>3.4392217639833689E-3</v>
      </c>
      <c r="K4">
        <v>0.40063172578811646</v>
      </c>
      <c r="L4">
        <v>1.884347409941256E-3</v>
      </c>
      <c r="M4">
        <v>0.10700804740190506</v>
      </c>
      <c r="N4">
        <v>0.46409940719604492</v>
      </c>
      <c r="O4">
        <v>0.53590059280395508</v>
      </c>
      <c r="P4">
        <v>1.3332939706742764E-2</v>
      </c>
      <c r="Q4">
        <v>0.25753027200698853</v>
      </c>
      <c r="R4">
        <v>0.47747373580932617</v>
      </c>
      <c r="S4">
        <v>0.21906170248985291</v>
      </c>
      <c r="T4">
        <v>3.2601367682218552E-2</v>
      </c>
      <c r="U4">
        <v>2.1759733557701111E-2</v>
      </c>
      <c r="V4">
        <v>0.16666108369827271</v>
      </c>
      <c r="W4">
        <v>0.11667671799659729</v>
      </c>
      <c r="X4">
        <v>5.8966964483261108E-2</v>
      </c>
      <c r="Y4">
        <v>0.33178442716598511</v>
      </c>
      <c r="Z4">
        <v>0.30415108799934387</v>
      </c>
      <c r="AA4">
        <v>3.0249047558754683E-3</v>
      </c>
      <c r="AB4">
        <v>9.6812814474105835E-2</v>
      </c>
      <c r="AC4">
        <v>6.7700788378715515E-2</v>
      </c>
      <c r="AD4">
        <v>0.17394936084747314</v>
      </c>
      <c r="AE4">
        <v>0.5914076566696167</v>
      </c>
      <c r="AF4">
        <v>6.6684551537036896E-2</v>
      </c>
      <c r="AG4">
        <v>4.1993905324488878E-4</v>
      </c>
      <c r="AH4">
        <v>0.59936821460723877</v>
      </c>
      <c r="AI4">
        <v>0.50529354810714722</v>
      </c>
      <c r="AJ4">
        <v>0.71458303928375244</v>
      </c>
      <c r="AK4">
        <v>0.11495296657085419</v>
      </c>
      <c r="AL4">
        <v>0.72786891460418701</v>
      </c>
      <c r="AM4">
        <v>0.82031881809234619</v>
      </c>
      <c r="AN4">
        <v>0.58764702081680298</v>
      </c>
      <c r="AO4">
        <v>0.1336885392665863</v>
      </c>
      <c r="AP4">
        <v>0.30914306640625</v>
      </c>
      <c r="AQ4">
        <v>0.44874268770217896</v>
      </c>
      <c r="AR4">
        <v>0.53130185604095459</v>
      </c>
      <c r="AS4">
        <v>0.50025618076324463</v>
      </c>
      <c r="AT4">
        <v>0.68532770872116089</v>
      </c>
      <c r="AU4">
        <v>0.75090223550796509</v>
      </c>
      <c r="AV4">
        <v>1.4016806380823255E-3</v>
      </c>
      <c r="AW4">
        <v>4.4927135109901428E-2</v>
      </c>
      <c r="AX4">
        <v>3.1420342624187469E-2</v>
      </c>
      <c r="AY4">
        <v>8.0729879438877106E-2</v>
      </c>
      <c r="AZ4">
        <v>0.27445271611213684</v>
      </c>
      <c r="BA4">
        <v>3.0943755060434341E-2</v>
      </c>
      <c r="BB4">
        <v>1.9442630582489073E-4</v>
      </c>
      <c r="BC4">
        <v>0.45561039447784424</v>
      </c>
      <c r="BD4">
        <v>0.54438960552215576</v>
      </c>
      <c r="BE4">
        <v>1.0118523612618446E-2</v>
      </c>
      <c r="BF4">
        <v>0.24202150106430054</v>
      </c>
      <c r="BG4">
        <v>0.48599815368652344</v>
      </c>
      <c r="BH4">
        <v>0.22751452028751373</v>
      </c>
      <c r="BI4">
        <v>3.4347284585237503E-2</v>
      </c>
      <c r="BJ4">
        <v>2.216733992099762E-2</v>
      </c>
      <c r="BK4">
        <v>0.16542172431945801</v>
      </c>
      <c r="BL4">
        <v>0.11569462716579437</v>
      </c>
      <c r="BM4">
        <v>5.564817413687706E-2</v>
      </c>
      <c r="BN4">
        <v>0.32800251245498657</v>
      </c>
      <c r="BO4">
        <v>0.31306561827659607</v>
      </c>
      <c r="BP4">
        <v>3.0249047558754683E-3</v>
      </c>
      <c r="BQ4">
        <v>9.6812814474105835E-2</v>
      </c>
      <c r="BR4">
        <v>6.7700788378715515E-2</v>
      </c>
      <c r="BS4">
        <v>0.17394936084747314</v>
      </c>
      <c r="BT4">
        <v>0.5914076566696167</v>
      </c>
      <c r="BU4">
        <v>6.6684551537036896E-2</v>
      </c>
      <c r="BV4">
        <v>4.1993905324488878E-4</v>
      </c>
      <c r="BW4">
        <v>2.9867183417081833E-2</v>
      </c>
      <c r="BX4">
        <v>4.3093807995319366E-2</v>
      </c>
      <c r="BY4">
        <v>0.47765284776687622</v>
      </c>
      <c r="BZ4">
        <v>8.1432409584522247E-2</v>
      </c>
      <c r="CA4">
        <v>1.7276357859373093E-2</v>
      </c>
      <c r="CB4">
        <v>8.2902722060680389E-3</v>
      </c>
      <c r="CC4">
        <v>2.6665225625038147E-2</v>
      </c>
      <c r="CD4">
        <v>0.2068295031785965</v>
      </c>
      <c r="CE4">
        <v>0.4882141649723053</v>
      </c>
      <c r="CF4">
        <v>0.22123554348945618</v>
      </c>
      <c r="CG4">
        <v>0.21783241629600525</v>
      </c>
      <c r="CH4">
        <v>7.2717882692813873E-2</v>
      </c>
      <c r="CI4">
        <v>6.8759329617023468E-2</v>
      </c>
      <c r="CJ4">
        <v>8.5878744721412659E-2</v>
      </c>
      <c r="CK4">
        <v>5.3935062140226364E-2</v>
      </c>
      <c r="CL4">
        <v>0.28965556621551514</v>
      </c>
      <c r="CM4">
        <v>0.12432494759559631</v>
      </c>
      <c r="CN4">
        <v>5.2222289144992828E-2</v>
      </c>
      <c r="CO4">
        <v>3.361482173204422E-2</v>
      </c>
      <c r="CP4">
        <v>1.693873293697834E-2</v>
      </c>
      <c r="CQ4">
        <v>4.8343662172555923E-2</v>
      </c>
      <c r="CR4">
        <v>7.5847871601581573E-2</v>
      </c>
      <c r="CS4">
        <v>7.6291866600513458E-2</v>
      </c>
      <c r="CT4">
        <v>0.11909595131874084</v>
      </c>
      <c r="CU4">
        <v>7.8888401389122009E-2</v>
      </c>
      <c r="CV4">
        <v>4.2357288300991058E-2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0.57971811294555664</v>
      </c>
      <c r="DE4">
        <v>0.42028191685676575</v>
      </c>
      <c r="DF4">
        <v>5.6267939507961273E-2</v>
      </c>
      <c r="DG4">
        <v>0.46616941690444946</v>
      </c>
      <c r="DH4">
        <v>0.3641350269317627</v>
      </c>
      <c r="DI4">
        <v>0.10546247661113739</v>
      </c>
      <c r="DJ4">
        <v>7.9651502892374992E-3</v>
      </c>
      <c r="DK4">
        <v>1.515481062233448E-2</v>
      </c>
      <c r="DL4">
        <v>0.18478798866271973</v>
      </c>
      <c r="DM4">
        <v>0.12932528555393219</v>
      </c>
      <c r="DN4">
        <v>0.1022382527589798</v>
      </c>
      <c r="DO4">
        <v>0.38024786114692688</v>
      </c>
      <c r="DP4">
        <v>0.18824580311775208</v>
      </c>
      <c r="DX4">
        <v>1423.2939453125</v>
      </c>
      <c r="DY4">
        <v>1618.7225341796875</v>
      </c>
      <c r="DZ4">
        <v>1189.790771484375</v>
      </c>
      <c r="EA4">
        <v>356.66781616210938</v>
      </c>
      <c r="EB4">
        <v>947.1129150390625</v>
      </c>
      <c r="EC4">
        <v>1551.4996337890625</v>
      </c>
      <c r="ED4">
        <v>1671.942138671875</v>
      </c>
      <c r="EE4">
        <v>1638.5927734375</v>
      </c>
      <c r="EF4">
        <v>691.78216552734375</v>
      </c>
      <c r="EG4">
        <v>678.8599853515625</v>
      </c>
      <c r="EH4">
        <v>738.50177001953125</v>
      </c>
      <c r="EI4">
        <v>734.0556640625</v>
      </c>
      <c r="EJ4">
        <v>1042.276123046875</v>
      </c>
      <c r="EK4">
        <v>2643.05322265625</v>
      </c>
      <c r="EL4">
        <v>784.28326416015625</v>
      </c>
      <c r="EM4">
        <v>1651.044189453125</v>
      </c>
      <c r="EN4">
        <v>1084.7578125</v>
      </c>
      <c r="EO4">
        <v>1045.4046630859375</v>
      </c>
      <c r="EP4">
        <v>1411.70849609375</v>
      </c>
      <c r="EQ4">
        <v>2553.39111328125</v>
      </c>
      <c r="ER4">
        <v>843.10040283203125</v>
      </c>
      <c r="ES4">
        <v>1752.4151611328125</v>
      </c>
      <c r="ET4">
        <v>1316.619384765625</v>
      </c>
      <c r="EU4">
        <v>940.03521728515625</v>
      </c>
      <c r="EV4">
        <v>987.18621826171875</v>
      </c>
      <c r="EW4">
        <v>622.82281494140625</v>
      </c>
      <c r="EX4">
        <v>490.23785400390625</v>
      </c>
      <c r="EY4">
        <v>1300.690185546875</v>
      </c>
      <c r="EZ4">
        <v>950.812255859375</v>
      </c>
      <c r="FA4">
        <v>2638.6240234375</v>
      </c>
      <c r="FB4">
        <v>1019.5701904296875</v>
      </c>
      <c r="FC4">
        <v>3456.6728515625</v>
      </c>
      <c r="FD4">
        <v>1244.233642578125</v>
      </c>
      <c r="FE4">
        <v>0</v>
      </c>
      <c r="FF4">
        <v>2624.524169921875</v>
      </c>
      <c r="FG4">
        <v>0.52479636669158936</v>
      </c>
      <c r="FH4">
        <v>0.13281649351119995</v>
      </c>
      <c r="FI4">
        <v>0.2068295031785965</v>
      </c>
      <c r="FJ4">
        <v>1283.7698974609375</v>
      </c>
      <c r="FK4">
        <v>788.99151611328125</v>
      </c>
      <c r="FL4">
        <v>1223.5657958984375</v>
      </c>
      <c r="FM4">
        <v>0.47055956721305847</v>
      </c>
      <c r="FN4">
        <v>0.21859385073184967</v>
      </c>
      <c r="FO4">
        <v>0.23539203405380249</v>
      </c>
      <c r="FP4">
        <v>6.5645016729831696E-2</v>
      </c>
      <c r="FQ4">
        <v>9.8095247521996498E-3</v>
      </c>
      <c r="FR4">
        <v>0.65326440334320068</v>
      </c>
      <c r="FS4">
        <v>0.56559145450592041</v>
      </c>
      <c r="FT4">
        <v>0.57741439342498779</v>
      </c>
      <c r="FU4">
        <v>0.46637043356895447</v>
      </c>
      <c r="FV4">
        <v>0.74287259578704834</v>
      </c>
      <c r="FW4">
        <v>0.34585633873939514</v>
      </c>
      <c r="FX4">
        <v>1.3808581978082657E-2</v>
      </c>
      <c r="FY4">
        <v>0.13474830985069275</v>
      </c>
      <c r="FZ4">
        <v>0.21055173873901367</v>
      </c>
      <c r="GA4">
        <v>0.27487251162528992</v>
      </c>
      <c r="GB4">
        <v>0.36601883172988892</v>
      </c>
      <c r="GC4">
        <v>0.70911484956741333</v>
      </c>
      <c r="GD4">
        <v>0.29088515043258667</v>
      </c>
      <c r="GE4">
        <v>7.805236428976059E-2</v>
      </c>
      <c r="GF4">
        <v>0.29384475946426392</v>
      </c>
      <c r="GG4">
        <v>0.14340007305145264</v>
      </c>
      <c r="GH4">
        <v>3.4703977406024933E-2</v>
      </c>
      <c r="GI4">
        <v>0.29743269085884094</v>
      </c>
      <c r="GJ4">
        <v>0.15256612002849579</v>
      </c>
      <c r="GK4">
        <v>0.97985714673995972</v>
      </c>
      <c r="GL4">
        <v>0.92821812629699707</v>
      </c>
      <c r="GM4">
        <v>0.25459861755371094</v>
      </c>
      <c r="GN4">
        <v>0.20197626948356628</v>
      </c>
    </row>
    <row r="5" spans="1:196" x14ac:dyDescent="0.25">
      <c r="A5" s="156" t="str">
        <f t="shared" si="0"/>
        <v>2012_0_RMRJ</v>
      </c>
      <c r="B5">
        <v>2012</v>
      </c>
      <c r="C5">
        <v>0</v>
      </c>
      <c r="D5" t="s">
        <v>17</v>
      </c>
      <c r="E5">
        <v>5858450.6873645782</v>
      </c>
      <c r="F5">
        <v>9895206.4796085358</v>
      </c>
      <c r="G5">
        <v>4036755.7922439575</v>
      </c>
      <c r="H5">
        <v>5419763.8911972046</v>
      </c>
      <c r="I5">
        <v>430701.68009376526</v>
      </c>
      <c r="J5">
        <v>3.2740531023591757E-3</v>
      </c>
      <c r="K5">
        <v>0.40794408321380615</v>
      </c>
      <c r="L5">
        <v>2.1730524022132158E-3</v>
      </c>
      <c r="M5">
        <v>9.2999085783958435E-2</v>
      </c>
      <c r="N5">
        <v>0.45528247952461243</v>
      </c>
      <c r="O5">
        <v>0.54471755027770996</v>
      </c>
      <c r="P5">
        <v>1.4779496006667614E-2</v>
      </c>
      <c r="Q5">
        <v>0.26530411839485168</v>
      </c>
      <c r="R5">
        <v>0.48071643710136414</v>
      </c>
      <c r="S5">
        <v>0.2107892632484436</v>
      </c>
      <c r="T5">
        <v>2.8410706669092178E-2</v>
      </c>
      <c r="U5">
        <v>2.3808034136891365E-2</v>
      </c>
      <c r="V5">
        <v>0.19932258129119873</v>
      </c>
      <c r="W5">
        <v>0.13286313414573669</v>
      </c>
      <c r="X5">
        <v>6.2090344727039337E-2</v>
      </c>
      <c r="Y5">
        <v>0.34763577580451965</v>
      </c>
      <c r="Z5">
        <v>0.23428010940551758</v>
      </c>
      <c r="AA5">
        <v>5.2796103991568089E-3</v>
      </c>
      <c r="AB5">
        <v>0.10569799691438675</v>
      </c>
      <c r="AC5">
        <v>8.9788630604743958E-2</v>
      </c>
      <c r="AD5">
        <v>0.18505826592445374</v>
      </c>
      <c r="AE5">
        <v>0.55075746774673462</v>
      </c>
      <c r="AF5">
        <v>6.2915302813053131E-2</v>
      </c>
      <c r="AG5">
        <v>5.0274637760594487E-4</v>
      </c>
      <c r="AH5">
        <v>0.59205591678619385</v>
      </c>
      <c r="AI5">
        <v>0.49360343813896179</v>
      </c>
      <c r="AJ5">
        <v>0.71051269769668579</v>
      </c>
      <c r="AK5">
        <v>0.11274166405200958</v>
      </c>
      <c r="AL5">
        <v>0.72081583738327026</v>
      </c>
      <c r="AM5">
        <v>0.80360138416290283</v>
      </c>
      <c r="AN5">
        <v>0.56900537014007568</v>
      </c>
      <c r="AO5">
        <v>0.12841807305812836</v>
      </c>
      <c r="AP5">
        <v>0.30426746606826782</v>
      </c>
      <c r="AQ5">
        <v>0.44908025860786438</v>
      </c>
      <c r="AR5">
        <v>0.54957449436187744</v>
      </c>
      <c r="AS5">
        <v>0.49938702583312988</v>
      </c>
      <c r="AT5">
        <v>0.70584368705749512</v>
      </c>
      <c r="AU5">
        <v>0.75990468263626099</v>
      </c>
      <c r="AV5">
        <v>2.3821720387786627E-3</v>
      </c>
      <c r="AW5">
        <v>4.7683455049991608E-2</v>
      </c>
      <c r="AX5">
        <v>4.0513977408409119E-2</v>
      </c>
      <c r="AY5">
        <v>8.3498060703277588E-2</v>
      </c>
      <c r="AZ5">
        <v>0.24847164750099182</v>
      </c>
      <c r="BA5">
        <v>2.8381608426570892E-2</v>
      </c>
      <c r="BB5">
        <v>2.2709369659423828E-4</v>
      </c>
      <c r="BC5">
        <v>0.44680875539779663</v>
      </c>
      <c r="BD5">
        <v>0.55319124460220337</v>
      </c>
      <c r="BE5">
        <v>1.081467978656292E-2</v>
      </c>
      <c r="BF5">
        <v>0.24835121631622314</v>
      </c>
      <c r="BG5">
        <v>0.49088278412818909</v>
      </c>
      <c r="BH5">
        <v>0.21986214816570282</v>
      </c>
      <c r="BI5">
        <v>3.0089151114225388E-2</v>
      </c>
      <c r="BJ5">
        <v>2.4458508938550949E-2</v>
      </c>
      <c r="BK5">
        <v>0.19819462299346924</v>
      </c>
      <c r="BL5">
        <v>0.13276448845863342</v>
      </c>
      <c r="BM5">
        <v>5.8089833706617355E-2</v>
      </c>
      <c r="BN5">
        <v>0.34488955140113831</v>
      </c>
      <c r="BO5">
        <v>0.24160297214984894</v>
      </c>
      <c r="BP5">
        <v>5.2801072597503662E-3</v>
      </c>
      <c r="BQ5">
        <v>0.10568411648273468</v>
      </c>
      <c r="BR5">
        <v>8.9774996042251587E-2</v>
      </c>
      <c r="BS5">
        <v>0.18504366278648376</v>
      </c>
      <c r="BT5">
        <v>0.55079340934753418</v>
      </c>
      <c r="BU5">
        <v>6.2920883297920227E-2</v>
      </c>
      <c r="BV5">
        <v>5.0281255971640348E-4</v>
      </c>
      <c r="BW5">
        <v>3.3871743828058243E-2</v>
      </c>
      <c r="BX5">
        <v>5.0773151218891144E-2</v>
      </c>
      <c r="BY5">
        <v>0.4682440459728241</v>
      </c>
      <c r="BZ5">
        <v>8.8498272001743317E-2</v>
      </c>
      <c r="CA5">
        <v>1.4885727316141129E-2</v>
      </c>
      <c r="CB5">
        <v>1.1265582405030727E-2</v>
      </c>
      <c r="CC5">
        <v>2.6931978762149811E-2</v>
      </c>
      <c r="CD5">
        <v>0.21035735309123993</v>
      </c>
      <c r="CE5">
        <v>0.48640161752700806</v>
      </c>
      <c r="CF5">
        <v>0.22376120090484619</v>
      </c>
      <c r="CG5">
        <v>0.22159510850906372</v>
      </c>
      <c r="CH5">
        <v>6.8242073059082031E-2</v>
      </c>
      <c r="CI5">
        <v>7.3512554168701172E-2</v>
      </c>
      <c r="CJ5">
        <v>9.0850964188575745E-2</v>
      </c>
      <c r="CK5">
        <v>5.901472270488739E-2</v>
      </c>
      <c r="CL5">
        <v>0.31150060892105103</v>
      </c>
      <c r="CM5">
        <v>0.13205356895923615</v>
      </c>
      <c r="CN5">
        <v>5.4151065647602081E-2</v>
      </c>
      <c r="CO5">
        <v>3.4562643617391586E-2</v>
      </c>
      <c r="CP5">
        <v>1.7996417358517647E-2</v>
      </c>
      <c r="CQ5">
        <v>4.7037944197654724E-2</v>
      </c>
      <c r="CR5">
        <v>7.9017363488674164E-2</v>
      </c>
      <c r="CS5">
        <v>7.390701025724411E-2</v>
      </c>
      <c r="CT5">
        <v>0.13332203030586243</v>
      </c>
      <c r="CU5">
        <v>8.0557003617286682E-2</v>
      </c>
      <c r="CV5">
        <v>4.5193620026111603E-2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0.5618249773979187</v>
      </c>
      <c r="DE5">
        <v>0.43817499279975891</v>
      </c>
      <c r="DF5">
        <v>6.2593609094619751E-2</v>
      </c>
      <c r="DG5">
        <v>0.47782334685325623</v>
      </c>
      <c r="DH5">
        <v>0.35382822155952454</v>
      </c>
      <c r="DI5">
        <v>9.8792031407356262E-2</v>
      </c>
      <c r="DJ5">
        <v>6.962798535823822E-3</v>
      </c>
      <c r="DK5">
        <v>1.5000239945948124E-2</v>
      </c>
      <c r="DL5">
        <v>0.21494114398956299</v>
      </c>
      <c r="DM5">
        <v>0.13348253071308136</v>
      </c>
      <c r="DN5">
        <v>0.11260933429002762</v>
      </c>
      <c r="DO5">
        <v>0.3794519305229187</v>
      </c>
      <c r="DP5">
        <v>0.14451481401920319</v>
      </c>
      <c r="DX5">
        <v>1196.2958984375</v>
      </c>
      <c r="DY5">
        <v>1356.3160400390625</v>
      </c>
      <c r="DZ5">
        <v>998.12664794921875</v>
      </c>
      <c r="EA5">
        <v>372.5660400390625</v>
      </c>
      <c r="EB5">
        <v>845.923828125</v>
      </c>
      <c r="EC5">
        <v>1285.046142578125</v>
      </c>
      <c r="ED5">
        <v>1407.77587890625</v>
      </c>
      <c r="EE5">
        <v>1397.37841796875</v>
      </c>
      <c r="EF5">
        <v>623.89593505859375</v>
      </c>
      <c r="EG5">
        <v>661.4222412109375</v>
      </c>
      <c r="EH5">
        <v>720.19854736328125</v>
      </c>
      <c r="EI5">
        <v>694.99688720703125</v>
      </c>
      <c r="EJ5">
        <v>963.3245849609375</v>
      </c>
      <c r="EK5">
        <v>2407.81982421875</v>
      </c>
      <c r="EL5">
        <v>628.8173828125</v>
      </c>
      <c r="EM5">
        <v>1341.19091796875</v>
      </c>
      <c r="EN5">
        <v>928.764892578125</v>
      </c>
      <c r="EO5">
        <v>917.48028564453125</v>
      </c>
      <c r="EP5">
        <v>1202.597900390625</v>
      </c>
      <c r="EQ5">
        <v>2149.0224609375</v>
      </c>
      <c r="ER5">
        <v>1315.7257080078125</v>
      </c>
      <c r="ES5">
        <v>1440.1575927734375</v>
      </c>
      <c r="ET5">
        <v>1100.0224609375</v>
      </c>
      <c r="EU5">
        <v>848.5040283203125</v>
      </c>
      <c r="EV5">
        <v>904.50213623046875</v>
      </c>
      <c r="EW5">
        <v>613.07623291015625</v>
      </c>
      <c r="EX5">
        <v>477.65582275390625</v>
      </c>
      <c r="EY5">
        <v>1110.8861083984375</v>
      </c>
      <c r="EZ5">
        <v>837.6180419921875</v>
      </c>
      <c r="FA5">
        <v>2335.496337890625</v>
      </c>
      <c r="FB5">
        <v>842.2413330078125</v>
      </c>
      <c r="FC5">
        <v>2778.94580078125</v>
      </c>
      <c r="FD5">
        <v>1054.7630615234375</v>
      </c>
      <c r="FE5">
        <v>0</v>
      </c>
      <c r="FF5">
        <v>2326.08447265625</v>
      </c>
      <c r="FG5">
        <v>0.51695430278778076</v>
      </c>
      <c r="FH5">
        <v>0.150568887591362</v>
      </c>
      <c r="FI5">
        <v>0.2103835791349411</v>
      </c>
      <c r="FJ5">
        <v>1097.772216796875</v>
      </c>
      <c r="FK5">
        <v>699.60882568359375</v>
      </c>
      <c r="FL5">
        <v>1037.631103515625</v>
      </c>
      <c r="FM5">
        <v>0.46852615475654602</v>
      </c>
      <c r="FN5">
        <v>0.22069527208805084</v>
      </c>
      <c r="FO5">
        <v>0.23930570483207703</v>
      </c>
      <c r="FP5">
        <v>6.3649885356426239E-2</v>
      </c>
      <c r="FQ5">
        <v>7.8229736536741257E-3</v>
      </c>
      <c r="FR5">
        <v>0.65367710590362549</v>
      </c>
      <c r="FS5">
        <v>0.55323994159698486</v>
      </c>
      <c r="FT5">
        <v>0.56414961814880371</v>
      </c>
      <c r="FU5">
        <v>0.45950374007225037</v>
      </c>
      <c r="FV5">
        <v>0.73232048749923706</v>
      </c>
      <c r="FW5">
        <v>0.35041120648384094</v>
      </c>
      <c r="FX5">
        <v>1.6680490225553513E-2</v>
      </c>
      <c r="FY5">
        <v>0.14920639991760254</v>
      </c>
      <c r="FZ5">
        <v>0.23124229907989502</v>
      </c>
      <c r="GA5">
        <v>0.2780430018901825</v>
      </c>
      <c r="GB5">
        <v>0.32482782006263733</v>
      </c>
      <c r="GC5">
        <v>0.70452314615249634</v>
      </c>
      <c r="GD5">
        <v>0.29547685384750366</v>
      </c>
      <c r="GE5">
        <v>8.6974121630191803E-2</v>
      </c>
      <c r="GF5">
        <v>0.3373374342918396</v>
      </c>
      <c r="GG5">
        <v>0.14880551397800446</v>
      </c>
      <c r="GH5">
        <v>3.6806054413318634E-2</v>
      </c>
      <c r="GI5">
        <v>0.28177660703659058</v>
      </c>
      <c r="GJ5">
        <v>0.10830028355121613</v>
      </c>
      <c r="GK5">
        <v>0.98261868953704834</v>
      </c>
      <c r="GL5">
        <v>0.92370903491973877</v>
      </c>
      <c r="GM5">
        <v>0.27607846260070801</v>
      </c>
      <c r="GN5">
        <v>0.22557477653026581</v>
      </c>
    </row>
    <row r="6" spans="1:196" x14ac:dyDescent="0.25">
      <c r="A6" s="156" t="str">
        <f t="shared" si="0"/>
        <v>2012_0_SEMT</v>
      </c>
      <c r="B6">
        <v>2012</v>
      </c>
      <c r="C6">
        <v>0</v>
      </c>
      <c r="D6" t="s">
        <v>15</v>
      </c>
      <c r="E6">
        <v>20475730.219083786</v>
      </c>
      <c r="F6">
        <v>32480842.116380692</v>
      </c>
      <c r="G6">
        <v>12005111.897296906</v>
      </c>
      <c r="H6">
        <v>18912554.643640518</v>
      </c>
      <c r="I6">
        <v>1535538.5048160553</v>
      </c>
      <c r="J6">
        <v>4.1324486956000328E-3</v>
      </c>
      <c r="K6">
        <v>0.36961182951927185</v>
      </c>
      <c r="L6">
        <v>3.7512048147618771E-3</v>
      </c>
      <c r="M6">
        <v>7.7799513936042786E-2</v>
      </c>
      <c r="N6">
        <v>0.45705601572990417</v>
      </c>
      <c r="O6">
        <v>0.54294395446777344</v>
      </c>
      <c r="P6">
        <v>2.4053338915109634E-2</v>
      </c>
      <c r="Q6">
        <v>0.28868308663368225</v>
      </c>
      <c r="R6">
        <v>0.46951311826705933</v>
      </c>
      <c r="S6">
        <v>0.19121372699737549</v>
      </c>
      <c r="T6">
        <v>2.6536718010902405E-2</v>
      </c>
      <c r="U6">
        <v>2.7066057547926903E-2</v>
      </c>
      <c r="V6">
        <v>0.18384970724582672</v>
      </c>
      <c r="W6">
        <v>0.11228522658348083</v>
      </c>
      <c r="X6">
        <v>6.2796592712402344E-2</v>
      </c>
      <c r="Y6">
        <v>0.35535743832588196</v>
      </c>
      <c r="Z6">
        <v>0.25864496827125549</v>
      </c>
      <c r="AA6">
        <v>5.1871016621589661E-3</v>
      </c>
      <c r="AB6">
        <v>0.14756911993026733</v>
      </c>
      <c r="AC6">
        <v>8.1535682082176208E-2</v>
      </c>
      <c r="AD6">
        <v>0.18207123875617981</v>
      </c>
      <c r="AE6">
        <v>0.53502511978149414</v>
      </c>
      <c r="AF6">
        <v>4.8384830355644226E-2</v>
      </c>
      <c r="AG6">
        <v>2.2688244644086808E-4</v>
      </c>
      <c r="AH6">
        <v>0.63038820028305054</v>
      </c>
      <c r="AI6">
        <v>0.53706181049346924</v>
      </c>
      <c r="AJ6">
        <v>0.73840653896331787</v>
      </c>
      <c r="AK6">
        <v>0.1908462792634964</v>
      </c>
      <c r="AL6">
        <v>0.77651727199554443</v>
      </c>
      <c r="AM6">
        <v>0.81817835569381714</v>
      </c>
      <c r="AN6">
        <v>0.58226001262664795</v>
      </c>
      <c r="AO6">
        <v>0.14209379255771637</v>
      </c>
      <c r="AP6">
        <v>0.34089380502700806</v>
      </c>
      <c r="AQ6">
        <v>0.46419668197631836</v>
      </c>
      <c r="AR6">
        <v>0.56661993265151978</v>
      </c>
      <c r="AS6">
        <v>0.54150390625</v>
      </c>
      <c r="AT6">
        <v>0.74980974197387695</v>
      </c>
      <c r="AU6">
        <v>0.80141693353652954</v>
      </c>
      <c r="AV6">
        <v>2.4809925816953182E-3</v>
      </c>
      <c r="AW6">
        <v>7.0539720356464386E-2</v>
      </c>
      <c r="AX6">
        <v>3.8988601416349411E-2</v>
      </c>
      <c r="AY6">
        <v>8.7018877267837524E-2</v>
      </c>
      <c r="AZ6">
        <v>0.2557673454284668</v>
      </c>
      <c r="BA6">
        <v>2.3119490593671799E-2</v>
      </c>
      <c r="BB6">
        <v>1.084699179045856E-4</v>
      </c>
      <c r="BC6">
        <v>0.45028302073478699</v>
      </c>
      <c r="BD6">
        <v>0.5497170090675354</v>
      </c>
      <c r="BE6">
        <v>1.7641810700297356E-2</v>
      </c>
      <c r="BF6">
        <v>0.27314960956573486</v>
      </c>
      <c r="BG6">
        <v>0.48106527328491211</v>
      </c>
      <c r="BH6">
        <v>0.19999703764915466</v>
      </c>
      <c r="BI6">
        <v>2.8146281838417053E-2</v>
      </c>
      <c r="BJ6">
        <v>2.7761023491621017E-2</v>
      </c>
      <c r="BK6">
        <v>0.18561813235282898</v>
      </c>
      <c r="BL6">
        <v>0.11165767163038254</v>
      </c>
      <c r="BM6">
        <v>5.7855527848005295E-2</v>
      </c>
      <c r="BN6">
        <v>0.35024005174636841</v>
      </c>
      <c r="BO6">
        <v>0.26686757802963257</v>
      </c>
      <c r="BP6">
        <v>5.185429472476244E-3</v>
      </c>
      <c r="BQ6">
        <v>0.147565096616745</v>
      </c>
      <c r="BR6">
        <v>8.1542626023292542E-2</v>
      </c>
      <c r="BS6">
        <v>0.18204215168952942</v>
      </c>
      <c r="BT6">
        <v>0.5350455641746521</v>
      </c>
      <c r="BU6">
        <v>4.8392191529273987E-2</v>
      </c>
      <c r="BV6">
        <v>2.2692105267196894E-4</v>
      </c>
      <c r="BW6">
        <v>2.9639981687068939E-2</v>
      </c>
      <c r="BX6">
        <v>4.2163033038377762E-2</v>
      </c>
      <c r="BY6">
        <v>0.50240141153335571</v>
      </c>
      <c r="BZ6">
        <v>9.8111830651760101E-2</v>
      </c>
      <c r="CA6">
        <v>1.390787772834301E-2</v>
      </c>
      <c r="CB6">
        <v>1.0688942857086658E-2</v>
      </c>
      <c r="CC6">
        <v>3.5674735903739929E-2</v>
      </c>
      <c r="CD6">
        <v>0.1858614981174469</v>
      </c>
      <c r="CE6">
        <v>0.45810186862945557</v>
      </c>
      <c r="CF6">
        <v>0.22948941588401794</v>
      </c>
      <c r="CG6">
        <v>0.24218930304050446</v>
      </c>
      <c r="CH6">
        <v>7.0219419896602631E-2</v>
      </c>
      <c r="CI6">
        <v>7.5021326541900635E-2</v>
      </c>
      <c r="CJ6">
        <v>8.9025817811489105E-2</v>
      </c>
      <c r="CK6">
        <v>6.3234739005565643E-2</v>
      </c>
      <c r="CL6">
        <v>0.31247082352638245</v>
      </c>
      <c r="CM6">
        <v>0.12407830357551575</v>
      </c>
      <c r="CN6">
        <v>5.2609462291002274E-2</v>
      </c>
      <c r="CO6">
        <v>3.3522121608257294E-2</v>
      </c>
      <c r="CP6">
        <v>1.9618593156337738E-2</v>
      </c>
      <c r="CQ6">
        <v>5.0647057592868805E-2</v>
      </c>
      <c r="CR6">
        <v>6.6165268421173096E-2</v>
      </c>
      <c r="CS6">
        <v>7.9139485955238342E-2</v>
      </c>
      <c r="CT6">
        <v>0.14822649955749512</v>
      </c>
      <c r="CU6">
        <v>8.8145121932029724E-2</v>
      </c>
      <c r="CV6">
        <v>4.6319842338562012E-2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0.54218971729278564</v>
      </c>
      <c r="DE6">
        <v>0.45781028270721436</v>
      </c>
      <c r="DF6">
        <v>0.10021872073411942</v>
      </c>
      <c r="DG6">
        <v>0.4779278039932251</v>
      </c>
      <c r="DH6">
        <v>0.32919597625732422</v>
      </c>
      <c r="DI6">
        <v>8.5773229598999023E-2</v>
      </c>
      <c r="DJ6">
        <v>6.8842442706227303E-3</v>
      </c>
      <c r="DK6">
        <v>1.828855462372303E-2</v>
      </c>
      <c r="DL6">
        <v>0.16244994103908539</v>
      </c>
      <c r="DM6">
        <v>0.11862403899431229</v>
      </c>
      <c r="DN6">
        <v>0.12407198548316956</v>
      </c>
      <c r="DO6">
        <v>0.41687104105949402</v>
      </c>
      <c r="DP6">
        <v>0.15969441831111908</v>
      </c>
      <c r="DX6">
        <v>1415.6842041015625</v>
      </c>
      <c r="DY6">
        <v>1628.290283203125</v>
      </c>
      <c r="DZ6">
        <v>1156.080810546875</v>
      </c>
      <c r="EA6">
        <v>409.94854736328125</v>
      </c>
      <c r="EB6">
        <v>971.1868896484375</v>
      </c>
      <c r="EC6">
        <v>1531.8392333984375</v>
      </c>
      <c r="ED6">
        <v>1743.62109375</v>
      </c>
      <c r="EE6">
        <v>2046.4898681640625</v>
      </c>
      <c r="EF6">
        <v>673.32183837890625</v>
      </c>
      <c r="EG6">
        <v>753.4034423828125</v>
      </c>
      <c r="EH6">
        <v>824.599365234375</v>
      </c>
      <c r="EI6">
        <v>784.74786376953125</v>
      </c>
      <c r="EJ6">
        <v>1033.470458984375</v>
      </c>
      <c r="EK6">
        <v>2839.50390625</v>
      </c>
      <c r="EL6">
        <v>958.22900390625</v>
      </c>
      <c r="EM6">
        <v>1472.0849609375</v>
      </c>
      <c r="EN6">
        <v>1169.70068359375</v>
      </c>
      <c r="EO6">
        <v>1107.892578125</v>
      </c>
      <c r="EP6">
        <v>1453.007568359375</v>
      </c>
      <c r="EQ6">
        <v>2456.171142578125</v>
      </c>
      <c r="ER6">
        <v>994.47406005859375</v>
      </c>
      <c r="ES6">
        <v>1760.59326171875</v>
      </c>
      <c r="ET6">
        <v>1329.2056884765625</v>
      </c>
      <c r="EU6">
        <v>966.96044921875</v>
      </c>
      <c r="EV6">
        <v>995.91650390625</v>
      </c>
      <c r="EW6">
        <v>657.21527099609375</v>
      </c>
      <c r="EX6">
        <v>494.53305053710938</v>
      </c>
      <c r="EY6">
        <v>1321.39892578125</v>
      </c>
      <c r="EZ6">
        <v>1059.9375</v>
      </c>
      <c r="FA6">
        <v>2037.77587890625</v>
      </c>
      <c r="FB6">
        <v>1112.465576171875</v>
      </c>
      <c r="FC6">
        <v>4067.737060546875</v>
      </c>
      <c r="FD6">
        <v>1258.264892578125</v>
      </c>
      <c r="FE6">
        <v>0.13954320549964905</v>
      </c>
      <c r="FF6">
        <v>2420.364013671875</v>
      </c>
      <c r="FG6">
        <v>0.54586255550384521</v>
      </c>
      <c r="FH6">
        <v>0.15105946362018585</v>
      </c>
      <c r="FI6">
        <v>0.18586216866970062</v>
      </c>
      <c r="FJ6">
        <v>1285.071533203125</v>
      </c>
      <c r="FK6">
        <v>879.98284912109375</v>
      </c>
      <c r="FL6">
        <v>1233.18701171875</v>
      </c>
      <c r="FM6">
        <v>0.43993183970451355</v>
      </c>
      <c r="FN6">
        <v>0.22479237616062164</v>
      </c>
      <c r="FO6">
        <v>0.26281982660293579</v>
      </c>
      <c r="FP6">
        <v>6.3425697386264801E-2</v>
      </c>
      <c r="FQ6">
        <v>9.0302899479866028E-3</v>
      </c>
      <c r="FR6">
        <v>0.68223834037780762</v>
      </c>
      <c r="FS6">
        <v>0.57998424768447876</v>
      </c>
      <c r="FT6">
        <v>0.62803143262863159</v>
      </c>
      <c r="FU6">
        <v>0.51338940858840942</v>
      </c>
      <c r="FV6">
        <v>0.7612345814704895</v>
      </c>
      <c r="FW6">
        <v>0.32411488890647888</v>
      </c>
      <c r="FX6">
        <v>1.6381207853555679E-2</v>
      </c>
      <c r="FY6">
        <v>0.15813140571117401</v>
      </c>
      <c r="FZ6">
        <v>0.23925448954105377</v>
      </c>
      <c r="GA6">
        <v>0.27545091509819031</v>
      </c>
      <c r="GB6">
        <v>0.31078198552131653</v>
      </c>
      <c r="GC6">
        <v>0.69237875938415527</v>
      </c>
      <c r="GD6">
        <v>0.30762121081352234</v>
      </c>
      <c r="GE6">
        <v>9.8693348467350006E-2</v>
      </c>
      <c r="GF6">
        <v>0.34922680258750916</v>
      </c>
      <c r="GG6">
        <v>0.12623298168182373</v>
      </c>
      <c r="GH6">
        <v>3.6039285361766815E-2</v>
      </c>
      <c r="GI6">
        <v>0.27875584363937378</v>
      </c>
      <c r="GJ6">
        <v>0.11105171591043472</v>
      </c>
      <c r="GK6">
        <v>0.98442864418029785</v>
      </c>
      <c r="GL6">
        <v>0.9226834774017334</v>
      </c>
      <c r="GM6">
        <v>0.25361460447311401</v>
      </c>
      <c r="GN6">
        <v>0.21675565838813782</v>
      </c>
    </row>
    <row r="7" spans="1:196" x14ac:dyDescent="0.25">
      <c r="A7" s="156" t="str">
        <f t="shared" si="0"/>
        <v>2013_0_BRA</v>
      </c>
      <c r="B7">
        <v>2013</v>
      </c>
      <c r="C7">
        <v>0</v>
      </c>
      <c r="D7" t="s">
        <v>8</v>
      </c>
      <c r="E7">
        <v>97732608.407105207</v>
      </c>
      <c r="F7">
        <v>159510683.47196794</v>
      </c>
      <c r="G7">
        <v>61778075.064862728</v>
      </c>
      <c r="H7">
        <v>90703495.478429556</v>
      </c>
      <c r="I7">
        <v>6839421.5462274551</v>
      </c>
      <c r="J7">
        <v>3.5916655324399471E-3</v>
      </c>
      <c r="K7">
        <v>0.38729399442672729</v>
      </c>
      <c r="L7">
        <v>3.0458500608801842E-2</v>
      </c>
      <c r="M7">
        <v>8.4491916000843048E-2</v>
      </c>
      <c r="N7">
        <v>0.43309038877487183</v>
      </c>
      <c r="O7">
        <v>0.56690961122512817</v>
      </c>
      <c r="P7">
        <v>3.2009478658437729E-2</v>
      </c>
      <c r="Q7">
        <v>0.28541329503059387</v>
      </c>
      <c r="R7">
        <v>0.47648724913597107</v>
      </c>
      <c r="S7">
        <v>0.1790338009595871</v>
      </c>
      <c r="T7">
        <v>2.7056198567152023E-2</v>
      </c>
      <c r="U7">
        <v>5.3351841866970062E-2</v>
      </c>
      <c r="V7">
        <v>0.26415246725082397</v>
      </c>
      <c r="W7">
        <v>0.10868202149868011</v>
      </c>
      <c r="X7">
        <v>6.6568851470947266E-2</v>
      </c>
      <c r="Y7">
        <v>0.31119340658187866</v>
      </c>
      <c r="Z7">
        <v>0.19605143368244171</v>
      </c>
      <c r="AA7">
        <v>0.11261989176273346</v>
      </c>
      <c r="AB7">
        <v>0.14223982393741608</v>
      </c>
      <c r="AC7">
        <v>8.6830645799636841E-2</v>
      </c>
      <c r="AD7">
        <v>0.18872036039829254</v>
      </c>
      <c r="AE7">
        <v>0.40485301613807678</v>
      </c>
      <c r="AF7">
        <v>6.4609281718730927E-2</v>
      </c>
      <c r="AG7">
        <v>1.2697176134679466E-4</v>
      </c>
      <c r="AH7">
        <v>0.61270600557327271</v>
      </c>
      <c r="AI7">
        <v>0.50685697793960571</v>
      </c>
      <c r="AJ7">
        <v>0.72901248931884766</v>
      </c>
      <c r="AK7">
        <v>0.22133927047252655</v>
      </c>
      <c r="AL7">
        <v>0.73247438669204712</v>
      </c>
      <c r="AM7">
        <v>0.79672592878341675</v>
      </c>
      <c r="AN7">
        <v>0.57407557964324951</v>
      </c>
      <c r="AO7">
        <v>0.14393825829029083</v>
      </c>
      <c r="AP7">
        <v>0.34950965642929077</v>
      </c>
      <c r="AQ7">
        <v>0.51091575622558594</v>
      </c>
      <c r="AR7">
        <v>0.5875282883644104</v>
      </c>
      <c r="AS7">
        <v>0.54855918884277344</v>
      </c>
      <c r="AT7">
        <v>0.75629794597625732</v>
      </c>
      <c r="AU7">
        <v>0.80147421360015869</v>
      </c>
      <c r="AV7">
        <v>5.0994608551263809E-2</v>
      </c>
      <c r="AW7">
        <v>6.4399793744087219E-2</v>
      </c>
      <c r="AX7">
        <v>3.9320915937423706E-2</v>
      </c>
      <c r="AY7">
        <v>8.5455060005187988E-2</v>
      </c>
      <c r="AZ7">
        <v>0.18331749737262726</v>
      </c>
      <c r="BA7">
        <v>2.9252586886286736E-2</v>
      </c>
      <c r="BB7">
        <v>5.7592187658883631E-5</v>
      </c>
      <c r="BC7">
        <v>0.42498555779457092</v>
      </c>
      <c r="BD7">
        <v>0.57501441240310669</v>
      </c>
      <c r="BE7">
        <v>2.6305502280592918E-2</v>
      </c>
      <c r="BF7">
        <v>0.27013927698135376</v>
      </c>
      <c r="BG7">
        <v>0.48746287822723389</v>
      </c>
      <c r="BH7">
        <v>0.18729177117347717</v>
      </c>
      <c r="BI7">
        <v>2.8800597414374352E-2</v>
      </c>
      <c r="BJ7">
        <v>5.4389603435993195E-2</v>
      </c>
      <c r="BK7">
        <v>0.26655170321464539</v>
      </c>
      <c r="BL7">
        <v>0.10816697776317596</v>
      </c>
      <c r="BM7">
        <v>6.2845490872859955E-2</v>
      </c>
      <c r="BN7">
        <v>0.30714866518974304</v>
      </c>
      <c r="BO7">
        <v>0.20089754462242126</v>
      </c>
      <c r="BP7">
        <v>0.11245507746934891</v>
      </c>
      <c r="BQ7">
        <v>0.14228945970535278</v>
      </c>
      <c r="BR7">
        <v>8.6868599057197571E-2</v>
      </c>
      <c r="BS7">
        <v>0.1886635422706604</v>
      </c>
      <c r="BT7">
        <v>0.40494459867477417</v>
      </c>
      <c r="BU7">
        <v>6.4651660621166229E-2</v>
      </c>
      <c r="BV7">
        <v>1.2707131099887192E-4</v>
      </c>
      <c r="BW7">
        <v>2.0384650677442551E-2</v>
      </c>
      <c r="BX7">
        <v>4.5551758259534836E-2</v>
      </c>
      <c r="BY7">
        <v>0.38972729444503784</v>
      </c>
      <c r="BZ7">
        <v>0.11924619972705841</v>
      </c>
      <c r="CA7">
        <v>1.4993363991379738E-2</v>
      </c>
      <c r="CB7">
        <v>2.3707333952188492E-2</v>
      </c>
      <c r="CC7">
        <v>4.1123341768980026E-2</v>
      </c>
      <c r="CD7">
        <v>0.23031562566757202</v>
      </c>
      <c r="CE7">
        <v>0.47286203503608704</v>
      </c>
      <c r="CF7">
        <v>0.24174576997756958</v>
      </c>
      <c r="CG7">
        <v>0.22297994792461395</v>
      </c>
      <c r="CH7">
        <v>6.2412239611148834E-2</v>
      </c>
      <c r="CI7">
        <v>6.9997608661651611E-2</v>
      </c>
      <c r="CJ7">
        <v>8.752015233039856E-2</v>
      </c>
      <c r="CK7">
        <v>5.6610789149999619E-2</v>
      </c>
      <c r="CL7">
        <v>0.21448728442192078</v>
      </c>
      <c r="CM7">
        <v>0.11970777809619904</v>
      </c>
      <c r="CN7">
        <v>4.94246706366539E-2</v>
      </c>
      <c r="CO7">
        <v>2.8252245858311653E-2</v>
      </c>
      <c r="CP7">
        <v>1.1699066497385502E-2</v>
      </c>
      <c r="CQ7">
        <v>5.1873009651899338E-2</v>
      </c>
      <c r="CR7">
        <v>5.9890627861022949E-2</v>
      </c>
      <c r="CS7">
        <v>7.4534125626087189E-2</v>
      </c>
      <c r="CT7">
        <v>0.12187104672193527</v>
      </c>
      <c r="CU7">
        <v>8.2643844187259674E-2</v>
      </c>
      <c r="CV7">
        <v>4.8366226255893707E-2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0.54134130477905273</v>
      </c>
      <c r="DE7">
        <v>0.45865875482559204</v>
      </c>
      <c r="DF7">
        <v>9.8042234778404236E-2</v>
      </c>
      <c r="DG7">
        <v>0.48892161250114441</v>
      </c>
      <c r="DH7">
        <v>0.33626019954681396</v>
      </c>
      <c r="DI7">
        <v>7.2245582938194275E-2</v>
      </c>
      <c r="DJ7">
        <v>4.5304028317332268E-3</v>
      </c>
      <c r="DK7">
        <v>3.9425760507583618E-2</v>
      </c>
      <c r="DL7">
        <v>0.22610363364219666</v>
      </c>
      <c r="DM7">
        <v>0.11575610935688019</v>
      </c>
      <c r="DN7">
        <v>0.11598243564367294</v>
      </c>
      <c r="DO7">
        <v>0.36733555793762207</v>
      </c>
      <c r="DP7">
        <v>0.13539652526378632</v>
      </c>
      <c r="DX7">
        <v>1257.08837890625</v>
      </c>
      <c r="DY7">
        <v>1422.944091796875</v>
      </c>
      <c r="DZ7">
        <v>1032.634033203125</v>
      </c>
      <c r="EA7">
        <v>317.2789306640625</v>
      </c>
      <c r="EB7">
        <v>880.7855224609375</v>
      </c>
      <c r="EC7">
        <v>1387.2109375</v>
      </c>
      <c r="ED7">
        <v>1560.08935546875</v>
      </c>
      <c r="EE7">
        <v>1493.2069091796875</v>
      </c>
      <c r="EF7">
        <v>503.86190795898438</v>
      </c>
      <c r="EG7">
        <v>721.5474853515625</v>
      </c>
      <c r="EH7">
        <v>876.342041015625</v>
      </c>
      <c r="EI7">
        <v>783.2698974609375</v>
      </c>
      <c r="EJ7">
        <v>1119.475341796875</v>
      </c>
      <c r="EK7">
        <v>2736.835693359375</v>
      </c>
      <c r="EL7">
        <v>587.1783447265625</v>
      </c>
      <c r="EM7">
        <v>1282.811767578125</v>
      </c>
      <c r="EN7">
        <v>1122.76513671875</v>
      </c>
      <c r="EO7">
        <v>1102.980224609375</v>
      </c>
      <c r="EP7">
        <v>1383.75390625</v>
      </c>
      <c r="EQ7">
        <v>2205.8955078125</v>
      </c>
      <c r="ER7">
        <v>1195.443359375</v>
      </c>
      <c r="ES7">
        <v>1546.665771484375</v>
      </c>
      <c r="ET7">
        <v>1146.164306640625</v>
      </c>
      <c r="EU7">
        <v>865.08050537109375</v>
      </c>
      <c r="EV7">
        <v>897.0640869140625</v>
      </c>
      <c r="EW7">
        <v>677.5325927734375</v>
      </c>
      <c r="EX7">
        <v>419.5662841796875</v>
      </c>
      <c r="EY7">
        <v>1254.534423828125</v>
      </c>
      <c r="EZ7">
        <v>779.63134765625</v>
      </c>
      <c r="FA7">
        <v>1960.6435546875</v>
      </c>
      <c r="FB7">
        <v>1122.2919921875</v>
      </c>
      <c r="FC7">
        <v>3675.64697265625</v>
      </c>
      <c r="FD7">
        <v>1021.6436767578125</v>
      </c>
      <c r="FE7">
        <v>3.4883177280426025</v>
      </c>
      <c r="FF7">
        <v>2369.989013671875</v>
      </c>
      <c r="FG7">
        <v>0.42483291029930115</v>
      </c>
      <c r="FH7">
        <v>0.18866769969463348</v>
      </c>
      <c r="FI7">
        <v>0.23023322224617004</v>
      </c>
      <c r="FJ7">
        <v>1227.5</v>
      </c>
      <c r="FK7">
        <v>711.5455322265625</v>
      </c>
      <c r="FL7">
        <v>1016.8877563476563</v>
      </c>
      <c r="FM7">
        <v>0.45574811100959778</v>
      </c>
      <c r="FN7">
        <v>0.23795023560523987</v>
      </c>
      <c r="FO7">
        <v>0.24095410108566284</v>
      </c>
      <c r="FP7">
        <v>5.8018844574689865E-2</v>
      </c>
      <c r="FQ7">
        <v>7.3287072591483593E-3</v>
      </c>
      <c r="FR7">
        <v>0.68602216243743896</v>
      </c>
      <c r="FS7">
        <v>0.56329101324081421</v>
      </c>
      <c r="FT7">
        <v>0.58294880390167236</v>
      </c>
      <c r="FU7">
        <v>0.47586721181869507</v>
      </c>
      <c r="FV7">
        <v>0.72745102643966675</v>
      </c>
      <c r="FW7">
        <v>0.33219534158706665</v>
      </c>
      <c r="FX7">
        <v>2.1056756377220154E-2</v>
      </c>
      <c r="FY7">
        <v>0.17733339965343475</v>
      </c>
      <c r="FZ7">
        <v>0.25545394420623779</v>
      </c>
      <c r="GA7">
        <v>0.25049105286598206</v>
      </c>
      <c r="GB7">
        <v>0.29566484689712524</v>
      </c>
      <c r="GC7">
        <v>0.68639910221099854</v>
      </c>
      <c r="GD7">
        <v>0.31360092759132385</v>
      </c>
      <c r="GE7">
        <v>0.1785619705915451</v>
      </c>
      <c r="GF7">
        <v>0.39580380916595459</v>
      </c>
      <c r="GG7">
        <v>9.7200930118560791E-2</v>
      </c>
      <c r="GH7">
        <v>3.6798369139432907E-2</v>
      </c>
      <c r="GI7">
        <v>0.21908284723758698</v>
      </c>
      <c r="GJ7">
        <v>7.2552092373371124E-2</v>
      </c>
      <c r="GK7">
        <v>0.98311245441436768</v>
      </c>
      <c r="GL7">
        <v>0.92738866806030273</v>
      </c>
      <c r="GM7">
        <v>0.32844007015228271</v>
      </c>
      <c r="GN7">
        <v>0.30752569437026978</v>
      </c>
    </row>
    <row r="8" spans="1:196" x14ac:dyDescent="0.25">
      <c r="A8" s="156" t="str">
        <f t="shared" si="0"/>
        <v>2013_0_RJ</v>
      </c>
      <c r="B8">
        <v>2013</v>
      </c>
      <c r="C8">
        <v>0</v>
      </c>
      <c r="D8" t="s">
        <v>19</v>
      </c>
      <c r="E8">
        <v>3163582.5875053406</v>
      </c>
      <c r="F8">
        <v>5356518.0743217468</v>
      </c>
      <c r="G8">
        <v>2192935.4868164063</v>
      </c>
      <c r="H8">
        <v>2977015.0259361267</v>
      </c>
      <c r="I8">
        <v>185000.38503646851</v>
      </c>
      <c r="J8">
        <v>2.0645703189074993E-3</v>
      </c>
      <c r="K8">
        <v>0.40938368439674377</v>
      </c>
      <c r="L8">
        <v>1.9544607494026423E-3</v>
      </c>
      <c r="M8">
        <v>0.10992845892906189</v>
      </c>
      <c r="N8">
        <v>0.46601513028144836</v>
      </c>
      <c r="O8">
        <v>0.53398489952087402</v>
      </c>
      <c r="P8">
        <v>1.1207924224436283E-2</v>
      </c>
      <c r="Q8">
        <v>0.2479100227355957</v>
      </c>
      <c r="R8">
        <v>0.48564347624778748</v>
      </c>
      <c r="S8">
        <v>0.22264483571052551</v>
      </c>
      <c r="T8">
        <v>3.2593730837106705E-2</v>
      </c>
      <c r="U8">
        <v>2.1944470703601837E-2</v>
      </c>
      <c r="V8">
        <v>0.15669700503349304</v>
      </c>
      <c r="W8">
        <v>0.11501677334308624</v>
      </c>
      <c r="X8">
        <v>5.6700412184000015E-2</v>
      </c>
      <c r="Y8">
        <v>0.34658151865005493</v>
      </c>
      <c r="Z8">
        <v>0.30305981636047363</v>
      </c>
      <c r="AA8">
        <v>2.804262563586235E-3</v>
      </c>
      <c r="AB8">
        <v>9.4070576131343842E-2</v>
      </c>
      <c r="AC8">
        <v>7.4045762419700623E-2</v>
      </c>
      <c r="AD8">
        <v>0.16602414846420288</v>
      </c>
      <c r="AE8">
        <v>0.59327292442321777</v>
      </c>
      <c r="AF8">
        <v>6.8236902356147766E-2</v>
      </c>
      <c r="AG8">
        <v>1.5454504173249006E-3</v>
      </c>
      <c r="AH8">
        <v>0.59061628580093384</v>
      </c>
      <c r="AI8">
        <v>0.49770218133926392</v>
      </c>
      <c r="AJ8">
        <v>0.70558065176010132</v>
      </c>
      <c r="AK8">
        <v>9.5149122178554535E-2</v>
      </c>
      <c r="AL8">
        <v>0.71364712715148926</v>
      </c>
      <c r="AM8">
        <v>0.82431489229202271</v>
      </c>
      <c r="AN8">
        <v>0.59113693237304688</v>
      </c>
      <c r="AO8">
        <v>0.12453290075063705</v>
      </c>
      <c r="AP8">
        <v>0.352192223072052</v>
      </c>
      <c r="AQ8">
        <v>0.42684188485145569</v>
      </c>
      <c r="AR8">
        <v>0.51496493816375732</v>
      </c>
      <c r="AS8">
        <v>0.48624390363693237</v>
      </c>
      <c r="AT8">
        <v>0.67368626594543457</v>
      </c>
      <c r="AU8">
        <v>0.74054223299026489</v>
      </c>
      <c r="AV8">
        <v>1.2975343270227313E-3</v>
      </c>
      <c r="AW8">
        <v>4.3537169694900513E-2</v>
      </c>
      <c r="AX8">
        <v>3.4280396997928619E-2</v>
      </c>
      <c r="AY8">
        <v>7.6841212809085846E-2</v>
      </c>
      <c r="AZ8">
        <v>0.27460747957229614</v>
      </c>
      <c r="BA8">
        <v>3.158632293343544E-2</v>
      </c>
      <c r="BB8">
        <v>7.162982365116477E-4</v>
      </c>
      <c r="BC8">
        <v>0.45888754725456238</v>
      </c>
      <c r="BD8">
        <v>0.54111242294311523</v>
      </c>
      <c r="BE8">
        <v>8.7706688791513443E-3</v>
      </c>
      <c r="BF8">
        <v>0.23459938168525696</v>
      </c>
      <c r="BG8">
        <v>0.49331623315811157</v>
      </c>
      <c r="BH8">
        <v>0.22941964864730835</v>
      </c>
      <c r="BI8">
        <v>3.3894054591655731E-2</v>
      </c>
      <c r="BJ8">
        <v>2.2073838859796524E-2</v>
      </c>
      <c r="BK8">
        <v>0.15733610093593597</v>
      </c>
      <c r="BL8">
        <v>0.11360999941825867</v>
      </c>
      <c r="BM8">
        <v>5.3942941129207611E-2</v>
      </c>
      <c r="BN8">
        <v>0.34276828169822693</v>
      </c>
      <c r="BO8">
        <v>0.31026884913444519</v>
      </c>
      <c r="BP8">
        <v>2.804262563586235E-3</v>
      </c>
      <c r="BQ8">
        <v>9.4070576131343842E-2</v>
      </c>
      <c r="BR8">
        <v>7.4045762419700623E-2</v>
      </c>
      <c r="BS8">
        <v>0.16602414846420288</v>
      </c>
      <c r="BT8">
        <v>0.59327292442321777</v>
      </c>
      <c r="BU8">
        <v>6.8236902356147766E-2</v>
      </c>
      <c r="BV8">
        <v>1.5454504173249006E-3</v>
      </c>
      <c r="BW8">
        <v>2.651745080947876E-2</v>
      </c>
      <c r="BX8">
        <v>4.0965471416711807E-2</v>
      </c>
      <c r="BY8">
        <v>0.48683977127075195</v>
      </c>
      <c r="BZ8">
        <v>8.3630770444869995E-2</v>
      </c>
      <c r="CA8">
        <v>1.4917095191776752E-2</v>
      </c>
      <c r="CB8">
        <v>5.7017202489078045E-3</v>
      </c>
      <c r="CC8">
        <v>2.6878681033849716E-2</v>
      </c>
      <c r="CD8">
        <v>0.20266610383987427</v>
      </c>
      <c r="CE8">
        <v>0.48589229583740234</v>
      </c>
      <c r="CF8">
        <v>0.22434133291244507</v>
      </c>
      <c r="CG8">
        <v>0.21689639985561371</v>
      </c>
      <c r="CH8">
        <v>7.2869978845119476E-2</v>
      </c>
      <c r="CI8">
        <v>5.8478508144617081E-2</v>
      </c>
      <c r="CJ8">
        <v>7.2716034948825836E-2</v>
      </c>
      <c r="CK8">
        <v>4.6022929251194E-2</v>
      </c>
      <c r="CL8">
        <v>0.25793731212615967</v>
      </c>
      <c r="CM8">
        <v>0.1085515171289444</v>
      </c>
      <c r="CN8">
        <v>4.3917000293731689E-2</v>
      </c>
      <c r="CO8">
        <v>2.9923304915428162E-2</v>
      </c>
      <c r="CP8">
        <v>2.0210271701216698E-2</v>
      </c>
      <c r="CQ8">
        <v>5.1106221973896027E-2</v>
      </c>
      <c r="CR8">
        <v>5.4287020117044449E-2</v>
      </c>
      <c r="CS8">
        <v>6.9738283753395081E-2</v>
      </c>
      <c r="CT8">
        <v>0.10404440015554428</v>
      </c>
      <c r="CU8">
        <v>6.8775705993175507E-2</v>
      </c>
      <c r="CV8">
        <v>3.6610718816518784E-2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0.58022725582122803</v>
      </c>
      <c r="DE8">
        <v>0.41977274417877197</v>
      </c>
      <c r="DF8">
        <v>4.9323111772537231E-2</v>
      </c>
      <c r="DG8">
        <v>0.46045410633087158</v>
      </c>
      <c r="DH8">
        <v>0.36453971266746521</v>
      </c>
      <c r="DI8">
        <v>0.11414165794849396</v>
      </c>
      <c r="DJ8">
        <v>1.1541400104761124E-2</v>
      </c>
      <c r="DK8">
        <v>1.942606084048748E-2</v>
      </c>
      <c r="DL8">
        <v>0.14575009047985077</v>
      </c>
      <c r="DM8">
        <v>0.1371692568063736</v>
      </c>
      <c r="DN8">
        <v>0.10081863403320313</v>
      </c>
      <c r="DO8">
        <v>0.40733885765075684</v>
      </c>
      <c r="DP8">
        <v>0.18949709832668304</v>
      </c>
      <c r="DX8">
        <v>1714.6767578125</v>
      </c>
      <c r="DY8">
        <v>1979.9500732421875</v>
      </c>
      <c r="DZ8">
        <v>1402.2066650390625</v>
      </c>
      <c r="EA8">
        <v>459.590576171875</v>
      </c>
      <c r="EB8">
        <v>1173.78466796875</v>
      </c>
      <c r="EC8">
        <v>1815.25</v>
      </c>
      <c r="ED8">
        <v>2013.738037109375</v>
      </c>
      <c r="EE8">
        <v>2306.005126953125</v>
      </c>
      <c r="EF8">
        <v>852.8489990234375</v>
      </c>
      <c r="EG8">
        <v>821.5882568359375</v>
      </c>
      <c r="EH8">
        <v>887.95025634765625</v>
      </c>
      <c r="EI8">
        <v>870.2027587890625</v>
      </c>
      <c r="EJ8">
        <v>1208.951904296875</v>
      </c>
      <c r="EK8">
        <v>3236.771484375</v>
      </c>
      <c r="EL8">
        <v>1139.025146484375</v>
      </c>
      <c r="EM8">
        <v>2021.95263671875</v>
      </c>
      <c r="EN8">
        <v>1458.329345703125</v>
      </c>
      <c r="EO8">
        <v>1280.39794921875</v>
      </c>
      <c r="EP8">
        <v>1659.802001953125</v>
      </c>
      <c r="EQ8">
        <v>3128.29638671875</v>
      </c>
      <c r="ER8">
        <v>1658.4364013671875</v>
      </c>
      <c r="ES8">
        <v>2123.83349609375</v>
      </c>
      <c r="ET8">
        <v>1547.705078125</v>
      </c>
      <c r="EU8">
        <v>1153.41162109375</v>
      </c>
      <c r="EV8">
        <v>1171.99169921875</v>
      </c>
      <c r="EW8">
        <v>741.3541259765625</v>
      </c>
      <c r="EX8">
        <v>610.600341796875</v>
      </c>
      <c r="EY8">
        <v>1497.1619873046875</v>
      </c>
      <c r="EZ8">
        <v>1137.9207763671875</v>
      </c>
      <c r="FA8">
        <v>3014.89990234375</v>
      </c>
      <c r="FB8">
        <v>1496.2001953125</v>
      </c>
      <c r="FC8">
        <v>4599.8310546875</v>
      </c>
      <c r="FD8">
        <v>1580.6173095703125</v>
      </c>
      <c r="FE8">
        <v>0</v>
      </c>
      <c r="FF8">
        <v>3166.0869140625</v>
      </c>
      <c r="FG8">
        <v>0.5282742977142334</v>
      </c>
      <c r="FH8">
        <v>0.1302979588508606</v>
      </c>
      <c r="FI8">
        <v>0.20266610383987427</v>
      </c>
      <c r="FJ8">
        <v>1482.340087890625</v>
      </c>
      <c r="FK8">
        <v>962.642333984375</v>
      </c>
      <c r="FL8">
        <v>1569.42529296875</v>
      </c>
      <c r="FM8">
        <v>0.47180622816085815</v>
      </c>
      <c r="FN8">
        <v>0.22116357088088989</v>
      </c>
      <c r="FO8">
        <v>0.23212458193302155</v>
      </c>
      <c r="FP8">
        <v>6.4169570803642273E-2</v>
      </c>
      <c r="FQ8">
        <v>1.0736038908362389E-2</v>
      </c>
      <c r="FR8">
        <v>0.63688927888870239</v>
      </c>
      <c r="FS8">
        <v>0.56544631719589233</v>
      </c>
      <c r="FT8">
        <v>0.57137411832809448</v>
      </c>
      <c r="FU8">
        <v>0.45483881235122681</v>
      </c>
      <c r="FV8">
        <v>0.7740250825881958</v>
      </c>
      <c r="FW8">
        <v>0.34829062223434448</v>
      </c>
      <c r="FX8">
        <v>1.4822128228843212E-2</v>
      </c>
      <c r="FY8">
        <v>0.12585395574569702</v>
      </c>
      <c r="FZ8">
        <v>0.20316988229751587</v>
      </c>
      <c r="GA8">
        <v>0.26801931858062744</v>
      </c>
      <c r="GB8">
        <v>0.38813474774360657</v>
      </c>
      <c r="GC8">
        <v>0.70985275506973267</v>
      </c>
      <c r="GD8">
        <v>0.29014724493026733</v>
      </c>
      <c r="GE8">
        <v>6.3290797173976898E-2</v>
      </c>
      <c r="GF8">
        <v>0.2915768027305603</v>
      </c>
      <c r="GG8">
        <v>0.14216436445713043</v>
      </c>
      <c r="GH8">
        <v>3.6469034850597382E-2</v>
      </c>
      <c r="GI8">
        <v>0.31385135650634766</v>
      </c>
      <c r="GJ8">
        <v>0.15264764428138733</v>
      </c>
      <c r="GK8">
        <v>0.99013775587081909</v>
      </c>
      <c r="GL8">
        <v>0.93984228372573853</v>
      </c>
      <c r="GM8">
        <v>0.23389790952205658</v>
      </c>
      <c r="GN8">
        <v>0.19776152074337006</v>
      </c>
    </row>
    <row r="9" spans="1:196" x14ac:dyDescent="0.25">
      <c r="A9" s="156" t="str">
        <f t="shared" si="0"/>
        <v>2013_0_RMRJ</v>
      </c>
      <c r="B9">
        <v>2013</v>
      </c>
      <c r="C9">
        <v>0</v>
      </c>
      <c r="D9" t="s">
        <v>17</v>
      </c>
      <c r="E9">
        <v>5826060.7076320648</v>
      </c>
      <c r="F9">
        <v>9982133.2225227356</v>
      </c>
      <c r="G9">
        <v>4156072.5148906708</v>
      </c>
      <c r="H9">
        <v>5447483.7868747711</v>
      </c>
      <c r="I9">
        <v>375713.74660110474</v>
      </c>
      <c r="J9">
        <v>1.8524621846154332E-3</v>
      </c>
      <c r="K9">
        <v>0.41633927822113037</v>
      </c>
      <c r="L9">
        <v>2.131615299731493E-3</v>
      </c>
      <c r="M9">
        <v>9.3297004699707031E-2</v>
      </c>
      <c r="N9">
        <v>0.45192110538482666</v>
      </c>
      <c r="O9">
        <v>0.54807889461517334</v>
      </c>
      <c r="P9">
        <v>1.2092065066099167E-2</v>
      </c>
      <c r="Q9">
        <v>0.25401285290718079</v>
      </c>
      <c r="R9">
        <v>0.49200218915939331</v>
      </c>
      <c r="S9">
        <v>0.21293100714683533</v>
      </c>
      <c r="T9">
        <v>2.896188385784626E-2</v>
      </c>
      <c r="U9">
        <v>2.443583682179451E-2</v>
      </c>
      <c r="V9">
        <v>0.18893693387508392</v>
      </c>
      <c r="W9">
        <v>0.13252341747283936</v>
      </c>
      <c r="X9">
        <v>5.701030045747757E-2</v>
      </c>
      <c r="Y9">
        <v>0.36492496728897095</v>
      </c>
      <c r="Z9">
        <v>0.2321685403585434</v>
      </c>
      <c r="AA9">
        <v>4.7854743897914886E-3</v>
      </c>
      <c r="AB9">
        <v>0.10487388074398041</v>
      </c>
      <c r="AC9">
        <v>9.4777464866638184E-2</v>
      </c>
      <c r="AD9">
        <v>0.18060499429702759</v>
      </c>
      <c r="AE9">
        <v>0.55283015966415405</v>
      </c>
      <c r="AF9">
        <v>6.1209544539451599E-2</v>
      </c>
      <c r="AG9">
        <v>9.1846223222091794E-4</v>
      </c>
      <c r="AH9">
        <v>0.58366072177886963</v>
      </c>
      <c r="AI9">
        <v>0.48235875368118286</v>
      </c>
      <c r="AJ9">
        <v>0.70590651035308838</v>
      </c>
      <c r="AK9">
        <v>9.3927048146724701E-2</v>
      </c>
      <c r="AL9">
        <v>0.70123469829559326</v>
      </c>
      <c r="AM9">
        <v>0.80281901359558105</v>
      </c>
      <c r="AN9">
        <v>0.57840847969055176</v>
      </c>
      <c r="AO9">
        <v>0.12010965496301651</v>
      </c>
      <c r="AP9">
        <v>0.32708466053009033</v>
      </c>
      <c r="AQ9">
        <v>0.4292866587638855</v>
      </c>
      <c r="AR9">
        <v>0.53555780649185181</v>
      </c>
      <c r="AS9">
        <v>0.47582286596298218</v>
      </c>
      <c r="AT9">
        <v>0.69905805587768555</v>
      </c>
      <c r="AU9">
        <v>0.75106310844421387</v>
      </c>
      <c r="AV9">
        <v>2.160124946385622E-3</v>
      </c>
      <c r="AW9">
        <v>4.7337677329778671E-2</v>
      </c>
      <c r="AX9">
        <v>4.2784422636032104E-2</v>
      </c>
      <c r="AY9">
        <v>8.1526994705200195E-2</v>
      </c>
      <c r="AZ9">
        <v>0.2495483011007309</v>
      </c>
      <c r="BA9">
        <v>2.7627058327198029E-2</v>
      </c>
      <c r="BB9">
        <v>4.1483584209345281E-4</v>
      </c>
      <c r="BC9">
        <v>0.44347131252288818</v>
      </c>
      <c r="BD9">
        <v>0.55652868747711182</v>
      </c>
      <c r="BE9">
        <v>9.5453150570392609E-3</v>
      </c>
      <c r="BF9">
        <v>0.23838573694229126</v>
      </c>
      <c r="BG9">
        <v>0.50129604339599609</v>
      </c>
      <c r="BH9">
        <v>0.22037538886070251</v>
      </c>
      <c r="BI9">
        <v>3.039749339222908E-2</v>
      </c>
      <c r="BJ9">
        <v>2.4716511368751526E-2</v>
      </c>
      <c r="BK9">
        <v>0.18949759006500244</v>
      </c>
      <c r="BL9">
        <v>0.13206106424331665</v>
      </c>
      <c r="BM9">
        <v>5.4406598210334778E-2</v>
      </c>
      <c r="BN9">
        <v>0.3611602783203125</v>
      </c>
      <c r="BO9">
        <v>0.2381579577922821</v>
      </c>
      <c r="BP9">
        <v>4.785630851984024E-3</v>
      </c>
      <c r="BQ9">
        <v>0.104842409491539</v>
      </c>
      <c r="BR9">
        <v>9.4780787825584412E-2</v>
      </c>
      <c r="BS9">
        <v>0.18061129748821259</v>
      </c>
      <c r="BT9">
        <v>0.55284976959228516</v>
      </c>
      <c r="BU9">
        <v>6.1211630702018738E-2</v>
      </c>
      <c r="BV9">
        <v>9.185069939121604E-4</v>
      </c>
      <c r="BW9">
        <v>3.0100079253315926E-2</v>
      </c>
      <c r="BX9">
        <v>4.890165850520134E-2</v>
      </c>
      <c r="BY9">
        <v>0.48010098934173584</v>
      </c>
      <c r="BZ9">
        <v>8.5027754306793213E-2</v>
      </c>
      <c r="CA9">
        <v>1.4254710637032986E-2</v>
      </c>
      <c r="CB9">
        <v>8.817511610686779E-3</v>
      </c>
      <c r="CC9">
        <v>2.516942098736763E-2</v>
      </c>
      <c r="CD9">
        <v>0.21219924092292786</v>
      </c>
      <c r="CE9">
        <v>0.49232053756713867</v>
      </c>
      <c r="CF9">
        <v>0.2271144688129425</v>
      </c>
      <c r="CG9">
        <v>0.21517536044120789</v>
      </c>
      <c r="CH9">
        <v>6.5389648079872131E-2</v>
      </c>
      <c r="CI9">
        <v>6.4455918967723846E-2</v>
      </c>
      <c r="CJ9">
        <v>8.1896692514419556E-2</v>
      </c>
      <c r="CK9">
        <v>5.0060205161571503E-2</v>
      </c>
      <c r="CL9">
        <v>0.25175037980079651</v>
      </c>
      <c r="CM9">
        <v>0.12178750336170197</v>
      </c>
      <c r="CN9">
        <v>4.7090224921703339E-2</v>
      </c>
      <c r="CO9">
        <v>3.1592294573783875E-2</v>
      </c>
      <c r="CP9">
        <v>1.7917416989803314E-2</v>
      </c>
      <c r="CQ9">
        <v>5.3372416645288467E-2</v>
      </c>
      <c r="CR9">
        <v>6.1433792114257813E-2</v>
      </c>
      <c r="CS9">
        <v>6.7144766449928284E-2</v>
      </c>
      <c r="CT9">
        <v>0.10708619654178619</v>
      </c>
      <c r="CU9">
        <v>7.4198015034198761E-2</v>
      </c>
      <c r="CV9">
        <v>4.0802203118801117E-2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0.5739520788192749</v>
      </c>
      <c r="DE9">
        <v>0.42604789137840271</v>
      </c>
      <c r="DF9">
        <v>4.7255262732505798E-2</v>
      </c>
      <c r="DG9">
        <v>0.48047474026679993</v>
      </c>
      <c r="DH9">
        <v>0.35978099703788757</v>
      </c>
      <c r="DI9">
        <v>0.10449384152889252</v>
      </c>
      <c r="DJ9">
        <v>7.9951724037528038E-3</v>
      </c>
      <c r="DK9">
        <v>2.0229058340191841E-2</v>
      </c>
      <c r="DL9">
        <v>0.18061119318008423</v>
      </c>
      <c r="DM9">
        <v>0.13766512274742126</v>
      </c>
      <c r="DN9">
        <v>9.4919458031654358E-2</v>
      </c>
      <c r="DO9">
        <v>0.41975748538970947</v>
      </c>
      <c r="DP9">
        <v>0.14681766927242279</v>
      </c>
      <c r="DX9">
        <v>1421.22705078125</v>
      </c>
      <c r="DY9">
        <v>1618.1416015625</v>
      </c>
      <c r="DZ9">
        <v>1174.184814453125</v>
      </c>
      <c r="EA9">
        <v>453.7799072265625</v>
      </c>
      <c r="EB9">
        <v>1034.5792236328125</v>
      </c>
      <c r="EC9">
        <v>1496.3697509765625</v>
      </c>
      <c r="ED9">
        <v>1643.5836181640625</v>
      </c>
      <c r="EE9">
        <v>1905.556640625</v>
      </c>
      <c r="EF9">
        <v>790.00384521484375</v>
      </c>
      <c r="EG9">
        <v>784.9263916015625</v>
      </c>
      <c r="EH9">
        <v>867.238525390625</v>
      </c>
      <c r="EI9">
        <v>837.73590087890625</v>
      </c>
      <c r="EJ9">
        <v>1113.1385498046875</v>
      </c>
      <c r="EK9">
        <v>2899.790283203125</v>
      </c>
      <c r="EL9">
        <v>899.0057373046875</v>
      </c>
      <c r="EM9">
        <v>1566.78271484375</v>
      </c>
      <c r="EN9">
        <v>1194.1416015625</v>
      </c>
      <c r="EO9">
        <v>1105.38525390625</v>
      </c>
      <c r="EP9">
        <v>1409.5838623046875</v>
      </c>
      <c r="EQ9">
        <v>2599.990478515625</v>
      </c>
      <c r="ER9">
        <v>1625.263427734375</v>
      </c>
      <c r="ES9">
        <v>1703.3851318359375</v>
      </c>
      <c r="ET9">
        <v>1285.1361083984375</v>
      </c>
      <c r="EU9">
        <v>1029.4315185546875</v>
      </c>
      <c r="EV9">
        <v>1058.758544921875</v>
      </c>
      <c r="EW9">
        <v>709.23260498046875</v>
      </c>
      <c r="EX9">
        <v>568.28411865234375</v>
      </c>
      <c r="EY9">
        <v>1288.24365234375</v>
      </c>
      <c r="EZ9">
        <v>1002.4035034179688</v>
      </c>
      <c r="FA9">
        <v>2682.0205078125</v>
      </c>
      <c r="FB9">
        <v>1197.1287841796875</v>
      </c>
      <c r="FC9">
        <v>3667.53759765625</v>
      </c>
      <c r="FD9">
        <v>1279.173095703125</v>
      </c>
      <c r="FE9">
        <v>0</v>
      </c>
      <c r="FF9">
        <v>2745.68359375</v>
      </c>
      <c r="FG9">
        <v>0.5244373083114624</v>
      </c>
      <c r="FH9">
        <v>0.14277690649032593</v>
      </c>
      <c r="FI9">
        <v>0.21219171583652496</v>
      </c>
      <c r="FJ9">
        <v>1277.58251953125</v>
      </c>
      <c r="FK9">
        <v>845.369873046875</v>
      </c>
      <c r="FL9">
        <v>1266.838623046875</v>
      </c>
      <c r="FM9">
        <v>0.4769461452960968</v>
      </c>
      <c r="FN9">
        <v>0.2234964519739151</v>
      </c>
      <c r="FO9">
        <v>0.23152273893356323</v>
      </c>
      <c r="FP9">
        <v>5.9872172772884369E-2</v>
      </c>
      <c r="FQ9">
        <v>8.1624994054436684E-3</v>
      </c>
      <c r="FR9">
        <v>0.64380168914794922</v>
      </c>
      <c r="FS9">
        <v>0.5466800332069397</v>
      </c>
      <c r="FT9">
        <v>0.55426943302154541</v>
      </c>
      <c r="FU9">
        <v>0.44390898942947388</v>
      </c>
      <c r="FV9">
        <v>0.73758459091186523</v>
      </c>
      <c r="FW9">
        <v>0.35414260625839233</v>
      </c>
      <c r="FX9">
        <v>1.5716196969151497E-2</v>
      </c>
      <c r="FY9">
        <v>0.14435191452503204</v>
      </c>
      <c r="FZ9">
        <v>0.22753986716270447</v>
      </c>
      <c r="GA9">
        <v>0.26355886459350586</v>
      </c>
      <c r="GB9">
        <v>0.34883314371109009</v>
      </c>
      <c r="GC9">
        <v>0.708823561668396</v>
      </c>
      <c r="GD9">
        <v>0.291176438331604</v>
      </c>
      <c r="GE9">
        <v>7.7572084963321686E-2</v>
      </c>
      <c r="GF9">
        <v>0.33740183711051941</v>
      </c>
      <c r="GG9">
        <v>0.14856860041618347</v>
      </c>
      <c r="GH9">
        <v>3.7917360663414001E-2</v>
      </c>
      <c r="GI9">
        <v>0.29279977083206177</v>
      </c>
      <c r="GJ9">
        <v>0.10574032366275787</v>
      </c>
      <c r="GK9">
        <v>0.9875715970993042</v>
      </c>
      <c r="GL9">
        <v>0.93383914232254028</v>
      </c>
      <c r="GM9">
        <v>0.25915586948394775</v>
      </c>
      <c r="GN9">
        <v>0.21396186947822571</v>
      </c>
    </row>
    <row r="10" spans="1:196" x14ac:dyDescent="0.25">
      <c r="A10" s="156" t="str">
        <f t="shared" si="0"/>
        <v>2013_0_SEMT</v>
      </c>
      <c r="B10">
        <v>2013</v>
      </c>
      <c r="C10">
        <v>0</v>
      </c>
      <c r="D10" t="s">
        <v>15</v>
      </c>
      <c r="E10">
        <v>20857350.989879608</v>
      </c>
      <c r="F10">
        <v>32823331.808290482</v>
      </c>
      <c r="G10">
        <v>11965980.818410873</v>
      </c>
      <c r="H10">
        <v>19307548.602737427</v>
      </c>
      <c r="I10">
        <v>1527579.4646911621</v>
      </c>
      <c r="J10">
        <v>3.2728633377701044E-3</v>
      </c>
      <c r="K10">
        <v>0.36454913020133972</v>
      </c>
      <c r="L10">
        <v>5.0817020237445831E-3</v>
      </c>
      <c r="M10">
        <v>7.6507292687892914E-2</v>
      </c>
      <c r="N10">
        <v>0.45879727602005005</v>
      </c>
      <c r="O10">
        <v>0.54120272397994995</v>
      </c>
      <c r="P10">
        <v>2.158718928694725E-2</v>
      </c>
      <c r="Q10">
        <v>0.27399483323097229</v>
      </c>
      <c r="R10">
        <v>0.48337787389755249</v>
      </c>
      <c r="S10">
        <v>0.19336993992328644</v>
      </c>
      <c r="T10">
        <v>2.7670159935951233E-2</v>
      </c>
      <c r="U10">
        <v>2.3152869194746017E-2</v>
      </c>
      <c r="V10">
        <v>0.17964139580726624</v>
      </c>
      <c r="W10">
        <v>0.11080390214920044</v>
      </c>
      <c r="X10">
        <v>6.0575701296329498E-2</v>
      </c>
      <c r="Y10">
        <v>0.36037188768386841</v>
      </c>
      <c r="Z10">
        <v>0.26545426249504089</v>
      </c>
      <c r="AA10">
        <v>4.6898163855075836E-3</v>
      </c>
      <c r="AB10">
        <v>0.14341077208518982</v>
      </c>
      <c r="AC10">
        <v>8.3390340209007263E-2</v>
      </c>
      <c r="AD10">
        <v>0.18242144584655762</v>
      </c>
      <c r="AE10">
        <v>0.53978514671325684</v>
      </c>
      <c r="AF10">
        <v>4.5928545296192169E-2</v>
      </c>
      <c r="AG10">
        <v>3.7396454717963934E-4</v>
      </c>
      <c r="AH10">
        <v>0.63545083999633789</v>
      </c>
      <c r="AI10">
        <v>0.54383969306945801</v>
      </c>
      <c r="AJ10">
        <v>0.74130678176879883</v>
      </c>
      <c r="AK10">
        <v>0.1797003298997879</v>
      </c>
      <c r="AL10">
        <v>0.77423477172851563</v>
      </c>
      <c r="AM10">
        <v>0.83122563362121582</v>
      </c>
      <c r="AN10">
        <v>0.60003781318664551</v>
      </c>
      <c r="AO10">
        <v>0.14132116734981537</v>
      </c>
      <c r="AP10">
        <v>0.33508706092834473</v>
      </c>
      <c r="AQ10">
        <v>0.46328014135360718</v>
      </c>
      <c r="AR10">
        <v>0.57309669256210327</v>
      </c>
      <c r="AS10">
        <v>0.53249216079711914</v>
      </c>
      <c r="AT10">
        <v>0.75072509050369263</v>
      </c>
      <c r="AU10">
        <v>0.80516505241394043</v>
      </c>
      <c r="AV10">
        <v>2.2716913372278214E-3</v>
      </c>
      <c r="AW10">
        <v>6.947297602891922E-2</v>
      </c>
      <c r="AX10">
        <v>4.0401112288236618E-2</v>
      </c>
      <c r="AY10">
        <v>8.8374562561511993E-2</v>
      </c>
      <c r="AZ10">
        <v>0.26150137186050415</v>
      </c>
      <c r="BA10">
        <v>2.2249216213822365E-2</v>
      </c>
      <c r="BB10">
        <v>1.8126273062080145E-4</v>
      </c>
      <c r="BC10">
        <v>0.45119819045066833</v>
      </c>
      <c r="BD10">
        <v>0.54880177974700928</v>
      </c>
      <c r="BE10">
        <v>1.5939481556415558E-2</v>
      </c>
      <c r="BF10">
        <v>0.25812360644340515</v>
      </c>
      <c r="BG10">
        <v>0.4945131242275238</v>
      </c>
      <c r="BH10">
        <v>0.20190286636352539</v>
      </c>
      <c r="BI10">
        <v>2.952093817293644E-2</v>
      </c>
      <c r="BJ10">
        <v>2.3561678826808929E-2</v>
      </c>
      <c r="BK10">
        <v>0.18167239427566528</v>
      </c>
      <c r="BL10">
        <v>0.10984707623720169</v>
      </c>
      <c r="BM10">
        <v>5.6198649108409882E-2</v>
      </c>
      <c r="BN10">
        <v>0.35582554340362549</v>
      </c>
      <c r="BO10">
        <v>0.27289462089538574</v>
      </c>
      <c r="BP10">
        <v>4.6906610950827599E-3</v>
      </c>
      <c r="BQ10">
        <v>0.1434212327003479</v>
      </c>
      <c r="BR10">
        <v>8.3397150039672852E-2</v>
      </c>
      <c r="BS10">
        <v>0.18238972127437592</v>
      </c>
      <c r="BT10">
        <v>0.53979039192199707</v>
      </c>
      <c r="BU10">
        <v>4.5936807990074158E-2</v>
      </c>
      <c r="BV10">
        <v>3.7404295289888978E-4</v>
      </c>
      <c r="BW10">
        <v>2.664526179432869E-2</v>
      </c>
      <c r="BX10">
        <v>4.0127985179424286E-2</v>
      </c>
      <c r="BY10">
        <v>0.50931096076965332</v>
      </c>
      <c r="BZ10">
        <v>9.4965338706970215E-2</v>
      </c>
      <c r="CA10">
        <v>1.2812701053917408E-2</v>
      </c>
      <c r="CB10">
        <v>9.9426209926605225E-3</v>
      </c>
      <c r="CC10">
        <v>3.9477512240409851E-2</v>
      </c>
      <c r="CD10">
        <v>0.1851285994052887</v>
      </c>
      <c r="CE10">
        <v>0.46491742134094238</v>
      </c>
      <c r="CF10">
        <v>0.23296619951725006</v>
      </c>
      <c r="CG10">
        <v>0.23674112558364868</v>
      </c>
      <c r="CH10">
        <v>6.5375268459320068E-2</v>
      </c>
      <c r="CI10">
        <v>7.3229767382144928E-2</v>
      </c>
      <c r="CJ10">
        <v>8.8386915624141693E-2</v>
      </c>
      <c r="CK10">
        <v>6.0371994972229004E-2</v>
      </c>
      <c r="CL10">
        <v>0.30143481492996216</v>
      </c>
      <c r="CM10">
        <v>0.12672287225723267</v>
      </c>
      <c r="CN10">
        <v>5.22637739777565E-2</v>
      </c>
      <c r="CO10">
        <v>3.2904267311096191E-2</v>
      </c>
      <c r="CP10">
        <v>1.1875073425471783E-2</v>
      </c>
      <c r="CQ10">
        <v>5.7739179581403732E-2</v>
      </c>
      <c r="CR10">
        <v>6.1746064573526382E-2</v>
      </c>
      <c r="CS10">
        <v>8.0999754369258881E-2</v>
      </c>
      <c r="CT10">
        <v>0.13920031487941742</v>
      </c>
      <c r="CU10">
        <v>8.4970980882644653E-2</v>
      </c>
      <c r="CV10">
        <v>4.8077750951051712E-2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0.55392354726791382</v>
      </c>
      <c r="DE10">
        <v>0.44607645273208618</v>
      </c>
      <c r="DF10">
        <v>8.9058980345726013E-2</v>
      </c>
      <c r="DG10">
        <v>0.47456920146942139</v>
      </c>
      <c r="DH10">
        <v>0.34497511386871338</v>
      </c>
      <c r="DI10">
        <v>8.6902111768722534E-2</v>
      </c>
      <c r="DJ10">
        <v>4.4946079142391682E-3</v>
      </c>
      <c r="DK10">
        <v>1.8193550407886505E-2</v>
      </c>
      <c r="DL10">
        <v>0.15196904540061951</v>
      </c>
      <c r="DM10">
        <v>0.12217436730861664</v>
      </c>
      <c r="DN10">
        <v>0.11520281434059143</v>
      </c>
      <c r="DO10">
        <v>0.41831108927726746</v>
      </c>
      <c r="DP10">
        <v>0.17414912581443787</v>
      </c>
      <c r="DX10">
        <v>1651.1409912109375</v>
      </c>
      <c r="DY10">
        <v>1896.59619140625</v>
      </c>
      <c r="DZ10">
        <v>1352.637451171875</v>
      </c>
      <c r="EA10">
        <v>458.84048461914063</v>
      </c>
      <c r="EB10">
        <v>1115.475830078125</v>
      </c>
      <c r="EC10">
        <v>1792.3355712890625</v>
      </c>
      <c r="ED10">
        <v>2004.177978515625</v>
      </c>
      <c r="EE10">
        <v>2204.501953125</v>
      </c>
      <c r="EF10">
        <v>822.9769287109375</v>
      </c>
      <c r="EG10">
        <v>883.2952880859375</v>
      </c>
      <c r="EH10">
        <v>968.706298828125</v>
      </c>
      <c r="EI10">
        <v>928.01580810546875</v>
      </c>
      <c r="EJ10">
        <v>1237.0498046875</v>
      </c>
      <c r="EK10">
        <v>3198.0537109375</v>
      </c>
      <c r="EL10">
        <v>1176.195068359375</v>
      </c>
      <c r="EM10">
        <v>1634.9425048828125</v>
      </c>
      <c r="EN10">
        <v>1391.736328125</v>
      </c>
      <c r="EO10">
        <v>1312.1842041015625</v>
      </c>
      <c r="EP10">
        <v>1713.65869140625</v>
      </c>
      <c r="EQ10">
        <v>2835.3857421875</v>
      </c>
      <c r="ER10">
        <v>1421.40771484375</v>
      </c>
      <c r="ES10">
        <v>2032.5882568359375</v>
      </c>
      <c r="ET10">
        <v>1557.1058349609375</v>
      </c>
      <c r="EU10">
        <v>1134.3521728515625</v>
      </c>
      <c r="EV10">
        <v>1145.9105224609375</v>
      </c>
      <c r="EW10">
        <v>757.50421142578125</v>
      </c>
      <c r="EX10">
        <v>580.3414306640625</v>
      </c>
      <c r="EY10">
        <v>1509.841064453125</v>
      </c>
      <c r="EZ10">
        <v>1225.712890625</v>
      </c>
      <c r="FA10">
        <v>2387.55126953125</v>
      </c>
      <c r="FB10">
        <v>1371.794189453125</v>
      </c>
      <c r="FC10">
        <v>4744.17919921875</v>
      </c>
      <c r="FD10">
        <v>1483.77294921875</v>
      </c>
      <c r="FE10">
        <v>2.486602783203125</v>
      </c>
      <c r="FF10">
        <v>2824.473388671875</v>
      </c>
      <c r="FG10">
        <v>0.54866886138916016</v>
      </c>
      <c r="FH10">
        <v>0.14514060318470001</v>
      </c>
      <c r="FI10">
        <v>0.18510317802429199</v>
      </c>
      <c r="FJ10">
        <v>1468.4283447265625</v>
      </c>
      <c r="FK10">
        <v>1028.80078125</v>
      </c>
      <c r="FL10">
        <v>1464.492431640625</v>
      </c>
      <c r="FM10">
        <v>0.44733282923698425</v>
      </c>
      <c r="FN10">
        <v>0.22886961698532104</v>
      </c>
      <c r="FO10">
        <v>0.25664395093917847</v>
      </c>
      <c r="FP10">
        <v>5.83379827439785E-2</v>
      </c>
      <c r="FQ10">
        <v>8.8156042620539665E-3</v>
      </c>
      <c r="FR10">
        <v>0.68719965219497681</v>
      </c>
      <c r="FS10">
        <v>0.59174168109893799</v>
      </c>
      <c r="FT10">
        <v>0.62926638126373291</v>
      </c>
      <c r="FU10">
        <v>0.4977247416973114</v>
      </c>
      <c r="FV10">
        <v>0.81577301025390625</v>
      </c>
      <c r="FW10">
        <v>0.32075661420822144</v>
      </c>
      <c r="FX10">
        <v>1.6904646530747414E-2</v>
      </c>
      <c r="FY10">
        <v>0.15258699655532837</v>
      </c>
      <c r="FZ10">
        <v>0.23402030766010284</v>
      </c>
      <c r="GA10">
        <v>0.2642723023891449</v>
      </c>
      <c r="GB10">
        <v>0.33221575617790222</v>
      </c>
      <c r="GC10">
        <v>0.69479399919509888</v>
      </c>
      <c r="GD10">
        <v>0.30520600080490112</v>
      </c>
      <c r="GE10">
        <v>8.7911143898963928E-2</v>
      </c>
      <c r="GF10">
        <v>0.35179430246353149</v>
      </c>
      <c r="GG10">
        <v>0.12297898530960083</v>
      </c>
      <c r="GH10">
        <v>3.8888886570930481E-2</v>
      </c>
      <c r="GI10">
        <v>0.28400832414627075</v>
      </c>
      <c r="GJ10">
        <v>0.11441835761070251</v>
      </c>
      <c r="GK10">
        <v>0.98423391580581665</v>
      </c>
      <c r="GL10">
        <v>0.92456710338592529</v>
      </c>
      <c r="GM10">
        <v>0.23985278606414795</v>
      </c>
      <c r="GN10">
        <v>0.20918735861778259</v>
      </c>
    </row>
    <row r="11" spans="1:196" x14ac:dyDescent="0.25">
      <c r="A11" s="156" t="str">
        <f t="shared" si="0"/>
        <v>2014_0_BRA</v>
      </c>
      <c r="B11">
        <v>2014</v>
      </c>
      <c r="C11">
        <v>0</v>
      </c>
      <c r="D11" t="s">
        <v>8</v>
      </c>
      <c r="E11">
        <v>98854884.160409987</v>
      </c>
      <c r="F11">
        <v>162028628.89925182</v>
      </c>
      <c r="G11">
        <v>63173744.738841832</v>
      </c>
      <c r="H11">
        <v>92055272.943499029</v>
      </c>
      <c r="I11">
        <v>6604417.4710212946</v>
      </c>
      <c r="J11">
        <v>3.1249250750988722E-3</v>
      </c>
      <c r="K11">
        <v>0.38988682627677917</v>
      </c>
      <c r="L11">
        <v>2.8231590986251831E-2</v>
      </c>
      <c r="M11">
        <v>8.5413962602615356E-2</v>
      </c>
      <c r="N11">
        <v>0.43410879373550415</v>
      </c>
      <c r="O11">
        <v>0.56589120626449585</v>
      </c>
      <c r="P11">
        <v>2.9545821249485016E-2</v>
      </c>
      <c r="Q11">
        <v>0.27897140383720398</v>
      </c>
      <c r="R11">
        <v>0.48100537061691284</v>
      </c>
      <c r="S11">
        <v>0.18358233571052551</v>
      </c>
      <c r="T11">
        <v>2.6895079761743546E-2</v>
      </c>
      <c r="U11">
        <v>4.9251489341259003E-2</v>
      </c>
      <c r="V11">
        <v>0.25306671857833862</v>
      </c>
      <c r="W11">
        <v>0.10907669365406036</v>
      </c>
      <c r="X11">
        <v>6.7312434315681458E-2</v>
      </c>
      <c r="Y11">
        <v>0.31664767861366272</v>
      </c>
      <c r="Z11">
        <v>0.20464497804641724</v>
      </c>
      <c r="AA11">
        <v>0.10426273941993713</v>
      </c>
      <c r="AB11">
        <v>0.14374931156635284</v>
      </c>
      <c r="AC11">
        <v>8.4793873131275177E-2</v>
      </c>
      <c r="AD11">
        <v>0.18909220397472382</v>
      </c>
      <c r="AE11">
        <v>0.41496273875236511</v>
      </c>
      <c r="AF11">
        <v>6.294473260641098E-2</v>
      </c>
      <c r="AG11">
        <v>1.9441949552856386E-4</v>
      </c>
      <c r="AH11">
        <v>0.61011314392089844</v>
      </c>
      <c r="AI11">
        <v>0.50584870576858521</v>
      </c>
      <c r="AJ11">
        <v>0.72470015287399292</v>
      </c>
      <c r="AK11">
        <v>0.20517213642597198</v>
      </c>
      <c r="AL11">
        <v>0.72766870260238647</v>
      </c>
      <c r="AM11">
        <v>0.80012345314025879</v>
      </c>
      <c r="AN11">
        <v>0.57582277059555054</v>
      </c>
      <c r="AO11">
        <v>0.14029163122177124</v>
      </c>
      <c r="AP11">
        <v>0.33894446492195129</v>
      </c>
      <c r="AQ11">
        <v>0.50209277868270874</v>
      </c>
      <c r="AR11">
        <v>0.58195406198501587</v>
      </c>
      <c r="AS11">
        <v>0.54427123069763184</v>
      </c>
      <c r="AT11">
        <v>0.75009465217590332</v>
      </c>
      <c r="AU11">
        <v>0.79823148250579834</v>
      </c>
      <c r="AV11">
        <v>4.7496899962425232E-2</v>
      </c>
      <c r="AW11">
        <v>6.5489917993545532E-2</v>
      </c>
      <c r="AX11">
        <v>3.8626790046691895E-2</v>
      </c>
      <c r="AY11">
        <v>8.6143553256988525E-2</v>
      </c>
      <c r="AZ11">
        <v>0.18905550241470337</v>
      </c>
      <c r="BA11">
        <v>2.8672877699136734E-2</v>
      </c>
      <c r="BB11">
        <v>8.8580141891725361E-5</v>
      </c>
      <c r="BC11">
        <v>0.4275229275226593</v>
      </c>
      <c r="BD11">
        <v>0.57247710227966309</v>
      </c>
      <c r="BE11">
        <v>2.436777763068676E-2</v>
      </c>
      <c r="BF11">
        <v>0.26355656981468201</v>
      </c>
      <c r="BG11">
        <v>0.49212783575057983</v>
      </c>
      <c r="BH11">
        <v>0.19144542515277863</v>
      </c>
      <c r="BI11">
        <v>2.8502391651272774E-2</v>
      </c>
      <c r="BJ11">
        <v>5.0320103764533997E-2</v>
      </c>
      <c r="BK11">
        <v>0.25502264499664307</v>
      </c>
      <c r="BL11">
        <v>0.1083884984254837</v>
      </c>
      <c r="BM11">
        <v>6.3609138131141663E-2</v>
      </c>
      <c r="BN11">
        <v>0.31309497356414795</v>
      </c>
      <c r="BO11">
        <v>0.20956464111804962</v>
      </c>
      <c r="BP11">
        <v>0.10412538051605225</v>
      </c>
      <c r="BQ11">
        <v>0.14378993213176727</v>
      </c>
      <c r="BR11">
        <v>8.4814772009849548E-2</v>
      </c>
      <c r="BS11">
        <v>0.18905450403690338</v>
      </c>
      <c r="BT11">
        <v>0.41503897309303284</v>
      </c>
      <c r="BU11">
        <v>6.2981903553009033E-2</v>
      </c>
      <c r="BV11">
        <v>1.9454138237051666E-4</v>
      </c>
      <c r="BW11">
        <v>2.0639028400182724E-2</v>
      </c>
      <c r="BX11">
        <v>4.4171199202537537E-2</v>
      </c>
      <c r="BY11">
        <v>0.39769288897514343</v>
      </c>
      <c r="BZ11">
        <v>0.11256110668182373</v>
      </c>
      <c r="CA11">
        <v>1.4553358778357506E-2</v>
      </c>
      <c r="CB11">
        <v>2.427358366549015E-2</v>
      </c>
      <c r="CC11">
        <v>4.1131049394607544E-2</v>
      </c>
      <c r="CD11">
        <v>0.23133222758769989</v>
      </c>
      <c r="CE11">
        <v>0.47846555709838867</v>
      </c>
      <c r="CF11">
        <v>0.24396912753582001</v>
      </c>
      <c r="CG11">
        <v>0.21816377341747284</v>
      </c>
      <c r="CH11">
        <v>5.940154567360878E-2</v>
      </c>
      <c r="CI11">
        <v>6.6817589104175568E-2</v>
      </c>
      <c r="CJ11">
        <v>8.1121772527694702E-2</v>
      </c>
      <c r="CK11">
        <v>5.584527924656868E-2</v>
      </c>
      <c r="CL11">
        <v>0.20898200571537018</v>
      </c>
      <c r="CM11">
        <v>0.1182197630405426</v>
      </c>
      <c r="CN11">
        <v>4.6153739094734192E-2</v>
      </c>
      <c r="CO11">
        <v>2.7894733473658562E-2</v>
      </c>
      <c r="CP11">
        <v>1.2362042441964149E-2</v>
      </c>
      <c r="CQ11">
        <v>4.650096595287323E-2</v>
      </c>
      <c r="CR11">
        <v>5.7872612029314041E-2</v>
      </c>
      <c r="CS11">
        <v>7.2634227573871613E-2</v>
      </c>
      <c r="CT11">
        <v>0.11763891577720642</v>
      </c>
      <c r="CU11">
        <v>7.7986657619476318E-2</v>
      </c>
      <c r="CV11">
        <v>4.5669034123420715E-2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0.52682912349700928</v>
      </c>
      <c r="DE11">
        <v>0.47317087650299072</v>
      </c>
      <c r="DF11">
        <v>9.2442110180854797E-2</v>
      </c>
      <c r="DG11">
        <v>0.49365711212158203</v>
      </c>
      <c r="DH11">
        <v>0.33231210708618164</v>
      </c>
      <c r="DI11">
        <v>7.6590567827224731E-2</v>
      </c>
      <c r="DJ11">
        <v>4.9980850890278816E-3</v>
      </c>
      <c r="DK11">
        <v>3.4268952906131744E-2</v>
      </c>
      <c r="DL11">
        <v>0.21932709217071533</v>
      </c>
      <c r="DM11">
        <v>0.11857428401708603</v>
      </c>
      <c r="DN11">
        <v>0.11854792386293411</v>
      </c>
      <c r="DO11">
        <v>0.36951711773872375</v>
      </c>
      <c r="DP11">
        <v>0.13976463675498962</v>
      </c>
      <c r="DX11">
        <v>1439.0284423828125</v>
      </c>
      <c r="DY11">
        <v>1627.390625</v>
      </c>
      <c r="DZ11">
        <v>1186.7491455078125</v>
      </c>
      <c r="EA11">
        <v>360.7359619140625</v>
      </c>
      <c r="EB11">
        <v>1000.6944580078125</v>
      </c>
      <c r="EC11">
        <v>1575.70361328125</v>
      </c>
      <c r="ED11">
        <v>1792.9761962890625</v>
      </c>
      <c r="EE11">
        <v>1696.25146484375</v>
      </c>
      <c r="EF11">
        <v>593.66754150390625</v>
      </c>
      <c r="EG11">
        <v>824.9171142578125</v>
      </c>
      <c r="EH11">
        <v>995.65185546875</v>
      </c>
      <c r="EI11">
        <v>890.9176025390625</v>
      </c>
      <c r="EJ11">
        <v>1241.911865234375</v>
      </c>
      <c r="EK11">
        <v>3080.738525390625</v>
      </c>
      <c r="EL11">
        <v>691.6500244140625</v>
      </c>
      <c r="EM11">
        <v>1471.469482421875</v>
      </c>
      <c r="EN11">
        <v>1237.8399658203125</v>
      </c>
      <c r="EO11">
        <v>1232.5723876953125</v>
      </c>
      <c r="EP11">
        <v>1586.859375</v>
      </c>
      <c r="EQ11">
        <v>2517.426513671875</v>
      </c>
      <c r="ER11">
        <v>2018.4246826171875</v>
      </c>
      <c r="ES11">
        <v>1767.459716796875</v>
      </c>
      <c r="ET11">
        <v>1295.0615234375</v>
      </c>
      <c r="EU11">
        <v>989.53631591796875</v>
      </c>
      <c r="EV11">
        <v>1039.829345703125</v>
      </c>
      <c r="EW11">
        <v>793.5025634765625</v>
      </c>
      <c r="EX11">
        <v>496.93399047851563</v>
      </c>
      <c r="EY11">
        <v>1428.0302734375</v>
      </c>
      <c r="EZ11">
        <v>881.56304931640625</v>
      </c>
      <c r="FA11">
        <v>2162.54150390625</v>
      </c>
      <c r="FB11">
        <v>1278.31982421875</v>
      </c>
      <c r="FC11">
        <v>4053.48876953125</v>
      </c>
      <c r="FD11">
        <v>1178.00048828125</v>
      </c>
      <c r="FE11">
        <v>5.2159719467163086</v>
      </c>
      <c r="FF11">
        <v>2718.893798828125</v>
      </c>
      <c r="FG11">
        <v>0.43262916803359985</v>
      </c>
      <c r="FH11">
        <v>0.18114335834980011</v>
      </c>
      <c r="FI11">
        <v>0.23127990961074829</v>
      </c>
      <c r="FJ11">
        <v>1397.9884033203125</v>
      </c>
      <c r="FK11">
        <v>814.8017578125</v>
      </c>
      <c r="FL11">
        <v>1168.97802734375</v>
      </c>
      <c r="FM11">
        <v>0.46174106001853943</v>
      </c>
      <c r="FN11">
        <v>0.23978964984416962</v>
      </c>
      <c r="FO11">
        <v>0.23589237034320831</v>
      </c>
      <c r="FP11">
        <v>5.540769174695015E-2</v>
      </c>
      <c r="FQ11">
        <v>7.1692429482936859E-3</v>
      </c>
      <c r="FR11">
        <v>0.68513619899749756</v>
      </c>
      <c r="FS11">
        <v>0.56329721212387085</v>
      </c>
      <c r="FT11">
        <v>0.57328110933303833</v>
      </c>
      <c r="FU11">
        <v>0.46879851818084717</v>
      </c>
      <c r="FV11">
        <v>0.73515474796295166</v>
      </c>
      <c r="FW11">
        <v>0.33156740665435791</v>
      </c>
      <c r="FX11">
        <v>2.009294368326664E-2</v>
      </c>
      <c r="FY11">
        <v>0.17272523045539856</v>
      </c>
      <c r="FZ11">
        <v>0.25035721063613892</v>
      </c>
      <c r="GA11">
        <v>0.25487661361694336</v>
      </c>
      <c r="GB11">
        <v>0.30194801092147827</v>
      </c>
      <c r="GC11">
        <v>0.68438005447387695</v>
      </c>
      <c r="GD11">
        <v>0.31561991572380066</v>
      </c>
      <c r="GE11">
        <v>0.1719796359539032</v>
      </c>
      <c r="GF11">
        <v>0.39022901654243469</v>
      </c>
      <c r="GG11">
        <v>9.9995367228984833E-2</v>
      </c>
      <c r="GH11">
        <v>3.7491068243980408E-2</v>
      </c>
      <c r="GI11">
        <v>0.22499385476112366</v>
      </c>
      <c r="GJ11">
        <v>7.5311064720153809E-2</v>
      </c>
      <c r="GK11">
        <v>0.9862513542175293</v>
      </c>
      <c r="GL11">
        <v>0.93067866563796997</v>
      </c>
      <c r="GM11">
        <v>0.31528708338737488</v>
      </c>
      <c r="GN11">
        <v>0.29513567686080933</v>
      </c>
    </row>
    <row r="12" spans="1:196" x14ac:dyDescent="0.25">
      <c r="A12" s="156" t="str">
        <f t="shared" si="0"/>
        <v>2014_0_RJ</v>
      </c>
      <c r="B12">
        <v>2014</v>
      </c>
      <c r="C12">
        <v>0</v>
      </c>
      <c r="D12" t="s">
        <v>19</v>
      </c>
      <c r="E12">
        <v>3151445.6427078247</v>
      </c>
      <c r="F12">
        <v>5461574.7824249268</v>
      </c>
      <c r="G12">
        <v>2310129.1397171021</v>
      </c>
      <c r="H12">
        <v>2995091.2238845825</v>
      </c>
      <c r="I12">
        <v>153591.76998138428</v>
      </c>
      <c r="J12">
        <v>1.3441541232168674E-3</v>
      </c>
      <c r="K12">
        <v>0.42293274402618408</v>
      </c>
      <c r="L12">
        <v>2.2090005222707987E-3</v>
      </c>
      <c r="M12">
        <v>0.1230233907699585</v>
      </c>
      <c r="N12">
        <v>0.46650725603103638</v>
      </c>
      <c r="O12">
        <v>0.53349274396896362</v>
      </c>
      <c r="P12">
        <v>8.6471755057573318E-3</v>
      </c>
      <c r="Q12">
        <v>0.23732879757881165</v>
      </c>
      <c r="R12">
        <v>0.49393677711486816</v>
      </c>
      <c r="S12">
        <v>0.22585217654705048</v>
      </c>
      <c r="T12">
        <v>3.4235056489706039E-2</v>
      </c>
      <c r="U12">
        <v>1.4560717158019543E-2</v>
      </c>
      <c r="V12">
        <v>0.13745689392089844</v>
      </c>
      <c r="W12">
        <v>0.11236345767974854</v>
      </c>
      <c r="X12">
        <v>5.1112137734889984E-2</v>
      </c>
      <c r="Y12">
        <v>0.36304837465286255</v>
      </c>
      <c r="Z12">
        <v>0.32145842909812927</v>
      </c>
      <c r="AA12">
        <v>1.5068869106471539E-3</v>
      </c>
      <c r="AB12">
        <v>9.2625916004180908E-2</v>
      </c>
      <c r="AC12">
        <v>6.5514080226421356E-2</v>
      </c>
      <c r="AD12">
        <v>0.17257657647132874</v>
      </c>
      <c r="AE12">
        <v>0.59397244453430176</v>
      </c>
      <c r="AF12">
        <v>7.3092855513095856E-2</v>
      </c>
      <c r="AG12">
        <v>7.1126309921965003E-4</v>
      </c>
      <c r="AH12">
        <v>0.57706725597381592</v>
      </c>
      <c r="AI12">
        <v>0.48856344819068909</v>
      </c>
      <c r="AJ12">
        <v>0.68569642305374146</v>
      </c>
      <c r="AK12">
        <v>7.2475887835025787E-2</v>
      </c>
      <c r="AL12">
        <v>0.6855282187461853</v>
      </c>
      <c r="AM12">
        <v>0.82867777347564697</v>
      </c>
      <c r="AN12">
        <v>0.57080358266830444</v>
      </c>
      <c r="AO12">
        <v>0.12386934459209442</v>
      </c>
      <c r="AP12">
        <v>0.28763940930366516</v>
      </c>
      <c r="AQ12">
        <v>0.39996024966239929</v>
      </c>
      <c r="AR12">
        <v>0.48086172342300415</v>
      </c>
      <c r="AS12">
        <v>0.45403313636779785</v>
      </c>
      <c r="AT12">
        <v>0.65870177745819092</v>
      </c>
      <c r="AU12">
        <v>0.72910469770431519</v>
      </c>
      <c r="AV12">
        <v>6.985814543440938E-4</v>
      </c>
      <c r="AW12">
        <v>4.297763854265213E-2</v>
      </c>
      <c r="AX12">
        <v>3.0393257737159729E-2</v>
      </c>
      <c r="AY12">
        <v>8.0076918005943298E-2</v>
      </c>
      <c r="AZ12">
        <v>0.2756151556968689</v>
      </c>
      <c r="BA12">
        <v>3.3914711326360703E-2</v>
      </c>
      <c r="BB12">
        <v>3.3011985942721367E-4</v>
      </c>
      <c r="BC12">
        <v>0.45885273814201355</v>
      </c>
      <c r="BD12">
        <v>0.54114723205566406</v>
      </c>
      <c r="BE12">
        <v>7.0936740376055241E-3</v>
      </c>
      <c r="BF12">
        <v>0.22560280561447144</v>
      </c>
      <c r="BG12">
        <v>0.49955877661705017</v>
      </c>
      <c r="BH12">
        <v>0.23224982619285583</v>
      </c>
      <c r="BI12">
        <v>3.5494893789291382E-2</v>
      </c>
      <c r="BJ12">
        <v>1.4578323811292648E-2</v>
      </c>
      <c r="BK12">
        <v>0.13722634315490723</v>
      </c>
      <c r="BL12">
        <v>0.11117847263813019</v>
      </c>
      <c r="BM12">
        <v>4.9249287694692612E-2</v>
      </c>
      <c r="BN12">
        <v>0.35826611518859863</v>
      </c>
      <c r="BO12">
        <v>0.32950147986412048</v>
      </c>
      <c r="BP12">
        <v>1.506978296674788E-3</v>
      </c>
      <c r="BQ12">
        <v>9.2597790062427521E-2</v>
      </c>
      <c r="BR12">
        <v>6.5520823001861572E-2</v>
      </c>
      <c r="BS12">
        <v>0.17252147197723389</v>
      </c>
      <c r="BT12">
        <v>0.59404057264328003</v>
      </c>
      <c r="BU12">
        <v>7.3101013898849487E-2</v>
      </c>
      <c r="BV12">
        <v>7.1136676706373692E-4</v>
      </c>
      <c r="BW12">
        <v>2.573755756020546E-2</v>
      </c>
      <c r="BX12">
        <v>3.6404885351657867E-2</v>
      </c>
      <c r="BY12">
        <v>0.49642091989517212</v>
      </c>
      <c r="BZ12">
        <v>5.9684585779905319E-2</v>
      </c>
      <c r="CA12">
        <v>1.3277376070618629E-2</v>
      </c>
      <c r="CB12">
        <v>4.5947497710585594E-3</v>
      </c>
      <c r="CC12">
        <v>3.2858829945325851E-2</v>
      </c>
      <c r="CD12">
        <v>0.20578871667385101</v>
      </c>
      <c r="CE12">
        <v>0.50656265020370483</v>
      </c>
      <c r="CF12">
        <v>0.22786407172679901</v>
      </c>
      <c r="CG12">
        <v>0.20027777552604675</v>
      </c>
      <c r="CH12">
        <v>6.5295472741127014E-2</v>
      </c>
      <c r="CI12">
        <v>4.873337596654892E-2</v>
      </c>
      <c r="CJ12">
        <v>6.4516454935073853E-2</v>
      </c>
      <c r="CK12">
        <v>3.4932874143123627E-2</v>
      </c>
      <c r="CL12">
        <v>0.19467681646347046</v>
      </c>
      <c r="CM12">
        <v>9.4746649265289307E-2</v>
      </c>
      <c r="CN12">
        <v>3.8668535649776459E-2</v>
      </c>
      <c r="CO12">
        <v>2.1563652902841568E-2</v>
      </c>
      <c r="CP12">
        <v>1.4523531310260296E-2</v>
      </c>
      <c r="CQ12">
        <v>4.3049752712249756E-2</v>
      </c>
      <c r="CR12">
        <v>5.0119068473577499E-2</v>
      </c>
      <c r="CS12">
        <v>5.6857895106077194E-2</v>
      </c>
      <c r="CT12">
        <v>8.2304395735263824E-2</v>
      </c>
      <c r="CU12">
        <v>6.150517612695694E-2</v>
      </c>
      <c r="CV12">
        <v>2.5473382323980331E-2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0.61647129058837891</v>
      </c>
      <c r="DE12">
        <v>0.38352867960929871</v>
      </c>
      <c r="DF12">
        <v>3.5471159964799881E-2</v>
      </c>
      <c r="DG12">
        <v>0.46131891012191772</v>
      </c>
      <c r="DH12">
        <v>0.39375972747802734</v>
      </c>
      <c r="DI12">
        <v>9.9290646612644196E-2</v>
      </c>
      <c r="DJ12">
        <v>1.015955675393343E-2</v>
      </c>
      <c r="DK12">
        <v>1.2723258696496487E-2</v>
      </c>
      <c r="DL12">
        <v>0.14215610921382904</v>
      </c>
      <c r="DM12">
        <v>0.13095331192016602</v>
      </c>
      <c r="DN12">
        <v>8.6179740726947784E-2</v>
      </c>
      <c r="DO12">
        <v>0.45946276187896729</v>
      </c>
      <c r="DP12">
        <v>0.16852480173110962</v>
      </c>
      <c r="DX12">
        <v>1917.30322265625</v>
      </c>
      <c r="DY12">
        <v>2150.2275390625</v>
      </c>
      <c r="DZ12">
        <v>1642.40380859375</v>
      </c>
      <c r="EA12">
        <v>506.26409912109375</v>
      </c>
      <c r="EB12">
        <v>1308.469482421875</v>
      </c>
      <c r="EC12">
        <v>1942.348876953125</v>
      </c>
      <c r="ED12">
        <v>2367.2724609375</v>
      </c>
      <c r="EE12">
        <v>2768.014892578125</v>
      </c>
      <c r="EF12">
        <v>994.13555908203125</v>
      </c>
      <c r="EG12">
        <v>906.0582275390625</v>
      </c>
      <c r="EH12">
        <v>1020.0023803710938</v>
      </c>
      <c r="EI12">
        <v>984.799072265625</v>
      </c>
      <c r="EJ12">
        <v>1304.237548828125</v>
      </c>
      <c r="EK12">
        <v>3490.67578125</v>
      </c>
      <c r="EL12">
        <v>846.89874267578125</v>
      </c>
      <c r="EM12">
        <v>2285.5146484375</v>
      </c>
      <c r="EN12">
        <v>1475.7286376953125</v>
      </c>
      <c r="EO12">
        <v>1357.64990234375</v>
      </c>
      <c r="EP12">
        <v>1876.10595703125</v>
      </c>
      <c r="EQ12">
        <v>3512.164794921875</v>
      </c>
      <c r="ER12">
        <v>2676.513427734375</v>
      </c>
      <c r="ES12">
        <v>2329.5869140625</v>
      </c>
      <c r="ET12">
        <v>1721.49365234375</v>
      </c>
      <c r="EU12">
        <v>1279.3720703125</v>
      </c>
      <c r="EV12">
        <v>1363.0380859375</v>
      </c>
      <c r="EW12">
        <v>816.44384765625</v>
      </c>
      <c r="EX12">
        <v>658.29742431640625</v>
      </c>
      <c r="EY12">
        <v>1625.402099609375</v>
      </c>
      <c r="EZ12">
        <v>1188.092529296875</v>
      </c>
      <c r="FA12">
        <v>3772.385986328125</v>
      </c>
      <c r="FB12">
        <v>1259.374267578125</v>
      </c>
      <c r="FC12">
        <v>4953.66796875</v>
      </c>
      <c r="FD12">
        <v>1579.1751708984375</v>
      </c>
      <c r="FE12">
        <v>10.774938583374023</v>
      </c>
      <c r="FF12">
        <v>3664.720703125</v>
      </c>
      <c r="FG12">
        <v>0.53537553548812866</v>
      </c>
      <c r="FH12">
        <v>0.10071611404418945</v>
      </c>
      <c r="FI12">
        <v>0.20583537220954895</v>
      </c>
      <c r="FJ12">
        <v>1622.7159423828125</v>
      </c>
      <c r="FK12">
        <v>987.91314697265625</v>
      </c>
      <c r="FL12">
        <v>1568.6282958984375</v>
      </c>
      <c r="FM12">
        <v>0.49375340342521667</v>
      </c>
      <c r="FN12">
        <v>0.22728352248668671</v>
      </c>
      <c r="FO12">
        <v>0.21171623468399048</v>
      </c>
      <c r="FP12">
        <v>5.7012259960174561E-2</v>
      </c>
      <c r="FQ12">
        <v>1.023457758128643E-2</v>
      </c>
      <c r="FR12">
        <v>0.630989670753479</v>
      </c>
      <c r="FS12">
        <v>0.55655568838119507</v>
      </c>
      <c r="FT12">
        <v>0.53553253412246704</v>
      </c>
      <c r="FU12">
        <v>0.42557209730148315</v>
      </c>
      <c r="FV12">
        <v>0.80516868829727173</v>
      </c>
      <c r="FW12">
        <v>0.3510863184928894</v>
      </c>
      <c r="FX12">
        <v>1.0506291873753071E-2</v>
      </c>
      <c r="FY12">
        <v>0.1211489737033844</v>
      </c>
      <c r="FZ12">
        <v>0.1883414089679718</v>
      </c>
      <c r="GA12">
        <v>0.28374624252319336</v>
      </c>
      <c r="GB12">
        <v>0.39625707268714905</v>
      </c>
      <c r="GC12">
        <v>0.70192897319793701</v>
      </c>
      <c r="GD12">
        <v>0.29807105660438538</v>
      </c>
      <c r="GE12">
        <v>5.5537033826112747E-2</v>
      </c>
      <c r="GF12">
        <v>0.27192509174346924</v>
      </c>
      <c r="GG12">
        <v>0.15732073783874512</v>
      </c>
      <c r="GH12">
        <v>2.7204997837543488E-2</v>
      </c>
      <c r="GI12">
        <v>0.33099213242530823</v>
      </c>
      <c r="GJ12">
        <v>0.15702003240585327</v>
      </c>
      <c r="GK12">
        <v>0.99095779657363892</v>
      </c>
      <c r="GL12">
        <v>0.94932711124420166</v>
      </c>
      <c r="GM12">
        <v>0.21321104466915131</v>
      </c>
      <c r="GN12">
        <v>0.15830251574516296</v>
      </c>
    </row>
    <row r="13" spans="1:196" x14ac:dyDescent="0.25">
      <c r="A13" s="156" t="str">
        <f t="shared" si="0"/>
        <v>2014_0_RMRJ</v>
      </c>
      <c r="B13">
        <v>2014</v>
      </c>
      <c r="C13">
        <v>0</v>
      </c>
      <c r="D13" t="s">
        <v>17</v>
      </c>
      <c r="E13">
        <v>5803804.3376922607</v>
      </c>
      <c r="F13">
        <v>10143078.805008888</v>
      </c>
      <c r="G13">
        <v>4339274.4673166275</v>
      </c>
      <c r="H13">
        <v>5443529.19647789</v>
      </c>
      <c r="I13">
        <v>354794.51154518127</v>
      </c>
      <c r="J13">
        <v>1.4220476150512695E-3</v>
      </c>
      <c r="K13">
        <v>0.42776724696159363</v>
      </c>
      <c r="L13">
        <v>2.5444086641073227E-3</v>
      </c>
      <c r="M13">
        <v>0.10016989707946777</v>
      </c>
      <c r="N13">
        <v>0.45129218697547913</v>
      </c>
      <c r="O13">
        <v>0.54870784282684326</v>
      </c>
      <c r="P13">
        <v>1.0451031848788261E-2</v>
      </c>
      <c r="Q13">
        <v>0.24157324433326721</v>
      </c>
      <c r="R13">
        <v>0.49990379810333252</v>
      </c>
      <c r="S13">
        <v>0.21974217891693115</v>
      </c>
      <c r="T13">
        <v>2.8329735621809959E-2</v>
      </c>
      <c r="U13">
        <v>1.9542338326573372E-2</v>
      </c>
      <c r="V13">
        <v>0.17120024561882019</v>
      </c>
      <c r="W13">
        <v>0.13466544449329376</v>
      </c>
      <c r="X13">
        <v>5.6061305105686188E-2</v>
      </c>
      <c r="Y13">
        <v>0.37675967812538147</v>
      </c>
      <c r="Z13">
        <v>0.24177098274230957</v>
      </c>
      <c r="AA13">
        <v>3.4319926053285599E-3</v>
      </c>
      <c r="AB13">
        <v>0.10045118629932404</v>
      </c>
      <c r="AC13">
        <v>8.576655387878418E-2</v>
      </c>
      <c r="AD13">
        <v>0.18746709823608398</v>
      </c>
      <c r="AE13">
        <v>0.55841320753097534</v>
      </c>
      <c r="AF13">
        <v>6.3840150833129883E-2</v>
      </c>
      <c r="AG13">
        <v>6.2981614610180259E-4</v>
      </c>
      <c r="AH13">
        <v>0.57223272323608398</v>
      </c>
      <c r="AI13">
        <v>0.47444969415664673</v>
      </c>
      <c r="AJ13">
        <v>0.68903428316116333</v>
      </c>
      <c r="AK13">
        <v>8.0726481974124908E-2</v>
      </c>
      <c r="AL13">
        <v>0.6824030876159668</v>
      </c>
      <c r="AM13">
        <v>0.80626976490020752</v>
      </c>
      <c r="AN13">
        <v>0.56355702877044678</v>
      </c>
      <c r="AO13">
        <v>0.11115588247776031</v>
      </c>
      <c r="AP13">
        <v>0.25766104459762573</v>
      </c>
      <c r="AQ13">
        <v>0.40923252701759338</v>
      </c>
      <c r="AR13">
        <v>0.52047544717788696</v>
      </c>
      <c r="AS13">
        <v>0.46172794699668884</v>
      </c>
      <c r="AT13">
        <v>0.6933777928352356</v>
      </c>
      <c r="AU13">
        <v>0.7335212230682373</v>
      </c>
      <c r="AV13">
        <v>1.5420381678268313E-3</v>
      </c>
      <c r="AW13">
        <v>4.5119233429431915E-2</v>
      </c>
      <c r="AX13">
        <v>3.8528181612491608E-2</v>
      </c>
      <c r="AY13">
        <v>8.4200471639633179E-2</v>
      </c>
      <c r="AZ13">
        <v>0.25081074237823486</v>
      </c>
      <c r="BA13">
        <v>2.8674289584159851E-2</v>
      </c>
      <c r="BB13">
        <v>2.8243660926818848E-4</v>
      </c>
      <c r="BC13">
        <v>0.44276878237724304</v>
      </c>
      <c r="BD13">
        <v>0.55723124742507935</v>
      </c>
      <c r="BE13">
        <v>8.3011966198682785E-3</v>
      </c>
      <c r="BF13">
        <v>0.22617718577384949</v>
      </c>
      <c r="BG13">
        <v>0.50893968343734741</v>
      </c>
      <c r="BH13">
        <v>0.22691023349761963</v>
      </c>
      <c r="BI13">
        <v>2.9671689495444298E-2</v>
      </c>
      <c r="BJ13">
        <v>1.9572984427213669E-2</v>
      </c>
      <c r="BK13">
        <v>0.17053589224815369</v>
      </c>
      <c r="BL13">
        <v>0.1344488114118576</v>
      </c>
      <c r="BM13">
        <v>5.3507156670093536E-2</v>
      </c>
      <c r="BN13">
        <v>0.37311875820159912</v>
      </c>
      <c r="BO13">
        <v>0.24881638586521149</v>
      </c>
      <c r="BP13">
        <v>3.4323164727538824E-3</v>
      </c>
      <c r="BQ13">
        <v>0.10044044256210327</v>
      </c>
      <c r="BR13">
        <v>8.5774980485439301E-2</v>
      </c>
      <c r="BS13">
        <v>0.1874019056558609</v>
      </c>
      <c r="BT13">
        <v>0.55847346782684326</v>
      </c>
      <c r="BU13">
        <v>6.3846968114376068E-2</v>
      </c>
      <c r="BV13">
        <v>6.2991486629471183E-4</v>
      </c>
      <c r="BW13">
        <v>3.0201878398656845E-2</v>
      </c>
      <c r="BX13">
        <v>4.6987704932689667E-2</v>
      </c>
      <c r="BY13">
        <v>0.48469716310501099</v>
      </c>
      <c r="BZ13">
        <v>7.0244297385215759E-2</v>
      </c>
      <c r="CA13">
        <v>1.3125537894666195E-2</v>
      </c>
      <c r="CB13">
        <v>8.1868190318346024E-3</v>
      </c>
      <c r="CC13">
        <v>2.8254931792616844E-2</v>
      </c>
      <c r="CD13">
        <v>0.21558737754821777</v>
      </c>
      <c r="CE13">
        <v>0.50746995210647583</v>
      </c>
      <c r="CF13">
        <v>0.22964195907115936</v>
      </c>
      <c r="CG13">
        <v>0.20298875868320465</v>
      </c>
      <c r="CH13">
        <v>5.9899326413869858E-2</v>
      </c>
      <c r="CI13">
        <v>6.1115339398384094E-2</v>
      </c>
      <c r="CJ13">
        <v>7.8808829188346863E-2</v>
      </c>
      <c r="CK13">
        <v>4.6548109501600266E-2</v>
      </c>
      <c r="CL13">
        <v>0.23866336047649384</v>
      </c>
      <c r="CM13">
        <v>0.1197626143693924</v>
      </c>
      <c r="CN13">
        <v>4.4851705431938171E-2</v>
      </c>
      <c r="CO13">
        <v>3.0480349436402321E-2</v>
      </c>
      <c r="CP13">
        <v>1.7482733353972435E-2</v>
      </c>
      <c r="CQ13">
        <v>5.8759286999702454E-2</v>
      </c>
      <c r="CR13">
        <v>6.3804700970649719E-2</v>
      </c>
      <c r="CS13">
        <v>6.1989586800336838E-2</v>
      </c>
      <c r="CT13">
        <v>0.1037907600402832</v>
      </c>
      <c r="CU13">
        <v>7.0482946932315826E-2</v>
      </c>
      <c r="CV13">
        <v>3.4354694187641144E-2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0.58110976219177246</v>
      </c>
      <c r="DE13">
        <v>0.41889023780822754</v>
      </c>
      <c r="DF13">
        <v>4.1077658534049988E-2</v>
      </c>
      <c r="DG13">
        <v>0.4734189510345459</v>
      </c>
      <c r="DH13">
        <v>0.36720955371856689</v>
      </c>
      <c r="DI13">
        <v>0.11025618016719818</v>
      </c>
      <c r="DJ13">
        <v>8.0376937985420227E-3</v>
      </c>
      <c r="DK13">
        <v>1.8892943859100342E-2</v>
      </c>
      <c r="DL13">
        <v>0.17897379398345947</v>
      </c>
      <c r="DM13">
        <v>0.13633915781974792</v>
      </c>
      <c r="DN13">
        <v>9.4853676855564117E-2</v>
      </c>
      <c r="DO13">
        <v>0.43495336174964905</v>
      </c>
      <c r="DP13">
        <v>0.13598708808422089</v>
      </c>
      <c r="DX13">
        <v>1600.7926025390625</v>
      </c>
      <c r="DY13">
        <v>1783.375</v>
      </c>
      <c r="DZ13">
        <v>1371.033447265625</v>
      </c>
      <c r="EA13">
        <v>504.49761962890625</v>
      </c>
      <c r="EB13">
        <v>1149.7353515625</v>
      </c>
      <c r="EC13">
        <v>1640.7696533203125</v>
      </c>
      <c r="ED13">
        <v>1914.718994140625</v>
      </c>
      <c r="EE13">
        <v>2251.69580078125</v>
      </c>
      <c r="EF13">
        <v>890.041015625</v>
      </c>
      <c r="EG13">
        <v>875.4742431640625</v>
      </c>
      <c r="EH13">
        <v>992.61285400390625</v>
      </c>
      <c r="EI13">
        <v>965.8311767578125</v>
      </c>
      <c r="EJ13">
        <v>1240.6029052734375</v>
      </c>
      <c r="EK13">
        <v>3160.063720703125</v>
      </c>
      <c r="EL13">
        <v>1225.1658935546875</v>
      </c>
      <c r="EM13">
        <v>1798.8802490234375</v>
      </c>
      <c r="EN13">
        <v>1252.155029296875</v>
      </c>
      <c r="EO13">
        <v>1200.253662109375</v>
      </c>
      <c r="EP13">
        <v>1592.30712890625</v>
      </c>
      <c r="EQ13">
        <v>3015.5849609375</v>
      </c>
      <c r="ER13">
        <v>1741.8531494140625</v>
      </c>
      <c r="ES13">
        <v>1898.574462890625</v>
      </c>
      <c r="ET13">
        <v>1437.1798095703125</v>
      </c>
      <c r="EU13">
        <v>1151.8416748046875</v>
      </c>
      <c r="EV13">
        <v>1228.80712890625</v>
      </c>
      <c r="EW13">
        <v>798.77447509765625</v>
      </c>
      <c r="EX13">
        <v>654.1466064453125</v>
      </c>
      <c r="EY13">
        <v>1422.428955078125</v>
      </c>
      <c r="EZ13">
        <v>1023.249267578125</v>
      </c>
      <c r="FA13">
        <v>3067.4443359375</v>
      </c>
      <c r="FB13">
        <v>1228.254150390625</v>
      </c>
      <c r="FC13">
        <v>4207.48095703125</v>
      </c>
      <c r="FD13">
        <v>1356.4029541015625</v>
      </c>
      <c r="FE13">
        <v>7.1993222236633301</v>
      </c>
      <c r="FF13">
        <v>3220.611328125</v>
      </c>
      <c r="FG13">
        <v>0.52796870470046997</v>
      </c>
      <c r="FH13">
        <v>0.12545166909694672</v>
      </c>
      <c r="FI13">
        <v>0.21562466025352478</v>
      </c>
      <c r="FJ13">
        <v>1414.315673828125</v>
      </c>
      <c r="FK13">
        <v>887.05755615234375</v>
      </c>
      <c r="FL13">
        <v>1343.227294921875</v>
      </c>
      <c r="FM13">
        <v>0.49167746305465698</v>
      </c>
      <c r="FN13">
        <v>0.22771523892879486</v>
      </c>
      <c r="FO13">
        <v>0.21862950921058655</v>
      </c>
      <c r="FP13">
        <v>5.4250646382570267E-2</v>
      </c>
      <c r="FQ13">
        <v>7.7271363697946072E-3</v>
      </c>
      <c r="FR13">
        <v>0.63419300317764282</v>
      </c>
      <c r="FS13">
        <v>0.5383191704750061</v>
      </c>
      <c r="FT13">
        <v>0.53434509038925171</v>
      </c>
      <c r="FU13">
        <v>0.41670742630958557</v>
      </c>
      <c r="FV13">
        <v>0.77953696250915527</v>
      </c>
      <c r="FW13">
        <v>0.36075723171234131</v>
      </c>
      <c r="FX13">
        <v>1.3668281957507133E-2</v>
      </c>
      <c r="FY13">
        <v>0.13492679595947266</v>
      </c>
      <c r="FZ13">
        <v>0.21637311577796936</v>
      </c>
      <c r="GA13">
        <v>0.27731457352638245</v>
      </c>
      <c r="GB13">
        <v>0.35771721601486206</v>
      </c>
      <c r="GC13">
        <v>0.69744938611984253</v>
      </c>
      <c r="GD13">
        <v>0.30255058407783508</v>
      </c>
      <c r="GE13">
        <v>8.4622770547866821E-2</v>
      </c>
      <c r="GF13">
        <v>0.32275688648223877</v>
      </c>
      <c r="GG13">
        <v>0.15585924685001373</v>
      </c>
      <c r="GH13">
        <v>3.207358717918396E-2</v>
      </c>
      <c r="GI13">
        <v>0.29447919130325317</v>
      </c>
      <c r="GJ13">
        <v>0.11020831763744354</v>
      </c>
      <c r="GK13">
        <v>0.99069297313690186</v>
      </c>
      <c r="GL13">
        <v>0.93688726425170898</v>
      </c>
      <c r="GM13">
        <v>0.24476999044418335</v>
      </c>
      <c r="GN13">
        <v>0.19196262955665588</v>
      </c>
    </row>
    <row r="14" spans="1:196" x14ac:dyDescent="0.25">
      <c r="A14" s="156" t="str">
        <f t="shared" si="0"/>
        <v>2014_0_SEMT</v>
      </c>
      <c r="B14">
        <v>2014</v>
      </c>
      <c r="C14">
        <v>0</v>
      </c>
      <c r="D14" t="s">
        <v>15</v>
      </c>
      <c r="E14">
        <v>20812705.365098953</v>
      </c>
      <c r="F14">
        <v>33272237.066922188</v>
      </c>
      <c r="G14">
        <v>12459531.701823235</v>
      </c>
      <c r="H14">
        <v>19311521.775922775</v>
      </c>
      <c r="I14">
        <v>1477711.3118190765</v>
      </c>
      <c r="J14">
        <v>2.5817463174462318E-3</v>
      </c>
      <c r="K14">
        <v>0.37445414066314697</v>
      </c>
      <c r="L14">
        <v>5.6028175167739391E-3</v>
      </c>
      <c r="M14">
        <v>7.9725615680217743E-2</v>
      </c>
      <c r="N14">
        <v>0.46138986945152283</v>
      </c>
      <c r="O14">
        <v>0.53861016035079956</v>
      </c>
      <c r="P14">
        <v>1.9391123205423355E-2</v>
      </c>
      <c r="Q14">
        <v>0.2660788893699646</v>
      </c>
      <c r="R14">
        <v>0.48839780688285828</v>
      </c>
      <c r="S14">
        <v>0.20034012198448181</v>
      </c>
      <c r="T14">
        <v>2.5792045518755913E-2</v>
      </c>
      <c r="U14">
        <v>1.7785493284463882E-2</v>
      </c>
      <c r="V14">
        <v>0.16850923001766205</v>
      </c>
      <c r="W14">
        <v>0.11428871005773544</v>
      </c>
      <c r="X14">
        <v>5.9973277151584625E-2</v>
      </c>
      <c r="Y14">
        <v>0.35661056637763977</v>
      </c>
      <c r="Z14">
        <v>0.28283274173736572</v>
      </c>
      <c r="AA14">
        <v>4.1418569162487984E-3</v>
      </c>
      <c r="AB14">
        <v>0.1392313539981842</v>
      </c>
      <c r="AC14">
        <v>7.7651470899581909E-2</v>
      </c>
      <c r="AD14">
        <v>0.18271541595458984</v>
      </c>
      <c r="AE14">
        <v>0.54851877689361572</v>
      </c>
      <c r="AF14">
        <v>4.7440174967050552E-2</v>
      </c>
      <c r="AG14">
        <v>3.0091521330177784E-4</v>
      </c>
      <c r="AH14">
        <v>0.62554585933685303</v>
      </c>
      <c r="AI14">
        <v>0.53676396608352661</v>
      </c>
      <c r="AJ14">
        <v>0.72880244255065918</v>
      </c>
      <c r="AK14">
        <v>0.15442602336406708</v>
      </c>
      <c r="AL14">
        <v>0.76116460561752319</v>
      </c>
      <c r="AM14">
        <v>0.83289051055908203</v>
      </c>
      <c r="AN14">
        <v>0.59459525346755981</v>
      </c>
      <c r="AO14">
        <v>0.1287941038608551</v>
      </c>
      <c r="AP14">
        <v>0.28472590446472168</v>
      </c>
      <c r="AQ14">
        <v>0.44780302047729492</v>
      </c>
      <c r="AR14">
        <v>0.55372852087020874</v>
      </c>
      <c r="AS14">
        <v>0.51307696104049683</v>
      </c>
      <c r="AT14">
        <v>0.73810625076293945</v>
      </c>
      <c r="AU14">
        <v>0.80033212900161743</v>
      </c>
      <c r="AV14">
        <v>1.992922043427825E-3</v>
      </c>
      <c r="AW14">
        <v>6.6992342472076416E-2</v>
      </c>
      <c r="AX14">
        <v>3.7364132702350616E-2</v>
      </c>
      <c r="AY14">
        <v>8.7914504110813141E-2</v>
      </c>
      <c r="AZ14">
        <v>0.26392161846160889</v>
      </c>
      <c r="BA14">
        <v>2.2825764492154121E-2</v>
      </c>
      <c r="BB14">
        <v>1.4482070400845259E-4</v>
      </c>
      <c r="BC14">
        <v>0.45562434196472168</v>
      </c>
      <c r="BD14">
        <v>0.54437565803527832</v>
      </c>
      <c r="BE14">
        <v>1.4464153908193111E-2</v>
      </c>
      <c r="BF14">
        <v>0.25008541345596313</v>
      </c>
      <c r="BG14">
        <v>0.49933981895446777</v>
      </c>
      <c r="BH14">
        <v>0.2088550329208374</v>
      </c>
      <c r="BI14">
        <v>2.7255561202764511E-2</v>
      </c>
      <c r="BJ14">
        <v>1.8165634945034981E-2</v>
      </c>
      <c r="BK14">
        <v>0.16908115148544312</v>
      </c>
      <c r="BL14">
        <v>0.11354376375675201</v>
      </c>
      <c r="BM14">
        <v>5.6065529584884644E-2</v>
      </c>
      <c r="BN14">
        <v>0.35247042775154114</v>
      </c>
      <c r="BO14">
        <v>0.29067349433898926</v>
      </c>
      <c r="BP14">
        <v>4.1427724063396454E-3</v>
      </c>
      <c r="BQ14">
        <v>0.1392548531293869</v>
      </c>
      <c r="BR14">
        <v>7.7634766697883606E-2</v>
      </c>
      <c r="BS14">
        <v>0.18266496062278748</v>
      </c>
      <c r="BT14">
        <v>0.54855155944824219</v>
      </c>
      <c r="BU14">
        <v>4.7450132668018341E-2</v>
      </c>
      <c r="BV14">
        <v>3.0099396826699376E-4</v>
      </c>
      <c r="BW14">
        <v>2.6437310501933098E-2</v>
      </c>
      <c r="BX14">
        <v>3.9183177053928375E-2</v>
      </c>
      <c r="BY14">
        <v>0.50727754831314087</v>
      </c>
      <c r="BZ14">
        <v>8.6608894169330597E-2</v>
      </c>
      <c r="CA14">
        <v>1.405203714966774E-2</v>
      </c>
      <c r="CB14">
        <v>8.7873218581080437E-3</v>
      </c>
      <c r="CC14">
        <v>4.2080052196979523E-2</v>
      </c>
      <c r="CD14">
        <v>0.19024521112442017</v>
      </c>
      <c r="CE14">
        <v>0.47595870494842529</v>
      </c>
      <c r="CF14">
        <v>0.23106232285499573</v>
      </c>
      <c r="CG14">
        <v>0.23332077264785767</v>
      </c>
      <c r="CH14">
        <v>5.9658192098140717E-2</v>
      </c>
      <c r="CI14">
        <v>7.0994392037391663E-2</v>
      </c>
      <c r="CJ14">
        <v>8.2493998110294342E-2</v>
      </c>
      <c r="CK14">
        <v>6.1149891465902328E-2</v>
      </c>
      <c r="CL14">
        <v>0.29291331768035889</v>
      </c>
      <c r="CM14">
        <v>0.12635546922683716</v>
      </c>
      <c r="CN14">
        <v>5.0762590020895004E-2</v>
      </c>
      <c r="CO14">
        <v>3.2027117908000946E-2</v>
      </c>
      <c r="CP14">
        <v>1.9134880974888802E-2</v>
      </c>
      <c r="CQ14">
        <v>5.0838105380535126E-2</v>
      </c>
      <c r="CR14">
        <v>6.67458176612854E-2</v>
      </c>
      <c r="CS14">
        <v>7.6891593635082245E-2</v>
      </c>
      <c r="CT14">
        <v>0.13035495579242706</v>
      </c>
      <c r="CU14">
        <v>8.2187950611114502E-2</v>
      </c>
      <c r="CV14">
        <v>4.5711182057857513E-2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0.53577017784118652</v>
      </c>
      <c r="DE14">
        <v>0.46422985196113586</v>
      </c>
      <c r="DF14">
        <v>8.0025970935821533E-2</v>
      </c>
      <c r="DG14">
        <v>0.47368323802947998</v>
      </c>
      <c r="DH14">
        <v>0.34913048148155212</v>
      </c>
      <c r="DI14">
        <v>9.0120427310466766E-2</v>
      </c>
      <c r="DJ14">
        <v>7.0398892275989056E-3</v>
      </c>
      <c r="DK14">
        <v>1.2847421690821648E-2</v>
      </c>
      <c r="DL14">
        <v>0.15871278941631317</v>
      </c>
      <c r="DM14">
        <v>0.12368297576904297</v>
      </c>
      <c r="DN14">
        <v>0.10984931886196136</v>
      </c>
      <c r="DO14">
        <v>0.41306054592132568</v>
      </c>
      <c r="DP14">
        <v>0.1818469762802124</v>
      </c>
      <c r="DX14">
        <v>1945.702392578125</v>
      </c>
      <c r="DY14">
        <v>2233.40576171875</v>
      </c>
      <c r="DZ14">
        <v>1601.95703125</v>
      </c>
      <c r="EA14">
        <v>503.64065551757813</v>
      </c>
      <c r="EB14">
        <v>1276.970947265625</v>
      </c>
      <c r="EC14">
        <v>2069.6376953125</v>
      </c>
      <c r="ED14">
        <v>2461.321533203125</v>
      </c>
      <c r="EE14">
        <v>2625.416015625</v>
      </c>
      <c r="EF14">
        <v>940.52349853515625</v>
      </c>
      <c r="EG14">
        <v>1006.3516845703125</v>
      </c>
      <c r="EH14">
        <v>1097.7572021484375</v>
      </c>
      <c r="EI14">
        <v>1035.42138671875</v>
      </c>
      <c r="EJ14">
        <v>1370.2259521484375</v>
      </c>
      <c r="EK14">
        <v>3759.1484375</v>
      </c>
      <c r="EL14">
        <v>1692.3519287109375</v>
      </c>
      <c r="EM14">
        <v>2015.8662109375</v>
      </c>
      <c r="EN14">
        <v>1504.8128662109375</v>
      </c>
      <c r="EO14">
        <v>1509.153076171875</v>
      </c>
      <c r="EP14">
        <v>2013.552001953125</v>
      </c>
      <c r="EQ14">
        <v>3370.299560546875</v>
      </c>
      <c r="ER14">
        <v>2039.466064453125</v>
      </c>
      <c r="ES14">
        <v>2394.750732421875</v>
      </c>
      <c r="ET14">
        <v>1770.429931640625</v>
      </c>
      <c r="EU14">
        <v>1335.1947021484375</v>
      </c>
      <c r="EV14">
        <v>1430.348876953125</v>
      </c>
      <c r="EW14">
        <v>886.73040771484375</v>
      </c>
      <c r="EX14">
        <v>692.7537841796875</v>
      </c>
      <c r="EY14">
        <v>1770.0545654296875</v>
      </c>
      <c r="EZ14">
        <v>1382.5850830078125</v>
      </c>
      <c r="FA14">
        <v>2756.4384765625</v>
      </c>
      <c r="FB14">
        <v>1560.51611328125</v>
      </c>
      <c r="FC14">
        <v>5505.80908203125</v>
      </c>
      <c r="FD14">
        <v>1708.1126708984375</v>
      </c>
      <c r="FE14">
        <v>0.93553930521011353</v>
      </c>
      <c r="FF14">
        <v>3364.74658203125</v>
      </c>
      <c r="FG14">
        <v>0.54767656326293945</v>
      </c>
      <c r="FH14">
        <v>0.13465020060539246</v>
      </c>
      <c r="FI14">
        <v>0.19025400280952454</v>
      </c>
      <c r="FJ14">
        <v>1726.1767578125</v>
      </c>
      <c r="FK14">
        <v>1159.0313720703125</v>
      </c>
      <c r="FL14">
        <v>1680.9656982421875</v>
      </c>
      <c r="FM14">
        <v>0.45867884159088135</v>
      </c>
      <c r="FN14">
        <v>0.22787798941135406</v>
      </c>
      <c r="FO14">
        <v>0.25157451629638672</v>
      </c>
      <c r="FP14">
        <v>5.3607650101184845E-2</v>
      </c>
      <c r="FQ14">
        <v>8.2610221579670906E-3</v>
      </c>
      <c r="FR14">
        <v>0.68592524528503418</v>
      </c>
      <c r="FS14">
        <v>0.58009493350982666</v>
      </c>
      <c r="FT14">
        <v>0.60582262277603149</v>
      </c>
      <c r="FU14">
        <v>0.47997480630874634</v>
      </c>
      <c r="FV14">
        <v>0.81416994333267212</v>
      </c>
      <c r="FW14">
        <v>0.32393926382064819</v>
      </c>
      <c r="FX14">
        <v>1.6509274020791054E-2</v>
      </c>
      <c r="FY14">
        <v>0.14719639718532562</v>
      </c>
      <c r="FZ14">
        <v>0.22671858966350555</v>
      </c>
      <c r="GA14">
        <v>0.27352166175842285</v>
      </c>
      <c r="GB14">
        <v>0.33605408668518066</v>
      </c>
      <c r="GC14">
        <v>0.68670988082885742</v>
      </c>
      <c r="GD14">
        <v>0.31329011917114258</v>
      </c>
      <c r="GE14">
        <v>8.3451062440872192E-2</v>
      </c>
      <c r="GF14">
        <v>0.34420320391654968</v>
      </c>
      <c r="GG14">
        <v>0.13145796954631805</v>
      </c>
      <c r="GH14">
        <v>3.5445909947156906E-2</v>
      </c>
      <c r="GI14">
        <v>0.28574174642562866</v>
      </c>
      <c r="GJ14">
        <v>0.1197001039981842</v>
      </c>
      <c r="GK14">
        <v>0.9904552698135376</v>
      </c>
      <c r="GL14">
        <v>0.92714172601699829</v>
      </c>
      <c r="GM14">
        <v>0.22885113954544067</v>
      </c>
      <c r="GN14">
        <v>0.19735290110111237</v>
      </c>
    </row>
    <row r="15" spans="1:196" x14ac:dyDescent="0.25">
      <c r="A15" s="156" t="str">
        <f t="shared" si="0"/>
        <v>2015_0_BRA</v>
      </c>
      <c r="B15">
        <v>2015</v>
      </c>
      <c r="C15">
        <v>0</v>
      </c>
      <c r="D15" t="s">
        <v>8</v>
      </c>
      <c r="E15">
        <v>100727282.40719831</v>
      </c>
      <c r="F15">
        <v>164343844.23606968</v>
      </c>
      <c r="G15">
        <v>63616561.828871369</v>
      </c>
      <c r="H15">
        <v>92090230.87051785</v>
      </c>
      <c r="I15">
        <v>8460599.169315815</v>
      </c>
      <c r="J15">
        <v>3.4373127855360508E-3</v>
      </c>
      <c r="K15">
        <v>0.38709810376167297</v>
      </c>
      <c r="L15">
        <v>2.7975212782621384E-2</v>
      </c>
      <c r="M15">
        <v>8.56609046459198E-2</v>
      </c>
      <c r="N15">
        <v>0.436613529920578</v>
      </c>
      <c r="O15">
        <v>0.56338644027709961</v>
      </c>
      <c r="P15">
        <v>2.8688084334135056E-2</v>
      </c>
      <c r="Q15">
        <v>0.2725333571434021</v>
      </c>
      <c r="R15">
        <v>0.48105210065841675</v>
      </c>
      <c r="S15">
        <v>0.18966794013977051</v>
      </c>
      <c r="T15">
        <v>2.8058534488081932E-2</v>
      </c>
      <c r="U15">
        <v>5.462285503745079E-2</v>
      </c>
      <c r="V15">
        <v>0.24071934819221497</v>
      </c>
      <c r="W15">
        <v>0.10542389750480652</v>
      </c>
      <c r="X15">
        <v>6.5251871943473816E-2</v>
      </c>
      <c r="Y15">
        <v>0.31721481680870056</v>
      </c>
      <c r="Z15">
        <v>0.21676722168922424</v>
      </c>
      <c r="AA15">
        <v>0.10286054760217667</v>
      </c>
      <c r="AB15">
        <v>0.13996805250644684</v>
      </c>
      <c r="AC15">
        <v>8.147064596414566E-2</v>
      </c>
      <c r="AD15">
        <v>0.19083648920059204</v>
      </c>
      <c r="AE15">
        <v>0.42728453874588013</v>
      </c>
      <c r="AF15">
        <v>5.7457558810710907E-2</v>
      </c>
      <c r="AG15">
        <v>1.2215795868542045E-4</v>
      </c>
      <c r="AH15">
        <v>0.61290192604064941</v>
      </c>
      <c r="AI15">
        <v>0.51190310716629028</v>
      </c>
      <c r="AJ15">
        <v>0.72353214025497437</v>
      </c>
      <c r="AK15">
        <v>0.20592588186264038</v>
      </c>
      <c r="AL15">
        <v>0.7303539514541626</v>
      </c>
      <c r="AM15">
        <v>0.80629205703735352</v>
      </c>
      <c r="AN15">
        <v>0.58254945278167725</v>
      </c>
      <c r="AO15">
        <v>0.14248326420783997</v>
      </c>
      <c r="AP15">
        <v>0.34939062595367432</v>
      </c>
      <c r="AQ15">
        <v>0.50062954425811768</v>
      </c>
      <c r="AR15">
        <v>0.58686435222625732</v>
      </c>
      <c r="AS15">
        <v>0.53859531879425049</v>
      </c>
      <c r="AT15">
        <v>0.74718749523162842</v>
      </c>
      <c r="AU15">
        <v>0.79638051986694336</v>
      </c>
      <c r="AV15">
        <v>4.6490252017974854E-2</v>
      </c>
      <c r="AW15">
        <v>6.3263393938541412E-2</v>
      </c>
      <c r="AX15">
        <v>3.6820914596319199E-2</v>
      </c>
      <c r="AY15">
        <v>8.6251094937324524E-2</v>
      </c>
      <c r="AZ15">
        <v>0.19311681389808655</v>
      </c>
      <c r="BA15">
        <v>2.5969011709094048E-2</v>
      </c>
      <c r="BB15">
        <v>5.5181859352160245E-5</v>
      </c>
      <c r="BC15">
        <v>0.42912310361862183</v>
      </c>
      <c r="BD15">
        <v>0.57087689638137817</v>
      </c>
      <c r="BE15">
        <v>2.2502174600958824E-2</v>
      </c>
      <c r="BF15">
        <v>0.25327730178833008</v>
      </c>
      <c r="BG15">
        <v>0.49415844678878784</v>
      </c>
      <c r="BH15">
        <v>0.19990140199661255</v>
      </c>
      <c r="BI15">
        <v>3.0160687863826752E-2</v>
      </c>
      <c r="BJ15">
        <v>5.6032087653875351E-2</v>
      </c>
      <c r="BK15">
        <v>0.24278518557548523</v>
      </c>
      <c r="BL15">
        <v>0.10467749834060669</v>
      </c>
      <c r="BM15">
        <v>6.0793831944465637E-2</v>
      </c>
      <c r="BN15">
        <v>0.31270092725753784</v>
      </c>
      <c r="BO15">
        <v>0.22301048040390015</v>
      </c>
      <c r="BP15">
        <v>0.10271032154560089</v>
      </c>
      <c r="BQ15">
        <v>0.14000688493251801</v>
      </c>
      <c r="BR15">
        <v>8.1504359841346741E-2</v>
      </c>
      <c r="BS15">
        <v>0.19080780446529388</v>
      </c>
      <c r="BT15">
        <v>0.42735990881919861</v>
      </c>
      <c r="BU15">
        <v>5.7488448917865753E-2</v>
      </c>
      <c r="BV15">
        <v>1.2225913815200329E-4</v>
      </c>
      <c r="BW15">
        <v>2.1279536187648773E-2</v>
      </c>
      <c r="BX15">
        <v>4.4687829911708832E-2</v>
      </c>
      <c r="BY15">
        <v>0.3876006007194519</v>
      </c>
      <c r="BZ15">
        <v>0.10931201279163361</v>
      </c>
      <c r="CA15">
        <v>1.3917717151343822E-2</v>
      </c>
      <c r="CB15">
        <v>2.4404462426900864E-2</v>
      </c>
      <c r="CC15">
        <v>4.3667655438184738E-2</v>
      </c>
      <c r="CD15">
        <v>0.24149405956268311</v>
      </c>
      <c r="CE15">
        <v>0.48225861787796021</v>
      </c>
      <c r="CF15">
        <v>0.24978342652320862</v>
      </c>
      <c r="CG15">
        <v>0.20996464788913727</v>
      </c>
      <c r="CH15">
        <v>5.7993289083242416E-2</v>
      </c>
      <c r="CI15">
        <v>8.3972752094268799E-2</v>
      </c>
      <c r="CJ15">
        <v>9.9860414862632751E-2</v>
      </c>
      <c r="CK15">
        <v>7.1662627160549164E-2</v>
      </c>
      <c r="CL15">
        <v>0.26175770163536072</v>
      </c>
      <c r="CM15">
        <v>0.14853852987289429</v>
      </c>
      <c r="CN15">
        <v>5.976172536611557E-2</v>
      </c>
      <c r="CO15">
        <v>3.5729542374610901E-2</v>
      </c>
      <c r="CP15">
        <v>1.6471032053232193E-2</v>
      </c>
      <c r="CQ15">
        <v>5.9726633131504059E-2</v>
      </c>
      <c r="CR15">
        <v>7.4336409568786621E-2</v>
      </c>
      <c r="CS15">
        <v>9.0450279414653778E-2</v>
      </c>
      <c r="CT15">
        <v>0.14616048336029053</v>
      </c>
      <c r="CU15">
        <v>9.7799979150295258E-2</v>
      </c>
      <c r="CV15">
        <v>5.8695606887340546E-2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0.51956772804260254</v>
      </c>
      <c r="DE15">
        <v>0.48043224215507507</v>
      </c>
      <c r="DF15">
        <v>8.9560098946094513E-2</v>
      </c>
      <c r="DG15">
        <v>0.48215621709823608</v>
      </c>
      <c r="DH15">
        <v>0.34214791655540466</v>
      </c>
      <c r="DI15">
        <v>8.0643832683563232E-2</v>
      </c>
      <c r="DJ15">
        <v>5.4919286631047726E-3</v>
      </c>
      <c r="DK15">
        <v>3.932156041264534E-2</v>
      </c>
      <c r="DL15">
        <v>0.21243821084499359</v>
      </c>
      <c r="DM15">
        <v>0.11342942714691162</v>
      </c>
      <c r="DN15">
        <v>0.11337024718523026</v>
      </c>
      <c r="DO15">
        <v>0.3698229193687439</v>
      </c>
      <c r="DP15">
        <v>0.1516176164150238</v>
      </c>
      <c r="DX15">
        <v>1707.9365234375</v>
      </c>
      <c r="DY15">
        <v>1918.52490234375</v>
      </c>
      <c r="DZ15">
        <v>1427.785400390625</v>
      </c>
      <c r="EA15">
        <v>401.60006713867188</v>
      </c>
      <c r="EB15">
        <v>1158.61572265625</v>
      </c>
      <c r="EC15">
        <v>1862.811279296875</v>
      </c>
      <c r="ED15">
        <v>2118.46484375</v>
      </c>
      <c r="EE15">
        <v>2058.733154296875</v>
      </c>
      <c r="EF15">
        <v>711.6143798828125</v>
      </c>
      <c r="EG15">
        <v>952.78668212890625</v>
      </c>
      <c r="EH15">
        <v>1151.5321044921875</v>
      </c>
      <c r="EI15">
        <v>1008.3230590820313</v>
      </c>
      <c r="EJ15">
        <v>1444.002685546875</v>
      </c>
      <c r="EK15">
        <v>3598.093505859375</v>
      </c>
      <c r="EL15">
        <v>822.2335205078125</v>
      </c>
      <c r="EM15">
        <v>1778.09814453125</v>
      </c>
      <c r="EN15">
        <v>1427.355712890625</v>
      </c>
      <c r="EO15">
        <v>1438.75927734375</v>
      </c>
      <c r="EP15">
        <v>1889.2996826171875</v>
      </c>
      <c r="EQ15">
        <v>3066.478271484375</v>
      </c>
      <c r="ER15">
        <v>1387.4808349609375</v>
      </c>
      <c r="ES15">
        <v>2085.34765625</v>
      </c>
      <c r="ET15">
        <v>1564.7296142578125</v>
      </c>
      <c r="EU15">
        <v>1153.556640625</v>
      </c>
      <c r="EV15">
        <v>1197.7857666015625</v>
      </c>
      <c r="EW15">
        <v>940.781005859375</v>
      </c>
      <c r="EX15">
        <v>589.24420166015625</v>
      </c>
      <c r="EY15">
        <v>1709.4503173828125</v>
      </c>
      <c r="EZ15">
        <v>1038.4398193359375</v>
      </c>
      <c r="FA15">
        <v>2589.857421875</v>
      </c>
      <c r="FB15">
        <v>1476.1402587890625</v>
      </c>
      <c r="FC15">
        <v>4751.1103515625</v>
      </c>
      <c r="FD15">
        <v>1357.158203125</v>
      </c>
      <c r="FE15">
        <v>5.9426126480102539</v>
      </c>
      <c r="FF15">
        <v>3254.06103515625</v>
      </c>
      <c r="FG15">
        <v>0.42260640859603882</v>
      </c>
      <c r="FH15">
        <v>0.17849332094192505</v>
      </c>
      <c r="FI15">
        <v>0.2414274662733078</v>
      </c>
      <c r="FJ15">
        <v>1667.999755859375</v>
      </c>
      <c r="FK15">
        <v>956.1295166015625</v>
      </c>
      <c r="FL15">
        <v>1343.1314697265625</v>
      </c>
      <c r="FM15">
        <v>0.462281733751297</v>
      </c>
      <c r="FN15">
        <v>0.24438942968845367</v>
      </c>
      <c r="FO15">
        <v>0.23185472190380096</v>
      </c>
      <c r="FP15">
        <v>5.4873179644346237E-2</v>
      </c>
      <c r="FQ15">
        <v>6.600936409085989E-3</v>
      </c>
      <c r="FR15">
        <v>0.68408691883087158</v>
      </c>
      <c r="FS15">
        <v>0.57349330186843872</v>
      </c>
      <c r="FT15">
        <v>0.57492905855178833</v>
      </c>
      <c r="FU15">
        <v>0.46738335490226746</v>
      </c>
      <c r="FV15">
        <v>0.73349684476852417</v>
      </c>
      <c r="FW15">
        <v>0.34061950445175171</v>
      </c>
      <c r="FX15">
        <v>1.9749321043491364E-2</v>
      </c>
      <c r="FY15">
        <v>0.17439208924770355</v>
      </c>
      <c r="FZ15">
        <v>0.24895015358924866</v>
      </c>
      <c r="GA15">
        <v>0.25372022390365601</v>
      </c>
      <c r="GB15">
        <v>0.30318823456764221</v>
      </c>
      <c r="GC15">
        <v>0.67405390739440918</v>
      </c>
      <c r="GD15">
        <v>0.32594612240791321</v>
      </c>
      <c r="GE15">
        <v>0.17718380689620972</v>
      </c>
      <c r="GF15">
        <v>0.37158384919166565</v>
      </c>
      <c r="GG15">
        <v>9.7074948251247406E-2</v>
      </c>
      <c r="GH15">
        <v>3.7451170384883881E-2</v>
      </c>
      <c r="GI15">
        <v>0.23356558382511139</v>
      </c>
      <c r="GJ15">
        <v>8.3140656352043152E-2</v>
      </c>
      <c r="GK15">
        <v>0.98170864582061768</v>
      </c>
      <c r="GL15">
        <v>0.913219153881073</v>
      </c>
      <c r="GM15">
        <v>0.31141993403434753</v>
      </c>
      <c r="GN15">
        <v>0.29695534706115723</v>
      </c>
    </row>
    <row r="16" spans="1:196" x14ac:dyDescent="0.25">
      <c r="A16" s="156" t="str">
        <f t="shared" si="0"/>
        <v>2015_0_RJ</v>
      </c>
      <c r="B16">
        <v>2015</v>
      </c>
      <c r="C16">
        <v>0</v>
      </c>
      <c r="D16" t="s">
        <v>19</v>
      </c>
      <c r="E16">
        <v>3160884.4445266724</v>
      </c>
      <c r="F16">
        <v>5546626.0403423309</v>
      </c>
      <c r="G16">
        <v>2385741.5958156586</v>
      </c>
      <c r="H16">
        <v>3010656.9725666046</v>
      </c>
      <c r="I16">
        <v>147970.48878288269</v>
      </c>
      <c r="J16">
        <v>1.2186075327917933E-3</v>
      </c>
      <c r="K16">
        <v>0.43011206388473511</v>
      </c>
      <c r="L16">
        <v>2.4971859529614449E-3</v>
      </c>
      <c r="M16">
        <v>0.11440807580947876</v>
      </c>
      <c r="N16">
        <v>0.46251282095909119</v>
      </c>
      <c r="O16">
        <v>0.53748714923858643</v>
      </c>
      <c r="P16">
        <v>5.7019172236323357E-3</v>
      </c>
      <c r="Q16">
        <v>0.22760213911533356</v>
      </c>
      <c r="R16">
        <v>0.49035811424255371</v>
      </c>
      <c r="S16">
        <v>0.24032685160636902</v>
      </c>
      <c r="T16">
        <v>3.6010947078466415E-2</v>
      </c>
      <c r="U16">
        <v>2.4019207805395126E-2</v>
      </c>
      <c r="V16">
        <v>0.11198023706674576</v>
      </c>
      <c r="W16">
        <v>0.11328211426734924</v>
      </c>
      <c r="X16">
        <v>4.5660004019737244E-2</v>
      </c>
      <c r="Y16">
        <v>0.37079817056655884</v>
      </c>
      <c r="Z16">
        <v>0.3342602550983429</v>
      </c>
      <c r="AA16">
        <v>1.1919063981622458E-3</v>
      </c>
      <c r="AB16">
        <v>8.6357325315475464E-2</v>
      </c>
      <c r="AC16">
        <v>6.4333930611610413E-2</v>
      </c>
      <c r="AD16">
        <v>0.17934387922286987</v>
      </c>
      <c r="AE16">
        <v>0.60453402996063232</v>
      </c>
      <c r="AF16">
        <v>6.3756562769412994E-2</v>
      </c>
      <c r="AG16">
        <v>4.8234412679448724E-4</v>
      </c>
      <c r="AH16">
        <v>0.56988793611526489</v>
      </c>
      <c r="AI16">
        <v>0.47693085670471191</v>
      </c>
      <c r="AJ16">
        <v>0.68470215797424316</v>
      </c>
      <c r="AK16">
        <v>5.6413464248180389E-2</v>
      </c>
      <c r="AL16">
        <v>0.66455429792404175</v>
      </c>
      <c r="AM16">
        <v>0.82658171653747559</v>
      </c>
      <c r="AN16">
        <v>0.58444130420684814</v>
      </c>
      <c r="AO16">
        <v>0.11733555048704147</v>
      </c>
      <c r="AP16">
        <v>0.3523399829864502</v>
      </c>
      <c r="AQ16">
        <v>0.35823506116867065</v>
      </c>
      <c r="AR16">
        <v>0.48037397861480713</v>
      </c>
      <c r="AS16">
        <v>0.44442588090896606</v>
      </c>
      <c r="AT16">
        <v>0.64911895990371704</v>
      </c>
      <c r="AU16">
        <v>0.71282291412353516</v>
      </c>
      <c r="AV16">
        <v>5.549615016207099E-4</v>
      </c>
      <c r="AW16">
        <v>4.0131676942110062E-2</v>
      </c>
      <c r="AX16">
        <v>2.9908208176493645E-2</v>
      </c>
      <c r="AY16">
        <v>8.3362162113189697E-2</v>
      </c>
      <c r="AZ16">
        <v>0.28097543120384216</v>
      </c>
      <c r="BA16">
        <v>2.9630880802869797E-2</v>
      </c>
      <c r="BB16">
        <v>2.2464827634394169E-4</v>
      </c>
      <c r="BC16">
        <v>0.45900604128837585</v>
      </c>
      <c r="BD16">
        <v>0.54099392890930176</v>
      </c>
      <c r="BE16">
        <v>4.4386805966496468E-3</v>
      </c>
      <c r="BF16">
        <v>0.21507447957992554</v>
      </c>
      <c r="BG16">
        <v>0.49590423703193665</v>
      </c>
      <c r="BH16">
        <v>0.24714401364326477</v>
      </c>
      <c r="BI16">
        <v>3.7438564002513885E-2</v>
      </c>
      <c r="BJ16">
        <v>2.4608626961708069E-2</v>
      </c>
      <c r="BK16">
        <v>0.11097489297389984</v>
      </c>
      <c r="BL16">
        <v>0.11300869286060333</v>
      </c>
      <c r="BM16">
        <v>4.3336845934391022E-2</v>
      </c>
      <c r="BN16">
        <v>0.36839798092842102</v>
      </c>
      <c r="BO16">
        <v>0.33967295289039612</v>
      </c>
      <c r="BP16">
        <v>1.1922959238290787E-3</v>
      </c>
      <c r="BQ16">
        <v>8.6369417607784271E-2</v>
      </c>
      <c r="BR16">
        <v>6.4328096807003021E-2</v>
      </c>
      <c r="BS16">
        <v>0.17927847802639008</v>
      </c>
      <c r="BT16">
        <v>0.60458278656005859</v>
      </c>
      <c r="BU16">
        <v>6.3766427338123322E-2</v>
      </c>
      <c r="BV16">
        <v>4.8250405234284699E-4</v>
      </c>
      <c r="BW16">
        <v>2.9681038111448288E-2</v>
      </c>
      <c r="BX16">
        <v>3.4006096422672272E-2</v>
      </c>
      <c r="BY16">
        <v>0.49937844276428223</v>
      </c>
      <c r="BZ16">
        <v>5.5791493505239487E-2</v>
      </c>
      <c r="CA16">
        <v>1.2369053438305855E-2</v>
      </c>
      <c r="CB16">
        <v>5.426919087767601E-3</v>
      </c>
      <c r="CC16">
        <v>3.5583481192588806E-2</v>
      </c>
      <c r="CD16">
        <v>0.21085821092128754</v>
      </c>
      <c r="CE16">
        <v>0.50998461246490479</v>
      </c>
      <c r="CF16">
        <v>0.22913588583469391</v>
      </c>
      <c r="CG16">
        <v>0.19475758075714111</v>
      </c>
      <c r="CH16">
        <v>6.6121906042098999E-2</v>
      </c>
      <c r="CI16">
        <v>4.6787198632955551E-2</v>
      </c>
      <c r="CJ16">
        <v>5.4108012467622757E-2</v>
      </c>
      <c r="CK16">
        <v>4.0468078106641769E-2</v>
      </c>
      <c r="CL16">
        <v>0.22928303480148315</v>
      </c>
      <c r="CM16">
        <v>9.9320374429225922E-2</v>
      </c>
      <c r="CN16">
        <v>3.601687029004097E-2</v>
      </c>
      <c r="CO16">
        <v>2.0219376310706139E-2</v>
      </c>
      <c r="CP16">
        <v>9.7427759319543839E-3</v>
      </c>
      <c r="CQ16">
        <v>1.9591756165027618E-2</v>
      </c>
      <c r="CR16">
        <v>5.4352372884750366E-2</v>
      </c>
      <c r="CS16">
        <v>4.835236445069313E-2</v>
      </c>
      <c r="CT16">
        <v>9.5241129398345947E-2</v>
      </c>
      <c r="CU16">
        <v>5.3412493318319321E-2</v>
      </c>
      <c r="CV16">
        <v>3.1602777540683746E-2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0.53587549924850464</v>
      </c>
      <c r="DE16">
        <v>0.46412450075149536</v>
      </c>
      <c r="DF16">
        <v>2.8853405267000198E-2</v>
      </c>
      <c r="DG16">
        <v>0.48346215486526489</v>
      </c>
      <c r="DH16">
        <v>0.37555718421936035</v>
      </c>
      <c r="DI16">
        <v>0.10473455488681793</v>
      </c>
      <c r="DJ16">
        <v>7.3926919139921665E-3</v>
      </c>
      <c r="DK16">
        <v>1.2558081187307835E-2</v>
      </c>
      <c r="DL16">
        <v>0.12843546271324158</v>
      </c>
      <c r="DM16">
        <v>0.11453592777252197</v>
      </c>
      <c r="DN16">
        <v>9.312884509563446E-2</v>
      </c>
      <c r="DO16">
        <v>0.42447632551193237</v>
      </c>
      <c r="DP16">
        <v>0.22686533629894257</v>
      </c>
      <c r="DX16">
        <v>2418.0625</v>
      </c>
      <c r="DY16">
        <v>2742.06005859375</v>
      </c>
      <c r="DZ16">
        <v>2035.778076171875</v>
      </c>
      <c r="EA16">
        <v>666.83148193359375</v>
      </c>
      <c r="EB16">
        <v>1527.619384765625</v>
      </c>
      <c r="EC16">
        <v>2486.272216796875</v>
      </c>
      <c r="ED16">
        <v>2890.87841796875</v>
      </c>
      <c r="EE16">
        <v>3719.33642578125</v>
      </c>
      <c r="EF16">
        <v>1242.142578125</v>
      </c>
      <c r="EG16">
        <v>1138.35498046875</v>
      </c>
      <c r="EH16">
        <v>1220.61328125</v>
      </c>
      <c r="EI16">
        <v>1136.55810546875</v>
      </c>
      <c r="EJ16">
        <v>1642.73681640625</v>
      </c>
      <c r="EK16">
        <v>4327.10546875</v>
      </c>
      <c r="EL16">
        <v>6825.4775390625</v>
      </c>
      <c r="EM16">
        <v>2925.261962890625</v>
      </c>
      <c r="EN16">
        <v>1856.34765625</v>
      </c>
      <c r="EO16">
        <v>1817.6453857421875</v>
      </c>
      <c r="EP16">
        <v>2360.777099609375</v>
      </c>
      <c r="EQ16">
        <v>4397.208984375</v>
      </c>
      <c r="ER16">
        <v>3259.308349609375</v>
      </c>
      <c r="ES16">
        <v>2866.67919921875</v>
      </c>
      <c r="ET16">
        <v>2198.04150390625</v>
      </c>
      <c r="EU16">
        <v>1708.854736328125</v>
      </c>
      <c r="EV16">
        <v>1812.83642578125</v>
      </c>
      <c r="EW16">
        <v>1044.325439453125</v>
      </c>
      <c r="EX16">
        <v>842.99774169921875</v>
      </c>
      <c r="EY16">
        <v>2157.107421875</v>
      </c>
      <c r="EZ16">
        <v>1452.232666015625</v>
      </c>
      <c r="FA16">
        <v>3669.109130859375</v>
      </c>
      <c r="FB16">
        <v>2271.2490234375</v>
      </c>
      <c r="FC16">
        <v>6040.9091796875</v>
      </c>
      <c r="FD16">
        <v>1934.5396728515625</v>
      </c>
      <c r="FE16">
        <v>0</v>
      </c>
      <c r="FF16">
        <v>4549.146484375</v>
      </c>
      <c r="FG16">
        <v>0.54144155979156494</v>
      </c>
      <c r="FH16">
        <v>9.5249846577644348E-2</v>
      </c>
      <c r="FI16">
        <v>0.21084247529506683</v>
      </c>
      <c r="FJ16">
        <v>2108.99853515625</v>
      </c>
      <c r="FK16">
        <v>1253.951416015625</v>
      </c>
      <c r="FL16">
        <v>1917.46337890625</v>
      </c>
      <c r="FM16">
        <v>0.49720019102096558</v>
      </c>
      <c r="FN16">
        <v>0.22660453617572784</v>
      </c>
      <c r="FO16">
        <v>0.20782142877578735</v>
      </c>
      <c r="FP16">
        <v>5.9151738882064819E-2</v>
      </c>
      <c r="FQ16">
        <v>9.2221098020672798E-3</v>
      </c>
      <c r="FR16">
        <v>0.61626952886581421</v>
      </c>
      <c r="FS16">
        <v>0.55201667547225952</v>
      </c>
      <c r="FT16">
        <v>0.53989803791046143</v>
      </c>
      <c r="FU16">
        <v>0.42043459415435791</v>
      </c>
      <c r="FV16">
        <v>0.76937949657440186</v>
      </c>
      <c r="FW16">
        <v>0.36427351832389832</v>
      </c>
      <c r="FX16">
        <v>9.9263042211532593E-3</v>
      </c>
      <c r="FY16">
        <v>0.11738432198762894</v>
      </c>
      <c r="FZ16">
        <v>0.18004536628723145</v>
      </c>
      <c r="GA16">
        <v>0.27128005027770996</v>
      </c>
      <c r="GB16">
        <v>0.4213639497756958</v>
      </c>
      <c r="GC16">
        <v>0.69386863708496094</v>
      </c>
      <c r="GD16">
        <v>0.30613136291503906</v>
      </c>
      <c r="GE16">
        <v>5.9491291642189026E-2</v>
      </c>
      <c r="GF16">
        <v>0.25892347097396851</v>
      </c>
      <c r="GG16">
        <v>0.15594795346260071</v>
      </c>
      <c r="GH16">
        <v>2.6429880410432816E-2</v>
      </c>
      <c r="GI16">
        <v>0.32787051796913147</v>
      </c>
      <c r="GJ16">
        <v>0.17133690416812897</v>
      </c>
      <c r="GK16">
        <v>0.99355989694595337</v>
      </c>
      <c r="GL16">
        <v>0.95129704475402832</v>
      </c>
      <c r="GM16">
        <v>0.20922131836414337</v>
      </c>
      <c r="GN16">
        <v>0.14961321651935577</v>
      </c>
    </row>
    <row r="17" spans="1:196" x14ac:dyDescent="0.25">
      <c r="A17" s="156" t="str">
        <f t="shared" si="0"/>
        <v>2015_0_RMRJ</v>
      </c>
      <c r="B17">
        <v>2015</v>
      </c>
      <c r="C17">
        <v>0</v>
      </c>
      <c r="D17" t="s">
        <v>17</v>
      </c>
      <c r="E17">
        <v>5867983.4265069962</v>
      </c>
      <c r="F17">
        <v>10277528.814378738</v>
      </c>
      <c r="G17">
        <v>4409545.3878717422</v>
      </c>
      <c r="H17">
        <v>5457999.4922561646</v>
      </c>
      <c r="I17">
        <v>405132.80654239655</v>
      </c>
      <c r="J17">
        <v>1.4057421358302236E-3</v>
      </c>
      <c r="K17">
        <v>0.4290386438369751</v>
      </c>
      <c r="L17">
        <v>3.2267668284475803E-3</v>
      </c>
      <c r="M17">
        <v>9.9127739667892456E-2</v>
      </c>
      <c r="N17">
        <v>0.45048555731773376</v>
      </c>
      <c r="O17">
        <v>0.54951441287994385</v>
      </c>
      <c r="P17">
        <v>8.4808981046080589E-3</v>
      </c>
      <c r="Q17">
        <v>0.2362564355134964</v>
      </c>
      <c r="R17">
        <v>0.49512788653373718</v>
      </c>
      <c r="S17">
        <v>0.22877874970436096</v>
      </c>
      <c r="T17">
        <v>3.135603666305542E-2</v>
      </c>
      <c r="U17">
        <v>2.8524430468678474E-2</v>
      </c>
      <c r="V17">
        <v>0.15151986479759216</v>
      </c>
      <c r="W17">
        <v>0.12744280695915222</v>
      </c>
      <c r="X17">
        <v>5.0711341202259064E-2</v>
      </c>
      <c r="Y17">
        <v>0.38477081060409546</v>
      </c>
      <c r="Z17">
        <v>0.25703078508377075</v>
      </c>
      <c r="AA17">
        <v>3.5954818595200777E-3</v>
      </c>
      <c r="AB17">
        <v>9.3120664358139038E-2</v>
      </c>
      <c r="AC17">
        <v>8.2590848207473755E-2</v>
      </c>
      <c r="AD17">
        <v>0.18740946054458618</v>
      </c>
      <c r="AE17">
        <v>0.57129138708114624</v>
      </c>
      <c r="AF17">
        <v>6.165410578250885E-2</v>
      </c>
      <c r="AG17">
        <v>3.3802702091634274E-4</v>
      </c>
      <c r="AH17">
        <v>0.5709613561630249</v>
      </c>
      <c r="AI17">
        <v>0.47090134024620056</v>
      </c>
      <c r="AJ17">
        <v>0.69139969348907471</v>
      </c>
      <c r="AK17">
        <v>7.2842046618461609E-2</v>
      </c>
      <c r="AL17">
        <v>0.67338156700134277</v>
      </c>
      <c r="AM17">
        <v>0.80720740556716919</v>
      </c>
      <c r="AN17">
        <v>0.58115041255950928</v>
      </c>
      <c r="AO17">
        <v>0.11315757036209106</v>
      </c>
      <c r="AP17">
        <v>0.31146210432052612</v>
      </c>
      <c r="AQ17">
        <v>0.39246994256973267</v>
      </c>
      <c r="AR17">
        <v>0.51056987047195435</v>
      </c>
      <c r="AS17">
        <v>0.45096844434738159</v>
      </c>
      <c r="AT17">
        <v>0.68101108074188232</v>
      </c>
      <c r="AU17">
        <v>0.73082894086837769</v>
      </c>
      <c r="AV17">
        <v>1.6128310235217214E-3</v>
      </c>
      <c r="AW17">
        <v>4.1773360222578049E-2</v>
      </c>
      <c r="AX17">
        <v>3.7032753229141235E-2</v>
      </c>
      <c r="AY17">
        <v>8.4057755768299103E-2</v>
      </c>
      <c r="AZ17">
        <v>0.2562500536441803</v>
      </c>
      <c r="BA17">
        <v>2.765268087387085E-2</v>
      </c>
      <c r="BB17">
        <v>1.5180025366134942E-4</v>
      </c>
      <c r="BC17">
        <v>0.4436478316783905</v>
      </c>
      <c r="BD17">
        <v>0.55635213851928711</v>
      </c>
      <c r="BE17">
        <v>6.1468733474612236E-3</v>
      </c>
      <c r="BF17">
        <v>0.21792192757129669</v>
      </c>
      <c r="BG17">
        <v>0.50461363792419434</v>
      </c>
      <c r="BH17">
        <v>0.23836821317672729</v>
      </c>
      <c r="BI17">
        <v>3.2949343323707581E-2</v>
      </c>
      <c r="BJ17">
        <v>2.8866294771432877E-2</v>
      </c>
      <c r="BK17">
        <v>0.15027496218681335</v>
      </c>
      <c r="BL17">
        <v>0.12824064493179321</v>
      </c>
      <c r="BM17">
        <v>4.7737956047058105E-2</v>
      </c>
      <c r="BN17">
        <v>0.38019490242004395</v>
      </c>
      <c r="BO17">
        <v>0.26468521356582642</v>
      </c>
      <c r="BP17">
        <v>3.5963645204901695E-3</v>
      </c>
      <c r="BQ17">
        <v>9.3137338757514954E-2</v>
      </c>
      <c r="BR17">
        <v>8.2598142325878143E-2</v>
      </c>
      <c r="BS17">
        <v>0.18737095594406128</v>
      </c>
      <c r="BT17">
        <v>0.57129335403442383</v>
      </c>
      <c r="BU17">
        <v>6.1665721237659454E-2</v>
      </c>
      <c r="BV17">
        <v>3.3812050241976976E-4</v>
      </c>
      <c r="BW17">
        <v>3.0508993193507195E-2</v>
      </c>
      <c r="BX17">
        <v>4.5897748321294785E-2</v>
      </c>
      <c r="BY17">
        <v>0.47937166690826416</v>
      </c>
      <c r="BZ17">
        <v>6.7977398633956909E-2</v>
      </c>
      <c r="CA17">
        <v>1.2725631706416607E-2</v>
      </c>
      <c r="CB17">
        <v>9.3116313219070435E-3</v>
      </c>
      <c r="CC17">
        <v>2.885994128882885E-2</v>
      </c>
      <c r="CD17">
        <v>0.22299249470233917</v>
      </c>
      <c r="CE17">
        <v>0.50898909568786621</v>
      </c>
      <c r="CF17">
        <v>0.22983478009700775</v>
      </c>
      <c r="CG17">
        <v>0.19974200427532196</v>
      </c>
      <c r="CH17">
        <v>6.1434138566255569E-2</v>
      </c>
      <c r="CI17">
        <v>6.8973779678344727E-2</v>
      </c>
      <c r="CJ17">
        <v>8.3123669028282166E-2</v>
      </c>
      <c r="CK17">
        <v>5.7367671281099319E-2</v>
      </c>
      <c r="CL17">
        <v>0.30050647258758545</v>
      </c>
      <c r="CM17">
        <v>0.14096158742904663</v>
      </c>
      <c r="CN17">
        <v>5.1292169839143753E-2</v>
      </c>
      <c r="CO17">
        <v>3.0622135847806931E-2</v>
      </c>
      <c r="CP17">
        <v>2.2288277745246887E-2</v>
      </c>
      <c r="CQ17">
        <v>6.1064697802066803E-2</v>
      </c>
      <c r="CR17">
        <v>7.5465202331542969E-2</v>
      </c>
      <c r="CS17">
        <v>6.2691450119018555E-2</v>
      </c>
      <c r="CT17">
        <v>0.1231185644865036</v>
      </c>
      <c r="CU17">
        <v>8.0497220158576965E-2</v>
      </c>
      <c r="CV17">
        <v>4.1699953377246857E-2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0.54321581125259399</v>
      </c>
      <c r="DE17">
        <v>0.45678418874740601</v>
      </c>
      <c r="DF17">
        <v>3.7047132849693298E-2</v>
      </c>
      <c r="DG17">
        <v>0.48425054550170898</v>
      </c>
      <c r="DH17">
        <v>0.36688637733459473</v>
      </c>
      <c r="DI17">
        <v>0.10125209391117096</v>
      </c>
      <c r="DJ17">
        <v>1.0563839226961136E-2</v>
      </c>
      <c r="DK17">
        <v>2.4829350411891937E-2</v>
      </c>
      <c r="DL17">
        <v>0.16484491527080536</v>
      </c>
      <c r="DM17">
        <v>0.11432739347219467</v>
      </c>
      <c r="DN17">
        <v>8.9601218700408936E-2</v>
      </c>
      <c r="DO17">
        <v>0.450478196144104</v>
      </c>
      <c r="DP17">
        <v>0.15591892600059509</v>
      </c>
      <c r="DX17">
        <v>2025.3917236328125</v>
      </c>
      <c r="DY17">
        <v>2272.77734375</v>
      </c>
      <c r="DZ17">
        <v>1715.1708984375</v>
      </c>
      <c r="EA17">
        <v>577.9676513671875</v>
      </c>
      <c r="EB17">
        <v>1369.1483154296875</v>
      </c>
      <c r="EC17">
        <v>2093.39306640625</v>
      </c>
      <c r="ED17">
        <v>2406.121826171875</v>
      </c>
      <c r="EE17">
        <v>2851.06103515625</v>
      </c>
      <c r="EF17">
        <v>1094.92626953125</v>
      </c>
      <c r="EG17">
        <v>1059.439208984375</v>
      </c>
      <c r="EH17">
        <v>1207.9669189453125</v>
      </c>
      <c r="EI17">
        <v>1105.13671875</v>
      </c>
      <c r="EJ17">
        <v>1526.5936279296875</v>
      </c>
      <c r="EK17">
        <v>3952.94677734375</v>
      </c>
      <c r="EL17">
        <v>2238.88525390625</v>
      </c>
      <c r="EM17">
        <v>2227.7666015625</v>
      </c>
      <c r="EN17">
        <v>1542.39013671875</v>
      </c>
      <c r="EO17">
        <v>1528.9674072265625</v>
      </c>
      <c r="EP17">
        <v>2021.19580078125</v>
      </c>
      <c r="EQ17">
        <v>3866.556640625</v>
      </c>
      <c r="ER17">
        <v>2902.90087890625</v>
      </c>
      <c r="ES17">
        <v>2364.747802734375</v>
      </c>
      <c r="ET17">
        <v>1857.965576171875</v>
      </c>
      <c r="EU17">
        <v>1491.0902099609375</v>
      </c>
      <c r="EV17">
        <v>1580.142333984375</v>
      </c>
      <c r="EW17">
        <v>1013.9947509765625</v>
      </c>
      <c r="EX17">
        <v>792.4932861328125</v>
      </c>
      <c r="EY17">
        <v>1856.7581787109375</v>
      </c>
      <c r="EZ17">
        <v>1275.4962158203125</v>
      </c>
      <c r="FA17">
        <v>3092.4482421875</v>
      </c>
      <c r="FB17">
        <v>1673.748779296875</v>
      </c>
      <c r="FC17">
        <v>5463.91455078125</v>
      </c>
      <c r="FD17">
        <v>1645.91015625</v>
      </c>
      <c r="FE17">
        <v>0</v>
      </c>
      <c r="FF17">
        <v>4055.765869140625</v>
      </c>
      <c r="FG17">
        <v>0.52260571718215942</v>
      </c>
      <c r="FH17">
        <v>0.12324336171150208</v>
      </c>
      <c r="FI17">
        <v>0.22296027839183807</v>
      </c>
      <c r="FJ17">
        <v>1819.373046875</v>
      </c>
      <c r="FK17">
        <v>1109.1875</v>
      </c>
      <c r="FL17">
        <v>1631.3525390625</v>
      </c>
      <c r="FM17">
        <v>0.49147307872772217</v>
      </c>
      <c r="FN17">
        <v>0.22600311040878296</v>
      </c>
      <c r="FO17">
        <v>0.21805799007415771</v>
      </c>
      <c r="FP17">
        <v>5.7676948606967926E-2</v>
      </c>
      <c r="FQ17">
        <v>6.7888796329498291E-3</v>
      </c>
      <c r="FR17">
        <v>0.62609297037124634</v>
      </c>
      <c r="FS17">
        <v>0.53693610429763794</v>
      </c>
      <c r="FT17">
        <v>0.54084378480911255</v>
      </c>
      <c r="FU17">
        <v>0.43344047665596008</v>
      </c>
      <c r="FV17">
        <v>0.7305724024772644</v>
      </c>
      <c r="FW17">
        <v>0.37199625372886658</v>
      </c>
      <c r="FX17">
        <v>1.2114927172660828E-2</v>
      </c>
      <c r="FY17">
        <v>0.13889315724372864</v>
      </c>
      <c r="FZ17">
        <v>0.21195036172866821</v>
      </c>
      <c r="GA17">
        <v>0.26080989837646484</v>
      </c>
      <c r="GB17">
        <v>0.37623167037963867</v>
      </c>
      <c r="GC17">
        <v>0.69382774829864502</v>
      </c>
      <c r="GD17">
        <v>0.30617222189903259</v>
      </c>
      <c r="GE17">
        <v>8.7095960974693298E-2</v>
      </c>
      <c r="GF17">
        <v>0.29987561702728271</v>
      </c>
      <c r="GG17">
        <v>0.15176180005073547</v>
      </c>
      <c r="GH17">
        <v>3.216925635933876E-2</v>
      </c>
      <c r="GI17">
        <v>0.31099975109100342</v>
      </c>
      <c r="GJ17">
        <v>0.11809762567281723</v>
      </c>
      <c r="GK17">
        <v>0.98313295841217041</v>
      </c>
      <c r="GL17">
        <v>0.92895042896270752</v>
      </c>
      <c r="GM17">
        <v>0.24541400372982025</v>
      </c>
      <c r="GN17">
        <v>0.19082823395729065</v>
      </c>
    </row>
    <row r="18" spans="1:196" x14ac:dyDescent="0.25">
      <c r="A18" s="156" t="str">
        <f t="shared" si="0"/>
        <v>2015_0_SEMT</v>
      </c>
      <c r="B18">
        <v>2015</v>
      </c>
      <c r="C18">
        <v>0</v>
      </c>
      <c r="D18" t="s">
        <v>15</v>
      </c>
      <c r="E18">
        <v>21078362.860062122</v>
      </c>
      <c r="F18">
        <v>33616854.843756199</v>
      </c>
      <c r="G18">
        <v>12538491.983694077</v>
      </c>
      <c r="H18">
        <v>19195362.005431652</v>
      </c>
      <c r="I18">
        <v>1861792.7032556534</v>
      </c>
      <c r="J18">
        <v>2.64023058116436E-3</v>
      </c>
      <c r="K18">
        <v>0.37298759818077087</v>
      </c>
      <c r="L18">
        <v>5.0784517079591751E-3</v>
      </c>
      <c r="M18">
        <v>7.7518418431282043E-2</v>
      </c>
      <c r="N18">
        <v>0.46126794815063477</v>
      </c>
      <c r="O18">
        <v>0.53873205184936523</v>
      </c>
      <c r="P18">
        <v>1.8968578428030014E-2</v>
      </c>
      <c r="Q18">
        <v>0.25930529832839966</v>
      </c>
      <c r="R18">
        <v>0.48223003745079041</v>
      </c>
      <c r="S18">
        <v>0.21052636206150055</v>
      </c>
      <c r="T18">
        <v>2.8969734907150269E-2</v>
      </c>
      <c r="U18">
        <v>2.5155177339911461E-2</v>
      </c>
      <c r="V18">
        <v>0.15746749937534332</v>
      </c>
      <c r="W18">
        <v>0.10676434636116028</v>
      </c>
      <c r="X18">
        <v>5.7759903371334076E-2</v>
      </c>
      <c r="Y18">
        <v>0.35722553730010986</v>
      </c>
      <c r="Z18">
        <v>0.29562750458717346</v>
      </c>
      <c r="AA18">
        <v>4.2198430746793747E-3</v>
      </c>
      <c r="AB18">
        <v>0.13437120616436005</v>
      </c>
      <c r="AC18">
        <v>7.6111286878585815E-2</v>
      </c>
      <c r="AD18">
        <v>0.1809675395488739</v>
      </c>
      <c r="AE18">
        <v>0.55846536159515381</v>
      </c>
      <c r="AF18">
        <v>4.5652572065591812E-2</v>
      </c>
      <c r="AG18">
        <v>2.1221658971626312E-4</v>
      </c>
      <c r="AH18">
        <v>0.62701237201690674</v>
      </c>
      <c r="AI18">
        <v>0.53870153427124023</v>
      </c>
      <c r="AJ18">
        <v>0.72938358783721924</v>
      </c>
      <c r="AK18">
        <v>0.16020262241363525</v>
      </c>
      <c r="AL18">
        <v>0.75683021545410156</v>
      </c>
      <c r="AM18">
        <v>0.83520060777664185</v>
      </c>
      <c r="AN18">
        <v>0.6064988374710083</v>
      </c>
      <c r="AO18">
        <v>0.13838860392570496</v>
      </c>
      <c r="AP18">
        <v>0.32272467017173767</v>
      </c>
      <c r="AQ18">
        <v>0.44538870453834534</v>
      </c>
      <c r="AR18">
        <v>0.54733246564865112</v>
      </c>
      <c r="AS18">
        <v>0.50389933586120605</v>
      </c>
      <c r="AT18">
        <v>0.73361539840698242</v>
      </c>
      <c r="AU18">
        <v>0.79430902004241943</v>
      </c>
      <c r="AV18">
        <v>2.0042187534272671E-3</v>
      </c>
      <c r="AW18">
        <v>6.3841745257377625E-2</v>
      </c>
      <c r="AX18">
        <v>3.6147184669971466E-2</v>
      </c>
      <c r="AY18">
        <v>8.5967317223548889E-2</v>
      </c>
      <c r="AZ18">
        <v>0.26531264185905457</v>
      </c>
      <c r="BA18">
        <v>2.1688317880034447E-2</v>
      </c>
      <c r="BB18">
        <v>1.0082179505843669E-4</v>
      </c>
      <c r="BC18">
        <v>0.45464152097702026</v>
      </c>
      <c r="BD18">
        <v>0.54535847902297974</v>
      </c>
      <c r="BE18">
        <v>1.295804139226675E-2</v>
      </c>
      <c r="BF18">
        <v>0.23843185603618622</v>
      </c>
      <c r="BG18">
        <v>0.4954436719417572</v>
      </c>
      <c r="BH18">
        <v>0.22199524939060211</v>
      </c>
      <c r="BI18">
        <v>3.1171193346381187E-2</v>
      </c>
      <c r="BJ18">
        <v>2.5856805965304375E-2</v>
      </c>
      <c r="BK18">
        <v>0.15863114595413208</v>
      </c>
      <c r="BL18">
        <v>0.1068582609295845</v>
      </c>
      <c r="BM18">
        <v>5.2393924444913864E-2</v>
      </c>
      <c r="BN18">
        <v>0.3512347936630249</v>
      </c>
      <c r="BO18">
        <v>0.30502510070800781</v>
      </c>
      <c r="BP18">
        <v>4.2019062675535679E-3</v>
      </c>
      <c r="BQ18">
        <v>0.1343957930803299</v>
      </c>
      <c r="BR18">
        <v>7.6128274202346802E-2</v>
      </c>
      <c r="BS18">
        <v>0.18090686202049255</v>
      </c>
      <c r="BT18">
        <v>0.55848944187164307</v>
      </c>
      <c r="BU18">
        <v>4.5665428042411804E-2</v>
      </c>
      <c r="BV18">
        <v>2.1230812126304954E-4</v>
      </c>
      <c r="BW18">
        <v>2.7890579774975777E-2</v>
      </c>
      <c r="BX18">
        <v>4.0931977331638336E-2</v>
      </c>
      <c r="BY18">
        <v>0.49346798658370972</v>
      </c>
      <c r="BZ18">
        <v>8.5415452718734741E-2</v>
      </c>
      <c r="CA18">
        <v>1.5231762081384659E-2</v>
      </c>
      <c r="CB18">
        <v>9.6781551837921143E-3</v>
      </c>
      <c r="CC18">
        <v>4.4933490455150604E-2</v>
      </c>
      <c r="CD18">
        <v>0.19985373318195343</v>
      </c>
      <c r="CE18">
        <v>0.48438861966133118</v>
      </c>
      <c r="CF18">
        <v>0.2356707751750946</v>
      </c>
      <c r="CG18">
        <v>0.22158986330032349</v>
      </c>
      <c r="CH18">
        <v>5.8350741863250732E-2</v>
      </c>
      <c r="CI18">
        <v>8.8288590312004089E-2</v>
      </c>
      <c r="CJ18">
        <v>0.10129770636558533</v>
      </c>
      <c r="CK18">
        <v>7.7156826853752136E-2</v>
      </c>
      <c r="CL18">
        <v>0.36024513840675354</v>
      </c>
      <c r="CM18">
        <v>0.16164682805538177</v>
      </c>
      <c r="CN18">
        <v>6.3645787537097931E-2</v>
      </c>
      <c r="CO18">
        <v>3.91840860247612E-2</v>
      </c>
      <c r="CP18">
        <v>1.9888885319232941E-2</v>
      </c>
      <c r="CQ18">
        <v>6.6432878375053406E-2</v>
      </c>
      <c r="CR18">
        <v>8.0289542675018311E-2</v>
      </c>
      <c r="CS18">
        <v>8.7206199765205383E-2</v>
      </c>
      <c r="CT18">
        <v>0.17224445939064026</v>
      </c>
      <c r="CU18">
        <v>0.10399551689624786</v>
      </c>
      <c r="CV18">
        <v>5.9969522058963776E-2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0.52916139364242554</v>
      </c>
      <c r="DE18">
        <v>0.47083863615989685</v>
      </c>
      <c r="DF18">
        <v>7.7667549252510071E-2</v>
      </c>
      <c r="DG18">
        <v>0.47542232275009155</v>
      </c>
      <c r="DH18">
        <v>0.34698045253753662</v>
      </c>
      <c r="DI18">
        <v>9.338165819644928E-2</v>
      </c>
      <c r="DJ18">
        <v>6.5480452030897141E-3</v>
      </c>
      <c r="DK18">
        <v>1.832861639559269E-2</v>
      </c>
      <c r="DL18">
        <v>0.14223335683345795</v>
      </c>
      <c r="DM18">
        <v>0.10542631894350052</v>
      </c>
      <c r="DN18">
        <v>0.11188168823719025</v>
      </c>
      <c r="DO18">
        <v>0.42150837182998657</v>
      </c>
      <c r="DP18">
        <v>0.20062164962291718</v>
      </c>
      <c r="DX18">
        <v>2388.32763671875</v>
      </c>
      <c r="DY18">
        <v>2747.62060546875</v>
      </c>
      <c r="DZ18">
        <v>1957.40380859375</v>
      </c>
      <c r="EA18">
        <v>584.94940185546875</v>
      </c>
      <c r="EB18">
        <v>1471.788330078125</v>
      </c>
      <c r="EC18">
        <v>2536.3876953125</v>
      </c>
      <c r="ED18">
        <v>3022.32568359375</v>
      </c>
      <c r="EE18">
        <v>3308.911865234375</v>
      </c>
      <c r="EF18">
        <v>1131.42626953125</v>
      </c>
      <c r="EG18">
        <v>1167.7379150390625</v>
      </c>
      <c r="EH18">
        <v>1262.7999267578125</v>
      </c>
      <c r="EI18">
        <v>1158.8369140625</v>
      </c>
      <c r="EJ18">
        <v>1597.7479248046875</v>
      </c>
      <c r="EK18">
        <v>4646.08154296875</v>
      </c>
      <c r="EL18">
        <v>1731.440185546875</v>
      </c>
      <c r="EM18">
        <v>2628.697265625</v>
      </c>
      <c r="EN18">
        <v>1816.853515625</v>
      </c>
      <c r="EO18">
        <v>1768.0858154296875</v>
      </c>
      <c r="EP18">
        <v>2482.18701171875</v>
      </c>
      <c r="EQ18">
        <v>3996.59423828125</v>
      </c>
      <c r="ER18">
        <v>2212.87109375</v>
      </c>
      <c r="ES18">
        <v>2927.865966796875</v>
      </c>
      <c r="ET18">
        <v>2244.6669921875</v>
      </c>
      <c r="EU18">
        <v>1557.7138671875</v>
      </c>
      <c r="EV18">
        <v>1649.1839599609375</v>
      </c>
      <c r="EW18">
        <v>1057.39501953125</v>
      </c>
      <c r="EX18">
        <v>813.6385498046875</v>
      </c>
      <c r="EY18">
        <v>2199.068115234375</v>
      </c>
      <c r="EZ18">
        <v>1705.6036376953125</v>
      </c>
      <c r="FA18">
        <v>3111.102294921875</v>
      </c>
      <c r="FB18">
        <v>1695.6807861328125</v>
      </c>
      <c r="FC18">
        <v>7010.72265625</v>
      </c>
      <c r="FD18">
        <v>2013.48046875</v>
      </c>
      <c r="FE18">
        <v>0</v>
      </c>
      <c r="FF18">
        <v>4054.03564453125</v>
      </c>
      <c r="FG18">
        <v>0.53651565313339233</v>
      </c>
      <c r="FH18">
        <v>0.13610216975212097</v>
      </c>
      <c r="FI18">
        <v>0.19983319938182831</v>
      </c>
      <c r="FJ18">
        <v>2130.13134765625</v>
      </c>
      <c r="FK18">
        <v>1403.078125</v>
      </c>
      <c r="FL18">
        <v>1988.532470703125</v>
      </c>
      <c r="FM18">
        <v>0.46342575550079346</v>
      </c>
      <c r="FN18">
        <v>0.23076987266540527</v>
      </c>
      <c r="FO18">
        <v>0.24442978203296661</v>
      </c>
      <c r="FP18">
        <v>5.3892005234956741E-2</v>
      </c>
      <c r="FQ18">
        <v>7.482605054974556E-3</v>
      </c>
      <c r="FR18">
        <v>0.68476998805999756</v>
      </c>
      <c r="FS18">
        <v>0.58656507730484009</v>
      </c>
      <c r="FT18">
        <v>0.60713887214660645</v>
      </c>
      <c r="FU18">
        <v>0.47779056429862976</v>
      </c>
      <c r="FV18">
        <v>0.80023527145385742</v>
      </c>
      <c r="FW18">
        <v>0.3344128429889679</v>
      </c>
      <c r="FX18">
        <v>1.4902572147548199E-2</v>
      </c>
      <c r="FY18">
        <v>0.15365435183048248</v>
      </c>
      <c r="FZ18">
        <v>0.22557835280895233</v>
      </c>
      <c r="GA18">
        <v>0.26818594336509705</v>
      </c>
      <c r="GB18">
        <v>0.33767879009246826</v>
      </c>
      <c r="GC18">
        <v>0.68071824312210083</v>
      </c>
      <c r="GD18">
        <v>0.31928175687789917</v>
      </c>
      <c r="GE18">
        <v>8.8735409080982208E-2</v>
      </c>
      <c r="GF18">
        <v>0.31926709413528442</v>
      </c>
      <c r="GG18">
        <v>0.12934710085391998</v>
      </c>
      <c r="GH18">
        <v>3.5348214209079742E-2</v>
      </c>
      <c r="GI18">
        <v>0.2955925464630127</v>
      </c>
      <c r="GJ18">
        <v>0.13170965015888214</v>
      </c>
      <c r="GK18">
        <v>0.98287653923034668</v>
      </c>
      <c r="GL18">
        <v>0.90931987762451172</v>
      </c>
      <c r="GM18">
        <v>0.22818931937217712</v>
      </c>
      <c r="GN18">
        <v>0.20234687626361847</v>
      </c>
    </row>
    <row r="19" spans="1:196" x14ac:dyDescent="0.25">
      <c r="A19" s="156" t="str">
        <f t="shared" si="0"/>
        <v>2016_0_BRA</v>
      </c>
      <c r="B19">
        <v>2016</v>
      </c>
      <c r="C19">
        <v>0</v>
      </c>
      <c r="D19" t="s">
        <v>8</v>
      </c>
      <c r="E19">
        <v>101728040.30033207</v>
      </c>
      <c r="F19">
        <v>165567042.52624893</v>
      </c>
      <c r="G19">
        <v>63839002.225916862</v>
      </c>
      <c r="H19">
        <v>90639074.038306236</v>
      </c>
      <c r="I19">
        <v>10972445.531042099</v>
      </c>
      <c r="J19">
        <v>5.2801342681050301E-3</v>
      </c>
      <c r="K19">
        <v>0.38557794690132141</v>
      </c>
      <c r="L19">
        <v>2.4055561050772667E-2</v>
      </c>
      <c r="M19">
        <v>8.6207039654254913E-2</v>
      </c>
      <c r="N19">
        <v>0.43475955724716187</v>
      </c>
      <c r="O19">
        <v>0.56524044275283813</v>
      </c>
      <c r="P19">
        <v>2.8714045882225037E-2</v>
      </c>
      <c r="Q19">
        <v>0.27047440409660339</v>
      </c>
      <c r="R19">
        <v>0.48053848743438721</v>
      </c>
      <c r="S19">
        <v>0.19223198294639587</v>
      </c>
      <c r="T19">
        <v>2.8041072189807892E-2</v>
      </c>
      <c r="U19">
        <v>7.0641733705997467E-2</v>
      </c>
      <c r="V19">
        <v>0.21622414886951447</v>
      </c>
      <c r="W19">
        <v>0.10199867933988571</v>
      </c>
      <c r="X19">
        <v>6.2614984810352325E-2</v>
      </c>
      <c r="Y19">
        <v>0.32611724734306335</v>
      </c>
      <c r="Z19">
        <v>0.22240319848060608</v>
      </c>
      <c r="AA19">
        <v>0.10415105521678925</v>
      </c>
      <c r="AB19">
        <v>0.12932081520557404</v>
      </c>
      <c r="AC19">
        <v>8.3347104489803314E-2</v>
      </c>
      <c r="AD19">
        <v>0.19248677790164948</v>
      </c>
      <c r="AE19">
        <v>0.43435582518577576</v>
      </c>
      <c r="AF19">
        <v>5.6234952062368393E-2</v>
      </c>
      <c r="AG19">
        <v>1.0347151692258194E-4</v>
      </c>
      <c r="AH19">
        <v>0.6144220232963562</v>
      </c>
      <c r="AI19">
        <v>0.51161634922027588</v>
      </c>
      <c r="AJ19">
        <v>0.72674566507339478</v>
      </c>
      <c r="AK19">
        <v>0.20991583168506622</v>
      </c>
      <c r="AL19">
        <v>0.7332572340965271</v>
      </c>
      <c r="AM19">
        <v>0.80883413553237915</v>
      </c>
      <c r="AN19">
        <v>0.58511507511138916</v>
      </c>
      <c r="AO19">
        <v>0.14073961973190308</v>
      </c>
      <c r="AP19">
        <v>0.39214244484901428</v>
      </c>
      <c r="AQ19">
        <v>0.49436542391777039</v>
      </c>
      <c r="AR19">
        <v>0.58112174272537231</v>
      </c>
      <c r="AS19">
        <v>0.52823978662490845</v>
      </c>
      <c r="AT19">
        <v>0.74589067697525024</v>
      </c>
      <c r="AU19">
        <v>0.79785478115081787</v>
      </c>
      <c r="AV19">
        <v>4.6072561293840408E-2</v>
      </c>
      <c r="AW19">
        <v>5.7206727564334869E-2</v>
      </c>
      <c r="AX19">
        <v>3.6869663745164871E-2</v>
      </c>
      <c r="AY19">
        <v>8.5149005055427551E-2</v>
      </c>
      <c r="AZ19">
        <v>0.19214290380477905</v>
      </c>
      <c r="BA19">
        <v>2.4876255542039871E-2</v>
      </c>
      <c r="BB19">
        <v>4.5771957957185805E-5</v>
      </c>
      <c r="BC19">
        <v>0.42575058341026306</v>
      </c>
      <c r="BD19">
        <v>0.57424944639205933</v>
      </c>
      <c r="BE19">
        <v>2.0001055672764778E-2</v>
      </c>
      <c r="BF19">
        <v>0.24611939489841461</v>
      </c>
      <c r="BG19">
        <v>0.49774998426437378</v>
      </c>
      <c r="BH19">
        <v>0.20532065629959106</v>
      </c>
      <c r="BI19">
        <v>3.0808916315436363E-2</v>
      </c>
      <c r="BJ19">
        <v>7.275303453207016E-2</v>
      </c>
      <c r="BK19">
        <v>0.22003936767578125</v>
      </c>
      <c r="BL19">
        <v>0.10119108110666275</v>
      </c>
      <c r="BM19">
        <v>5.5939458310604095E-2</v>
      </c>
      <c r="BN19">
        <v>0.31952956318855286</v>
      </c>
      <c r="BO19">
        <v>0.2305474728345871</v>
      </c>
      <c r="BP19">
        <v>0.10415105521678925</v>
      </c>
      <c r="BQ19">
        <v>0.12932081520557404</v>
      </c>
      <c r="BR19">
        <v>8.3347104489803314E-2</v>
      </c>
      <c r="BS19">
        <v>0.19248677790164948</v>
      </c>
      <c r="BT19">
        <v>0.43435582518577576</v>
      </c>
      <c r="BU19">
        <v>5.6234952062368393E-2</v>
      </c>
      <c r="BV19">
        <v>1.0347151692258194E-4</v>
      </c>
      <c r="BW19">
        <v>2.3935915902256966E-2</v>
      </c>
      <c r="BX19">
        <v>4.46934774518013E-2</v>
      </c>
      <c r="BY19">
        <v>0.3820776641368866</v>
      </c>
      <c r="BZ19">
        <v>0.10723812133073807</v>
      </c>
      <c r="CA19">
        <v>1.2756678275763988E-2</v>
      </c>
      <c r="CB19">
        <v>2.2122692316770554E-2</v>
      </c>
      <c r="CC19">
        <v>4.1100881993770599E-2</v>
      </c>
      <c r="CD19">
        <v>0.25581195950508118</v>
      </c>
      <c r="CE19">
        <v>0.48414885997772217</v>
      </c>
      <c r="CF19">
        <v>0.25518560409545898</v>
      </c>
      <c r="CG19">
        <v>0.20104403793811798</v>
      </c>
      <c r="CH19">
        <v>5.9621512889862061E-2</v>
      </c>
      <c r="CI19">
        <v>0.10786058008670807</v>
      </c>
      <c r="CJ19">
        <v>0.12615106999874115</v>
      </c>
      <c r="CK19">
        <v>9.379228949546814E-2</v>
      </c>
      <c r="CL19">
        <v>0.37647795677185059</v>
      </c>
      <c r="CM19">
        <v>0.18749891221523285</v>
      </c>
      <c r="CN19">
        <v>7.6157018542289734E-2</v>
      </c>
      <c r="CO19">
        <v>4.7636490315198898E-2</v>
      </c>
      <c r="CP19">
        <v>2.0793922245502472E-2</v>
      </c>
      <c r="CQ19">
        <v>8.1490643322467804E-2</v>
      </c>
      <c r="CR19">
        <v>9.2006318271160126E-2</v>
      </c>
      <c r="CS19">
        <v>0.11497993022203445</v>
      </c>
      <c r="CT19">
        <v>0.2020934522151947</v>
      </c>
      <c r="CU19">
        <v>0.12575981020927429</v>
      </c>
      <c r="CV19">
        <v>7.5608745217323303E-2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0.50848406553268433</v>
      </c>
      <c r="DE19">
        <v>0.49151593446731567</v>
      </c>
      <c r="DF19">
        <v>0.10022387653589249</v>
      </c>
      <c r="DG19">
        <v>0.47017782926559448</v>
      </c>
      <c r="DH19">
        <v>0.33929336071014404</v>
      </c>
      <c r="DI19">
        <v>8.4899015724658966E-2</v>
      </c>
      <c r="DJ19">
        <v>5.4059033282101154E-3</v>
      </c>
      <c r="DK19">
        <v>5.3371123969554901E-2</v>
      </c>
      <c r="DL19">
        <v>0.18444168567657471</v>
      </c>
      <c r="DM19">
        <v>0.10873110592365265</v>
      </c>
      <c r="DN19">
        <v>0.11731885373592377</v>
      </c>
      <c r="DO19">
        <v>0.38023573160171509</v>
      </c>
      <c r="DP19">
        <v>0.15590149164199829</v>
      </c>
      <c r="DX19">
        <v>1913.6383056640625</v>
      </c>
      <c r="DY19">
        <v>2133.75537109375</v>
      </c>
      <c r="DZ19">
        <v>1616.7459716796875</v>
      </c>
      <c r="EA19">
        <v>441.45608520507813</v>
      </c>
      <c r="EB19">
        <v>1279.623046875</v>
      </c>
      <c r="EC19">
        <v>2086.92578125</v>
      </c>
      <c r="ED19">
        <v>2343.968994140625</v>
      </c>
      <c r="EE19">
        <v>2266.750732421875</v>
      </c>
      <c r="EF19">
        <v>906.15478515625</v>
      </c>
      <c r="EG19">
        <v>1043.84326171875</v>
      </c>
      <c r="EH19">
        <v>1291.3707275390625</v>
      </c>
      <c r="EI19">
        <v>1083.110595703125</v>
      </c>
      <c r="EJ19">
        <v>1580.6240234375</v>
      </c>
      <c r="EK19">
        <v>3997.902099609375</v>
      </c>
      <c r="EL19">
        <v>916.16754150390625</v>
      </c>
      <c r="EM19">
        <v>1976.923095703125</v>
      </c>
      <c r="EN19">
        <v>1626.196044921875</v>
      </c>
      <c r="EO19">
        <v>1596.710205078125</v>
      </c>
      <c r="EP19">
        <v>2116.6845703125</v>
      </c>
      <c r="EQ19">
        <v>3557.003173828125</v>
      </c>
      <c r="ER19">
        <v>2462.044677734375</v>
      </c>
      <c r="ES19">
        <v>2289.5498046875</v>
      </c>
      <c r="ET19">
        <v>1822.8624267578125</v>
      </c>
      <c r="EU19">
        <v>1289.353759765625</v>
      </c>
      <c r="EV19">
        <v>1354.7164306640625</v>
      </c>
      <c r="EW19">
        <v>1074.6781005859375</v>
      </c>
      <c r="EX19">
        <v>658.0679931640625</v>
      </c>
      <c r="EY19">
        <v>1937.450927734375</v>
      </c>
      <c r="EZ19">
        <v>1134.819091796875</v>
      </c>
      <c r="FA19">
        <v>2882.191650390625</v>
      </c>
      <c r="FB19">
        <v>1827.8592529296875</v>
      </c>
      <c r="FC19">
        <v>5195.0849609375</v>
      </c>
      <c r="FD19">
        <v>1531.228271484375</v>
      </c>
      <c r="FE19">
        <v>2.806044340133667</v>
      </c>
      <c r="FF19">
        <v>3642.97412109375</v>
      </c>
      <c r="FG19">
        <v>0.41877025365829468</v>
      </c>
      <c r="FH19">
        <v>0.17405429482460022</v>
      </c>
      <c r="FI19">
        <v>0.25581195950508118</v>
      </c>
      <c r="FJ19">
        <v>1882.9710693359375</v>
      </c>
      <c r="FK19">
        <v>1066.857421875</v>
      </c>
      <c r="FL19">
        <v>1510.0518798828125</v>
      </c>
      <c r="FM19">
        <v>0.45925453305244446</v>
      </c>
      <c r="FN19">
        <v>0.24694110453128815</v>
      </c>
      <c r="FO19">
        <v>0.22999106347560883</v>
      </c>
      <c r="FP19">
        <v>5.6574072688817978E-2</v>
      </c>
      <c r="FQ19">
        <v>7.239222526550293E-3</v>
      </c>
      <c r="FR19">
        <v>0.67860829830169678</v>
      </c>
      <c r="FS19">
        <v>0.58341622352600098</v>
      </c>
      <c r="FT19">
        <v>0.57832837104797363</v>
      </c>
      <c r="FU19">
        <v>0.47111201286315918</v>
      </c>
      <c r="FV19">
        <v>0.74246817827224731</v>
      </c>
      <c r="FW19">
        <v>0.35346058011054993</v>
      </c>
      <c r="FX19">
        <v>2.0207377150654793E-2</v>
      </c>
      <c r="FY19">
        <v>0.18064947426319122</v>
      </c>
      <c r="FZ19">
        <v>0.25085294246673584</v>
      </c>
      <c r="GA19">
        <v>0.25068074464797974</v>
      </c>
      <c r="GB19">
        <v>0.29760944843292236</v>
      </c>
      <c r="GC19">
        <v>0.67018628120422363</v>
      </c>
      <c r="GD19">
        <v>0.32981371879577637</v>
      </c>
      <c r="GE19">
        <v>0.19592736661434174</v>
      </c>
      <c r="GF19">
        <v>0.34251672029495239</v>
      </c>
      <c r="GG19">
        <v>9.2850230634212494E-2</v>
      </c>
      <c r="GH19">
        <v>3.5034090280532837E-2</v>
      </c>
      <c r="GI19">
        <v>0.24919551610946655</v>
      </c>
      <c r="GJ19">
        <v>8.4476098418235779E-2</v>
      </c>
      <c r="GK19">
        <v>0.97163850069046021</v>
      </c>
      <c r="GL19">
        <v>0.88891470432281494</v>
      </c>
      <c r="GM19">
        <v>0.3107801079750061</v>
      </c>
      <c r="GN19">
        <v>0.29360169172286987</v>
      </c>
    </row>
    <row r="20" spans="1:196" x14ac:dyDescent="0.25">
      <c r="A20" s="156" t="str">
        <f t="shared" si="0"/>
        <v>2016_0_RJ</v>
      </c>
      <c r="B20">
        <v>2016</v>
      </c>
      <c r="C20">
        <v>0</v>
      </c>
      <c r="D20" t="s">
        <v>19</v>
      </c>
      <c r="E20">
        <v>3210008.9313049316</v>
      </c>
      <c r="F20">
        <v>5546030.7971801758</v>
      </c>
      <c r="G20">
        <v>2336021.8658752441</v>
      </c>
      <c r="H20">
        <v>2993839.8866729736</v>
      </c>
      <c r="I20">
        <v>214391.07412719727</v>
      </c>
      <c r="J20">
        <v>3.0043867882341146E-3</v>
      </c>
      <c r="K20">
        <v>0.42120608687400818</v>
      </c>
      <c r="L20">
        <v>1.435703132301569E-3</v>
      </c>
      <c r="M20">
        <v>0.11324848234653473</v>
      </c>
      <c r="N20">
        <v>0.45616194605827332</v>
      </c>
      <c r="O20">
        <v>0.5438380241394043</v>
      </c>
      <c r="P20">
        <v>6.5454128198325634E-3</v>
      </c>
      <c r="Q20">
        <v>0.21947619318962097</v>
      </c>
      <c r="R20">
        <v>0.50166267156600952</v>
      </c>
      <c r="S20">
        <v>0.23659051954746246</v>
      </c>
      <c r="T20">
        <v>3.5725213587284088E-2</v>
      </c>
      <c r="U20">
        <v>4.0456689894199371E-2</v>
      </c>
      <c r="V20">
        <v>0.10138261318206787</v>
      </c>
      <c r="W20">
        <v>0.10285905003547668</v>
      </c>
      <c r="X20">
        <v>3.7224769592285156E-2</v>
      </c>
      <c r="Y20">
        <v>0.37160104513168335</v>
      </c>
      <c r="Z20">
        <v>0.34647583961486816</v>
      </c>
      <c r="AA20">
        <v>3.8022536318749189E-3</v>
      </c>
      <c r="AB20">
        <v>7.9130157828330994E-2</v>
      </c>
      <c r="AC20">
        <v>7.461981475353241E-2</v>
      </c>
      <c r="AD20">
        <v>0.17102767527103424</v>
      </c>
      <c r="AE20">
        <v>0.60875779390335083</v>
      </c>
      <c r="AF20">
        <v>6.2662288546562195E-2</v>
      </c>
      <c r="AG20">
        <v>0</v>
      </c>
      <c r="AH20">
        <v>0.57879394292831421</v>
      </c>
      <c r="AI20">
        <v>0.48110777139663696</v>
      </c>
      <c r="AJ20">
        <v>0.69760257005691528</v>
      </c>
      <c r="AK20">
        <v>6.6800259053707123E-2</v>
      </c>
      <c r="AL20">
        <v>0.66293442249298096</v>
      </c>
      <c r="AM20">
        <v>0.83627760410308838</v>
      </c>
      <c r="AN20">
        <v>0.59082615375518799</v>
      </c>
      <c r="AO20">
        <v>0.11973774433135986</v>
      </c>
      <c r="AP20">
        <v>0.45192202925682068</v>
      </c>
      <c r="AQ20">
        <v>0.37099424004554749</v>
      </c>
      <c r="AR20">
        <v>0.48331177234649658</v>
      </c>
      <c r="AS20">
        <v>0.39319249987602234</v>
      </c>
      <c r="AT20">
        <v>0.6500890851020813</v>
      </c>
      <c r="AU20">
        <v>0.71316790580749512</v>
      </c>
      <c r="AV20">
        <v>1.7533453647047281E-3</v>
      </c>
      <c r="AW20">
        <v>3.6489538848400116E-2</v>
      </c>
      <c r="AX20">
        <v>3.4409672021865845E-2</v>
      </c>
      <c r="AY20">
        <v>7.8866533935070038E-2</v>
      </c>
      <c r="AZ20">
        <v>0.28071841597557068</v>
      </c>
      <c r="BA20">
        <v>2.8895659372210503E-2</v>
      </c>
      <c r="BB20">
        <v>0</v>
      </c>
      <c r="BC20">
        <v>0.45158290863037109</v>
      </c>
      <c r="BD20">
        <v>0.54841709136962891</v>
      </c>
      <c r="BE20">
        <v>4.7879656776785851E-3</v>
      </c>
      <c r="BF20">
        <v>0.2006644606590271</v>
      </c>
      <c r="BG20">
        <v>0.5119594931602478</v>
      </c>
      <c r="BH20">
        <v>0.24495416879653931</v>
      </c>
      <c r="BI20">
        <v>3.7633907049894333E-2</v>
      </c>
      <c r="BJ20">
        <v>4.0444884449243546E-2</v>
      </c>
      <c r="BK20">
        <v>0.10111819952726364</v>
      </c>
      <c r="BL20">
        <v>0.1011388823390007</v>
      </c>
      <c r="BM20">
        <v>3.3876534551382065E-2</v>
      </c>
      <c r="BN20">
        <v>0.36779710650444031</v>
      </c>
      <c r="BO20">
        <v>0.35562440752983093</v>
      </c>
      <c r="BP20">
        <v>3.8022536318749189E-3</v>
      </c>
      <c r="BQ20">
        <v>7.9130157828330994E-2</v>
      </c>
      <c r="BR20">
        <v>7.461981475353241E-2</v>
      </c>
      <c r="BS20">
        <v>0.17102767527103424</v>
      </c>
      <c r="BT20">
        <v>0.60875779390335083</v>
      </c>
      <c r="BU20">
        <v>6.2662288546562195E-2</v>
      </c>
      <c r="BV20">
        <v>0</v>
      </c>
      <c r="BW20">
        <v>3.301369771361351E-2</v>
      </c>
      <c r="BX20">
        <v>3.4434031695127487E-2</v>
      </c>
      <c r="BY20">
        <v>0.50414162874221802</v>
      </c>
      <c r="BZ20">
        <v>4.977041482925415E-2</v>
      </c>
      <c r="CA20">
        <v>1.1819626204669476E-2</v>
      </c>
      <c r="CB20">
        <v>3.5177809186279774E-3</v>
      </c>
      <c r="CC20">
        <v>3.2363582402467728E-2</v>
      </c>
      <c r="CD20">
        <v>0.2162550687789917</v>
      </c>
      <c r="CE20">
        <v>0.50170105695724487</v>
      </c>
      <c r="CF20">
        <v>0.24752897024154663</v>
      </c>
      <c r="CG20">
        <v>0.17725048959255219</v>
      </c>
      <c r="CH20">
        <v>7.3519483208656311E-2</v>
      </c>
      <c r="CI20">
        <v>6.6788308322429657E-2</v>
      </c>
      <c r="CJ20">
        <v>7.6146423816680908E-2</v>
      </c>
      <c r="CK20">
        <v>5.8938890695571899E-2</v>
      </c>
      <c r="CL20">
        <v>0.31776136159896851</v>
      </c>
      <c r="CM20">
        <v>0.14584338665008545</v>
      </c>
      <c r="CN20">
        <v>4.806184396147728E-2</v>
      </c>
      <c r="CO20">
        <v>3.3656422048807144E-2</v>
      </c>
      <c r="CP20">
        <v>1.7513066530227661E-2</v>
      </c>
      <c r="CQ20">
        <v>6.7614287137985229E-2</v>
      </c>
      <c r="CR20">
        <v>6.9774642586708069E-2</v>
      </c>
      <c r="CS20">
        <v>7.881888747215271E-2</v>
      </c>
      <c r="CT20">
        <v>0.15123139321804047</v>
      </c>
      <c r="CU20">
        <v>7.6539523899555206E-2</v>
      </c>
      <c r="CV20">
        <v>4.2715735733509064E-2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D20">
        <v>0.52007752656936646</v>
      </c>
      <c r="DE20">
        <v>0.47992247343063354</v>
      </c>
      <c r="DF20">
        <v>3.1141366809606552E-2</v>
      </c>
      <c r="DG20">
        <v>0.47926276922225952</v>
      </c>
      <c r="DH20">
        <v>0.36100378632545471</v>
      </c>
      <c r="DI20">
        <v>0.11922430992126465</v>
      </c>
      <c r="DJ20">
        <v>9.3677788972854614E-3</v>
      </c>
      <c r="DK20">
        <v>4.0957018733024597E-2</v>
      </c>
      <c r="DL20">
        <v>0.10591576993465424</v>
      </c>
      <c r="DM20">
        <v>0.12138704210519791</v>
      </c>
      <c r="DN20">
        <v>8.4289498627185822E-2</v>
      </c>
      <c r="DO20">
        <v>0.42585542798042297</v>
      </c>
      <c r="DP20">
        <v>0.22159522771835327</v>
      </c>
      <c r="DX20">
        <v>3002.33740234375</v>
      </c>
      <c r="DY20">
        <v>3379.904296875</v>
      </c>
      <c r="DZ20">
        <v>2543.807861328125</v>
      </c>
      <c r="EA20">
        <v>962.4979248046875</v>
      </c>
      <c r="EB20">
        <v>1780.5711669921875</v>
      </c>
      <c r="EC20">
        <v>3178.350830078125</v>
      </c>
      <c r="ED20">
        <v>3413.654052734375</v>
      </c>
      <c r="EE20">
        <v>4704.69580078125</v>
      </c>
      <c r="EF20">
        <v>1355.131103515625</v>
      </c>
      <c r="EG20">
        <v>1319.463623046875</v>
      </c>
      <c r="EH20">
        <v>1388.508544921875</v>
      </c>
      <c r="EI20">
        <v>1216.6773681640625</v>
      </c>
      <c r="EJ20">
        <v>1965.35205078125</v>
      </c>
      <c r="EK20">
        <v>5369.732421875</v>
      </c>
      <c r="EL20">
        <v>7188.85498046875</v>
      </c>
      <c r="EM20">
        <v>4066.4892578125</v>
      </c>
      <c r="EN20">
        <v>1996.400634765625</v>
      </c>
      <c r="EO20">
        <v>2374.260498046875</v>
      </c>
      <c r="EP20">
        <v>2927.976318359375</v>
      </c>
      <c r="EQ20">
        <v>5039.0419921875</v>
      </c>
      <c r="ES20">
        <v>3428.1630859375</v>
      </c>
      <c r="ET20">
        <v>3250.183349609375</v>
      </c>
      <c r="EU20">
        <v>1894.1549072265625</v>
      </c>
      <c r="EV20">
        <v>1933.7724609375</v>
      </c>
      <c r="EW20">
        <v>1343.50390625</v>
      </c>
      <c r="EX20">
        <v>993.7039794921875</v>
      </c>
      <c r="EY20">
        <v>2770.634521484375</v>
      </c>
      <c r="EZ20">
        <v>1842.4788818359375</v>
      </c>
      <c r="FA20">
        <v>4726.26806640625</v>
      </c>
      <c r="FB20">
        <v>2728.51953125</v>
      </c>
      <c r="FC20">
        <v>7261.41796875</v>
      </c>
      <c r="FD20">
        <v>2552.64453125</v>
      </c>
      <c r="FE20">
        <v>0</v>
      </c>
      <c r="FF20">
        <v>5146.06591796875</v>
      </c>
      <c r="FG20">
        <v>0.54897493124008179</v>
      </c>
      <c r="FH20">
        <v>8.7722226977348328E-2</v>
      </c>
      <c r="FI20">
        <v>0.2162550687789917</v>
      </c>
      <c r="FJ20">
        <v>2702.49853515625</v>
      </c>
      <c r="FK20">
        <v>1527.9091796875</v>
      </c>
      <c r="FL20">
        <v>2540.3095703125</v>
      </c>
      <c r="FM20">
        <v>0.48784869909286499</v>
      </c>
      <c r="FN20">
        <v>0.23863975703716278</v>
      </c>
      <c r="FO20">
        <v>0.1963798999786377</v>
      </c>
      <c r="FP20">
        <v>6.5599091351032257E-2</v>
      </c>
      <c r="FQ20">
        <v>1.1532565578818321E-2</v>
      </c>
      <c r="FR20">
        <v>0.61565685272216797</v>
      </c>
      <c r="FS20">
        <v>0.5838019847869873</v>
      </c>
      <c r="FT20">
        <v>0.528178870677948</v>
      </c>
      <c r="FU20">
        <v>0.46668249368667603</v>
      </c>
      <c r="FV20">
        <v>0.81281644105911255</v>
      </c>
      <c r="FW20">
        <v>0.37040165066719055</v>
      </c>
      <c r="FX20">
        <v>8.4645645692944527E-3</v>
      </c>
      <c r="FY20">
        <v>0.13256929814815521</v>
      </c>
      <c r="FZ20">
        <v>0.18181054294109344</v>
      </c>
      <c r="GA20">
        <v>0.26660299301147461</v>
      </c>
      <c r="GB20">
        <v>0.41055259108543396</v>
      </c>
      <c r="GC20">
        <v>0.69247883558273315</v>
      </c>
      <c r="GD20">
        <v>0.30752119421958923</v>
      </c>
      <c r="GE20">
        <v>7.7927477657794952E-2</v>
      </c>
      <c r="GF20">
        <v>0.22827328741550446</v>
      </c>
      <c r="GG20">
        <v>0.149321049451828</v>
      </c>
      <c r="GH20">
        <v>2.5605378672480583E-2</v>
      </c>
      <c r="GI20">
        <v>0.33748820424079895</v>
      </c>
      <c r="GJ20">
        <v>0.1813846230506897</v>
      </c>
      <c r="GK20">
        <v>0.98284024000167847</v>
      </c>
      <c r="GL20">
        <v>0.93079090118408203</v>
      </c>
      <c r="GM20">
        <v>0.19973692297935486</v>
      </c>
      <c r="GN20">
        <v>0.13777700066566467</v>
      </c>
    </row>
    <row r="21" spans="1:196" x14ac:dyDescent="0.25">
      <c r="A21" s="156" t="str">
        <f t="shared" si="0"/>
        <v>2016_0_RMRJ</v>
      </c>
      <c r="B21">
        <v>2016</v>
      </c>
      <c r="C21">
        <v>0</v>
      </c>
      <c r="D21" t="s">
        <v>17</v>
      </c>
      <c r="E21">
        <v>5955112.0242080688</v>
      </c>
      <c r="F21">
        <v>10274693.328483582</v>
      </c>
      <c r="G21">
        <v>4319581.3042755127</v>
      </c>
      <c r="H21">
        <v>5404758.3529815674</v>
      </c>
      <c r="I21">
        <v>547652.24814605713</v>
      </c>
      <c r="J21">
        <v>4.4573438353836536E-3</v>
      </c>
      <c r="K21">
        <v>0.42040976881980896</v>
      </c>
      <c r="L21">
        <v>2.6535876095294952E-3</v>
      </c>
      <c r="M21">
        <v>0.10007379949092865</v>
      </c>
      <c r="N21">
        <v>0.44768562912940979</v>
      </c>
      <c r="O21">
        <v>0.55231434106826782</v>
      </c>
      <c r="P21">
        <v>9.1703711077570915E-3</v>
      </c>
      <c r="Q21">
        <v>0.23360314965248108</v>
      </c>
      <c r="R21">
        <v>0.49607503414154053</v>
      </c>
      <c r="S21">
        <v>0.22885344922542572</v>
      </c>
      <c r="T21">
        <v>3.2297980040311813E-2</v>
      </c>
      <c r="U21">
        <v>4.9844399094581604E-2</v>
      </c>
      <c r="V21">
        <v>0.13737329840660095</v>
      </c>
      <c r="W21">
        <v>0.11476011574268341</v>
      </c>
      <c r="X21">
        <v>4.3664723634719849E-2</v>
      </c>
      <c r="Y21">
        <v>0.39014133810997009</v>
      </c>
      <c r="Z21">
        <v>0.26421612501144409</v>
      </c>
      <c r="AA21">
        <v>5.3538265638053417E-3</v>
      </c>
      <c r="AB21">
        <v>8.9629411697387695E-2</v>
      </c>
      <c r="AC21">
        <v>9.6542336046695709E-2</v>
      </c>
      <c r="AD21">
        <v>0.18132407963275909</v>
      </c>
      <c r="AE21">
        <v>0.56573003530502319</v>
      </c>
      <c r="AF21">
        <v>6.1420317739248276E-2</v>
      </c>
      <c r="AG21">
        <v>0</v>
      </c>
      <c r="AH21">
        <v>0.57959026098251343</v>
      </c>
      <c r="AI21">
        <v>0.47826004028320313</v>
      </c>
      <c r="AJ21">
        <v>0.69976520538330078</v>
      </c>
      <c r="AK21">
        <v>8.2101799547672272E-2</v>
      </c>
      <c r="AL21">
        <v>0.67763864994049072</v>
      </c>
      <c r="AM21">
        <v>0.82048416137695313</v>
      </c>
      <c r="AN21">
        <v>0.58928537368774414</v>
      </c>
      <c r="AO21">
        <v>0.11703847348690033</v>
      </c>
      <c r="AP21">
        <v>0.41150468587875366</v>
      </c>
      <c r="AQ21">
        <v>0.40232124924659729</v>
      </c>
      <c r="AR21">
        <v>0.52602159976959229</v>
      </c>
      <c r="AS21">
        <v>0.41488680243492126</v>
      </c>
      <c r="AT21">
        <v>0.6773715615272522</v>
      </c>
      <c r="AU21">
        <v>0.72706031799316406</v>
      </c>
      <c r="AV21">
        <v>2.3715866263955832E-3</v>
      </c>
      <c r="AW21">
        <v>3.970317542552948E-2</v>
      </c>
      <c r="AX21">
        <v>4.2765397578477859E-2</v>
      </c>
      <c r="AY21">
        <v>8.032120019197464E-2</v>
      </c>
      <c r="AZ21">
        <v>0.25060164928436279</v>
      </c>
      <c r="BA21">
        <v>2.7207382023334503E-2</v>
      </c>
      <c r="BB21">
        <v>0</v>
      </c>
      <c r="BC21">
        <v>0.44004344940185547</v>
      </c>
      <c r="BD21">
        <v>0.55995655059814453</v>
      </c>
      <c r="BE21">
        <v>5.8450838550925255E-3</v>
      </c>
      <c r="BF21">
        <v>0.21074332296848297</v>
      </c>
      <c r="BG21">
        <v>0.5079275369644165</v>
      </c>
      <c r="BH21">
        <v>0.24064010381698608</v>
      </c>
      <c r="BI21">
        <v>3.4843932837247849E-2</v>
      </c>
      <c r="BJ21">
        <v>4.9825802445411682E-2</v>
      </c>
      <c r="BK21">
        <v>0.13636714220046997</v>
      </c>
      <c r="BL21">
        <v>0.11536550521850586</v>
      </c>
      <c r="BM21">
        <v>3.912508487701416E-2</v>
      </c>
      <c r="BN21">
        <v>0.38355311751365662</v>
      </c>
      <c r="BO21">
        <v>0.27576336264610291</v>
      </c>
      <c r="BP21">
        <v>5.3538265638053417E-3</v>
      </c>
      <c r="BQ21">
        <v>8.9629411697387695E-2</v>
      </c>
      <c r="BR21">
        <v>9.6542336046695709E-2</v>
      </c>
      <c r="BS21">
        <v>0.18132407963275909</v>
      </c>
      <c r="BT21">
        <v>0.56573003530502319</v>
      </c>
      <c r="BU21">
        <v>6.1420317739248276E-2</v>
      </c>
      <c r="BV21">
        <v>0</v>
      </c>
      <c r="BW21">
        <v>3.2432083040475845E-2</v>
      </c>
      <c r="BX21">
        <v>4.7770153731107712E-2</v>
      </c>
      <c r="BY21">
        <v>0.46709820628166199</v>
      </c>
      <c r="BZ21">
        <v>6.7472405731678009E-2</v>
      </c>
      <c r="CA21">
        <v>1.1673338711261749E-2</v>
      </c>
      <c r="CB21">
        <v>8.6295278742909431E-3</v>
      </c>
      <c r="CC21">
        <v>2.6115715503692627E-2</v>
      </c>
      <c r="CD21">
        <v>0.23608119785785675</v>
      </c>
      <c r="CE21">
        <v>0.49696481227874756</v>
      </c>
      <c r="CF21">
        <v>0.2459653913974762</v>
      </c>
      <c r="CG21">
        <v>0.19109351933002472</v>
      </c>
      <c r="CH21">
        <v>6.5976262092590332E-2</v>
      </c>
      <c r="CI21">
        <v>9.1963380575180054E-2</v>
      </c>
      <c r="CJ21">
        <v>0.10760341584682465</v>
      </c>
      <c r="CK21">
        <v>7.9286150634288788E-2</v>
      </c>
      <c r="CL21">
        <v>0.42151755094528198</v>
      </c>
      <c r="CM21">
        <v>0.18011270463466644</v>
      </c>
      <c r="CN21">
        <v>7.0528589189052582E-2</v>
      </c>
      <c r="CO21">
        <v>4.5274928212165833E-2</v>
      </c>
      <c r="CP21">
        <v>2.0874923095107079E-2</v>
      </c>
      <c r="CQ21">
        <v>9.2755623161792755E-2</v>
      </c>
      <c r="CR21">
        <v>9.8402075469493866E-2</v>
      </c>
      <c r="CS21">
        <v>8.5638448596000671E-2</v>
      </c>
      <c r="CT21">
        <v>0.18677456676959991</v>
      </c>
      <c r="CU21">
        <v>0.10756353288888931</v>
      </c>
      <c r="CV21">
        <v>5.2509654313325882E-2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D21">
        <v>0.52382266521453857</v>
      </c>
      <c r="DE21">
        <v>0.47617736458778381</v>
      </c>
      <c r="DF21">
        <v>4.2032733559608459E-2</v>
      </c>
      <c r="DG21">
        <v>0.45751795172691345</v>
      </c>
      <c r="DH21">
        <v>0.380450040102005</v>
      </c>
      <c r="DI21">
        <v>0.11266792565584183</v>
      </c>
      <c r="DJ21">
        <v>7.3313727043569088E-3</v>
      </c>
      <c r="DK21">
        <v>5.0273794680833817E-2</v>
      </c>
      <c r="DL21">
        <v>0.1469912976026535</v>
      </c>
      <c r="DM21">
        <v>0.10686729848384857</v>
      </c>
      <c r="DN21">
        <v>8.8681593537330627E-2</v>
      </c>
      <c r="DO21">
        <v>0.45632275938987732</v>
      </c>
      <c r="DP21">
        <v>0.15086326003074646</v>
      </c>
      <c r="DX21">
        <v>2414.15283203125</v>
      </c>
      <c r="DY21">
        <v>2697.686279296875</v>
      </c>
      <c r="DZ21">
        <v>2053.355224609375</v>
      </c>
      <c r="EA21">
        <v>788.670654296875</v>
      </c>
      <c r="EB21">
        <v>1562.294921875</v>
      </c>
      <c r="EC21">
        <v>2565.88232421875</v>
      </c>
      <c r="ED21">
        <v>2711.251220703125</v>
      </c>
      <c r="EE21">
        <v>3575.41650390625</v>
      </c>
      <c r="EF21">
        <v>1219.764892578125</v>
      </c>
      <c r="EG21">
        <v>1185.936767578125</v>
      </c>
      <c r="EH21">
        <v>1349.875</v>
      </c>
      <c r="EI21">
        <v>1167.9403076171875</v>
      </c>
      <c r="EJ21">
        <v>1756.154052734375</v>
      </c>
      <c r="EK21">
        <v>4774.568359375</v>
      </c>
      <c r="EL21">
        <v>3542.46142578125</v>
      </c>
      <c r="EM21">
        <v>2797.295166015625</v>
      </c>
      <c r="EN21">
        <v>1714.18359375</v>
      </c>
      <c r="EO21">
        <v>1886.958251953125</v>
      </c>
      <c r="EP21">
        <v>2422.088623046875</v>
      </c>
      <c r="EQ21">
        <v>4340.201171875</v>
      </c>
      <c r="ES21">
        <v>2745.2880859375</v>
      </c>
      <c r="ET21">
        <v>2524.94384765625</v>
      </c>
      <c r="EU21">
        <v>1648.8587646484375</v>
      </c>
      <c r="EV21">
        <v>1723.4385986328125</v>
      </c>
      <c r="EW21">
        <v>1246.4779052734375</v>
      </c>
      <c r="EX21">
        <v>884.59808349609375</v>
      </c>
      <c r="EY21">
        <v>2295.608154296875</v>
      </c>
      <c r="EZ21">
        <v>1480.3577880859375</v>
      </c>
      <c r="FA21">
        <v>3746.1123046875</v>
      </c>
      <c r="FB21">
        <v>2048.645263671875</v>
      </c>
      <c r="FC21">
        <v>6263.9892578125</v>
      </c>
      <c r="FD21">
        <v>2005.7156982421875</v>
      </c>
      <c r="FE21">
        <v>0</v>
      </c>
      <c r="FF21">
        <v>4604.63134765625</v>
      </c>
      <c r="FG21">
        <v>0.51120364665985107</v>
      </c>
      <c r="FH21">
        <v>0.12387208640575409</v>
      </c>
      <c r="FI21">
        <v>0.23608119785785675</v>
      </c>
      <c r="FJ21">
        <v>2241.257568359375</v>
      </c>
      <c r="FK21">
        <v>1276.5487060546875</v>
      </c>
      <c r="FL21">
        <v>1992.315673828125</v>
      </c>
      <c r="FM21">
        <v>0.47819977998733521</v>
      </c>
      <c r="FN21">
        <v>0.23776103556156158</v>
      </c>
      <c r="FO21">
        <v>0.21300609409809113</v>
      </c>
      <c r="FP21">
        <v>6.2786690890789032E-2</v>
      </c>
      <c r="FQ21">
        <v>8.246411569416523E-3</v>
      </c>
      <c r="FR21">
        <v>0.62040764093399048</v>
      </c>
      <c r="FS21">
        <v>0.5720553994178772</v>
      </c>
      <c r="FT21">
        <v>0.54420560598373413</v>
      </c>
      <c r="FU21">
        <v>0.46173596382141113</v>
      </c>
      <c r="FV21">
        <v>0.71330845355987549</v>
      </c>
      <c r="FW21">
        <v>0.38174992799758911</v>
      </c>
      <c r="FX21">
        <v>1.2356525287032127E-2</v>
      </c>
      <c r="FY21">
        <v>0.15169574320316315</v>
      </c>
      <c r="FZ21">
        <v>0.20946194231510162</v>
      </c>
      <c r="GA21">
        <v>0.25631424784660339</v>
      </c>
      <c r="GB21">
        <v>0.37017154693603516</v>
      </c>
      <c r="GC21">
        <v>0.6866411566734314</v>
      </c>
      <c r="GD21">
        <v>0.3133588433265686</v>
      </c>
      <c r="GE21">
        <v>0.11237470805644989</v>
      </c>
      <c r="GF21">
        <v>0.26738035678863525</v>
      </c>
      <c r="GG21">
        <v>0.13151194155216217</v>
      </c>
      <c r="GH21">
        <v>2.957497164607048E-2</v>
      </c>
      <c r="GI21">
        <v>0.33158347010612488</v>
      </c>
      <c r="GJ21">
        <v>0.12757456302642822</v>
      </c>
      <c r="GK21">
        <v>0.95389425754547119</v>
      </c>
      <c r="GL21">
        <v>0.90533679723739624</v>
      </c>
      <c r="GM21">
        <v>0.25198447704315186</v>
      </c>
      <c r="GN21">
        <v>0.19505089521408081</v>
      </c>
    </row>
    <row r="22" spans="1:196" x14ac:dyDescent="0.25">
      <c r="A22" s="156" t="str">
        <f t="shared" si="0"/>
        <v>2016_0_SEMT</v>
      </c>
      <c r="B22">
        <v>2016</v>
      </c>
      <c r="C22">
        <v>0</v>
      </c>
      <c r="D22" t="s">
        <v>15</v>
      </c>
      <c r="E22">
        <v>21476804.894609451</v>
      </c>
      <c r="F22">
        <v>33853689.267911911</v>
      </c>
      <c r="G22">
        <v>12376884.37330246</v>
      </c>
      <c r="H22">
        <v>18945932.834756851</v>
      </c>
      <c r="I22">
        <v>2515132.4522018433</v>
      </c>
      <c r="J22">
        <v>4.8612784594297409E-3</v>
      </c>
      <c r="K22">
        <v>0.36559927463531494</v>
      </c>
      <c r="L22">
        <v>3.7118417676538229E-3</v>
      </c>
      <c r="M22">
        <v>7.7033981680870056E-2</v>
      </c>
      <c r="N22">
        <v>0.45730841159820557</v>
      </c>
      <c r="O22">
        <v>0.54269158840179443</v>
      </c>
      <c r="P22">
        <v>2.191411517560482E-2</v>
      </c>
      <c r="Q22">
        <v>0.25970864295959473</v>
      </c>
      <c r="R22">
        <v>0.47565951943397522</v>
      </c>
      <c r="S22">
        <v>0.21161989867687225</v>
      </c>
      <c r="T22">
        <v>3.1097838655114174E-2</v>
      </c>
      <c r="U22">
        <v>4.1036028414964676E-2</v>
      </c>
      <c r="V22">
        <v>0.13397738337516785</v>
      </c>
      <c r="W22">
        <v>0.10242250561714172</v>
      </c>
      <c r="X22">
        <v>5.2620355039834976E-2</v>
      </c>
      <c r="Y22">
        <v>0.36531892418861389</v>
      </c>
      <c r="Z22">
        <v>0.30462482571601868</v>
      </c>
      <c r="AA22">
        <v>4.9092685803771019E-3</v>
      </c>
      <c r="AB22">
        <v>0.1234375461935997</v>
      </c>
      <c r="AC22">
        <v>8.2374721765518188E-2</v>
      </c>
      <c r="AD22">
        <v>0.17953932285308838</v>
      </c>
      <c r="AE22">
        <v>0.56489938497543335</v>
      </c>
      <c r="AF22">
        <v>4.458063468337059E-2</v>
      </c>
      <c r="AG22">
        <v>2.5910953991115093E-4</v>
      </c>
      <c r="AH22">
        <v>0.63440072536468506</v>
      </c>
      <c r="AI22">
        <v>0.5452767014503479</v>
      </c>
      <c r="AJ22">
        <v>0.73573470115661621</v>
      </c>
      <c r="AK22">
        <v>0.18642102181911469</v>
      </c>
      <c r="AL22">
        <v>0.76609188318252563</v>
      </c>
      <c r="AM22">
        <v>0.84046220779418945</v>
      </c>
      <c r="AN22">
        <v>0.61711603403091431</v>
      </c>
      <c r="AO22">
        <v>0.14747604727745056</v>
      </c>
      <c r="AP22">
        <v>0.41627597808837891</v>
      </c>
      <c r="AQ22">
        <v>0.43872317671775818</v>
      </c>
      <c r="AR22">
        <v>0.54690998792648315</v>
      </c>
      <c r="AS22">
        <v>0.49171614646911621</v>
      </c>
      <c r="AT22">
        <v>0.73464781045913696</v>
      </c>
      <c r="AU22">
        <v>0.80001842975616455</v>
      </c>
      <c r="AV22">
        <v>2.2917964961379766E-3</v>
      </c>
      <c r="AW22">
        <v>5.7624418288469315E-2</v>
      </c>
      <c r="AX22">
        <v>3.8455035537481308E-2</v>
      </c>
      <c r="AY22">
        <v>8.3814442157745361E-2</v>
      </c>
      <c r="AZ22">
        <v>0.2637123167514801</v>
      </c>
      <c r="BA22">
        <v>2.0811602473258972E-2</v>
      </c>
      <c r="BB22">
        <v>1.2096025602659211E-4</v>
      </c>
      <c r="BC22">
        <v>0.44890505075454712</v>
      </c>
      <c r="BD22">
        <v>0.55109494924545288</v>
      </c>
      <c r="BE22">
        <v>1.1064226739108562E-2</v>
      </c>
      <c r="BF22">
        <v>0.23375210165977478</v>
      </c>
      <c r="BG22">
        <v>0.49351319670677185</v>
      </c>
      <c r="BH22">
        <v>0.22731471061706543</v>
      </c>
      <c r="BI22">
        <v>3.4355763345956802E-2</v>
      </c>
      <c r="BJ22">
        <v>4.2195022106170654E-2</v>
      </c>
      <c r="BK22">
        <v>0.13646490871906281</v>
      </c>
      <c r="BL22">
        <v>0.10276918113231659</v>
      </c>
      <c r="BM22">
        <v>4.3709300458431244E-2</v>
      </c>
      <c r="BN22">
        <v>0.35609138011932373</v>
      </c>
      <c r="BO22">
        <v>0.31877020001411438</v>
      </c>
      <c r="BP22">
        <v>4.9092685803771019E-3</v>
      </c>
      <c r="BQ22">
        <v>0.1234375461935997</v>
      </c>
      <c r="BR22">
        <v>8.2374721765518188E-2</v>
      </c>
      <c r="BS22">
        <v>0.17953932285308838</v>
      </c>
      <c r="BT22">
        <v>0.56489938497543335</v>
      </c>
      <c r="BU22">
        <v>4.458063468337059E-2</v>
      </c>
      <c r="BV22">
        <v>2.5910953991115093E-4</v>
      </c>
      <c r="BW22">
        <v>3.0003370717167854E-2</v>
      </c>
      <c r="BX22">
        <v>3.9719942957162857E-2</v>
      </c>
      <c r="BY22">
        <v>0.4893677830696106</v>
      </c>
      <c r="BZ22">
        <v>8.2598127424716949E-2</v>
      </c>
      <c r="CA22">
        <v>1.150256022810936E-2</v>
      </c>
      <c r="CB22">
        <v>8.970397524535656E-3</v>
      </c>
      <c r="CC22">
        <v>4.0996275842189789E-2</v>
      </c>
      <c r="CD22">
        <v>0.2160957008600235</v>
      </c>
      <c r="CE22">
        <v>0.48104014992713928</v>
      </c>
      <c r="CF22">
        <v>0.24428804218769073</v>
      </c>
      <c r="CG22">
        <v>0.20941367745399475</v>
      </c>
      <c r="CH22">
        <v>6.5258137881755829E-2</v>
      </c>
      <c r="CI22">
        <v>0.11710924655199051</v>
      </c>
      <c r="CJ22">
        <v>0.13292491436004639</v>
      </c>
      <c r="CK22">
        <v>0.10378190129995346</v>
      </c>
      <c r="CL22">
        <v>0.55333763360977173</v>
      </c>
      <c r="CM22">
        <v>0.20487913489341736</v>
      </c>
      <c r="CN22">
        <v>8.3936534821987152E-2</v>
      </c>
      <c r="CO22">
        <v>5.2257001399993896E-2</v>
      </c>
      <c r="CP22">
        <v>2.542395330965519E-2</v>
      </c>
      <c r="CQ22">
        <v>9.292709082365036E-2</v>
      </c>
      <c r="CR22">
        <v>0.10038004815578461</v>
      </c>
      <c r="CS22">
        <v>0.11414431035518646</v>
      </c>
      <c r="CT22">
        <v>0.26651567220687866</v>
      </c>
      <c r="CU22">
        <v>0.13945907354354858</v>
      </c>
      <c r="CV22">
        <v>7.6110340654850006E-2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0.51906818151473999</v>
      </c>
      <c r="DE22">
        <v>0.4809318482875824</v>
      </c>
      <c r="DF22">
        <v>0.10354353487491608</v>
      </c>
      <c r="DG22">
        <v>0.45435252785682678</v>
      </c>
      <c r="DH22">
        <v>0.3409227728843689</v>
      </c>
      <c r="DI22">
        <v>9.4429962337017059E-2</v>
      </c>
      <c r="DJ22">
        <v>6.7512174136936665E-3</v>
      </c>
      <c r="DK22">
        <v>3.2562408596277237E-2</v>
      </c>
      <c r="DL22">
        <v>0.11483854800462723</v>
      </c>
      <c r="DM22">
        <v>9.9829405546188354E-2</v>
      </c>
      <c r="DN22">
        <v>0.11975270509719849</v>
      </c>
      <c r="DO22">
        <v>0.43503856658935547</v>
      </c>
      <c r="DP22">
        <v>0.19797837734222412</v>
      </c>
      <c r="DX22">
        <v>2726.526123046875</v>
      </c>
      <c r="DY22">
        <v>3112.5068359375</v>
      </c>
      <c r="DZ22">
        <v>2252.679443359375</v>
      </c>
      <c r="EA22">
        <v>695.62335205078125</v>
      </c>
      <c r="EB22">
        <v>1612.703857421875</v>
      </c>
      <c r="EC22">
        <v>2969.75</v>
      </c>
      <c r="ED22">
        <v>3344.8193359375</v>
      </c>
      <c r="EE22">
        <v>3374.078857421875</v>
      </c>
      <c r="EF22">
        <v>1224.866943359375</v>
      </c>
      <c r="EG22">
        <v>1280.685791015625</v>
      </c>
      <c r="EH22">
        <v>1426.571533203125</v>
      </c>
      <c r="EI22">
        <v>1240.0859375</v>
      </c>
      <c r="EJ22">
        <v>1757.2823486328125</v>
      </c>
      <c r="EK22">
        <v>5249.89501953125</v>
      </c>
      <c r="EL22">
        <v>2231.3681640625</v>
      </c>
      <c r="EM22">
        <v>2875.8515625</v>
      </c>
      <c r="EN22">
        <v>2245.9423828125</v>
      </c>
      <c r="EO22">
        <v>2030.5167236328125</v>
      </c>
      <c r="EP22">
        <v>2811.807373046875</v>
      </c>
      <c r="EQ22">
        <v>4981.5244140625</v>
      </c>
      <c r="ER22">
        <v>2120.105712890625</v>
      </c>
      <c r="ES22">
        <v>3324.148681640625</v>
      </c>
      <c r="ET22">
        <v>2681.173828125</v>
      </c>
      <c r="EU22">
        <v>1702.98486328125</v>
      </c>
      <c r="EV22">
        <v>1775.5638427734375</v>
      </c>
      <c r="EW22">
        <v>1202.3338623046875</v>
      </c>
      <c r="EX22">
        <v>879.58905029296875</v>
      </c>
      <c r="EY22">
        <v>2572.485595703125</v>
      </c>
      <c r="EZ22">
        <v>1707.804931640625</v>
      </c>
      <c r="FA22">
        <v>3606.71826171875</v>
      </c>
      <c r="FB22">
        <v>2306.91064453125</v>
      </c>
      <c r="FC22">
        <v>7910.67431640625</v>
      </c>
      <c r="FD22">
        <v>2304.29052734375</v>
      </c>
      <c r="FE22">
        <v>0</v>
      </c>
      <c r="FF22">
        <v>4817.68896484375</v>
      </c>
      <c r="FG22">
        <v>0.53087371587753296</v>
      </c>
      <c r="FH22">
        <v>0.13128846883773804</v>
      </c>
      <c r="FI22">
        <v>0.2160957008600235</v>
      </c>
      <c r="FJ22">
        <v>2474.04345703125</v>
      </c>
      <c r="FK22">
        <v>1452.5477294921875</v>
      </c>
      <c r="FL22">
        <v>2278.698486328125</v>
      </c>
      <c r="FM22">
        <v>0.45436453819274902</v>
      </c>
      <c r="FN22">
        <v>0.23470890522003174</v>
      </c>
      <c r="FO22">
        <v>0.24092432856559753</v>
      </c>
      <c r="FP22">
        <v>6.0209657996892929E-2</v>
      </c>
      <c r="FQ22">
        <v>9.7925728186964989E-3</v>
      </c>
      <c r="FR22">
        <v>0.68156707286834717</v>
      </c>
      <c r="FS22">
        <v>0.60636502504348755</v>
      </c>
      <c r="FT22">
        <v>0.61595195531845093</v>
      </c>
      <c r="FU22">
        <v>0.50389754772186279</v>
      </c>
      <c r="FV22">
        <v>0.82019227743148804</v>
      </c>
      <c r="FW22">
        <v>0.34615245461463928</v>
      </c>
      <c r="FX22">
        <v>1.8084945157170296E-2</v>
      </c>
      <c r="FY22">
        <v>0.16433772444725037</v>
      </c>
      <c r="FZ22">
        <v>0.22953943908214569</v>
      </c>
      <c r="GA22">
        <v>0.258218914270401</v>
      </c>
      <c r="GB22">
        <v>0.32981899380683899</v>
      </c>
      <c r="GC22">
        <v>0.67678147554397583</v>
      </c>
      <c r="GD22">
        <v>0.32321852445602417</v>
      </c>
      <c r="GE22">
        <v>0.10923512279987335</v>
      </c>
      <c r="GF22">
        <v>0.28579512238502502</v>
      </c>
      <c r="GG22">
        <v>0.1218075156211853</v>
      </c>
      <c r="GH22">
        <v>3.1629826873540878E-2</v>
      </c>
      <c r="GI22">
        <v>0.31976971030235291</v>
      </c>
      <c r="GJ22">
        <v>0.13176272809505463</v>
      </c>
      <c r="GK22">
        <v>0.95802527666091919</v>
      </c>
      <c r="GL22">
        <v>0.87982219457626343</v>
      </c>
      <c r="GM22">
        <v>0.23067732155323029</v>
      </c>
      <c r="GN22">
        <v>0.19827237725257874</v>
      </c>
    </row>
    <row r="23" spans="1:196" x14ac:dyDescent="0.25">
      <c r="A23" s="156" t="str">
        <f t="shared" si="0"/>
        <v>2016_1_BRA</v>
      </c>
      <c r="B23">
        <v>2016</v>
      </c>
      <c r="C23">
        <v>1</v>
      </c>
      <c r="D23" t="s">
        <v>8</v>
      </c>
      <c r="E23">
        <v>101728040.30033207</v>
      </c>
      <c r="F23">
        <v>165567042.52624893</v>
      </c>
      <c r="G23">
        <v>63839002.225916862</v>
      </c>
      <c r="H23">
        <v>90639074.038306236</v>
      </c>
      <c r="I23">
        <v>10972445.531042099</v>
      </c>
      <c r="J23">
        <v>5.2801342681050301E-3</v>
      </c>
      <c r="K23">
        <v>0.38557794690132141</v>
      </c>
      <c r="L23">
        <v>2.4055561050772667E-2</v>
      </c>
      <c r="M23">
        <v>8.6207039654254913E-2</v>
      </c>
      <c r="N23">
        <v>0.43475955724716187</v>
      </c>
      <c r="O23">
        <v>0.56524044275283813</v>
      </c>
      <c r="P23">
        <v>2.8714045882225037E-2</v>
      </c>
      <c r="Q23">
        <v>0.27047440409660339</v>
      </c>
      <c r="R23">
        <v>0.48053848743438721</v>
      </c>
      <c r="S23">
        <v>0.19223198294639587</v>
      </c>
      <c r="T23">
        <v>2.8041072189807892E-2</v>
      </c>
      <c r="U23">
        <v>7.0641733705997467E-2</v>
      </c>
      <c r="V23">
        <v>0.21622414886951447</v>
      </c>
      <c r="W23">
        <v>0.10199867933988571</v>
      </c>
      <c r="X23">
        <v>6.2614984810352325E-2</v>
      </c>
      <c r="Y23">
        <v>0.32611724734306335</v>
      </c>
      <c r="Z23">
        <v>0.22240319848060608</v>
      </c>
      <c r="AA23">
        <v>0.10415105521678925</v>
      </c>
      <c r="AB23">
        <v>0.12932081520557404</v>
      </c>
      <c r="AC23">
        <v>8.3347104489803314E-2</v>
      </c>
      <c r="AD23">
        <v>0.19248677790164948</v>
      </c>
      <c r="AE23">
        <v>0.43435582518577576</v>
      </c>
      <c r="AF23">
        <v>5.6234952062368393E-2</v>
      </c>
      <c r="AG23">
        <v>1.0347151692258194E-4</v>
      </c>
      <c r="AH23">
        <v>0.6144220232963562</v>
      </c>
      <c r="AI23">
        <v>0.51161634922027588</v>
      </c>
      <c r="AJ23">
        <v>0.72674566507339478</v>
      </c>
      <c r="AK23">
        <v>0.20991583168506622</v>
      </c>
      <c r="AL23">
        <v>0.7332572340965271</v>
      </c>
      <c r="AM23">
        <v>0.80883413553237915</v>
      </c>
      <c r="AN23">
        <v>0.58511507511138916</v>
      </c>
      <c r="AO23">
        <v>0.14073961973190308</v>
      </c>
      <c r="AP23">
        <v>0.39214244484901428</v>
      </c>
      <c r="AQ23">
        <v>0.49436542391777039</v>
      </c>
      <c r="AR23">
        <v>0.58112174272537231</v>
      </c>
      <c r="AS23">
        <v>0.52823978662490845</v>
      </c>
      <c r="AT23">
        <v>0.74589067697525024</v>
      </c>
      <c r="AU23">
        <v>0.79785478115081787</v>
      </c>
      <c r="AV23">
        <v>4.6072561293840408E-2</v>
      </c>
      <c r="AW23">
        <v>5.7206727564334869E-2</v>
      </c>
      <c r="AX23">
        <v>3.6869663745164871E-2</v>
      </c>
      <c r="AY23">
        <v>8.5149005055427551E-2</v>
      </c>
      <c r="AZ23">
        <v>0.19214290380477905</v>
      </c>
      <c r="BA23">
        <v>2.4876255542039871E-2</v>
      </c>
      <c r="BB23">
        <v>4.5771957957185805E-5</v>
      </c>
      <c r="BC23">
        <v>0.42575058341026306</v>
      </c>
      <c r="BD23">
        <v>0.57424944639205933</v>
      </c>
      <c r="BE23">
        <v>2.0001055672764778E-2</v>
      </c>
      <c r="BF23">
        <v>0.24611939489841461</v>
      </c>
      <c r="BG23">
        <v>0.49774998426437378</v>
      </c>
      <c r="BH23">
        <v>0.20532065629959106</v>
      </c>
      <c r="BI23">
        <v>3.0808916315436363E-2</v>
      </c>
      <c r="BJ23">
        <v>7.275303453207016E-2</v>
      </c>
      <c r="BK23">
        <v>0.22003936767578125</v>
      </c>
      <c r="BL23">
        <v>0.10119108110666275</v>
      </c>
      <c r="BM23">
        <v>5.5939458310604095E-2</v>
      </c>
      <c r="BN23">
        <v>0.31952956318855286</v>
      </c>
      <c r="BO23">
        <v>0.2305474728345871</v>
      </c>
      <c r="BP23">
        <v>0.10415105521678925</v>
      </c>
      <c r="BQ23">
        <v>0.12932081520557404</v>
      </c>
      <c r="BR23">
        <v>8.3347104489803314E-2</v>
      </c>
      <c r="BS23">
        <v>0.19248677790164948</v>
      </c>
      <c r="BT23">
        <v>0.43435582518577576</v>
      </c>
      <c r="BU23">
        <v>5.6234952062368393E-2</v>
      </c>
      <c r="BV23">
        <v>1.0347151692258194E-4</v>
      </c>
      <c r="BW23">
        <v>2.3935915902256966E-2</v>
      </c>
      <c r="BX23">
        <v>4.46934774518013E-2</v>
      </c>
      <c r="BY23">
        <v>0.3820776641368866</v>
      </c>
      <c r="BZ23">
        <v>0.10723812133073807</v>
      </c>
      <c r="CA23">
        <v>1.2756678275763988E-2</v>
      </c>
      <c r="CB23">
        <v>2.2122692316770554E-2</v>
      </c>
      <c r="CC23">
        <v>4.1100881993770599E-2</v>
      </c>
      <c r="CD23">
        <v>0.25581195950508118</v>
      </c>
      <c r="CE23">
        <v>0.48414885997772217</v>
      </c>
      <c r="CF23">
        <v>0.25518560409545898</v>
      </c>
      <c r="CG23">
        <v>0.20104403793811798</v>
      </c>
      <c r="CH23">
        <v>5.9621512889862061E-2</v>
      </c>
      <c r="CI23">
        <v>0.10786058008670807</v>
      </c>
      <c r="CJ23">
        <v>0.12615106999874115</v>
      </c>
      <c r="CK23">
        <v>9.379228949546814E-2</v>
      </c>
      <c r="CL23">
        <v>0.37647795677185059</v>
      </c>
      <c r="CM23">
        <v>0.18749891221523285</v>
      </c>
      <c r="CN23">
        <v>7.6157018542289734E-2</v>
      </c>
      <c r="CO23">
        <v>4.7636490315198898E-2</v>
      </c>
      <c r="CP23">
        <v>2.0793922245502472E-2</v>
      </c>
      <c r="CQ23">
        <v>8.1490643322467804E-2</v>
      </c>
      <c r="CR23">
        <v>9.2006318271160126E-2</v>
      </c>
      <c r="CS23">
        <v>0.11497993022203445</v>
      </c>
      <c r="CT23">
        <v>0.2020934522151947</v>
      </c>
      <c r="CU23">
        <v>0.12575981020927429</v>
      </c>
      <c r="CV23">
        <v>7.5608745217323303E-2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0.50848406553268433</v>
      </c>
      <c r="DE23">
        <v>0.49151593446731567</v>
      </c>
      <c r="DF23">
        <v>0.10022387653589249</v>
      </c>
      <c r="DG23">
        <v>0.47017782926559448</v>
      </c>
      <c r="DH23">
        <v>0.33929336071014404</v>
      </c>
      <c r="DI23">
        <v>8.4899015724658966E-2</v>
      </c>
      <c r="DJ23">
        <v>5.4059033282101154E-3</v>
      </c>
      <c r="DK23">
        <v>5.3371123969554901E-2</v>
      </c>
      <c r="DL23">
        <v>0.18444168567657471</v>
      </c>
      <c r="DM23">
        <v>0.10873110592365265</v>
      </c>
      <c r="DN23">
        <v>0.11731885373592377</v>
      </c>
      <c r="DO23">
        <v>0.38023573160171509</v>
      </c>
      <c r="DP23">
        <v>0.15590149164199829</v>
      </c>
      <c r="DX23">
        <v>1913.6383056640625</v>
      </c>
      <c r="DY23">
        <v>2133.75537109375</v>
      </c>
      <c r="DZ23">
        <v>1616.7459716796875</v>
      </c>
      <c r="EA23">
        <v>441.45608520507813</v>
      </c>
      <c r="EB23">
        <v>1279.623046875</v>
      </c>
      <c r="EC23">
        <v>2086.92578125</v>
      </c>
      <c r="ED23">
        <v>2343.968994140625</v>
      </c>
      <c r="EE23">
        <v>2266.750732421875</v>
      </c>
      <c r="EF23">
        <v>906.15478515625</v>
      </c>
      <c r="EG23">
        <v>1043.84326171875</v>
      </c>
      <c r="EH23">
        <v>1291.3707275390625</v>
      </c>
      <c r="EI23">
        <v>1083.110595703125</v>
      </c>
      <c r="EJ23">
        <v>1580.6240234375</v>
      </c>
      <c r="EK23">
        <v>3997.902099609375</v>
      </c>
      <c r="EL23">
        <v>916.16754150390625</v>
      </c>
      <c r="EM23">
        <v>1976.923095703125</v>
      </c>
      <c r="EN23">
        <v>1626.196044921875</v>
      </c>
      <c r="EO23">
        <v>1596.710205078125</v>
      </c>
      <c r="EP23">
        <v>2116.6845703125</v>
      </c>
      <c r="EQ23">
        <v>3557.003173828125</v>
      </c>
      <c r="ER23">
        <v>2462.044677734375</v>
      </c>
      <c r="ES23">
        <v>2289.5498046875</v>
      </c>
      <c r="ET23">
        <v>1822.8624267578125</v>
      </c>
      <c r="EU23">
        <v>1289.353759765625</v>
      </c>
      <c r="EV23">
        <v>1354.7164306640625</v>
      </c>
      <c r="EW23">
        <v>1074.6781005859375</v>
      </c>
      <c r="EX23">
        <v>658.0679931640625</v>
      </c>
      <c r="EY23">
        <v>1937.450927734375</v>
      </c>
      <c r="EZ23">
        <v>1134.819091796875</v>
      </c>
      <c r="FA23">
        <v>2882.191650390625</v>
      </c>
      <c r="FB23">
        <v>1827.8592529296875</v>
      </c>
      <c r="FC23">
        <v>5195.0849609375</v>
      </c>
      <c r="FD23">
        <v>1531.228271484375</v>
      </c>
      <c r="FE23">
        <v>2.806044340133667</v>
      </c>
      <c r="FF23">
        <v>3642.97412109375</v>
      </c>
      <c r="FG23">
        <v>0.41877025365829468</v>
      </c>
      <c r="FH23">
        <v>0.17405429482460022</v>
      </c>
      <c r="FI23">
        <v>0.25581195950508118</v>
      </c>
      <c r="FJ23">
        <v>1882.9710693359375</v>
      </c>
      <c r="FK23">
        <v>1066.857421875</v>
      </c>
      <c r="FL23">
        <v>1510.0518798828125</v>
      </c>
      <c r="FM23">
        <v>0.45925453305244446</v>
      </c>
      <c r="FN23">
        <v>0.24694110453128815</v>
      </c>
      <c r="FO23">
        <v>0.22999106347560883</v>
      </c>
      <c r="FP23">
        <v>5.6574072688817978E-2</v>
      </c>
      <c r="FQ23">
        <v>7.239222526550293E-3</v>
      </c>
      <c r="FR23">
        <v>0.67860829830169678</v>
      </c>
      <c r="FS23">
        <v>0.58341622352600098</v>
      </c>
      <c r="FT23">
        <v>0.57832837104797363</v>
      </c>
      <c r="FU23">
        <v>0.47111201286315918</v>
      </c>
      <c r="FV23">
        <v>0.74246817827224731</v>
      </c>
      <c r="FW23">
        <v>0.35346058011054993</v>
      </c>
      <c r="FX23">
        <v>2.0207377150654793E-2</v>
      </c>
      <c r="FY23">
        <v>0.18064947426319122</v>
      </c>
      <c r="FZ23">
        <v>0.25085294246673584</v>
      </c>
      <c r="GA23">
        <v>0.25068074464797974</v>
      </c>
      <c r="GB23">
        <v>0.29760944843292236</v>
      </c>
      <c r="GC23">
        <v>0.67018628120422363</v>
      </c>
      <c r="GD23">
        <v>0.32981371879577637</v>
      </c>
      <c r="GE23">
        <v>0.19592736661434174</v>
      </c>
      <c r="GF23">
        <v>0.34251672029495239</v>
      </c>
      <c r="GG23">
        <v>9.2850230634212494E-2</v>
      </c>
      <c r="GH23">
        <v>3.5034090280532837E-2</v>
      </c>
      <c r="GI23">
        <v>0.24919551610946655</v>
      </c>
      <c r="GJ23">
        <v>8.4476098418235779E-2</v>
      </c>
      <c r="GK23">
        <v>0.97163850069046021</v>
      </c>
      <c r="GL23">
        <v>0.88891470432281494</v>
      </c>
      <c r="GM23">
        <v>0.3107801079750061</v>
      </c>
      <c r="GN23">
        <v>0.29360169172286987</v>
      </c>
    </row>
    <row r="24" spans="1:196" x14ac:dyDescent="0.25">
      <c r="A24" s="156" t="str">
        <f t="shared" si="0"/>
        <v>2016_1_RJ</v>
      </c>
      <c r="B24">
        <v>2016</v>
      </c>
      <c r="C24">
        <v>1</v>
      </c>
      <c r="D24" t="s">
        <v>19</v>
      </c>
      <c r="E24">
        <v>3210008.9313049316</v>
      </c>
      <c r="F24">
        <v>5546030.7971801758</v>
      </c>
      <c r="G24">
        <v>2336021.8658752441</v>
      </c>
      <c r="H24">
        <v>2993839.8866729736</v>
      </c>
      <c r="I24">
        <v>214391.07412719727</v>
      </c>
      <c r="J24">
        <v>3.0043867882341146E-3</v>
      </c>
      <c r="K24">
        <v>0.42120608687400818</v>
      </c>
      <c r="L24">
        <v>1.435703132301569E-3</v>
      </c>
      <c r="M24">
        <v>0.11324848234653473</v>
      </c>
      <c r="N24">
        <v>0.45616194605827332</v>
      </c>
      <c r="O24">
        <v>0.5438380241394043</v>
      </c>
      <c r="P24">
        <v>6.5454128198325634E-3</v>
      </c>
      <c r="Q24">
        <v>0.21947619318962097</v>
      </c>
      <c r="R24">
        <v>0.50166267156600952</v>
      </c>
      <c r="S24">
        <v>0.23659051954746246</v>
      </c>
      <c r="T24">
        <v>3.5725213587284088E-2</v>
      </c>
      <c r="U24">
        <v>4.0456689894199371E-2</v>
      </c>
      <c r="V24">
        <v>0.10138261318206787</v>
      </c>
      <c r="W24">
        <v>0.10285905003547668</v>
      </c>
      <c r="X24">
        <v>3.7224769592285156E-2</v>
      </c>
      <c r="Y24">
        <v>0.37160104513168335</v>
      </c>
      <c r="Z24">
        <v>0.34647583961486816</v>
      </c>
      <c r="AA24">
        <v>3.8022536318749189E-3</v>
      </c>
      <c r="AB24">
        <v>7.9130157828330994E-2</v>
      </c>
      <c r="AC24">
        <v>7.461981475353241E-2</v>
      </c>
      <c r="AD24">
        <v>0.17102767527103424</v>
      </c>
      <c r="AE24">
        <v>0.60875779390335083</v>
      </c>
      <c r="AF24">
        <v>6.2662288546562195E-2</v>
      </c>
      <c r="AG24">
        <v>0</v>
      </c>
      <c r="AH24">
        <v>0.57879394292831421</v>
      </c>
      <c r="AI24">
        <v>0.48110777139663696</v>
      </c>
      <c r="AJ24">
        <v>0.69760257005691528</v>
      </c>
      <c r="AK24">
        <v>6.6800259053707123E-2</v>
      </c>
      <c r="AL24">
        <v>0.66293442249298096</v>
      </c>
      <c r="AM24">
        <v>0.83627760410308838</v>
      </c>
      <c r="AN24">
        <v>0.59082615375518799</v>
      </c>
      <c r="AO24">
        <v>0.11973774433135986</v>
      </c>
      <c r="AP24">
        <v>0.45192202925682068</v>
      </c>
      <c r="AQ24">
        <v>0.37099424004554749</v>
      </c>
      <c r="AR24">
        <v>0.48331177234649658</v>
      </c>
      <c r="AS24">
        <v>0.39319249987602234</v>
      </c>
      <c r="AT24">
        <v>0.6500890851020813</v>
      </c>
      <c r="AU24">
        <v>0.71316790580749512</v>
      </c>
      <c r="AV24">
        <v>1.7533453647047281E-3</v>
      </c>
      <c r="AW24">
        <v>3.6489538848400116E-2</v>
      </c>
      <c r="AX24">
        <v>3.4409672021865845E-2</v>
      </c>
      <c r="AY24">
        <v>7.8866533935070038E-2</v>
      </c>
      <c r="AZ24">
        <v>0.28071841597557068</v>
      </c>
      <c r="BA24">
        <v>2.8895659372210503E-2</v>
      </c>
      <c r="BB24">
        <v>0</v>
      </c>
      <c r="BC24">
        <v>0.45158290863037109</v>
      </c>
      <c r="BD24">
        <v>0.54841709136962891</v>
      </c>
      <c r="BE24">
        <v>4.7879656776785851E-3</v>
      </c>
      <c r="BF24">
        <v>0.2006644606590271</v>
      </c>
      <c r="BG24">
        <v>0.5119594931602478</v>
      </c>
      <c r="BH24">
        <v>0.24495416879653931</v>
      </c>
      <c r="BI24">
        <v>3.7633907049894333E-2</v>
      </c>
      <c r="BJ24">
        <v>4.0444884449243546E-2</v>
      </c>
      <c r="BK24">
        <v>0.10111819952726364</v>
      </c>
      <c r="BL24">
        <v>0.1011388823390007</v>
      </c>
      <c r="BM24">
        <v>3.3876534551382065E-2</v>
      </c>
      <c r="BN24">
        <v>0.36779710650444031</v>
      </c>
      <c r="BO24">
        <v>0.35562440752983093</v>
      </c>
      <c r="BP24">
        <v>3.8022536318749189E-3</v>
      </c>
      <c r="BQ24">
        <v>7.9130157828330994E-2</v>
      </c>
      <c r="BR24">
        <v>7.461981475353241E-2</v>
      </c>
      <c r="BS24">
        <v>0.17102767527103424</v>
      </c>
      <c r="BT24">
        <v>0.60875779390335083</v>
      </c>
      <c r="BU24">
        <v>6.2662288546562195E-2</v>
      </c>
      <c r="BV24">
        <v>0</v>
      </c>
      <c r="BW24">
        <v>3.301369771361351E-2</v>
      </c>
      <c r="BX24">
        <v>3.4434031695127487E-2</v>
      </c>
      <c r="BY24">
        <v>0.50414162874221802</v>
      </c>
      <c r="BZ24">
        <v>4.977041482925415E-2</v>
      </c>
      <c r="CA24">
        <v>1.1819626204669476E-2</v>
      </c>
      <c r="CB24">
        <v>3.5177809186279774E-3</v>
      </c>
      <c r="CC24">
        <v>3.2363582402467728E-2</v>
      </c>
      <c r="CD24">
        <v>0.2162550687789917</v>
      </c>
      <c r="CE24">
        <v>0.50170105695724487</v>
      </c>
      <c r="CF24">
        <v>0.24752897024154663</v>
      </c>
      <c r="CG24">
        <v>0.17725048959255219</v>
      </c>
      <c r="CH24">
        <v>7.3519483208656311E-2</v>
      </c>
      <c r="CI24">
        <v>6.6788308322429657E-2</v>
      </c>
      <c r="CJ24">
        <v>7.6146423816680908E-2</v>
      </c>
      <c r="CK24">
        <v>5.8938890695571899E-2</v>
      </c>
      <c r="CL24">
        <v>0.31776136159896851</v>
      </c>
      <c r="CM24">
        <v>0.14584338665008545</v>
      </c>
      <c r="CN24">
        <v>4.806184396147728E-2</v>
      </c>
      <c r="CO24">
        <v>3.3656422048807144E-2</v>
      </c>
      <c r="CP24">
        <v>1.7513066530227661E-2</v>
      </c>
      <c r="CQ24">
        <v>6.7614287137985229E-2</v>
      </c>
      <c r="CR24">
        <v>6.9774642586708069E-2</v>
      </c>
      <c r="CS24">
        <v>7.881888747215271E-2</v>
      </c>
      <c r="CT24">
        <v>0.15123139321804047</v>
      </c>
      <c r="CU24">
        <v>7.6539523899555206E-2</v>
      </c>
      <c r="CV24">
        <v>4.2715735733509064E-2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D24">
        <v>0.52007752656936646</v>
      </c>
      <c r="DE24">
        <v>0.47992247343063354</v>
      </c>
      <c r="DF24">
        <v>3.1141366809606552E-2</v>
      </c>
      <c r="DG24">
        <v>0.47926276922225952</v>
      </c>
      <c r="DH24">
        <v>0.36100378632545471</v>
      </c>
      <c r="DI24">
        <v>0.11922430992126465</v>
      </c>
      <c r="DJ24">
        <v>9.3677788972854614E-3</v>
      </c>
      <c r="DK24">
        <v>4.0957018733024597E-2</v>
      </c>
      <c r="DL24">
        <v>0.10591576993465424</v>
      </c>
      <c r="DM24">
        <v>0.12138704210519791</v>
      </c>
      <c r="DN24">
        <v>8.4289498627185822E-2</v>
      </c>
      <c r="DO24">
        <v>0.42585542798042297</v>
      </c>
      <c r="DP24">
        <v>0.22159522771835327</v>
      </c>
      <c r="DX24">
        <v>3002.33740234375</v>
      </c>
      <c r="DY24">
        <v>3379.904296875</v>
      </c>
      <c r="DZ24">
        <v>2543.807861328125</v>
      </c>
      <c r="EA24">
        <v>962.4979248046875</v>
      </c>
      <c r="EB24">
        <v>1780.5711669921875</v>
      </c>
      <c r="EC24">
        <v>3178.350830078125</v>
      </c>
      <c r="ED24">
        <v>3413.654052734375</v>
      </c>
      <c r="EE24">
        <v>4704.69580078125</v>
      </c>
      <c r="EF24">
        <v>1355.131103515625</v>
      </c>
      <c r="EG24">
        <v>1319.463623046875</v>
      </c>
      <c r="EH24">
        <v>1388.508544921875</v>
      </c>
      <c r="EI24">
        <v>1216.6773681640625</v>
      </c>
      <c r="EJ24">
        <v>1965.35205078125</v>
      </c>
      <c r="EK24">
        <v>5369.732421875</v>
      </c>
      <c r="EL24">
        <v>7188.85498046875</v>
      </c>
      <c r="EM24">
        <v>4066.4892578125</v>
      </c>
      <c r="EN24">
        <v>1996.400634765625</v>
      </c>
      <c r="EO24">
        <v>2374.260498046875</v>
      </c>
      <c r="EP24">
        <v>2927.976318359375</v>
      </c>
      <c r="EQ24">
        <v>5039.0419921875</v>
      </c>
      <c r="ES24">
        <v>3428.1630859375</v>
      </c>
      <c r="ET24">
        <v>3250.183349609375</v>
      </c>
      <c r="EU24">
        <v>1894.1549072265625</v>
      </c>
      <c r="EV24">
        <v>1933.7724609375</v>
      </c>
      <c r="EW24">
        <v>1343.50390625</v>
      </c>
      <c r="EX24">
        <v>993.7039794921875</v>
      </c>
      <c r="EY24">
        <v>2770.634521484375</v>
      </c>
      <c r="EZ24">
        <v>1842.4788818359375</v>
      </c>
      <c r="FA24">
        <v>4726.26806640625</v>
      </c>
      <c r="FB24">
        <v>2728.51953125</v>
      </c>
      <c r="FC24">
        <v>7261.41796875</v>
      </c>
      <c r="FD24">
        <v>2552.64453125</v>
      </c>
      <c r="FE24">
        <v>0</v>
      </c>
      <c r="FF24">
        <v>5146.06591796875</v>
      </c>
      <c r="FG24">
        <v>0.54897493124008179</v>
      </c>
      <c r="FH24">
        <v>8.7722226977348328E-2</v>
      </c>
      <c r="FI24">
        <v>0.2162550687789917</v>
      </c>
      <c r="FJ24">
        <v>2702.49853515625</v>
      </c>
      <c r="FK24">
        <v>1527.9091796875</v>
      </c>
      <c r="FL24">
        <v>2540.3095703125</v>
      </c>
      <c r="FM24">
        <v>0.48784869909286499</v>
      </c>
      <c r="FN24">
        <v>0.23863975703716278</v>
      </c>
      <c r="FO24">
        <v>0.1963798999786377</v>
      </c>
      <c r="FP24">
        <v>6.5599091351032257E-2</v>
      </c>
      <c r="FQ24">
        <v>1.1532565578818321E-2</v>
      </c>
      <c r="FR24">
        <v>0.61565685272216797</v>
      </c>
      <c r="FS24">
        <v>0.5838019847869873</v>
      </c>
      <c r="FT24">
        <v>0.528178870677948</v>
      </c>
      <c r="FU24">
        <v>0.46668249368667603</v>
      </c>
      <c r="FV24">
        <v>0.81281644105911255</v>
      </c>
      <c r="FW24">
        <v>0.37040165066719055</v>
      </c>
      <c r="FX24">
        <v>8.4645645692944527E-3</v>
      </c>
      <c r="FY24">
        <v>0.13256929814815521</v>
      </c>
      <c r="FZ24">
        <v>0.18181054294109344</v>
      </c>
      <c r="GA24">
        <v>0.26660299301147461</v>
      </c>
      <c r="GB24">
        <v>0.41055259108543396</v>
      </c>
      <c r="GC24">
        <v>0.69247883558273315</v>
      </c>
      <c r="GD24">
        <v>0.30752119421958923</v>
      </c>
      <c r="GE24">
        <v>7.7927477657794952E-2</v>
      </c>
      <c r="GF24">
        <v>0.22827328741550446</v>
      </c>
      <c r="GG24">
        <v>0.149321049451828</v>
      </c>
      <c r="GH24">
        <v>2.5605378672480583E-2</v>
      </c>
      <c r="GI24">
        <v>0.33748820424079895</v>
      </c>
      <c r="GJ24">
        <v>0.1813846230506897</v>
      </c>
      <c r="GK24">
        <v>0.98284024000167847</v>
      </c>
      <c r="GL24">
        <v>0.93079090118408203</v>
      </c>
      <c r="GM24">
        <v>0.19973692297935486</v>
      </c>
      <c r="GN24">
        <v>0.13777700066566467</v>
      </c>
    </row>
    <row r="25" spans="1:196" x14ac:dyDescent="0.25">
      <c r="A25" s="156" t="str">
        <f t="shared" si="0"/>
        <v>2016_1_RMRJ</v>
      </c>
      <c r="B25">
        <v>2016</v>
      </c>
      <c r="C25">
        <v>1</v>
      </c>
      <c r="D25" t="s">
        <v>17</v>
      </c>
      <c r="E25">
        <v>5955112.0242080688</v>
      </c>
      <c r="F25">
        <v>10274693.328483582</v>
      </c>
      <c r="G25">
        <v>4319581.3042755127</v>
      </c>
      <c r="H25">
        <v>5404758.3529815674</v>
      </c>
      <c r="I25">
        <v>547652.24814605713</v>
      </c>
      <c r="J25">
        <v>4.4573438353836536E-3</v>
      </c>
      <c r="K25">
        <v>0.42040976881980896</v>
      </c>
      <c r="L25">
        <v>2.6535876095294952E-3</v>
      </c>
      <c r="M25">
        <v>0.10007379949092865</v>
      </c>
      <c r="N25">
        <v>0.44768562912940979</v>
      </c>
      <c r="O25">
        <v>0.55231434106826782</v>
      </c>
      <c r="P25">
        <v>9.1703711077570915E-3</v>
      </c>
      <c r="Q25">
        <v>0.23360314965248108</v>
      </c>
      <c r="R25">
        <v>0.49607503414154053</v>
      </c>
      <c r="S25">
        <v>0.22885344922542572</v>
      </c>
      <c r="T25">
        <v>3.2297980040311813E-2</v>
      </c>
      <c r="U25">
        <v>4.9844399094581604E-2</v>
      </c>
      <c r="V25">
        <v>0.13737329840660095</v>
      </c>
      <c r="W25">
        <v>0.11476011574268341</v>
      </c>
      <c r="X25">
        <v>4.3664723634719849E-2</v>
      </c>
      <c r="Y25">
        <v>0.39014133810997009</v>
      </c>
      <c r="Z25">
        <v>0.26421612501144409</v>
      </c>
      <c r="AA25">
        <v>5.3538265638053417E-3</v>
      </c>
      <c r="AB25">
        <v>8.9629411697387695E-2</v>
      </c>
      <c r="AC25">
        <v>9.6542336046695709E-2</v>
      </c>
      <c r="AD25">
        <v>0.18132407963275909</v>
      </c>
      <c r="AE25">
        <v>0.56573003530502319</v>
      </c>
      <c r="AF25">
        <v>6.1420317739248276E-2</v>
      </c>
      <c r="AG25">
        <v>0</v>
      </c>
      <c r="AH25">
        <v>0.57959026098251343</v>
      </c>
      <c r="AI25">
        <v>0.47826004028320313</v>
      </c>
      <c r="AJ25">
        <v>0.69976520538330078</v>
      </c>
      <c r="AK25">
        <v>8.2101799547672272E-2</v>
      </c>
      <c r="AL25">
        <v>0.67763864994049072</v>
      </c>
      <c r="AM25">
        <v>0.82048416137695313</v>
      </c>
      <c r="AN25">
        <v>0.58928537368774414</v>
      </c>
      <c r="AO25">
        <v>0.11703847348690033</v>
      </c>
      <c r="AP25">
        <v>0.41150468587875366</v>
      </c>
      <c r="AQ25">
        <v>0.40232124924659729</v>
      </c>
      <c r="AR25">
        <v>0.52602159976959229</v>
      </c>
      <c r="AS25">
        <v>0.41488680243492126</v>
      </c>
      <c r="AT25">
        <v>0.6773715615272522</v>
      </c>
      <c r="AU25">
        <v>0.72706031799316406</v>
      </c>
      <c r="AV25">
        <v>2.3715866263955832E-3</v>
      </c>
      <c r="AW25">
        <v>3.970317542552948E-2</v>
      </c>
      <c r="AX25">
        <v>4.2765397578477859E-2</v>
      </c>
      <c r="AY25">
        <v>8.032120019197464E-2</v>
      </c>
      <c r="AZ25">
        <v>0.25060164928436279</v>
      </c>
      <c r="BA25">
        <v>2.7207382023334503E-2</v>
      </c>
      <c r="BB25">
        <v>0</v>
      </c>
      <c r="BC25">
        <v>0.44004344940185547</v>
      </c>
      <c r="BD25">
        <v>0.55995655059814453</v>
      </c>
      <c r="BE25">
        <v>5.8450838550925255E-3</v>
      </c>
      <c r="BF25">
        <v>0.21074332296848297</v>
      </c>
      <c r="BG25">
        <v>0.5079275369644165</v>
      </c>
      <c r="BH25">
        <v>0.24064010381698608</v>
      </c>
      <c r="BI25">
        <v>3.4843932837247849E-2</v>
      </c>
      <c r="BJ25">
        <v>4.9825802445411682E-2</v>
      </c>
      <c r="BK25">
        <v>0.13636714220046997</v>
      </c>
      <c r="BL25">
        <v>0.11536550521850586</v>
      </c>
      <c r="BM25">
        <v>3.912508487701416E-2</v>
      </c>
      <c r="BN25">
        <v>0.38355311751365662</v>
      </c>
      <c r="BO25">
        <v>0.27576336264610291</v>
      </c>
      <c r="BP25">
        <v>5.3538265638053417E-3</v>
      </c>
      <c r="BQ25">
        <v>8.9629411697387695E-2</v>
      </c>
      <c r="BR25">
        <v>9.6542336046695709E-2</v>
      </c>
      <c r="BS25">
        <v>0.18132407963275909</v>
      </c>
      <c r="BT25">
        <v>0.56573003530502319</v>
      </c>
      <c r="BU25">
        <v>6.1420317739248276E-2</v>
      </c>
      <c r="BV25">
        <v>0</v>
      </c>
      <c r="BW25">
        <v>3.2432083040475845E-2</v>
      </c>
      <c r="BX25">
        <v>4.7770153731107712E-2</v>
      </c>
      <c r="BY25">
        <v>0.46709820628166199</v>
      </c>
      <c r="BZ25">
        <v>6.7472405731678009E-2</v>
      </c>
      <c r="CA25">
        <v>1.1673338711261749E-2</v>
      </c>
      <c r="CB25">
        <v>8.6295278742909431E-3</v>
      </c>
      <c r="CC25">
        <v>2.6115715503692627E-2</v>
      </c>
      <c r="CD25">
        <v>0.23608119785785675</v>
      </c>
      <c r="CE25">
        <v>0.49696481227874756</v>
      </c>
      <c r="CF25">
        <v>0.2459653913974762</v>
      </c>
      <c r="CG25">
        <v>0.19109351933002472</v>
      </c>
      <c r="CH25">
        <v>6.5976262092590332E-2</v>
      </c>
      <c r="CI25">
        <v>9.1963380575180054E-2</v>
      </c>
      <c r="CJ25">
        <v>0.10760341584682465</v>
      </c>
      <c r="CK25">
        <v>7.9286150634288788E-2</v>
      </c>
      <c r="CL25">
        <v>0.42151755094528198</v>
      </c>
      <c r="CM25">
        <v>0.18011270463466644</v>
      </c>
      <c r="CN25">
        <v>7.0528589189052582E-2</v>
      </c>
      <c r="CO25">
        <v>4.5274928212165833E-2</v>
      </c>
      <c r="CP25">
        <v>2.0874923095107079E-2</v>
      </c>
      <c r="CQ25">
        <v>9.2755623161792755E-2</v>
      </c>
      <c r="CR25">
        <v>9.8402075469493866E-2</v>
      </c>
      <c r="CS25">
        <v>8.5638448596000671E-2</v>
      </c>
      <c r="CT25">
        <v>0.18677456676959991</v>
      </c>
      <c r="CU25">
        <v>0.10756353288888931</v>
      </c>
      <c r="CV25">
        <v>5.2509654313325882E-2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D25">
        <v>0.52382266521453857</v>
      </c>
      <c r="DE25">
        <v>0.47617736458778381</v>
      </c>
      <c r="DF25">
        <v>4.2032733559608459E-2</v>
      </c>
      <c r="DG25">
        <v>0.45751795172691345</v>
      </c>
      <c r="DH25">
        <v>0.380450040102005</v>
      </c>
      <c r="DI25">
        <v>0.11266792565584183</v>
      </c>
      <c r="DJ25">
        <v>7.3313727043569088E-3</v>
      </c>
      <c r="DK25">
        <v>5.0273794680833817E-2</v>
      </c>
      <c r="DL25">
        <v>0.1469912976026535</v>
      </c>
      <c r="DM25">
        <v>0.10686729848384857</v>
      </c>
      <c r="DN25">
        <v>8.8681593537330627E-2</v>
      </c>
      <c r="DO25">
        <v>0.45632275938987732</v>
      </c>
      <c r="DP25">
        <v>0.15086326003074646</v>
      </c>
      <c r="DX25">
        <v>2414.15283203125</v>
      </c>
      <c r="DY25">
        <v>2697.686279296875</v>
      </c>
      <c r="DZ25">
        <v>2053.355224609375</v>
      </c>
      <c r="EA25">
        <v>788.670654296875</v>
      </c>
      <c r="EB25">
        <v>1562.294921875</v>
      </c>
      <c r="EC25">
        <v>2565.88232421875</v>
      </c>
      <c r="ED25">
        <v>2711.251220703125</v>
      </c>
      <c r="EE25">
        <v>3575.41650390625</v>
      </c>
      <c r="EF25">
        <v>1219.764892578125</v>
      </c>
      <c r="EG25">
        <v>1185.936767578125</v>
      </c>
      <c r="EH25">
        <v>1349.875</v>
      </c>
      <c r="EI25">
        <v>1167.9403076171875</v>
      </c>
      <c r="EJ25">
        <v>1756.154052734375</v>
      </c>
      <c r="EK25">
        <v>4774.568359375</v>
      </c>
      <c r="EL25">
        <v>3542.46142578125</v>
      </c>
      <c r="EM25">
        <v>2797.295166015625</v>
      </c>
      <c r="EN25">
        <v>1714.18359375</v>
      </c>
      <c r="EO25">
        <v>1886.958251953125</v>
      </c>
      <c r="EP25">
        <v>2422.088623046875</v>
      </c>
      <c r="EQ25">
        <v>4340.201171875</v>
      </c>
      <c r="ES25">
        <v>2745.2880859375</v>
      </c>
      <c r="ET25">
        <v>2524.94384765625</v>
      </c>
      <c r="EU25">
        <v>1648.8587646484375</v>
      </c>
      <c r="EV25">
        <v>1723.4385986328125</v>
      </c>
      <c r="EW25">
        <v>1246.4779052734375</v>
      </c>
      <c r="EX25">
        <v>884.59808349609375</v>
      </c>
      <c r="EY25">
        <v>2295.608154296875</v>
      </c>
      <c r="EZ25">
        <v>1480.3577880859375</v>
      </c>
      <c r="FA25">
        <v>3746.1123046875</v>
      </c>
      <c r="FB25">
        <v>2048.645263671875</v>
      </c>
      <c r="FC25">
        <v>6263.9892578125</v>
      </c>
      <c r="FD25">
        <v>2005.7156982421875</v>
      </c>
      <c r="FE25">
        <v>0</v>
      </c>
      <c r="FF25">
        <v>4604.63134765625</v>
      </c>
      <c r="FG25">
        <v>0.51120364665985107</v>
      </c>
      <c r="FH25">
        <v>0.12387208640575409</v>
      </c>
      <c r="FI25">
        <v>0.23608119785785675</v>
      </c>
      <c r="FJ25">
        <v>2241.257568359375</v>
      </c>
      <c r="FK25">
        <v>1276.5487060546875</v>
      </c>
      <c r="FL25">
        <v>1992.315673828125</v>
      </c>
      <c r="FM25">
        <v>0.47819977998733521</v>
      </c>
      <c r="FN25">
        <v>0.23776103556156158</v>
      </c>
      <c r="FO25">
        <v>0.21300609409809113</v>
      </c>
      <c r="FP25">
        <v>6.2786690890789032E-2</v>
      </c>
      <c r="FQ25">
        <v>8.246411569416523E-3</v>
      </c>
      <c r="FR25">
        <v>0.62040764093399048</v>
      </c>
      <c r="FS25">
        <v>0.5720553994178772</v>
      </c>
      <c r="FT25">
        <v>0.54420560598373413</v>
      </c>
      <c r="FU25">
        <v>0.46173596382141113</v>
      </c>
      <c r="FV25">
        <v>0.71330845355987549</v>
      </c>
      <c r="FW25">
        <v>0.38174992799758911</v>
      </c>
      <c r="FX25">
        <v>1.2356525287032127E-2</v>
      </c>
      <c r="FY25">
        <v>0.15169574320316315</v>
      </c>
      <c r="FZ25">
        <v>0.20946194231510162</v>
      </c>
      <c r="GA25">
        <v>0.25631424784660339</v>
      </c>
      <c r="GB25">
        <v>0.37017154693603516</v>
      </c>
      <c r="GC25">
        <v>0.6866411566734314</v>
      </c>
      <c r="GD25">
        <v>0.3133588433265686</v>
      </c>
      <c r="GE25">
        <v>0.11237470805644989</v>
      </c>
      <c r="GF25">
        <v>0.26738035678863525</v>
      </c>
      <c r="GG25">
        <v>0.13151194155216217</v>
      </c>
      <c r="GH25">
        <v>2.957497164607048E-2</v>
      </c>
      <c r="GI25">
        <v>0.33158347010612488</v>
      </c>
      <c r="GJ25">
        <v>0.12757456302642822</v>
      </c>
      <c r="GK25">
        <v>0.95389425754547119</v>
      </c>
      <c r="GL25">
        <v>0.90533679723739624</v>
      </c>
      <c r="GM25">
        <v>0.25198447704315186</v>
      </c>
      <c r="GN25">
        <v>0.19505089521408081</v>
      </c>
    </row>
    <row r="26" spans="1:196" x14ac:dyDescent="0.25">
      <c r="A26" s="156" t="str">
        <f t="shared" si="0"/>
        <v>2016_1_SEMT</v>
      </c>
      <c r="B26">
        <v>2016</v>
      </c>
      <c r="C26">
        <v>1</v>
      </c>
      <c r="D26" t="s">
        <v>15</v>
      </c>
      <c r="E26">
        <v>21476804.894609451</v>
      </c>
      <c r="F26">
        <v>33853689.267911911</v>
      </c>
      <c r="G26">
        <v>12376884.37330246</v>
      </c>
      <c r="H26">
        <v>18945932.834756851</v>
      </c>
      <c r="I26">
        <v>2515132.4522018433</v>
      </c>
      <c r="J26">
        <v>4.8612784594297409E-3</v>
      </c>
      <c r="K26">
        <v>0.36559927463531494</v>
      </c>
      <c r="L26">
        <v>3.7118417676538229E-3</v>
      </c>
      <c r="M26">
        <v>7.7033981680870056E-2</v>
      </c>
      <c r="N26">
        <v>0.45730841159820557</v>
      </c>
      <c r="O26">
        <v>0.54269158840179443</v>
      </c>
      <c r="P26">
        <v>2.191411517560482E-2</v>
      </c>
      <c r="Q26">
        <v>0.25970864295959473</v>
      </c>
      <c r="R26">
        <v>0.47565951943397522</v>
      </c>
      <c r="S26">
        <v>0.21161989867687225</v>
      </c>
      <c r="T26">
        <v>3.1097838655114174E-2</v>
      </c>
      <c r="U26">
        <v>4.1036028414964676E-2</v>
      </c>
      <c r="V26">
        <v>0.13397738337516785</v>
      </c>
      <c r="W26">
        <v>0.10242250561714172</v>
      </c>
      <c r="X26">
        <v>5.2620355039834976E-2</v>
      </c>
      <c r="Y26">
        <v>0.36531892418861389</v>
      </c>
      <c r="Z26">
        <v>0.30462482571601868</v>
      </c>
      <c r="AA26">
        <v>4.9092685803771019E-3</v>
      </c>
      <c r="AB26">
        <v>0.1234375461935997</v>
      </c>
      <c r="AC26">
        <v>8.2374721765518188E-2</v>
      </c>
      <c r="AD26">
        <v>0.17953932285308838</v>
      </c>
      <c r="AE26">
        <v>0.56489938497543335</v>
      </c>
      <c r="AF26">
        <v>4.458063468337059E-2</v>
      </c>
      <c r="AG26">
        <v>2.5910953991115093E-4</v>
      </c>
      <c r="AH26">
        <v>0.63440072536468506</v>
      </c>
      <c r="AI26">
        <v>0.5452767014503479</v>
      </c>
      <c r="AJ26">
        <v>0.73573470115661621</v>
      </c>
      <c r="AK26">
        <v>0.18642102181911469</v>
      </c>
      <c r="AL26">
        <v>0.76609188318252563</v>
      </c>
      <c r="AM26">
        <v>0.84046220779418945</v>
      </c>
      <c r="AN26">
        <v>0.61711603403091431</v>
      </c>
      <c r="AO26">
        <v>0.14747604727745056</v>
      </c>
      <c r="AP26">
        <v>0.41627597808837891</v>
      </c>
      <c r="AQ26">
        <v>0.43872317671775818</v>
      </c>
      <c r="AR26">
        <v>0.54690998792648315</v>
      </c>
      <c r="AS26">
        <v>0.49171614646911621</v>
      </c>
      <c r="AT26">
        <v>0.73464781045913696</v>
      </c>
      <c r="AU26">
        <v>0.80001842975616455</v>
      </c>
      <c r="AV26">
        <v>2.2917964961379766E-3</v>
      </c>
      <c r="AW26">
        <v>5.7624418288469315E-2</v>
      </c>
      <c r="AX26">
        <v>3.8455035537481308E-2</v>
      </c>
      <c r="AY26">
        <v>8.3814442157745361E-2</v>
      </c>
      <c r="AZ26">
        <v>0.2637123167514801</v>
      </c>
      <c r="BA26">
        <v>2.0811602473258972E-2</v>
      </c>
      <c r="BB26">
        <v>1.2096025602659211E-4</v>
      </c>
      <c r="BC26">
        <v>0.44890505075454712</v>
      </c>
      <c r="BD26">
        <v>0.55109494924545288</v>
      </c>
      <c r="BE26">
        <v>1.1064226739108562E-2</v>
      </c>
      <c r="BF26">
        <v>0.23375210165977478</v>
      </c>
      <c r="BG26">
        <v>0.49351319670677185</v>
      </c>
      <c r="BH26">
        <v>0.22731471061706543</v>
      </c>
      <c r="BI26">
        <v>3.4355763345956802E-2</v>
      </c>
      <c r="BJ26">
        <v>4.2195022106170654E-2</v>
      </c>
      <c r="BK26">
        <v>0.13646490871906281</v>
      </c>
      <c r="BL26">
        <v>0.10276918113231659</v>
      </c>
      <c r="BM26">
        <v>4.3709300458431244E-2</v>
      </c>
      <c r="BN26">
        <v>0.35609138011932373</v>
      </c>
      <c r="BO26">
        <v>0.31877020001411438</v>
      </c>
      <c r="BP26">
        <v>4.9092685803771019E-3</v>
      </c>
      <c r="BQ26">
        <v>0.1234375461935997</v>
      </c>
      <c r="BR26">
        <v>8.2374721765518188E-2</v>
      </c>
      <c r="BS26">
        <v>0.17953932285308838</v>
      </c>
      <c r="BT26">
        <v>0.56489938497543335</v>
      </c>
      <c r="BU26">
        <v>4.458063468337059E-2</v>
      </c>
      <c r="BV26">
        <v>2.5910953991115093E-4</v>
      </c>
      <c r="BW26">
        <v>3.0003370717167854E-2</v>
      </c>
      <c r="BX26">
        <v>3.9719942957162857E-2</v>
      </c>
      <c r="BY26">
        <v>0.4893677830696106</v>
      </c>
      <c r="BZ26">
        <v>8.2598127424716949E-2</v>
      </c>
      <c r="CA26">
        <v>1.150256022810936E-2</v>
      </c>
      <c r="CB26">
        <v>8.970397524535656E-3</v>
      </c>
      <c r="CC26">
        <v>4.0996275842189789E-2</v>
      </c>
      <c r="CD26">
        <v>0.2160957008600235</v>
      </c>
      <c r="CE26">
        <v>0.48104014992713928</v>
      </c>
      <c r="CF26">
        <v>0.24428804218769073</v>
      </c>
      <c r="CG26">
        <v>0.20941367745399475</v>
      </c>
      <c r="CH26">
        <v>6.5258137881755829E-2</v>
      </c>
      <c r="CI26">
        <v>0.11710924655199051</v>
      </c>
      <c r="CJ26">
        <v>0.13292491436004639</v>
      </c>
      <c r="CK26">
        <v>0.10378190129995346</v>
      </c>
      <c r="CL26">
        <v>0.55333763360977173</v>
      </c>
      <c r="CM26">
        <v>0.20487913489341736</v>
      </c>
      <c r="CN26">
        <v>8.3936534821987152E-2</v>
      </c>
      <c r="CO26">
        <v>5.2257001399993896E-2</v>
      </c>
      <c r="CP26">
        <v>2.542395330965519E-2</v>
      </c>
      <c r="CQ26">
        <v>9.292709082365036E-2</v>
      </c>
      <c r="CR26">
        <v>0.10038004815578461</v>
      </c>
      <c r="CS26">
        <v>0.11414431035518646</v>
      </c>
      <c r="CT26">
        <v>0.26651567220687866</v>
      </c>
      <c r="CU26">
        <v>0.13945907354354858</v>
      </c>
      <c r="CV26">
        <v>7.6110340654850006E-2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0.51906818151473999</v>
      </c>
      <c r="DE26">
        <v>0.4809318482875824</v>
      </c>
      <c r="DF26">
        <v>0.10354353487491608</v>
      </c>
      <c r="DG26">
        <v>0.45435252785682678</v>
      </c>
      <c r="DH26">
        <v>0.3409227728843689</v>
      </c>
      <c r="DI26">
        <v>9.4429962337017059E-2</v>
      </c>
      <c r="DJ26">
        <v>6.7512174136936665E-3</v>
      </c>
      <c r="DK26">
        <v>3.2562408596277237E-2</v>
      </c>
      <c r="DL26">
        <v>0.11483854800462723</v>
      </c>
      <c r="DM26">
        <v>9.9829405546188354E-2</v>
      </c>
      <c r="DN26">
        <v>0.11975270509719849</v>
      </c>
      <c r="DO26">
        <v>0.43503856658935547</v>
      </c>
      <c r="DP26">
        <v>0.19797837734222412</v>
      </c>
      <c r="DX26">
        <v>2726.526123046875</v>
      </c>
      <c r="DY26">
        <v>3112.5068359375</v>
      </c>
      <c r="DZ26">
        <v>2252.679443359375</v>
      </c>
      <c r="EA26">
        <v>695.62335205078125</v>
      </c>
      <c r="EB26">
        <v>1612.703857421875</v>
      </c>
      <c r="EC26">
        <v>2969.75</v>
      </c>
      <c r="ED26">
        <v>3344.8193359375</v>
      </c>
      <c r="EE26">
        <v>3374.078857421875</v>
      </c>
      <c r="EF26">
        <v>1224.866943359375</v>
      </c>
      <c r="EG26">
        <v>1280.685791015625</v>
      </c>
      <c r="EH26">
        <v>1426.571533203125</v>
      </c>
      <c r="EI26">
        <v>1240.0859375</v>
      </c>
      <c r="EJ26">
        <v>1757.2823486328125</v>
      </c>
      <c r="EK26">
        <v>5249.89501953125</v>
      </c>
      <c r="EL26">
        <v>2231.3681640625</v>
      </c>
      <c r="EM26">
        <v>2875.8515625</v>
      </c>
      <c r="EN26">
        <v>2245.9423828125</v>
      </c>
      <c r="EO26">
        <v>2030.5167236328125</v>
      </c>
      <c r="EP26">
        <v>2811.807373046875</v>
      </c>
      <c r="EQ26">
        <v>4981.5244140625</v>
      </c>
      <c r="ER26">
        <v>2120.105712890625</v>
      </c>
      <c r="ES26">
        <v>3324.148681640625</v>
      </c>
      <c r="ET26">
        <v>2681.173828125</v>
      </c>
      <c r="EU26">
        <v>1702.98486328125</v>
      </c>
      <c r="EV26">
        <v>1775.5638427734375</v>
      </c>
      <c r="EW26">
        <v>1202.3338623046875</v>
      </c>
      <c r="EX26">
        <v>879.58905029296875</v>
      </c>
      <c r="EY26">
        <v>2572.485595703125</v>
      </c>
      <c r="EZ26">
        <v>1707.804931640625</v>
      </c>
      <c r="FA26">
        <v>3606.71826171875</v>
      </c>
      <c r="FB26">
        <v>2306.91064453125</v>
      </c>
      <c r="FC26">
        <v>7910.67431640625</v>
      </c>
      <c r="FD26">
        <v>2304.29052734375</v>
      </c>
      <c r="FE26">
        <v>0</v>
      </c>
      <c r="FF26">
        <v>4817.68896484375</v>
      </c>
      <c r="FG26">
        <v>0.53087371587753296</v>
      </c>
      <c r="FH26">
        <v>0.13128846883773804</v>
      </c>
      <c r="FI26">
        <v>0.2160957008600235</v>
      </c>
      <c r="FJ26">
        <v>2474.04345703125</v>
      </c>
      <c r="FK26">
        <v>1452.5477294921875</v>
      </c>
      <c r="FL26">
        <v>2278.698486328125</v>
      </c>
      <c r="FM26">
        <v>0.45436453819274902</v>
      </c>
      <c r="FN26">
        <v>0.23470890522003174</v>
      </c>
      <c r="FO26">
        <v>0.24092432856559753</v>
      </c>
      <c r="FP26">
        <v>6.0209657996892929E-2</v>
      </c>
      <c r="FQ26">
        <v>9.7925728186964989E-3</v>
      </c>
      <c r="FR26">
        <v>0.68156707286834717</v>
      </c>
      <c r="FS26">
        <v>0.60636502504348755</v>
      </c>
      <c r="FT26">
        <v>0.61595195531845093</v>
      </c>
      <c r="FU26">
        <v>0.50389754772186279</v>
      </c>
      <c r="FV26">
        <v>0.82019227743148804</v>
      </c>
      <c r="FW26">
        <v>0.34615245461463928</v>
      </c>
      <c r="FX26">
        <v>1.8084945157170296E-2</v>
      </c>
      <c r="FY26">
        <v>0.16433772444725037</v>
      </c>
      <c r="FZ26">
        <v>0.22953943908214569</v>
      </c>
      <c r="GA26">
        <v>0.258218914270401</v>
      </c>
      <c r="GB26">
        <v>0.32981899380683899</v>
      </c>
      <c r="GC26">
        <v>0.67678147554397583</v>
      </c>
      <c r="GD26">
        <v>0.32321852445602417</v>
      </c>
      <c r="GE26">
        <v>0.10923512279987335</v>
      </c>
      <c r="GF26">
        <v>0.28579512238502502</v>
      </c>
      <c r="GG26">
        <v>0.1218075156211853</v>
      </c>
      <c r="GH26">
        <v>3.1629826873540878E-2</v>
      </c>
      <c r="GI26">
        <v>0.31976971030235291</v>
      </c>
      <c r="GJ26">
        <v>0.13176272809505463</v>
      </c>
      <c r="GK26">
        <v>0.95802527666091919</v>
      </c>
      <c r="GL26">
        <v>0.87982219457626343</v>
      </c>
      <c r="GM26">
        <v>0.23067732155323029</v>
      </c>
      <c r="GN26">
        <v>0.19827237725257874</v>
      </c>
    </row>
    <row r="27" spans="1:196" x14ac:dyDescent="0.25">
      <c r="A27" s="156" t="str">
        <f t="shared" si="0"/>
        <v>2015_4_BRA</v>
      </c>
      <c r="B27">
        <v>2015</v>
      </c>
      <c r="C27">
        <v>4</v>
      </c>
      <c r="D27" t="s">
        <v>8</v>
      </c>
      <c r="E27">
        <v>101317977.7955904</v>
      </c>
      <c r="F27">
        <v>164954673.40297222</v>
      </c>
      <c r="G27">
        <v>63636695.607381821</v>
      </c>
      <c r="H27">
        <v>92109250.309128761</v>
      </c>
      <c r="I27">
        <v>8982481.7861776352</v>
      </c>
      <c r="J27">
        <v>5.1731658168137074E-3</v>
      </c>
      <c r="K27">
        <v>0.38578292727470398</v>
      </c>
      <c r="L27">
        <v>2.4741828441619873E-2</v>
      </c>
      <c r="M27">
        <v>8.4921255707740784E-2</v>
      </c>
      <c r="N27">
        <v>0.43533146381378174</v>
      </c>
      <c r="O27">
        <v>0.56466853618621826</v>
      </c>
      <c r="P27">
        <v>2.8599720448255539E-2</v>
      </c>
      <c r="Q27">
        <v>0.27128246426582336</v>
      </c>
      <c r="R27">
        <v>0.48098671436309814</v>
      </c>
      <c r="S27">
        <v>0.19159482419490814</v>
      </c>
      <c r="T27">
        <v>2.7536271139979362E-2</v>
      </c>
      <c r="U27">
        <v>8.3476893603801727E-2</v>
      </c>
      <c r="V27">
        <v>0.2146516740322113</v>
      </c>
      <c r="W27">
        <v>0.10245554894208908</v>
      </c>
      <c r="X27">
        <v>6.1555042862892151E-2</v>
      </c>
      <c r="Y27">
        <v>0.32297417521476746</v>
      </c>
      <c r="Z27">
        <v>0.21488666534423828</v>
      </c>
      <c r="AA27">
        <v>0.10124188661575317</v>
      </c>
      <c r="AB27">
        <v>0.13406561315059662</v>
      </c>
      <c r="AC27">
        <v>8.6017139256000519E-2</v>
      </c>
      <c r="AD27">
        <v>0.19217143952846527</v>
      </c>
      <c r="AE27">
        <v>0.42984461784362793</v>
      </c>
      <c r="AF27">
        <v>5.6432735174894333E-2</v>
      </c>
      <c r="AG27">
        <v>2.2655937937088311E-4</v>
      </c>
      <c r="AH27">
        <v>0.61421710252761841</v>
      </c>
      <c r="AI27">
        <v>0.5120384693145752</v>
      </c>
      <c r="AJ27">
        <v>0.72589206695556641</v>
      </c>
      <c r="AK27">
        <v>0.20739683508872986</v>
      </c>
      <c r="AL27">
        <v>0.72975444793701172</v>
      </c>
      <c r="AM27">
        <v>0.8093644380569458</v>
      </c>
      <c r="AN27">
        <v>0.58616453409194946</v>
      </c>
      <c r="AO27">
        <v>0.13956084847450256</v>
      </c>
      <c r="AP27">
        <v>0.4080481231212616</v>
      </c>
      <c r="AQ27">
        <v>0.48762235045433044</v>
      </c>
      <c r="AR27">
        <v>0.59542417526245117</v>
      </c>
      <c r="AS27">
        <v>0.54549777507781982</v>
      </c>
      <c r="AT27">
        <v>0.75088351964950562</v>
      </c>
      <c r="AU27">
        <v>0.80099970102310181</v>
      </c>
      <c r="AV27">
        <v>4.5669935643672943E-2</v>
      </c>
      <c r="AW27">
        <v>6.0476627200841904E-2</v>
      </c>
      <c r="AX27">
        <v>3.8802091032266617E-2</v>
      </c>
      <c r="AY27">
        <v>8.6688004434108734E-2</v>
      </c>
      <c r="AZ27">
        <v>0.19390171766281128</v>
      </c>
      <c r="BA27">
        <v>2.545665018260479E-2</v>
      </c>
      <c r="BB27">
        <v>1.022003052639775E-4</v>
      </c>
      <c r="BC27">
        <v>0.42779439687728882</v>
      </c>
      <c r="BD27">
        <v>0.57220560312271118</v>
      </c>
      <c r="BE27">
        <v>2.0933795720338821E-2</v>
      </c>
      <c r="BF27">
        <v>0.25199458003044128</v>
      </c>
      <c r="BG27">
        <v>0.49470716714859009</v>
      </c>
      <c r="BH27">
        <v>0.20265862345695496</v>
      </c>
      <c r="BI27">
        <v>2.9705828055739403E-2</v>
      </c>
      <c r="BJ27">
        <v>8.5408732295036316E-2</v>
      </c>
      <c r="BK27">
        <v>0.21531419456005096</v>
      </c>
      <c r="BL27">
        <v>0.10160249471664429</v>
      </c>
      <c r="BM27">
        <v>5.672319233417511E-2</v>
      </c>
      <c r="BN27">
        <v>0.31927850842475891</v>
      </c>
      <c r="BO27">
        <v>0.22167287766933441</v>
      </c>
      <c r="BP27">
        <v>0.10085468739271164</v>
      </c>
      <c r="BQ27">
        <v>0.13417144119739532</v>
      </c>
      <c r="BR27">
        <v>8.6101464927196503E-2</v>
      </c>
      <c r="BS27">
        <v>0.19210347533226013</v>
      </c>
      <c r="BT27">
        <v>0.43003156781196594</v>
      </c>
      <c r="BU27">
        <v>5.6510467082262039E-2</v>
      </c>
      <c r="BV27">
        <v>2.2689286561217159E-4</v>
      </c>
      <c r="BW27">
        <v>2.2666733711957932E-2</v>
      </c>
      <c r="BX27">
        <v>4.5403212308883667E-2</v>
      </c>
      <c r="BY27">
        <v>0.38418176770210266</v>
      </c>
      <c r="BZ27">
        <v>0.10853134840726852</v>
      </c>
      <c r="CA27">
        <v>1.3499904423952103E-2</v>
      </c>
      <c r="CB27">
        <v>2.4501433596014977E-2</v>
      </c>
      <c r="CC27">
        <v>4.2947247624397278E-2</v>
      </c>
      <c r="CD27">
        <v>0.24860526621341705</v>
      </c>
      <c r="CE27">
        <v>0.48131242394447327</v>
      </c>
      <c r="CF27">
        <v>0.25207963585853577</v>
      </c>
      <c r="CG27">
        <v>0.20669262111186981</v>
      </c>
      <c r="CH27">
        <v>5.9915333986282349E-2</v>
      </c>
      <c r="CI27">
        <v>8.8656343519687653E-2</v>
      </c>
      <c r="CJ27">
        <v>0.10470788180828094</v>
      </c>
      <c r="CK27">
        <v>7.6281405985355377E-2</v>
      </c>
      <c r="CL27">
        <v>0.28582856059074402</v>
      </c>
      <c r="CM27">
        <v>0.15423181653022766</v>
      </c>
      <c r="CN27">
        <v>6.4161203801631927E-2</v>
      </c>
      <c r="CO27">
        <v>3.7978984415531158E-2</v>
      </c>
      <c r="CP27">
        <v>1.8306063488125801E-2</v>
      </c>
      <c r="CQ27">
        <v>6.856219470500946E-2</v>
      </c>
      <c r="CR27">
        <v>8.1103518605232239E-2</v>
      </c>
      <c r="CS27">
        <v>9.6927829086780548E-2</v>
      </c>
      <c r="CT27">
        <v>0.16141998767852783</v>
      </c>
      <c r="CU27">
        <v>0.10040657222270966</v>
      </c>
      <c r="CV27">
        <v>6.1559159308671951E-2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0.51414972543716431</v>
      </c>
      <c r="DE27">
        <v>0.48585027456283569</v>
      </c>
      <c r="DF27">
        <v>9.2205658555030823E-2</v>
      </c>
      <c r="DG27">
        <v>0.47193899750709534</v>
      </c>
      <c r="DH27">
        <v>0.34809336066246033</v>
      </c>
      <c r="DI27">
        <v>8.2076206803321838E-2</v>
      </c>
      <c r="DJ27">
        <v>5.6857829913496971E-3</v>
      </c>
      <c r="DK27">
        <v>6.4556680619716644E-2</v>
      </c>
      <c r="DL27">
        <v>0.19636504352092743</v>
      </c>
      <c r="DM27">
        <v>0.11201447248458862</v>
      </c>
      <c r="DN27">
        <v>0.11207561194896698</v>
      </c>
      <c r="DO27">
        <v>0.36578011512756348</v>
      </c>
      <c r="DP27">
        <v>0.14920806884765625</v>
      </c>
      <c r="DX27">
        <v>1790.4071044921875</v>
      </c>
      <c r="DY27">
        <v>1996.361328125</v>
      </c>
      <c r="DZ27">
        <v>1514.7578125</v>
      </c>
      <c r="EA27">
        <v>421.20001220703125</v>
      </c>
      <c r="EB27">
        <v>1198.9130859375</v>
      </c>
      <c r="EC27">
        <v>1956.3189697265625</v>
      </c>
      <c r="ED27">
        <v>2208.69580078125</v>
      </c>
      <c r="EE27">
        <v>2224.123291015625</v>
      </c>
      <c r="EF27">
        <v>876.13037109375</v>
      </c>
      <c r="EG27">
        <v>997.7230224609375</v>
      </c>
      <c r="EH27">
        <v>1209.370361328125</v>
      </c>
      <c r="EI27">
        <v>1023.3168334960938</v>
      </c>
      <c r="EJ27">
        <v>1526.7186279296875</v>
      </c>
      <c r="EK27">
        <v>3760.2529296875</v>
      </c>
      <c r="EL27">
        <v>887.78533935546875</v>
      </c>
      <c r="EM27">
        <v>1872.4263916015625</v>
      </c>
      <c r="EN27">
        <v>1536.2969970703125</v>
      </c>
      <c r="EO27">
        <v>1492.1072998046875</v>
      </c>
      <c r="EP27">
        <v>1960.646484375</v>
      </c>
      <c r="EQ27">
        <v>3322.47998046875</v>
      </c>
      <c r="ER27">
        <v>1499.9339599609375</v>
      </c>
      <c r="ES27">
        <v>2171.2900390625</v>
      </c>
      <c r="ET27">
        <v>1672.481689453125</v>
      </c>
      <c r="EU27">
        <v>1207.4034423828125</v>
      </c>
      <c r="EV27">
        <v>1252.21875</v>
      </c>
      <c r="EW27">
        <v>982.2177734375</v>
      </c>
      <c r="EX27">
        <v>618.5872802734375</v>
      </c>
      <c r="EY27">
        <v>1790.0479736328125</v>
      </c>
      <c r="EZ27">
        <v>1120.40478515625</v>
      </c>
      <c r="FA27">
        <v>2833.0380859375</v>
      </c>
      <c r="FB27">
        <v>1587.54052734375</v>
      </c>
      <c r="FC27">
        <v>4782.18310546875</v>
      </c>
      <c r="FD27">
        <v>1425.2640380859375</v>
      </c>
      <c r="FE27">
        <v>4.4983658790588379</v>
      </c>
      <c r="FF27">
        <v>3477.744873046875</v>
      </c>
      <c r="FG27">
        <v>0.41990882158279419</v>
      </c>
      <c r="FH27">
        <v>0.17869481444358826</v>
      </c>
      <c r="FI27">
        <v>0.24838811159133911</v>
      </c>
      <c r="FJ27">
        <v>1748.777587890625</v>
      </c>
      <c r="FK27">
        <v>1029.3687744140625</v>
      </c>
      <c r="FL27">
        <v>1412.78759765625</v>
      </c>
      <c r="FM27">
        <v>0.46088674664497375</v>
      </c>
      <c r="FN27">
        <v>0.24590674042701721</v>
      </c>
      <c r="FO27">
        <v>0.2299639880657196</v>
      </c>
      <c r="FP27">
        <v>5.6150756776332855E-2</v>
      </c>
      <c r="FQ27">
        <v>7.0917545817792416E-3</v>
      </c>
      <c r="FR27">
        <v>0.68293124437332153</v>
      </c>
      <c r="FS27">
        <v>0.57899332046508789</v>
      </c>
      <c r="FT27">
        <v>0.57624191045761108</v>
      </c>
      <c r="FU27">
        <v>0.46911254525184631</v>
      </c>
      <c r="FV27">
        <v>0.72826087474822998</v>
      </c>
      <c r="FW27">
        <v>0.34309709072113037</v>
      </c>
      <c r="FX27">
        <v>1.9345831125974655E-2</v>
      </c>
      <c r="FY27">
        <v>0.17533920705318451</v>
      </c>
      <c r="FZ27">
        <v>0.24854797124862671</v>
      </c>
      <c r="GA27">
        <v>0.2530217170715332</v>
      </c>
      <c r="GB27">
        <v>0.30374523997306824</v>
      </c>
      <c r="GC27">
        <v>0.67303788661956787</v>
      </c>
      <c r="GD27">
        <v>0.32696211338043213</v>
      </c>
      <c r="GE27">
        <v>0.2225489616394043</v>
      </c>
      <c r="GF27">
        <v>0.33497211337089539</v>
      </c>
      <c r="GG27">
        <v>9.2863842844963074E-2</v>
      </c>
      <c r="GH27">
        <v>3.3638078719377518E-2</v>
      </c>
      <c r="GI27">
        <v>0.23458345234394073</v>
      </c>
      <c r="GJ27">
        <v>8.1393547356128693E-2</v>
      </c>
      <c r="GK27">
        <v>0.97931218147277832</v>
      </c>
      <c r="GL27">
        <v>0.90898668766021729</v>
      </c>
      <c r="GM27">
        <v>0.30867138504981995</v>
      </c>
      <c r="GN27">
        <v>0.29851943254470825</v>
      </c>
    </row>
    <row r="28" spans="1:196" x14ac:dyDescent="0.25">
      <c r="A28" s="156" t="str">
        <f t="shared" si="0"/>
        <v>2015_4_RJ</v>
      </c>
      <c r="B28">
        <v>2015</v>
      </c>
      <c r="C28">
        <v>4</v>
      </c>
      <c r="D28" t="s">
        <v>19</v>
      </c>
      <c r="E28">
        <v>3196971.1703186035</v>
      </c>
      <c r="F28">
        <v>5526392.3601379395</v>
      </c>
      <c r="G28">
        <v>2329421.1898193359</v>
      </c>
      <c r="H28">
        <v>3029260.8221893311</v>
      </c>
      <c r="I28">
        <v>163812.45524597168</v>
      </c>
      <c r="J28">
        <v>2.8797234408557415E-3</v>
      </c>
      <c r="K28">
        <v>0.42150846123695374</v>
      </c>
      <c r="L28">
        <v>2.3408161941915751E-3</v>
      </c>
      <c r="M28">
        <v>0.1123233437538147</v>
      </c>
      <c r="N28">
        <v>0.45850870013237</v>
      </c>
      <c r="O28">
        <v>0.54149127006530762</v>
      </c>
      <c r="P28">
        <v>6.310837808996439E-3</v>
      </c>
      <c r="Q28">
        <v>0.23144476115703583</v>
      </c>
      <c r="R28">
        <v>0.48835387825965881</v>
      </c>
      <c r="S28">
        <v>0.24023838341236115</v>
      </c>
      <c r="T28">
        <v>3.3652126789093018E-2</v>
      </c>
      <c r="U28">
        <v>5.0134371966123581E-2</v>
      </c>
      <c r="V28">
        <v>0.10087360441684723</v>
      </c>
      <c r="W28">
        <v>0.10398285090923309</v>
      </c>
      <c r="X28">
        <v>4.2104758322238922E-2</v>
      </c>
      <c r="Y28">
        <v>0.38313329219818115</v>
      </c>
      <c r="Z28">
        <v>0.31977111101150513</v>
      </c>
      <c r="AA28">
        <v>2.4959773290902376E-3</v>
      </c>
      <c r="AB28">
        <v>7.7454239130020142E-2</v>
      </c>
      <c r="AC28">
        <v>7.6858930289745331E-2</v>
      </c>
      <c r="AD28">
        <v>0.18569259345531464</v>
      </c>
      <c r="AE28">
        <v>0.59327775239944458</v>
      </c>
      <c r="AF28">
        <v>6.3195928931236267E-2</v>
      </c>
      <c r="AG28">
        <v>1.0245646117255092E-3</v>
      </c>
      <c r="AH28">
        <v>0.57849150896072388</v>
      </c>
      <c r="AI28">
        <v>0.48133262991905212</v>
      </c>
      <c r="AJ28">
        <v>0.69775134325027466</v>
      </c>
      <c r="AK28">
        <v>6.6181115806102753E-2</v>
      </c>
      <c r="AL28">
        <v>0.67957955598831177</v>
      </c>
      <c r="AM28">
        <v>0.82826507091522217</v>
      </c>
      <c r="AN28">
        <v>0.58906036615371704</v>
      </c>
      <c r="AO28">
        <v>0.11397363990545273</v>
      </c>
      <c r="AP28">
        <v>0.46495041251182556</v>
      </c>
      <c r="AQ28">
        <v>0.35755112767219543</v>
      </c>
      <c r="AR28">
        <v>0.4753972589969635</v>
      </c>
      <c r="AS28">
        <v>0.45421388745307922</v>
      </c>
      <c r="AT28">
        <v>0.66164702177047729</v>
      </c>
      <c r="AU28">
        <v>0.71346193552017212</v>
      </c>
      <c r="AV28">
        <v>1.1663088807836175E-3</v>
      </c>
      <c r="AW28">
        <v>3.6192461848258972E-2</v>
      </c>
      <c r="AX28">
        <v>3.5914290696382523E-2</v>
      </c>
      <c r="AY28">
        <v>8.6769580841064453E-2</v>
      </c>
      <c r="AZ28">
        <v>0.27722412347793579</v>
      </c>
      <c r="BA28">
        <v>2.9529904946684837E-2</v>
      </c>
      <c r="BB28">
        <v>4.7875387826934457E-4</v>
      </c>
      <c r="BC28">
        <v>0.45572879910469055</v>
      </c>
      <c r="BD28">
        <v>0.54427117109298706</v>
      </c>
      <c r="BE28">
        <v>4.9308910965919495E-3</v>
      </c>
      <c r="BF28">
        <v>0.21876998245716095</v>
      </c>
      <c r="BG28">
        <v>0.4932829737663269</v>
      </c>
      <c r="BH28">
        <v>0.24785532057285309</v>
      </c>
      <c r="BI28">
        <v>3.5160813480615616E-2</v>
      </c>
      <c r="BJ28">
        <v>5.0981294363737106E-2</v>
      </c>
      <c r="BK28">
        <v>9.8332241177558899E-2</v>
      </c>
      <c r="BL28">
        <v>0.10318503528833389</v>
      </c>
      <c r="BM28">
        <v>3.9417073130607605E-2</v>
      </c>
      <c r="BN28">
        <v>0.38192266225814819</v>
      </c>
      <c r="BO28">
        <v>0.32616168260574341</v>
      </c>
      <c r="BP28">
        <v>2.497535664588213E-3</v>
      </c>
      <c r="BQ28">
        <v>7.7502593398094177E-2</v>
      </c>
      <c r="BR28">
        <v>7.6835602521896362E-2</v>
      </c>
      <c r="BS28">
        <v>0.18543100357055664</v>
      </c>
      <c r="BT28">
        <v>0.59347265958786011</v>
      </c>
      <c r="BU28">
        <v>6.3235387206077576E-2</v>
      </c>
      <c r="BV28">
        <v>1.0252043139189482E-3</v>
      </c>
      <c r="BW28">
        <v>3.3563356846570969E-2</v>
      </c>
      <c r="BX28">
        <v>3.0963320285081863E-2</v>
      </c>
      <c r="BY28">
        <v>0.50575655698776245</v>
      </c>
      <c r="BZ28">
        <v>5.3406931459903717E-2</v>
      </c>
      <c r="CA28">
        <v>1.1410035192966461E-2</v>
      </c>
      <c r="CB28">
        <v>4.7811544500291348E-3</v>
      </c>
      <c r="CC28">
        <v>3.0388800427317619E-2</v>
      </c>
      <c r="CD28">
        <v>0.21506568789482117</v>
      </c>
      <c r="CE28">
        <v>0.50687199831008911</v>
      </c>
      <c r="CF28">
        <v>0.23479510843753815</v>
      </c>
      <c r="CG28">
        <v>0.18497712910175323</v>
      </c>
      <c r="CH28">
        <v>7.3355734348297119E-2</v>
      </c>
      <c r="CI28">
        <v>5.1239892840385437E-2</v>
      </c>
      <c r="CJ28">
        <v>5.7368509471416473E-2</v>
      </c>
      <c r="CK28">
        <v>4.6050474047660828E-2</v>
      </c>
      <c r="CL28">
        <v>0.16590835154056549</v>
      </c>
      <c r="CM28">
        <v>0.10356484353542328</v>
      </c>
      <c r="CN28">
        <v>4.2394526302814484E-2</v>
      </c>
      <c r="CO28">
        <v>2.1578481420874596E-2</v>
      </c>
      <c r="CP28">
        <v>9.9791400134563446E-3</v>
      </c>
      <c r="CQ28">
        <v>3.6452308297157288E-2</v>
      </c>
      <c r="CR28">
        <v>6.8470224738121033E-2</v>
      </c>
      <c r="CS28">
        <v>5.9729188680648804E-2</v>
      </c>
      <c r="CT28">
        <v>0.11294377595186234</v>
      </c>
      <c r="CU28">
        <v>5.4978903383016586E-2</v>
      </c>
      <c r="CV28">
        <v>3.2757829874753952E-2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0.51334929466247559</v>
      </c>
      <c r="DE28">
        <v>0.4866507351398468</v>
      </c>
      <c r="DF28">
        <v>2.0433701574802399E-2</v>
      </c>
      <c r="DG28">
        <v>0.46779060363769531</v>
      </c>
      <c r="DH28">
        <v>0.4040510356426239</v>
      </c>
      <c r="DI28">
        <v>0.10117077082395554</v>
      </c>
      <c r="DJ28">
        <v>6.5538636408746243E-3</v>
      </c>
      <c r="DK28">
        <v>3.5665839910507202E-2</v>
      </c>
      <c r="DL28">
        <v>0.13479416072368622</v>
      </c>
      <c r="DM28">
        <v>0.12121047079563141</v>
      </c>
      <c r="DN28">
        <v>9.2807978391647339E-2</v>
      </c>
      <c r="DO28">
        <v>0.41109082102775574</v>
      </c>
      <c r="DP28">
        <v>0.20443072915077209</v>
      </c>
      <c r="DX28">
        <v>2561.504638671875</v>
      </c>
      <c r="DY28">
        <v>2892.137939453125</v>
      </c>
      <c r="DZ28">
        <v>2166.180419921875</v>
      </c>
      <c r="EA28">
        <v>755.9671630859375</v>
      </c>
      <c r="EB28">
        <v>1571.06640625</v>
      </c>
      <c r="EC28">
        <v>2659.32275390625</v>
      </c>
      <c r="ED28">
        <v>3089.003173828125</v>
      </c>
      <c r="EE28">
        <v>3918.5</v>
      </c>
      <c r="EF28">
        <v>1239.1549072265625</v>
      </c>
      <c r="EG28">
        <v>1187.845458984375</v>
      </c>
      <c r="EH28">
        <v>1284.2264404296875</v>
      </c>
      <c r="EI28">
        <v>1157.4476318359375</v>
      </c>
      <c r="EJ28">
        <v>1767.888671875</v>
      </c>
      <c r="EK28">
        <v>4688.01904296875</v>
      </c>
      <c r="EL28">
        <v>10628.0439453125</v>
      </c>
      <c r="EM28">
        <v>3236.398193359375</v>
      </c>
      <c r="EN28">
        <v>2301.195556640625</v>
      </c>
      <c r="EO28">
        <v>1917.9678955078125</v>
      </c>
      <c r="EP28">
        <v>2440.6650390625</v>
      </c>
      <c r="EQ28">
        <v>4766.1982421875</v>
      </c>
      <c r="ER28">
        <v>2038.021484375</v>
      </c>
      <c r="ES28">
        <v>3028.4921875</v>
      </c>
      <c r="ET28">
        <v>2353.440673828125</v>
      </c>
      <c r="EU28">
        <v>1813.3572998046875</v>
      </c>
      <c r="EV28">
        <v>1893.618896484375</v>
      </c>
      <c r="EW28">
        <v>1110.2130126953125</v>
      </c>
      <c r="EX28">
        <v>933.58563232421875</v>
      </c>
      <c r="EY28">
        <v>2291.7880859375</v>
      </c>
      <c r="EZ28">
        <v>1641.3992919921875</v>
      </c>
      <c r="FA28">
        <v>5009.16259765625</v>
      </c>
      <c r="FB28">
        <v>2531.48291015625</v>
      </c>
      <c r="FC28">
        <v>6320.16845703125</v>
      </c>
      <c r="FD28">
        <v>2184.36669921875</v>
      </c>
      <c r="FE28">
        <v>0</v>
      </c>
      <c r="FF28">
        <v>4609.564453125</v>
      </c>
      <c r="FG28">
        <v>0.55078202486038208</v>
      </c>
      <c r="FH28">
        <v>8.9252769947052002E-2</v>
      </c>
      <c r="FI28">
        <v>0.21500276029109955</v>
      </c>
      <c r="FJ28">
        <v>2261.0458984375</v>
      </c>
      <c r="FK28">
        <v>1411.89208984375</v>
      </c>
      <c r="FL28">
        <v>2163.7265625</v>
      </c>
      <c r="FM28">
        <v>0.49483665823936462</v>
      </c>
      <c r="FN28">
        <v>0.23196552693843842</v>
      </c>
      <c r="FO28">
        <v>0.19669543206691742</v>
      </c>
      <c r="FP28">
        <v>6.4638078212738037E-2</v>
      </c>
      <c r="FQ28">
        <v>1.1864284984767437E-2</v>
      </c>
      <c r="FR28">
        <v>0.62166315317153931</v>
      </c>
      <c r="FS28">
        <v>0.5672147274017334</v>
      </c>
      <c r="FT28">
        <v>0.53804850578308105</v>
      </c>
      <c r="FU28">
        <v>0.45271584391593933</v>
      </c>
      <c r="FV28">
        <v>0.77344584465026855</v>
      </c>
      <c r="FW28">
        <v>0.36438736319541931</v>
      </c>
      <c r="FX28">
        <v>7.8636985272169113E-3</v>
      </c>
      <c r="FY28">
        <v>0.11871149390935898</v>
      </c>
      <c r="FZ28">
        <v>0.18609482049942017</v>
      </c>
      <c r="GA28">
        <v>0.27251183986663818</v>
      </c>
      <c r="GB28">
        <v>0.4148181676864624</v>
      </c>
      <c r="GC28">
        <v>0.69521385431289673</v>
      </c>
      <c r="GD28">
        <v>0.30478614568710327</v>
      </c>
      <c r="GE28">
        <v>9.2020057141780853E-2</v>
      </c>
      <c r="GF28">
        <v>0.23284254968166351</v>
      </c>
      <c r="GG28">
        <v>0.15262028574943542</v>
      </c>
      <c r="GH28">
        <v>2.5429209694266319E-2</v>
      </c>
      <c r="GI28">
        <v>0.324491947889328</v>
      </c>
      <c r="GJ28">
        <v>0.17259596288204193</v>
      </c>
      <c r="GK28">
        <v>0.99427378177642822</v>
      </c>
      <c r="GL28">
        <v>0.94692468643188477</v>
      </c>
      <c r="GM28">
        <v>0.19336262345314026</v>
      </c>
      <c r="GN28">
        <v>0.13944987952709198</v>
      </c>
    </row>
    <row r="29" spans="1:196" x14ac:dyDescent="0.25">
      <c r="A29" s="156" t="str">
        <f t="shared" si="0"/>
        <v>2015_4_RMRJ</v>
      </c>
      <c r="B29">
        <v>2015</v>
      </c>
      <c r="C29">
        <v>4</v>
      </c>
      <c r="D29" t="s">
        <v>17</v>
      </c>
      <c r="E29">
        <v>5923689.5269165039</v>
      </c>
      <c r="F29">
        <v>10252708.148956299</v>
      </c>
      <c r="G29">
        <v>4329018.6220397949</v>
      </c>
      <c r="H29">
        <v>5463199.4277801514</v>
      </c>
      <c r="I29">
        <v>453586.67402648926</v>
      </c>
      <c r="J29">
        <v>3.1037130393087864E-3</v>
      </c>
      <c r="K29">
        <v>0.42223173379898071</v>
      </c>
      <c r="L29">
        <v>3.2806003000587225E-3</v>
      </c>
      <c r="M29">
        <v>9.8613724112510681E-2</v>
      </c>
      <c r="N29">
        <v>0.45010820031166077</v>
      </c>
      <c r="O29">
        <v>0.54989176988601685</v>
      </c>
      <c r="P29">
        <v>9.8911793902516365E-3</v>
      </c>
      <c r="Q29">
        <v>0.24261474609375</v>
      </c>
      <c r="R29">
        <v>0.48758548498153687</v>
      </c>
      <c r="S29">
        <v>0.23026230931282043</v>
      </c>
      <c r="T29">
        <v>2.9646260663866997E-2</v>
      </c>
      <c r="U29">
        <v>5.6476853787899017E-2</v>
      </c>
      <c r="V29">
        <v>0.13637101650238037</v>
      </c>
      <c r="W29">
        <v>0.11337854713201523</v>
      </c>
      <c r="X29">
        <v>4.8051215708255768E-2</v>
      </c>
      <c r="Y29">
        <v>0.39488509297370911</v>
      </c>
      <c r="Z29">
        <v>0.25083726644515991</v>
      </c>
      <c r="AA29">
        <v>5.1783355884253979E-3</v>
      </c>
      <c r="AB29">
        <v>8.821801096200943E-2</v>
      </c>
      <c r="AC29">
        <v>9.7480714321136475E-2</v>
      </c>
      <c r="AD29">
        <v>0.18847657740116119</v>
      </c>
      <c r="AE29">
        <v>0.55744820833206177</v>
      </c>
      <c r="AF29">
        <v>6.2630020081996918E-2</v>
      </c>
      <c r="AG29">
        <v>5.6812586262822151E-4</v>
      </c>
      <c r="AH29">
        <v>0.57776826620101929</v>
      </c>
      <c r="AI29">
        <v>0.47558766603469849</v>
      </c>
      <c r="AJ29">
        <v>0.70105957984924316</v>
      </c>
      <c r="AK29">
        <v>8.6797818541526794E-2</v>
      </c>
      <c r="AL29">
        <v>0.68520957231521606</v>
      </c>
      <c r="AM29">
        <v>0.81270825862884521</v>
      </c>
      <c r="AN29">
        <v>0.58589762449264526</v>
      </c>
      <c r="AO29">
        <v>0.10987904667854309</v>
      </c>
      <c r="AP29">
        <v>0.41902610659599304</v>
      </c>
      <c r="AQ29">
        <v>0.38903272151947021</v>
      </c>
      <c r="AR29">
        <v>0.50965195894241333</v>
      </c>
      <c r="AS29">
        <v>0.46900510787963867</v>
      </c>
      <c r="AT29">
        <v>0.68287312984466553</v>
      </c>
      <c r="AU29">
        <v>0.73281764984130859</v>
      </c>
      <c r="AV29">
        <v>2.3223005700856447E-3</v>
      </c>
      <c r="AW29">
        <v>3.9562661200761795E-2</v>
      </c>
      <c r="AX29">
        <v>4.3716654181480408E-2</v>
      </c>
      <c r="AY29">
        <v>8.4525085985660553E-2</v>
      </c>
      <c r="AZ29">
        <v>0.24999582767486572</v>
      </c>
      <c r="BA29">
        <v>2.8087351471185684E-2</v>
      </c>
      <c r="BB29">
        <v>2.5478436145931482E-4</v>
      </c>
      <c r="BC29">
        <v>0.44235235452651978</v>
      </c>
      <c r="BD29">
        <v>0.55764764547348022</v>
      </c>
      <c r="BE29">
        <v>6.5153390169143677E-3</v>
      </c>
      <c r="BF29">
        <v>0.22388987243175507</v>
      </c>
      <c r="BG29">
        <v>0.49685570597648621</v>
      </c>
      <c r="BH29">
        <v>0.24094623327255249</v>
      </c>
      <c r="BI29">
        <v>3.1792853027582169E-2</v>
      </c>
      <c r="BJ29">
        <v>5.7587999850511551E-2</v>
      </c>
      <c r="BK29">
        <v>0.13431967794895172</v>
      </c>
      <c r="BL29">
        <v>0.11391365528106689</v>
      </c>
      <c r="BM29">
        <v>4.3622482568025589E-2</v>
      </c>
      <c r="BN29">
        <v>0.39084780216217041</v>
      </c>
      <c r="BO29">
        <v>0.25970837473869324</v>
      </c>
      <c r="BP29">
        <v>5.1813828758895397E-3</v>
      </c>
      <c r="BQ29">
        <v>8.8269919157028198E-2</v>
      </c>
      <c r="BR29">
        <v>9.7498536109924316E-2</v>
      </c>
      <c r="BS29">
        <v>0.18829365074634552</v>
      </c>
      <c r="BT29">
        <v>0.55752116441726685</v>
      </c>
      <c r="BU29">
        <v>6.26668781042099E-2</v>
      </c>
      <c r="BV29">
        <v>5.6846014922484756E-4</v>
      </c>
      <c r="BW29">
        <v>3.1830944120883942E-2</v>
      </c>
      <c r="BX29">
        <v>4.286009818315506E-2</v>
      </c>
      <c r="BY29">
        <v>0.47711250185966492</v>
      </c>
      <c r="BZ29">
        <v>7.1023993194103241E-2</v>
      </c>
      <c r="CA29">
        <v>1.2637333013117313E-2</v>
      </c>
      <c r="CB29">
        <v>9.3527650460600853E-3</v>
      </c>
      <c r="CC29">
        <v>2.5381946936249733E-2</v>
      </c>
      <c r="CD29">
        <v>0.22790609300136566</v>
      </c>
      <c r="CE29">
        <v>0.50336617231369019</v>
      </c>
      <c r="CF29">
        <v>0.23217649757862091</v>
      </c>
      <c r="CG29">
        <v>0.19874247908592224</v>
      </c>
      <c r="CH29">
        <v>6.5714843571186066E-2</v>
      </c>
      <c r="CI29">
        <v>7.6571650803089142E-2</v>
      </c>
      <c r="CJ29">
        <v>9.2829443514347076E-2</v>
      </c>
      <c r="CK29">
        <v>6.3263997435569763E-2</v>
      </c>
      <c r="CL29">
        <v>0.33763706684112549</v>
      </c>
      <c r="CM29">
        <v>0.14783023297786713</v>
      </c>
      <c r="CN29">
        <v>5.981040745973587E-2</v>
      </c>
      <c r="CO29">
        <v>3.4215956926345825E-2</v>
      </c>
      <c r="CP29">
        <v>1.095888577401638E-2</v>
      </c>
      <c r="CQ29">
        <v>5.9592109173536301E-2</v>
      </c>
      <c r="CR29">
        <v>8.6802661418914795E-2</v>
      </c>
      <c r="CS29">
        <v>7.2696954011917114E-2</v>
      </c>
      <c r="CT29">
        <v>0.16273917257785797</v>
      </c>
      <c r="CU29">
        <v>8.6617983877658844E-2</v>
      </c>
      <c r="CV29">
        <v>4.4261626899242401E-2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0.54567575454711914</v>
      </c>
      <c r="DE29">
        <v>0.45432421565055847</v>
      </c>
      <c r="DF29">
        <v>4.3614428490400314E-2</v>
      </c>
      <c r="DG29">
        <v>0.46839526295661926</v>
      </c>
      <c r="DH29">
        <v>0.38085490465164185</v>
      </c>
      <c r="DI29">
        <v>0.10289245843887329</v>
      </c>
      <c r="DJ29">
        <v>4.2429538443684578E-3</v>
      </c>
      <c r="DK29">
        <v>4.3953277170658112E-2</v>
      </c>
      <c r="DL29">
        <v>0.15459203720092773</v>
      </c>
      <c r="DM29">
        <v>0.10764134675264359</v>
      </c>
      <c r="DN29">
        <v>0.10212415456771851</v>
      </c>
      <c r="DO29">
        <v>0.44669473171234131</v>
      </c>
      <c r="DP29">
        <v>0.14499446749687195</v>
      </c>
      <c r="DX29">
        <v>2132.729736328125</v>
      </c>
      <c r="DY29">
        <v>2387.73681640625</v>
      </c>
      <c r="DZ29">
        <v>1811.134521484375</v>
      </c>
      <c r="EA29">
        <v>656.70831298828125</v>
      </c>
      <c r="EB29">
        <v>1427.2001953125</v>
      </c>
      <c r="EC29">
        <v>2219.989501953125</v>
      </c>
      <c r="ED29">
        <v>2539.2861328125</v>
      </c>
      <c r="EE29">
        <v>2986.146484375</v>
      </c>
      <c r="EF29">
        <v>1131.850341796875</v>
      </c>
      <c r="EG29">
        <v>1097.369384765625</v>
      </c>
      <c r="EH29">
        <v>1280.300048828125</v>
      </c>
      <c r="EI29">
        <v>1107.157470703125</v>
      </c>
      <c r="EJ29">
        <v>1608.286376953125</v>
      </c>
      <c r="EK29">
        <v>4227.8515625</v>
      </c>
      <c r="EL29">
        <v>3427.870361328125</v>
      </c>
      <c r="EM29">
        <v>2352.433837890625</v>
      </c>
      <c r="EN29">
        <v>1808.3507080078125</v>
      </c>
      <c r="EO29">
        <v>1601.5220947265625</v>
      </c>
      <c r="EP29">
        <v>2093.698486328125</v>
      </c>
      <c r="EQ29">
        <v>4167.921875</v>
      </c>
      <c r="ER29">
        <v>2038.021484375</v>
      </c>
      <c r="ES29">
        <v>2495.907470703125</v>
      </c>
      <c r="ET29">
        <v>1971.6416015625</v>
      </c>
      <c r="EU29">
        <v>1561.0499267578125</v>
      </c>
      <c r="EV29">
        <v>1653.9263916015625</v>
      </c>
      <c r="EW29">
        <v>1057.5057373046875</v>
      </c>
      <c r="EX29">
        <v>839.00872802734375</v>
      </c>
      <c r="EY29">
        <v>1957.0721435546875</v>
      </c>
      <c r="EZ29">
        <v>1345.6680908203125</v>
      </c>
      <c r="FA29">
        <v>3844.361572265625</v>
      </c>
      <c r="FB29">
        <v>1780.0059814453125</v>
      </c>
      <c r="FC29">
        <v>5712.9521484375</v>
      </c>
      <c r="FD29">
        <v>1789.624267578125</v>
      </c>
      <c r="FE29">
        <v>0</v>
      </c>
      <c r="FF29">
        <v>4217.43994140625</v>
      </c>
      <c r="FG29">
        <v>0.521659255027771</v>
      </c>
      <c r="FH29">
        <v>0.12332775443792343</v>
      </c>
      <c r="FI29">
        <v>0.22781157493591309</v>
      </c>
      <c r="FJ29">
        <v>1932.7716064453125</v>
      </c>
      <c r="FK29">
        <v>1192.640869140625</v>
      </c>
      <c r="FL29">
        <v>1779.4241943359375</v>
      </c>
      <c r="FM29">
        <v>0.48563170433044434</v>
      </c>
      <c r="FN29">
        <v>0.22869329154491425</v>
      </c>
      <c r="FO29">
        <v>0.21639667451381683</v>
      </c>
      <c r="FP29">
        <v>6.1581186950206757E-2</v>
      </c>
      <c r="FQ29">
        <v>7.6971338130533695E-3</v>
      </c>
      <c r="FR29">
        <v>0.62822723388671875</v>
      </c>
      <c r="FS29">
        <v>0.55023938417434692</v>
      </c>
      <c r="FT29">
        <v>0.54670834541320801</v>
      </c>
      <c r="FU29">
        <v>0.45480185747146606</v>
      </c>
      <c r="FV29">
        <v>0.70397639274597168</v>
      </c>
      <c r="FW29">
        <v>0.37221831083297729</v>
      </c>
      <c r="FX29">
        <v>1.0156597942113876E-2</v>
      </c>
      <c r="FY29">
        <v>0.14293099939823151</v>
      </c>
      <c r="FZ29">
        <v>0.21145623922348022</v>
      </c>
      <c r="GA29">
        <v>0.26306337118148804</v>
      </c>
      <c r="GB29">
        <v>0.37239280343055725</v>
      </c>
      <c r="GC29">
        <v>0.69763702154159546</v>
      </c>
      <c r="GD29">
        <v>0.30236294865608215</v>
      </c>
      <c r="GE29">
        <v>0.12384776026010513</v>
      </c>
      <c r="GF29">
        <v>0.26579311490058899</v>
      </c>
      <c r="GG29">
        <v>0.13943217694759369</v>
      </c>
      <c r="GH29">
        <v>2.8499102219939232E-2</v>
      </c>
      <c r="GI29">
        <v>0.32183721661567688</v>
      </c>
      <c r="GJ29">
        <v>0.12059065699577332</v>
      </c>
      <c r="GK29">
        <v>0.98742556571960449</v>
      </c>
      <c r="GL29">
        <v>0.92092078924179077</v>
      </c>
      <c r="GM29">
        <v>0.23899483680725098</v>
      </c>
      <c r="GN29">
        <v>0.19120967388153076</v>
      </c>
    </row>
    <row r="30" spans="1:196" x14ac:dyDescent="0.25">
      <c r="A30" s="156" t="str">
        <f t="shared" si="0"/>
        <v>2015_4_SEMT</v>
      </c>
      <c r="B30">
        <v>2015</v>
      </c>
      <c r="C30">
        <v>4</v>
      </c>
      <c r="D30" t="s">
        <v>15</v>
      </c>
      <c r="E30">
        <v>21229826.706533432</v>
      </c>
      <c r="F30">
        <v>33660598.325258255</v>
      </c>
      <c r="G30">
        <v>12430771.618724823</v>
      </c>
      <c r="H30">
        <v>19127475.497877121</v>
      </c>
      <c r="I30">
        <v>2071980.3128738403</v>
      </c>
      <c r="J30">
        <v>5.2732247859239578E-3</v>
      </c>
      <c r="K30">
        <v>0.36929741501808167</v>
      </c>
      <c r="L30">
        <v>5.6690596975386143E-3</v>
      </c>
      <c r="M30">
        <v>7.4527420103549957E-2</v>
      </c>
      <c r="N30">
        <v>0.45807215571403503</v>
      </c>
      <c r="O30">
        <v>0.54192787408828735</v>
      </c>
      <c r="P30">
        <v>2.0819755271077156E-2</v>
      </c>
      <c r="Q30">
        <v>0.26230761408805847</v>
      </c>
      <c r="R30">
        <v>0.47688314318656921</v>
      </c>
      <c r="S30">
        <v>0.21028693020343781</v>
      </c>
      <c r="T30">
        <v>2.9702553525567055E-2</v>
      </c>
      <c r="U30">
        <v>5.1044050604104996E-2</v>
      </c>
      <c r="V30">
        <v>0.13830092549324036</v>
      </c>
      <c r="W30">
        <v>0.10301926732063293</v>
      </c>
      <c r="X30">
        <v>5.4038360714912415E-2</v>
      </c>
      <c r="Y30">
        <v>0.36921787261962891</v>
      </c>
      <c r="Z30">
        <v>0.2843795120716095</v>
      </c>
      <c r="AA30">
        <v>4.9049900844693184E-3</v>
      </c>
      <c r="AB30">
        <v>0.1285480260848999</v>
      </c>
      <c r="AC30">
        <v>8.4487825632095337E-2</v>
      </c>
      <c r="AD30">
        <v>0.18349291384220123</v>
      </c>
      <c r="AE30">
        <v>0.55365538597106934</v>
      </c>
      <c r="AF30">
        <v>4.4533774256706238E-2</v>
      </c>
      <c r="AG30">
        <v>3.7706340663135052E-4</v>
      </c>
      <c r="AH30">
        <v>0.63070261478424072</v>
      </c>
      <c r="AI30">
        <v>0.53994554281234741</v>
      </c>
      <c r="AJ30">
        <v>0.73515027761459351</v>
      </c>
      <c r="AK30">
        <v>0.17594565451145172</v>
      </c>
      <c r="AL30">
        <v>0.7615625262260437</v>
      </c>
      <c r="AM30">
        <v>0.8378593921661377</v>
      </c>
      <c r="AN30">
        <v>0.61090588569641113</v>
      </c>
      <c r="AO30">
        <v>0.14186000823974609</v>
      </c>
      <c r="AP30">
        <v>0.44018849730491638</v>
      </c>
      <c r="AQ30">
        <v>0.43110603094100952</v>
      </c>
      <c r="AR30">
        <v>0.55219483375549316</v>
      </c>
      <c r="AS30">
        <v>0.52162742614746094</v>
      </c>
      <c r="AT30">
        <v>0.73746901750564575</v>
      </c>
      <c r="AU30">
        <v>0.7944570779800415</v>
      </c>
      <c r="AV30">
        <v>2.3173964582383633E-3</v>
      </c>
      <c r="AW30">
        <v>6.0733404010534286E-2</v>
      </c>
      <c r="AX30">
        <v>3.9916854351758957E-2</v>
      </c>
      <c r="AY30">
        <v>8.6692497134208679E-2</v>
      </c>
      <c r="AZ30">
        <v>0.26157829165458679</v>
      </c>
      <c r="BA30">
        <v>2.1040288731455803E-2</v>
      </c>
      <c r="BB30">
        <v>1.7814620514400303E-4</v>
      </c>
      <c r="BC30">
        <v>0.45053043961524963</v>
      </c>
      <c r="BD30">
        <v>0.54946953058242798</v>
      </c>
      <c r="BE30">
        <v>1.323862187564373E-2</v>
      </c>
      <c r="BF30">
        <v>0.24148230254650116</v>
      </c>
      <c r="BG30">
        <v>0.48995709419250488</v>
      </c>
      <c r="BH30">
        <v>0.22294808924198151</v>
      </c>
      <c r="BI30">
        <v>3.2373890280723572E-2</v>
      </c>
      <c r="BJ30">
        <v>5.2834022790193558E-2</v>
      </c>
      <c r="BK30">
        <v>0.13815277814865112</v>
      </c>
      <c r="BL30">
        <v>0.10334950685501099</v>
      </c>
      <c r="BM30">
        <v>4.7167524695396423E-2</v>
      </c>
      <c r="BN30">
        <v>0.36417692899703979</v>
      </c>
      <c r="BO30">
        <v>0.29431924223899841</v>
      </c>
      <c r="BP30">
        <v>4.8320209607481956E-3</v>
      </c>
      <c r="BQ30">
        <v>0.12860278785228729</v>
      </c>
      <c r="BR30">
        <v>8.4532663226127625E-2</v>
      </c>
      <c r="BS30">
        <v>0.18337318301200867</v>
      </c>
      <c r="BT30">
        <v>0.55371183156967163</v>
      </c>
      <c r="BU30">
        <v>4.4570133090019226E-2</v>
      </c>
      <c r="BV30">
        <v>3.7737123784609139E-4</v>
      </c>
      <c r="BW30">
        <v>2.9439516365528107E-2</v>
      </c>
      <c r="BX30">
        <v>3.9578896015882492E-2</v>
      </c>
      <c r="BY30">
        <v>0.49359056353569031</v>
      </c>
      <c r="BZ30">
        <v>8.4249719977378845E-2</v>
      </c>
      <c r="CA30">
        <v>1.3579836115241051E-2</v>
      </c>
      <c r="CB30">
        <v>8.7014604359865189E-3</v>
      </c>
      <c r="CC30">
        <v>4.2770829051733017E-2</v>
      </c>
      <c r="CD30">
        <v>0.20789271593093872</v>
      </c>
      <c r="CE30">
        <v>0.47974196076393127</v>
      </c>
      <c r="CF30">
        <v>0.23876217007637024</v>
      </c>
      <c r="CG30">
        <v>0.21666473150253296</v>
      </c>
      <c r="CH30">
        <v>6.483113020658493E-2</v>
      </c>
      <c r="CI30">
        <v>9.7597606480121613E-2</v>
      </c>
      <c r="CJ30">
        <v>0.11242192983627319</v>
      </c>
      <c r="CK30">
        <v>8.5067138075828552E-2</v>
      </c>
      <c r="CL30">
        <v>0.38904580473899841</v>
      </c>
      <c r="CM30">
        <v>0.16962613165378571</v>
      </c>
      <c r="CN30">
        <v>7.373153418302536E-2</v>
      </c>
      <c r="CO30">
        <v>4.426155611872673E-2</v>
      </c>
      <c r="CP30">
        <v>1.7998211085796356E-2</v>
      </c>
      <c r="CQ30">
        <v>6.6129229962825775E-2</v>
      </c>
      <c r="CR30">
        <v>9.4371430575847626E-2</v>
      </c>
      <c r="CS30">
        <v>9.5071934163570404E-2</v>
      </c>
      <c r="CT30">
        <v>0.21289938688278198</v>
      </c>
      <c r="CU30">
        <v>0.11035911738872528</v>
      </c>
      <c r="CV30">
        <v>6.7251384258270264E-2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0.52764976024627686</v>
      </c>
      <c r="DE30">
        <v>0.47235023975372314</v>
      </c>
      <c r="DF30">
        <v>8.2992181181907654E-2</v>
      </c>
      <c r="DG30">
        <v>0.45589461922645569</v>
      </c>
      <c r="DH30">
        <v>0.36026832461357117</v>
      </c>
      <c r="DI30">
        <v>9.5367372035980225E-2</v>
      </c>
      <c r="DJ30">
        <v>5.4775201715528965E-3</v>
      </c>
      <c r="DK30">
        <v>3.4585926681756973E-2</v>
      </c>
      <c r="DL30">
        <v>0.13372926414012909</v>
      </c>
      <c r="DM30">
        <v>0.10035329312086105</v>
      </c>
      <c r="DN30">
        <v>0.11787925660610199</v>
      </c>
      <c r="DO30">
        <v>0.41749545931816101</v>
      </c>
      <c r="DP30">
        <v>0.19595681130886078</v>
      </c>
      <c r="DX30">
        <v>2508.83349609375</v>
      </c>
      <c r="DY30">
        <v>2849.749755859375</v>
      </c>
      <c r="DZ30">
        <v>2092.93701171875</v>
      </c>
      <c r="EA30">
        <v>602.7947998046875</v>
      </c>
      <c r="EB30">
        <v>1507.934326171875</v>
      </c>
      <c r="EC30">
        <v>2718.418701171875</v>
      </c>
      <c r="ED30">
        <v>3138.946533203125</v>
      </c>
      <c r="EE30">
        <v>3290.89990234375</v>
      </c>
      <c r="EF30">
        <v>1235.2259521484375</v>
      </c>
      <c r="EG30">
        <v>1206.30615234375</v>
      </c>
      <c r="EH30">
        <v>1319.4508056640625</v>
      </c>
      <c r="EI30">
        <v>1146.103515625</v>
      </c>
      <c r="EJ30">
        <v>1693.751953125</v>
      </c>
      <c r="EK30">
        <v>4997.05224609375</v>
      </c>
      <c r="EL30">
        <v>2163.797119140625</v>
      </c>
      <c r="EM30">
        <v>2793.09716796875</v>
      </c>
      <c r="EN30">
        <v>2094.941650390625</v>
      </c>
      <c r="EO30">
        <v>1848.7088623046875</v>
      </c>
      <c r="EP30">
        <v>2571.134521484375</v>
      </c>
      <c r="EQ30">
        <v>4464.19091796875</v>
      </c>
      <c r="ER30">
        <v>1647.043701171875</v>
      </c>
      <c r="ES30">
        <v>3083.35302734375</v>
      </c>
      <c r="ET30">
        <v>2396.591552734375</v>
      </c>
      <c r="EU30">
        <v>1612.6912841796875</v>
      </c>
      <c r="EV30">
        <v>1676.869384765625</v>
      </c>
      <c r="EW30">
        <v>1069.539794921875</v>
      </c>
      <c r="EX30">
        <v>868.53863525390625</v>
      </c>
      <c r="EY30">
        <v>2300.230712890625</v>
      </c>
      <c r="EZ30">
        <v>1841.4013671875</v>
      </c>
      <c r="FA30">
        <v>3678.412109375</v>
      </c>
      <c r="FB30">
        <v>1742.6029052734375</v>
      </c>
      <c r="FC30">
        <v>7357.1865234375</v>
      </c>
      <c r="FD30">
        <v>2125.299072265625</v>
      </c>
      <c r="FE30">
        <v>0</v>
      </c>
      <c r="FF30">
        <v>4448.76220703125</v>
      </c>
      <c r="FG30">
        <v>0.53648364543914795</v>
      </c>
      <c r="FH30">
        <v>0.13273918628692627</v>
      </c>
      <c r="FI30">
        <v>0.20776934921741486</v>
      </c>
      <c r="FJ30">
        <v>2232.1845703125</v>
      </c>
      <c r="FK30">
        <v>1532.900146484375</v>
      </c>
      <c r="FL30">
        <v>2101.395751953125</v>
      </c>
      <c r="FM30">
        <v>0.45788639783859253</v>
      </c>
      <c r="FN30">
        <v>0.23288524150848389</v>
      </c>
      <c r="FO30">
        <v>0.24124929308891296</v>
      </c>
      <c r="FP30">
        <v>5.8742843568325043E-2</v>
      </c>
      <c r="FQ30">
        <v>9.2362295836210251E-3</v>
      </c>
      <c r="FR30">
        <v>0.68196606636047363</v>
      </c>
      <c r="FS30">
        <v>0.59753936529159546</v>
      </c>
      <c r="FT30">
        <v>0.60970354080200195</v>
      </c>
      <c r="FU30">
        <v>0.50196975469589233</v>
      </c>
      <c r="FV30">
        <v>0.79183870553970337</v>
      </c>
      <c r="FW30">
        <v>0.33771461248397827</v>
      </c>
      <c r="FX30">
        <v>1.4749170280992985E-2</v>
      </c>
      <c r="FY30">
        <v>0.15636457502841949</v>
      </c>
      <c r="FZ30">
        <v>0.22825367748737335</v>
      </c>
      <c r="GA30">
        <v>0.26529976725578308</v>
      </c>
      <c r="GB30">
        <v>0.33533278107643127</v>
      </c>
      <c r="GC30">
        <v>0.68156033754348755</v>
      </c>
      <c r="GD30">
        <v>0.31843966245651245</v>
      </c>
      <c r="GE30">
        <v>0.12495316565036774</v>
      </c>
      <c r="GF30">
        <v>0.28625789284706116</v>
      </c>
      <c r="GG30">
        <v>0.12307026237249374</v>
      </c>
      <c r="GH30">
        <v>3.0945703387260437E-2</v>
      </c>
      <c r="GI30">
        <v>0.30333289504051208</v>
      </c>
      <c r="GJ30">
        <v>0.13144007325172424</v>
      </c>
      <c r="GK30">
        <v>0.98314237594604492</v>
      </c>
      <c r="GL30">
        <v>0.89971262216567993</v>
      </c>
      <c r="GM30">
        <v>0.22437582910060883</v>
      </c>
      <c r="GN30">
        <v>0.198348268866539</v>
      </c>
    </row>
    <row r="31" spans="1:196" x14ac:dyDescent="0.25">
      <c r="A31" s="156" t="str">
        <f t="shared" si="0"/>
        <v>2015_3_BRA</v>
      </c>
      <c r="B31">
        <v>2015</v>
      </c>
      <c r="C31">
        <v>3</v>
      </c>
      <c r="D31" t="s">
        <v>8</v>
      </c>
      <c r="E31">
        <v>101068850.81867123</v>
      </c>
      <c r="F31">
        <v>164506657.9223299</v>
      </c>
      <c r="G31">
        <v>63437807.103658676</v>
      </c>
      <c r="H31">
        <v>92038069.735321045</v>
      </c>
      <c r="I31">
        <v>8843728.5062971115</v>
      </c>
      <c r="J31">
        <v>2.964353421702981E-3</v>
      </c>
      <c r="K31">
        <v>0.38562455773353577</v>
      </c>
      <c r="L31">
        <v>2.8539856895804405E-2</v>
      </c>
      <c r="M31">
        <v>8.6168535053730011E-2</v>
      </c>
      <c r="N31">
        <v>0.43789714574813843</v>
      </c>
      <c r="O31">
        <v>0.56210285425186157</v>
      </c>
      <c r="P31">
        <v>2.8242003172636032E-2</v>
      </c>
      <c r="Q31">
        <v>0.27127349376678467</v>
      </c>
      <c r="R31">
        <v>0.4814092218875885</v>
      </c>
      <c r="S31">
        <v>0.1905747652053833</v>
      </c>
      <c r="T31">
        <v>2.8500508517026901E-2</v>
      </c>
      <c r="U31">
        <v>4.4999361038208008E-2</v>
      </c>
      <c r="V31">
        <v>0.24757815897464752</v>
      </c>
      <c r="W31">
        <v>0.10543132573366165</v>
      </c>
      <c r="X31">
        <v>6.6738463938236237E-2</v>
      </c>
      <c r="Y31">
        <v>0.3150879442691803</v>
      </c>
      <c r="Z31">
        <v>0.22016474604606628</v>
      </c>
      <c r="AA31">
        <v>0.1027614027261734</v>
      </c>
      <c r="AB31">
        <v>0.13983970880508423</v>
      </c>
      <c r="AC31">
        <v>7.9390309751033783E-2</v>
      </c>
      <c r="AD31">
        <v>0.19104459881782532</v>
      </c>
      <c r="AE31">
        <v>0.42858713865280151</v>
      </c>
      <c r="AF31">
        <v>5.8291610330343246E-2</v>
      </c>
      <c r="AG31">
        <v>8.5227438830770552E-5</v>
      </c>
      <c r="AH31">
        <v>0.61437547206878662</v>
      </c>
      <c r="AI31">
        <v>0.51442193984985352</v>
      </c>
      <c r="AJ31">
        <v>0.72395998239517212</v>
      </c>
      <c r="AK31">
        <v>0.20360958576202393</v>
      </c>
      <c r="AL31">
        <v>0.73189830780029297</v>
      </c>
      <c r="AM31">
        <v>0.80865979194641113</v>
      </c>
      <c r="AN31">
        <v>0.58554911613464355</v>
      </c>
      <c r="AO31">
        <v>0.14427848160266876</v>
      </c>
      <c r="AP31">
        <v>0.33310931921005249</v>
      </c>
      <c r="AQ31">
        <v>0.50107592344284058</v>
      </c>
      <c r="AR31">
        <v>0.58784174919128418</v>
      </c>
      <c r="AS31">
        <v>0.5432397723197937</v>
      </c>
      <c r="AT31">
        <v>0.75030028820037842</v>
      </c>
      <c r="AU31">
        <v>0.79673939943313599</v>
      </c>
      <c r="AV31">
        <v>4.6370677649974823E-2</v>
      </c>
      <c r="AW31">
        <v>6.3102111220359802E-2</v>
      </c>
      <c r="AX31">
        <v>3.5824563354253769E-2</v>
      </c>
      <c r="AY31">
        <v>8.620811253786087E-2</v>
      </c>
      <c r="AZ31">
        <v>0.19339825212955475</v>
      </c>
      <c r="BA31">
        <v>2.6303857564926147E-2</v>
      </c>
      <c r="BB31">
        <v>3.8458543713204563E-5</v>
      </c>
      <c r="BC31">
        <v>0.43068194389343262</v>
      </c>
      <c r="BD31">
        <v>0.56931805610656738</v>
      </c>
      <c r="BE31">
        <v>2.2233588621020317E-2</v>
      </c>
      <c r="BF31">
        <v>0.25066676735877991</v>
      </c>
      <c r="BG31">
        <v>0.49505496025085449</v>
      </c>
      <c r="BH31">
        <v>0.20131543278694153</v>
      </c>
      <c r="BI31">
        <v>3.0729250982403755E-2</v>
      </c>
      <c r="BJ31">
        <v>4.6186391264200211E-2</v>
      </c>
      <c r="BK31">
        <v>0.24930010735988617</v>
      </c>
      <c r="BL31">
        <v>0.10455929487943649</v>
      </c>
      <c r="BM31">
        <v>6.2066260725259781E-2</v>
      </c>
      <c r="BN31">
        <v>0.31102725863456726</v>
      </c>
      <c r="BO31">
        <v>0.22686068713665009</v>
      </c>
      <c r="BP31">
        <v>0.10260753333568573</v>
      </c>
      <c r="BQ31">
        <v>0.13987305760383606</v>
      </c>
      <c r="BR31">
        <v>7.9423360526561737E-2</v>
      </c>
      <c r="BS31">
        <v>0.19102582335472107</v>
      </c>
      <c r="BT31">
        <v>0.42866051197052002</v>
      </c>
      <c r="BU31">
        <v>5.8324456214904785E-2</v>
      </c>
      <c r="BV31">
        <v>8.5275452875066549E-5</v>
      </c>
      <c r="BW31">
        <v>2.0540518686175346E-2</v>
      </c>
      <c r="BX31">
        <v>4.4762298464775085E-2</v>
      </c>
      <c r="BY31">
        <v>0.3847891092300415</v>
      </c>
      <c r="BZ31">
        <v>0.11038894206285477</v>
      </c>
      <c r="CA31">
        <v>1.3854638673365116E-2</v>
      </c>
      <c r="CB31">
        <v>2.5433754548430443E-2</v>
      </c>
      <c r="CC31">
        <v>4.4064797461032867E-2</v>
      </c>
      <c r="CD31">
        <v>0.24145755171775818</v>
      </c>
      <c r="CE31">
        <v>0.48433169722557068</v>
      </c>
      <c r="CF31">
        <v>0.24959082901477814</v>
      </c>
      <c r="CG31">
        <v>0.20827966928482056</v>
      </c>
      <c r="CH31">
        <v>5.7797811925411224E-2</v>
      </c>
      <c r="CI31">
        <v>8.7502017617225647E-2</v>
      </c>
      <c r="CJ31">
        <v>0.10263175517320633</v>
      </c>
      <c r="CK31">
        <v>7.5715437531471252E-2</v>
      </c>
      <c r="CL31">
        <v>0.26219666004180908</v>
      </c>
      <c r="CM31">
        <v>0.15655195713043213</v>
      </c>
      <c r="CN31">
        <v>6.2390271574258804E-2</v>
      </c>
      <c r="CO31">
        <v>3.7342578172683716E-2</v>
      </c>
      <c r="CP31">
        <v>1.6731534153223038E-2</v>
      </c>
      <c r="CQ31">
        <v>6.3149333000183105E-2</v>
      </c>
      <c r="CR31">
        <v>7.9363740980625153E-2</v>
      </c>
      <c r="CS31">
        <v>9.4945535063743591E-2</v>
      </c>
      <c r="CT31">
        <v>0.1509314626455307</v>
      </c>
      <c r="CU31">
        <v>0.10001591593027115</v>
      </c>
      <c r="CV31">
        <v>6.0929980129003525E-2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0.51361274719238281</v>
      </c>
      <c r="DE31">
        <v>0.4863872230052948</v>
      </c>
      <c r="DF31">
        <v>8.4626145660877228E-2</v>
      </c>
      <c r="DG31">
        <v>0.48534193634986877</v>
      </c>
      <c r="DH31">
        <v>0.34325209259986877</v>
      </c>
      <c r="DI31">
        <v>8.1330157816410065E-2</v>
      </c>
      <c r="DJ31">
        <v>5.4496712982654572E-3</v>
      </c>
      <c r="DK31">
        <v>3.2475590705871582E-2</v>
      </c>
      <c r="DL31">
        <v>0.22455170750617981</v>
      </c>
      <c r="DM31">
        <v>0.11440002918243408</v>
      </c>
      <c r="DN31">
        <v>0.11511658132076263</v>
      </c>
      <c r="DO31">
        <v>0.36014953255653381</v>
      </c>
      <c r="DP31">
        <v>0.15330655872821808</v>
      </c>
      <c r="DX31">
        <v>1732.89404296875</v>
      </c>
      <c r="DY31">
        <v>1949.184814453125</v>
      </c>
      <c r="DZ31">
        <v>1446.91650390625</v>
      </c>
      <c r="EA31">
        <v>404.28421020507813</v>
      </c>
      <c r="EB31">
        <v>1172.7017822265625</v>
      </c>
      <c r="EC31">
        <v>1897.0782470703125</v>
      </c>
      <c r="ED31">
        <v>2132.332763671875</v>
      </c>
      <c r="EE31">
        <v>2026.3160400390625</v>
      </c>
      <c r="EF31">
        <v>673.0804443359375</v>
      </c>
      <c r="EG31">
        <v>956.01727294921875</v>
      </c>
      <c r="EH31">
        <v>1160.5323486328125</v>
      </c>
      <c r="EI31">
        <v>1025.8492431640625</v>
      </c>
      <c r="EJ31">
        <v>1457.813232421875</v>
      </c>
      <c r="EK31">
        <v>3638.668212890625</v>
      </c>
      <c r="EL31">
        <v>825.4061279296875</v>
      </c>
      <c r="EM31">
        <v>1789.9610595703125</v>
      </c>
      <c r="EN31">
        <v>1440.6513671875</v>
      </c>
      <c r="EO31">
        <v>1458.2640380859375</v>
      </c>
      <c r="EP31">
        <v>1919.812255859375</v>
      </c>
      <c r="EQ31">
        <v>3120.829833984375</v>
      </c>
      <c r="ER31">
        <v>871.23272705078125</v>
      </c>
      <c r="ES31">
        <v>2118.52587890625</v>
      </c>
      <c r="ET31">
        <v>1577.121337890625</v>
      </c>
      <c r="EU31">
        <v>1172.3778076171875</v>
      </c>
      <c r="EV31">
        <v>1199.38671875</v>
      </c>
      <c r="EW31">
        <v>946.5213623046875</v>
      </c>
      <c r="EX31">
        <v>599.270263671875</v>
      </c>
      <c r="EY31">
        <v>1736.7911376953125</v>
      </c>
      <c r="EZ31">
        <v>1059.971435546875</v>
      </c>
      <c r="FA31">
        <v>2623.2255859375</v>
      </c>
      <c r="FB31">
        <v>1461.3302001953125</v>
      </c>
      <c r="FC31">
        <v>4926.42822265625</v>
      </c>
      <c r="FD31">
        <v>1347.8389892578125</v>
      </c>
      <c r="FE31">
        <v>6.4642224311828613</v>
      </c>
      <c r="FF31">
        <v>3316.166015625</v>
      </c>
      <c r="FG31">
        <v>0.41895246505737305</v>
      </c>
      <c r="FH31">
        <v>0.18067626655101776</v>
      </c>
      <c r="FI31">
        <v>0.2414175271987915</v>
      </c>
      <c r="FJ31">
        <v>1693.45703125</v>
      </c>
      <c r="FK31">
        <v>969.5028076171875</v>
      </c>
      <c r="FL31">
        <v>1330.0283203125</v>
      </c>
      <c r="FM31">
        <v>0.46347743272781372</v>
      </c>
      <c r="FN31">
        <v>0.24427804350852966</v>
      </c>
      <c r="FO31">
        <v>0.23079413175582886</v>
      </c>
      <c r="FP31">
        <v>5.5184714496135712E-2</v>
      </c>
      <c r="FQ31">
        <v>6.2656579539179802E-3</v>
      </c>
      <c r="FR31">
        <v>0.68697190284729004</v>
      </c>
      <c r="FS31">
        <v>0.57513809204101563</v>
      </c>
      <c r="FT31">
        <v>0.57386428117752075</v>
      </c>
      <c r="FU31">
        <v>0.47000476717948914</v>
      </c>
      <c r="FV31">
        <v>0.72151374816894531</v>
      </c>
      <c r="FW31">
        <v>0.33979302644729614</v>
      </c>
      <c r="FX31">
        <v>1.7664926126599312E-2</v>
      </c>
      <c r="FY31">
        <v>0.17482477426528931</v>
      </c>
      <c r="FZ31">
        <v>0.24924370646476746</v>
      </c>
      <c r="GA31">
        <v>0.25346866250038147</v>
      </c>
      <c r="GB31">
        <v>0.3047979474067688</v>
      </c>
      <c r="GC31">
        <v>0.67260020971298218</v>
      </c>
      <c r="GD31">
        <v>0.32739976048469543</v>
      </c>
      <c r="GE31">
        <v>0.16056887805461884</v>
      </c>
      <c r="GF31">
        <v>0.38377270102500916</v>
      </c>
      <c r="GG31">
        <v>9.8044939339160919E-2</v>
      </c>
      <c r="GH31">
        <v>4.0223196148872375E-2</v>
      </c>
      <c r="GI31">
        <v>0.23142921924591064</v>
      </c>
      <c r="GJ31">
        <v>8.5961081087589264E-2</v>
      </c>
      <c r="GK31">
        <v>0.98071366548538208</v>
      </c>
      <c r="GL31">
        <v>0.90938234329223633</v>
      </c>
      <c r="GM31">
        <v>0.31455662846565247</v>
      </c>
      <c r="GN31">
        <v>0.30131354928016663</v>
      </c>
    </row>
    <row r="32" spans="1:196" x14ac:dyDescent="0.25">
      <c r="A32" s="156" t="str">
        <f t="shared" si="0"/>
        <v>2015_3_RJ</v>
      </c>
      <c r="B32">
        <v>2015</v>
      </c>
      <c r="C32">
        <v>3</v>
      </c>
      <c r="D32" t="s">
        <v>19</v>
      </c>
      <c r="E32">
        <v>3166617.1645965576</v>
      </c>
      <c r="F32">
        <v>5545181.8615112305</v>
      </c>
      <c r="G32">
        <v>2378564.6969146729</v>
      </c>
      <c r="H32">
        <v>3004810.8546600342</v>
      </c>
      <c r="I32">
        <v>158334.83206176758</v>
      </c>
      <c r="J32">
        <v>8.2672724965959787E-4</v>
      </c>
      <c r="K32">
        <v>0.42894259095191956</v>
      </c>
      <c r="L32">
        <v>2.0335952285677195E-3</v>
      </c>
      <c r="M32">
        <v>0.11968673765659332</v>
      </c>
      <c r="N32">
        <v>0.45998784899711609</v>
      </c>
      <c r="O32">
        <v>0.54001212120056152</v>
      </c>
      <c r="P32">
        <v>4.8710932023823261E-3</v>
      </c>
      <c r="Q32">
        <v>0.22531640529632568</v>
      </c>
      <c r="R32">
        <v>0.48811537027359009</v>
      </c>
      <c r="S32">
        <v>0.24477635324001312</v>
      </c>
      <c r="T32">
        <v>3.6920756101608276E-2</v>
      </c>
      <c r="U32">
        <v>1.5481380745768547E-2</v>
      </c>
      <c r="V32">
        <v>0.11297238618135452</v>
      </c>
      <c r="W32">
        <v>0.11293116211891174</v>
      </c>
      <c r="X32">
        <v>4.6056240797042847E-2</v>
      </c>
      <c r="Y32">
        <v>0.37058010697364807</v>
      </c>
      <c r="Z32">
        <v>0.34197872877120972</v>
      </c>
      <c r="AA32">
        <v>9.385127923451364E-4</v>
      </c>
      <c r="AB32">
        <v>8.6564213037490845E-2</v>
      </c>
      <c r="AC32">
        <v>5.7037435472011566E-2</v>
      </c>
      <c r="AD32">
        <v>0.17307601869106293</v>
      </c>
      <c r="AE32">
        <v>0.61505532264709473</v>
      </c>
      <c r="AF32">
        <v>6.7328482866287231E-2</v>
      </c>
      <c r="AG32">
        <v>0</v>
      </c>
      <c r="AH32">
        <v>0.57105737924575806</v>
      </c>
      <c r="AI32">
        <v>0.47558519244194031</v>
      </c>
      <c r="AJ32">
        <v>0.68884938955307007</v>
      </c>
      <c r="AK32">
        <v>5.1274221390485764E-2</v>
      </c>
      <c r="AL32">
        <v>0.66009563207626343</v>
      </c>
      <c r="AM32">
        <v>0.82326054573059082</v>
      </c>
      <c r="AN32">
        <v>0.59294885396957397</v>
      </c>
      <c r="AO32">
        <v>0.11945350468158722</v>
      </c>
      <c r="AP32">
        <v>0.34939345717430115</v>
      </c>
      <c r="AQ32">
        <v>0.35812291502952576</v>
      </c>
      <c r="AR32">
        <v>0.47776877880096436</v>
      </c>
      <c r="AS32">
        <v>0.45373010635375977</v>
      </c>
      <c r="AT32">
        <v>0.64658892154693604</v>
      </c>
      <c r="AU32">
        <v>0.71191823482513428</v>
      </c>
      <c r="AV32">
        <v>4.3510485556907952E-4</v>
      </c>
      <c r="AW32">
        <v>4.0132120251655579E-2</v>
      </c>
      <c r="AX32">
        <v>2.6443183422088623E-2</v>
      </c>
      <c r="AY32">
        <v>8.0239944159984589E-2</v>
      </c>
      <c r="AZ32">
        <v>0.28514641523361206</v>
      </c>
      <c r="BA32">
        <v>3.121422603726387E-2</v>
      </c>
      <c r="BB32">
        <v>0</v>
      </c>
      <c r="BC32">
        <v>0.45677846670150757</v>
      </c>
      <c r="BD32">
        <v>0.54322153329849243</v>
      </c>
      <c r="BE32">
        <v>4.0152566507458687E-3</v>
      </c>
      <c r="BF32">
        <v>0.21097256243228912</v>
      </c>
      <c r="BG32">
        <v>0.49342352151870728</v>
      </c>
      <c r="BH32">
        <v>0.25305423140525818</v>
      </c>
      <c r="BI32">
        <v>3.8534414023160934E-2</v>
      </c>
      <c r="BJ32">
        <v>1.6083294525742531E-2</v>
      </c>
      <c r="BK32">
        <v>0.11203586310148239</v>
      </c>
      <c r="BL32">
        <v>0.11074166744947433</v>
      </c>
      <c r="BM32">
        <v>4.4452141970396042E-2</v>
      </c>
      <c r="BN32">
        <v>0.36878159642219543</v>
      </c>
      <c r="BO32">
        <v>0.34790542721748352</v>
      </c>
      <c r="BP32">
        <v>9.385127923451364E-4</v>
      </c>
      <c r="BQ32">
        <v>8.6564213037490845E-2</v>
      </c>
      <c r="BR32">
        <v>5.7037435472011566E-2</v>
      </c>
      <c r="BS32">
        <v>0.17307601869106293</v>
      </c>
      <c r="BT32">
        <v>0.61505532264709473</v>
      </c>
      <c r="BU32">
        <v>6.7328482866287231E-2</v>
      </c>
      <c r="BV32">
        <v>0</v>
      </c>
      <c r="BW32">
        <v>2.9468134045600891E-2</v>
      </c>
      <c r="BX32">
        <v>3.7196896970272064E-2</v>
      </c>
      <c r="BY32">
        <v>0.49327704310417175</v>
      </c>
      <c r="BZ32">
        <v>5.7582829147577286E-2</v>
      </c>
      <c r="CA32">
        <v>1.2765136547386646E-2</v>
      </c>
      <c r="CB32">
        <v>5.655794870108366E-3</v>
      </c>
      <c r="CC32">
        <v>3.4868933260440826E-2</v>
      </c>
      <c r="CD32">
        <v>0.20746491849422455</v>
      </c>
      <c r="CE32">
        <v>0.51525402069091797</v>
      </c>
      <c r="CF32">
        <v>0.22579038143157959</v>
      </c>
      <c r="CG32">
        <v>0.19376985728740692</v>
      </c>
      <c r="CH32">
        <v>6.5185770392417908E-2</v>
      </c>
      <c r="CI32">
        <v>5.0001256167888641E-2</v>
      </c>
      <c r="CJ32">
        <v>5.6973516941070557E-2</v>
      </c>
      <c r="CK32">
        <v>4.4062212109565735E-2</v>
      </c>
      <c r="CL32">
        <v>0.21781685948371887</v>
      </c>
      <c r="CM32">
        <v>0.10984423011541367</v>
      </c>
      <c r="CN32">
        <v>3.9524499326944351E-2</v>
      </c>
      <c r="CO32">
        <v>1.8558446317911148E-2</v>
      </c>
      <c r="CP32">
        <v>9.624851867556572E-3</v>
      </c>
      <c r="CQ32">
        <v>1.420432236045599E-2</v>
      </c>
      <c r="CR32">
        <v>5.7991031557321548E-2</v>
      </c>
      <c r="CS32">
        <v>6.4331799745559692E-2</v>
      </c>
      <c r="CT32">
        <v>8.4146976470947266E-2</v>
      </c>
      <c r="CU32">
        <v>5.4957833141088486E-2</v>
      </c>
      <c r="CV32">
        <v>3.4280288964509964E-2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D32">
        <v>0.52412933111190796</v>
      </c>
      <c r="DE32">
        <v>0.47587063908576965</v>
      </c>
      <c r="DF32">
        <v>2.1219590678811073E-2</v>
      </c>
      <c r="DG32">
        <v>0.49498173594474792</v>
      </c>
      <c r="DH32">
        <v>0.38584062457084656</v>
      </c>
      <c r="DI32">
        <v>9.0851098299026489E-2</v>
      </c>
      <c r="DJ32">
        <v>7.1069579571485519E-3</v>
      </c>
      <c r="DK32">
        <v>4.3979398906230927E-3</v>
      </c>
      <c r="DL32">
        <v>0.13102442026138306</v>
      </c>
      <c r="DM32">
        <v>0.14529764652252197</v>
      </c>
      <c r="DN32">
        <v>7.7507920563220978E-2</v>
      </c>
      <c r="DO32">
        <v>0.40731537342071533</v>
      </c>
      <c r="DP32">
        <v>0.23445668816566467</v>
      </c>
      <c r="DX32">
        <v>2514.603515625</v>
      </c>
      <c r="DY32">
        <v>2864.336181640625</v>
      </c>
      <c r="DZ32">
        <v>2098.685791015625</v>
      </c>
      <c r="EA32">
        <v>604.1226806640625</v>
      </c>
      <c r="EB32">
        <v>1562.7113037109375</v>
      </c>
      <c r="EC32">
        <v>2616.71875</v>
      </c>
      <c r="ED32">
        <v>2949.140625</v>
      </c>
      <c r="EE32">
        <v>3764.048583984375</v>
      </c>
      <c r="EF32">
        <v>1229.89892578125</v>
      </c>
      <c r="EG32">
        <v>1124.695556640625</v>
      </c>
      <c r="EH32">
        <v>1204.9259033203125</v>
      </c>
      <c r="EI32">
        <v>1176.0794677734375</v>
      </c>
      <c r="EJ32">
        <v>1659.9764404296875</v>
      </c>
      <c r="EK32">
        <v>4515.40185546875</v>
      </c>
      <c r="EL32">
        <v>13040.3642578125</v>
      </c>
      <c r="EM32">
        <v>2963.701416015625</v>
      </c>
      <c r="EN32">
        <v>1843.9971923828125</v>
      </c>
      <c r="EO32">
        <v>1956.0216064453125</v>
      </c>
      <c r="EP32">
        <v>2435.651123046875</v>
      </c>
      <c r="EQ32">
        <v>4515.7265625</v>
      </c>
      <c r="ES32">
        <v>2952.298583984375</v>
      </c>
      <c r="ET32">
        <v>2294.146240234375</v>
      </c>
      <c r="EU32">
        <v>1820.1865234375</v>
      </c>
      <c r="EV32">
        <v>1882.718505859375</v>
      </c>
      <c r="EW32">
        <v>1037.6265869140625</v>
      </c>
      <c r="EX32">
        <v>864.687744140625</v>
      </c>
      <c r="EY32">
        <v>2294.721923828125</v>
      </c>
      <c r="EZ32">
        <v>1538.914306640625</v>
      </c>
      <c r="FA32">
        <v>3708.877197265625</v>
      </c>
      <c r="FB32">
        <v>1824.9718017578125</v>
      </c>
      <c r="FC32">
        <v>5606.22216796875</v>
      </c>
      <c r="FD32">
        <v>1997.5152587890625</v>
      </c>
      <c r="FE32">
        <v>0</v>
      </c>
      <c r="FF32">
        <v>4710.22021484375</v>
      </c>
      <c r="FG32">
        <v>0.53551030158996582</v>
      </c>
      <c r="FH32">
        <v>0.1004355177283287</v>
      </c>
      <c r="FI32">
        <v>0.20746491849422455</v>
      </c>
      <c r="FJ32">
        <v>2236.69873046875</v>
      </c>
      <c r="FK32">
        <v>1293.2603759765625</v>
      </c>
      <c r="FL32">
        <v>1982.467041015625</v>
      </c>
      <c r="FM32">
        <v>0.50246244668960571</v>
      </c>
      <c r="FN32">
        <v>0.222613126039505</v>
      </c>
      <c r="FO32">
        <v>0.2091185599565506</v>
      </c>
      <c r="FP32">
        <v>5.6902002543210983E-2</v>
      </c>
      <c r="FQ32">
        <v>8.9038508012890816E-3</v>
      </c>
      <c r="FR32">
        <v>0.62154179811477661</v>
      </c>
      <c r="FS32">
        <v>0.54210078716278076</v>
      </c>
      <c r="FT32">
        <v>0.54587823152542114</v>
      </c>
      <c r="FU32">
        <v>0.41506940126419067</v>
      </c>
      <c r="FV32">
        <v>0.74830460548400879</v>
      </c>
      <c r="FW32">
        <v>0.36530697345733643</v>
      </c>
      <c r="FX32">
        <v>8.3687035366892815E-3</v>
      </c>
      <c r="FY32">
        <v>0.11734745651483536</v>
      </c>
      <c r="FZ32">
        <v>0.18479436635971069</v>
      </c>
      <c r="GA32">
        <v>0.26613560318946838</v>
      </c>
      <c r="GB32">
        <v>0.42335385084152222</v>
      </c>
      <c r="GC32">
        <v>0.69333916902542114</v>
      </c>
      <c r="GD32">
        <v>0.30666083097457886</v>
      </c>
      <c r="GE32">
        <v>4.1795622557401657E-2</v>
      </c>
      <c r="GF32">
        <v>0.26331409811973572</v>
      </c>
      <c r="GG32">
        <v>0.15914143621921539</v>
      </c>
      <c r="GH32">
        <v>2.4568526074290276E-2</v>
      </c>
      <c r="GI32">
        <v>0.3354898989200592</v>
      </c>
      <c r="GJ32">
        <v>0.1756904274225235</v>
      </c>
      <c r="GK32">
        <v>0.99018597602844238</v>
      </c>
      <c r="GL32">
        <v>0.94729745388031006</v>
      </c>
      <c r="GM32">
        <v>0.21026726067066193</v>
      </c>
      <c r="GN32">
        <v>0.15793094038963318</v>
      </c>
    </row>
    <row r="33" spans="1:196" x14ac:dyDescent="0.25">
      <c r="A33" s="156" t="str">
        <f t="shared" si="0"/>
        <v>2015_3_RMRJ</v>
      </c>
      <c r="B33">
        <v>2015</v>
      </c>
      <c r="C33">
        <v>3</v>
      </c>
      <c r="D33" t="s">
        <v>17</v>
      </c>
      <c r="E33">
        <v>5904656.9930725098</v>
      </c>
      <c r="F33">
        <v>10266846.769439697</v>
      </c>
      <c r="G33">
        <v>4362189.7763671875</v>
      </c>
      <c r="H33">
        <v>5454958.4109344482</v>
      </c>
      <c r="I33">
        <v>443039.02516174316</v>
      </c>
      <c r="J33">
        <v>8.0133572919294238E-4</v>
      </c>
      <c r="K33">
        <v>0.42488116025924683</v>
      </c>
      <c r="L33">
        <v>2.7899416163563728E-3</v>
      </c>
      <c r="M33">
        <v>0.1020263284444809</v>
      </c>
      <c r="N33">
        <v>0.45294475555419922</v>
      </c>
      <c r="O33">
        <v>0.54705524444580078</v>
      </c>
      <c r="P33">
        <v>7.8864172101020813E-3</v>
      </c>
      <c r="Q33">
        <v>0.23759770393371582</v>
      </c>
      <c r="R33">
        <v>0.49101072549819946</v>
      </c>
      <c r="S33">
        <v>0.23168615996837616</v>
      </c>
      <c r="T33">
        <v>3.1818997114896774E-2</v>
      </c>
      <c r="U33">
        <v>1.8624015152454376E-2</v>
      </c>
      <c r="V33">
        <v>0.15500611066818237</v>
      </c>
      <c r="W33">
        <v>0.12805619835853577</v>
      </c>
      <c r="X33">
        <v>5.1374159753322601E-2</v>
      </c>
      <c r="Y33">
        <v>0.38230863213539124</v>
      </c>
      <c r="Z33">
        <v>0.26463088393211365</v>
      </c>
      <c r="AA33">
        <v>3.060909453779459E-3</v>
      </c>
      <c r="AB33">
        <v>9.2070475220680237E-2</v>
      </c>
      <c r="AC33">
        <v>7.3065444827079773E-2</v>
      </c>
      <c r="AD33">
        <v>0.18462774157524109</v>
      </c>
      <c r="AE33">
        <v>0.58247250318527222</v>
      </c>
      <c r="AF33">
        <v>6.4631737768650055E-2</v>
      </c>
      <c r="AG33">
        <v>7.1188464062288404E-5</v>
      </c>
      <c r="AH33">
        <v>0.57511883974075317</v>
      </c>
      <c r="AI33">
        <v>0.47561743855476379</v>
      </c>
      <c r="AJ33">
        <v>0.69560867547988892</v>
      </c>
      <c r="AK33">
        <v>6.9704331457614899E-2</v>
      </c>
      <c r="AL33">
        <v>0.67693889141082764</v>
      </c>
      <c r="AM33">
        <v>0.80717635154724121</v>
      </c>
      <c r="AN33">
        <v>0.59056365489959717</v>
      </c>
      <c r="AO33">
        <v>0.11611863225698471</v>
      </c>
      <c r="AP33">
        <v>0.30140882730484009</v>
      </c>
      <c r="AQ33">
        <v>0.39506751298904419</v>
      </c>
      <c r="AR33">
        <v>0.51459759473800659</v>
      </c>
      <c r="AS33">
        <v>0.4566672146320343</v>
      </c>
      <c r="AT33">
        <v>0.67981928586959839</v>
      </c>
      <c r="AU33">
        <v>0.73322337865829468</v>
      </c>
      <c r="AV33">
        <v>1.3713029911741614E-3</v>
      </c>
      <c r="AW33">
        <v>4.124804213643074E-2</v>
      </c>
      <c r="AX33">
        <v>3.2733693718910217E-2</v>
      </c>
      <c r="AY33">
        <v>8.2714170217514038E-2</v>
      </c>
      <c r="AZ33">
        <v>0.26095065474510193</v>
      </c>
      <c r="BA33">
        <v>2.8955349698662758E-2</v>
      </c>
      <c r="BB33">
        <v>3.1892795959720388E-5</v>
      </c>
      <c r="BC33">
        <v>0.44581350684165955</v>
      </c>
      <c r="BD33">
        <v>0.55418646335601807</v>
      </c>
      <c r="BE33">
        <v>5.6496141478419304E-3</v>
      </c>
      <c r="BF33">
        <v>0.21763437986373901</v>
      </c>
      <c r="BG33">
        <v>0.5010412335395813</v>
      </c>
      <c r="BH33">
        <v>0.242155522108078</v>
      </c>
      <c r="BI33">
        <v>3.351924940943718E-2</v>
      </c>
      <c r="BJ33">
        <v>1.8835930153727531E-2</v>
      </c>
      <c r="BK33">
        <v>0.15361139178276062</v>
      </c>
      <c r="BL33">
        <v>0.12724176049232483</v>
      </c>
      <c r="BM33">
        <v>4.8753589391708374E-2</v>
      </c>
      <c r="BN33">
        <v>0.37813118100166321</v>
      </c>
      <c r="BO33">
        <v>0.27342614531517029</v>
      </c>
      <c r="BP33">
        <v>3.061145544052124E-3</v>
      </c>
      <c r="BQ33">
        <v>9.2077575623989105E-2</v>
      </c>
      <c r="BR33">
        <v>7.3071084916591644E-2</v>
      </c>
      <c r="BS33">
        <v>0.18464198708534241</v>
      </c>
      <c r="BT33">
        <v>0.58244025707244873</v>
      </c>
      <c r="BU33">
        <v>6.4636722207069397E-2</v>
      </c>
      <c r="BV33">
        <v>7.1193957410287112E-5</v>
      </c>
      <c r="BW33">
        <v>2.8897339478135109E-2</v>
      </c>
      <c r="BX33">
        <v>4.9124099314212799E-2</v>
      </c>
      <c r="BY33">
        <v>0.47276398539543152</v>
      </c>
      <c r="BZ33">
        <v>6.9771096110343933E-2</v>
      </c>
      <c r="CA33">
        <v>1.3992082327604294E-2</v>
      </c>
      <c r="CB33">
        <v>9.5870019868016243E-3</v>
      </c>
      <c r="CC33">
        <v>2.9108578339219093E-2</v>
      </c>
      <c r="CD33">
        <v>0.22193953394889832</v>
      </c>
      <c r="CE33">
        <v>0.51293438673019409</v>
      </c>
      <c r="CF33">
        <v>0.22661137580871582</v>
      </c>
      <c r="CG33">
        <v>0.19882345199584961</v>
      </c>
      <c r="CH33">
        <v>6.1630811542272568E-2</v>
      </c>
      <c r="CI33">
        <v>7.5032137334346771E-2</v>
      </c>
      <c r="CJ33">
        <v>8.9925505220890045E-2</v>
      </c>
      <c r="CK33">
        <v>6.2700890004634857E-2</v>
      </c>
      <c r="CL33">
        <v>0.32915031909942627</v>
      </c>
      <c r="CM33">
        <v>0.15227881073951721</v>
      </c>
      <c r="CN33">
        <v>5.5983278900384903E-2</v>
      </c>
      <c r="CO33">
        <v>3.4159403294324875E-2</v>
      </c>
      <c r="CP33">
        <v>2.6794491335749626E-2</v>
      </c>
      <c r="CQ33">
        <v>6.5648019313812256E-2</v>
      </c>
      <c r="CR33">
        <v>8.3057709038257599E-2</v>
      </c>
      <c r="CS33">
        <v>7.9013369977474213E-2</v>
      </c>
      <c r="CT33">
        <v>0.12047464400529861</v>
      </c>
      <c r="CU33">
        <v>8.5618749260902405E-2</v>
      </c>
      <c r="CV33">
        <v>4.4948767870664597E-2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0.54285120964050293</v>
      </c>
      <c r="DE33">
        <v>0.45714882016181946</v>
      </c>
      <c r="DF33">
        <v>3.4596066921949387E-2</v>
      </c>
      <c r="DG33">
        <v>0.48220798373222351</v>
      </c>
      <c r="DH33">
        <v>0.36635488271713257</v>
      </c>
      <c r="DI33">
        <v>0.10547827929258347</v>
      </c>
      <c r="DJ33">
        <v>1.1362781748175621E-2</v>
      </c>
      <c r="DK33">
        <v>1.6294749453663826E-2</v>
      </c>
      <c r="DL33">
        <v>0.17158584296703339</v>
      </c>
      <c r="DM33">
        <v>0.13485090434551239</v>
      </c>
      <c r="DN33">
        <v>8.248843252658844E-2</v>
      </c>
      <c r="DO33">
        <v>0.436250239610672</v>
      </c>
      <c r="DP33">
        <v>0.15852983295917511</v>
      </c>
      <c r="DX33">
        <v>2086.052001953125</v>
      </c>
      <c r="DY33">
        <v>2353.61474609375</v>
      </c>
      <c r="DZ33">
        <v>1753.401123046875</v>
      </c>
      <c r="EA33">
        <v>530.284423828125</v>
      </c>
      <c r="EB33">
        <v>1389.908203125</v>
      </c>
      <c r="EC33">
        <v>2168.382568359375</v>
      </c>
      <c r="ED33">
        <v>2467.418701171875</v>
      </c>
      <c r="EE33">
        <v>2885.987060546875</v>
      </c>
      <c r="EF33">
        <v>1117.435302734375</v>
      </c>
      <c r="EG33">
        <v>1056.5953369140625</v>
      </c>
      <c r="EH33">
        <v>1197.2100830078125</v>
      </c>
      <c r="EI33">
        <v>1156.722412109375</v>
      </c>
      <c r="EJ33">
        <v>1535.26220703125</v>
      </c>
      <c r="EK33">
        <v>4072.46484375</v>
      </c>
      <c r="EL33">
        <v>3069.319091796875</v>
      </c>
      <c r="EM33">
        <v>2274.21630859375</v>
      </c>
      <c r="EN33">
        <v>1518.9195556640625</v>
      </c>
      <c r="EO33">
        <v>1595.298828125</v>
      </c>
      <c r="EP33">
        <v>2065.259033203125</v>
      </c>
      <c r="EQ33">
        <v>4002.079833984375</v>
      </c>
      <c r="ER33">
        <v>1883.093017578125</v>
      </c>
      <c r="ES33">
        <v>2417.833740234375</v>
      </c>
      <c r="ET33">
        <v>1912.271728515625</v>
      </c>
      <c r="EU33">
        <v>1571.2130126953125</v>
      </c>
      <c r="EV33">
        <v>1625.244384765625</v>
      </c>
      <c r="EW33">
        <v>1025.63720703125</v>
      </c>
      <c r="EX33">
        <v>797.9908447265625</v>
      </c>
      <c r="EY33">
        <v>1937.5985107421875</v>
      </c>
      <c r="EZ33">
        <v>1325.882080078125</v>
      </c>
      <c r="FA33">
        <v>2995.108154296875</v>
      </c>
      <c r="FB33">
        <v>1511.0989990234375</v>
      </c>
      <c r="FC33">
        <v>5311.97998046875</v>
      </c>
      <c r="FD33">
        <v>1641.043212890625</v>
      </c>
      <c r="FE33">
        <v>0</v>
      </c>
      <c r="FF33">
        <v>4248.9580078125</v>
      </c>
      <c r="FG33">
        <v>0.5156136155128479</v>
      </c>
      <c r="FH33">
        <v>0.12854941189289093</v>
      </c>
      <c r="FI33">
        <v>0.22192241251468658</v>
      </c>
      <c r="FJ33">
        <v>1895.3992919921875</v>
      </c>
      <c r="FK33">
        <v>1118.32958984375</v>
      </c>
      <c r="FL33">
        <v>1627.8123779296875</v>
      </c>
      <c r="FM33">
        <v>0.49408754706382751</v>
      </c>
      <c r="FN33">
        <v>0.22236458957195282</v>
      </c>
      <c r="FO33">
        <v>0.21933794021606445</v>
      </c>
      <c r="FP33">
        <v>5.7881027460098267E-2</v>
      </c>
      <c r="FQ33">
        <v>6.3289031386375427E-3</v>
      </c>
      <c r="FR33">
        <v>0.63548344373703003</v>
      </c>
      <c r="FS33">
        <v>0.53188568353652954</v>
      </c>
      <c r="FT33">
        <v>0.54469567537307739</v>
      </c>
      <c r="FU33">
        <v>0.43998324871063232</v>
      </c>
      <c r="FV33">
        <v>0.7054486870765686</v>
      </c>
      <c r="FW33">
        <v>0.36944583058357239</v>
      </c>
      <c r="FX33">
        <v>1.1073769070208073E-2</v>
      </c>
      <c r="FY33">
        <v>0.13721835613250732</v>
      </c>
      <c r="FZ33">
        <v>0.21661879122257233</v>
      </c>
      <c r="GA33">
        <v>0.25921368598937988</v>
      </c>
      <c r="GB33">
        <v>0.37587538361549377</v>
      </c>
      <c r="GC33">
        <v>0.69451802968978882</v>
      </c>
      <c r="GD33">
        <v>0.30548194050788879</v>
      </c>
      <c r="GE33">
        <v>6.347048282623291E-2</v>
      </c>
      <c r="GF33">
        <v>0.30903097987174988</v>
      </c>
      <c r="GG33">
        <v>0.15233811736106873</v>
      </c>
      <c r="GH33">
        <v>3.3632375299930573E-2</v>
      </c>
      <c r="GI33">
        <v>0.31860876083374023</v>
      </c>
      <c r="GJ33">
        <v>0.12291926890611649</v>
      </c>
      <c r="GK33">
        <v>0.97894841432571411</v>
      </c>
      <c r="GL33">
        <v>0.92231810092926025</v>
      </c>
      <c r="GM33">
        <v>0.25062912702560425</v>
      </c>
      <c r="GN33">
        <v>0.19956035912036896</v>
      </c>
    </row>
    <row r="34" spans="1:196" x14ac:dyDescent="0.25">
      <c r="A34" s="156" t="str">
        <f t="shared" si="0"/>
        <v>2015_3_SEMT</v>
      </c>
      <c r="B34">
        <v>2015</v>
      </c>
      <c r="C34">
        <v>3</v>
      </c>
      <c r="D34" t="s">
        <v>15</v>
      </c>
      <c r="E34">
        <v>21123224.282989502</v>
      </c>
      <c r="F34">
        <v>33635856.028511047</v>
      </c>
      <c r="G34">
        <v>12512631.745521545</v>
      </c>
      <c r="H34">
        <v>19179936.203365326</v>
      </c>
      <c r="I34">
        <v>1918099.9661521912</v>
      </c>
      <c r="J34">
        <v>1.6703143483027816E-3</v>
      </c>
      <c r="K34">
        <v>0.37200278043746948</v>
      </c>
      <c r="L34">
        <v>4.7969645820558071E-3</v>
      </c>
      <c r="M34">
        <v>7.9379357397556305E-2</v>
      </c>
      <c r="N34">
        <v>0.46162378787994385</v>
      </c>
      <c r="O34">
        <v>0.53837621212005615</v>
      </c>
      <c r="P34">
        <v>1.8642356619238853E-2</v>
      </c>
      <c r="Q34">
        <v>0.26018914580345154</v>
      </c>
      <c r="R34">
        <v>0.48042395710945129</v>
      </c>
      <c r="S34">
        <v>0.21184487640857697</v>
      </c>
      <c r="T34">
        <v>2.8899647295475006E-2</v>
      </c>
      <c r="U34">
        <v>1.5649506822228432E-2</v>
      </c>
      <c r="V34">
        <v>0.162241131067276</v>
      </c>
      <c r="W34">
        <v>0.10508116334676743</v>
      </c>
      <c r="X34">
        <v>5.9880387037992477E-2</v>
      </c>
      <c r="Y34">
        <v>0.35388082265853882</v>
      </c>
      <c r="Z34">
        <v>0.3032669723033905</v>
      </c>
      <c r="AA34">
        <v>3.5801180638372898E-3</v>
      </c>
      <c r="AB34">
        <v>0.13263893127441406</v>
      </c>
      <c r="AC34">
        <v>7.2796151041984558E-2</v>
      </c>
      <c r="AD34">
        <v>0.18080903589725494</v>
      </c>
      <c r="AE34">
        <v>0.56282997131347656</v>
      </c>
      <c r="AF34">
        <v>4.7251522541046143E-2</v>
      </c>
      <c r="AG34">
        <v>9.4297167379409075E-5</v>
      </c>
      <c r="AH34">
        <v>0.62799721956253052</v>
      </c>
      <c r="AI34">
        <v>0.54017722606658936</v>
      </c>
      <c r="AJ34">
        <v>0.72971934080123901</v>
      </c>
      <c r="AK34">
        <v>0.15956619381904602</v>
      </c>
      <c r="AL34">
        <v>0.75592505931854248</v>
      </c>
      <c r="AM34">
        <v>0.83506572246551514</v>
      </c>
      <c r="AN34">
        <v>0.61223894357681274</v>
      </c>
      <c r="AO34">
        <v>0.13761532306671143</v>
      </c>
      <c r="AP34">
        <v>0.28556641936302185</v>
      </c>
      <c r="AQ34">
        <v>0.44717845320701599</v>
      </c>
      <c r="AR34">
        <v>0.54626590013504028</v>
      </c>
      <c r="AS34">
        <v>0.5117419958114624</v>
      </c>
      <c r="AT34">
        <v>0.73225271701812744</v>
      </c>
      <c r="AU34">
        <v>0.79368704557418823</v>
      </c>
      <c r="AV34">
        <v>1.697816071100533E-3</v>
      </c>
      <c r="AW34">
        <v>6.2901981174945831E-2</v>
      </c>
      <c r="AX34">
        <v>3.4522458910942078E-2</v>
      </c>
      <c r="AY34">
        <v>8.5745915770530701E-2</v>
      </c>
      <c r="AZ34">
        <v>0.26691347360610962</v>
      </c>
      <c r="BA34">
        <v>2.2408310323953629E-2</v>
      </c>
      <c r="BB34">
        <v>4.4718985009239987E-5</v>
      </c>
      <c r="BC34">
        <v>0.45497119426727295</v>
      </c>
      <c r="BD34">
        <v>0.54502880573272705</v>
      </c>
      <c r="BE34">
        <v>1.2873904779553413E-2</v>
      </c>
      <c r="BF34">
        <v>0.2372831255197525</v>
      </c>
      <c r="BG34">
        <v>0.49464309215545654</v>
      </c>
      <c r="BH34">
        <v>0.22409361600875854</v>
      </c>
      <c r="BI34">
        <v>3.1106268987059593E-2</v>
      </c>
      <c r="BJ34">
        <v>1.5936706215143204E-2</v>
      </c>
      <c r="BK34">
        <v>0.16332660615444183</v>
      </c>
      <c r="BL34">
        <v>0.10466449707746506</v>
      </c>
      <c r="BM34">
        <v>5.4543346166610718E-2</v>
      </c>
      <c r="BN34">
        <v>0.3485284149646759</v>
      </c>
      <c r="BO34">
        <v>0.31300044059753418</v>
      </c>
      <c r="BP34">
        <v>3.5807890817523003E-3</v>
      </c>
      <c r="BQ34">
        <v>0.1326637864112854</v>
      </c>
      <c r="BR34">
        <v>7.2809793055057526E-2</v>
      </c>
      <c r="BS34">
        <v>0.18073783814907074</v>
      </c>
      <c r="BT34">
        <v>0.56285309791564941</v>
      </c>
      <c r="BU34">
        <v>4.7260381281375885E-2</v>
      </c>
      <c r="BV34">
        <v>9.4314847956411541E-5</v>
      </c>
      <c r="BW34">
        <v>2.6919450610876083E-2</v>
      </c>
      <c r="BX34">
        <v>4.2123172432184219E-2</v>
      </c>
      <c r="BY34">
        <v>0.48894584178924561</v>
      </c>
      <c r="BZ34">
        <v>8.7710075080394745E-2</v>
      </c>
      <c r="CA34">
        <v>1.5595343895256519E-2</v>
      </c>
      <c r="CB34">
        <v>1.0127694346010685E-2</v>
      </c>
      <c r="CC34">
        <v>4.7522056847810745E-2</v>
      </c>
      <c r="CD34">
        <v>0.196880042552948</v>
      </c>
      <c r="CE34">
        <v>0.48728746175765991</v>
      </c>
      <c r="CF34">
        <v>0.23359484970569611</v>
      </c>
      <c r="CG34">
        <v>0.21996943652629852</v>
      </c>
      <c r="CH34">
        <v>5.9148259460926056E-2</v>
      </c>
      <c r="CI34">
        <v>9.0805262327194214E-2</v>
      </c>
      <c r="CJ34">
        <v>0.10395045578479767</v>
      </c>
      <c r="CK34">
        <v>7.9534091055393219E-2</v>
      </c>
      <c r="CL34">
        <v>0.36382660269737244</v>
      </c>
      <c r="CM34">
        <v>0.17041116952896118</v>
      </c>
      <c r="CN34">
        <v>6.3928984105587006E-2</v>
      </c>
      <c r="CO34">
        <v>3.9252482354640961E-2</v>
      </c>
      <c r="CP34">
        <v>2.2667553275823593E-2</v>
      </c>
      <c r="CQ34">
        <v>7.3223479092121124E-2</v>
      </c>
      <c r="CR34">
        <v>8.4185764193534851E-2</v>
      </c>
      <c r="CS34">
        <v>9.3328170478343964E-2</v>
      </c>
      <c r="CT34">
        <v>0.16973619163036346</v>
      </c>
      <c r="CU34">
        <v>0.10491400957107544</v>
      </c>
      <c r="CV34">
        <v>6.2331218272447586E-2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0.52844959497451782</v>
      </c>
      <c r="DE34">
        <v>0.47155043482780457</v>
      </c>
      <c r="DF34">
        <v>7.4693746864795685E-2</v>
      </c>
      <c r="DG34">
        <v>0.48828822374343872</v>
      </c>
      <c r="DH34">
        <v>0.3382294774055481</v>
      </c>
      <c r="DI34">
        <v>9.1574400663375854E-2</v>
      </c>
      <c r="DJ34">
        <v>7.2141666896641254E-3</v>
      </c>
      <c r="DK34">
        <v>1.2619436718523502E-2</v>
      </c>
      <c r="DL34">
        <v>0.1504141241312027</v>
      </c>
      <c r="DM34">
        <v>0.10800070315599442</v>
      </c>
      <c r="DN34">
        <v>0.11193039268255234</v>
      </c>
      <c r="DO34">
        <v>0.4088645875453949</v>
      </c>
      <c r="DP34">
        <v>0.20817075669765472</v>
      </c>
      <c r="DX34">
        <v>2434.391845703125</v>
      </c>
      <c r="DY34">
        <v>2802.974609375</v>
      </c>
      <c r="DZ34">
        <v>1992.7628173828125</v>
      </c>
      <c r="EA34">
        <v>577.5849609375</v>
      </c>
      <c r="EB34">
        <v>1496.3770751953125</v>
      </c>
      <c r="EC34">
        <v>2618.330322265625</v>
      </c>
      <c r="ED34">
        <v>3026.021484375</v>
      </c>
      <c r="EE34">
        <v>3182.25146484375</v>
      </c>
      <c r="EF34">
        <v>1126.461181640625</v>
      </c>
      <c r="EG34">
        <v>1170.3624267578125</v>
      </c>
      <c r="EH34">
        <v>1262.9666748046875</v>
      </c>
      <c r="EI34">
        <v>1165.5706787109375</v>
      </c>
      <c r="EJ34">
        <v>1611.5615234375</v>
      </c>
      <c r="EK34">
        <v>4690.36962890625</v>
      </c>
      <c r="EL34">
        <v>1979.4429931640625</v>
      </c>
      <c r="EM34">
        <v>2613.906982421875</v>
      </c>
      <c r="EN34">
        <v>1867.180908203125</v>
      </c>
      <c r="EO34">
        <v>1803.3543701171875</v>
      </c>
      <c r="EP34">
        <v>2526.56591796875</v>
      </c>
      <c r="EQ34">
        <v>4158.07275390625</v>
      </c>
      <c r="ER34">
        <v>1173.37255859375</v>
      </c>
      <c r="ES34">
        <v>2973.04443359375</v>
      </c>
      <c r="ET34">
        <v>2292.12939453125</v>
      </c>
      <c r="EU34">
        <v>1602.64892578125</v>
      </c>
      <c r="EV34">
        <v>1654.4354248046875</v>
      </c>
      <c r="EW34">
        <v>1073.362548828125</v>
      </c>
      <c r="EX34">
        <v>827.59295654296875</v>
      </c>
      <c r="EY34">
        <v>2229.762451171875</v>
      </c>
      <c r="EZ34">
        <v>1784.8818359375</v>
      </c>
      <c r="FA34">
        <v>2998.021240234375</v>
      </c>
      <c r="FB34">
        <v>1881.58154296875</v>
      </c>
      <c r="FC34">
        <v>7162.91748046875</v>
      </c>
      <c r="FD34">
        <v>1968.4876708984375</v>
      </c>
      <c r="FE34">
        <v>0</v>
      </c>
      <c r="FF34">
        <v>4159.734375</v>
      </c>
      <c r="FG34">
        <v>0.53136104345321655</v>
      </c>
      <c r="FH34">
        <v>0.14005467295646667</v>
      </c>
      <c r="FI34">
        <v>0.19691061973571777</v>
      </c>
      <c r="FJ34">
        <v>2162.279541015625</v>
      </c>
      <c r="FK34">
        <v>1455.1153564453125</v>
      </c>
      <c r="FL34">
        <v>1945.4404296875</v>
      </c>
      <c r="FM34">
        <v>0.46533867716789246</v>
      </c>
      <c r="FN34">
        <v>0.22896735370159149</v>
      </c>
      <c r="FO34">
        <v>0.24400341510772705</v>
      </c>
      <c r="FP34">
        <v>5.4472163319587708E-2</v>
      </c>
      <c r="FQ34">
        <v>7.2183948941528797E-3</v>
      </c>
      <c r="FR34">
        <v>0.68861538171768188</v>
      </c>
      <c r="FS34">
        <v>0.58412647247314453</v>
      </c>
      <c r="FT34">
        <v>0.60621172189712524</v>
      </c>
      <c r="FU34">
        <v>0.48280459642410278</v>
      </c>
      <c r="FV34">
        <v>0.77687376737594604</v>
      </c>
      <c r="FW34">
        <v>0.33356782793998718</v>
      </c>
      <c r="FX34">
        <v>1.2722051702439785E-2</v>
      </c>
      <c r="FY34">
        <v>0.15669865906238556</v>
      </c>
      <c r="FZ34">
        <v>0.2261088490486145</v>
      </c>
      <c r="GA34">
        <v>0.26411065459251404</v>
      </c>
      <c r="GB34">
        <v>0.34035977721214294</v>
      </c>
      <c r="GC34">
        <v>0.68060976266860962</v>
      </c>
      <c r="GD34">
        <v>0.31939023733139038</v>
      </c>
      <c r="GE34">
        <v>7.2097659111022949E-2</v>
      </c>
      <c r="GF34">
        <v>0.32760301232337952</v>
      </c>
      <c r="GG34">
        <v>0.12841689586639404</v>
      </c>
      <c r="GH34">
        <v>3.8588263094425201E-2</v>
      </c>
      <c r="GI34">
        <v>0.29617318511009216</v>
      </c>
      <c r="GJ34">
        <v>0.13712097704410553</v>
      </c>
      <c r="GK34">
        <v>0.98286861181259155</v>
      </c>
      <c r="GL34">
        <v>0.90648001432418823</v>
      </c>
      <c r="GM34">
        <v>0.22798500955104828</v>
      </c>
      <c r="GN34">
        <v>0.20859606564044952</v>
      </c>
    </row>
    <row r="35" spans="1:196" x14ac:dyDescent="0.25">
      <c r="A35" s="156" t="str">
        <f t="shared" si="0"/>
        <v>2015_2_BRA</v>
      </c>
      <c r="B35">
        <v>2015</v>
      </c>
      <c r="C35">
        <v>2</v>
      </c>
      <c r="D35" t="s">
        <v>8</v>
      </c>
      <c r="E35">
        <v>100565659.86560535</v>
      </c>
      <c r="F35">
        <v>164108268.90031195</v>
      </c>
      <c r="G35">
        <v>63542609.034706593</v>
      </c>
      <c r="H35">
        <v>92190500.019287109</v>
      </c>
      <c r="I35">
        <v>8231154.4141931534</v>
      </c>
      <c r="J35">
        <v>2.6272090617567301E-3</v>
      </c>
      <c r="K35">
        <v>0.38719931244850159</v>
      </c>
      <c r="L35">
        <v>2.9333118349313736E-2</v>
      </c>
      <c r="M35">
        <v>8.5946440696716309E-2</v>
      </c>
      <c r="N35">
        <v>0.43776163458824158</v>
      </c>
      <c r="O35">
        <v>0.56223839521408081</v>
      </c>
      <c r="P35">
        <v>2.8422202914953232E-2</v>
      </c>
      <c r="Q35">
        <v>0.27256414294242859</v>
      </c>
      <c r="R35">
        <v>0.48229539394378662</v>
      </c>
      <c r="S35">
        <v>0.18819822371006012</v>
      </c>
      <c r="T35">
        <v>2.8520070016384125E-2</v>
      </c>
      <c r="U35">
        <v>4.4681638479232788E-2</v>
      </c>
      <c r="V35">
        <v>0.24963986873626709</v>
      </c>
      <c r="W35">
        <v>0.10629413276910782</v>
      </c>
      <c r="X35">
        <v>6.7508190870285034E-2</v>
      </c>
      <c r="Y35">
        <v>0.31509676575660706</v>
      </c>
      <c r="Z35">
        <v>0.21677941083908081</v>
      </c>
      <c r="AA35">
        <v>0.10368504375219345</v>
      </c>
      <c r="AB35">
        <v>0.14207127690315247</v>
      </c>
      <c r="AC35">
        <v>7.7394574880599976E-2</v>
      </c>
      <c r="AD35">
        <v>0.19062815606594086</v>
      </c>
      <c r="AE35">
        <v>0.42866644263267517</v>
      </c>
      <c r="AF35">
        <v>5.7451728731393814E-2</v>
      </c>
      <c r="AG35">
        <v>1.0276925604557618E-4</v>
      </c>
      <c r="AH35">
        <v>0.61280065774917603</v>
      </c>
      <c r="AI35">
        <v>0.51273453235626221</v>
      </c>
      <c r="AJ35">
        <v>0.72260302305221558</v>
      </c>
      <c r="AK35">
        <v>0.20384614169597626</v>
      </c>
      <c r="AL35">
        <v>0.72977489233016968</v>
      </c>
      <c r="AM35">
        <v>0.80670654773712158</v>
      </c>
      <c r="AN35">
        <v>0.58037817478179932</v>
      </c>
      <c r="AO35">
        <v>0.14491461217403412</v>
      </c>
      <c r="AP35">
        <v>0.33051440119743347</v>
      </c>
      <c r="AQ35">
        <v>0.50464463233947754</v>
      </c>
      <c r="AR35">
        <v>0.58505302667617798</v>
      </c>
      <c r="AS35">
        <v>0.53799295425415039</v>
      </c>
      <c r="AT35">
        <v>0.74663794040679932</v>
      </c>
      <c r="AU35">
        <v>0.79466336965560913</v>
      </c>
      <c r="AV35">
        <v>4.6944413334131241E-2</v>
      </c>
      <c r="AW35">
        <v>6.4324147999286652E-2</v>
      </c>
      <c r="AX35">
        <v>3.5041145980358124E-2</v>
      </c>
      <c r="AY35">
        <v>8.6308747529983521E-2</v>
      </c>
      <c r="AZ35">
        <v>0.19408290088176727</v>
      </c>
      <c r="BA35">
        <v>2.601182833313942E-2</v>
      </c>
      <c r="BB35">
        <v>4.6529778046533465E-5</v>
      </c>
      <c r="BC35">
        <v>0.43060755729675293</v>
      </c>
      <c r="BD35">
        <v>0.56939244270324707</v>
      </c>
      <c r="BE35">
        <v>2.3223480209708214E-2</v>
      </c>
      <c r="BF35">
        <v>0.25351810455322266</v>
      </c>
      <c r="BG35">
        <v>0.49501746892929077</v>
      </c>
      <c r="BH35">
        <v>0.19771730899810791</v>
      </c>
      <c r="BI35">
        <v>3.0523624271154404E-2</v>
      </c>
      <c r="BJ35">
        <v>4.5776903629302979E-2</v>
      </c>
      <c r="BK35">
        <v>0.25223016738891602</v>
      </c>
      <c r="BL35">
        <v>0.10547075420618057</v>
      </c>
      <c r="BM35">
        <v>6.3469983637332916E-2</v>
      </c>
      <c r="BN35">
        <v>0.30980968475341797</v>
      </c>
      <c r="BO35">
        <v>0.22324252128601074</v>
      </c>
      <c r="BP35">
        <v>0.10362523049116135</v>
      </c>
      <c r="BQ35">
        <v>0.14208745956420898</v>
      </c>
      <c r="BR35">
        <v>7.7412061393260956E-2</v>
      </c>
      <c r="BS35">
        <v>0.19060017168521881</v>
      </c>
      <c r="BT35">
        <v>0.42870756983757019</v>
      </c>
      <c r="BU35">
        <v>5.7464715093374252E-2</v>
      </c>
      <c r="BV35">
        <v>1.0279248090228066E-4</v>
      </c>
      <c r="BW35">
        <v>2.0796794444322586E-2</v>
      </c>
      <c r="BX35">
        <v>4.4294402003288269E-2</v>
      </c>
      <c r="BY35">
        <v>0.38950952887535095</v>
      </c>
      <c r="BZ35">
        <v>0.10915252566337585</v>
      </c>
      <c r="CA35">
        <v>1.3758806511759758E-2</v>
      </c>
      <c r="CB35">
        <v>2.4539563804864883E-2</v>
      </c>
      <c r="CC35">
        <v>4.3362759053707123E-2</v>
      </c>
      <c r="CD35">
        <v>0.23930606245994568</v>
      </c>
      <c r="CE35">
        <v>0.4827178418636322</v>
      </c>
      <c r="CF35">
        <v>0.24945752322673798</v>
      </c>
      <c r="CG35">
        <v>0.21059899032115936</v>
      </c>
      <c r="CH35">
        <v>5.7225637137889862E-2</v>
      </c>
      <c r="CI35">
        <v>8.1848561763763428E-2</v>
      </c>
      <c r="CJ35">
        <v>9.7091078758239746E-2</v>
      </c>
      <c r="CK35">
        <v>6.998065859079361E-2</v>
      </c>
      <c r="CL35">
        <v>0.23989658057689667</v>
      </c>
      <c r="CM35">
        <v>0.14557152986526489</v>
      </c>
      <c r="CN35">
        <v>5.8145251125097275E-2</v>
      </c>
      <c r="CO35">
        <v>3.600078821182251E-2</v>
      </c>
      <c r="CP35">
        <v>1.8728015944361687E-2</v>
      </c>
      <c r="CQ35">
        <v>5.9195592999458313E-2</v>
      </c>
      <c r="CR35">
        <v>7.1177728474140167E-2</v>
      </c>
      <c r="CS35">
        <v>8.8932320475578308E-2</v>
      </c>
      <c r="CT35">
        <v>0.13501067459583282</v>
      </c>
      <c r="CU35">
        <v>9.7920075058937073E-2</v>
      </c>
      <c r="CV35">
        <v>5.5416688323020935E-2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0.51928526163101196</v>
      </c>
      <c r="DE35">
        <v>0.48071476817131042</v>
      </c>
      <c r="DF35">
        <v>8.3304934203624725E-2</v>
      </c>
      <c r="DG35">
        <v>0.48476818203926086</v>
      </c>
      <c r="DH35">
        <v>0.34262284636497498</v>
      </c>
      <c r="DI35">
        <v>8.2778289914131165E-2</v>
      </c>
      <c r="DJ35">
        <v>6.5257628448307514E-3</v>
      </c>
      <c r="DK35">
        <v>3.2315243035554886E-2</v>
      </c>
      <c r="DL35">
        <v>0.21709360182285309</v>
      </c>
      <c r="DM35">
        <v>0.11549358814954758</v>
      </c>
      <c r="DN35">
        <v>0.1113559752702713</v>
      </c>
      <c r="DO35">
        <v>0.37696811556816101</v>
      </c>
      <c r="DP35">
        <v>0.14677345752716064</v>
      </c>
      <c r="DX35">
        <v>1695.9097900390625</v>
      </c>
      <c r="DY35">
        <v>1917.271484375</v>
      </c>
      <c r="DZ35">
        <v>1403.1900634765625</v>
      </c>
      <c r="EA35">
        <v>391.19564819335938</v>
      </c>
      <c r="EB35">
        <v>1156.668701171875</v>
      </c>
      <c r="EC35">
        <v>1843.1580810546875</v>
      </c>
      <c r="ED35">
        <v>2113.24169921875</v>
      </c>
      <c r="EE35">
        <v>2085.708251953125</v>
      </c>
      <c r="EF35">
        <v>650.60711669921875</v>
      </c>
      <c r="EG35">
        <v>946.7978515625</v>
      </c>
      <c r="EH35">
        <v>1146.3204345703125</v>
      </c>
      <c r="EI35">
        <v>1014.0177612304688</v>
      </c>
      <c r="EJ35">
        <v>1417.67822265625</v>
      </c>
      <c r="EK35">
        <v>3597.042724609375</v>
      </c>
      <c r="EL35">
        <v>797.133544921875</v>
      </c>
      <c r="EM35">
        <v>1773.84228515625</v>
      </c>
      <c r="EN35">
        <v>1394.814697265625</v>
      </c>
      <c r="EO35">
        <v>1421.410400390625</v>
      </c>
      <c r="EP35">
        <v>1889.875244140625</v>
      </c>
      <c r="EQ35">
        <v>2994.33935546875</v>
      </c>
      <c r="ER35">
        <v>1741.130615234375</v>
      </c>
      <c r="ES35">
        <v>2079.353759765625</v>
      </c>
      <c r="ET35">
        <v>1542.313720703125</v>
      </c>
      <c r="EU35">
        <v>1139.7569580078125</v>
      </c>
      <c r="EV35">
        <v>1179.8895263671875</v>
      </c>
      <c r="EW35">
        <v>941.9742431640625</v>
      </c>
      <c r="EX35">
        <v>580.70928955078125</v>
      </c>
      <c r="EY35">
        <v>1705.562255859375</v>
      </c>
      <c r="EZ35">
        <v>991.96429443359375</v>
      </c>
      <c r="FA35">
        <v>2463.711669921875</v>
      </c>
      <c r="FB35">
        <v>1445.654541015625</v>
      </c>
      <c r="FC35">
        <v>4833.966796875</v>
      </c>
      <c r="FD35">
        <v>1355.0406494140625</v>
      </c>
      <c r="FE35">
        <v>6.3956284523010254</v>
      </c>
      <c r="FF35">
        <v>3197.57568359375</v>
      </c>
      <c r="FG35">
        <v>0.42397069931030273</v>
      </c>
      <c r="FH35">
        <v>0.17799246311187744</v>
      </c>
      <c r="FI35">
        <v>0.23929691314697266</v>
      </c>
      <c r="FJ35">
        <v>1659.3875732421875</v>
      </c>
      <c r="FK35">
        <v>922.24066162109375</v>
      </c>
      <c r="FL35">
        <v>1340.2601318359375</v>
      </c>
      <c r="FM35">
        <v>0.46356824040412903</v>
      </c>
      <c r="FN35">
        <v>0.24446721374988556</v>
      </c>
      <c r="FO35">
        <v>0.23126776516437531</v>
      </c>
      <c r="FP35">
        <v>5.4239507764577866E-2</v>
      </c>
      <c r="FQ35">
        <v>6.4572794362902641E-3</v>
      </c>
      <c r="FR35">
        <v>0.68514293432235718</v>
      </c>
      <c r="FS35">
        <v>0.57288062572479248</v>
      </c>
      <c r="FT35">
        <v>0.57352972030639648</v>
      </c>
      <c r="FU35">
        <v>0.46514376997947693</v>
      </c>
      <c r="FV35">
        <v>0.74444174766540527</v>
      </c>
      <c r="FW35">
        <v>0.33878490328788757</v>
      </c>
      <c r="FX35">
        <v>1.8906261771917343E-2</v>
      </c>
      <c r="FY35">
        <v>0.17432840168476105</v>
      </c>
      <c r="FZ35">
        <v>0.24805416166782379</v>
      </c>
      <c r="GA35">
        <v>0.25501251220703125</v>
      </c>
      <c r="GB35">
        <v>0.30369865894317627</v>
      </c>
      <c r="GC35">
        <v>0.67380684614181519</v>
      </c>
      <c r="GD35">
        <v>0.3261931836605072</v>
      </c>
      <c r="GE35">
        <v>0.16134855151176453</v>
      </c>
      <c r="GF35">
        <v>0.38561969995498657</v>
      </c>
      <c r="GG35">
        <v>9.8107747733592987E-2</v>
      </c>
      <c r="GH35">
        <v>3.8977012038230896E-2</v>
      </c>
      <c r="GI35">
        <v>0.23267027735710144</v>
      </c>
      <c r="GJ35">
        <v>8.3276703953742981E-2</v>
      </c>
      <c r="GK35">
        <v>0.98080670833587646</v>
      </c>
      <c r="GL35">
        <v>0.9153447151184082</v>
      </c>
      <c r="GM35">
        <v>0.31138405203819275</v>
      </c>
      <c r="GN35">
        <v>0.29568663239479065</v>
      </c>
    </row>
    <row r="36" spans="1:196" x14ac:dyDescent="0.25">
      <c r="A36" s="156" t="str">
        <f t="shared" si="0"/>
        <v>2015_2_RJ</v>
      </c>
      <c r="B36">
        <v>2015</v>
      </c>
      <c r="C36">
        <v>2</v>
      </c>
      <c r="D36" t="s">
        <v>19</v>
      </c>
      <c r="E36">
        <v>3145426.6886901855</v>
      </c>
      <c r="F36">
        <v>5567852.6321029663</v>
      </c>
      <c r="G36">
        <v>2422425.9434127808</v>
      </c>
      <c r="H36">
        <v>3013665.5966720581</v>
      </c>
      <c r="I36">
        <v>131311.26999664307</v>
      </c>
      <c r="J36">
        <v>3.2926036510616541E-4</v>
      </c>
      <c r="K36">
        <v>0.43507364392280579</v>
      </c>
      <c r="L36">
        <v>2.5372363161295652E-3</v>
      </c>
      <c r="M36">
        <v>0.10990968346595764</v>
      </c>
      <c r="N36">
        <v>0.46335306763648987</v>
      </c>
      <c r="O36">
        <v>0.53664690256118774</v>
      </c>
      <c r="P36">
        <v>5.0648730248212814E-3</v>
      </c>
      <c r="Q36">
        <v>0.22168402373790741</v>
      </c>
      <c r="R36">
        <v>0.49668735265731812</v>
      </c>
      <c r="S36">
        <v>0.23847246170043945</v>
      </c>
      <c r="T36">
        <v>3.8091268390417099E-2</v>
      </c>
      <c r="U36">
        <v>1.4255886897444725E-2</v>
      </c>
      <c r="V36">
        <v>0.11507344990968704</v>
      </c>
      <c r="W36">
        <v>0.1183769628405571</v>
      </c>
      <c r="X36">
        <v>4.5945152640342712E-2</v>
      </c>
      <c r="Y36">
        <v>0.3643016517162323</v>
      </c>
      <c r="Z36">
        <v>0.34204688668251038</v>
      </c>
      <c r="AA36">
        <v>5.384748219512403E-4</v>
      </c>
      <c r="AB36">
        <v>9.2071861028671265E-2</v>
      </c>
      <c r="AC36">
        <v>5.4949704557657242E-2</v>
      </c>
      <c r="AD36">
        <v>0.17847368121147156</v>
      </c>
      <c r="AE36">
        <v>0.61370843648910522</v>
      </c>
      <c r="AF36">
        <v>5.9850957244634628E-2</v>
      </c>
      <c r="AG36">
        <v>4.0685766725800931E-4</v>
      </c>
      <c r="AH36">
        <v>0.56492632627487183</v>
      </c>
      <c r="AI36">
        <v>0.47263461351394653</v>
      </c>
      <c r="AJ36">
        <v>0.67948901653289795</v>
      </c>
      <c r="AK36">
        <v>4.8134606331586838E-2</v>
      </c>
      <c r="AL36">
        <v>0.65738159418106079</v>
      </c>
      <c r="AM36">
        <v>0.8290974497795105</v>
      </c>
      <c r="AN36">
        <v>0.57703948020935059</v>
      </c>
      <c r="AO36">
        <v>0.12078756093978882</v>
      </c>
      <c r="AP36">
        <v>0.29034405946731567</v>
      </c>
      <c r="AQ36">
        <v>0.35711356997489929</v>
      </c>
      <c r="AR36">
        <v>0.47939944267272949</v>
      </c>
      <c r="AS36">
        <v>0.43425241112709045</v>
      </c>
      <c r="AT36">
        <v>0.63997733592987061</v>
      </c>
      <c r="AU36">
        <v>0.71732276678085327</v>
      </c>
      <c r="AV36">
        <v>2.5059533072635531E-4</v>
      </c>
      <c r="AW36">
        <v>4.2848385870456696E-2</v>
      </c>
      <c r="AX36">
        <v>2.5572482496500015E-2</v>
      </c>
      <c r="AY36">
        <v>8.305804431438446E-2</v>
      </c>
      <c r="AZ36">
        <v>0.28560751676559448</v>
      </c>
      <c r="BA36">
        <v>2.7853427454829216E-2</v>
      </c>
      <c r="BB36">
        <v>1.8934335093945265E-4</v>
      </c>
      <c r="BC36">
        <v>0.46059998869895935</v>
      </c>
      <c r="BD36">
        <v>0.53939998149871826</v>
      </c>
      <c r="BE36">
        <v>4.2217210866510868E-3</v>
      </c>
      <c r="BF36">
        <v>0.21025115251541138</v>
      </c>
      <c r="BG36">
        <v>0.50273215770721436</v>
      </c>
      <c r="BH36">
        <v>0.24317905306816101</v>
      </c>
      <c r="BI36">
        <v>3.96159328520298E-2</v>
      </c>
      <c r="BJ36">
        <v>1.487917173653841E-2</v>
      </c>
      <c r="BK36">
        <v>0.11457451432943344</v>
      </c>
      <c r="BL36">
        <v>0.11868491768836975</v>
      </c>
      <c r="BM36">
        <v>4.4144202023744583E-2</v>
      </c>
      <c r="BN36">
        <v>0.3620433509349823</v>
      </c>
      <c r="BO36">
        <v>0.3456738293170929</v>
      </c>
      <c r="BP36">
        <v>5.384748219512403E-4</v>
      </c>
      <c r="BQ36">
        <v>9.2071861028671265E-2</v>
      </c>
      <c r="BR36">
        <v>5.4949704557657242E-2</v>
      </c>
      <c r="BS36">
        <v>0.17847368121147156</v>
      </c>
      <c r="BT36">
        <v>0.61370843648910522</v>
      </c>
      <c r="BU36">
        <v>5.9850957244634628E-2</v>
      </c>
      <c r="BV36">
        <v>4.0685766725800931E-4</v>
      </c>
      <c r="BW36">
        <v>2.7561020106077194E-2</v>
      </c>
      <c r="BX36">
        <v>3.3930420875549316E-2</v>
      </c>
      <c r="BY36">
        <v>0.50314551591873169</v>
      </c>
      <c r="BZ36">
        <v>5.8122348040342331E-2</v>
      </c>
      <c r="CA36">
        <v>1.4181961305439472E-2</v>
      </c>
      <c r="CB36">
        <v>5.1913983188569546E-3</v>
      </c>
      <c r="CC36">
        <v>3.7543460726737976E-2</v>
      </c>
      <c r="CD36">
        <v>0.20787693560123444</v>
      </c>
      <c r="CE36">
        <v>0.50950467586517334</v>
      </c>
      <c r="CF36">
        <v>0.23030297458171844</v>
      </c>
      <c r="CG36">
        <v>0.19946694374084473</v>
      </c>
      <c r="CH36">
        <v>6.0725424438714981E-2</v>
      </c>
      <c r="CI36">
        <v>4.1746728122234344E-2</v>
      </c>
      <c r="CJ36">
        <v>4.7582477331161499E-2</v>
      </c>
      <c r="CK36">
        <v>3.6708012223243713E-2</v>
      </c>
      <c r="CL36">
        <v>0.20138677954673767</v>
      </c>
      <c r="CM36">
        <v>9.1302201151847839E-2</v>
      </c>
      <c r="CN36">
        <v>2.9941435903310776E-2</v>
      </c>
      <c r="CO36">
        <v>2.2980088368058205E-2</v>
      </c>
      <c r="CP36">
        <v>3.5398437175899744E-3</v>
      </c>
      <c r="CQ36">
        <v>0</v>
      </c>
      <c r="CR36">
        <v>4.6043910086154938E-2</v>
      </c>
      <c r="CS36">
        <v>3.9397265762090683E-2</v>
      </c>
      <c r="CT36">
        <v>7.6333023607730865E-2</v>
      </c>
      <c r="CU36">
        <v>4.7829009592533112E-2</v>
      </c>
      <c r="CV36">
        <v>3.1730290502309799E-2</v>
      </c>
      <c r="CW36">
        <v>0</v>
      </c>
      <c r="CX36">
        <v>0</v>
      </c>
      <c r="CY36">
        <v>0</v>
      </c>
      <c r="CZ36">
        <v>0</v>
      </c>
      <c r="DA36">
        <v>0</v>
      </c>
      <c r="DB36">
        <v>0</v>
      </c>
      <c r="DC36">
        <v>0</v>
      </c>
      <c r="DD36">
        <v>0.52812492847442627</v>
      </c>
      <c r="DE36">
        <v>0.47187510132789612</v>
      </c>
      <c r="DF36">
        <v>2.4433016777038574E-2</v>
      </c>
      <c r="DG36">
        <v>0.48483416438102722</v>
      </c>
      <c r="DH36">
        <v>0.35623231530189514</v>
      </c>
      <c r="DI36">
        <v>0.13127060234546661</v>
      </c>
      <c r="DJ36">
        <v>3.2298851292580366E-3</v>
      </c>
      <c r="DK36">
        <v>0</v>
      </c>
      <c r="DL36">
        <v>0.1269184947013855</v>
      </c>
      <c r="DM36">
        <v>0.11171483993530273</v>
      </c>
      <c r="DN36">
        <v>8.4009759128093719E-2</v>
      </c>
      <c r="DO36">
        <v>0.41737851500511169</v>
      </c>
      <c r="DP36">
        <v>0.25997838377952576</v>
      </c>
      <c r="DX36">
        <v>2395.635498046875</v>
      </c>
      <c r="DY36">
        <v>2730.526611328125</v>
      </c>
      <c r="DZ36">
        <v>2003.450927734375</v>
      </c>
      <c r="EA36">
        <v>651.07012939453125</v>
      </c>
      <c r="EB36">
        <v>1522.1214599609375</v>
      </c>
      <c r="EC36">
        <v>2435.869873046875</v>
      </c>
      <c r="ED36">
        <v>2852.81689453125</v>
      </c>
      <c r="EE36">
        <v>3900.545166015625</v>
      </c>
      <c r="EF36">
        <v>1227.5223388671875</v>
      </c>
      <c r="EG36">
        <v>1177.360107421875</v>
      </c>
      <c r="EH36">
        <v>1234.8978271484375</v>
      </c>
      <c r="EI36">
        <v>1160.3214111328125</v>
      </c>
      <c r="EJ36">
        <v>1620.7681884765625</v>
      </c>
      <c r="EK36">
        <v>4217.5654296875</v>
      </c>
      <c r="EL36">
        <v>1592.3922119140625</v>
      </c>
      <c r="EM36">
        <v>2826.122314453125</v>
      </c>
      <c r="EN36">
        <v>1703.059326171875</v>
      </c>
      <c r="EO36">
        <v>1768.660400390625</v>
      </c>
      <c r="EP36">
        <v>2385.58251953125</v>
      </c>
      <c r="EQ36">
        <v>4339.4599609375</v>
      </c>
      <c r="ER36">
        <v>3826.23095703125</v>
      </c>
      <c r="ES36">
        <v>2872.900146484375</v>
      </c>
      <c r="ET36">
        <v>2131.79833984375</v>
      </c>
      <c r="EU36">
        <v>1641.188232421875</v>
      </c>
      <c r="EV36">
        <v>1870.0113525390625</v>
      </c>
      <c r="EW36">
        <v>1040.5760498046875</v>
      </c>
      <c r="EX36">
        <v>809.29486083984375</v>
      </c>
      <c r="EY36">
        <v>2111.0302734375</v>
      </c>
      <c r="EZ36">
        <v>1325.0548095703125</v>
      </c>
      <c r="FA36">
        <v>2866.775390625</v>
      </c>
      <c r="FB36">
        <v>2561.276123046875</v>
      </c>
      <c r="FC36">
        <v>6736.689453125</v>
      </c>
      <c r="FD36">
        <v>1842.482421875</v>
      </c>
      <c r="FE36">
        <v>0</v>
      </c>
      <c r="FF36">
        <v>4644.21630859375</v>
      </c>
      <c r="FG36">
        <v>0.54488849639892578</v>
      </c>
      <c r="FH36">
        <v>9.724416583776474E-2</v>
      </c>
      <c r="FI36">
        <v>0.20787693560123444</v>
      </c>
      <c r="FJ36">
        <v>2052.183837890625</v>
      </c>
      <c r="FK36">
        <v>1178.0863037109375</v>
      </c>
      <c r="FL36">
        <v>1821.4737548828125</v>
      </c>
      <c r="FM36">
        <v>0.49744108319282532</v>
      </c>
      <c r="FN36">
        <v>0.22892166674137115</v>
      </c>
      <c r="FO36">
        <v>0.21079728007316589</v>
      </c>
      <c r="FP36">
        <v>5.428045243024826E-2</v>
      </c>
      <c r="FQ36">
        <v>8.5595156997442245E-3</v>
      </c>
      <c r="FR36">
        <v>0.60681849718093872</v>
      </c>
      <c r="FS36">
        <v>0.55738359689712524</v>
      </c>
      <c r="FT36">
        <v>0.53836458921432495</v>
      </c>
      <c r="FU36">
        <v>0.39488890767097473</v>
      </c>
      <c r="FV36">
        <v>0.80195373296737671</v>
      </c>
      <c r="FW36">
        <v>0.36249876022338867</v>
      </c>
      <c r="FX36">
        <v>1.0714692994952202E-2</v>
      </c>
      <c r="FY36">
        <v>0.11161980777978897</v>
      </c>
      <c r="FZ36">
        <v>0.17380641400814056</v>
      </c>
      <c r="GA36">
        <v>0.27616062760353088</v>
      </c>
      <c r="GB36">
        <v>0.42769843339920044</v>
      </c>
      <c r="GC36">
        <v>0.69298553466796875</v>
      </c>
      <c r="GD36">
        <v>0.30701443552970886</v>
      </c>
      <c r="GE36">
        <v>5.0253991037607193E-2</v>
      </c>
      <c r="GF36">
        <v>0.2677752673625946</v>
      </c>
      <c r="GG36">
        <v>0.15918363630771637</v>
      </c>
      <c r="GH36">
        <v>2.4439848959445953E-2</v>
      </c>
      <c r="GI36">
        <v>0.32928821444511414</v>
      </c>
      <c r="GJ36">
        <v>0.16905903816223145</v>
      </c>
      <c r="GK36">
        <v>0.99460184574127197</v>
      </c>
      <c r="GL36">
        <v>0.95657938718795776</v>
      </c>
      <c r="GM36">
        <v>0.2176511287689209</v>
      </c>
      <c r="GN36">
        <v>0.151439368724823</v>
      </c>
    </row>
    <row r="37" spans="1:196" x14ac:dyDescent="0.25">
      <c r="A37" s="156" t="str">
        <f t="shared" si="0"/>
        <v>2015_2_RMRJ</v>
      </c>
      <c r="B37">
        <v>2015</v>
      </c>
      <c r="C37">
        <v>2</v>
      </c>
      <c r="D37" t="s">
        <v>17</v>
      </c>
      <c r="E37">
        <v>5886536.6619796753</v>
      </c>
      <c r="F37">
        <v>10299765.05393219</v>
      </c>
      <c r="G37">
        <v>4413228.3919525146</v>
      </c>
      <c r="H37">
        <v>5504869.1465644836</v>
      </c>
      <c r="I37">
        <v>379783.88675308228</v>
      </c>
      <c r="J37">
        <v>5.9744768077507615E-4</v>
      </c>
      <c r="K37">
        <v>0.42847853899002075</v>
      </c>
      <c r="L37">
        <v>3.5642271395772696E-3</v>
      </c>
      <c r="M37">
        <v>9.7027912735939026E-2</v>
      </c>
      <c r="N37">
        <v>0.44860637187957764</v>
      </c>
      <c r="O37">
        <v>0.55139362812042236</v>
      </c>
      <c r="P37">
        <v>7.7147451229393482E-3</v>
      </c>
      <c r="Q37">
        <v>0.23078419268131256</v>
      </c>
      <c r="R37">
        <v>0.50214993953704834</v>
      </c>
      <c r="S37">
        <v>0.2271290123462677</v>
      </c>
      <c r="T37">
        <v>3.2222077250480652E-2</v>
      </c>
      <c r="U37">
        <v>1.6981778666377068E-2</v>
      </c>
      <c r="V37">
        <v>0.15980996191501617</v>
      </c>
      <c r="W37">
        <v>0.12916547060012817</v>
      </c>
      <c r="X37">
        <v>5.2128046751022339E-2</v>
      </c>
      <c r="Y37">
        <v>0.38276505470275879</v>
      </c>
      <c r="Z37">
        <v>0.2591497004032135</v>
      </c>
      <c r="AA37">
        <v>3.1671402975916862E-3</v>
      </c>
      <c r="AB37">
        <v>9.8868690431118011E-2</v>
      </c>
      <c r="AC37">
        <v>7.3247872292995453E-2</v>
      </c>
      <c r="AD37">
        <v>0.18734565377235413</v>
      </c>
      <c r="AE37">
        <v>0.57747584581375122</v>
      </c>
      <c r="AF37">
        <v>5.9457719326019287E-2</v>
      </c>
      <c r="AG37">
        <v>4.3708179146051407E-4</v>
      </c>
      <c r="AH37">
        <v>0.57152146100997925</v>
      </c>
      <c r="AI37">
        <v>0.47030657529830933</v>
      </c>
      <c r="AJ37">
        <v>0.69283080101013184</v>
      </c>
      <c r="AK37">
        <v>6.5496720373630524E-2</v>
      </c>
      <c r="AL37">
        <v>0.67139416933059692</v>
      </c>
      <c r="AM37">
        <v>0.81379371881484985</v>
      </c>
      <c r="AN37">
        <v>0.58305639028549194</v>
      </c>
      <c r="AO37">
        <v>0.11442848294973373</v>
      </c>
      <c r="AP37">
        <v>0.28300118446350098</v>
      </c>
      <c r="AQ37">
        <v>0.397807776927948</v>
      </c>
      <c r="AR37">
        <v>0.50361239910125732</v>
      </c>
      <c r="AS37">
        <v>0.44508177042007446</v>
      </c>
      <c r="AT37">
        <v>0.68113142251968384</v>
      </c>
      <c r="AU37">
        <v>0.73532217741012573</v>
      </c>
      <c r="AV37">
        <v>1.4333213912323117E-3</v>
      </c>
      <c r="AW37">
        <v>4.4744022190570831E-2</v>
      </c>
      <c r="AX37">
        <v>3.3149063587188721E-2</v>
      </c>
      <c r="AY37">
        <v>8.478517085313797E-2</v>
      </c>
      <c r="AZ37">
        <v>0.26134252548217773</v>
      </c>
      <c r="BA37">
        <v>2.6908190920948982E-2</v>
      </c>
      <c r="BB37">
        <v>1.9780576985795051E-4</v>
      </c>
      <c r="BC37">
        <v>0.4433998167514801</v>
      </c>
      <c r="BD37">
        <v>0.55660015344619751</v>
      </c>
      <c r="BE37">
        <v>5.9459093026816845E-3</v>
      </c>
      <c r="BF37">
        <v>0.21299514174461365</v>
      </c>
      <c r="BG37">
        <v>0.51186239719390869</v>
      </c>
      <c r="BH37">
        <v>0.23544114828109741</v>
      </c>
      <c r="BI37">
        <v>3.3755380660295486E-2</v>
      </c>
      <c r="BJ37">
        <v>1.7335671931505203E-2</v>
      </c>
      <c r="BK37">
        <v>0.15747211873531342</v>
      </c>
      <c r="BL37">
        <v>0.13142679631710052</v>
      </c>
      <c r="BM37">
        <v>4.9240253865718842E-2</v>
      </c>
      <c r="BN37">
        <v>0.37841537594795227</v>
      </c>
      <c r="BO37">
        <v>0.26610979437828064</v>
      </c>
      <c r="BP37">
        <v>3.1673870980739594E-3</v>
      </c>
      <c r="BQ37">
        <v>9.8876386880874634E-2</v>
      </c>
      <c r="BR37">
        <v>7.3253579437732697E-2</v>
      </c>
      <c r="BS37">
        <v>0.1873602569103241</v>
      </c>
      <c r="BT37">
        <v>0.57744294404983521</v>
      </c>
      <c r="BU37">
        <v>5.9462353587150574E-2</v>
      </c>
      <c r="BV37">
        <v>4.3711584294214845E-4</v>
      </c>
      <c r="BW37">
        <v>2.9776386916637421E-2</v>
      </c>
      <c r="BX37">
        <v>4.6124216169118881E-2</v>
      </c>
      <c r="BY37">
        <v>0.48271319270133972</v>
      </c>
      <c r="BZ37">
        <v>6.8621069192886353E-2</v>
      </c>
      <c r="CA37">
        <v>1.2188563123345375E-2</v>
      </c>
      <c r="CB37">
        <v>9.2082321643829346E-3</v>
      </c>
      <c r="CC37">
        <v>2.9781658202409744E-2</v>
      </c>
      <c r="CD37">
        <v>0.22099454700946808</v>
      </c>
      <c r="CE37">
        <v>0.51063114404678345</v>
      </c>
      <c r="CF37">
        <v>0.23085758090019226</v>
      </c>
      <c r="CG37">
        <v>0.19966557621955872</v>
      </c>
      <c r="CH37">
        <v>5.8845721185207367E-2</v>
      </c>
      <c r="CI37">
        <v>6.4517371356487274E-2</v>
      </c>
      <c r="CJ37">
        <v>7.5310327112674713E-2</v>
      </c>
      <c r="CK37">
        <v>5.5736377835273743E-2</v>
      </c>
      <c r="CL37">
        <v>0.25696375966072083</v>
      </c>
      <c r="CM37">
        <v>0.13661012053489685</v>
      </c>
      <c r="CN37">
        <v>4.6597514301538467E-2</v>
      </c>
      <c r="CO37">
        <v>3.0613690614700317E-2</v>
      </c>
      <c r="CP37">
        <v>2.0337274298071861E-2</v>
      </c>
      <c r="CQ37">
        <v>4.5348923653364182E-2</v>
      </c>
      <c r="CR37">
        <v>7.744184136390686E-2</v>
      </c>
      <c r="CS37">
        <v>4.8465199768543243E-2</v>
      </c>
      <c r="CT37">
        <v>0.11517764627933502</v>
      </c>
      <c r="CU37">
        <v>7.5277268886566162E-2</v>
      </c>
      <c r="CV37">
        <v>3.972131758928299E-2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0.52365261316299438</v>
      </c>
      <c r="DE37">
        <v>0.476347416639328</v>
      </c>
      <c r="DF37">
        <v>3.0726760625839233E-2</v>
      </c>
      <c r="DG37">
        <v>0.48866617679595947</v>
      </c>
      <c r="DH37">
        <v>0.36267656087875366</v>
      </c>
      <c r="DI37">
        <v>0.10777341574430466</v>
      </c>
      <c r="DJ37">
        <v>1.015709713101387E-2</v>
      </c>
      <c r="DK37">
        <v>1.1936402879655361E-2</v>
      </c>
      <c r="DL37">
        <v>0.19182395935058594</v>
      </c>
      <c r="DM37">
        <v>9.7028590738773346E-2</v>
      </c>
      <c r="DN37">
        <v>9.3059979379177094E-2</v>
      </c>
      <c r="DO37">
        <v>0.44660073518753052</v>
      </c>
      <c r="DP37">
        <v>0.15955030918121338</v>
      </c>
      <c r="DX37">
        <v>2009.006103515625</v>
      </c>
      <c r="DY37">
        <v>2265.406005859375</v>
      </c>
      <c r="DZ37">
        <v>1687.101806640625</v>
      </c>
      <c r="EA37">
        <v>562.0477294921875</v>
      </c>
      <c r="EB37">
        <v>1360.9822998046875</v>
      </c>
      <c r="EC37">
        <v>2068.073974609375</v>
      </c>
      <c r="ED37">
        <v>2357.574462890625</v>
      </c>
      <c r="EE37">
        <v>3029.289794921875</v>
      </c>
      <c r="EF37">
        <v>1063.7857666015625</v>
      </c>
      <c r="EG37">
        <v>1078.93896484375</v>
      </c>
      <c r="EH37">
        <v>1195.7900390625</v>
      </c>
      <c r="EI37">
        <v>1115.9505615234375</v>
      </c>
      <c r="EJ37">
        <v>1517.353515625</v>
      </c>
      <c r="EK37">
        <v>3887.252197265625</v>
      </c>
      <c r="EL37">
        <v>1252.36865234375</v>
      </c>
      <c r="EM37">
        <v>2181.900146484375</v>
      </c>
      <c r="EN37">
        <v>1432.709716796875</v>
      </c>
      <c r="EO37">
        <v>1513.087158203125</v>
      </c>
      <c r="EP37">
        <v>2038.4405517578125</v>
      </c>
      <c r="EQ37">
        <v>3735.4912109375</v>
      </c>
      <c r="ER37">
        <v>3776.816162109375</v>
      </c>
      <c r="ES37">
        <v>2364.381591796875</v>
      </c>
      <c r="ET37">
        <v>1816.96435546875</v>
      </c>
      <c r="EU37">
        <v>1442.6298828125</v>
      </c>
      <c r="EV37">
        <v>1601.13330078125</v>
      </c>
      <c r="EW37">
        <v>1016.2759399414063</v>
      </c>
      <c r="EX37">
        <v>785.37921142578125</v>
      </c>
      <c r="EY37">
        <v>1834.8563232421875</v>
      </c>
      <c r="EZ37">
        <v>1205.4913330078125</v>
      </c>
      <c r="FA37">
        <v>2782.13427734375</v>
      </c>
      <c r="FB37">
        <v>1767.0616455078125</v>
      </c>
      <c r="FC37">
        <v>5884.64404296875</v>
      </c>
      <c r="FD37">
        <v>1625.6492919921875</v>
      </c>
      <c r="FE37">
        <v>0</v>
      </c>
      <c r="FF37">
        <v>4013.84814453125</v>
      </c>
      <c r="FG37">
        <v>0.52463728189468384</v>
      </c>
      <c r="FH37">
        <v>0.1240217536687851</v>
      </c>
      <c r="FI37">
        <v>0.22097732126712799</v>
      </c>
      <c r="FJ37">
        <v>1787.5745849609375</v>
      </c>
      <c r="FK37">
        <v>1074.0604248046875</v>
      </c>
      <c r="FL37">
        <v>1604.098876953125</v>
      </c>
      <c r="FM37">
        <v>0.49433144927024841</v>
      </c>
      <c r="FN37">
        <v>0.22652187943458557</v>
      </c>
      <c r="FO37">
        <v>0.21726284921169281</v>
      </c>
      <c r="FP37">
        <v>5.5037349462509155E-2</v>
      </c>
      <c r="FQ37">
        <v>6.8464837968349457E-3</v>
      </c>
      <c r="FR37">
        <v>0.62581998109817505</v>
      </c>
      <c r="FS37">
        <v>0.54121607542037964</v>
      </c>
      <c r="FT37">
        <v>0.53943538665771484</v>
      </c>
      <c r="FU37">
        <v>0.42433801293373108</v>
      </c>
      <c r="FV37">
        <v>0.77644014358520508</v>
      </c>
      <c r="FW37">
        <v>0.36700347065925598</v>
      </c>
      <c r="FX37">
        <v>1.0842765681445599E-2</v>
      </c>
      <c r="FY37">
        <v>0.13540035486221313</v>
      </c>
      <c r="FZ37">
        <v>0.20682041347026825</v>
      </c>
      <c r="GA37">
        <v>0.26040300726890564</v>
      </c>
      <c r="GB37">
        <v>0.3865334689617157</v>
      </c>
      <c r="GC37">
        <v>0.69348007440567017</v>
      </c>
      <c r="GD37">
        <v>0.30651989579200745</v>
      </c>
      <c r="GE37">
        <v>6.2872745096683502E-2</v>
      </c>
      <c r="GF37">
        <v>0.31862661242485046</v>
      </c>
      <c r="GG37">
        <v>0.15706917643547058</v>
      </c>
      <c r="GH37">
        <v>3.5037051886320114E-2</v>
      </c>
      <c r="GI37">
        <v>0.31029805541038513</v>
      </c>
      <c r="GJ37">
        <v>0.11609635502099991</v>
      </c>
      <c r="GK37">
        <v>0.97963172197341919</v>
      </c>
      <c r="GL37">
        <v>0.93392729759216309</v>
      </c>
      <c r="GM37">
        <v>0.24858006834983826</v>
      </c>
      <c r="GN37">
        <v>0.19119714200496674</v>
      </c>
    </row>
    <row r="38" spans="1:196" x14ac:dyDescent="0.25">
      <c r="A38" s="156" t="str">
        <f t="shared" si="0"/>
        <v>2015_2_SEMT</v>
      </c>
      <c r="B38">
        <v>2015</v>
      </c>
      <c r="C38">
        <v>2</v>
      </c>
      <c r="D38" t="s">
        <v>15</v>
      </c>
      <c r="E38">
        <v>21125268.113170624</v>
      </c>
      <c r="F38">
        <v>33645729.408794403</v>
      </c>
      <c r="G38">
        <v>12520461.295623779</v>
      </c>
      <c r="H38">
        <v>19331083.723274231</v>
      </c>
      <c r="I38">
        <v>1781796.6138267517</v>
      </c>
      <c r="J38">
        <v>1.7036483623087406E-3</v>
      </c>
      <c r="K38">
        <v>0.37212631106376648</v>
      </c>
      <c r="L38">
        <v>5.023470614105463E-3</v>
      </c>
      <c r="M38">
        <v>7.7949047088623047E-2</v>
      </c>
      <c r="N38">
        <v>0.46311920881271362</v>
      </c>
      <c r="O38">
        <v>0.53688079118728638</v>
      </c>
      <c r="P38">
        <v>1.7601517960429192E-2</v>
      </c>
      <c r="Q38">
        <v>0.25774618983268738</v>
      </c>
      <c r="R38">
        <v>0.48460790514945984</v>
      </c>
      <c r="S38">
        <v>0.2111382782459259</v>
      </c>
      <c r="T38">
        <v>2.8906086459755898E-2</v>
      </c>
      <c r="U38">
        <v>1.5785906463861465E-2</v>
      </c>
      <c r="V38">
        <v>0.16158655285835266</v>
      </c>
      <c r="W38">
        <v>0.10982058197259903</v>
      </c>
      <c r="X38">
        <v>6.0725335031747818E-2</v>
      </c>
      <c r="Y38">
        <v>0.35344329476356506</v>
      </c>
      <c r="Z38">
        <v>0.29863831400871277</v>
      </c>
      <c r="AA38">
        <v>4.0584905073046684E-3</v>
      </c>
      <c r="AB38">
        <v>0.13780105113983154</v>
      </c>
      <c r="AC38">
        <v>7.0044919848442078E-2</v>
      </c>
      <c r="AD38">
        <v>0.17886722087860107</v>
      </c>
      <c r="AE38">
        <v>0.56319797039031982</v>
      </c>
      <c r="AF38">
        <v>4.5730769634246826E-2</v>
      </c>
      <c r="AG38">
        <v>2.9960146639496088E-4</v>
      </c>
      <c r="AH38">
        <v>0.62787365913391113</v>
      </c>
      <c r="AI38">
        <v>0.54105210304260254</v>
      </c>
      <c r="AJ38">
        <v>0.72874808311462402</v>
      </c>
      <c r="AK38">
        <v>0.14888174831867218</v>
      </c>
      <c r="AL38">
        <v>0.75784897804260254</v>
      </c>
      <c r="AM38">
        <v>0.83839362859725952</v>
      </c>
      <c r="AN38">
        <v>0.60729163885116577</v>
      </c>
      <c r="AO38">
        <v>0.1385330855846405</v>
      </c>
      <c r="AP38">
        <v>0.28835740685462952</v>
      </c>
      <c r="AQ38">
        <v>0.44554468989372253</v>
      </c>
      <c r="AR38">
        <v>0.55234616994857788</v>
      </c>
      <c r="AS38">
        <v>0.50134527683258057</v>
      </c>
      <c r="AT38">
        <v>0.73711377382278442</v>
      </c>
      <c r="AU38">
        <v>0.7946435809135437</v>
      </c>
      <c r="AV38">
        <v>1.9429703243076801E-3</v>
      </c>
      <c r="AW38">
        <v>6.5971173346042633E-2</v>
      </c>
      <c r="AX38">
        <v>3.3533453941345215E-2</v>
      </c>
      <c r="AY38">
        <v>8.5631273686885834E-2</v>
      </c>
      <c r="AZ38">
        <v>0.26962658762931824</v>
      </c>
      <c r="BA38">
        <v>2.1893246099352837E-2</v>
      </c>
      <c r="BB38">
        <v>1.4343184011522681E-4</v>
      </c>
      <c r="BC38">
        <v>0.45682519674301147</v>
      </c>
      <c r="BD38">
        <v>0.54317480325698853</v>
      </c>
      <c r="BE38">
        <v>1.2892714701592922E-2</v>
      </c>
      <c r="BF38">
        <v>0.23693786561489105</v>
      </c>
      <c r="BG38">
        <v>0.49752336740493774</v>
      </c>
      <c r="BH38">
        <v>0.22174765169620514</v>
      </c>
      <c r="BI38">
        <v>3.0898412689566612E-2</v>
      </c>
      <c r="BJ38">
        <v>1.6172600910067558E-2</v>
      </c>
      <c r="BK38">
        <v>0.16305656731128693</v>
      </c>
      <c r="BL38">
        <v>0.11036305129528046</v>
      </c>
      <c r="BM38">
        <v>5.6134667247533798E-2</v>
      </c>
      <c r="BN38">
        <v>0.3461451530456543</v>
      </c>
      <c r="BO38">
        <v>0.30812793970108032</v>
      </c>
      <c r="BP38">
        <v>4.0590409189462662E-3</v>
      </c>
      <c r="BQ38">
        <v>0.13781975209712982</v>
      </c>
      <c r="BR38">
        <v>7.0054419338703156E-2</v>
      </c>
      <c r="BS38">
        <v>0.17881543934345245</v>
      </c>
      <c r="BT38">
        <v>0.56321471929550171</v>
      </c>
      <c r="BU38">
        <v>4.5736972242593765E-2</v>
      </c>
      <c r="BV38">
        <v>2.9964209534227848E-4</v>
      </c>
      <c r="BW38">
        <v>2.7390426024794579E-2</v>
      </c>
      <c r="BX38">
        <v>4.0611360222101212E-2</v>
      </c>
      <c r="BY38">
        <v>0.49430379271507263</v>
      </c>
      <c r="BZ38">
        <v>8.7260827422142029E-2</v>
      </c>
      <c r="CA38">
        <v>1.5397596172988415E-2</v>
      </c>
      <c r="CB38">
        <v>9.9059157073497772E-3</v>
      </c>
      <c r="CC38">
        <v>4.4871777296066284E-2</v>
      </c>
      <c r="CD38">
        <v>0.19728580117225647</v>
      </c>
      <c r="CE38">
        <v>0.48718598484992981</v>
      </c>
      <c r="CF38">
        <v>0.2358086109161377</v>
      </c>
      <c r="CG38">
        <v>0.22292496263980865</v>
      </c>
      <c r="CH38">
        <v>5.4080456495285034E-2</v>
      </c>
      <c r="CI38">
        <v>8.4344334900379181E-2</v>
      </c>
      <c r="CJ38">
        <v>9.6699967980384827E-2</v>
      </c>
      <c r="CK38">
        <v>7.3686227202415466E-2</v>
      </c>
      <c r="CL38">
        <v>0.31650248169898987</v>
      </c>
      <c r="CM38">
        <v>0.15859124064445496</v>
      </c>
      <c r="CN38">
        <v>6.0247078537940979E-2</v>
      </c>
      <c r="CO38">
        <v>3.8216684013605118E-2</v>
      </c>
      <c r="CP38">
        <v>2.1860413253307343E-2</v>
      </c>
      <c r="CQ38">
        <v>6.2514983117580414E-2</v>
      </c>
      <c r="CR38">
        <v>7.4533157050609589E-2</v>
      </c>
      <c r="CS38">
        <v>7.9509735107421875E-2</v>
      </c>
      <c r="CT38">
        <v>0.15361623466014862</v>
      </c>
      <c r="CU38">
        <v>0.10365783423185349</v>
      </c>
      <c r="CV38">
        <v>5.5641047656536102E-2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0.53096175193786621</v>
      </c>
      <c r="DE38">
        <v>0.46903827786445618</v>
      </c>
      <c r="DF38">
        <v>6.6049776971340179E-2</v>
      </c>
      <c r="DG38">
        <v>0.48463591933250427</v>
      </c>
      <c r="DH38">
        <v>0.34615498781204224</v>
      </c>
      <c r="DI38">
        <v>9.5667421817779541E-2</v>
      </c>
      <c r="DJ38">
        <v>7.4918968603014946E-3</v>
      </c>
      <c r="DK38">
        <v>1.170031912624836E-2</v>
      </c>
      <c r="DL38">
        <v>0.14279034733772278</v>
      </c>
      <c r="DM38">
        <v>0.10352569818496704</v>
      </c>
      <c r="DN38">
        <v>0.11059898138046265</v>
      </c>
      <c r="DO38">
        <v>0.43437618017196655</v>
      </c>
      <c r="DP38">
        <v>0.19700847566127777</v>
      </c>
      <c r="DX38">
        <v>2383.9990234375</v>
      </c>
      <c r="DY38">
        <v>2790.117919921875</v>
      </c>
      <c r="DZ38">
        <v>1901.0673828125</v>
      </c>
      <c r="EA38">
        <v>609.44989013671875</v>
      </c>
      <c r="EB38">
        <v>1479.443359375</v>
      </c>
      <c r="EC38">
        <v>2493.5048828125</v>
      </c>
      <c r="ED38">
        <v>3036.1015625</v>
      </c>
      <c r="EE38">
        <v>3625.453857421875</v>
      </c>
      <c r="EF38">
        <v>1120.423095703125</v>
      </c>
      <c r="EG38">
        <v>1165.4891357421875</v>
      </c>
      <c r="EH38">
        <v>1261.6602783203125</v>
      </c>
      <c r="EI38">
        <v>1202.3355712890625</v>
      </c>
      <c r="EJ38">
        <v>1575.4044189453125</v>
      </c>
      <c r="EK38">
        <v>4621.29931640625</v>
      </c>
      <c r="EL38">
        <v>1474.939453125</v>
      </c>
      <c r="EM38">
        <v>2638.32470703125</v>
      </c>
      <c r="EN38">
        <v>1706.1854248046875</v>
      </c>
      <c r="EO38">
        <v>1761.1578369140625</v>
      </c>
      <c r="EP38">
        <v>2495.84765625</v>
      </c>
      <c r="EQ38">
        <v>3796.904296875</v>
      </c>
      <c r="ER38">
        <v>2117.3955078125</v>
      </c>
      <c r="ES38">
        <v>2937.443115234375</v>
      </c>
      <c r="ET38">
        <v>2220.745849609375</v>
      </c>
      <c r="EU38">
        <v>1532.3695068359375</v>
      </c>
      <c r="EV38">
        <v>1622.7503662109375</v>
      </c>
      <c r="EW38">
        <v>1063.4564208984375</v>
      </c>
      <c r="EX38">
        <v>798.4935302734375</v>
      </c>
      <c r="EY38">
        <v>2225.50244140625</v>
      </c>
      <c r="EZ38">
        <v>1563.1033935546875</v>
      </c>
      <c r="FA38">
        <v>2725.4111328125</v>
      </c>
      <c r="FB38">
        <v>1689.1243896484375</v>
      </c>
      <c r="FC38">
        <v>7094.97119140625</v>
      </c>
      <c r="FD38">
        <v>2046.7362060546875</v>
      </c>
      <c r="FE38">
        <v>0</v>
      </c>
      <c r="FF38">
        <v>3917.041748046875</v>
      </c>
      <c r="FG38">
        <v>0.53701895475387573</v>
      </c>
      <c r="FH38">
        <v>0.13778160512447357</v>
      </c>
      <c r="FI38">
        <v>0.19729645550251007</v>
      </c>
      <c r="FJ38">
        <v>2137.73876953125</v>
      </c>
      <c r="FK38">
        <v>1310.1463623046875</v>
      </c>
      <c r="FL38">
        <v>2016.48974609375</v>
      </c>
      <c r="FM38">
        <v>0.46735996007919312</v>
      </c>
      <c r="FN38">
        <v>0.23114930093288422</v>
      </c>
      <c r="FO38">
        <v>0.24385647475719452</v>
      </c>
      <c r="FP38">
        <v>5.1598474383354187E-2</v>
      </c>
      <c r="FQ38">
        <v>6.0357982292771339E-3</v>
      </c>
      <c r="FR38">
        <v>0.68920612335205078</v>
      </c>
      <c r="FS38">
        <v>0.58705699443817139</v>
      </c>
      <c r="FT38">
        <v>0.60591417551040649</v>
      </c>
      <c r="FU38">
        <v>0.46424844861030579</v>
      </c>
      <c r="FV38">
        <v>0.83638924360275269</v>
      </c>
      <c r="FW38">
        <v>0.33000907301902771</v>
      </c>
      <c r="FX38">
        <v>1.2974632903933525E-2</v>
      </c>
      <c r="FY38">
        <v>0.15165653824806213</v>
      </c>
      <c r="FZ38">
        <v>0.22255554795265198</v>
      </c>
      <c r="GA38">
        <v>0.27164000272750854</v>
      </c>
      <c r="GB38">
        <v>0.34117326140403748</v>
      </c>
      <c r="GC38">
        <v>0.68007713556289673</v>
      </c>
      <c r="GD38">
        <v>0.31992289423942566</v>
      </c>
      <c r="GE38">
        <v>7.217097282409668E-2</v>
      </c>
      <c r="GF38">
        <v>0.33500123023986816</v>
      </c>
      <c r="GG38">
        <v>0.12978194653987885</v>
      </c>
      <c r="GH38">
        <v>3.8364376872777939E-2</v>
      </c>
      <c r="GI38">
        <v>0.29171690344810486</v>
      </c>
      <c r="GJ38">
        <v>0.13296455144882202</v>
      </c>
      <c r="GK38">
        <v>0.98030078411102295</v>
      </c>
      <c r="GL38">
        <v>0.91373121738433838</v>
      </c>
      <c r="GM38">
        <v>0.23227629065513611</v>
      </c>
      <c r="GN38">
        <v>0.20418120920658112</v>
      </c>
    </row>
    <row r="39" spans="1:196" x14ac:dyDescent="0.25">
      <c r="A39" s="156" t="str">
        <f t="shared" si="0"/>
        <v>2015_1_BRA</v>
      </c>
      <c r="B39">
        <v>2015</v>
      </c>
      <c r="C39">
        <v>1</v>
      </c>
      <c r="D39" t="s">
        <v>8</v>
      </c>
      <c r="E39">
        <v>99956641.148926258</v>
      </c>
      <c r="F39">
        <v>163805776.71866465</v>
      </c>
      <c r="G39">
        <v>63849135.569738388</v>
      </c>
      <c r="H39">
        <v>92023103.418334484</v>
      </c>
      <c r="I39">
        <v>7785031.9705953598</v>
      </c>
      <c r="J39">
        <v>2.9845223762094975E-3</v>
      </c>
      <c r="K39">
        <v>0.38978561758995056</v>
      </c>
      <c r="L39">
        <v>2.9286051169037819E-2</v>
      </c>
      <c r="M39">
        <v>8.560740202665329E-2</v>
      </c>
      <c r="N39">
        <v>0.43546390533447266</v>
      </c>
      <c r="O39">
        <v>0.56453609466552734</v>
      </c>
      <c r="P39">
        <v>2.9488410800695419E-2</v>
      </c>
      <c r="Q39">
        <v>0.27501332759857178</v>
      </c>
      <c r="R39">
        <v>0.47951701283454895</v>
      </c>
      <c r="S39">
        <v>0.18830396234989166</v>
      </c>
      <c r="T39">
        <v>2.7677286416292191E-2</v>
      </c>
      <c r="U39">
        <v>4.5333530753850937E-2</v>
      </c>
      <c r="V39">
        <v>0.25100770592689514</v>
      </c>
      <c r="W39">
        <v>0.10751458257436752</v>
      </c>
      <c r="X39">
        <v>6.5205775201320648E-2</v>
      </c>
      <c r="Y39">
        <v>0.31570038199424744</v>
      </c>
      <c r="Z39">
        <v>0.21523803472518921</v>
      </c>
      <c r="AA39">
        <v>0.10375384986400604</v>
      </c>
      <c r="AB39">
        <v>0.14389559626579285</v>
      </c>
      <c r="AC39">
        <v>8.3080559968948364E-2</v>
      </c>
      <c r="AD39">
        <v>0.18950176239013672</v>
      </c>
      <c r="AE39">
        <v>0.42203998565673828</v>
      </c>
      <c r="AF39">
        <v>5.7654161006212234E-2</v>
      </c>
      <c r="AG39">
        <v>7.4075767770409584E-5</v>
      </c>
      <c r="AH39">
        <v>0.61021441221237183</v>
      </c>
      <c r="AI39">
        <v>0.50841742753982544</v>
      </c>
      <c r="AJ39">
        <v>0.72167348861694336</v>
      </c>
      <c r="AK39">
        <v>0.20885099470615387</v>
      </c>
      <c r="AL39">
        <v>0.7299882173538208</v>
      </c>
      <c r="AM39">
        <v>0.80043739080429077</v>
      </c>
      <c r="AN39">
        <v>0.5781061053276062</v>
      </c>
      <c r="AO39">
        <v>0.14117911458015442</v>
      </c>
      <c r="AP39">
        <v>0.32589069008827209</v>
      </c>
      <c r="AQ39">
        <v>0.50917518138885498</v>
      </c>
      <c r="AR39">
        <v>0.57913833856582642</v>
      </c>
      <c r="AS39">
        <v>0.52765083312988281</v>
      </c>
      <c r="AT39">
        <v>0.74092817306518555</v>
      </c>
      <c r="AU39">
        <v>0.79311960935592651</v>
      </c>
      <c r="AV39">
        <v>4.6975977718830109E-2</v>
      </c>
      <c r="AW39">
        <v>6.5150700509548187E-2</v>
      </c>
      <c r="AX39">
        <v>3.7615861743688583E-2</v>
      </c>
      <c r="AY39">
        <v>8.5799515247344971E-2</v>
      </c>
      <c r="AZ39">
        <v>0.19108438491821289</v>
      </c>
      <c r="BA39">
        <v>2.6103710755705833E-2</v>
      </c>
      <c r="BB39">
        <v>3.3538817660883069E-5</v>
      </c>
      <c r="BC39">
        <v>0.42740845680236816</v>
      </c>
      <c r="BD39">
        <v>0.57259154319763184</v>
      </c>
      <c r="BE39">
        <v>2.3617831990122795E-2</v>
      </c>
      <c r="BF39">
        <v>0.25692969560623169</v>
      </c>
      <c r="BG39">
        <v>0.4918542206287384</v>
      </c>
      <c r="BH39">
        <v>0.19791421294212341</v>
      </c>
      <c r="BI39">
        <v>2.9684046283364296E-2</v>
      </c>
      <c r="BJ39">
        <v>4.6756323426961899E-2</v>
      </c>
      <c r="BK39">
        <v>0.25429624319076538</v>
      </c>
      <c r="BL39">
        <v>0.10707744956016541</v>
      </c>
      <c r="BM39">
        <v>6.0915898531675339E-2</v>
      </c>
      <c r="BN39">
        <v>0.31068822741508484</v>
      </c>
      <c r="BO39">
        <v>0.22026585042476654</v>
      </c>
      <c r="BP39">
        <v>0.10375384986400604</v>
      </c>
      <c r="BQ39">
        <v>0.14389559626579285</v>
      </c>
      <c r="BR39">
        <v>8.3080559968948364E-2</v>
      </c>
      <c r="BS39">
        <v>0.18950176239013672</v>
      </c>
      <c r="BT39">
        <v>0.42203998565673828</v>
      </c>
      <c r="BU39">
        <v>5.7654161006212234E-2</v>
      </c>
      <c r="BV39">
        <v>7.4075767770409584E-5</v>
      </c>
      <c r="BW39">
        <v>2.1114101633429527E-2</v>
      </c>
      <c r="BX39">
        <v>4.4291406869888306E-2</v>
      </c>
      <c r="BY39">
        <v>0.39192202687263489</v>
      </c>
      <c r="BZ39">
        <v>0.10917524248361588</v>
      </c>
      <c r="CA39">
        <v>1.4557518996298313E-2</v>
      </c>
      <c r="CB39">
        <v>2.3143097758293152E-2</v>
      </c>
      <c r="CC39">
        <v>4.4295821338891983E-2</v>
      </c>
      <c r="CD39">
        <v>0.23660732805728912</v>
      </c>
      <c r="CE39">
        <v>0.48067256808280945</v>
      </c>
      <c r="CF39">
        <v>0.24800573289394379</v>
      </c>
      <c r="CG39">
        <v>0.21428732573986053</v>
      </c>
      <c r="CH39">
        <v>5.7034369558095932E-2</v>
      </c>
      <c r="CI39">
        <v>7.7884092926979065E-2</v>
      </c>
      <c r="CJ39">
        <v>9.5010951161384583E-2</v>
      </c>
      <c r="CK39">
        <v>6.4673013985157013E-2</v>
      </c>
      <c r="CL39">
        <v>0.25910905003547668</v>
      </c>
      <c r="CM39">
        <v>0.13779881596565247</v>
      </c>
      <c r="CN39">
        <v>5.4350174963474274E-2</v>
      </c>
      <c r="CO39">
        <v>3.1595826148986816E-2</v>
      </c>
      <c r="CP39">
        <v>1.2118516489863396E-2</v>
      </c>
      <c r="CQ39">
        <v>4.799940437078476E-2</v>
      </c>
      <c r="CR39">
        <v>6.5700657665729523E-2</v>
      </c>
      <c r="CS39">
        <v>8.0995440483093262E-2</v>
      </c>
      <c r="CT39">
        <v>0.13727983832359314</v>
      </c>
      <c r="CU39">
        <v>9.2857345938682556E-2</v>
      </c>
      <c r="CV39">
        <v>5.6876596063375473E-2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0.53122329711914063</v>
      </c>
      <c r="DE39">
        <v>0.46877673268318176</v>
      </c>
      <c r="DF39">
        <v>9.8103657364845276E-2</v>
      </c>
      <c r="DG39">
        <v>0.48657581210136414</v>
      </c>
      <c r="DH39">
        <v>0.33462333679199219</v>
      </c>
      <c r="DI39">
        <v>7.6390691101551056E-2</v>
      </c>
      <c r="DJ39">
        <v>4.3064979836344719E-3</v>
      </c>
      <c r="DK39">
        <v>2.7938727289438248E-2</v>
      </c>
      <c r="DL39">
        <v>0.21174249053001404</v>
      </c>
      <c r="DM39">
        <v>0.1118096262216568</v>
      </c>
      <c r="DN39">
        <v>0.1149328202009201</v>
      </c>
      <c r="DO39">
        <v>0.37639394402503967</v>
      </c>
      <c r="DP39">
        <v>0.15718238055706024</v>
      </c>
      <c r="DX39">
        <v>1612.5350341796875</v>
      </c>
      <c r="DY39">
        <v>1811.2821044921875</v>
      </c>
      <c r="DZ39">
        <v>1346.277099609375</v>
      </c>
      <c r="EA39">
        <v>389.72036743164063</v>
      </c>
      <c r="EB39">
        <v>1106.17919921875</v>
      </c>
      <c r="EC39">
        <v>1754.689697265625</v>
      </c>
      <c r="ED39">
        <v>2019.588623046875</v>
      </c>
      <c r="EE39">
        <v>1898.78466796875</v>
      </c>
      <c r="EF39">
        <v>646.6395263671875</v>
      </c>
      <c r="EG39">
        <v>910.6085205078125</v>
      </c>
      <c r="EH39">
        <v>1089.9051513671875</v>
      </c>
      <c r="EI39">
        <v>970.10833740234375</v>
      </c>
      <c r="EJ39">
        <v>1373.80078125</v>
      </c>
      <c r="EK39">
        <v>3396.410400390625</v>
      </c>
      <c r="EL39">
        <v>778.609130859375</v>
      </c>
      <c r="EM39">
        <v>1676.1630859375</v>
      </c>
      <c r="EN39">
        <v>1337.659912109375</v>
      </c>
      <c r="EO39">
        <v>1383.2552490234375</v>
      </c>
      <c r="EP39">
        <v>1786.8646240234375</v>
      </c>
      <c r="EQ39">
        <v>2828.26416015625</v>
      </c>
      <c r="ER39">
        <v>1437.6259765625</v>
      </c>
      <c r="ES39">
        <v>1972.22119140625</v>
      </c>
      <c r="ET39">
        <v>1467.0015869140625</v>
      </c>
      <c r="EU39">
        <v>1094.688232421875</v>
      </c>
      <c r="EV39">
        <v>1159.6480712890625</v>
      </c>
      <c r="EW39">
        <v>892.41070556640625</v>
      </c>
      <c r="EX39">
        <v>558.409912109375</v>
      </c>
      <c r="EY39">
        <v>1605.4000244140625</v>
      </c>
      <c r="EZ39">
        <v>981.418701171875</v>
      </c>
      <c r="FA39">
        <v>2439.454345703125</v>
      </c>
      <c r="FB39">
        <v>1410.03564453125</v>
      </c>
      <c r="FC39">
        <v>4461.86376953125</v>
      </c>
      <c r="FD39">
        <v>1300.4888916015625</v>
      </c>
      <c r="FE39">
        <v>6.4122328758239746</v>
      </c>
      <c r="FF39">
        <v>3024.758056640625</v>
      </c>
      <c r="FG39">
        <v>0.4275936484336853</v>
      </c>
      <c r="FH39">
        <v>0.17660973966121674</v>
      </c>
      <c r="FI39">
        <v>0.23660732805728912</v>
      </c>
      <c r="FJ39">
        <v>1570.3770751953125</v>
      </c>
      <c r="FK39">
        <v>903.40570068359375</v>
      </c>
      <c r="FL39">
        <v>1289.4498291015625</v>
      </c>
      <c r="FM39">
        <v>0.4611944854259491</v>
      </c>
      <c r="FN39">
        <v>0.24290570616722107</v>
      </c>
      <c r="FO39">
        <v>0.23539300262928009</v>
      </c>
      <c r="FP39">
        <v>5.3917743265628815E-2</v>
      </c>
      <c r="FQ39">
        <v>6.5890541300177574E-3</v>
      </c>
      <c r="FR39">
        <v>0.68130171298980713</v>
      </c>
      <c r="FS39">
        <v>0.56696122884750366</v>
      </c>
      <c r="FT39">
        <v>0.576080322265625</v>
      </c>
      <c r="FU39">
        <v>0.46527230739593506</v>
      </c>
      <c r="FV39">
        <v>0.73977100849151611</v>
      </c>
      <c r="FW39">
        <v>0.34080293774604797</v>
      </c>
      <c r="FX39">
        <v>2.3080263286828995E-2</v>
      </c>
      <c r="FY39">
        <v>0.17307595908641815</v>
      </c>
      <c r="FZ39">
        <v>0.24995474517345428</v>
      </c>
      <c r="GA39">
        <v>0.25337794423103333</v>
      </c>
      <c r="GB39">
        <v>0.30051109194755554</v>
      </c>
      <c r="GC39">
        <v>0.67677056789398193</v>
      </c>
      <c r="GD39">
        <v>0.32322940230369568</v>
      </c>
      <c r="GE39">
        <v>0.16426880657672882</v>
      </c>
      <c r="GF39">
        <v>0.3819708526134491</v>
      </c>
      <c r="GG39">
        <v>9.9283255636692047E-2</v>
      </c>
      <c r="GH39">
        <v>3.696640208363533E-2</v>
      </c>
      <c r="GI39">
        <v>0.23557938635349274</v>
      </c>
      <c r="GJ39">
        <v>8.1931300461292267E-2</v>
      </c>
      <c r="GK39">
        <v>0.98600202798843384</v>
      </c>
      <c r="GL39">
        <v>0.9191628098487854</v>
      </c>
      <c r="GM39">
        <v>0.31106770038604736</v>
      </c>
      <c r="GN39">
        <v>0.29230180382728577</v>
      </c>
    </row>
    <row r="40" spans="1:196" x14ac:dyDescent="0.25">
      <c r="A40" s="156" t="str">
        <f t="shared" si="0"/>
        <v>2015_1_RJ</v>
      </c>
      <c r="B40">
        <v>2015</v>
      </c>
      <c r="C40">
        <v>1</v>
      </c>
      <c r="D40" t="s">
        <v>19</v>
      </c>
      <c r="E40">
        <v>3134522.7545013428</v>
      </c>
      <c r="F40">
        <v>5547077.3076171875</v>
      </c>
      <c r="G40">
        <v>2412554.5531158447</v>
      </c>
      <c r="H40">
        <v>2994890.6167449951</v>
      </c>
      <c r="I40">
        <v>138423.39782714844</v>
      </c>
      <c r="J40">
        <v>8.387190755456686E-4</v>
      </c>
      <c r="K40">
        <v>0.43492355942726135</v>
      </c>
      <c r="L40">
        <v>3.077096538618207E-3</v>
      </c>
      <c r="M40">
        <v>0.11571254581212997</v>
      </c>
      <c r="N40">
        <v>0.46820166707038879</v>
      </c>
      <c r="O40">
        <v>0.53179830312728882</v>
      </c>
      <c r="P40">
        <v>6.5608653239905834E-3</v>
      </c>
      <c r="Q40">
        <v>0.23196335136890411</v>
      </c>
      <c r="R40">
        <v>0.4882759153842926</v>
      </c>
      <c r="S40">
        <v>0.23782022297382355</v>
      </c>
      <c r="T40">
        <v>3.5379640758037567E-2</v>
      </c>
      <c r="U40">
        <v>1.6205191612243652E-2</v>
      </c>
      <c r="V40">
        <v>0.11900150775909424</v>
      </c>
      <c r="W40">
        <v>0.11783748865127563</v>
      </c>
      <c r="X40">
        <v>4.8533860594034195E-2</v>
      </c>
      <c r="Y40">
        <v>0.36517763137817383</v>
      </c>
      <c r="Z40">
        <v>0.33324432373046875</v>
      </c>
      <c r="AA40">
        <v>7.9466059105470777E-4</v>
      </c>
      <c r="AB40">
        <v>8.9339002966880798E-2</v>
      </c>
      <c r="AC40">
        <v>6.8489648401737213E-2</v>
      </c>
      <c r="AD40">
        <v>0.18013319373130798</v>
      </c>
      <c r="AE40">
        <v>0.59609466791152954</v>
      </c>
      <c r="AF40">
        <v>6.4650878310203552E-2</v>
      </c>
      <c r="AG40">
        <v>4.9795419909060001E-4</v>
      </c>
      <c r="AH40">
        <v>0.56507647037506104</v>
      </c>
      <c r="AI40">
        <v>0.47817105054855347</v>
      </c>
      <c r="AJ40">
        <v>0.67271876335144043</v>
      </c>
      <c r="AK40">
        <v>6.0063909739255905E-2</v>
      </c>
      <c r="AL40">
        <v>0.66116040945053101</v>
      </c>
      <c r="AM40">
        <v>0.82570368051528931</v>
      </c>
      <c r="AN40">
        <v>0.57871639728546143</v>
      </c>
      <c r="AO40">
        <v>0.11512750387191772</v>
      </c>
      <c r="AP40">
        <v>0.30467203259468079</v>
      </c>
      <c r="AQ40">
        <v>0.36015263199806213</v>
      </c>
      <c r="AR40">
        <v>0.48893046379089355</v>
      </c>
      <c r="AS40">
        <v>0.43550717830657959</v>
      </c>
      <c r="AT40">
        <v>0.64826250076293945</v>
      </c>
      <c r="AU40">
        <v>0.70858871936798096</v>
      </c>
      <c r="AV40">
        <v>3.6783699761144817E-4</v>
      </c>
      <c r="AW40">
        <v>4.1353743523359299E-2</v>
      </c>
      <c r="AX40">
        <v>3.1702876091003418E-2</v>
      </c>
      <c r="AY40">
        <v>8.338107168674469E-2</v>
      </c>
      <c r="AZ40">
        <v>0.27592366933822632</v>
      </c>
      <c r="BA40">
        <v>2.9925964772701263E-2</v>
      </c>
      <c r="BB40">
        <v>2.3049586161505431E-4</v>
      </c>
      <c r="BC40">
        <v>0.46291688084602356</v>
      </c>
      <c r="BD40">
        <v>0.53708314895629883</v>
      </c>
      <c r="BE40">
        <v>4.5868544839322567E-3</v>
      </c>
      <c r="BF40">
        <v>0.22030423581600189</v>
      </c>
      <c r="BG40">
        <v>0.49417832493782043</v>
      </c>
      <c r="BH40">
        <v>0.24448747932910919</v>
      </c>
      <c r="BI40">
        <v>3.6443091928958893E-2</v>
      </c>
      <c r="BJ40">
        <v>1.6490744426846504E-2</v>
      </c>
      <c r="BK40">
        <v>0.11895694583654404</v>
      </c>
      <c r="BL40">
        <v>0.11942313611507416</v>
      </c>
      <c r="BM40">
        <v>4.5333962887525558E-2</v>
      </c>
      <c r="BN40">
        <v>0.36084431409835815</v>
      </c>
      <c r="BO40">
        <v>0.33895087242126465</v>
      </c>
      <c r="BP40">
        <v>7.9466059105470777E-4</v>
      </c>
      <c r="BQ40">
        <v>8.9339002966880798E-2</v>
      </c>
      <c r="BR40">
        <v>6.8489648401737213E-2</v>
      </c>
      <c r="BS40">
        <v>0.18013319373130798</v>
      </c>
      <c r="BT40">
        <v>0.59609466791152954</v>
      </c>
      <c r="BU40">
        <v>6.4650878310203552E-2</v>
      </c>
      <c r="BV40">
        <v>4.9795419909060001E-4</v>
      </c>
      <c r="BW40">
        <v>2.8131645172834396E-2</v>
      </c>
      <c r="BX40">
        <v>3.3933743834495544E-2</v>
      </c>
      <c r="BY40">
        <v>0.49533465504646301</v>
      </c>
      <c r="BZ40">
        <v>5.4053869098424911E-2</v>
      </c>
      <c r="CA40">
        <v>1.1119079776108265E-2</v>
      </c>
      <c r="CB40">
        <v>6.0793287120759487E-3</v>
      </c>
      <c r="CC40">
        <v>3.953273594379425E-2</v>
      </c>
      <c r="CD40">
        <v>0.2130252867937088</v>
      </c>
      <c r="CE40">
        <v>0.50830787420272827</v>
      </c>
      <c r="CF40">
        <v>0.22565506398677826</v>
      </c>
      <c r="CG40">
        <v>0.20081637799739838</v>
      </c>
      <c r="CH40">
        <v>6.5220683813095093E-2</v>
      </c>
      <c r="CI40">
        <v>4.4160917401313782E-2</v>
      </c>
      <c r="CJ40">
        <v>5.4507546126842499E-2</v>
      </c>
      <c r="CK40">
        <v>3.50516177713871E-2</v>
      </c>
      <c r="CL40">
        <v>0.33202013373374939</v>
      </c>
      <c r="CM40">
        <v>9.2570215463638306E-2</v>
      </c>
      <c r="CN40">
        <v>3.2207023352384567E-2</v>
      </c>
      <c r="CO40">
        <v>1.7760490998625755E-2</v>
      </c>
      <c r="CP40">
        <v>1.5827268362045288E-2</v>
      </c>
      <c r="CQ40">
        <v>2.7710393071174622E-2</v>
      </c>
      <c r="CR40">
        <v>4.4904328882694244E-2</v>
      </c>
      <c r="CS40">
        <v>2.9951198026537895E-2</v>
      </c>
      <c r="CT40">
        <v>0.10754073411226273</v>
      </c>
      <c r="CU40">
        <v>5.5884227156639099E-2</v>
      </c>
      <c r="CV40">
        <v>2.7642693370580673E-2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0.57789844274520874</v>
      </c>
      <c r="DE40">
        <v>0.42210158705711365</v>
      </c>
      <c r="DF40">
        <v>4.9327313899993896E-2</v>
      </c>
      <c r="DG40">
        <v>0.48624208569526672</v>
      </c>
      <c r="DH40">
        <v>0.35610479116439819</v>
      </c>
      <c r="DI40">
        <v>9.564574807882309E-2</v>
      </c>
      <c r="DJ40">
        <v>1.2680061161518097E-2</v>
      </c>
      <c r="DK40">
        <v>1.0168544948101044E-2</v>
      </c>
      <c r="DL40">
        <v>0.12100479751825333</v>
      </c>
      <c r="DM40">
        <v>7.9920753836631775E-2</v>
      </c>
      <c r="DN40">
        <v>0.1181897297501564</v>
      </c>
      <c r="DO40">
        <v>0.46212062239646912</v>
      </c>
      <c r="DP40">
        <v>0.20859555900096893</v>
      </c>
      <c r="DX40">
        <v>2200.505859375</v>
      </c>
      <c r="DY40">
        <v>2481.239013671875</v>
      </c>
      <c r="DZ40">
        <v>1874.7952880859375</v>
      </c>
      <c r="EA40">
        <v>656.16595458984375</v>
      </c>
      <c r="EB40">
        <v>1454.57861328125</v>
      </c>
      <c r="EC40">
        <v>2233.17724609375</v>
      </c>
      <c r="ED40">
        <v>2672.55322265625</v>
      </c>
      <c r="EE40">
        <v>3294.251953125</v>
      </c>
      <c r="EF40">
        <v>1271.9942626953125</v>
      </c>
      <c r="EG40">
        <v>1063.51904296875</v>
      </c>
      <c r="EH40">
        <v>1158.4029541015625</v>
      </c>
      <c r="EI40">
        <v>1052.3836669921875</v>
      </c>
      <c r="EJ40">
        <v>1522.313720703125</v>
      </c>
      <c r="EK40">
        <v>3887.435546875</v>
      </c>
      <c r="EL40">
        <v>2041.1107177734375</v>
      </c>
      <c r="EM40">
        <v>2674.826171875</v>
      </c>
      <c r="EN40">
        <v>1577.138427734375</v>
      </c>
      <c r="EO40">
        <v>1627.931640625</v>
      </c>
      <c r="EP40">
        <v>2181.209716796875</v>
      </c>
      <c r="EQ40">
        <v>3967.450927734375</v>
      </c>
      <c r="ER40">
        <v>3913.672607421875</v>
      </c>
      <c r="ES40">
        <v>2613.025390625</v>
      </c>
      <c r="ET40">
        <v>2012.780517578125</v>
      </c>
      <c r="EU40">
        <v>1560.6866455078125</v>
      </c>
      <c r="EV40">
        <v>1604.996826171875</v>
      </c>
      <c r="EW40">
        <v>988.8863525390625</v>
      </c>
      <c r="EX40">
        <v>764.4227294921875</v>
      </c>
      <c r="EY40">
        <v>1930.8890380859375</v>
      </c>
      <c r="EZ40">
        <v>1303.562255859375</v>
      </c>
      <c r="FA40">
        <v>3091.62158203125</v>
      </c>
      <c r="FB40">
        <v>2167.264892578125</v>
      </c>
      <c r="FC40">
        <v>5500.5576171875</v>
      </c>
      <c r="FD40">
        <v>1713.7943115234375</v>
      </c>
      <c r="FE40">
        <v>0</v>
      </c>
      <c r="FF40">
        <v>4232.5849609375</v>
      </c>
      <c r="FG40">
        <v>0.53458541631698608</v>
      </c>
      <c r="FH40">
        <v>9.4066940248012543E-2</v>
      </c>
      <c r="FI40">
        <v>0.2130252867937088</v>
      </c>
      <c r="FJ40">
        <v>1886.0657958984375</v>
      </c>
      <c r="FK40">
        <v>1132.566650390625</v>
      </c>
      <c r="FL40">
        <v>1702.1861572265625</v>
      </c>
      <c r="FM40">
        <v>0.49406054615974426</v>
      </c>
      <c r="FN40">
        <v>0.2229178249835968</v>
      </c>
      <c r="FO40">
        <v>0.21467442810535431</v>
      </c>
      <c r="FP40">
        <v>6.07864148914814E-2</v>
      </c>
      <c r="FQ40">
        <v>7.5607863254845142E-3</v>
      </c>
      <c r="FR40">
        <v>0.61505472660064697</v>
      </c>
      <c r="FS40">
        <v>0.54136753082275391</v>
      </c>
      <c r="FT40">
        <v>0.53730094432830811</v>
      </c>
      <c r="FU40">
        <v>0.41906425356864929</v>
      </c>
      <c r="FV40">
        <v>0.75381368398666382</v>
      </c>
      <c r="FW40">
        <v>0.36490100622177124</v>
      </c>
      <c r="FX40">
        <v>1.2758121825754642E-2</v>
      </c>
      <c r="FY40">
        <v>0.12185852229595184</v>
      </c>
      <c r="FZ40">
        <v>0.17548583447933197</v>
      </c>
      <c r="GA40">
        <v>0.27031210064888</v>
      </c>
      <c r="GB40">
        <v>0.41958540678024292</v>
      </c>
      <c r="GC40">
        <v>0.69393593072891235</v>
      </c>
      <c r="GD40">
        <v>0.30606406927108765</v>
      </c>
      <c r="GE40">
        <v>5.38954958319664E-2</v>
      </c>
      <c r="GF40">
        <v>0.27176192402839661</v>
      </c>
      <c r="GG40">
        <v>0.15284647047519684</v>
      </c>
      <c r="GH40">
        <v>3.1281933188438416E-2</v>
      </c>
      <c r="GI40">
        <v>0.32221198081970215</v>
      </c>
      <c r="GJ40">
        <v>0.16800220310688019</v>
      </c>
      <c r="GK40">
        <v>0.99517792463302612</v>
      </c>
      <c r="GL40">
        <v>0.95438671112060547</v>
      </c>
      <c r="GM40">
        <v>0.2156042605638504</v>
      </c>
      <c r="GN40">
        <v>0.14963269233703613</v>
      </c>
    </row>
    <row r="41" spans="1:196" x14ac:dyDescent="0.25">
      <c r="A41" s="156" t="str">
        <f t="shared" si="0"/>
        <v>2015_1_RMRJ</v>
      </c>
      <c r="B41">
        <v>2015</v>
      </c>
      <c r="C41">
        <v>1</v>
      </c>
      <c r="D41" t="s">
        <v>17</v>
      </c>
      <c r="E41">
        <v>5757050.5240592957</v>
      </c>
      <c r="F41">
        <v>10290795.285186768</v>
      </c>
      <c r="G41">
        <v>4533744.7611274719</v>
      </c>
      <c r="H41">
        <v>5408970.983745575</v>
      </c>
      <c r="I41">
        <v>344121.64022827148</v>
      </c>
      <c r="J41">
        <v>1.1204720940440893E-3</v>
      </c>
      <c r="K41">
        <v>0.44056311249732971</v>
      </c>
      <c r="L41">
        <v>3.2722977921366692E-3</v>
      </c>
      <c r="M41">
        <v>9.8842993378639221E-2</v>
      </c>
      <c r="N41">
        <v>0.45028287172317505</v>
      </c>
      <c r="O41">
        <v>0.54971712827682495</v>
      </c>
      <c r="P41">
        <v>8.4312492981553078E-3</v>
      </c>
      <c r="Q41">
        <v>0.23402909934520721</v>
      </c>
      <c r="R41">
        <v>0.49976536631584167</v>
      </c>
      <c r="S41">
        <v>0.22603748738765717</v>
      </c>
      <c r="T41">
        <v>3.1736813485622406E-2</v>
      </c>
      <c r="U41">
        <v>2.2015074267983437E-2</v>
      </c>
      <c r="V41">
        <v>0.15489235520362854</v>
      </c>
      <c r="W41">
        <v>0.13917100429534912</v>
      </c>
      <c r="X41">
        <v>5.1291942596435547E-2</v>
      </c>
      <c r="Y41">
        <v>0.37912440299987793</v>
      </c>
      <c r="Z41">
        <v>0.25350522994995117</v>
      </c>
      <c r="AA41">
        <v>2.9755423311144114E-3</v>
      </c>
      <c r="AB41">
        <v>9.3325480818748474E-2</v>
      </c>
      <c r="AC41">
        <v>8.6569361388683319E-2</v>
      </c>
      <c r="AD41">
        <v>0.18918789923191071</v>
      </c>
      <c r="AE41">
        <v>0.56776905059814453</v>
      </c>
      <c r="AF41">
        <v>5.9896938502788544E-2</v>
      </c>
      <c r="AG41">
        <v>2.7571202372200787E-4</v>
      </c>
      <c r="AH41">
        <v>0.55943691730499268</v>
      </c>
      <c r="AI41">
        <v>0.46209365129470825</v>
      </c>
      <c r="AJ41">
        <v>0.67609977722167969</v>
      </c>
      <c r="AK41">
        <v>6.9369301199913025E-2</v>
      </c>
      <c r="AL41">
        <v>0.65998351573944092</v>
      </c>
      <c r="AM41">
        <v>0.79515135288238525</v>
      </c>
      <c r="AN41">
        <v>0.56508392095565796</v>
      </c>
      <c r="AO41">
        <v>0.11220413446426392</v>
      </c>
      <c r="AP41">
        <v>0.242412269115448</v>
      </c>
      <c r="AQ41">
        <v>0.38797169923782349</v>
      </c>
      <c r="AR41">
        <v>0.51441746950149536</v>
      </c>
      <c r="AS41">
        <v>0.43311974406242371</v>
      </c>
      <c r="AT41">
        <v>0.68022060394287109</v>
      </c>
      <c r="AU41">
        <v>0.72195249795913696</v>
      </c>
      <c r="AV41">
        <v>1.3243992580100894E-3</v>
      </c>
      <c r="AW41">
        <v>4.1538715362548828E-2</v>
      </c>
      <c r="AX41">
        <v>3.8531597703695297E-2</v>
      </c>
      <c r="AY41">
        <v>8.4206603467464447E-2</v>
      </c>
      <c r="AZ41">
        <v>0.25271123647689819</v>
      </c>
      <c r="BA41">
        <v>2.6659835129976273E-2</v>
      </c>
      <c r="BB41">
        <v>1.2271807645447552E-4</v>
      </c>
      <c r="BC41">
        <v>0.44302567839622498</v>
      </c>
      <c r="BD41">
        <v>0.55697435140609741</v>
      </c>
      <c r="BE41">
        <v>6.4766318537294865E-3</v>
      </c>
      <c r="BF41">
        <v>0.21716833114624023</v>
      </c>
      <c r="BG41">
        <v>0.50869524478912354</v>
      </c>
      <c r="BH41">
        <v>0.23492991924285889</v>
      </c>
      <c r="BI41">
        <v>3.2729886472225189E-2</v>
      </c>
      <c r="BJ41">
        <v>2.170557901263237E-2</v>
      </c>
      <c r="BK41">
        <v>0.15569667518138885</v>
      </c>
      <c r="BL41">
        <v>0.14038039743900299</v>
      </c>
      <c r="BM41">
        <v>4.9335502088069916E-2</v>
      </c>
      <c r="BN41">
        <v>0.37338525056838989</v>
      </c>
      <c r="BO41">
        <v>0.25949659943580627</v>
      </c>
      <c r="BP41">
        <v>2.9755423311144114E-3</v>
      </c>
      <c r="BQ41">
        <v>9.3325480818748474E-2</v>
      </c>
      <c r="BR41">
        <v>8.6569361388683319E-2</v>
      </c>
      <c r="BS41">
        <v>0.18918789923191071</v>
      </c>
      <c r="BT41">
        <v>0.56776905059814453</v>
      </c>
      <c r="BU41">
        <v>5.9896938502788544E-2</v>
      </c>
      <c r="BV41">
        <v>2.7571202372200787E-4</v>
      </c>
      <c r="BW41">
        <v>3.1531300395727158E-2</v>
      </c>
      <c r="BX41">
        <v>4.5482579618692398E-2</v>
      </c>
      <c r="BY41">
        <v>0.48489692807197571</v>
      </c>
      <c r="BZ41">
        <v>6.2493439763784409E-2</v>
      </c>
      <c r="CA41">
        <v>1.2084548361599445E-2</v>
      </c>
      <c r="CB41">
        <v>9.0985260903835297E-3</v>
      </c>
      <c r="CC41">
        <v>3.1167581677436829E-2</v>
      </c>
      <c r="CD41">
        <v>0.22112981975078583</v>
      </c>
      <c r="CE41">
        <v>0.50902462005615234</v>
      </c>
      <c r="CF41">
        <v>0.22969365119934082</v>
      </c>
      <c r="CG41">
        <v>0.20173652470111847</v>
      </c>
      <c r="CH41">
        <v>5.9545177966356277E-2</v>
      </c>
      <c r="CI41">
        <v>5.9773948043584824E-2</v>
      </c>
      <c r="CJ41">
        <v>7.442939281463623E-2</v>
      </c>
      <c r="CK41">
        <v>4.7769419848918915E-2</v>
      </c>
      <c r="CL41">
        <v>0.27827480435371399</v>
      </c>
      <c r="CM41">
        <v>0.12712715566158295</v>
      </c>
      <c r="CN41">
        <v>4.2777474969625473E-2</v>
      </c>
      <c r="CO41">
        <v>2.3499492555856705E-2</v>
      </c>
      <c r="CP41">
        <v>3.1062457710504532E-2</v>
      </c>
      <c r="CQ41">
        <v>7.3669746518135071E-2</v>
      </c>
      <c r="CR41">
        <v>5.4558608680963516E-2</v>
      </c>
      <c r="CS41">
        <v>5.0590261816978455E-2</v>
      </c>
      <c r="CT41">
        <v>9.4082795083522797E-2</v>
      </c>
      <c r="CU41">
        <v>7.447487860918045E-2</v>
      </c>
      <c r="CV41">
        <v>3.7868097424507141E-2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0.5606837272644043</v>
      </c>
      <c r="DE41">
        <v>0.4393162727355957</v>
      </c>
      <c r="DF41">
        <v>3.9251282811164856E-2</v>
      </c>
      <c r="DG41">
        <v>0.49773278832435608</v>
      </c>
      <c r="DH41">
        <v>0.35765916109085083</v>
      </c>
      <c r="DI41">
        <v>8.8864229619503021E-2</v>
      </c>
      <c r="DJ41">
        <v>1.6492525115609169E-2</v>
      </c>
      <c r="DK41">
        <v>2.7132973074913025E-2</v>
      </c>
      <c r="DL41">
        <v>0.14137783646583557</v>
      </c>
      <c r="DM41">
        <v>0.11778873205184937</v>
      </c>
      <c r="DN41">
        <v>8.07323157787323E-2</v>
      </c>
      <c r="DO41">
        <v>0.47236707806587219</v>
      </c>
      <c r="DP41">
        <v>0.16060107946395874</v>
      </c>
      <c r="DX41">
        <v>1873.7791748046875</v>
      </c>
      <c r="DY41">
        <v>2084.3515625</v>
      </c>
      <c r="DZ41">
        <v>1609.046142578125</v>
      </c>
      <c r="EA41">
        <v>562.8302001953125</v>
      </c>
      <c r="EB41">
        <v>1298.5025634765625</v>
      </c>
      <c r="EC41">
        <v>1917.125732421875</v>
      </c>
      <c r="ED41">
        <v>2260.2080078125</v>
      </c>
      <c r="EE41">
        <v>2502.821044921875</v>
      </c>
      <c r="EF41">
        <v>1066.6336669921875</v>
      </c>
      <c r="EG41">
        <v>1004.8531494140625</v>
      </c>
      <c r="EH41">
        <v>1158.567626953125</v>
      </c>
      <c r="EI41">
        <v>1040.71630859375</v>
      </c>
      <c r="EJ41">
        <v>1445.4722900390625</v>
      </c>
      <c r="EK41">
        <v>3624.218994140625</v>
      </c>
      <c r="EL41">
        <v>1205.98291015625</v>
      </c>
      <c r="EM41">
        <v>2102.515869140625</v>
      </c>
      <c r="EN41">
        <v>1409.58056640625</v>
      </c>
      <c r="EO41">
        <v>1405.96142578125</v>
      </c>
      <c r="EP41">
        <v>1887.38525390625</v>
      </c>
      <c r="EQ41">
        <v>3560.733154296875</v>
      </c>
      <c r="ER41">
        <v>3913.672607421875</v>
      </c>
      <c r="ES41">
        <v>2180.8681640625</v>
      </c>
      <c r="ET41">
        <v>1730.9847412109375</v>
      </c>
      <c r="EU41">
        <v>1389.468017578125</v>
      </c>
      <c r="EV41">
        <v>1440.2650146484375</v>
      </c>
      <c r="EW41">
        <v>956.56011962890625</v>
      </c>
      <c r="EX41">
        <v>747.59423828125</v>
      </c>
      <c r="EY41">
        <v>1697.505615234375</v>
      </c>
      <c r="EZ41">
        <v>1224.9434814453125</v>
      </c>
      <c r="FA41">
        <v>2748.189453125</v>
      </c>
      <c r="FB41">
        <v>1636.828369140625</v>
      </c>
      <c r="FC41">
        <v>4946.08154296875</v>
      </c>
      <c r="FD41">
        <v>1527.323974609375</v>
      </c>
      <c r="FE41">
        <v>0</v>
      </c>
      <c r="FF41">
        <v>3742.8173828125</v>
      </c>
      <c r="FG41">
        <v>0.52851277589797974</v>
      </c>
      <c r="FH41">
        <v>0.11707454174757004</v>
      </c>
      <c r="FI41">
        <v>0.22112981975078583</v>
      </c>
      <c r="FJ41">
        <v>1661.746826171875</v>
      </c>
      <c r="FK41">
        <v>1051.7191162109375</v>
      </c>
      <c r="FL41">
        <v>1514.0748291015625</v>
      </c>
      <c r="FM41">
        <v>0.49184158444404602</v>
      </c>
      <c r="FN41">
        <v>0.2264326810836792</v>
      </c>
      <c r="FO41">
        <v>0.21923449635505676</v>
      </c>
      <c r="FP41">
        <v>5.6208230555057526E-2</v>
      </c>
      <c r="FQ41">
        <v>6.2829977832734585E-3</v>
      </c>
      <c r="FR41">
        <v>0.61484122276306152</v>
      </c>
      <c r="FS41">
        <v>0.52440327405929565</v>
      </c>
      <c r="FT41">
        <v>0.53253567218780518</v>
      </c>
      <c r="FU41">
        <v>0.41463881731033325</v>
      </c>
      <c r="FV41">
        <v>0.73642444610595703</v>
      </c>
      <c r="FW41">
        <v>0.37931740283966064</v>
      </c>
      <c r="FX41">
        <v>1.6386577859520912E-2</v>
      </c>
      <c r="FY41">
        <v>0.14002293348312378</v>
      </c>
      <c r="FZ41">
        <v>0.21290603280067444</v>
      </c>
      <c r="GA41">
        <v>0.26055949926376343</v>
      </c>
      <c r="GB41">
        <v>0.37012496590614319</v>
      </c>
      <c r="GC41">
        <v>0.68967586755752563</v>
      </c>
      <c r="GD41">
        <v>0.31032413244247437</v>
      </c>
      <c r="GE41">
        <v>9.8192870616912842E-2</v>
      </c>
      <c r="GF41">
        <v>0.30605176091194153</v>
      </c>
      <c r="GG41">
        <v>0.15820774435997009</v>
      </c>
      <c r="GH41">
        <v>3.1508490443229675E-2</v>
      </c>
      <c r="GI41">
        <v>0.29325491189956665</v>
      </c>
      <c r="GJ41">
        <v>0.11278422176837921</v>
      </c>
      <c r="GK41">
        <v>0.9865260124206543</v>
      </c>
      <c r="GL41">
        <v>0.93863558769226074</v>
      </c>
      <c r="GM41">
        <v>0.24345199763774872</v>
      </c>
      <c r="GN41">
        <v>0.18134579062461853</v>
      </c>
    </row>
    <row r="42" spans="1:196" x14ac:dyDescent="0.25">
      <c r="A42" s="156" t="str">
        <f t="shared" si="0"/>
        <v>2015_1_SEMT</v>
      </c>
      <c r="B42">
        <v>2015</v>
      </c>
      <c r="C42">
        <v>1</v>
      </c>
      <c r="D42" t="s">
        <v>15</v>
      </c>
      <c r="E42">
        <v>20835132.337554932</v>
      </c>
      <c r="F42">
        <v>33525235.61246109</v>
      </c>
      <c r="G42">
        <v>12690103.274906158</v>
      </c>
      <c r="H42">
        <v>19142952.59720993</v>
      </c>
      <c r="I42">
        <v>1675293.9201698303</v>
      </c>
      <c r="J42">
        <v>1.9137345952913165E-3</v>
      </c>
      <c r="K42">
        <v>0.37852391600608826</v>
      </c>
      <c r="L42">
        <v>4.8243128694593906E-3</v>
      </c>
      <c r="M42">
        <v>7.8217856585979462E-2</v>
      </c>
      <c r="N42">
        <v>0.46225661039352417</v>
      </c>
      <c r="O42">
        <v>0.53774338960647583</v>
      </c>
      <c r="P42">
        <v>1.8810681998729706E-2</v>
      </c>
      <c r="Q42">
        <v>0.25697818398475647</v>
      </c>
      <c r="R42">
        <v>0.48700514435768127</v>
      </c>
      <c r="S42">
        <v>0.20883534848690033</v>
      </c>
      <c r="T42">
        <v>2.8370648622512817E-2</v>
      </c>
      <c r="U42">
        <v>1.81412473320961E-2</v>
      </c>
      <c r="V42">
        <v>0.16774137318134308</v>
      </c>
      <c r="W42">
        <v>0.10913637280464172</v>
      </c>
      <c r="X42">
        <v>5.6395530700683594E-2</v>
      </c>
      <c r="Y42">
        <v>0.35236021876335144</v>
      </c>
      <c r="Z42">
        <v>0.29622524976730347</v>
      </c>
      <c r="AA42">
        <v>4.3357741087675095E-3</v>
      </c>
      <c r="AB42">
        <v>0.13849683105945587</v>
      </c>
      <c r="AC42">
        <v>7.7116236090660095E-2</v>
      </c>
      <c r="AD42">
        <v>0.18070100247859955</v>
      </c>
      <c r="AE42">
        <v>0.55417805910110474</v>
      </c>
      <c r="AF42">
        <v>4.509422555565834E-2</v>
      </c>
      <c r="AG42">
        <v>7.7904303907416761E-5</v>
      </c>
      <c r="AH42">
        <v>0.62147611379623413</v>
      </c>
      <c r="AI42">
        <v>0.53363126516342163</v>
      </c>
      <c r="AJ42">
        <v>0.72391659021377563</v>
      </c>
      <c r="AK42">
        <v>0.15641690790653229</v>
      </c>
      <c r="AL42">
        <v>0.75198441743850708</v>
      </c>
      <c r="AM42">
        <v>0.8294837474822998</v>
      </c>
      <c r="AN42">
        <v>0.59555900096893311</v>
      </c>
      <c r="AO42">
        <v>0.13554602861404419</v>
      </c>
      <c r="AP42">
        <v>0.27678635716438293</v>
      </c>
      <c r="AQ42">
        <v>0.45772561430931091</v>
      </c>
      <c r="AR42">
        <v>0.53852301836013794</v>
      </c>
      <c r="AS42">
        <v>0.48088273406028748</v>
      </c>
      <c r="AT42">
        <v>0.72762614488601685</v>
      </c>
      <c r="AU42">
        <v>0.79444825649261475</v>
      </c>
      <c r="AV42">
        <v>2.0586918108165264E-3</v>
      </c>
      <c r="AW42">
        <v>6.5760411322116852E-2</v>
      </c>
      <c r="AX42">
        <v>3.6615964025259018E-2</v>
      </c>
      <c r="AY42">
        <v>8.5799597203731537E-2</v>
      </c>
      <c r="AZ42">
        <v>0.26313218474388123</v>
      </c>
      <c r="BA42">
        <v>2.1411426365375519E-2</v>
      </c>
      <c r="BB42">
        <v>3.6990153603255749E-5</v>
      </c>
      <c r="BC42">
        <v>0.456239253282547</v>
      </c>
      <c r="BD42">
        <v>0.54376077651977539</v>
      </c>
      <c r="BE42">
        <v>1.2826923280954361E-2</v>
      </c>
      <c r="BF42">
        <v>0.23802411556243896</v>
      </c>
      <c r="BG42">
        <v>0.49965110421180725</v>
      </c>
      <c r="BH42">
        <v>0.21919165551662445</v>
      </c>
      <c r="BI42">
        <v>3.0306199565529823E-2</v>
      </c>
      <c r="BJ42">
        <v>1.8483895808458328E-2</v>
      </c>
      <c r="BK42">
        <v>0.16998861730098724</v>
      </c>
      <c r="BL42">
        <v>0.10905598104000092</v>
      </c>
      <c r="BM42">
        <v>5.1730159670114517E-2</v>
      </c>
      <c r="BN42">
        <v>0.34608861804008484</v>
      </c>
      <c r="BO42">
        <v>0.30465275049209595</v>
      </c>
      <c r="BP42">
        <v>4.3357741087675095E-3</v>
      </c>
      <c r="BQ42">
        <v>0.13849683105945587</v>
      </c>
      <c r="BR42">
        <v>7.7116236090660095E-2</v>
      </c>
      <c r="BS42">
        <v>0.18070100247859955</v>
      </c>
      <c r="BT42">
        <v>0.55417805910110474</v>
      </c>
      <c r="BU42">
        <v>4.509422555565834E-2</v>
      </c>
      <c r="BV42">
        <v>7.7904303907416761E-5</v>
      </c>
      <c r="BW42">
        <v>2.7812926098704338E-2</v>
      </c>
      <c r="BX42">
        <v>4.1414476931095123E-2</v>
      </c>
      <c r="BY42">
        <v>0.49703174829483032</v>
      </c>
      <c r="BZ42">
        <v>8.2441188395023346E-2</v>
      </c>
      <c r="CA42">
        <v>1.63542740046978E-2</v>
      </c>
      <c r="CB42">
        <v>9.9775511771440506E-3</v>
      </c>
      <c r="CC42">
        <v>4.4569298624992371E-2</v>
      </c>
      <c r="CD42">
        <v>0.19735637307167053</v>
      </c>
      <c r="CE42">
        <v>0.4833391010761261</v>
      </c>
      <c r="CF42">
        <v>0.23451745510101318</v>
      </c>
      <c r="CG42">
        <v>0.226800337433815</v>
      </c>
      <c r="CH42">
        <v>5.5343113839626312E-2</v>
      </c>
      <c r="CI42">
        <v>8.0407164990901947E-2</v>
      </c>
      <c r="CJ42">
        <v>9.2118486762046814E-2</v>
      </c>
      <c r="CK42">
        <v>7.033984363079071E-2</v>
      </c>
      <c r="CL42">
        <v>0.37160563468933105</v>
      </c>
      <c r="CM42">
        <v>0.14795877039432526</v>
      </c>
      <c r="CN42">
        <v>5.6675560772418976E-2</v>
      </c>
      <c r="CO42">
        <v>3.5005629062652588E-2</v>
      </c>
      <c r="CP42">
        <v>1.7029367387294769E-2</v>
      </c>
      <c r="CQ42">
        <v>6.3863828778266907E-2</v>
      </c>
      <c r="CR42">
        <v>6.8067826330661774E-2</v>
      </c>
      <c r="CS42">
        <v>8.0914951860904694E-2</v>
      </c>
      <c r="CT42">
        <v>0.15272603929042816</v>
      </c>
      <c r="CU42">
        <v>9.7051098942756653E-2</v>
      </c>
      <c r="CV42">
        <v>5.4654441773891449E-2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0.52958440780639648</v>
      </c>
      <c r="DE42">
        <v>0.47041559219360352</v>
      </c>
      <c r="DF42">
        <v>8.6934484541416168E-2</v>
      </c>
      <c r="DG42">
        <v>0.47287046909332275</v>
      </c>
      <c r="DH42">
        <v>0.34326902031898499</v>
      </c>
      <c r="DI42">
        <v>9.0917423367500305E-2</v>
      </c>
      <c r="DJ42">
        <v>6.0085966251790524E-3</v>
      </c>
      <c r="DK42">
        <v>1.4408784918487072E-2</v>
      </c>
      <c r="DL42">
        <v>0.14199967682361603</v>
      </c>
      <c r="DM42">
        <v>0.10982558876276016</v>
      </c>
      <c r="DN42">
        <v>0.10711813718080521</v>
      </c>
      <c r="DO42">
        <v>0.42529726028442383</v>
      </c>
      <c r="DP42">
        <v>0.20135053992271423</v>
      </c>
      <c r="DX42">
        <v>2226.086181640625</v>
      </c>
      <c r="DY42">
        <v>2547.639892578125</v>
      </c>
      <c r="DZ42">
        <v>1842.847900390625</v>
      </c>
      <c r="EA42">
        <v>549.96795654296875</v>
      </c>
      <c r="EB42">
        <v>1403.3984375</v>
      </c>
      <c r="EC42">
        <v>2315.296875</v>
      </c>
      <c r="ED42">
        <v>2888.2333984375</v>
      </c>
      <c r="EE42">
        <v>3137.0419921875</v>
      </c>
      <c r="EF42">
        <v>1043.5947265625</v>
      </c>
      <c r="EG42">
        <v>1128.7939453125</v>
      </c>
      <c r="EH42">
        <v>1207.121826171875</v>
      </c>
      <c r="EI42">
        <v>1121.337646484375</v>
      </c>
      <c r="EJ42">
        <v>1510.27392578125</v>
      </c>
      <c r="EK42">
        <v>4275.60546875</v>
      </c>
      <c r="EL42">
        <v>1307.5809326171875</v>
      </c>
      <c r="EM42">
        <v>2469.46044921875</v>
      </c>
      <c r="EN42">
        <v>1599.1058349609375</v>
      </c>
      <c r="EO42">
        <v>1659.122314453125</v>
      </c>
      <c r="EP42">
        <v>2335.200439453125</v>
      </c>
      <c r="EQ42">
        <v>3567.209228515625</v>
      </c>
      <c r="ER42">
        <v>3913.672607421875</v>
      </c>
      <c r="ES42">
        <v>2717.623046875</v>
      </c>
      <c r="ET42">
        <v>2069.200927734375</v>
      </c>
      <c r="EU42">
        <v>1483.1458740234375</v>
      </c>
      <c r="EV42">
        <v>1642.6807861328125</v>
      </c>
      <c r="EW42">
        <v>1023.2214965820313</v>
      </c>
      <c r="EX42">
        <v>759.92901611328125</v>
      </c>
      <c r="EY42">
        <v>2040.7764892578125</v>
      </c>
      <c r="EZ42">
        <v>1633.0279541015625</v>
      </c>
      <c r="FA42">
        <v>3042.56494140625</v>
      </c>
      <c r="FB42">
        <v>1469.414306640625</v>
      </c>
      <c r="FC42">
        <v>6427.8154296875</v>
      </c>
      <c r="FD42">
        <v>1913.398681640625</v>
      </c>
      <c r="FE42">
        <v>0</v>
      </c>
      <c r="FF42">
        <v>3690.60400390625</v>
      </c>
      <c r="FG42">
        <v>0.5411989688873291</v>
      </c>
      <c r="FH42">
        <v>0.13383321464061737</v>
      </c>
      <c r="FI42">
        <v>0.19735637307167053</v>
      </c>
      <c r="FJ42">
        <v>1988.3221435546875</v>
      </c>
      <c r="FK42">
        <v>1314.15087890625</v>
      </c>
      <c r="FL42">
        <v>1890.8037109375</v>
      </c>
      <c r="FM42">
        <v>0.46311798691749573</v>
      </c>
      <c r="FN42">
        <v>0.23007756471633911</v>
      </c>
      <c r="FO42">
        <v>0.24860993027687073</v>
      </c>
      <c r="FP42">
        <v>5.075453594326973E-2</v>
      </c>
      <c r="FQ42">
        <v>7.4399970471858978E-3</v>
      </c>
      <c r="FR42">
        <v>0.67929244041442871</v>
      </c>
      <c r="FS42">
        <v>0.57753747701644897</v>
      </c>
      <c r="FT42">
        <v>0.60672605037689209</v>
      </c>
      <c r="FU42">
        <v>0.46213945746421814</v>
      </c>
      <c r="FV42">
        <v>0.79583925008773804</v>
      </c>
      <c r="FW42">
        <v>0.33635985851287842</v>
      </c>
      <c r="FX42">
        <v>1.91644337028265E-2</v>
      </c>
      <c r="FY42">
        <v>0.14989764988422394</v>
      </c>
      <c r="FZ42">
        <v>0.2253953218460083</v>
      </c>
      <c r="GA42">
        <v>0.27169331908226013</v>
      </c>
      <c r="GB42">
        <v>0.33384928107261658</v>
      </c>
      <c r="GC42">
        <v>0.6806257963180542</v>
      </c>
      <c r="GD42">
        <v>0.31937423348426819</v>
      </c>
      <c r="GE42">
        <v>8.5719838738441467E-2</v>
      </c>
      <c r="GF42">
        <v>0.32820621132850647</v>
      </c>
      <c r="GG42">
        <v>0.13611927628517151</v>
      </c>
      <c r="GH42">
        <v>3.3494513481855392E-2</v>
      </c>
      <c r="GI42">
        <v>0.29114717245101929</v>
      </c>
      <c r="GJ42">
        <v>0.12531299889087677</v>
      </c>
      <c r="GK42">
        <v>0.98519438505172729</v>
      </c>
      <c r="GL42">
        <v>0.91735571622848511</v>
      </c>
      <c r="GM42">
        <v>0.22812017798423767</v>
      </c>
      <c r="GN42">
        <v>0.19826197624206543</v>
      </c>
    </row>
    <row r="43" spans="1:196" x14ac:dyDescent="0.25">
      <c r="A43" s="156" t="str">
        <f t="shared" si="0"/>
        <v>2014_4_BRA</v>
      </c>
      <c r="B43">
        <v>2014</v>
      </c>
      <c r="C43">
        <v>4</v>
      </c>
      <c r="D43" t="s">
        <v>8</v>
      </c>
      <c r="E43">
        <v>99326411.376469135</v>
      </c>
      <c r="F43">
        <v>163150692.07946825</v>
      </c>
      <c r="G43">
        <v>63824280.702999115</v>
      </c>
      <c r="H43">
        <v>92737257.250304222</v>
      </c>
      <c r="I43">
        <v>6332410.4459376335</v>
      </c>
      <c r="J43">
        <v>3.4108504187315702E-3</v>
      </c>
      <c r="K43">
        <v>0.39119833707809448</v>
      </c>
      <c r="L43">
        <v>2.7346199378371239E-2</v>
      </c>
      <c r="M43">
        <v>8.5396915674209595E-2</v>
      </c>
      <c r="N43">
        <v>0.43528419733047485</v>
      </c>
      <c r="O43">
        <v>0.56471580266952515</v>
      </c>
      <c r="P43">
        <v>2.8969796374440193E-2</v>
      </c>
      <c r="Q43">
        <v>0.27465435862541199</v>
      </c>
      <c r="R43">
        <v>0.48193180561065674</v>
      </c>
      <c r="S43">
        <v>0.18672159314155579</v>
      </c>
      <c r="T43">
        <v>2.7722448110580444E-2</v>
      </c>
      <c r="U43">
        <v>4.7599207609891891E-2</v>
      </c>
      <c r="V43">
        <v>0.25433185696601868</v>
      </c>
      <c r="W43">
        <v>0.10860317945480347</v>
      </c>
      <c r="X43">
        <v>6.6975802183151245E-2</v>
      </c>
      <c r="Y43">
        <v>0.31441798806190491</v>
      </c>
      <c r="Z43">
        <v>0.20807196199893951</v>
      </c>
      <c r="AA43">
        <v>0.10138590633869171</v>
      </c>
      <c r="AB43">
        <v>0.14455398917198181</v>
      </c>
      <c r="AC43">
        <v>8.373522013425827E-2</v>
      </c>
      <c r="AD43">
        <v>0.18897558748722076</v>
      </c>
      <c r="AE43">
        <v>0.42271319031715393</v>
      </c>
      <c r="AF43">
        <v>5.8407966047525406E-2</v>
      </c>
      <c r="AG43">
        <v>2.2813108807895333E-4</v>
      </c>
      <c r="AH43">
        <v>0.60880166292190552</v>
      </c>
      <c r="AI43">
        <v>0.50579071044921875</v>
      </c>
      <c r="AJ43">
        <v>0.72217094898223877</v>
      </c>
      <c r="AK43">
        <v>0.20130251348018646</v>
      </c>
      <c r="AL43">
        <v>0.72471654415130615</v>
      </c>
      <c r="AM43">
        <v>0.80188411474227905</v>
      </c>
      <c r="AN43">
        <v>0.57777494192123413</v>
      </c>
      <c r="AO43">
        <v>0.14179939031600952</v>
      </c>
      <c r="AP43">
        <v>0.33585533499717712</v>
      </c>
      <c r="AQ43">
        <v>0.49588128924369812</v>
      </c>
      <c r="AR43">
        <v>0.58675473928451538</v>
      </c>
      <c r="AS43">
        <v>0.5531577467918396</v>
      </c>
      <c r="AT43">
        <v>0.74819952249526978</v>
      </c>
      <c r="AU43">
        <v>0.79552185535430908</v>
      </c>
      <c r="AV43">
        <v>4.6424731612205505E-2</v>
      </c>
      <c r="AW43">
        <v>6.6191449761390686E-2</v>
      </c>
      <c r="AX43">
        <v>3.8342460989952087E-2</v>
      </c>
      <c r="AY43">
        <v>8.6532153189182281E-2</v>
      </c>
      <c r="AZ43">
        <v>0.1935608983039856</v>
      </c>
      <c r="BA43">
        <v>2.6745079085230827E-2</v>
      </c>
      <c r="BB43">
        <v>1.0446151281939819E-4</v>
      </c>
      <c r="BC43">
        <v>0.42968079447746277</v>
      </c>
      <c r="BD43">
        <v>0.57031923532485962</v>
      </c>
      <c r="BE43">
        <v>2.3020047694444656E-2</v>
      </c>
      <c r="BF43">
        <v>0.26044651865959167</v>
      </c>
      <c r="BG43">
        <v>0.49273160099983215</v>
      </c>
      <c r="BH43">
        <v>0.19453833997249603</v>
      </c>
      <c r="BI43">
        <v>2.9263494536280632E-2</v>
      </c>
      <c r="BJ43">
        <v>4.852961003780365E-2</v>
      </c>
      <c r="BK43">
        <v>0.25521501898765564</v>
      </c>
      <c r="BL43">
        <v>0.10804672539234161</v>
      </c>
      <c r="BM43">
        <v>6.3423216342926025E-2</v>
      </c>
      <c r="BN43">
        <v>0.31154465675354004</v>
      </c>
      <c r="BO43">
        <v>0.21324078738689423</v>
      </c>
      <c r="BP43">
        <v>0.10110829025506973</v>
      </c>
      <c r="BQ43">
        <v>0.14466364681720734</v>
      </c>
      <c r="BR43">
        <v>8.3783432841300964E-2</v>
      </c>
      <c r="BS43">
        <v>0.18884293735027313</v>
      </c>
      <c r="BT43">
        <v>0.42287877202033997</v>
      </c>
      <c r="BU43">
        <v>5.849442258477211E-2</v>
      </c>
      <c r="BV43">
        <v>2.2846877982374281E-4</v>
      </c>
      <c r="BW43">
        <v>2.0716393366456032E-2</v>
      </c>
      <c r="BX43">
        <v>4.3601240962743759E-2</v>
      </c>
      <c r="BY43">
        <v>0.39361986517906189</v>
      </c>
      <c r="BZ43">
        <v>0.11261527985334396</v>
      </c>
      <c r="CA43">
        <v>1.4890765771269798E-2</v>
      </c>
      <c r="CB43">
        <v>2.486906386911869E-2</v>
      </c>
      <c r="CC43">
        <v>4.2492043226957321E-2</v>
      </c>
      <c r="CD43">
        <v>0.23445221781730652</v>
      </c>
      <c r="CE43">
        <v>0.47773653268814087</v>
      </c>
      <c r="CF43">
        <v>0.24663898348808289</v>
      </c>
      <c r="CG43">
        <v>0.21679750084877014</v>
      </c>
      <c r="CH43">
        <v>5.8826971799135208E-2</v>
      </c>
      <c r="CI43">
        <v>6.3753537833690643E-2</v>
      </c>
      <c r="CJ43">
        <v>7.6003909111022949E-2</v>
      </c>
      <c r="CK43">
        <v>5.4310929030179977E-2</v>
      </c>
      <c r="CL43">
        <v>0.20741927623748779</v>
      </c>
      <c r="CM43">
        <v>0.11303479224443436</v>
      </c>
      <c r="CN43">
        <v>4.4396966695785522E-2</v>
      </c>
      <c r="CO43">
        <v>2.6287680491805077E-2</v>
      </c>
      <c r="CP43">
        <v>1.4225308783352375E-2</v>
      </c>
      <c r="CQ43">
        <v>4.6404387801885605E-2</v>
      </c>
      <c r="CR43">
        <v>5.6790247559547424E-2</v>
      </c>
      <c r="CS43">
        <v>6.8486623466014862E-2</v>
      </c>
      <c r="CT43">
        <v>0.11334741860628128</v>
      </c>
      <c r="CU43">
        <v>7.3742687702178955E-2</v>
      </c>
      <c r="CV43">
        <v>4.2705096304416656E-2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0.51892489194869995</v>
      </c>
      <c r="DE43">
        <v>0.48107510805130005</v>
      </c>
      <c r="DF43">
        <v>9.4251930713653564E-2</v>
      </c>
      <c r="DG43">
        <v>0.48696115612983704</v>
      </c>
      <c r="DH43">
        <v>0.33560976386070251</v>
      </c>
      <c r="DI43">
        <v>7.6991453766822815E-2</v>
      </c>
      <c r="DJ43">
        <v>6.1857015825808048E-3</v>
      </c>
      <c r="DK43">
        <v>3.4646108746528625E-2</v>
      </c>
      <c r="DL43">
        <v>0.22655321657657623</v>
      </c>
      <c r="DM43">
        <v>0.11666591465473175</v>
      </c>
      <c r="DN43">
        <v>0.11907628178596497</v>
      </c>
      <c r="DO43">
        <v>0.36368218064308167</v>
      </c>
      <c r="DP43">
        <v>0.13937631249427795</v>
      </c>
      <c r="DX43">
        <v>1502.320556640625</v>
      </c>
      <c r="DY43">
        <v>1692.392333984375</v>
      </c>
      <c r="DZ43">
        <v>1249.933349609375</v>
      </c>
      <c r="EA43">
        <v>368.22390747070313</v>
      </c>
      <c r="EB43">
        <v>1028.7294921875</v>
      </c>
      <c r="EC43">
        <v>1644.970703125</v>
      </c>
      <c r="ED43">
        <v>1873.3739013671875</v>
      </c>
      <c r="EE43">
        <v>1798.2003173828125</v>
      </c>
      <c r="EF43">
        <v>621.4942626953125</v>
      </c>
      <c r="EG43">
        <v>860.959716796875</v>
      </c>
      <c r="EH43">
        <v>1031.1619873046875</v>
      </c>
      <c r="EI43">
        <v>929.0831298828125</v>
      </c>
      <c r="EJ43">
        <v>1292.5150146484375</v>
      </c>
      <c r="EK43">
        <v>3190.47705078125</v>
      </c>
      <c r="EL43">
        <v>732.05279541015625</v>
      </c>
      <c r="EM43">
        <v>1494.7532958984375</v>
      </c>
      <c r="EN43">
        <v>1267.7049560546875</v>
      </c>
      <c r="EO43">
        <v>1293.6983642578125</v>
      </c>
      <c r="EP43">
        <v>1666.703125</v>
      </c>
      <c r="EQ43">
        <v>2678.271240234375</v>
      </c>
      <c r="ER43">
        <v>1882.2008056640625</v>
      </c>
      <c r="ES43">
        <v>1844.475341796875</v>
      </c>
      <c r="ET43">
        <v>1364.1126708984375</v>
      </c>
      <c r="EU43">
        <v>1027.8140869140625</v>
      </c>
      <c r="EV43">
        <v>1063.5506591796875</v>
      </c>
      <c r="EW43">
        <v>824.25042724609375</v>
      </c>
      <c r="EX43">
        <v>523.6705322265625</v>
      </c>
      <c r="EY43">
        <v>1479.1932373046875</v>
      </c>
      <c r="EZ43">
        <v>916.502197265625</v>
      </c>
      <c r="FA43">
        <v>2306.255859375</v>
      </c>
      <c r="FB43">
        <v>1300.2325439453125</v>
      </c>
      <c r="FC43">
        <v>4142.0361328125</v>
      </c>
      <c r="FD43">
        <v>1242.5191650390625</v>
      </c>
      <c r="FE43">
        <v>5.194882869720459</v>
      </c>
      <c r="FF43">
        <v>2859.636474609375</v>
      </c>
      <c r="FG43">
        <v>0.42862007021903992</v>
      </c>
      <c r="FH43">
        <v>0.18144121766090393</v>
      </c>
      <c r="FI43">
        <v>0.23434528708457947</v>
      </c>
      <c r="FJ43">
        <v>1449.840576171875</v>
      </c>
      <c r="FK43">
        <v>847.72705078125</v>
      </c>
      <c r="FL43">
        <v>1229.57763671875</v>
      </c>
      <c r="FM43">
        <v>0.46165186166763306</v>
      </c>
      <c r="FN43">
        <v>0.24198794364929199</v>
      </c>
      <c r="FO43">
        <v>0.23462067544460297</v>
      </c>
      <c r="FP43">
        <v>5.4819215089082718E-2</v>
      </c>
      <c r="FQ43">
        <v>6.920304149389267E-3</v>
      </c>
      <c r="FR43">
        <v>0.68319022655487061</v>
      </c>
      <c r="FS43">
        <v>0.5665094256401062</v>
      </c>
      <c r="FT43">
        <v>0.56971728801727295</v>
      </c>
      <c r="FU43">
        <v>0.46302342414855957</v>
      </c>
      <c r="FV43">
        <v>0.73061501979827881</v>
      </c>
      <c r="FW43">
        <v>0.3309096097946167</v>
      </c>
      <c r="FX43">
        <v>1.9337311387062073E-2</v>
      </c>
      <c r="FY43">
        <v>0.16857808828353882</v>
      </c>
      <c r="FZ43">
        <v>0.24734401702880859</v>
      </c>
      <c r="GA43">
        <v>0.25703278183937073</v>
      </c>
      <c r="GB43">
        <v>0.30770781636238098</v>
      </c>
      <c r="GC43">
        <v>0.68170899152755737</v>
      </c>
      <c r="GD43">
        <v>0.31829100847244263</v>
      </c>
      <c r="GE43">
        <v>0.16916099190711975</v>
      </c>
      <c r="GF43">
        <v>0.39316782355308533</v>
      </c>
      <c r="GG43">
        <v>9.9689751863479614E-2</v>
      </c>
      <c r="GH43">
        <v>3.6950338631868362E-2</v>
      </c>
      <c r="GI43">
        <v>0.22295083105564117</v>
      </c>
      <c r="GJ43">
        <v>7.8080266714096069E-2</v>
      </c>
      <c r="GK43">
        <v>0.9860958456993103</v>
      </c>
      <c r="GL43">
        <v>0.93397784233093262</v>
      </c>
      <c r="GM43">
        <v>0.31426542997360229</v>
      </c>
      <c r="GN43">
        <v>0.29741474986076355</v>
      </c>
    </row>
    <row r="44" spans="1:196" x14ac:dyDescent="0.25">
      <c r="A44" s="156" t="str">
        <f t="shared" si="0"/>
        <v>2014_4_RJ</v>
      </c>
      <c r="B44">
        <v>2014</v>
      </c>
      <c r="C44">
        <v>4</v>
      </c>
      <c r="D44" t="s">
        <v>19</v>
      </c>
      <c r="E44">
        <v>3146173.3367462158</v>
      </c>
      <c r="F44">
        <v>5516615.6393890381</v>
      </c>
      <c r="G44">
        <v>2370442.3026428223</v>
      </c>
      <c r="H44">
        <v>3008200.956741333</v>
      </c>
      <c r="I44">
        <v>135452.76626586914</v>
      </c>
      <c r="J44">
        <v>1.6559966607019305E-3</v>
      </c>
      <c r="K44">
        <v>0.42969140410423279</v>
      </c>
      <c r="L44">
        <v>2.9047159478068352E-3</v>
      </c>
      <c r="M44">
        <v>0.12327380478382111</v>
      </c>
      <c r="N44">
        <v>0.46668335795402527</v>
      </c>
      <c r="O44">
        <v>0.53331667184829712</v>
      </c>
      <c r="P44">
        <v>7.1364697068929672E-3</v>
      </c>
      <c r="Q44">
        <v>0.23437751829624176</v>
      </c>
      <c r="R44">
        <v>0.48449361324310303</v>
      </c>
      <c r="S44">
        <v>0.23634025454521179</v>
      </c>
      <c r="T44">
        <v>3.7652149796485901E-2</v>
      </c>
      <c r="U44">
        <v>1.4619460329413414E-2</v>
      </c>
      <c r="V44">
        <v>0.1280779242515564</v>
      </c>
      <c r="W44">
        <v>0.10956680029630661</v>
      </c>
      <c r="X44">
        <v>4.7973796725273132E-2</v>
      </c>
      <c r="Y44">
        <v>0.36864453554153442</v>
      </c>
      <c r="Z44">
        <v>0.33111748099327087</v>
      </c>
      <c r="AA44">
        <v>5.2384042646735907E-4</v>
      </c>
      <c r="AB44">
        <v>9.2298589646816254E-2</v>
      </c>
      <c r="AC44">
        <v>5.8680608868598938E-2</v>
      </c>
      <c r="AD44">
        <v>0.17205227911472321</v>
      </c>
      <c r="AE44">
        <v>0.60258561372756958</v>
      </c>
      <c r="AF44">
        <v>7.2788923978805542E-2</v>
      </c>
      <c r="AG44">
        <v>1.0701221181079745E-3</v>
      </c>
      <c r="AH44">
        <v>0.5703086256980896</v>
      </c>
      <c r="AI44">
        <v>0.4834023118019104</v>
      </c>
      <c r="AJ44">
        <v>0.67677831649780273</v>
      </c>
      <c r="AK44">
        <v>6.1867311596870422E-2</v>
      </c>
      <c r="AL44">
        <v>0.67829865217208862</v>
      </c>
      <c r="AM44">
        <v>0.82040160894393921</v>
      </c>
      <c r="AN44">
        <v>0.57319992780685425</v>
      </c>
      <c r="AO44">
        <v>0.12998104095458984</v>
      </c>
      <c r="AP44">
        <v>0.28432804346084595</v>
      </c>
      <c r="AQ44">
        <v>0.36712548136711121</v>
      </c>
      <c r="AR44">
        <v>0.48148810863494873</v>
      </c>
      <c r="AS44">
        <v>0.45577535033226013</v>
      </c>
      <c r="AT44">
        <v>0.65282249450683594</v>
      </c>
      <c r="AU44">
        <v>0.72670441865921021</v>
      </c>
      <c r="AV44">
        <v>2.4384033167734742E-4</v>
      </c>
      <c r="AW44">
        <v>4.296368733048439E-2</v>
      </c>
      <c r="AX44">
        <v>2.7314994484186172E-2</v>
      </c>
      <c r="AY44">
        <v>8.0087907612323761E-2</v>
      </c>
      <c r="AZ44">
        <v>0.28049510717391968</v>
      </c>
      <c r="BA44">
        <v>3.3882215619087219E-2</v>
      </c>
      <c r="BB44">
        <v>4.9812672659754753E-4</v>
      </c>
      <c r="BC44">
        <v>0.46175104379653931</v>
      </c>
      <c r="BD44">
        <v>0.53824895620346069</v>
      </c>
      <c r="BE44">
        <v>6.1116660945117474E-3</v>
      </c>
      <c r="BF44">
        <v>0.22417290508747101</v>
      </c>
      <c r="BG44">
        <v>0.4878227710723877</v>
      </c>
      <c r="BH44">
        <v>0.24301320314407349</v>
      </c>
      <c r="BI44">
        <v>3.8879461586475372E-2</v>
      </c>
      <c r="BJ44">
        <v>1.4927634969353676E-2</v>
      </c>
      <c r="BK44">
        <v>0.12773820757865906</v>
      </c>
      <c r="BL44">
        <v>0.10880888998508453</v>
      </c>
      <c r="BM44">
        <v>4.7684911638498306E-2</v>
      </c>
      <c r="BN44">
        <v>0.36273747682571411</v>
      </c>
      <c r="BO44">
        <v>0.33810284733772278</v>
      </c>
      <c r="BP44">
        <v>5.2398775005713105E-4</v>
      </c>
      <c r="BQ44">
        <v>9.2170394957065582E-2</v>
      </c>
      <c r="BR44">
        <v>5.8697108179330826E-2</v>
      </c>
      <c r="BS44">
        <v>0.17197361588478088</v>
      </c>
      <c r="BT44">
        <v>0.60275506973266602</v>
      </c>
      <c r="BU44">
        <v>7.2809390723705292E-2</v>
      </c>
      <c r="BV44">
        <v>1.0704230517148972E-3</v>
      </c>
      <c r="BW44">
        <v>2.4571413174271584E-2</v>
      </c>
      <c r="BX44">
        <v>3.6143969744443893E-2</v>
      </c>
      <c r="BY44">
        <v>0.49167469143867493</v>
      </c>
      <c r="BZ44">
        <v>5.8204516768455505E-2</v>
      </c>
      <c r="CA44">
        <v>1.2608475051820278E-2</v>
      </c>
      <c r="CB44">
        <v>5.0691012293100357E-3</v>
      </c>
      <c r="CC44">
        <v>3.7796780467033386E-2</v>
      </c>
      <c r="CD44">
        <v>0.207752525806427</v>
      </c>
      <c r="CE44">
        <v>0.50990933179855347</v>
      </c>
      <c r="CF44">
        <v>0.22728323936462402</v>
      </c>
      <c r="CG44">
        <v>0.19919975101947784</v>
      </c>
      <c r="CH44">
        <v>6.3607648015022278E-2</v>
      </c>
      <c r="CI44">
        <v>4.3053179979324341E-2</v>
      </c>
      <c r="CJ44">
        <v>5.3959418088197708E-2</v>
      </c>
      <c r="CK44">
        <v>3.3509578555822372E-2</v>
      </c>
      <c r="CL44">
        <v>0.1434827446937561</v>
      </c>
      <c r="CM44">
        <v>8.3905540406703949E-2</v>
      </c>
      <c r="CN44">
        <v>3.6949463188648224E-2</v>
      </c>
      <c r="CO44">
        <v>1.6857722774147987E-2</v>
      </c>
      <c r="CP44">
        <v>1.2687454000115395E-2</v>
      </c>
      <c r="CQ44">
        <v>1.4257031492888927E-2</v>
      </c>
      <c r="CR44">
        <v>4.3973922729492188E-2</v>
      </c>
      <c r="CS44">
        <v>4.9359288066625595E-2</v>
      </c>
      <c r="CT44">
        <v>4.9611661583185196E-2</v>
      </c>
      <c r="CU44">
        <v>5.8546025305986404E-2</v>
      </c>
      <c r="CV44">
        <v>2.3682801052927971E-2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0.58490365743637085</v>
      </c>
      <c r="DE44">
        <v>0.41509634256362915</v>
      </c>
      <c r="DF44">
        <v>2.3783614858984947E-2</v>
      </c>
      <c r="DG44">
        <v>0.45677399635314941</v>
      </c>
      <c r="DH44">
        <v>0.41580617427825928</v>
      </c>
      <c r="DI44">
        <v>9.2540398240089417E-2</v>
      </c>
      <c r="DJ44">
        <v>1.1095809750258923E-2</v>
      </c>
      <c r="DK44">
        <v>4.8412247560918331E-3</v>
      </c>
      <c r="DL44">
        <v>0.13081702589988708</v>
      </c>
      <c r="DM44">
        <v>0.12561532855033875</v>
      </c>
      <c r="DN44">
        <v>5.5281855165958405E-2</v>
      </c>
      <c r="DO44">
        <v>0.50130265951156616</v>
      </c>
      <c r="DP44">
        <v>0.18214192986488342</v>
      </c>
      <c r="DX44">
        <v>1955.2271728515625</v>
      </c>
      <c r="DY44">
        <v>2163.932373046875</v>
      </c>
      <c r="DZ44">
        <v>1711.8187255859375</v>
      </c>
      <c r="EA44">
        <v>548.47808837890625</v>
      </c>
      <c r="EB44">
        <v>1278.8609619140625</v>
      </c>
      <c r="EC44">
        <v>1970.9100341796875</v>
      </c>
      <c r="ED44">
        <v>2413.51220703125</v>
      </c>
      <c r="EE44">
        <v>3025.108154296875</v>
      </c>
      <c r="EF44">
        <v>973.43939208984375</v>
      </c>
      <c r="EG44">
        <v>947.66143798828125</v>
      </c>
      <c r="EH44">
        <v>1032.86474609375</v>
      </c>
      <c r="EI44">
        <v>994.90557861328125</v>
      </c>
      <c r="EJ44">
        <v>1334.8292236328125</v>
      </c>
      <c r="EK44">
        <v>3477.92529296875</v>
      </c>
      <c r="EL44">
        <v>853.1072998046875</v>
      </c>
      <c r="EM44">
        <v>2191.053466796875</v>
      </c>
      <c r="EN44">
        <v>1420.866455078125</v>
      </c>
      <c r="EO44">
        <v>1447.927490234375</v>
      </c>
      <c r="EP44">
        <v>1882.37646484375</v>
      </c>
      <c r="EQ44">
        <v>3869.62890625</v>
      </c>
      <c r="ER44">
        <v>3825.2578125</v>
      </c>
      <c r="ES44">
        <v>2364.298828125</v>
      </c>
      <c r="ET44">
        <v>1763.87548828125</v>
      </c>
      <c r="EU44">
        <v>1314.211669921875</v>
      </c>
      <c r="EV44">
        <v>1367.40576171875</v>
      </c>
      <c r="EW44">
        <v>836.79443359375</v>
      </c>
      <c r="EX44">
        <v>710.5302734375</v>
      </c>
      <c r="EY44">
        <v>1639.1260986328125</v>
      </c>
      <c r="EZ44">
        <v>1034.4530029296875</v>
      </c>
      <c r="FA44">
        <v>3148.3935546875</v>
      </c>
      <c r="FB44">
        <v>1492.4598388671875</v>
      </c>
      <c r="FC44">
        <v>4982.61181640625</v>
      </c>
      <c r="FD44">
        <v>1551.831787109375</v>
      </c>
      <c r="FE44">
        <v>0</v>
      </c>
      <c r="FF44">
        <v>3934.216552734375</v>
      </c>
      <c r="FG44">
        <v>0.528705894947052</v>
      </c>
      <c r="FH44">
        <v>9.9389642477035522E-2</v>
      </c>
      <c r="FI44">
        <v>0.20797523856163025</v>
      </c>
      <c r="FJ44">
        <v>1624.462158203125</v>
      </c>
      <c r="FK44">
        <v>930.331787109375</v>
      </c>
      <c r="FL44">
        <v>1541.4052734375</v>
      </c>
      <c r="FM44">
        <v>0.49769383668899536</v>
      </c>
      <c r="FN44">
        <v>0.2257191389799118</v>
      </c>
      <c r="FO44">
        <v>0.20980356633663177</v>
      </c>
      <c r="FP44">
        <v>5.7187333703041077E-2</v>
      </c>
      <c r="FQ44">
        <v>9.5961261540651321E-3</v>
      </c>
      <c r="FR44">
        <v>0.62133687734603882</v>
      </c>
      <c r="FS44">
        <v>0.54321616888046265</v>
      </c>
      <c r="FT44">
        <v>0.5343288779258728</v>
      </c>
      <c r="FU44">
        <v>0.43247711658477783</v>
      </c>
      <c r="FV44">
        <v>0.7978549599647522</v>
      </c>
      <c r="FW44">
        <v>0.35818830132484436</v>
      </c>
      <c r="FX44">
        <v>1.0410225950181484E-2</v>
      </c>
      <c r="FY44">
        <v>0.11905418336391449</v>
      </c>
      <c r="FZ44">
        <v>0.18610049784183502</v>
      </c>
      <c r="GA44">
        <v>0.28368264436721802</v>
      </c>
      <c r="GB44">
        <v>0.40075245499610901</v>
      </c>
      <c r="GC44">
        <v>0.69463068246841431</v>
      </c>
      <c r="GD44">
        <v>0.30536934733390808</v>
      </c>
      <c r="GE44">
        <v>5.615517869591713E-2</v>
      </c>
      <c r="GF44">
        <v>0.27342534065246582</v>
      </c>
      <c r="GG44">
        <v>0.1509435623884201</v>
      </c>
      <c r="GH44">
        <v>2.5453092530369759E-2</v>
      </c>
      <c r="GI44">
        <v>0.33165085315704346</v>
      </c>
      <c r="GJ44">
        <v>0.16237197816371918</v>
      </c>
      <c r="GK44">
        <v>1</v>
      </c>
      <c r="GL44">
        <v>0.95519345998764038</v>
      </c>
      <c r="GM44">
        <v>0.21563516557216644</v>
      </c>
      <c r="GN44">
        <v>0.15823967754840851</v>
      </c>
    </row>
    <row r="45" spans="1:196" x14ac:dyDescent="0.25">
      <c r="A45" s="156" t="str">
        <f t="shared" si="0"/>
        <v>2014_4_RMRJ</v>
      </c>
      <c r="B45">
        <v>2014</v>
      </c>
      <c r="C45">
        <v>4</v>
      </c>
      <c r="D45" t="s">
        <v>17</v>
      </c>
      <c r="E45">
        <v>5760389.2880554199</v>
      </c>
      <c r="F45">
        <v>10224891.8931427</v>
      </c>
      <c r="G45">
        <v>4464502.6050872803</v>
      </c>
      <c r="H45">
        <v>5433739.3101119995</v>
      </c>
      <c r="I45">
        <v>320663.37009429932</v>
      </c>
      <c r="J45">
        <v>1.4954055659472942E-3</v>
      </c>
      <c r="K45">
        <v>0.43663078546524048</v>
      </c>
      <c r="L45">
        <v>2.7523008175194263E-3</v>
      </c>
      <c r="M45">
        <v>0.10179772228002548</v>
      </c>
      <c r="N45">
        <v>0.44964754581451416</v>
      </c>
      <c r="O45">
        <v>0.55035245418548584</v>
      </c>
      <c r="P45">
        <v>8.8411634787917137E-3</v>
      </c>
      <c r="Q45">
        <v>0.23568026721477509</v>
      </c>
      <c r="R45">
        <v>0.49607697129249573</v>
      </c>
      <c r="S45">
        <v>0.2284291684627533</v>
      </c>
      <c r="T45">
        <v>3.0972426757216454E-2</v>
      </c>
      <c r="U45">
        <v>1.990487240254879E-2</v>
      </c>
      <c r="V45">
        <v>0.16198962926864624</v>
      </c>
      <c r="W45">
        <v>0.13491906225681305</v>
      </c>
      <c r="X45">
        <v>5.4098475724458694E-2</v>
      </c>
      <c r="Y45">
        <v>0.37926876544952393</v>
      </c>
      <c r="Z45">
        <v>0.24981918931007385</v>
      </c>
      <c r="AA45">
        <v>2.6251506060361862E-3</v>
      </c>
      <c r="AB45">
        <v>9.8635308444499969E-2</v>
      </c>
      <c r="AC45">
        <v>7.6526321470737457E-2</v>
      </c>
      <c r="AD45">
        <v>0.18875382840633392</v>
      </c>
      <c r="AE45">
        <v>0.5676533579826355</v>
      </c>
      <c r="AF45">
        <v>6.4463183283805847E-2</v>
      </c>
      <c r="AG45">
        <v>1.3428828679025173E-3</v>
      </c>
      <c r="AH45">
        <v>0.56336921453475952</v>
      </c>
      <c r="AI45">
        <v>0.46504896879196167</v>
      </c>
      <c r="AJ45">
        <v>0.68100053071975708</v>
      </c>
      <c r="AK45">
        <v>6.9649524986743927E-2</v>
      </c>
      <c r="AL45">
        <v>0.6701359748840332</v>
      </c>
      <c r="AM45">
        <v>0.79547792673110962</v>
      </c>
      <c r="AN45">
        <v>0.56839966773986816</v>
      </c>
      <c r="AO45">
        <v>0.11432980000972748</v>
      </c>
      <c r="AP45">
        <v>0.26093614101409912</v>
      </c>
      <c r="AQ45">
        <v>0.38607949018478394</v>
      </c>
      <c r="AR45">
        <v>0.50762957334518433</v>
      </c>
      <c r="AS45">
        <v>0.46221438050270081</v>
      </c>
      <c r="AT45">
        <v>0.68202650547027588</v>
      </c>
      <c r="AU45">
        <v>0.73419845104217529</v>
      </c>
      <c r="AV45">
        <v>1.1752907885238528E-3</v>
      </c>
      <c r="AW45">
        <v>4.4159438461065292E-2</v>
      </c>
      <c r="AX45">
        <v>3.4261152148246765E-2</v>
      </c>
      <c r="AY45">
        <v>8.4505870938301086E-2</v>
      </c>
      <c r="AZ45">
        <v>0.25414076447486877</v>
      </c>
      <c r="BA45">
        <v>2.8860433027148247E-2</v>
      </c>
      <c r="BB45">
        <v>6.0121424030512571E-4</v>
      </c>
      <c r="BC45">
        <v>0.44400709867477417</v>
      </c>
      <c r="BD45">
        <v>0.55599290132522583</v>
      </c>
      <c r="BE45">
        <v>7.2131478227674961E-3</v>
      </c>
      <c r="BF45">
        <v>0.22193944454193115</v>
      </c>
      <c r="BG45">
        <v>0.5034981369972229</v>
      </c>
      <c r="BH45">
        <v>0.23492297530174255</v>
      </c>
      <c r="BI45">
        <v>3.2426286488771439E-2</v>
      </c>
      <c r="BJ45">
        <v>1.9722390919923782E-2</v>
      </c>
      <c r="BK45">
        <v>0.16043980419635773</v>
      </c>
      <c r="BL45">
        <v>0.13500668108463287</v>
      </c>
      <c r="BM45">
        <v>5.3120434284210205E-2</v>
      </c>
      <c r="BN45">
        <v>0.37501817941665649</v>
      </c>
      <c r="BO45">
        <v>0.25669252872467041</v>
      </c>
      <c r="BP45">
        <v>2.6257932186126709E-3</v>
      </c>
      <c r="BQ45">
        <v>9.8574109375476837E-2</v>
      </c>
      <c r="BR45">
        <v>7.6545052230358124E-2</v>
      </c>
      <c r="BS45">
        <v>0.18864059448242188</v>
      </c>
      <c r="BT45">
        <v>0.56779229640960693</v>
      </c>
      <c r="BU45">
        <v>6.4478956162929535E-2</v>
      </c>
      <c r="BV45">
        <v>1.3432116247713566E-3</v>
      </c>
      <c r="BW45">
        <v>2.8708968311548233E-2</v>
      </c>
      <c r="BX45">
        <v>4.5839272439479828E-2</v>
      </c>
      <c r="BY45">
        <v>0.48087349534034729</v>
      </c>
      <c r="BZ45">
        <v>6.9248147308826447E-2</v>
      </c>
      <c r="CA45">
        <v>1.2046892195940018E-2</v>
      </c>
      <c r="CB45">
        <v>9.0903639793395996E-3</v>
      </c>
      <c r="CC45">
        <v>3.2808668911457062E-2</v>
      </c>
      <c r="CD45">
        <v>0.2168341726064682</v>
      </c>
      <c r="CE45">
        <v>0.51157748699188232</v>
      </c>
      <c r="CF45">
        <v>0.23026289045810699</v>
      </c>
      <c r="CG45">
        <v>0.19815196096897125</v>
      </c>
      <c r="CH45">
        <v>6.0007661581039429E-2</v>
      </c>
      <c r="CI45">
        <v>5.5666960775852203E-2</v>
      </c>
      <c r="CJ45">
        <v>6.8129643797874451E-2</v>
      </c>
      <c r="CK45">
        <v>4.5484732836484909E-2</v>
      </c>
      <c r="CL45">
        <v>0.20428837835788727</v>
      </c>
      <c r="CM45">
        <v>0.10900725424289703</v>
      </c>
      <c r="CN45">
        <v>4.2245961725711823E-2</v>
      </c>
      <c r="CO45">
        <v>2.9890201985836029E-2</v>
      </c>
      <c r="CP45">
        <v>1.24276177957654E-2</v>
      </c>
      <c r="CQ45">
        <v>6.1566505581140518E-2</v>
      </c>
      <c r="CR45">
        <v>6.2545418739318848E-2</v>
      </c>
      <c r="CS45">
        <v>5.5601954460144043E-2</v>
      </c>
      <c r="CT45">
        <v>7.3759958148002625E-2</v>
      </c>
      <c r="CU45">
        <v>6.627221405506134E-2</v>
      </c>
      <c r="CV45">
        <v>3.0753178521990776E-2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0.55031436681747437</v>
      </c>
      <c r="DE45">
        <v>0.44968566298484802</v>
      </c>
      <c r="DF45">
        <v>3.2445583492517471E-2</v>
      </c>
      <c r="DG45">
        <v>0.46151000261306763</v>
      </c>
      <c r="DH45">
        <v>0.37647551298141479</v>
      </c>
      <c r="DI45">
        <v>0.12265433371067047</v>
      </c>
      <c r="DJ45">
        <v>6.9145769812166691E-3</v>
      </c>
      <c r="DK45">
        <v>2.2014375776052475E-2</v>
      </c>
      <c r="DL45">
        <v>0.18200579285621643</v>
      </c>
      <c r="DM45">
        <v>0.1347615122795105</v>
      </c>
      <c r="DN45">
        <v>7.1681685745716095E-2</v>
      </c>
      <c r="DO45">
        <v>0.45152419805526733</v>
      </c>
      <c r="DP45">
        <v>0.13801245391368866</v>
      </c>
      <c r="DX45">
        <v>1662.4593505859375</v>
      </c>
      <c r="DY45">
        <v>1830.2332763671875</v>
      </c>
      <c r="DZ45">
        <v>1452.277587890625</v>
      </c>
      <c r="EA45">
        <v>519.5137939453125</v>
      </c>
      <c r="EB45">
        <v>1138.973876953125</v>
      </c>
      <c r="EC45">
        <v>1691.28662109375</v>
      </c>
      <c r="ED45">
        <v>2020.7010498046875</v>
      </c>
      <c r="EE45">
        <v>2465.27734375</v>
      </c>
      <c r="EF45">
        <v>909.3575439453125</v>
      </c>
      <c r="EG45">
        <v>920.01727294921875</v>
      </c>
      <c r="EH45">
        <v>1027.8123779296875</v>
      </c>
      <c r="EI45">
        <v>980.52752685546875</v>
      </c>
      <c r="EJ45">
        <v>1283.206298828125</v>
      </c>
      <c r="EK45">
        <v>3214.032470703125</v>
      </c>
      <c r="EL45">
        <v>1283.881591796875</v>
      </c>
      <c r="EM45">
        <v>1743.551025390625</v>
      </c>
      <c r="EN45">
        <v>1246.710693359375</v>
      </c>
      <c r="EO45">
        <v>1287.5052490234375</v>
      </c>
      <c r="EP45">
        <v>1635.553955078125</v>
      </c>
      <c r="EQ45">
        <v>3359.557373046875</v>
      </c>
      <c r="ER45">
        <v>2747.88623046875</v>
      </c>
      <c r="ES45">
        <v>1966.3150634765625</v>
      </c>
      <c r="ET45">
        <v>1502.6395263671875</v>
      </c>
      <c r="EU45">
        <v>1201.890380859375</v>
      </c>
      <c r="EV45">
        <v>1206.9337158203125</v>
      </c>
      <c r="EW45">
        <v>831.11798095703125</v>
      </c>
      <c r="EX45">
        <v>683.78094482421875</v>
      </c>
      <c r="EY45">
        <v>1458.8782958984375</v>
      </c>
      <c r="EZ45">
        <v>1006.5205078125</v>
      </c>
      <c r="FA45">
        <v>2713.714111328125</v>
      </c>
      <c r="FB45">
        <v>1235.2314453125</v>
      </c>
      <c r="FC45">
        <v>4348.99365234375</v>
      </c>
      <c r="FD45">
        <v>1368.4598388671875</v>
      </c>
      <c r="FE45">
        <v>0</v>
      </c>
      <c r="FF45">
        <v>3465.591552734375</v>
      </c>
      <c r="FG45">
        <v>0.52150171995162964</v>
      </c>
      <c r="FH45">
        <v>0.12423647940158844</v>
      </c>
      <c r="FI45">
        <v>0.21693675220012665</v>
      </c>
      <c r="FJ45">
        <v>1443.2000732421875</v>
      </c>
      <c r="FK45">
        <v>895.80133056640625</v>
      </c>
      <c r="FL45">
        <v>1357.115966796875</v>
      </c>
      <c r="FM45">
        <v>0.49634036421775818</v>
      </c>
      <c r="FN45">
        <v>0.22789260745048523</v>
      </c>
      <c r="FO45">
        <v>0.21309252083301544</v>
      </c>
      <c r="FP45">
        <v>5.5180218070745468E-2</v>
      </c>
      <c r="FQ45">
        <v>7.4943080544471741E-3</v>
      </c>
      <c r="FR45">
        <v>0.62335509061813354</v>
      </c>
      <c r="FS45">
        <v>0.52697324752807617</v>
      </c>
      <c r="FT45">
        <v>0.52397692203521729</v>
      </c>
      <c r="FU45">
        <v>0.42406341433525085</v>
      </c>
      <c r="FV45">
        <v>0.78610777854919434</v>
      </c>
      <c r="FW45">
        <v>0.3689132034778595</v>
      </c>
      <c r="FX45">
        <v>1.2008309364318848E-2</v>
      </c>
      <c r="FY45">
        <v>0.13270354270935059</v>
      </c>
      <c r="FZ45">
        <v>0.21703927218914032</v>
      </c>
      <c r="GA45">
        <v>0.27249905467033386</v>
      </c>
      <c r="GB45">
        <v>0.36574983596801758</v>
      </c>
      <c r="GC45">
        <v>0.69389951229095459</v>
      </c>
      <c r="GD45">
        <v>0.30610048770904541</v>
      </c>
      <c r="GE45">
        <v>8.3205126225948334E-2</v>
      </c>
      <c r="GF45">
        <v>0.31661903858184814</v>
      </c>
      <c r="GG45">
        <v>0.16067202389240265</v>
      </c>
      <c r="GH45">
        <v>3.1625691801309586E-2</v>
      </c>
      <c r="GI45">
        <v>0.29599848389625549</v>
      </c>
      <c r="GJ45">
        <v>0.1118796169757843</v>
      </c>
      <c r="GK45">
        <v>0.99088549613952637</v>
      </c>
      <c r="GL45">
        <v>0.94209235906600952</v>
      </c>
      <c r="GM45">
        <v>0.24759931862354279</v>
      </c>
      <c r="GN45">
        <v>0.19239450991153717</v>
      </c>
    </row>
    <row r="46" spans="1:196" x14ac:dyDescent="0.25">
      <c r="A46" s="156" t="str">
        <f t="shared" si="0"/>
        <v>2014_4_SEMT</v>
      </c>
      <c r="B46">
        <v>2014</v>
      </c>
      <c r="C46">
        <v>4</v>
      </c>
      <c r="D46" t="s">
        <v>15</v>
      </c>
      <c r="E46">
        <v>20754207.152275085</v>
      </c>
      <c r="F46">
        <v>33472026.816717148</v>
      </c>
      <c r="G46">
        <v>12717819.664442062</v>
      </c>
      <c r="H46">
        <v>19366254.882907867</v>
      </c>
      <c r="I46">
        <v>1364047.2889595032</v>
      </c>
      <c r="J46">
        <v>2.3192169610410929E-3</v>
      </c>
      <c r="K46">
        <v>0.37995368242263794</v>
      </c>
      <c r="L46">
        <v>6.3193300738930702E-3</v>
      </c>
      <c r="M46">
        <v>8.0880582332611084E-2</v>
      </c>
      <c r="N46">
        <v>0.46334028244018555</v>
      </c>
      <c r="O46">
        <v>0.53665971755981445</v>
      </c>
      <c r="P46">
        <v>1.9309910014271736E-2</v>
      </c>
      <c r="Q46">
        <v>0.25920680165290833</v>
      </c>
      <c r="R46">
        <v>0.48783335089683533</v>
      </c>
      <c r="S46">
        <v>0.20617946982383728</v>
      </c>
      <c r="T46">
        <v>2.7470484375953674E-2</v>
      </c>
      <c r="U46">
        <v>1.7470376566052437E-2</v>
      </c>
      <c r="V46">
        <v>0.16909430921077728</v>
      </c>
      <c r="W46">
        <v>0.11170139163732529</v>
      </c>
      <c r="X46">
        <v>5.8906059712171555E-2</v>
      </c>
      <c r="Y46">
        <v>0.35209149122238159</v>
      </c>
      <c r="Z46">
        <v>0.29073637723922729</v>
      </c>
      <c r="AA46">
        <v>4.3501979671418667E-3</v>
      </c>
      <c r="AB46">
        <v>0.13805682957172394</v>
      </c>
      <c r="AC46">
        <v>7.1959018707275391E-2</v>
      </c>
      <c r="AD46">
        <v>0.18226246535778046</v>
      </c>
      <c r="AE46">
        <v>0.55665343999862671</v>
      </c>
      <c r="AF46">
        <v>4.6299628913402557E-2</v>
      </c>
      <c r="AG46">
        <v>4.1841674828901887E-4</v>
      </c>
      <c r="AH46">
        <v>0.62004631757736206</v>
      </c>
      <c r="AI46">
        <v>0.53305166959762573</v>
      </c>
      <c r="AJ46">
        <v>0.72174304723739624</v>
      </c>
      <c r="AK46">
        <v>0.15315130352973938</v>
      </c>
      <c r="AL46">
        <v>0.75013512372970581</v>
      </c>
      <c r="AM46">
        <v>0.82982707023620605</v>
      </c>
      <c r="AN46">
        <v>0.59280240535736084</v>
      </c>
      <c r="AO46">
        <v>0.13369332253932953</v>
      </c>
      <c r="AP46">
        <v>0.28482708334922791</v>
      </c>
      <c r="AQ46">
        <v>0.43994981050491333</v>
      </c>
      <c r="AR46">
        <v>0.54096370935440063</v>
      </c>
      <c r="AS46">
        <v>0.52347034215927124</v>
      </c>
      <c r="AT46">
        <v>0.72923272848129272</v>
      </c>
      <c r="AU46">
        <v>0.79597872495651245</v>
      </c>
      <c r="AV46">
        <v>2.0945633295923471E-3</v>
      </c>
      <c r="AW46">
        <v>6.6472560167312622E-2</v>
      </c>
      <c r="AX46">
        <v>3.4647323191165924E-2</v>
      </c>
      <c r="AY46">
        <v>8.7756991386413574E-2</v>
      </c>
      <c r="AZ46">
        <v>0.2680213451385498</v>
      </c>
      <c r="BA46">
        <v>2.2292664274573326E-2</v>
      </c>
      <c r="BB46">
        <v>2.0146218594163656E-4</v>
      </c>
      <c r="BC46">
        <v>0.45914125442504883</v>
      </c>
      <c r="BD46">
        <v>0.54085874557495117</v>
      </c>
      <c r="BE46">
        <v>1.3990514911711216E-2</v>
      </c>
      <c r="BF46">
        <v>0.24426841735839844</v>
      </c>
      <c r="BG46">
        <v>0.49824899435043335</v>
      </c>
      <c r="BH46">
        <v>0.21473366022109985</v>
      </c>
      <c r="BI46">
        <v>2.8758406639099121E-2</v>
      </c>
      <c r="BJ46">
        <v>1.7661014571785927E-2</v>
      </c>
      <c r="BK46">
        <v>0.16840869188308716</v>
      </c>
      <c r="BL46">
        <v>0.1116182878613472</v>
      </c>
      <c r="BM46">
        <v>5.5938199162483215E-2</v>
      </c>
      <c r="BN46">
        <v>0.34741738438606262</v>
      </c>
      <c r="BO46">
        <v>0.29895642399787903</v>
      </c>
      <c r="BP46">
        <v>4.3530645780265331E-3</v>
      </c>
      <c r="BQ46">
        <v>0.13812386989593506</v>
      </c>
      <c r="BR46">
        <v>7.1935482323169708E-2</v>
      </c>
      <c r="BS46">
        <v>0.18208363652229309</v>
      </c>
      <c r="BT46">
        <v>0.55675512552261353</v>
      </c>
      <c r="BU46">
        <v>4.633013904094696E-2</v>
      </c>
      <c r="BV46">
        <v>4.1869247797876596E-4</v>
      </c>
      <c r="BW46">
        <v>2.6571866124868393E-2</v>
      </c>
      <c r="BX46">
        <v>3.9467617869377136E-2</v>
      </c>
      <c r="BY46">
        <v>0.49418318271636963</v>
      </c>
      <c r="BZ46">
        <v>8.9304350316524506E-2</v>
      </c>
      <c r="CA46">
        <v>1.5809878706932068E-2</v>
      </c>
      <c r="CB46">
        <v>8.9573338627815247E-3</v>
      </c>
      <c r="CC46">
        <v>4.5006122440099716E-2</v>
      </c>
      <c r="CD46">
        <v>0.19349972903728485</v>
      </c>
      <c r="CE46">
        <v>0.4799666702747345</v>
      </c>
      <c r="CF46">
        <v>0.23266728222370148</v>
      </c>
      <c r="CG46">
        <v>0.22908928990364075</v>
      </c>
      <c r="CH46">
        <v>5.8276761323213577E-2</v>
      </c>
      <c r="CI46">
        <v>6.5723896026611328E-2</v>
      </c>
      <c r="CJ46">
        <v>7.4401430785655975E-2</v>
      </c>
      <c r="CK46">
        <v>5.82318976521492E-2</v>
      </c>
      <c r="CL46">
        <v>0.28937816619873047</v>
      </c>
      <c r="CM46">
        <v>0.11956841498613358</v>
      </c>
      <c r="CN46">
        <v>4.6638220548629761E-2</v>
      </c>
      <c r="CO46">
        <v>2.8017319738864899E-2</v>
      </c>
      <c r="CP46">
        <v>2.2380577400326729E-2</v>
      </c>
      <c r="CQ46">
        <v>5.5495630949735641E-2</v>
      </c>
      <c r="CR46">
        <v>6.6246464848518372E-2</v>
      </c>
      <c r="CS46">
        <v>6.6675595939159393E-2</v>
      </c>
      <c r="CT46">
        <v>0.11277062445878983</v>
      </c>
      <c r="CU46">
        <v>7.8815869987010956E-2</v>
      </c>
      <c r="CV46">
        <v>4.0281977504491806E-2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0.52451515197753906</v>
      </c>
      <c r="DE46">
        <v>0.47548484802246094</v>
      </c>
      <c r="DF46">
        <v>8.5020311176776886E-2</v>
      </c>
      <c r="DG46">
        <v>0.47156286239624023</v>
      </c>
      <c r="DH46">
        <v>0.346170574426651</v>
      </c>
      <c r="DI46">
        <v>8.7891869246959686E-2</v>
      </c>
      <c r="DJ46">
        <v>9.3543659895658493E-3</v>
      </c>
      <c r="DK46">
        <v>1.4751553535461426E-2</v>
      </c>
      <c r="DL46">
        <v>0.17043878138065338</v>
      </c>
      <c r="DM46">
        <v>0.11331886053085327</v>
      </c>
      <c r="DN46">
        <v>0.10107242316007614</v>
      </c>
      <c r="DO46">
        <v>0.42222693562507629</v>
      </c>
      <c r="DP46">
        <v>0.17819146811962128</v>
      </c>
      <c r="DX46">
        <v>2022.0404052734375</v>
      </c>
      <c r="DY46">
        <v>2308.432373046875</v>
      </c>
      <c r="DZ46">
        <v>1684.482421875</v>
      </c>
      <c r="EA46">
        <v>485.362060546875</v>
      </c>
      <c r="EB46">
        <v>1285.8089599609375</v>
      </c>
      <c r="EC46">
        <v>2152.48974609375</v>
      </c>
      <c r="ED46">
        <v>2550.298095703125</v>
      </c>
      <c r="EE46">
        <v>2853.75146484375</v>
      </c>
      <c r="EF46">
        <v>1014.245361328125</v>
      </c>
      <c r="EG46">
        <v>1060.8687744140625</v>
      </c>
      <c r="EH46">
        <v>1133.8516845703125</v>
      </c>
      <c r="EI46">
        <v>1037.244140625</v>
      </c>
      <c r="EJ46">
        <v>1410.24755859375</v>
      </c>
      <c r="EK46">
        <v>3851.985595703125</v>
      </c>
      <c r="EL46">
        <v>1989.9027099609375</v>
      </c>
      <c r="EM46">
        <v>1969.1185302734375</v>
      </c>
      <c r="EN46">
        <v>1478.1146240234375</v>
      </c>
      <c r="EO46">
        <v>1637.4752197265625</v>
      </c>
      <c r="EP46">
        <v>2102.761962890625</v>
      </c>
      <c r="EQ46">
        <v>3567.283203125</v>
      </c>
      <c r="ER46">
        <v>2500.168701171875</v>
      </c>
      <c r="ES46">
        <v>2478.21142578125</v>
      </c>
      <c r="ET46">
        <v>1863.232666015625</v>
      </c>
      <c r="EU46">
        <v>1379.7646484375</v>
      </c>
      <c r="EV46">
        <v>1430.627197265625</v>
      </c>
      <c r="EW46">
        <v>933.90509033203125</v>
      </c>
      <c r="EX46">
        <v>718.22222900390625</v>
      </c>
      <c r="EY46">
        <v>1810.4434814453125</v>
      </c>
      <c r="EZ46">
        <v>1467.3153076171875</v>
      </c>
      <c r="FA46">
        <v>2917.96484375</v>
      </c>
      <c r="FB46">
        <v>1493.4737548828125</v>
      </c>
      <c r="FC46">
        <v>5680.77001953125</v>
      </c>
      <c r="FD46">
        <v>1810.8475341796875</v>
      </c>
      <c r="FE46">
        <v>0</v>
      </c>
      <c r="FF46">
        <v>3438.414306640625</v>
      </c>
      <c r="FG46">
        <v>0.53630936145782471</v>
      </c>
      <c r="FH46">
        <v>0.13791610300540924</v>
      </c>
      <c r="FI46">
        <v>0.19350820779800415</v>
      </c>
      <c r="FJ46">
        <v>1769.6805419921875</v>
      </c>
      <c r="FK46">
        <v>1218.37939453125</v>
      </c>
      <c r="FL46">
        <v>1780.17236328125</v>
      </c>
      <c r="FM46">
        <v>0.46303373575210571</v>
      </c>
      <c r="FN46">
        <v>0.2296198308467865</v>
      </c>
      <c r="FO46">
        <v>0.24644355475902557</v>
      </c>
      <c r="FP46">
        <v>5.3072955459356308E-2</v>
      </c>
      <c r="FQ46">
        <v>7.8299427404999733E-3</v>
      </c>
      <c r="FR46">
        <v>0.68208110332489014</v>
      </c>
      <c r="FS46">
        <v>0.57655715942382813</v>
      </c>
      <c r="FT46">
        <v>0.59549027681350708</v>
      </c>
      <c r="FU46">
        <v>0.47326463460922241</v>
      </c>
      <c r="FV46">
        <v>0.80921059846878052</v>
      </c>
      <c r="FW46">
        <v>0.32608842849731445</v>
      </c>
      <c r="FX46">
        <v>1.4427518472075462E-2</v>
      </c>
      <c r="FY46">
        <v>0.14583221077919006</v>
      </c>
      <c r="FZ46">
        <v>0.22354559600353241</v>
      </c>
      <c r="GA46">
        <v>0.27781543135643005</v>
      </c>
      <c r="GB46">
        <v>0.33837926387786865</v>
      </c>
      <c r="GC46">
        <v>0.68326383829116821</v>
      </c>
      <c r="GD46">
        <v>0.31673616170883179</v>
      </c>
      <c r="GE46">
        <v>8.1607334315776825E-2</v>
      </c>
      <c r="GF46">
        <v>0.3399905264377594</v>
      </c>
      <c r="GG46">
        <v>0.1350695937871933</v>
      </c>
      <c r="GH46">
        <v>3.2775662839412689E-2</v>
      </c>
      <c r="GI46">
        <v>0.28543573617935181</v>
      </c>
      <c r="GJ46">
        <v>0.12512114644050598</v>
      </c>
      <c r="GK46">
        <v>0.98824989795684814</v>
      </c>
      <c r="GL46">
        <v>0.93302661180496216</v>
      </c>
      <c r="GM46">
        <v>0.23090480268001556</v>
      </c>
      <c r="GN46">
        <v>0.20455488562583923</v>
      </c>
    </row>
    <row r="47" spans="1:196" x14ac:dyDescent="0.25">
      <c r="A47" s="156" t="str">
        <f t="shared" si="0"/>
        <v>2014_3_BRA</v>
      </c>
      <c r="B47">
        <v>2014</v>
      </c>
      <c r="C47">
        <v>3</v>
      </c>
      <c r="D47" t="s">
        <v>8</v>
      </c>
      <c r="E47">
        <v>98973878.829866886</v>
      </c>
      <c r="F47">
        <v>162446320.1489892</v>
      </c>
      <c r="G47">
        <v>63472441.319122314</v>
      </c>
      <c r="H47">
        <v>92202368.071461201</v>
      </c>
      <c r="I47">
        <v>6580165.7081575394</v>
      </c>
      <c r="J47">
        <v>2.8582043014466763E-3</v>
      </c>
      <c r="K47">
        <v>0.39072871208190918</v>
      </c>
      <c r="L47">
        <v>2.7799012139439583E-2</v>
      </c>
      <c r="M47">
        <v>8.5517756640911102E-2</v>
      </c>
      <c r="N47">
        <v>0.43312633037567139</v>
      </c>
      <c r="O47">
        <v>0.56687366962432861</v>
      </c>
      <c r="P47">
        <v>2.8683844953775406E-2</v>
      </c>
      <c r="Q47">
        <v>0.27926191687583923</v>
      </c>
      <c r="R47">
        <v>0.48048421740531921</v>
      </c>
      <c r="S47">
        <v>0.18458355963230133</v>
      </c>
      <c r="T47">
        <v>2.6986466720700264E-2</v>
      </c>
      <c r="U47">
        <v>4.8681393265724182E-2</v>
      </c>
      <c r="V47">
        <v>0.25345122814178467</v>
      </c>
      <c r="W47">
        <v>0.1090218648314476</v>
      </c>
      <c r="X47">
        <v>6.7958608269691467E-2</v>
      </c>
      <c r="Y47">
        <v>0.31565561890602112</v>
      </c>
      <c r="Z47">
        <v>0.20523127913475037</v>
      </c>
      <c r="AA47">
        <v>0.10401421040296555</v>
      </c>
      <c r="AB47">
        <v>0.1451931893825531</v>
      </c>
      <c r="AC47">
        <v>8.2503728568553925E-2</v>
      </c>
      <c r="AD47">
        <v>0.18681193888187408</v>
      </c>
      <c r="AE47">
        <v>0.41687458753585815</v>
      </c>
      <c r="AF47">
        <v>6.4462810754776001E-2</v>
      </c>
      <c r="AG47">
        <v>1.3954925816506147E-4</v>
      </c>
      <c r="AH47">
        <v>0.60927128791809082</v>
      </c>
      <c r="AI47">
        <v>0.5044824481010437</v>
      </c>
      <c r="AJ47">
        <v>0.72420859336853027</v>
      </c>
      <c r="AK47">
        <v>0.19912408292293549</v>
      </c>
      <c r="AL47">
        <v>0.72912943363189697</v>
      </c>
      <c r="AM47">
        <v>0.80100905895233154</v>
      </c>
      <c r="AN47">
        <v>0.57597655057907104</v>
      </c>
      <c r="AO47">
        <v>0.13915695250034332</v>
      </c>
      <c r="AP47">
        <v>0.33468127250671387</v>
      </c>
      <c r="AQ47">
        <v>0.4986647367477417</v>
      </c>
      <c r="AR47">
        <v>0.58564901351928711</v>
      </c>
      <c r="AS47">
        <v>0.54748189449310303</v>
      </c>
      <c r="AT47">
        <v>0.75135421752929688</v>
      </c>
      <c r="AU47">
        <v>0.79797983169555664</v>
      </c>
      <c r="AV47">
        <v>4.7416973859071732E-2</v>
      </c>
      <c r="AW47">
        <v>6.6189244389533997E-2</v>
      </c>
      <c r="AX47">
        <v>3.7610989063978195E-2</v>
      </c>
      <c r="AY47">
        <v>8.5161983966827393E-2</v>
      </c>
      <c r="AZ47">
        <v>0.19004067778587341</v>
      </c>
      <c r="BA47">
        <v>2.9386671259999275E-2</v>
      </c>
      <c r="BB47">
        <v>6.3616345869377255E-5</v>
      </c>
      <c r="BC47">
        <v>0.42636445164680481</v>
      </c>
      <c r="BD47">
        <v>0.57363557815551758</v>
      </c>
      <c r="BE47">
        <v>2.3612134158611298E-2</v>
      </c>
      <c r="BF47">
        <v>0.26338022947311401</v>
      </c>
      <c r="BG47">
        <v>0.49175643920898438</v>
      </c>
      <c r="BH47">
        <v>0.1926828920841217</v>
      </c>
      <c r="BI47">
        <v>2.8568295761942863E-2</v>
      </c>
      <c r="BJ47">
        <v>4.9712497740983963E-2</v>
      </c>
      <c r="BK47">
        <v>0.25534901022911072</v>
      </c>
      <c r="BL47">
        <v>0.10829895734786987</v>
      </c>
      <c r="BM47">
        <v>6.431405246257782E-2</v>
      </c>
      <c r="BN47">
        <v>0.31219705939292908</v>
      </c>
      <c r="BO47">
        <v>0.21012844145298004</v>
      </c>
      <c r="BP47">
        <v>0.10384010523557663</v>
      </c>
      <c r="BQ47">
        <v>0.14522960782051086</v>
      </c>
      <c r="BR47">
        <v>8.2520723342895508E-2</v>
      </c>
      <c r="BS47">
        <v>0.18678790330886841</v>
      </c>
      <c r="BT47">
        <v>0.41697254776954651</v>
      </c>
      <c r="BU47">
        <v>6.4509466290473938E-2</v>
      </c>
      <c r="BV47">
        <v>1.3965026300866157E-4</v>
      </c>
      <c r="BW47">
        <v>2.073993906378746E-2</v>
      </c>
      <c r="BX47">
        <v>4.3999388813972473E-2</v>
      </c>
      <c r="BY47">
        <v>0.39752665162086487</v>
      </c>
      <c r="BZ47">
        <v>0.11102694272994995</v>
      </c>
      <c r="CA47">
        <v>1.4691777527332306E-2</v>
      </c>
      <c r="CB47">
        <v>2.5154320523142815E-2</v>
      </c>
      <c r="CC47">
        <v>4.0759861469268799E-2</v>
      </c>
      <c r="CD47">
        <v>0.23278434574604034</v>
      </c>
      <c r="CE47">
        <v>0.47816029191017151</v>
      </c>
      <c r="CF47">
        <v>0.2440132200717926</v>
      </c>
      <c r="CG47">
        <v>0.21737971901893616</v>
      </c>
      <c r="CH47">
        <v>6.044677272439003E-2</v>
      </c>
      <c r="CI47">
        <v>6.6483862698078156E-2</v>
      </c>
      <c r="CJ47">
        <v>8.1286787986755371E-2</v>
      </c>
      <c r="CK47">
        <v>5.5173516273498535E-2</v>
      </c>
      <c r="CL47">
        <v>0.20504844188690186</v>
      </c>
      <c r="CM47">
        <v>0.11969026178121567</v>
      </c>
      <c r="CN47">
        <v>4.5606419444084167E-2</v>
      </c>
      <c r="CO47">
        <v>2.667924202978611E-2</v>
      </c>
      <c r="CP47">
        <v>1.2585501186549664E-2</v>
      </c>
      <c r="CQ47">
        <v>4.5783389359712601E-2</v>
      </c>
      <c r="CR47">
        <v>5.7267215102910995E-2</v>
      </c>
      <c r="CS47">
        <v>7.305154949426651E-2</v>
      </c>
      <c r="CT47">
        <v>0.11672928929328918</v>
      </c>
      <c r="CU47">
        <v>7.7535323798656464E-2</v>
      </c>
      <c r="CV47">
        <v>4.5651808381080627E-2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0.52956384420394897</v>
      </c>
      <c r="DE47">
        <v>0.47043615579605103</v>
      </c>
      <c r="DF47">
        <v>8.8466241955757141E-2</v>
      </c>
      <c r="DG47">
        <v>0.50275254249572754</v>
      </c>
      <c r="DH47">
        <v>0.32960125803947449</v>
      </c>
      <c r="DI47">
        <v>7.4071347713470459E-2</v>
      </c>
      <c r="DJ47">
        <v>5.1085813902318478E-3</v>
      </c>
      <c r="DK47">
        <v>3.3523913472890854E-2</v>
      </c>
      <c r="DL47">
        <v>0.21831533312797546</v>
      </c>
      <c r="DM47">
        <v>0.11979172378778458</v>
      </c>
      <c r="DN47">
        <v>0.11931858211755753</v>
      </c>
      <c r="DO47">
        <v>0.36812633275985718</v>
      </c>
      <c r="DP47">
        <v>0.1409241110086441</v>
      </c>
      <c r="DX47">
        <v>1443.971435546875</v>
      </c>
      <c r="DY47">
        <v>1636.1556396484375</v>
      </c>
      <c r="DZ47">
        <v>1185.33056640625</v>
      </c>
      <c r="EA47">
        <v>356.15753173828125</v>
      </c>
      <c r="EB47">
        <v>998.65936279296875</v>
      </c>
      <c r="EC47">
        <v>1582.58251953125</v>
      </c>
      <c r="ED47">
        <v>1809.155029296875</v>
      </c>
      <c r="EE47">
        <v>1627.102783203125</v>
      </c>
      <c r="EF47">
        <v>597.8594970703125</v>
      </c>
      <c r="EG47">
        <v>827.8785400390625</v>
      </c>
      <c r="EH47">
        <v>1000.8707275390625</v>
      </c>
      <c r="EI47">
        <v>885.39971923828125</v>
      </c>
      <c r="EJ47">
        <v>1238.9595947265625</v>
      </c>
      <c r="EK47">
        <v>3098.890380859375</v>
      </c>
      <c r="EL47">
        <v>696.587890625</v>
      </c>
      <c r="EM47">
        <v>1502.263427734375</v>
      </c>
      <c r="EN47">
        <v>1213.330810546875</v>
      </c>
      <c r="EO47">
        <v>1231.0994873046875</v>
      </c>
      <c r="EP47">
        <v>1596.27197265625</v>
      </c>
      <c r="EQ47">
        <v>2446.038330078125</v>
      </c>
      <c r="ER47">
        <v>1331.6673583984375</v>
      </c>
      <c r="ES47">
        <v>1771.8651123046875</v>
      </c>
      <c r="ET47">
        <v>1296.1239013671875</v>
      </c>
      <c r="EU47">
        <v>991.4393310546875</v>
      </c>
      <c r="EV47">
        <v>1079.6861572265625</v>
      </c>
      <c r="EW47">
        <v>801.477783203125</v>
      </c>
      <c r="EX47">
        <v>503.244384765625</v>
      </c>
      <c r="EY47">
        <v>1437.71826171875</v>
      </c>
      <c r="EZ47">
        <v>881.15740966796875</v>
      </c>
      <c r="FA47">
        <v>2164.087890625</v>
      </c>
      <c r="FB47">
        <v>1246.576416015625</v>
      </c>
      <c r="FC47">
        <v>4131.4873046875</v>
      </c>
      <c r="FD47">
        <v>1167.2025146484375</v>
      </c>
      <c r="FE47">
        <v>4.1289877891540527</v>
      </c>
      <c r="FF47">
        <v>2726.6533203125</v>
      </c>
      <c r="FG47">
        <v>0.43264526128768921</v>
      </c>
      <c r="FH47">
        <v>0.18034972250461578</v>
      </c>
      <c r="FI47">
        <v>0.23271280527114868</v>
      </c>
      <c r="FJ47">
        <v>1405.011962890625</v>
      </c>
      <c r="FK47">
        <v>811.2913818359375</v>
      </c>
      <c r="FL47">
        <v>1157.446533203125</v>
      </c>
      <c r="FM47">
        <v>0.46119558811187744</v>
      </c>
      <c r="FN47">
        <v>0.23995520174503326</v>
      </c>
      <c r="FO47">
        <v>0.23493725061416626</v>
      </c>
      <c r="FP47">
        <v>5.6445609778165817E-2</v>
      </c>
      <c r="FQ47">
        <v>7.4663539417088032E-3</v>
      </c>
      <c r="FR47">
        <v>0.6831856369972229</v>
      </c>
      <c r="FS47">
        <v>0.56332910060882568</v>
      </c>
      <c r="FT47">
        <v>0.5717434287071228</v>
      </c>
      <c r="FU47">
        <v>0.47316151857376099</v>
      </c>
      <c r="FV47">
        <v>0.74136084318161011</v>
      </c>
      <c r="FW47">
        <v>0.33111384510993958</v>
      </c>
      <c r="FX47">
        <v>1.8173590302467346E-2</v>
      </c>
      <c r="FY47">
        <v>0.17171837389469147</v>
      </c>
      <c r="FZ47">
        <v>0.24858979880809784</v>
      </c>
      <c r="GA47">
        <v>0.25560751557350159</v>
      </c>
      <c r="GB47">
        <v>0.30591073632240295</v>
      </c>
      <c r="GC47">
        <v>0.68552643060684204</v>
      </c>
      <c r="GD47">
        <v>0.31447353959083557</v>
      </c>
      <c r="GE47">
        <v>0.1736849844455719</v>
      </c>
      <c r="GF47">
        <v>0.39061766862869263</v>
      </c>
      <c r="GG47">
        <v>9.8532386124134064E-2</v>
      </c>
      <c r="GH47">
        <v>3.8326680660247803E-2</v>
      </c>
      <c r="GI47">
        <v>0.22270609438419342</v>
      </c>
      <c r="GJ47">
        <v>7.6132193207740784E-2</v>
      </c>
      <c r="GK47">
        <v>0.98469644784927368</v>
      </c>
      <c r="GL47">
        <v>0.93125510215759277</v>
      </c>
      <c r="GM47">
        <v>0.31470984220504761</v>
      </c>
      <c r="GN47">
        <v>0.2942107617855072</v>
      </c>
    </row>
    <row r="48" spans="1:196" x14ac:dyDescent="0.25">
      <c r="A48" s="156" t="str">
        <f t="shared" si="0"/>
        <v>2014_3_RJ</v>
      </c>
      <c r="B48">
        <v>2014</v>
      </c>
      <c r="C48">
        <v>3</v>
      </c>
      <c r="D48" t="s">
        <v>19</v>
      </c>
      <c r="E48">
        <v>3154070.9445037842</v>
      </c>
      <c r="F48">
        <v>5488360.9462890625</v>
      </c>
      <c r="G48">
        <v>2334290.0017852783</v>
      </c>
      <c r="H48">
        <v>3001688.2140960693</v>
      </c>
      <c r="I48">
        <v>151431.24417114258</v>
      </c>
      <c r="J48">
        <v>1.2954045087099075E-3</v>
      </c>
      <c r="K48">
        <v>0.42531642317771912</v>
      </c>
      <c r="L48">
        <v>2.7085884939879179E-3</v>
      </c>
      <c r="M48">
        <v>0.12351375073194504</v>
      </c>
      <c r="N48">
        <v>0.46668088436126709</v>
      </c>
      <c r="O48">
        <v>0.53331911563873291</v>
      </c>
      <c r="P48">
        <v>7.3898839764297009E-3</v>
      </c>
      <c r="Q48">
        <v>0.23295584321022034</v>
      </c>
      <c r="R48">
        <v>0.49834364652633667</v>
      </c>
      <c r="S48">
        <v>0.22679710388183594</v>
      </c>
      <c r="T48">
        <v>3.4513507038354874E-2</v>
      </c>
      <c r="U48">
        <v>1.2309351935982704E-2</v>
      </c>
      <c r="V48">
        <v>0.14043369889259338</v>
      </c>
      <c r="W48">
        <v>0.11192452162504196</v>
      </c>
      <c r="X48">
        <v>4.9307718873023987E-2</v>
      </c>
      <c r="Y48">
        <v>0.36123323440551758</v>
      </c>
      <c r="Z48">
        <v>0.32479146122932434</v>
      </c>
      <c r="AA48">
        <v>1.2698521604761481E-3</v>
      </c>
      <c r="AB48">
        <v>9.1333188116550446E-2</v>
      </c>
      <c r="AC48">
        <v>6.0965117067098618E-2</v>
      </c>
      <c r="AD48">
        <v>0.17450454831123352</v>
      </c>
      <c r="AE48">
        <v>0.60044914484024048</v>
      </c>
      <c r="AF48">
        <v>7.0815518498420715E-2</v>
      </c>
      <c r="AG48">
        <v>6.626059184782207E-4</v>
      </c>
      <c r="AH48">
        <v>0.57468360662460327</v>
      </c>
      <c r="AI48">
        <v>0.487103670835495</v>
      </c>
      <c r="AJ48">
        <v>0.6819806694984436</v>
      </c>
      <c r="AK48">
        <v>6.2514007091522217E-2</v>
      </c>
      <c r="AL48">
        <v>0.67842453718185425</v>
      </c>
      <c r="AM48">
        <v>0.83847570419311523</v>
      </c>
      <c r="AN48">
        <v>0.56876903772354126</v>
      </c>
      <c r="AO48">
        <v>0.12092900276184082</v>
      </c>
      <c r="AP48">
        <v>0.26447200775146484</v>
      </c>
      <c r="AQ48">
        <v>0.39268514513969421</v>
      </c>
      <c r="AR48">
        <v>0.48342573642730713</v>
      </c>
      <c r="AS48">
        <v>0.45501589775085449</v>
      </c>
      <c r="AT48">
        <v>0.66109853982925415</v>
      </c>
      <c r="AU48">
        <v>0.72237116098403931</v>
      </c>
      <c r="AV48">
        <v>5.9028243413195014E-4</v>
      </c>
      <c r="AW48">
        <v>4.2455628514289856E-2</v>
      </c>
      <c r="AX48">
        <v>2.8339233249425888E-2</v>
      </c>
      <c r="AY48">
        <v>8.1117287278175354E-2</v>
      </c>
      <c r="AZ48">
        <v>0.27911484241485596</v>
      </c>
      <c r="BA48">
        <v>3.291812539100647E-2</v>
      </c>
      <c r="BB48">
        <v>3.0800799140706658E-4</v>
      </c>
      <c r="BC48">
        <v>0.45844122767448425</v>
      </c>
      <c r="BD48">
        <v>0.54155880212783813</v>
      </c>
      <c r="BE48">
        <v>6.1938627623021603E-3</v>
      </c>
      <c r="BF48">
        <v>0.22237247228622437</v>
      </c>
      <c r="BG48">
        <v>0.50244665145874023</v>
      </c>
      <c r="BH48">
        <v>0.2333349734544754</v>
      </c>
      <c r="BI48">
        <v>3.565201535820961E-2</v>
      </c>
      <c r="BJ48">
        <v>1.2430310249328613E-2</v>
      </c>
      <c r="BK48">
        <v>0.13783559203147888</v>
      </c>
      <c r="BL48">
        <v>0.11183677613735199</v>
      </c>
      <c r="BM48">
        <v>4.7428775578737259E-2</v>
      </c>
      <c r="BN48">
        <v>0.35766002535820007</v>
      </c>
      <c r="BO48">
        <v>0.33280852437019348</v>
      </c>
      <c r="BP48">
        <v>1.2700703227892518E-3</v>
      </c>
      <c r="BQ48">
        <v>9.134887158870697E-2</v>
      </c>
      <c r="BR48">
        <v>6.0975585132837296E-2</v>
      </c>
      <c r="BS48">
        <v>0.17436280846595764</v>
      </c>
      <c r="BT48">
        <v>0.6005522608757019</v>
      </c>
      <c r="BU48">
        <v>7.0827677845954895E-2</v>
      </c>
      <c r="BV48">
        <v>6.6271971445530653E-4</v>
      </c>
      <c r="BW48">
        <v>2.8889598324894905E-2</v>
      </c>
      <c r="BX48">
        <v>3.4332916140556335E-2</v>
      </c>
      <c r="BY48">
        <v>0.49859386682510376</v>
      </c>
      <c r="BZ48">
        <v>5.4333709180355072E-2</v>
      </c>
      <c r="CA48">
        <v>1.141256932169199E-2</v>
      </c>
      <c r="CB48">
        <v>5.5607948452234268E-3</v>
      </c>
      <c r="CC48">
        <v>3.0466232448816299E-2</v>
      </c>
      <c r="CD48">
        <v>0.21018798649311066</v>
      </c>
      <c r="CE48">
        <v>0.50834834575653076</v>
      </c>
      <c r="CF48">
        <v>0.23272818326950073</v>
      </c>
      <c r="CG48">
        <v>0.1936718076467514</v>
      </c>
      <c r="CH48">
        <v>6.5251663327217102E-2</v>
      </c>
      <c r="CI48">
        <v>4.8011362552642822E-2</v>
      </c>
      <c r="CJ48">
        <v>6.4765714108943939E-2</v>
      </c>
      <c r="CK48">
        <v>3.3350467681884766E-2</v>
      </c>
      <c r="CL48">
        <v>0.18022535741329193</v>
      </c>
      <c r="CM48">
        <v>9.0955480933189392E-2</v>
      </c>
      <c r="CN48">
        <v>4.0477503091096878E-2</v>
      </c>
      <c r="CO48">
        <v>2.0878789946436882E-2</v>
      </c>
      <c r="CP48">
        <v>1.6919508576393127E-2</v>
      </c>
      <c r="CQ48">
        <v>3.8961246609687805E-2</v>
      </c>
      <c r="CR48">
        <v>6.4756155014038086E-2</v>
      </c>
      <c r="CS48">
        <v>4.9059085547924042E-2</v>
      </c>
      <c r="CT48">
        <v>8.4578476846218109E-2</v>
      </c>
      <c r="CU48">
        <v>5.734412744641304E-2</v>
      </c>
      <c r="CV48">
        <v>2.4821888655424118E-2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0.62953680753707886</v>
      </c>
      <c r="DE48">
        <v>0.37046319246292114</v>
      </c>
      <c r="DF48">
        <v>2.7740191668272018E-2</v>
      </c>
      <c r="DG48">
        <v>0.44132494926452637</v>
      </c>
      <c r="DH48">
        <v>0.42014440894126892</v>
      </c>
      <c r="DI48">
        <v>9.8627671599388123E-2</v>
      </c>
      <c r="DJ48">
        <v>1.2162778526544571E-2</v>
      </c>
      <c r="DK48">
        <v>9.9890455603599548E-3</v>
      </c>
      <c r="DL48">
        <v>0.18941237032413483</v>
      </c>
      <c r="DM48">
        <v>0.11436697840690613</v>
      </c>
      <c r="DN48">
        <v>8.6862176656723022E-2</v>
      </c>
      <c r="DO48">
        <v>0.43145212531089783</v>
      </c>
      <c r="DP48">
        <v>0.16791729629039764</v>
      </c>
      <c r="DX48">
        <v>1799.6512451171875</v>
      </c>
      <c r="DY48">
        <v>1980.7777099609375</v>
      </c>
      <c r="DZ48">
        <v>1585.765625</v>
      </c>
      <c r="EA48">
        <v>517.4168701171875</v>
      </c>
      <c r="EB48">
        <v>1241.927734375</v>
      </c>
      <c r="EC48">
        <v>1810.6864013671875</v>
      </c>
      <c r="ED48">
        <v>2208.92431640625</v>
      </c>
      <c r="EE48">
        <v>2673.155029296875</v>
      </c>
      <c r="EF48">
        <v>1258.7681884765625</v>
      </c>
      <c r="EG48">
        <v>844.22967529296875</v>
      </c>
      <c r="EH48">
        <v>991.88427734375</v>
      </c>
      <c r="EI48">
        <v>985.3231201171875</v>
      </c>
      <c r="EJ48">
        <v>1205.9417724609375</v>
      </c>
      <c r="EK48">
        <v>3241.5771484375</v>
      </c>
      <c r="EL48">
        <v>535.7642822265625</v>
      </c>
      <c r="EM48">
        <v>2220.344970703125</v>
      </c>
      <c r="EN48">
        <v>1323.876708984375</v>
      </c>
      <c r="EO48">
        <v>1306.048095703125</v>
      </c>
      <c r="EP48">
        <v>1781.2994384765625</v>
      </c>
      <c r="EQ48">
        <v>3053.483154296875</v>
      </c>
      <c r="ER48">
        <v>2632.399169921875</v>
      </c>
      <c r="ES48">
        <v>2189.107177734375</v>
      </c>
      <c r="ET48">
        <v>1608.4326171875</v>
      </c>
      <c r="EU48">
        <v>1194.1646728515625</v>
      </c>
      <c r="EV48">
        <v>1246.152587890625</v>
      </c>
      <c r="EW48">
        <v>755.7464599609375</v>
      </c>
      <c r="EX48">
        <v>612.5657958984375</v>
      </c>
      <c r="EY48">
        <v>1561.9671630859375</v>
      </c>
      <c r="EZ48">
        <v>1120.0609130859375</v>
      </c>
      <c r="FA48">
        <v>4274.7041015625</v>
      </c>
      <c r="FB48">
        <v>1195.01806640625</v>
      </c>
      <c r="FC48">
        <v>5049.7626953125</v>
      </c>
      <c r="FD48">
        <v>1424.569580078125</v>
      </c>
      <c r="FE48">
        <v>43.099754333496094</v>
      </c>
      <c r="FF48">
        <v>3306.81591796875</v>
      </c>
      <c r="FG48">
        <v>0.53880351781845093</v>
      </c>
      <c r="FH48">
        <v>9.4382934272289276E-2</v>
      </c>
      <c r="FI48">
        <v>0.21015189588069916</v>
      </c>
      <c r="FJ48">
        <v>1557.1910400390625</v>
      </c>
      <c r="FK48">
        <v>928.7261962890625</v>
      </c>
      <c r="FL48">
        <v>1417.46044921875</v>
      </c>
      <c r="FM48">
        <v>0.49531188607215881</v>
      </c>
      <c r="FN48">
        <v>0.23271773755550385</v>
      </c>
      <c r="FO48">
        <v>0.20391057431697845</v>
      </c>
      <c r="FP48">
        <v>5.6589707732200623E-2</v>
      </c>
      <c r="FQ48">
        <v>1.1470116674900055E-2</v>
      </c>
      <c r="FR48">
        <v>0.62690144777297974</v>
      </c>
      <c r="FS48">
        <v>0.56178611516952515</v>
      </c>
      <c r="FT48">
        <v>0.52442753314971924</v>
      </c>
      <c r="FU48">
        <v>0.42732927203178406</v>
      </c>
      <c r="FV48">
        <v>0.79131454229354858</v>
      </c>
      <c r="FW48">
        <v>0.3489801287651062</v>
      </c>
      <c r="FX48">
        <v>6.4357910305261612E-3</v>
      </c>
      <c r="FY48">
        <v>0.11488166451454163</v>
      </c>
      <c r="FZ48">
        <v>0.17939737439155579</v>
      </c>
      <c r="GA48">
        <v>0.28684380650520325</v>
      </c>
      <c r="GB48">
        <v>0.41244137287139893</v>
      </c>
      <c r="GC48">
        <v>0.7013477087020874</v>
      </c>
      <c r="GD48">
        <v>0.29865232110023499</v>
      </c>
      <c r="GE48">
        <v>5.3079914301633835E-2</v>
      </c>
      <c r="GF48">
        <v>0.28465721011161804</v>
      </c>
      <c r="GG48">
        <v>0.15308959782123566</v>
      </c>
      <c r="GH48">
        <v>2.4891262874007225E-2</v>
      </c>
      <c r="GI48">
        <v>0.32308414578437805</v>
      </c>
      <c r="GJ48">
        <v>0.16119788587093353</v>
      </c>
      <c r="GK48">
        <v>0.99382710456848145</v>
      </c>
      <c r="GL48">
        <v>0.95071554183959961</v>
      </c>
      <c r="GM48">
        <v>0.21172071993350983</v>
      </c>
      <c r="GN48">
        <v>0.14906026422977448</v>
      </c>
    </row>
    <row r="49" spans="1:196" x14ac:dyDescent="0.25">
      <c r="A49" s="156" t="str">
        <f t="shared" si="0"/>
        <v>2014_3_RMRJ</v>
      </c>
      <c r="B49">
        <v>2014</v>
      </c>
      <c r="C49">
        <v>3</v>
      </c>
      <c r="D49" t="s">
        <v>17</v>
      </c>
      <c r="E49">
        <v>5813473.1173095703</v>
      </c>
      <c r="F49">
        <v>10177451.92414093</v>
      </c>
      <c r="G49">
        <v>4363978.8068313599</v>
      </c>
      <c r="H49">
        <v>5452978.4673309326</v>
      </c>
      <c r="I49">
        <v>356831.97822570801</v>
      </c>
      <c r="J49">
        <v>1.2726277345791459E-3</v>
      </c>
      <c r="K49">
        <v>0.4287889301776886</v>
      </c>
      <c r="L49">
        <v>2.2315059322863817E-3</v>
      </c>
      <c r="M49">
        <v>0.10026790201663971</v>
      </c>
      <c r="N49">
        <v>0.45157617330551147</v>
      </c>
      <c r="O49">
        <v>0.54842382669448853</v>
      </c>
      <c r="P49">
        <v>9.1426288709044456E-3</v>
      </c>
      <c r="Q49">
        <v>0.2389218807220459</v>
      </c>
      <c r="R49">
        <v>0.50122267007827759</v>
      </c>
      <c r="S49">
        <v>0.22158142924308777</v>
      </c>
      <c r="T49">
        <v>2.9131421819329262E-2</v>
      </c>
      <c r="U49">
        <v>1.8498972058296204E-2</v>
      </c>
      <c r="V49">
        <v>0.17235834896564484</v>
      </c>
      <c r="W49">
        <v>0.13459388911724091</v>
      </c>
      <c r="X49">
        <v>5.495154857635498E-2</v>
      </c>
      <c r="Y49">
        <v>0.37601327896118164</v>
      </c>
      <c r="Z49">
        <v>0.24358396232128143</v>
      </c>
      <c r="AA49">
        <v>3.5960441455245018E-3</v>
      </c>
      <c r="AB49">
        <v>0.10039547830820084</v>
      </c>
      <c r="AC49">
        <v>8.2438573241233826E-2</v>
      </c>
      <c r="AD49">
        <v>0.18740232288837433</v>
      </c>
      <c r="AE49">
        <v>0.56243199110031128</v>
      </c>
      <c r="AF49">
        <v>6.3370868563652039E-2</v>
      </c>
      <c r="AG49">
        <v>3.6473953514359891E-4</v>
      </c>
      <c r="AH49">
        <v>0.57121104001998901</v>
      </c>
      <c r="AI49">
        <v>0.4743877649307251</v>
      </c>
      <c r="AJ49">
        <v>0.6866002082824707</v>
      </c>
      <c r="AK49">
        <v>7.2195053100585938E-2</v>
      </c>
      <c r="AL49">
        <v>0.67893069982528687</v>
      </c>
      <c r="AM49">
        <v>0.81304901838302612</v>
      </c>
      <c r="AN49">
        <v>0.56538093090057373</v>
      </c>
      <c r="AO49">
        <v>0.11045872420072556</v>
      </c>
      <c r="AP49">
        <v>0.23859238624572754</v>
      </c>
      <c r="AQ49">
        <v>0.4006427526473999</v>
      </c>
      <c r="AR49">
        <v>0.53264802694320679</v>
      </c>
      <c r="AS49">
        <v>0.46797895431518555</v>
      </c>
      <c r="AT49">
        <v>0.69787973165512085</v>
      </c>
      <c r="AU49">
        <v>0.72924345731735229</v>
      </c>
      <c r="AV49">
        <v>1.6172488685697317E-3</v>
      </c>
      <c r="AW49">
        <v>4.515085369348526E-2</v>
      </c>
      <c r="AX49">
        <v>3.7075098603963852E-2</v>
      </c>
      <c r="AY49">
        <v>8.4280446171760559E-2</v>
      </c>
      <c r="AZ49">
        <v>0.25294250249862671</v>
      </c>
      <c r="BA49">
        <v>2.8499780222773552E-2</v>
      </c>
      <c r="BB49">
        <v>1.6403429617639631E-4</v>
      </c>
      <c r="BC49">
        <v>0.44228264689445496</v>
      </c>
      <c r="BD49">
        <v>0.55771738290786743</v>
      </c>
      <c r="BE49">
        <v>7.2126933373510838E-3</v>
      </c>
      <c r="BF49">
        <v>0.223894402384758</v>
      </c>
      <c r="BG49">
        <v>0.50968897342681885</v>
      </c>
      <c r="BH49">
        <v>0.22894018888473511</v>
      </c>
      <c r="BI49">
        <v>3.0263748019933701E-2</v>
      </c>
      <c r="BJ49">
        <v>1.8559759482741356E-2</v>
      </c>
      <c r="BK49">
        <v>0.17146505415439606</v>
      </c>
      <c r="BL49">
        <v>0.13536939024925232</v>
      </c>
      <c r="BM49">
        <v>5.2223294973373413E-2</v>
      </c>
      <c r="BN49">
        <v>0.37246924638748169</v>
      </c>
      <c r="BO49">
        <v>0.24991326034069061</v>
      </c>
      <c r="BP49">
        <v>3.5966970026493073E-3</v>
      </c>
      <c r="BQ49">
        <v>0.10041370242834091</v>
      </c>
      <c r="BR49">
        <v>8.2453548908233643E-2</v>
      </c>
      <c r="BS49">
        <v>0.18725478649139404</v>
      </c>
      <c r="BT49">
        <v>0.56253409385681152</v>
      </c>
      <c r="BU49">
        <v>6.3382379710674286E-2</v>
      </c>
      <c r="BV49">
        <v>3.6480574635788798E-4</v>
      </c>
      <c r="BW49">
        <v>3.2877653837203979E-2</v>
      </c>
      <c r="BX49">
        <v>4.6496797353029251E-2</v>
      </c>
      <c r="BY49">
        <v>0.48314303159713745</v>
      </c>
      <c r="BZ49">
        <v>6.4814470708370209E-2</v>
      </c>
      <c r="CA49">
        <v>1.1426256038248539E-2</v>
      </c>
      <c r="CB49">
        <v>8.7121892720460892E-3</v>
      </c>
      <c r="CC49">
        <v>2.677437849342823E-2</v>
      </c>
      <c r="CD49">
        <v>0.22325579822063446</v>
      </c>
      <c r="CE49">
        <v>0.50784766674041748</v>
      </c>
      <c r="CF49">
        <v>0.23138236999511719</v>
      </c>
      <c r="CG49">
        <v>0.19969405233860016</v>
      </c>
      <c r="CH49">
        <v>6.1075892299413681E-2</v>
      </c>
      <c r="CI49">
        <v>6.1380170285701752E-2</v>
      </c>
      <c r="CJ49">
        <v>8.0526076257228851E-2</v>
      </c>
      <c r="CK49">
        <v>4.5615296810865402E-2</v>
      </c>
      <c r="CL49">
        <v>0.23614870011806488</v>
      </c>
      <c r="CM49">
        <v>0.1196160688996315</v>
      </c>
      <c r="CN49">
        <v>4.6166293323040009E-2</v>
      </c>
      <c r="CO49">
        <v>3.0500432476401329E-2</v>
      </c>
      <c r="CP49">
        <v>2.5550926104187965E-2</v>
      </c>
      <c r="CQ49">
        <v>5.892794206738472E-2</v>
      </c>
      <c r="CR49">
        <v>6.4860843122005463E-2</v>
      </c>
      <c r="CS49">
        <v>5.6053299456834793E-2</v>
      </c>
      <c r="CT49">
        <v>0.10770893096923828</v>
      </c>
      <c r="CU49">
        <v>7.0536896586418152E-2</v>
      </c>
      <c r="CV49">
        <v>3.7460356950759888E-2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0.59243327379226685</v>
      </c>
      <c r="DE49">
        <v>0.40756672620773315</v>
      </c>
      <c r="DF49">
        <v>3.5174548625946045E-2</v>
      </c>
      <c r="DG49">
        <v>0.46560469269752502</v>
      </c>
      <c r="DH49">
        <v>0.37698805332183838</v>
      </c>
      <c r="DI49">
        <v>0.11010606586933136</v>
      </c>
      <c r="DJ49">
        <v>1.212663296610117E-2</v>
      </c>
      <c r="DK49">
        <v>1.7759909853339195E-2</v>
      </c>
      <c r="DL49">
        <v>0.18213224411010742</v>
      </c>
      <c r="DM49">
        <v>0.1229131668806076</v>
      </c>
      <c r="DN49">
        <v>9.6428088843822479E-2</v>
      </c>
      <c r="DO49">
        <v>0.43210715055465698</v>
      </c>
      <c r="DP49">
        <v>0.14865943789482117</v>
      </c>
      <c r="DX49">
        <v>1520.3258056640625</v>
      </c>
      <c r="DY49">
        <v>1676.2061767578125</v>
      </c>
      <c r="DZ49">
        <v>1323.7724609375</v>
      </c>
      <c r="EA49">
        <v>490.84539794921875</v>
      </c>
      <c r="EB49">
        <v>1098.6690673828125</v>
      </c>
      <c r="EC49">
        <v>1546.222412109375</v>
      </c>
      <c r="ED49">
        <v>1830.3756103515625</v>
      </c>
      <c r="EE49">
        <v>2109.70556640625</v>
      </c>
      <c r="EF49">
        <v>981.1380615234375</v>
      </c>
      <c r="EG49">
        <v>836.6712646484375</v>
      </c>
      <c r="EH49">
        <v>972.99554443359375</v>
      </c>
      <c r="EI49">
        <v>955.21282958984375</v>
      </c>
      <c r="EJ49">
        <v>1185.3245849609375</v>
      </c>
      <c r="EK49">
        <v>2943.762451171875</v>
      </c>
      <c r="EL49">
        <v>1141.736572265625</v>
      </c>
      <c r="EM49">
        <v>1733.0130615234375</v>
      </c>
      <c r="EN49">
        <v>1169.2615966796875</v>
      </c>
      <c r="EO49">
        <v>1155.5146484375</v>
      </c>
      <c r="EP49">
        <v>1528.75146484375</v>
      </c>
      <c r="EQ49">
        <v>2659.206298828125</v>
      </c>
      <c r="ER49">
        <v>2632.399169921875</v>
      </c>
      <c r="ES49">
        <v>1799.7244873046875</v>
      </c>
      <c r="ET49">
        <v>1372.195556640625</v>
      </c>
      <c r="EU49">
        <v>1098.1964111328125</v>
      </c>
      <c r="EV49">
        <v>1139.68896484375</v>
      </c>
      <c r="EW49">
        <v>759.7891845703125</v>
      </c>
      <c r="EX49">
        <v>638.6217041015625</v>
      </c>
      <c r="EY49">
        <v>1369.0404052734375</v>
      </c>
      <c r="EZ49">
        <v>964.1505126953125</v>
      </c>
      <c r="FA49">
        <v>3183.129638671875</v>
      </c>
      <c r="FB49">
        <v>1259.4378662109375</v>
      </c>
      <c r="FC49">
        <v>4429.6318359375</v>
      </c>
      <c r="FD49">
        <v>1260.934814453125</v>
      </c>
      <c r="FE49">
        <v>28.79728889465332</v>
      </c>
      <c r="FF49">
        <v>2934.879150390625</v>
      </c>
      <c r="FG49">
        <v>0.52735120058059692</v>
      </c>
      <c r="FH49">
        <v>0.12009617686271667</v>
      </c>
      <c r="FI49">
        <v>0.22330230474472046</v>
      </c>
      <c r="FJ49">
        <v>1355.1456298828125</v>
      </c>
      <c r="FK49">
        <v>851.04779052734375</v>
      </c>
      <c r="FL49">
        <v>1251.789794921875</v>
      </c>
      <c r="FM49">
        <v>0.49078750610351563</v>
      </c>
      <c r="FN49">
        <v>0.23099738359451294</v>
      </c>
      <c r="FO49">
        <v>0.21478694677352905</v>
      </c>
      <c r="FP49">
        <v>5.5006667971611023E-2</v>
      </c>
      <c r="FQ49">
        <v>8.4214955568313599E-3</v>
      </c>
      <c r="FR49">
        <v>0.63013911247253418</v>
      </c>
      <c r="FS49">
        <v>0.54160535335540771</v>
      </c>
      <c r="FT49">
        <v>0.5323757529258728</v>
      </c>
      <c r="FU49">
        <v>0.41894206404685974</v>
      </c>
      <c r="FV49">
        <v>0.79773741960525513</v>
      </c>
      <c r="FW49">
        <v>0.36074510216712952</v>
      </c>
      <c r="FX49">
        <v>1.2728788889944553E-2</v>
      </c>
      <c r="FY49">
        <v>0.13089735805988312</v>
      </c>
      <c r="FZ49">
        <v>0.20900307595729828</v>
      </c>
      <c r="GA49">
        <v>0.27671045064926147</v>
      </c>
      <c r="GB49">
        <v>0.37066033482551575</v>
      </c>
      <c r="GC49">
        <v>0.69447451829910278</v>
      </c>
      <c r="GD49">
        <v>0.30552545189857483</v>
      </c>
      <c r="GE49">
        <v>8.8717073202133179E-2</v>
      </c>
      <c r="GF49">
        <v>0.33320212364196777</v>
      </c>
      <c r="GG49">
        <v>0.14794471859931946</v>
      </c>
      <c r="GH49">
        <v>2.9256273061037064E-2</v>
      </c>
      <c r="GI49">
        <v>0.28711172938346863</v>
      </c>
      <c r="GJ49">
        <v>0.113768070936203</v>
      </c>
      <c r="GK49">
        <v>0.98920631408691406</v>
      </c>
      <c r="GL49">
        <v>0.93727093935012817</v>
      </c>
      <c r="GM49">
        <v>0.24577200412750244</v>
      </c>
      <c r="GN49">
        <v>0.18549180030822754</v>
      </c>
    </row>
    <row r="50" spans="1:196" x14ac:dyDescent="0.25">
      <c r="A50" s="156" t="str">
        <f t="shared" si="0"/>
        <v>2014_3_SEMT</v>
      </c>
      <c r="B50">
        <v>2014</v>
      </c>
      <c r="C50">
        <v>3</v>
      </c>
      <c r="D50" t="s">
        <v>15</v>
      </c>
      <c r="E50">
        <v>20823267.747161865</v>
      </c>
      <c r="F50">
        <v>33346581.211158752</v>
      </c>
      <c r="G50">
        <v>12523313.463996887</v>
      </c>
      <c r="H50">
        <v>19287823.4504776</v>
      </c>
      <c r="I50">
        <v>1512540.6121063232</v>
      </c>
      <c r="J50">
        <v>2.6243464089930058E-3</v>
      </c>
      <c r="K50">
        <v>0.37555015087127686</v>
      </c>
      <c r="L50">
        <v>4.8477719537913799E-3</v>
      </c>
      <c r="M50">
        <v>8.1224620342254639E-2</v>
      </c>
      <c r="N50">
        <v>0.46170651912689209</v>
      </c>
      <c r="O50">
        <v>0.53829348087310791</v>
      </c>
      <c r="P50">
        <v>1.8480740487575531E-2</v>
      </c>
      <c r="Q50">
        <v>0.26629734039306641</v>
      </c>
      <c r="R50">
        <v>0.4864286482334137</v>
      </c>
      <c r="S50">
        <v>0.20337240397930145</v>
      </c>
      <c r="T50">
        <v>2.5420878082513809E-2</v>
      </c>
      <c r="U50">
        <v>1.6171958297491074E-2</v>
      </c>
      <c r="V50">
        <v>0.1702612042427063</v>
      </c>
      <c r="W50">
        <v>0.11543209105730057</v>
      </c>
      <c r="X50">
        <v>5.7472128421068192E-2</v>
      </c>
      <c r="Y50">
        <v>0.3563380241394043</v>
      </c>
      <c r="Z50">
        <v>0.28432458639144897</v>
      </c>
      <c r="AA50">
        <v>4.1978214867413044E-3</v>
      </c>
      <c r="AB50">
        <v>0.14014109969139099</v>
      </c>
      <c r="AC50">
        <v>7.4782490730285645E-2</v>
      </c>
      <c r="AD50">
        <v>0.18241633474826813</v>
      </c>
      <c r="AE50">
        <v>0.54975301027297974</v>
      </c>
      <c r="AF50">
        <v>4.8543259501457214E-2</v>
      </c>
      <c r="AG50">
        <v>1.659625704633072E-4</v>
      </c>
      <c r="AH50">
        <v>0.62444984912872314</v>
      </c>
      <c r="AI50">
        <v>0.53660541772842407</v>
      </c>
      <c r="AJ50">
        <v>0.72645306587219238</v>
      </c>
      <c r="AK50">
        <v>0.14795117080211639</v>
      </c>
      <c r="AL50">
        <v>0.76300907135009766</v>
      </c>
      <c r="AM50">
        <v>0.83463245630264282</v>
      </c>
      <c r="AN50">
        <v>0.59518951177597046</v>
      </c>
      <c r="AO50">
        <v>0.1252322643995285</v>
      </c>
      <c r="AP50">
        <v>0.26738101243972778</v>
      </c>
      <c r="AQ50">
        <v>0.4422573447227478</v>
      </c>
      <c r="AR50">
        <v>0.55929273366928101</v>
      </c>
      <c r="AS50">
        <v>0.51121234893798828</v>
      </c>
      <c r="AT50">
        <v>0.7409050464630127</v>
      </c>
      <c r="AU50">
        <v>0.79825574159622192</v>
      </c>
      <c r="AV50">
        <v>2.0154430530965328E-3</v>
      </c>
      <c r="AW50">
        <v>6.7284040153026581E-2</v>
      </c>
      <c r="AX50">
        <v>3.5904299467802048E-2</v>
      </c>
      <c r="AY50">
        <v>8.7581075727939606E-2</v>
      </c>
      <c r="AZ50">
        <v>0.26394543051719666</v>
      </c>
      <c r="BA50">
        <v>2.3306412622332573E-2</v>
      </c>
      <c r="BB50">
        <v>7.968134741531685E-5</v>
      </c>
      <c r="BC50">
        <v>0.45509234070777893</v>
      </c>
      <c r="BD50">
        <v>0.54490768909454346</v>
      </c>
      <c r="BE50">
        <v>1.3450941070914268E-2</v>
      </c>
      <c r="BF50">
        <v>0.24903313815593719</v>
      </c>
      <c r="BG50">
        <v>0.49776837229728699</v>
      </c>
      <c r="BH50">
        <v>0.21289001405239105</v>
      </c>
      <c r="BI50">
        <v>2.6857543736696243E-2</v>
      </c>
      <c r="BJ50">
        <v>1.6507644206285477E-2</v>
      </c>
      <c r="BK50">
        <v>0.17143875360488892</v>
      </c>
      <c r="BL50">
        <v>0.11340057849884033</v>
      </c>
      <c r="BM50">
        <v>5.3383037447929382E-2</v>
      </c>
      <c r="BN50">
        <v>0.35265323519706726</v>
      </c>
      <c r="BO50">
        <v>0.29261672496795654</v>
      </c>
      <c r="BP50">
        <v>4.1984617710113525E-3</v>
      </c>
      <c r="BQ50">
        <v>0.14016246795654297</v>
      </c>
      <c r="BR50">
        <v>7.4735976755619049E-2</v>
      </c>
      <c r="BS50">
        <v>0.18239280581474304</v>
      </c>
      <c r="BT50">
        <v>0.54979366064071655</v>
      </c>
      <c r="BU50">
        <v>4.855065792798996E-2</v>
      </c>
      <c r="BV50">
        <v>1.659878616919741E-4</v>
      </c>
      <c r="BW50">
        <v>2.7351189404726028E-2</v>
      </c>
      <c r="BX50">
        <v>3.8909792900085449E-2</v>
      </c>
      <c r="BY50">
        <v>0.50533825159072876</v>
      </c>
      <c r="BZ50">
        <v>8.2196488976478577E-2</v>
      </c>
      <c r="CA50">
        <v>1.5307804569602013E-2</v>
      </c>
      <c r="CB50">
        <v>8.3381151780486107E-3</v>
      </c>
      <c r="CC50">
        <v>4.0288452059030533E-2</v>
      </c>
      <c r="CD50">
        <v>0.196197509765625</v>
      </c>
      <c r="CE50">
        <v>0.4764876663684845</v>
      </c>
      <c r="CF50">
        <v>0.23213069140911102</v>
      </c>
      <c r="CG50">
        <v>0.23133498430252075</v>
      </c>
      <c r="CH50">
        <v>6.0046643018722534E-2</v>
      </c>
      <c r="CI50">
        <v>7.263704389333725E-2</v>
      </c>
      <c r="CJ50">
        <v>8.5791721940040588E-2</v>
      </c>
      <c r="CK50">
        <v>6.1353977769613266E-2</v>
      </c>
      <c r="CL50">
        <v>0.31376326084136963</v>
      </c>
      <c r="CM50">
        <v>0.13229018449783325</v>
      </c>
      <c r="CN50">
        <v>5.1489647477865219E-2</v>
      </c>
      <c r="CO50">
        <v>2.9601752758026123E-2</v>
      </c>
      <c r="CP50">
        <v>2.1388968452811241E-2</v>
      </c>
      <c r="CQ50">
        <v>5.4510302841663361E-2</v>
      </c>
      <c r="CR50">
        <v>6.5560765564441681E-2</v>
      </c>
      <c r="CS50">
        <v>8.8611669838428497E-2</v>
      </c>
      <c r="CT50">
        <v>0.13722303509712219</v>
      </c>
      <c r="CU50">
        <v>8.2483023405075073E-2</v>
      </c>
      <c r="CV50">
        <v>4.6025149524211884E-2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0.5453222393989563</v>
      </c>
      <c r="DE50">
        <v>0.45467773079872131</v>
      </c>
      <c r="DF50">
        <v>7.9829476773738861E-2</v>
      </c>
      <c r="DG50">
        <v>0.48499387502670288</v>
      </c>
      <c r="DH50">
        <v>0.3448108434677124</v>
      </c>
      <c r="DI50">
        <v>8.2880295813083649E-2</v>
      </c>
      <c r="DJ50">
        <v>7.4855238199234009E-3</v>
      </c>
      <c r="DK50">
        <v>1.2136209756135941E-2</v>
      </c>
      <c r="DL50">
        <v>0.1536744087934494</v>
      </c>
      <c r="DM50">
        <v>0.14081837236881256</v>
      </c>
      <c r="DN50">
        <v>0.10857407748699188</v>
      </c>
      <c r="DO50">
        <v>0.40463981032371521</v>
      </c>
      <c r="DP50">
        <v>0.1801571398973465</v>
      </c>
      <c r="DX50">
        <v>1960.0771484375</v>
      </c>
      <c r="DY50">
        <v>2265.3623046875</v>
      </c>
      <c r="DZ50">
        <v>1594.542724609375</v>
      </c>
      <c r="EA50">
        <v>507.65045166015625</v>
      </c>
      <c r="EB50">
        <v>1277.692138671875</v>
      </c>
      <c r="EC50">
        <v>2092.278076171875</v>
      </c>
      <c r="ED50">
        <v>2471.510009765625</v>
      </c>
      <c r="EE50">
        <v>2518.94970703125</v>
      </c>
      <c r="EF50">
        <v>958.37017822265625</v>
      </c>
      <c r="EG50">
        <v>994.79010009765625</v>
      </c>
      <c r="EH50">
        <v>1088.5645751953125</v>
      </c>
      <c r="EI50">
        <v>1064.9761962890625</v>
      </c>
      <c r="EJ50">
        <v>1357.4033203125</v>
      </c>
      <c r="EK50">
        <v>3809.998779296875</v>
      </c>
      <c r="EL50">
        <v>1386.469482421875</v>
      </c>
      <c r="EM50">
        <v>2105.747802734375</v>
      </c>
      <c r="EN50">
        <v>1445.391357421875</v>
      </c>
      <c r="EO50">
        <v>1517.19189453125</v>
      </c>
      <c r="EP50">
        <v>2030.6571044921875</v>
      </c>
      <c r="EQ50">
        <v>3247.287841796875</v>
      </c>
      <c r="ER50">
        <v>1872.467529296875</v>
      </c>
      <c r="ES50">
        <v>2391.585205078125</v>
      </c>
      <c r="ET50">
        <v>1762.2646484375</v>
      </c>
      <c r="EU50">
        <v>1363.985107421875</v>
      </c>
      <c r="EV50">
        <v>1598.5513916015625</v>
      </c>
      <c r="EW50">
        <v>897.88720703125</v>
      </c>
      <c r="EX50">
        <v>713.10516357421875</v>
      </c>
      <c r="EY50">
        <v>1809.971435546875</v>
      </c>
      <c r="EZ50">
        <v>1364.1072998046875</v>
      </c>
      <c r="FA50">
        <v>2816.404052734375</v>
      </c>
      <c r="FB50">
        <v>1461.0103759765625</v>
      </c>
      <c r="FC50">
        <v>5636.52392578125</v>
      </c>
      <c r="FD50">
        <v>1677.64892578125</v>
      </c>
      <c r="FE50">
        <v>3.7421572208404541</v>
      </c>
      <c r="FF50">
        <v>3318.63623046875</v>
      </c>
      <c r="FG50">
        <v>0.54791373014450073</v>
      </c>
      <c r="FH50">
        <v>0.1295127272605896</v>
      </c>
      <c r="FI50">
        <v>0.1962248831987381</v>
      </c>
      <c r="FJ50">
        <v>1758.4052734375</v>
      </c>
      <c r="FK50">
        <v>1131.09716796875</v>
      </c>
      <c r="FL50">
        <v>1655.0511474609375</v>
      </c>
      <c r="FM50">
        <v>0.45813986659049988</v>
      </c>
      <c r="FN50">
        <v>0.22861629724502563</v>
      </c>
      <c r="FO50">
        <v>0.25105410814285278</v>
      </c>
      <c r="FP50">
        <v>5.3759969770908356E-2</v>
      </c>
      <c r="FQ50">
        <v>8.4297489374876022E-3</v>
      </c>
      <c r="FR50">
        <v>0.68322205543518066</v>
      </c>
      <c r="FS50">
        <v>0.57996636629104614</v>
      </c>
      <c r="FT50">
        <v>0.60704195499420166</v>
      </c>
      <c r="FU50">
        <v>0.47630506753921509</v>
      </c>
      <c r="FV50">
        <v>0.82446163892745972</v>
      </c>
      <c r="FW50">
        <v>0.32446682453155518</v>
      </c>
      <c r="FX50">
        <v>1.3217166066169739E-2</v>
      </c>
      <c r="FY50">
        <v>0.14784130454063416</v>
      </c>
      <c r="FZ50">
        <v>0.22270213067531586</v>
      </c>
      <c r="GA50">
        <v>0.27569442987442017</v>
      </c>
      <c r="GB50">
        <v>0.3405449390411377</v>
      </c>
      <c r="GC50">
        <v>0.68512922525405884</v>
      </c>
      <c r="GD50">
        <v>0.31487077474594116</v>
      </c>
      <c r="GE50">
        <v>8.2945853471755981E-2</v>
      </c>
      <c r="GF50">
        <v>0.34866929054260254</v>
      </c>
      <c r="GG50">
        <v>0.1313132643699646</v>
      </c>
      <c r="GH50">
        <v>3.3918853849172592E-2</v>
      </c>
      <c r="GI50">
        <v>0.28182139992713928</v>
      </c>
      <c r="GJ50">
        <v>0.12133131921291351</v>
      </c>
      <c r="GK50">
        <v>0.99218875169754028</v>
      </c>
      <c r="GL50">
        <v>0.92565757036209106</v>
      </c>
      <c r="GM50">
        <v>0.22994329035282135</v>
      </c>
      <c r="GN50">
        <v>0.19118344783782959</v>
      </c>
    </row>
    <row r="51" spans="1:196" x14ac:dyDescent="0.25">
      <c r="A51" s="156" t="str">
        <f t="shared" si="0"/>
        <v>2014_2_BRA</v>
      </c>
      <c r="B51">
        <v>2014</v>
      </c>
      <c r="C51">
        <v>2</v>
      </c>
      <c r="D51" t="s">
        <v>8</v>
      </c>
      <c r="E51">
        <v>98819080.924875259</v>
      </c>
      <c r="F51">
        <v>161733538.39553881</v>
      </c>
      <c r="G51">
        <v>62914457.470663548</v>
      </c>
      <c r="H51">
        <v>92029877.788333893</v>
      </c>
      <c r="I51">
        <v>6613907.7380428314</v>
      </c>
      <c r="J51">
        <v>2.6216432452201843E-3</v>
      </c>
      <c r="K51">
        <v>0.38900068402290344</v>
      </c>
      <c r="L51">
        <v>2.8723137453198433E-2</v>
      </c>
      <c r="M51">
        <v>8.5405148565769196E-2</v>
      </c>
      <c r="N51">
        <v>0.43326172232627869</v>
      </c>
      <c r="O51">
        <v>0.5667383074760437</v>
      </c>
      <c r="P51">
        <v>2.9542667791247368E-2</v>
      </c>
      <c r="Q51">
        <v>0.28040400147438049</v>
      </c>
      <c r="R51">
        <v>0.48061084747314453</v>
      </c>
      <c r="S51">
        <v>0.18273177742958069</v>
      </c>
      <c r="T51">
        <v>2.6710694655776024E-2</v>
      </c>
      <c r="U51">
        <v>4.9850072711706161E-2</v>
      </c>
      <c r="V51">
        <v>0.25130972266197205</v>
      </c>
      <c r="W51">
        <v>0.10940367728471756</v>
      </c>
      <c r="X51">
        <v>6.690216064453125E-2</v>
      </c>
      <c r="Y51">
        <v>0.31920081377029419</v>
      </c>
      <c r="Z51">
        <v>0.20333357155323029</v>
      </c>
      <c r="AA51">
        <v>0.10610910505056381</v>
      </c>
      <c r="AB51">
        <v>0.14281332492828369</v>
      </c>
      <c r="AC51">
        <v>8.4842219948768616E-2</v>
      </c>
      <c r="AD51">
        <v>0.18903934955596924</v>
      </c>
      <c r="AE51">
        <v>0.4119962751865387</v>
      </c>
      <c r="AF51">
        <v>6.4996033906936646E-2</v>
      </c>
      <c r="AG51">
        <v>2.0371397840790451E-4</v>
      </c>
      <c r="AH51">
        <v>0.61099928617477417</v>
      </c>
      <c r="AI51">
        <v>0.50586086511611938</v>
      </c>
      <c r="AJ51">
        <v>0.72642076015472412</v>
      </c>
      <c r="AK51">
        <v>0.20589426159858704</v>
      </c>
      <c r="AL51">
        <v>0.72862327098846436</v>
      </c>
      <c r="AM51">
        <v>0.79998195171356201</v>
      </c>
      <c r="AN51">
        <v>0.57616615295410156</v>
      </c>
      <c r="AO51">
        <v>0.14028045535087585</v>
      </c>
      <c r="AP51">
        <v>0.34149104356765747</v>
      </c>
      <c r="AQ51">
        <v>0.50356203317642212</v>
      </c>
      <c r="AR51">
        <v>0.58003705739974976</v>
      </c>
      <c r="AS51">
        <v>0.53969085216522217</v>
      </c>
      <c r="AT51">
        <v>0.75190693140029907</v>
      </c>
      <c r="AU51">
        <v>0.79888796806335449</v>
      </c>
      <c r="AV51">
        <v>4.8360344022512436E-2</v>
      </c>
      <c r="AW51">
        <v>6.5088674426078796E-2</v>
      </c>
      <c r="AX51">
        <v>3.8667734712362289E-2</v>
      </c>
      <c r="AY51">
        <v>8.6156673729419708E-2</v>
      </c>
      <c r="AZ51">
        <v>0.18777164816856384</v>
      </c>
      <c r="BA51">
        <v>2.9622627422213554E-2</v>
      </c>
      <c r="BB51">
        <v>9.2844791652169079E-5</v>
      </c>
      <c r="BC51">
        <v>0.42694175243377686</v>
      </c>
      <c r="BD51">
        <v>0.57305824756622314</v>
      </c>
      <c r="BE51">
        <v>2.4858104065060616E-2</v>
      </c>
      <c r="BF51">
        <v>0.2649693489074707</v>
      </c>
      <c r="BG51">
        <v>0.49148979783058167</v>
      </c>
      <c r="BH51">
        <v>0.19028858840465546</v>
      </c>
      <c r="BI51">
        <v>2.8394157066941261E-2</v>
      </c>
      <c r="BJ51">
        <v>5.1132440567016602E-2</v>
      </c>
      <c r="BK51">
        <v>0.2534240186214447</v>
      </c>
      <c r="BL51">
        <v>0.10859241336584091</v>
      </c>
      <c r="BM51">
        <v>6.3050724565982819E-2</v>
      </c>
      <c r="BN51">
        <v>0.31545063853263855</v>
      </c>
      <c r="BO51">
        <v>0.20834974944591522</v>
      </c>
      <c r="BP51">
        <v>0.10601136833429337</v>
      </c>
      <c r="BQ51">
        <v>0.14282973110675812</v>
      </c>
      <c r="BR51">
        <v>8.4860622882843018E-2</v>
      </c>
      <c r="BS51">
        <v>0.189045250415802</v>
      </c>
      <c r="BT51">
        <v>0.41203764081001282</v>
      </c>
      <c r="BU51">
        <v>6.5011613070964813E-2</v>
      </c>
      <c r="BV51">
        <v>2.037628146354109E-4</v>
      </c>
      <c r="BW51">
        <v>2.066132053732872E-2</v>
      </c>
      <c r="BX51">
        <v>4.4545590877532959E-2</v>
      </c>
      <c r="BY51">
        <v>0.40073657035827637</v>
      </c>
      <c r="BZ51">
        <v>0.11204175651073456</v>
      </c>
      <c r="CA51">
        <v>1.4155900105834007E-2</v>
      </c>
      <c r="CB51">
        <v>2.4187549948692322E-2</v>
      </c>
      <c r="CC51">
        <v>4.0543731302022934E-2</v>
      </c>
      <c r="CD51">
        <v>0.22899928689002991</v>
      </c>
      <c r="CE51">
        <v>0.47965174913406372</v>
      </c>
      <c r="CF51">
        <v>0.24304409325122833</v>
      </c>
      <c r="CG51">
        <v>0.21878120303153992</v>
      </c>
      <c r="CH51">
        <v>5.8522958308458328E-2</v>
      </c>
      <c r="CI51">
        <v>6.6929459571838379E-2</v>
      </c>
      <c r="CJ51">
        <v>8.0687746405601501E-2</v>
      </c>
      <c r="CK51">
        <v>5.6411489844322205E-2</v>
      </c>
      <c r="CL51">
        <v>0.20503294467926025</v>
      </c>
      <c r="CM51">
        <v>0.11757411062717438</v>
      </c>
      <c r="CN51">
        <v>4.6575635671615601E-2</v>
      </c>
      <c r="CO51">
        <v>2.8791530057787895E-2</v>
      </c>
      <c r="CP51">
        <v>9.6630146726965904E-3</v>
      </c>
      <c r="CQ51">
        <v>4.3034445494413376E-2</v>
      </c>
      <c r="CR51">
        <v>5.8143515139818192E-2</v>
      </c>
      <c r="CS51">
        <v>7.3597081005573273E-2</v>
      </c>
      <c r="CT51">
        <v>0.119747094810009</v>
      </c>
      <c r="CU51">
        <v>7.8290082514286041E-2</v>
      </c>
      <c r="CV51">
        <v>4.4846367090940475E-2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0.52232468128204346</v>
      </c>
      <c r="DE51">
        <v>0.47767531871795654</v>
      </c>
      <c r="DF51">
        <v>9.0501554310321808E-2</v>
      </c>
      <c r="DG51">
        <v>0.4925820529460907</v>
      </c>
      <c r="DH51">
        <v>0.33445295691490173</v>
      </c>
      <c r="DI51">
        <v>7.8607052564620972E-2</v>
      </c>
      <c r="DJ51">
        <v>3.8563860580325127E-3</v>
      </c>
      <c r="DK51">
        <v>3.2052706927061081E-2</v>
      </c>
      <c r="DL51">
        <v>0.2183198481798172</v>
      </c>
      <c r="DM51">
        <v>0.12030264735221863</v>
      </c>
      <c r="DN51">
        <v>0.11969825625419617</v>
      </c>
      <c r="DO51">
        <v>0.37338203191757202</v>
      </c>
      <c r="DP51">
        <v>0.1362445205450058</v>
      </c>
      <c r="DX51">
        <v>1420.380859375</v>
      </c>
      <c r="DY51">
        <v>1605.6690673828125</v>
      </c>
      <c r="DZ51">
        <v>1171.65380859375</v>
      </c>
      <c r="EA51">
        <v>365.35580444335938</v>
      </c>
      <c r="EB51">
        <v>1000.574462890625</v>
      </c>
      <c r="EC51">
        <v>1549.5003662109375</v>
      </c>
      <c r="ED51">
        <v>1770.7354736328125</v>
      </c>
      <c r="EE51">
        <v>1687.521728515625</v>
      </c>
      <c r="EF51">
        <v>580.77734375</v>
      </c>
      <c r="EG51">
        <v>815.73828125</v>
      </c>
      <c r="EH51">
        <v>980.0670166015625</v>
      </c>
      <c r="EI51">
        <v>884.50634765625</v>
      </c>
      <c r="EJ51">
        <v>1223.3482666015625</v>
      </c>
      <c r="EK51">
        <v>3052.540283203125</v>
      </c>
      <c r="EL51">
        <v>684.75103759765625</v>
      </c>
      <c r="EM51">
        <v>1447.1312255859375</v>
      </c>
      <c r="EN51">
        <v>1237.7408447265625</v>
      </c>
      <c r="EO51">
        <v>1212.3800048828125</v>
      </c>
      <c r="EP51">
        <v>1565.7198486328125</v>
      </c>
      <c r="EQ51">
        <v>2483.264892578125</v>
      </c>
      <c r="ER51">
        <v>1863.607421875</v>
      </c>
      <c r="ES51">
        <v>1742.7069091796875</v>
      </c>
      <c r="ET51">
        <v>1274.3411865234375</v>
      </c>
      <c r="EU51">
        <v>984.47198486328125</v>
      </c>
      <c r="EV51">
        <v>1016.4579467773438</v>
      </c>
      <c r="EW51">
        <v>788.86041259765625</v>
      </c>
      <c r="EX51">
        <v>483.55990600585938</v>
      </c>
      <c r="EY51">
        <v>1415.5921630859375</v>
      </c>
      <c r="EZ51">
        <v>887.0218505859375</v>
      </c>
      <c r="FA51">
        <v>2122.968994140625</v>
      </c>
      <c r="FB51">
        <v>1262.9346923828125</v>
      </c>
      <c r="FC51">
        <v>4018.234375</v>
      </c>
      <c r="FD51">
        <v>1152.0677490234375</v>
      </c>
      <c r="FE51">
        <v>4.795102596282959</v>
      </c>
      <c r="FF51">
        <v>2677.384033203125</v>
      </c>
      <c r="FG51">
        <v>0.43544942140579224</v>
      </c>
      <c r="FH51">
        <v>0.18080009520053864</v>
      </c>
      <c r="FI51">
        <v>0.22896845638751984</v>
      </c>
      <c r="FJ51">
        <v>1386.488525390625</v>
      </c>
      <c r="FK51">
        <v>812.4820556640625</v>
      </c>
      <c r="FL51">
        <v>1144.2440185546875</v>
      </c>
      <c r="FM51">
        <v>0.46305173635482788</v>
      </c>
      <c r="FN51">
        <v>0.23914678394794464</v>
      </c>
      <c r="FO51">
        <v>0.23612479865550995</v>
      </c>
      <c r="FP51">
        <v>5.4785557091236115E-2</v>
      </c>
      <c r="FQ51">
        <v>6.8911365233361721E-3</v>
      </c>
      <c r="FR51">
        <v>0.68690776824951172</v>
      </c>
      <c r="FS51">
        <v>0.56244570016860962</v>
      </c>
      <c r="FT51">
        <v>0.57489913702011108</v>
      </c>
      <c r="FU51">
        <v>0.46785777807235718</v>
      </c>
      <c r="FV51">
        <v>0.72240996360778809</v>
      </c>
      <c r="FW51">
        <v>0.33058196306228638</v>
      </c>
      <c r="FX51">
        <v>1.9850848242640495E-2</v>
      </c>
      <c r="FY51">
        <v>0.1727672815322876</v>
      </c>
      <c r="FZ51">
        <v>0.25142306089401245</v>
      </c>
      <c r="GA51">
        <v>0.25485217571258545</v>
      </c>
      <c r="GB51">
        <v>0.30110663175582886</v>
      </c>
      <c r="GC51">
        <v>0.68519198894500732</v>
      </c>
      <c r="GD51">
        <v>0.31480798125267029</v>
      </c>
      <c r="GE51">
        <v>0.17204077541828156</v>
      </c>
      <c r="GF51">
        <v>0.38979670405387878</v>
      </c>
      <c r="GG51">
        <v>0.10120806097984314</v>
      </c>
      <c r="GH51">
        <v>3.71573306620121E-2</v>
      </c>
      <c r="GI51">
        <v>0.22538261115550995</v>
      </c>
      <c r="GJ51">
        <v>7.4414514005184174E-2</v>
      </c>
      <c r="GK51">
        <v>0.98756730556488037</v>
      </c>
      <c r="GL51">
        <v>0.93027281761169434</v>
      </c>
      <c r="GM51">
        <v>0.31448456645011902</v>
      </c>
      <c r="GN51">
        <v>0.29338780045509338</v>
      </c>
    </row>
    <row r="52" spans="1:196" x14ac:dyDescent="0.25">
      <c r="A52" s="156" t="str">
        <f t="shared" si="0"/>
        <v>2014_2_RJ</v>
      </c>
      <c r="B52">
        <v>2014</v>
      </c>
      <c r="C52">
        <v>2</v>
      </c>
      <c r="D52" t="s">
        <v>19</v>
      </c>
      <c r="E52">
        <v>3148882.8712768555</v>
      </c>
      <c r="F52">
        <v>5447350.4195251465</v>
      </c>
      <c r="G52">
        <v>2298467.548248291</v>
      </c>
      <c r="H52">
        <v>2983750.742980957</v>
      </c>
      <c r="I52">
        <v>160212.74179077148</v>
      </c>
      <c r="J52">
        <v>9.5542211784049869E-4</v>
      </c>
      <c r="K52">
        <v>0.42194229364395142</v>
      </c>
      <c r="L52">
        <v>1.2673618039116263E-3</v>
      </c>
      <c r="M52">
        <v>0.12108370661735535</v>
      </c>
      <c r="N52">
        <v>0.46689534187316895</v>
      </c>
      <c r="O52">
        <v>0.53310465812683105</v>
      </c>
      <c r="P52">
        <v>8.4437346085906029E-3</v>
      </c>
      <c r="Q52">
        <v>0.23922260105609894</v>
      </c>
      <c r="R52">
        <v>0.49656578898429871</v>
      </c>
      <c r="S52">
        <v>0.22198857367038727</v>
      </c>
      <c r="T52">
        <v>3.3779289573431015E-2</v>
      </c>
      <c r="U52">
        <v>1.4627516269683838E-2</v>
      </c>
      <c r="V52">
        <v>0.14119404554367065</v>
      </c>
      <c r="W52">
        <v>0.11603319644927979</v>
      </c>
      <c r="X52">
        <v>4.9970049411058426E-2</v>
      </c>
      <c r="Y52">
        <v>0.36461478471755981</v>
      </c>
      <c r="Z52">
        <v>0.31356039643287659</v>
      </c>
      <c r="AA52">
        <v>1.4723017811775208E-3</v>
      </c>
      <c r="AB52">
        <v>9.5772258937358856E-2</v>
      </c>
      <c r="AC52">
        <v>6.632540374994278E-2</v>
      </c>
      <c r="AD52">
        <v>0.17340204119682312</v>
      </c>
      <c r="AE52">
        <v>0.58978027105331421</v>
      </c>
      <c r="AF52">
        <v>7.2135426104068756E-2</v>
      </c>
      <c r="AG52">
        <v>1.1123244185000658E-3</v>
      </c>
      <c r="AH52">
        <v>0.57805770635604858</v>
      </c>
      <c r="AI52">
        <v>0.49103614687919617</v>
      </c>
      <c r="AJ52">
        <v>0.68426227569580078</v>
      </c>
      <c r="AK52">
        <v>6.9523878395557404E-2</v>
      </c>
      <c r="AL52">
        <v>0.68844360113143921</v>
      </c>
      <c r="AM52">
        <v>0.8279883861541748</v>
      </c>
      <c r="AN52">
        <v>0.57367849349975586</v>
      </c>
      <c r="AO52">
        <v>0.12314049899578094</v>
      </c>
      <c r="AP52">
        <v>0.29040655493736267</v>
      </c>
      <c r="AQ52">
        <v>0.41165310144424438</v>
      </c>
      <c r="AR52">
        <v>0.4735015332698822</v>
      </c>
      <c r="AS52">
        <v>0.446085125207901</v>
      </c>
      <c r="AT52">
        <v>0.66316819190979004</v>
      </c>
      <c r="AU52">
        <v>0.72973757982254028</v>
      </c>
      <c r="AV52">
        <v>6.8080017808824778E-4</v>
      </c>
      <c r="AW52">
        <v>4.4285599142313004E-2</v>
      </c>
      <c r="AX52">
        <v>3.0669217929244041E-2</v>
      </c>
      <c r="AY52">
        <v>8.01820307970047E-2</v>
      </c>
      <c r="AZ52">
        <v>0.27271750569343567</v>
      </c>
      <c r="BA52">
        <v>3.3355802297592163E-2</v>
      </c>
      <c r="BB52">
        <v>5.1434471970424056E-4</v>
      </c>
      <c r="BC52">
        <v>0.45802000164985657</v>
      </c>
      <c r="BD52">
        <v>0.54197996854782104</v>
      </c>
      <c r="BE52">
        <v>7.3391394689679146E-3</v>
      </c>
      <c r="BF52">
        <v>0.2266959547996521</v>
      </c>
      <c r="BG52">
        <v>0.5031699538230896</v>
      </c>
      <c r="BH52">
        <v>0.22746965289115906</v>
      </c>
      <c r="BI52">
        <v>3.5325299948453903E-2</v>
      </c>
      <c r="BJ52">
        <v>1.4645994640886784E-2</v>
      </c>
      <c r="BK52">
        <v>0.14226855337619781</v>
      </c>
      <c r="BL52">
        <v>0.11330843716859818</v>
      </c>
      <c r="BM52">
        <v>4.8288945108652115E-2</v>
      </c>
      <c r="BN52">
        <v>0.3598078191280365</v>
      </c>
      <c r="BO52">
        <v>0.32168027758598328</v>
      </c>
      <c r="BP52">
        <v>1.4723017811775208E-3</v>
      </c>
      <c r="BQ52">
        <v>9.5772258937358856E-2</v>
      </c>
      <c r="BR52">
        <v>6.632540374994278E-2</v>
      </c>
      <c r="BS52">
        <v>0.17340204119682312</v>
      </c>
      <c r="BT52">
        <v>0.58978027105331421</v>
      </c>
      <c r="BU52">
        <v>7.2135426104068756E-2</v>
      </c>
      <c r="BV52">
        <v>1.1123244185000658E-3</v>
      </c>
      <c r="BW52">
        <v>2.4006510153412819E-2</v>
      </c>
      <c r="BX52">
        <v>3.7846554070711136E-2</v>
      </c>
      <c r="BY52">
        <v>0.49962005019187927</v>
      </c>
      <c r="BZ52">
        <v>5.9626094996929169E-2</v>
      </c>
      <c r="CA52">
        <v>1.4215977862477303E-2</v>
      </c>
      <c r="CB52">
        <v>5.0464938394725323E-3</v>
      </c>
      <c r="CC52">
        <v>3.3759426325559616E-2</v>
      </c>
      <c r="CD52">
        <v>0.20352782309055328</v>
      </c>
      <c r="CE52">
        <v>0.50807803869247437</v>
      </c>
      <c r="CF52">
        <v>0.22821936011314392</v>
      </c>
      <c r="CG52">
        <v>0.19963449239730835</v>
      </c>
      <c r="CH52">
        <v>6.4068116247653961E-2</v>
      </c>
      <c r="CI52">
        <v>5.0879232585430145E-2</v>
      </c>
      <c r="CJ52">
        <v>6.8954750895500183E-2</v>
      </c>
      <c r="CK52">
        <v>3.5048618912696838E-2</v>
      </c>
      <c r="CL52">
        <v>0.17639949917793274</v>
      </c>
      <c r="CM52">
        <v>9.9784061312675476E-2</v>
      </c>
      <c r="CN52">
        <v>3.9525896310806274E-2</v>
      </c>
      <c r="CO52">
        <v>2.5160972028970718E-2</v>
      </c>
      <c r="CP52">
        <v>9.0736625716090202E-3</v>
      </c>
      <c r="CQ52">
        <v>5.1244471222162247E-2</v>
      </c>
      <c r="CR52">
        <v>4.4268723577260971E-2</v>
      </c>
      <c r="CS52">
        <v>6.7260928452014923E-2</v>
      </c>
      <c r="CT52">
        <v>8.1602215766906738E-2</v>
      </c>
      <c r="CU52">
        <v>6.4115233719348907E-2</v>
      </c>
      <c r="CV52">
        <v>2.7489576488733292E-2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0.63276606798171997</v>
      </c>
      <c r="DE52">
        <v>0.36723396182060242</v>
      </c>
      <c r="DF52">
        <v>2.9274629428982735E-2</v>
      </c>
      <c r="DG52">
        <v>0.46916201710700989</v>
      </c>
      <c r="DH52">
        <v>0.38576069474220276</v>
      </c>
      <c r="DI52">
        <v>0.10977854579687119</v>
      </c>
      <c r="DJ52">
        <v>6.0241059400141239E-3</v>
      </c>
      <c r="DK52">
        <v>1.4732521027326584E-2</v>
      </c>
      <c r="DL52">
        <v>0.12284934520721436</v>
      </c>
      <c r="DM52">
        <v>0.15339265763759613</v>
      </c>
      <c r="DN52">
        <v>8.0144032835960388E-2</v>
      </c>
      <c r="DO52">
        <v>0.45946767926216125</v>
      </c>
      <c r="DP52">
        <v>0.16941377520561218</v>
      </c>
      <c r="DX52">
        <v>1942.5369873046875</v>
      </c>
      <c r="DY52">
        <v>2201.86572265625</v>
      </c>
      <c r="DZ52">
        <v>1635.67041015625</v>
      </c>
      <c r="EA52">
        <v>465.04269409179688</v>
      </c>
      <c r="EB52">
        <v>1348.5467529296875</v>
      </c>
      <c r="EC52">
        <v>2008.8963623046875</v>
      </c>
      <c r="ED52">
        <v>2291.61376953125</v>
      </c>
      <c r="EE52">
        <v>2868.340576171875</v>
      </c>
      <c r="EF52">
        <v>825.3057861328125</v>
      </c>
      <c r="EG52">
        <v>911.46026611328125</v>
      </c>
      <c r="EH52">
        <v>1054.543212890625</v>
      </c>
      <c r="EI52">
        <v>964.007568359375</v>
      </c>
      <c r="EJ52">
        <v>1357.3941650390625</v>
      </c>
      <c r="EK52">
        <v>3563.5908203125</v>
      </c>
      <c r="EL52">
        <v>779.26959228515625</v>
      </c>
      <c r="EM52">
        <v>2317.431640625</v>
      </c>
      <c r="EN52">
        <v>1649.8994140625</v>
      </c>
      <c r="EO52">
        <v>1356.075927734375</v>
      </c>
      <c r="EP52">
        <v>1888.7401123046875</v>
      </c>
      <c r="EQ52">
        <v>3592.92724609375</v>
      </c>
      <c r="ER52">
        <v>1571.88330078125</v>
      </c>
      <c r="ES52">
        <v>2337.15576171875</v>
      </c>
      <c r="ET52">
        <v>1741.184326171875</v>
      </c>
      <c r="EU52">
        <v>1351.9654541015625</v>
      </c>
      <c r="EV52">
        <v>1370.550537109375</v>
      </c>
      <c r="EW52">
        <v>823.56756591796875</v>
      </c>
      <c r="EX52">
        <v>637.5933837890625</v>
      </c>
      <c r="EY52">
        <v>1643.9195556640625</v>
      </c>
      <c r="EZ52">
        <v>1243.62548828125</v>
      </c>
      <c r="FA52">
        <v>3662.6357421875</v>
      </c>
      <c r="FB52">
        <v>1188.8740234375</v>
      </c>
      <c r="FC52">
        <v>5082.8759765625</v>
      </c>
      <c r="FD52">
        <v>1552.055419921875</v>
      </c>
      <c r="FE52">
        <v>0</v>
      </c>
      <c r="FF52">
        <v>3779.19140625</v>
      </c>
      <c r="FG52">
        <v>0.53784257173538208</v>
      </c>
      <c r="FH52">
        <v>0.10251913964748383</v>
      </c>
      <c r="FI52">
        <v>0.20352782309055328</v>
      </c>
      <c r="FJ52">
        <v>1647.5469970703125</v>
      </c>
      <c r="FK52">
        <v>1002.6742553710938</v>
      </c>
      <c r="FL52">
        <v>1542.918212890625</v>
      </c>
      <c r="FM52">
        <v>0.49669638276100159</v>
      </c>
      <c r="FN52">
        <v>0.22700083255767822</v>
      </c>
      <c r="FO52">
        <v>0.21108493208885193</v>
      </c>
      <c r="FP52">
        <v>5.5889539420604706E-2</v>
      </c>
      <c r="FQ52">
        <v>9.3283215537667274E-3</v>
      </c>
      <c r="FR52">
        <v>0.63548731803894043</v>
      </c>
      <c r="FS52">
        <v>0.55858916044235229</v>
      </c>
      <c r="FT52">
        <v>0.53266853094100952</v>
      </c>
      <c r="FU52">
        <v>0.41748028993606567</v>
      </c>
      <c r="FV52">
        <v>0.79068756103515625</v>
      </c>
      <c r="FW52">
        <v>0.35111916065216064</v>
      </c>
      <c r="FX52">
        <v>9.8173581063747406E-3</v>
      </c>
      <c r="FY52">
        <v>0.12294788658618927</v>
      </c>
      <c r="FZ52">
        <v>0.19297057390213013</v>
      </c>
      <c r="GA52">
        <v>0.28035509586334229</v>
      </c>
      <c r="GB52">
        <v>0.39390906691551208</v>
      </c>
      <c r="GC52">
        <v>0.70339447259902954</v>
      </c>
      <c r="GD52">
        <v>0.29660549759864807</v>
      </c>
      <c r="GE52">
        <v>5.5953547358512878E-2</v>
      </c>
      <c r="GF52">
        <v>0.27015912532806396</v>
      </c>
      <c r="GG52">
        <v>0.16692149639129639</v>
      </c>
      <c r="GH52">
        <v>2.5723421946167946E-2</v>
      </c>
      <c r="GI52">
        <v>0.32939660549163818</v>
      </c>
      <c r="GJ52">
        <v>0.15184579789638519</v>
      </c>
      <c r="GK52">
        <v>0.99343550205230713</v>
      </c>
      <c r="GL52">
        <v>0.94619917869567871</v>
      </c>
      <c r="GM52">
        <v>0.2119436115026474</v>
      </c>
      <c r="GN52">
        <v>0.1600956916809082</v>
      </c>
    </row>
    <row r="53" spans="1:196" x14ac:dyDescent="0.25">
      <c r="A53" s="156" t="str">
        <f t="shared" si="0"/>
        <v>2014_2_RMRJ</v>
      </c>
      <c r="B53">
        <v>2014</v>
      </c>
      <c r="C53">
        <v>2</v>
      </c>
      <c r="D53" t="s">
        <v>17</v>
      </c>
      <c r="E53">
        <v>5806624.2794570923</v>
      </c>
      <c r="F53">
        <v>10121609.383769989</v>
      </c>
      <c r="G53">
        <v>4314985.1043128967</v>
      </c>
      <c r="H53">
        <v>5437976.2339324951</v>
      </c>
      <c r="I53">
        <v>360494.33730316162</v>
      </c>
      <c r="J53">
        <v>9.773534256964922E-4</v>
      </c>
      <c r="K53">
        <v>0.42631414532661438</v>
      </c>
      <c r="L53">
        <v>2.5634544435888529E-3</v>
      </c>
      <c r="M53">
        <v>9.7360901534557343E-2</v>
      </c>
      <c r="N53">
        <v>0.44891506433486938</v>
      </c>
      <c r="O53">
        <v>0.55108493566513062</v>
      </c>
      <c r="P53">
        <v>1.1108618229627609E-2</v>
      </c>
      <c r="Q53">
        <v>0.24111980199813843</v>
      </c>
      <c r="R53">
        <v>0.50273275375366211</v>
      </c>
      <c r="S53">
        <v>0.21787776052951813</v>
      </c>
      <c r="T53">
        <v>2.7161037549376488E-2</v>
      </c>
      <c r="U53">
        <v>2.1291490644216537E-2</v>
      </c>
      <c r="V53">
        <v>0.17392715811729431</v>
      </c>
      <c r="W53">
        <v>0.13728372752666473</v>
      </c>
      <c r="X53">
        <v>5.5831234902143478E-2</v>
      </c>
      <c r="Y53">
        <v>0.3772607147693634</v>
      </c>
      <c r="Z53">
        <v>0.23440568149089813</v>
      </c>
      <c r="AA53">
        <v>3.3438603859394789E-3</v>
      </c>
      <c r="AB53">
        <v>0.10142789036035538</v>
      </c>
      <c r="AC53">
        <v>8.8578343391418457E-2</v>
      </c>
      <c r="AD53">
        <v>0.19007904827594757</v>
      </c>
      <c r="AE53">
        <v>0.55302375555038452</v>
      </c>
      <c r="AF53">
        <v>6.2850490212440491E-2</v>
      </c>
      <c r="AG53">
        <v>6.9663231261074543E-4</v>
      </c>
      <c r="AH53">
        <v>0.57368588447570801</v>
      </c>
      <c r="AI53">
        <v>0.47479766607284546</v>
      </c>
      <c r="AJ53">
        <v>0.69090545177459717</v>
      </c>
      <c r="AK53">
        <v>8.4586776793003082E-2</v>
      </c>
      <c r="AL53">
        <v>0.68464452028274536</v>
      </c>
      <c r="AM53">
        <v>0.80426609516143799</v>
      </c>
      <c r="AN53">
        <v>0.56363177299499512</v>
      </c>
      <c r="AO53">
        <v>0.10953773558139801</v>
      </c>
      <c r="AP53">
        <v>0.2776467502117157</v>
      </c>
      <c r="AQ53">
        <v>0.41564971208572388</v>
      </c>
      <c r="AR53">
        <v>0.5242035984992981</v>
      </c>
      <c r="AS53">
        <v>0.45288464426994324</v>
      </c>
      <c r="AT53">
        <v>0.69660413265228271</v>
      </c>
      <c r="AU53">
        <v>0.72968608140945435</v>
      </c>
      <c r="AV53">
        <v>1.501008402556181E-3</v>
      </c>
      <c r="AW53">
        <v>4.5529447495937347E-2</v>
      </c>
      <c r="AX53">
        <v>3.9761483669281006E-2</v>
      </c>
      <c r="AY53">
        <v>8.5323616862297058E-2</v>
      </c>
      <c r="AZ53">
        <v>0.24824400246143341</v>
      </c>
      <c r="BA53">
        <v>2.8212636709213257E-2</v>
      </c>
      <c r="BB53">
        <v>3.1270773615688086E-4</v>
      </c>
      <c r="BC53">
        <v>0.43981704115867615</v>
      </c>
      <c r="BD53">
        <v>0.56018298864364624</v>
      </c>
      <c r="BE53">
        <v>9.3118483200669289E-3</v>
      </c>
      <c r="BF53">
        <v>0.22457054257392883</v>
      </c>
      <c r="BG53">
        <v>0.51323145627975464</v>
      </c>
      <c r="BH53">
        <v>0.22415885329246521</v>
      </c>
      <c r="BI53">
        <v>2.8727298602461815E-2</v>
      </c>
      <c r="BJ53">
        <v>2.144743874669075E-2</v>
      </c>
      <c r="BK53">
        <v>0.17339198291301727</v>
      </c>
      <c r="BL53">
        <v>0.13640378415584564</v>
      </c>
      <c r="BM53">
        <v>5.2889317274093628E-2</v>
      </c>
      <c r="BN53">
        <v>0.37414205074310303</v>
      </c>
      <c r="BO53">
        <v>0.24172541499137878</v>
      </c>
      <c r="BP53">
        <v>3.3438603859394789E-3</v>
      </c>
      <c r="BQ53">
        <v>0.10142789036035538</v>
      </c>
      <c r="BR53">
        <v>8.8578343391418457E-2</v>
      </c>
      <c r="BS53">
        <v>0.19007904827594757</v>
      </c>
      <c r="BT53">
        <v>0.55302375555038452</v>
      </c>
      <c r="BU53">
        <v>6.2850490212440491E-2</v>
      </c>
      <c r="BV53">
        <v>6.9663231261074543E-4</v>
      </c>
      <c r="BW53">
        <v>2.9178740456700325E-2</v>
      </c>
      <c r="BX53">
        <v>4.7379694879055023E-2</v>
      </c>
      <c r="BY53">
        <v>0.49187743663787842</v>
      </c>
      <c r="BZ53">
        <v>7.1023561060428619E-2</v>
      </c>
      <c r="CA53">
        <v>1.3374087400734425E-2</v>
      </c>
      <c r="CB53">
        <v>7.3127732612192631E-3</v>
      </c>
      <c r="CC53">
        <v>2.8243442997336388E-2</v>
      </c>
      <c r="CD53">
        <v>0.21168592572212219</v>
      </c>
      <c r="CE53">
        <v>0.50726866722106934</v>
      </c>
      <c r="CF53">
        <v>0.23065216839313507</v>
      </c>
      <c r="CG53">
        <v>0.20400556921958923</v>
      </c>
      <c r="CH53">
        <v>5.8073624968528748E-2</v>
      </c>
      <c r="CI53">
        <v>6.208328902721405E-2</v>
      </c>
      <c r="CJ53">
        <v>8.0738618969917297E-2</v>
      </c>
      <c r="CK53">
        <v>4.6886615455150604E-2</v>
      </c>
      <c r="CL53">
        <v>0.21496427059173584</v>
      </c>
      <c r="CM53">
        <v>0.12541048228740692</v>
      </c>
      <c r="CN53">
        <v>4.3355993926525116E-2</v>
      </c>
      <c r="CO53">
        <v>3.3974740654230118E-2</v>
      </c>
      <c r="CP53">
        <v>9.4828298315405846E-3</v>
      </c>
      <c r="CQ53">
        <v>5.6628059595823288E-2</v>
      </c>
      <c r="CR53">
        <v>6.4372994005680084E-2</v>
      </c>
      <c r="CS53">
        <v>6.5151073038578033E-2</v>
      </c>
      <c r="CT53">
        <v>0.11151633411645889</v>
      </c>
      <c r="CU53">
        <v>7.0548467338085175E-2</v>
      </c>
      <c r="CV53">
        <v>3.3684935420751572E-2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0.5838090181350708</v>
      </c>
      <c r="DE53">
        <v>0.41619101166725159</v>
      </c>
      <c r="DF53">
        <v>3.8463745266199112E-2</v>
      </c>
      <c r="DG53">
        <v>0.48707067966461182</v>
      </c>
      <c r="DH53">
        <v>0.35108450055122375</v>
      </c>
      <c r="DI53">
        <v>0.1192324161529541</v>
      </c>
      <c r="DJ53">
        <v>4.1486765258014202E-3</v>
      </c>
      <c r="DK53">
        <v>1.9420616328716278E-2</v>
      </c>
      <c r="DL53">
        <v>0.18034179508686066</v>
      </c>
      <c r="DM53">
        <v>0.14406745135784149</v>
      </c>
      <c r="DN53">
        <v>0.10028615593910217</v>
      </c>
      <c r="DO53">
        <v>0.42870095372200012</v>
      </c>
      <c r="DP53">
        <v>0.12718303501605988</v>
      </c>
      <c r="DX53">
        <v>1594.789794921875</v>
      </c>
      <c r="DY53">
        <v>1786.0810546875</v>
      </c>
      <c r="DZ53">
        <v>1351.1473388671875</v>
      </c>
      <c r="EA53">
        <v>487.83938598632813</v>
      </c>
      <c r="EB53">
        <v>1173.8192138671875</v>
      </c>
      <c r="EC53">
        <v>1658.78125</v>
      </c>
      <c r="ED53">
        <v>1821.9200439453125</v>
      </c>
      <c r="EE53">
        <v>2328.922119140625</v>
      </c>
      <c r="EF53">
        <v>823.59918212890625</v>
      </c>
      <c r="EG53">
        <v>862.298095703125</v>
      </c>
      <c r="EH53">
        <v>992.38458251953125</v>
      </c>
      <c r="EI53">
        <v>979.2269287109375</v>
      </c>
      <c r="EJ53">
        <v>1267.6422119140625</v>
      </c>
      <c r="EK53">
        <v>3169.61376953125</v>
      </c>
      <c r="EL53">
        <v>1175.7803955078125</v>
      </c>
      <c r="EM53">
        <v>1850.367431640625</v>
      </c>
      <c r="EN53">
        <v>1307.9951171875</v>
      </c>
      <c r="EO53">
        <v>1185.1854248046875</v>
      </c>
      <c r="EP53">
        <v>1575.1309814453125</v>
      </c>
      <c r="EQ53">
        <v>3021.58154296875</v>
      </c>
      <c r="ER53">
        <v>1503.8092041015625</v>
      </c>
      <c r="ES53">
        <v>1881.6763916015625</v>
      </c>
      <c r="ET53">
        <v>1420.8480224609375</v>
      </c>
      <c r="EU53">
        <v>1173.095947265625</v>
      </c>
      <c r="EV53">
        <v>1261.0643310546875</v>
      </c>
      <c r="EW53">
        <v>802.4091796875</v>
      </c>
      <c r="EX53">
        <v>640.5211181640625</v>
      </c>
      <c r="EY53">
        <v>1424.0880126953125</v>
      </c>
      <c r="EZ53">
        <v>1027.50341796875</v>
      </c>
      <c r="FA53">
        <v>3228.915283203125</v>
      </c>
      <c r="FB53">
        <v>1181.4564208984375</v>
      </c>
      <c r="FC53">
        <v>4233.5478515625</v>
      </c>
      <c r="FD53">
        <v>1323.7236328125</v>
      </c>
      <c r="FE53">
        <v>0</v>
      </c>
      <c r="FF53">
        <v>3245.326904296875</v>
      </c>
      <c r="FG53">
        <v>0.53443026542663574</v>
      </c>
      <c r="FH53">
        <v>0.12571603059768677</v>
      </c>
      <c r="FI53">
        <v>0.21168592572212219</v>
      </c>
      <c r="FJ53">
        <v>1424.0050048828125</v>
      </c>
      <c r="FK53">
        <v>879.9739990234375</v>
      </c>
      <c r="FL53">
        <v>1314.781005859375</v>
      </c>
      <c r="FM53">
        <v>0.49273055791854858</v>
      </c>
      <c r="FN53">
        <v>0.22784033417701721</v>
      </c>
      <c r="FO53">
        <v>0.21970544755458832</v>
      </c>
      <c r="FP53">
        <v>5.2844326943159103E-2</v>
      </c>
      <c r="FQ53">
        <v>6.8793389946222305E-3</v>
      </c>
      <c r="FR53">
        <v>0.63879245519638062</v>
      </c>
      <c r="FS53">
        <v>0.5410582423210144</v>
      </c>
      <c r="FT53">
        <v>0.53425008058547974</v>
      </c>
      <c r="FU53">
        <v>0.40545603632926941</v>
      </c>
      <c r="FV53">
        <v>0.75662177801132202</v>
      </c>
      <c r="FW53">
        <v>0.35915398597717285</v>
      </c>
      <c r="FX53">
        <v>1.2959129177033901E-2</v>
      </c>
      <c r="FY53">
        <v>0.13444599509239197</v>
      </c>
      <c r="FZ53">
        <v>0.22192314267158508</v>
      </c>
      <c r="GA53">
        <v>0.27972543239593506</v>
      </c>
      <c r="GB53">
        <v>0.35094627737998962</v>
      </c>
      <c r="GC53">
        <v>0.6992984414100647</v>
      </c>
      <c r="GD53">
        <v>0.3007015585899353</v>
      </c>
      <c r="GE53">
        <v>8.2927413284778595E-2</v>
      </c>
      <c r="GF53">
        <v>0.32603231072425842</v>
      </c>
      <c r="GG53">
        <v>0.15637338161468506</v>
      </c>
      <c r="GH53">
        <v>3.2361764460802078E-2</v>
      </c>
      <c r="GI53">
        <v>0.29403334856033325</v>
      </c>
      <c r="GJ53">
        <v>0.10827180743217468</v>
      </c>
      <c r="GK53">
        <v>0.99405652284622192</v>
      </c>
      <c r="GL53">
        <v>0.93520337343215942</v>
      </c>
      <c r="GM53">
        <v>0.24159103631973267</v>
      </c>
      <c r="GN53">
        <v>0.19043661653995514</v>
      </c>
    </row>
    <row r="54" spans="1:196" x14ac:dyDescent="0.25">
      <c r="A54" s="156" t="str">
        <f t="shared" si="0"/>
        <v>2014_2_SEMT</v>
      </c>
      <c r="B54">
        <v>2014</v>
      </c>
      <c r="C54">
        <v>2</v>
      </c>
      <c r="D54" t="s">
        <v>15</v>
      </c>
      <c r="E54">
        <v>20866773.299919128</v>
      </c>
      <c r="F54">
        <v>33255883.568149567</v>
      </c>
      <c r="G54">
        <v>12389110.268230438</v>
      </c>
      <c r="H54">
        <v>19284745.06803894</v>
      </c>
      <c r="I54">
        <v>1550770.5423202515</v>
      </c>
      <c r="J54">
        <v>2.1228538826107979E-3</v>
      </c>
      <c r="K54">
        <v>0.37253889441490173</v>
      </c>
      <c r="L54">
        <v>5.4149897769093513E-3</v>
      </c>
      <c r="M54">
        <v>7.7726587653160095E-2</v>
      </c>
      <c r="N54">
        <v>0.45827955007553101</v>
      </c>
      <c r="O54">
        <v>0.54172044992446899</v>
      </c>
      <c r="P54">
        <v>1.9832901656627655E-2</v>
      </c>
      <c r="Q54">
        <v>0.26776355504989624</v>
      </c>
      <c r="R54">
        <v>0.49032536149024963</v>
      </c>
      <c r="S54">
        <v>0.19648587703704834</v>
      </c>
      <c r="T54">
        <v>2.559230662882328E-2</v>
      </c>
      <c r="U54">
        <v>1.7054729163646698E-2</v>
      </c>
      <c r="V54">
        <v>0.16660259664058685</v>
      </c>
      <c r="W54">
        <v>0.11929140985012054</v>
      </c>
      <c r="X54">
        <v>5.9786368161439896E-2</v>
      </c>
      <c r="Y54">
        <v>0.35786935687065125</v>
      </c>
      <c r="Z54">
        <v>0.27939555048942566</v>
      </c>
      <c r="AA54">
        <v>3.8280845619738102E-3</v>
      </c>
      <c r="AB54">
        <v>0.13753533363342285</v>
      </c>
      <c r="AC54">
        <v>8.014090359210968E-2</v>
      </c>
      <c r="AD54">
        <v>0.18377749621868134</v>
      </c>
      <c r="AE54">
        <v>0.54695039987564087</v>
      </c>
      <c r="AF54">
        <v>4.7421105206012726E-2</v>
      </c>
      <c r="AG54">
        <v>3.4668779699131846E-4</v>
      </c>
      <c r="AH54">
        <v>0.62746107578277588</v>
      </c>
      <c r="AI54">
        <v>0.53605645895004272</v>
      </c>
      <c r="AJ54">
        <v>0.73322868347167969</v>
      </c>
      <c r="AK54">
        <v>0.15704777836799622</v>
      </c>
      <c r="AL54">
        <v>0.76577967405319214</v>
      </c>
      <c r="AM54">
        <v>0.83286947011947632</v>
      </c>
      <c r="AN54">
        <v>0.59349530935287476</v>
      </c>
      <c r="AO54">
        <v>0.12925836443901062</v>
      </c>
      <c r="AP54">
        <v>0.28254562616348267</v>
      </c>
      <c r="AQ54">
        <v>0.44765931367874146</v>
      </c>
      <c r="AR54">
        <v>0.56221461296081543</v>
      </c>
      <c r="AS54">
        <v>0.50511264801025391</v>
      </c>
      <c r="AT54">
        <v>0.74144577980041504</v>
      </c>
      <c r="AU54">
        <v>0.80288016796112061</v>
      </c>
      <c r="AV54">
        <v>1.8406125018373132E-3</v>
      </c>
      <c r="AW54">
        <v>6.6129483282566071E-2</v>
      </c>
      <c r="AX54">
        <v>3.8533199578523636E-2</v>
      </c>
      <c r="AY54">
        <v>8.836355060338974E-2</v>
      </c>
      <c r="AZ54">
        <v>0.26298367977142334</v>
      </c>
      <c r="BA54">
        <v>2.2800927981734276E-2</v>
      </c>
      <c r="BB54">
        <v>1.6669377509970218E-4</v>
      </c>
      <c r="BC54">
        <v>0.45185130834579468</v>
      </c>
      <c r="BD54">
        <v>0.54814869165420532</v>
      </c>
      <c r="BE54">
        <v>1.4919433742761612E-2</v>
      </c>
      <c r="BF54">
        <v>0.25149980187416077</v>
      </c>
      <c r="BG54">
        <v>0.50150012969970703</v>
      </c>
      <c r="BH54">
        <v>0.20477357506752014</v>
      </c>
      <c r="BI54">
        <v>2.7307040989398956E-2</v>
      </c>
      <c r="BJ54">
        <v>1.7666909843683243E-2</v>
      </c>
      <c r="BK54">
        <v>0.16754069924354553</v>
      </c>
      <c r="BL54">
        <v>0.11869312822818756</v>
      </c>
      <c r="BM54">
        <v>5.516437441110611E-2</v>
      </c>
      <c r="BN54">
        <v>0.35329887270927429</v>
      </c>
      <c r="BO54">
        <v>0.28763601183891296</v>
      </c>
      <c r="BP54">
        <v>3.82823939435184E-3</v>
      </c>
      <c r="BQ54">
        <v>0.13754089176654816</v>
      </c>
      <c r="BR54">
        <v>8.0144137144088745E-2</v>
      </c>
      <c r="BS54">
        <v>0.1837780773639679</v>
      </c>
      <c r="BT54">
        <v>0.54693895578384399</v>
      </c>
      <c r="BU54">
        <v>4.7423020005226135E-2</v>
      </c>
      <c r="BV54">
        <v>3.4670179593376815E-4</v>
      </c>
      <c r="BW54">
        <v>2.6294583454728127E-2</v>
      </c>
      <c r="BX54">
        <v>3.866095095872879E-2</v>
      </c>
      <c r="BY54">
        <v>0.51275628805160522</v>
      </c>
      <c r="BZ54">
        <v>8.8283106684684753E-2</v>
      </c>
      <c r="CA54">
        <v>1.2920118868350983E-2</v>
      </c>
      <c r="CB54">
        <v>8.6602233350276947E-3</v>
      </c>
      <c r="CC54">
        <v>4.2822733521461487E-2</v>
      </c>
      <c r="CD54">
        <v>0.18646040558815002</v>
      </c>
      <c r="CE54">
        <v>0.47614827752113342</v>
      </c>
      <c r="CF54">
        <v>0.22972220182418823</v>
      </c>
      <c r="CG54">
        <v>0.23577447235584259</v>
      </c>
      <c r="CH54">
        <v>5.8355037122964859E-2</v>
      </c>
      <c r="CI54">
        <v>7.4317693710327148E-2</v>
      </c>
      <c r="CJ54">
        <v>8.6763635277748108E-2</v>
      </c>
      <c r="CK54">
        <v>6.3788801431655884E-2</v>
      </c>
      <c r="CL54">
        <v>0.29246154427528381</v>
      </c>
      <c r="CM54">
        <v>0.12971161305904388</v>
      </c>
      <c r="CN54">
        <v>5.3949914872646332E-2</v>
      </c>
      <c r="CO54">
        <v>3.5507448017597198E-2</v>
      </c>
      <c r="CP54">
        <v>1.3893531635403633E-2</v>
      </c>
      <c r="CQ54">
        <v>3.9554622024297714E-2</v>
      </c>
      <c r="CR54">
        <v>6.8531237542629242E-2</v>
      </c>
      <c r="CS54">
        <v>7.8659065067768097E-2</v>
      </c>
      <c r="CT54">
        <v>0.14387896656990051</v>
      </c>
      <c r="CU54">
        <v>8.6770631372928619E-2</v>
      </c>
      <c r="CV54">
        <v>4.7200899571180344E-2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0.53502732515335083</v>
      </c>
      <c r="DE54">
        <v>0.46497267484664917</v>
      </c>
      <c r="DF54">
        <v>7.8048184514045715E-2</v>
      </c>
      <c r="DG54">
        <v>0.46734553575515747</v>
      </c>
      <c r="DH54">
        <v>0.35594499111175537</v>
      </c>
      <c r="DI54">
        <v>9.3876861035823822E-2</v>
      </c>
      <c r="DJ54">
        <v>4.7844257205724716E-3</v>
      </c>
      <c r="DK54">
        <v>9.0771559625864029E-3</v>
      </c>
      <c r="DL54">
        <v>0.15363073348999023</v>
      </c>
      <c r="DM54">
        <v>0.12625996768474579</v>
      </c>
      <c r="DN54">
        <v>0.11574633419513702</v>
      </c>
      <c r="DO54">
        <v>0.41783520579338074</v>
      </c>
      <c r="DP54">
        <v>0.17745061218738556</v>
      </c>
      <c r="DX54">
        <v>1917.387939453125</v>
      </c>
      <c r="DY54">
        <v>2187.677978515625</v>
      </c>
      <c r="DZ54">
        <v>1589.5146484375</v>
      </c>
      <c r="EA54">
        <v>510.6251220703125</v>
      </c>
      <c r="EB54">
        <v>1286.7120361328125</v>
      </c>
      <c r="EC54">
        <v>2018.6859130859375</v>
      </c>
      <c r="ED54">
        <v>2449.947509765625</v>
      </c>
      <c r="EE54">
        <v>2642.648681640625</v>
      </c>
      <c r="EF54">
        <v>830.8912353515625</v>
      </c>
      <c r="EG54">
        <v>996.1937255859375</v>
      </c>
      <c r="EH54">
        <v>1077.727783203125</v>
      </c>
      <c r="EI54">
        <v>1009.9884033203125</v>
      </c>
      <c r="EJ54">
        <v>1354.7042236328125</v>
      </c>
      <c r="EK54">
        <v>3732.47119140625</v>
      </c>
      <c r="EL54">
        <v>1749.1705322265625</v>
      </c>
      <c r="EM54">
        <v>2042.4915771484375</v>
      </c>
      <c r="EN54">
        <v>1495.55224609375</v>
      </c>
      <c r="EO54">
        <v>1443.3843994140625</v>
      </c>
      <c r="EP54">
        <v>1984.806640625</v>
      </c>
      <c r="EQ54">
        <v>3345.412841796875</v>
      </c>
      <c r="ER54">
        <v>1231.04052734375</v>
      </c>
      <c r="ES54">
        <v>2363.876708984375</v>
      </c>
      <c r="ET54">
        <v>1745.7685546875</v>
      </c>
      <c r="EU54">
        <v>1328.3865966796875</v>
      </c>
      <c r="EV54">
        <v>1330.0399169921875</v>
      </c>
      <c r="EW54">
        <v>892.5341796875</v>
      </c>
      <c r="EX54">
        <v>668.19482421875</v>
      </c>
      <c r="EY54">
        <v>1762.622802734375</v>
      </c>
      <c r="EZ54">
        <v>1365.3087158203125</v>
      </c>
      <c r="FA54">
        <v>2723.2529296875</v>
      </c>
      <c r="FB54">
        <v>1408.6881103515625</v>
      </c>
      <c r="FC54">
        <v>5440.84521484375</v>
      </c>
      <c r="FD54">
        <v>1630.98095703125</v>
      </c>
      <c r="FE54">
        <v>0</v>
      </c>
      <c r="FF54">
        <v>3336.191650390625</v>
      </c>
      <c r="FG54">
        <v>0.55194872617721558</v>
      </c>
      <c r="FH54">
        <v>0.13563235104084015</v>
      </c>
      <c r="FI54">
        <v>0.18645972013473511</v>
      </c>
      <c r="FJ54">
        <v>1723.0753173828125</v>
      </c>
      <c r="FK54">
        <v>1142.0723876953125</v>
      </c>
      <c r="FL54">
        <v>1604.3912353515625</v>
      </c>
      <c r="FM54">
        <v>0.4582863450050354</v>
      </c>
      <c r="FN54">
        <v>0.22665107250213623</v>
      </c>
      <c r="FO54">
        <v>0.25435617566108704</v>
      </c>
      <c r="FP54">
        <v>5.318078026175499E-2</v>
      </c>
      <c r="FQ54">
        <v>7.5256559066474438E-3</v>
      </c>
      <c r="FR54">
        <v>0.68792766332626343</v>
      </c>
      <c r="FS54">
        <v>0.57989823818206787</v>
      </c>
      <c r="FT54">
        <v>0.61045163869857788</v>
      </c>
      <c r="FU54">
        <v>0.4809592068195343</v>
      </c>
      <c r="FV54">
        <v>0.79611682891845703</v>
      </c>
      <c r="FW54">
        <v>0.32376217842102051</v>
      </c>
      <c r="FX54">
        <v>1.81911401450634E-2</v>
      </c>
      <c r="FY54">
        <v>0.14443646371364594</v>
      </c>
      <c r="FZ54">
        <v>0.23175530135631561</v>
      </c>
      <c r="GA54">
        <v>0.27240684628486633</v>
      </c>
      <c r="GB54">
        <v>0.33321022987365723</v>
      </c>
      <c r="GC54">
        <v>0.68962514400482178</v>
      </c>
      <c r="GD54">
        <v>0.31037488579750061</v>
      </c>
      <c r="GE54">
        <v>8.074294775724411E-2</v>
      </c>
      <c r="GF54">
        <v>0.34731483459472656</v>
      </c>
      <c r="GG54">
        <v>0.13233175873756409</v>
      </c>
      <c r="GH54">
        <v>3.6297760903835297E-2</v>
      </c>
      <c r="GI54">
        <v>0.28618356585502625</v>
      </c>
      <c r="GJ54">
        <v>0.1171291321516037</v>
      </c>
      <c r="GK54">
        <v>0.9921756386756897</v>
      </c>
      <c r="GL54">
        <v>0.92299544811248779</v>
      </c>
      <c r="GM54">
        <v>0.22701805830001831</v>
      </c>
      <c r="GN54">
        <v>0.19726017117500305</v>
      </c>
    </row>
    <row r="55" spans="1:196" x14ac:dyDescent="0.25">
      <c r="A55" s="156" t="str">
        <f t="shared" si="0"/>
        <v>2014_1_BRA</v>
      </c>
      <c r="B55">
        <v>2014</v>
      </c>
      <c r="C55">
        <v>1</v>
      </c>
      <c r="D55" t="s">
        <v>8</v>
      </c>
      <c r="E55">
        <v>98300165.510428667</v>
      </c>
      <c r="F55">
        <v>160783964.97301102</v>
      </c>
      <c r="G55">
        <v>62483799.46258235</v>
      </c>
      <c r="H55">
        <v>91251588.663896799</v>
      </c>
      <c r="I55">
        <v>6891185.9919471741</v>
      </c>
      <c r="J55">
        <v>3.6090025678277016E-3</v>
      </c>
      <c r="K55">
        <v>0.38861960172653198</v>
      </c>
      <c r="L55">
        <v>2.9058016836643219E-2</v>
      </c>
      <c r="M55">
        <v>8.5336022078990936E-2</v>
      </c>
      <c r="N55">
        <v>0.43476298451423645</v>
      </c>
      <c r="O55">
        <v>0.56523704528808594</v>
      </c>
      <c r="P55">
        <v>3.0986977741122246E-2</v>
      </c>
      <c r="Q55">
        <v>0.2815653383731842</v>
      </c>
      <c r="R55">
        <v>0.48099455237388611</v>
      </c>
      <c r="S55">
        <v>0.18029241263866425</v>
      </c>
      <c r="T55">
        <v>2.6160713285207748E-2</v>
      </c>
      <c r="U55">
        <v>5.0875280052423477E-2</v>
      </c>
      <c r="V55">
        <v>0.25317412614822388</v>
      </c>
      <c r="W55">
        <v>0.10927803814411163</v>
      </c>
      <c r="X55">
        <v>6.7413166165351868E-2</v>
      </c>
      <c r="Y55">
        <v>0.31731629371643066</v>
      </c>
      <c r="Z55">
        <v>0.20194309949874878</v>
      </c>
      <c r="AA55">
        <v>0.10554174333810806</v>
      </c>
      <c r="AB55">
        <v>0.14243672788143158</v>
      </c>
      <c r="AC55">
        <v>8.8094316422939301E-2</v>
      </c>
      <c r="AD55">
        <v>0.19154192507266998</v>
      </c>
      <c r="AE55">
        <v>0.40826690196990967</v>
      </c>
      <c r="AF55">
        <v>6.3912108540534973E-2</v>
      </c>
      <c r="AG55">
        <v>2.0628368656616658E-4</v>
      </c>
      <c r="AH55">
        <v>0.61138039827346802</v>
      </c>
      <c r="AI55">
        <v>0.50726073980331421</v>
      </c>
      <c r="AJ55">
        <v>0.72600036859512329</v>
      </c>
      <c r="AK55">
        <v>0.21436768770217896</v>
      </c>
      <c r="AL55">
        <v>0.72820556163787842</v>
      </c>
      <c r="AM55">
        <v>0.79761868715286255</v>
      </c>
      <c r="AN55">
        <v>0.57337343692779541</v>
      </c>
      <c r="AO55">
        <v>0.13992969691753387</v>
      </c>
      <c r="AP55">
        <v>0.34375017881393433</v>
      </c>
      <c r="AQ55">
        <v>0.51026302576065063</v>
      </c>
      <c r="AR55">
        <v>0.57537543773651123</v>
      </c>
      <c r="AS55">
        <v>0.53675448894500732</v>
      </c>
      <c r="AT55">
        <v>0.74891805648803711</v>
      </c>
      <c r="AU55">
        <v>0.80053627490997314</v>
      </c>
      <c r="AV55">
        <v>4.7785554081201553E-2</v>
      </c>
      <c r="AW55">
        <v>6.4490288496017456E-2</v>
      </c>
      <c r="AX55">
        <v>3.9885979145765305E-2</v>
      </c>
      <c r="AY55">
        <v>8.6723387241363525E-2</v>
      </c>
      <c r="AZ55">
        <v>0.18484875559806824</v>
      </c>
      <c r="BA55">
        <v>2.893713116645813E-2</v>
      </c>
      <c r="BB55">
        <v>9.3397931777872145E-5</v>
      </c>
      <c r="BC55">
        <v>0.42710474133491516</v>
      </c>
      <c r="BD55">
        <v>0.57289528846740723</v>
      </c>
      <c r="BE55">
        <v>2.598082646727562E-2</v>
      </c>
      <c r="BF55">
        <v>0.26543021202087402</v>
      </c>
      <c r="BG55">
        <v>0.49253344535827637</v>
      </c>
      <c r="BH55">
        <v>0.1882718950510025</v>
      </c>
      <c r="BI55">
        <v>2.7783619239926338E-2</v>
      </c>
      <c r="BJ55">
        <v>5.1905866712331772E-2</v>
      </c>
      <c r="BK55">
        <v>0.25610259175300598</v>
      </c>
      <c r="BL55">
        <v>0.10861590504646301</v>
      </c>
      <c r="BM55">
        <v>6.364855170249939E-2</v>
      </c>
      <c r="BN55">
        <v>0.31318750977516174</v>
      </c>
      <c r="BO55">
        <v>0.2065395712852478</v>
      </c>
      <c r="BP55">
        <v>0.10554174333810806</v>
      </c>
      <c r="BQ55">
        <v>0.14243672788143158</v>
      </c>
      <c r="BR55">
        <v>8.8094316422939301E-2</v>
      </c>
      <c r="BS55">
        <v>0.19154192507266998</v>
      </c>
      <c r="BT55">
        <v>0.40826690196990967</v>
      </c>
      <c r="BU55">
        <v>6.3912108540534973E-2</v>
      </c>
      <c r="BV55">
        <v>2.0628368656616658E-4</v>
      </c>
      <c r="BW55">
        <v>2.0438464358448982E-2</v>
      </c>
      <c r="BX55">
        <v>4.4538572430610657E-2</v>
      </c>
      <c r="BY55">
        <v>0.39888846874237061</v>
      </c>
      <c r="BZ55">
        <v>0.11456043273210526</v>
      </c>
      <c r="CA55">
        <v>1.4474989846348763E-2</v>
      </c>
      <c r="CB55">
        <v>2.2883402183651924E-2</v>
      </c>
      <c r="CC55">
        <v>4.072856530547142E-2</v>
      </c>
      <c r="CD55">
        <v>0.22909305989742279</v>
      </c>
      <c r="CE55">
        <v>0.47831365466117859</v>
      </c>
      <c r="CF55">
        <v>0.24218019843101501</v>
      </c>
      <c r="CG55">
        <v>0.21969665586948395</v>
      </c>
      <c r="CH55">
        <v>5.9809479862451553E-2</v>
      </c>
      <c r="CI55">
        <v>7.010350376367569E-2</v>
      </c>
      <c r="CJ55">
        <v>8.6508631706237793E-2</v>
      </c>
      <c r="CK55">
        <v>5.7485181838274002E-2</v>
      </c>
      <c r="CL55">
        <v>0.21842736005783081</v>
      </c>
      <c r="CM55">
        <v>0.1225799024105072</v>
      </c>
      <c r="CN55">
        <v>4.8035934567451477E-2</v>
      </c>
      <c r="CO55">
        <v>2.9820481315255165E-2</v>
      </c>
      <c r="CP55">
        <v>1.2974346056580544E-2</v>
      </c>
      <c r="CQ55">
        <v>5.0781648606061935E-2</v>
      </c>
      <c r="CR55">
        <v>5.9289470314979553E-2</v>
      </c>
      <c r="CS55">
        <v>7.5401656329631805E-2</v>
      </c>
      <c r="CT55">
        <v>0.12073186784982681</v>
      </c>
      <c r="CU55">
        <v>8.237852156162262E-2</v>
      </c>
      <c r="CV55">
        <v>4.9472860991954803E-2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0.5365031361579895</v>
      </c>
      <c r="DE55">
        <v>0.4634968638420105</v>
      </c>
      <c r="DF55">
        <v>9.6548721194267273E-2</v>
      </c>
      <c r="DG55">
        <v>0.49233275651931763</v>
      </c>
      <c r="DH55">
        <v>0.32958444952964783</v>
      </c>
      <c r="DI55">
        <v>7.6692409813404083E-2</v>
      </c>
      <c r="DJ55">
        <v>4.8416713252663612E-3</v>
      </c>
      <c r="DK55">
        <v>3.6853086203336716E-2</v>
      </c>
      <c r="DL55">
        <v>0.21411995589733124</v>
      </c>
      <c r="DM55">
        <v>0.11753685772418976</v>
      </c>
      <c r="DN55">
        <v>0.11609857529401779</v>
      </c>
      <c r="DO55">
        <v>0.37287792563438416</v>
      </c>
      <c r="DP55">
        <v>0.14251360297203064</v>
      </c>
      <c r="DX55">
        <v>1389.44091796875</v>
      </c>
      <c r="DY55">
        <v>1575.3453369140625</v>
      </c>
      <c r="DZ55">
        <v>1140.0787353515625</v>
      </c>
      <c r="EA55">
        <v>353.20657348632813</v>
      </c>
      <c r="EB55">
        <v>974.8145751953125</v>
      </c>
      <c r="EC55">
        <v>1525.7606201171875</v>
      </c>
      <c r="ED55">
        <v>1718.640380859375</v>
      </c>
      <c r="EE55">
        <v>1672.1807861328125</v>
      </c>
      <c r="EF55">
        <v>574.53900146484375</v>
      </c>
      <c r="EG55">
        <v>795.092041015625</v>
      </c>
      <c r="EH55">
        <v>970.507568359375</v>
      </c>
      <c r="EI55">
        <v>864.68115234375</v>
      </c>
      <c r="EJ55">
        <v>1212.82470703125</v>
      </c>
      <c r="EK55">
        <v>2981.04638671875</v>
      </c>
      <c r="EL55">
        <v>653.20843505859375</v>
      </c>
      <c r="EM55">
        <v>1441.7301025390625</v>
      </c>
      <c r="EN55">
        <v>1232.5831298828125</v>
      </c>
      <c r="EO55">
        <v>1193.111572265625</v>
      </c>
      <c r="EP55">
        <v>1518.7425537109375</v>
      </c>
      <c r="EQ55">
        <v>2462.13134765625</v>
      </c>
      <c r="ER55">
        <v>2996.22314453125</v>
      </c>
      <c r="ES55">
        <v>1710.79150390625</v>
      </c>
      <c r="ET55">
        <v>1245.66845703125</v>
      </c>
      <c r="EU55">
        <v>954.41986083984375</v>
      </c>
      <c r="EV55">
        <v>999.62261962890625</v>
      </c>
      <c r="EW55">
        <v>759.42156982421875</v>
      </c>
      <c r="EX55">
        <v>477.2611083984375</v>
      </c>
      <c r="EY55">
        <v>1379.6175537109375</v>
      </c>
      <c r="EZ55">
        <v>841.57073974609375</v>
      </c>
      <c r="FA55">
        <v>2056.852783203125</v>
      </c>
      <c r="FB55">
        <v>1303.535400390625</v>
      </c>
      <c r="FC55">
        <v>3922.197509765625</v>
      </c>
      <c r="FD55">
        <v>1150.2127685546875</v>
      </c>
      <c r="FE55">
        <v>6.7449150085449219</v>
      </c>
      <c r="FF55">
        <v>2611.9013671875</v>
      </c>
      <c r="FG55">
        <v>0.43380191922187805</v>
      </c>
      <c r="FH55">
        <v>0.18198239803314209</v>
      </c>
      <c r="FI55">
        <v>0.22909305989742279</v>
      </c>
      <c r="FJ55">
        <v>1350.612548828125</v>
      </c>
      <c r="FK55">
        <v>787.70660400390625</v>
      </c>
      <c r="FL55">
        <v>1144.64404296875</v>
      </c>
      <c r="FM55">
        <v>0.46106502413749695</v>
      </c>
      <c r="FN55">
        <v>0.23806865513324738</v>
      </c>
      <c r="FO55">
        <v>0.23788674175739288</v>
      </c>
      <c r="FP55">
        <v>5.558038130402565E-2</v>
      </c>
      <c r="FQ55">
        <v>7.3991767130792141E-3</v>
      </c>
      <c r="FR55">
        <v>0.68726122379302979</v>
      </c>
      <c r="FS55">
        <v>0.56090462207794189</v>
      </c>
      <c r="FT55">
        <v>0.57676458358764648</v>
      </c>
      <c r="FU55">
        <v>0.47115135192871094</v>
      </c>
      <c r="FV55">
        <v>0.74623310565948486</v>
      </c>
      <c r="FW55">
        <v>0.33366426825523376</v>
      </c>
      <c r="FX55">
        <v>2.3010026663541794E-2</v>
      </c>
      <c r="FY55">
        <v>0.17783714830875397</v>
      </c>
      <c r="FZ55">
        <v>0.25407195091247559</v>
      </c>
      <c r="GA55">
        <v>0.25201404094696045</v>
      </c>
      <c r="GB55">
        <v>0.29306682944297791</v>
      </c>
      <c r="GC55">
        <v>0.68509286642074585</v>
      </c>
      <c r="GD55">
        <v>0.31490716338157654</v>
      </c>
      <c r="GE55">
        <v>0.17303177714347839</v>
      </c>
      <c r="GF55">
        <v>0.38733386993408203</v>
      </c>
      <c r="GG55">
        <v>0.10055126249790192</v>
      </c>
      <c r="GH55">
        <v>3.7529926747083664E-2</v>
      </c>
      <c r="GI55">
        <v>0.22893588244915009</v>
      </c>
      <c r="GJ55">
        <v>7.2617292404174805E-2</v>
      </c>
      <c r="GK55">
        <v>0.98664581775665283</v>
      </c>
      <c r="GL55">
        <v>0.92720890045166016</v>
      </c>
      <c r="GM55">
        <v>0.31768852472305298</v>
      </c>
      <c r="GN55">
        <v>0.29552945494651794</v>
      </c>
    </row>
    <row r="56" spans="1:196" x14ac:dyDescent="0.25">
      <c r="A56" s="156" t="str">
        <f t="shared" si="0"/>
        <v>2014_1_RJ</v>
      </c>
      <c r="B56">
        <v>2014</v>
      </c>
      <c r="C56">
        <v>1</v>
      </c>
      <c r="D56" t="s">
        <v>19</v>
      </c>
      <c r="E56">
        <v>3156655.4183044434</v>
      </c>
      <c r="F56">
        <v>5393972.12449646</v>
      </c>
      <c r="G56">
        <v>2237316.7061920166</v>
      </c>
      <c r="H56">
        <v>2986724.9817199707</v>
      </c>
      <c r="I56">
        <v>167270.32769775391</v>
      </c>
      <c r="J56">
        <v>1.4697930309921503E-3</v>
      </c>
      <c r="K56">
        <v>0.41478091478347778</v>
      </c>
      <c r="L56">
        <v>1.9553354941308498E-3</v>
      </c>
      <c r="M56">
        <v>0.1242222860455513</v>
      </c>
      <c r="N56">
        <v>0.46576941013336182</v>
      </c>
      <c r="O56">
        <v>0.53423058986663818</v>
      </c>
      <c r="P56">
        <v>1.1618612334132195E-2</v>
      </c>
      <c r="Q56">
        <v>0.24275924265384674</v>
      </c>
      <c r="R56">
        <v>0.49634411931037903</v>
      </c>
      <c r="S56">
        <v>0.21828275918960571</v>
      </c>
      <c r="T56">
        <v>3.099527396261692E-2</v>
      </c>
      <c r="U56">
        <v>1.6686540096998215E-2</v>
      </c>
      <c r="V56">
        <v>0.14012187719345093</v>
      </c>
      <c r="W56">
        <v>0.11192929744720459</v>
      </c>
      <c r="X56">
        <v>5.7196978479623795E-2</v>
      </c>
      <c r="Y56">
        <v>0.35770094394683838</v>
      </c>
      <c r="Z56">
        <v>0.31636437773704529</v>
      </c>
      <c r="AA56">
        <v>2.7615532744675875E-3</v>
      </c>
      <c r="AB56">
        <v>9.1099642217159271E-2</v>
      </c>
      <c r="AC56">
        <v>7.6085187494754791E-2</v>
      </c>
      <c r="AD56">
        <v>0.1703474372625351</v>
      </c>
      <c r="AE56">
        <v>0.58307462930679321</v>
      </c>
      <c r="AF56">
        <v>7.6631546020507813E-2</v>
      </c>
      <c r="AG56">
        <v>0</v>
      </c>
      <c r="AH56">
        <v>0.58521908521652222</v>
      </c>
      <c r="AI56">
        <v>0.49271169304847717</v>
      </c>
      <c r="AJ56">
        <v>0.69976449012756348</v>
      </c>
      <c r="AK56">
        <v>9.5998354256153107E-2</v>
      </c>
      <c r="AL56">
        <v>0.69694614410400391</v>
      </c>
      <c r="AM56">
        <v>0.82784545421600342</v>
      </c>
      <c r="AN56">
        <v>0.56756693124771118</v>
      </c>
      <c r="AO56">
        <v>0.12142685055732727</v>
      </c>
      <c r="AP56">
        <v>0.31135100126266479</v>
      </c>
      <c r="AQ56">
        <v>0.42837724089622498</v>
      </c>
      <c r="AR56">
        <v>0.48503151535987854</v>
      </c>
      <c r="AS56">
        <v>0.45925620198249817</v>
      </c>
      <c r="AT56">
        <v>0.65771782398223877</v>
      </c>
      <c r="AU56">
        <v>0.73760563135147095</v>
      </c>
      <c r="AV56">
        <v>1.279402757063508E-3</v>
      </c>
      <c r="AW56">
        <v>4.2205642908811569E-2</v>
      </c>
      <c r="AX56">
        <v>3.5249583423137665E-2</v>
      </c>
      <c r="AY56">
        <v>7.8920431435108185E-2</v>
      </c>
      <c r="AZ56">
        <v>0.27013322710990906</v>
      </c>
      <c r="BA56">
        <v>3.5502705723047256E-2</v>
      </c>
      <c r="BB56">
        <v>0</v>
      </c>
      <c r="BC56">
        <v>0.45719867944717407</v>
      </c>
      <c r="BD56">
        <v>0.54280132055282593</v>
      </c>
      <c r="BE56">
        <v>8.730027824640274E-3</v>
      </c>
      <c r="BF56">
        <v>0.22916992008686066</v>
      </c>
      <c r="BG56">
        <v>0.50479573011398315</v>
      </c>
      <c r="BH56">
        <v>0.22518150508403778</v>
      </c>
      <c r="BI56">
        <v>3.2122794538736343E-2</v>
      </c>
      <c r="BJ56">
        <v>1.6309356316924095E-2</v>
      </c>
      <c r="BK56">
        <v>0.14106300473213196</v>
      </c>
      <c r="BL56">
        <v>0.11075977981090546</v>
      </c>
      <c r="BM56">
        <v>5.3594522178173065E-2</v>
      </c>
      <c r="BN56">
        <v>0.35285907983779907</v>
      </c>
      <c r="BO56">
        <v>0.3254142701625824</v>
      </c>
      <c r="BP56">
        <v>2.7615532744675875E-3</v>
      </c>
      <c r="BQ56">
        <v>9.1099642217159271E-2</v>
      </c>
      <c r="BR56">
        <v>7.6085187494754791E-2</v>
      </c>
      <c r="BS56">
        <v>0.1703474372625351</v>
      </c>
      <c r="BT56">
        <v>0.58307462930679321</v>
      </c>
      <c r="BU56">
        <v>7.6631546020507813E-2</v>
      </c>
      <c r="BV56">
        <v>0</v>
      </c>
      <c r="BW56">
        <v>2.5482708588242531E-2</v>
      </c>
      <c r="BX56">
        <v>3.7296097725629807E-2</v>
      </c>
      <c r="BY56">
        <v>0.49579504132270813</v>
      </c>
      <c r="BZ56">
        <v>6.6574022173881531E-2</v>
      </c>
      <c r="CA56">
        <v>1.4872480183839798E-2</v>
      </c>
      <c r="CB56">
        <v>2.7026084717363119E-3</v>
      </c>
      <c r="CC56">
        <v>2.9412874951958656E-2</v>
      </c>
      <c r="CD56">
        <v>0.2016865462064743</v>
      </c>
      <c r="CE56">
        <v>0.49991491436958313</v>
      </c>
      <c r="CF56">
        <v>0.22322551906108856</v>
      </c>
      <c r="CG56">
        <v>0.2086050808429718</v>
      </c>
      <c r="CH56">
        <v>6.8254470825195313E-2</v>
      </c>
      <c r="CI56">
        <v>5.2989732474088669E-2</v>
      </c>
      <c r="CJ56">
        <v>7.0385947823524475E-2</v>
      </c>
      <c r="CK56">
        <v>3.7822827696800232E-2</v>
      </c>
      <c r="CL56">
        <v>0.27859967947006226</v>
      </c>
      <c r="CM56">
        <v>0.10434152185916901</v>
      </c>
      <c r="CN56">
        <v>3.7721283733844757E-2</v>
      </c>
      <c r="CO56">
        <v>2.3357128724455833E-2</v>
      </c>
      <c r="CP56">
        <v>1.9413499161601067E-2</v>
      </c>
      <c r="CQ56">
        <v>6.7736268043518066E-2</v>
      </c>
      <c r="CR56">
        <v>4.7477476298809052E-2</v>
      </c>
      <c r="CS56">
        <v>6.1752278357744217E-2</v>
      </c>
      <c r="CT56">
        <v>0.11342523992061615</v>
      </c>
      <c r="CU56">
        <v>6.6015325486660004E-2</v>
      </c>
      <c r="CV56">
        <v>2.5899259373545647E-2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D56">
        <v>0.6186787486076355</v>
      </c>
      <c r="DE56">
        <v>0.3813212513923645</v>
      </c>
      <c r="DF56">
        <v>6.1086200177669525E-2</v>
      </c>
      <c r="DG56">
        <v>0.47801464796066284</v>
      </c>
      <c r="DH56">
        <v>0.35332763195037842</v>
      </c>
      <c r="DI56">
        <v>9.6215970814228058E-2</v>
      </c>
      <c r="DJ56">
        <v>1.1355533264577389E-2</v>
      </c>
      <c r="DK56">
        <v>2.1330244839191437E-2</v>
      </c>
      <c r="DL56">
        <v>0.1255456954240799</v>
      </c>
      <c r="DM56">
        <v>0.13043826818466187</v>
      </c>
      <c r="DN56">
        <v>0.12243090569972992</v>
      </c>
      <c r="DO56">
        <v>0.44562864303588867</v>
      </c>
      <c r="DP56">
        <v>0.15462623536586761</v>
      </c>
      <c r="DX56">
        <v>1971.79736328125</v>
      </c>
      <c r="DY56">
        <v>2254.334228515625</v>
      </c>
      <c r="DZ56">
        <v>1636.3603515625</v>
      </c>
      <c r="EA56">
        <v>494.1187744140625</v>
      </c>
      <c r="EB56">
        <v>1364.542724609375</v>
      </c>
      <c r="EC56">
        <v>1978.902587890625</v>
      </c>
      <c r="ED56">
        <v>2555.039794921875</v>
      </c>
      <c r="EE56">
        <v>2505.45556640625</v>
      </c>
      <c r="EF56">
        <v>919.02886962890625</v>
      </c>
      <c r="EG56">
        <v>920.88153076171875</v>
      </c>
      <c r="EH56">
        <v>1000.7173461914063</v>
      </c>
      <c r="EI56">
        <v>994.9600830078125</v>
      </c>
      <c r="EJ56">
        <v>1318.784912109375</v>
      </c>
      <c r="EK56">
        <v>3679.609375</v>
      </c>
      <c r="EL56">
        <v>1219.4537353515625</v>
      </c>
      <c r="EM56">
        <v>2413.228271484375</v>
      </c>
      <c r="EN56">
        <v>1508.27197265625</v>
      </c>
      <c r="EO56">
        <v>1320.54833984375</v>
      </c>
      <c r="EP56">
        <v>1952.0078125</v>
      </c>
      <c r="EQ56">
        <v>3532.6201171875</v>
      </c>
      <c r="ES56">
        <v>2427.785888671875</v>
      </c>
      <c r="ET56">
        <v>1772.482177734375</v>
      </c>
      <c r="EU56">
        <v>1257.1466064453125</v>
      </c>
      <c r="EV56">
        <v>1468.0435791015625</v>
      </c>
      <c r="EW56">
        <v>849.6669921875</v>
      </c>
      <c r="EX56">
        <v>672.50030517578125</v>
      </c>
      <c r="EY56">
        <v>1656.5953369140625</v>
      </c>
      <c r="EZ56">
        <v>1354.2305908203125</v>
      </c>
      <c r="FA56">
        <v>4003.810791015625</v>
      </c>
      <c r="FB56">
        <v>1161.1448974609375</v>
      </c>
      <c r="FC56">
        <v>4699.4208984375</v>
      </c>
      <c r="FD56">
        <v>1788.2440185546875</v>
      </c>
      <c r="FE56">
        <v>0</v>
      </c>
      <c r="FF56">
        <v>3638.659423828125</v>
      </c>
      <c r="FG56">
        <v>0.53615021705627441</v>
      </c>
      <c r="FH56">
        <v>0.10657272487878799</v>
      </c>
      <c r="FI56">
        <v>0.2016865462064743</v>
      </c>
      <c r="FJ56">
        <v>1661.66357421875</v>
      </c>
      <c r="FK56">
        <v>1089.9202880859375</v>
      </c>
      <c r="FL56">
        <v>1772.7293701171875</v>
      </c>
      <c r="FM56">
        <v>0.48531150817871094</v>
      </c>
      <c r="FN56">
        <v>0.22369639575481415</v>
      </c>
      <c r="FO56">
        <v>0.22206588089466095</v>
      </c>
      <c r="FP56">
        <v>5.8382458984851837E-2</v>
      </c>
      <c r="FQ56">
        <v>1.0543746873736382E-2</v>
      </c>
      <c r="FR56">
        <v>0.64023315906524658</v>
      </c>
      <c r="FS56">
        <v>0.56263130903244019</v>
      </c>
      <c r="FT56">
        <v>0.55070513486862183</v>
      </c>
      <c r="FU56">
        <v>0.42500168085098267</v>
      </c>
      <c r="FV56">
        <v>0.84081774950027466</v>
      </c>
      <c r="FW56">
        <v>0.34605762362480164</v>
      </c>
      <c r="FX56">
        <v>1.5361792407929897E-2</v>
      </c>
      <c r="FY56">
        <v>0.12771217525005341</v>
      </c>
      <c r="FZ56">
        <v>0.19489717483520508</v>
      </c>
      <c r="GA56">
        <v>0.28410342335700989</v>
      </c>
      <c r="GB56">
        <v>0.37792542576789856</v>
      </c>
      <c r="GC56">
        <v>0.70834296941757202</v>
      </c>
      <c r="GD56">
        <v>0.29165706038475037</v>
      </c>
      <c r="GE56">
        <v>5.6959494948387146E-2</v>
      </c>
      <c r="GF56">
        <v>0.25945866107940674</v>
      </c>
      <c r="GG56">
        <v>0.15832827985286713</v>
      </c>
      <c r="GH56">
        <v>3.2752212136983871E-2</v>
      </c>
      <c r="GI56">
        <v>0.33983692526817322</v>
      </c>
      <c r="GJ56">
        <v>0.1526644378900528</v>
      </c>
      <c r="GK56">
        <v>0.97656852006912231</v>
      </c>
      <c r="GL56">
        <v>0.94520032405853271</v>
      </c>
      <c r="GM56">
        <v>0.21354468166828156</v>
      </c>
      <c r="GN56">
        <v>0.16581439971923828</v>
      </c>
    </row>
    <row r="57" spans="1:196" x14ac:dyDescent="0.25">
      <c r="A57" s="156" t="str">
        <f t="shared" si="0"/>
        <v>2014_1_RMRJ</v>
      </c>
      <c r="B57">
        <v>2014</v>
      </c>
      <c r="C57">
        <v>1</v>
      </c>
      <c r="D57" t="s">
        <v>17</v>
      </c>
      <c r="E57">
        <v>5834730.6659469604</v>
      </c>
      <c r="F57">
        <v>10048362.018981934</v>
      </c>
      <c r="G57">
        <v>4213631.3530349731</v>
      </c>
      <c r="H57">
        <v>5449422.7745361328</v>
      </c>
      <c r="I57">
        <v>381188.36055755615</v>
      </c>
      <c r="J57">
        <v>1.9428038503974676E-3</v>
      </c>
      <c r="K57">
        <v>0.41933515667915344</v>
      </c>
      <c r="L57">
        <v>2.6303729973733425E-3</v>
      </c>
      <c r="M57">
        <v>0.10125306993722916</v>
      </c>
      <c r="N57">
        <v>0.4550299346446991</v>
      </c>
      <c r="O57">
        <v>0.54497003555297852</v>
      </c>
      <c r="P57">
        <v>1.2711715884506702E-2</v>
      </c>
      <c r="Q57">
        <v>0.25057101249694824</v>
      </c>
      <c r="R57">
        <v>0.49958282709121704</v>
      </c>
      <c r="S57">
        <v>0.21108038723468781</v>
      </c>
      <c r="T57">
        <v>2.6054058223962784E-2</v>
      </c>
      <c r="U57">
        <v>1.8474020063877106E-2</v>
      </c>
      <c r="V57">
        <v>0.17652586102485657</v>
      </c>
      <c r="W57">
        <v>0.13186508417129517</v>
      </c>
      <c r="X57">
        <v>5.9363968670368195E-2</v>
      </c>
      <c r="Y57">
        <v>0.37449595332145691</v>
      </c>
      <c r="Z57">
        <v>0.23927511274814606</v>
      </c>
      <c r="AA57">
        <v>4.1629155166447163E-3</v>
      </c>
      <c r="AB57">
        <v>0.10134606808423996</v>
      </c>
      <c r="AC57">
        <v>9.5522969961166382E-2</v>
      </c>
      <c r="AD57">
        <v>0.18363320827484131</v>
      </c>
      <c r="AE57">
        <v>0.55054378509521484</v>
      </c>
      <c r="AF57">
        <v>6.4676053822040558E-2</v>
      </c>
      <c r="AG57">
        <v>1.1500978143885732E-4</v>
      </c>
      <c r="AH57">
        <v>0.58066487312316895</v>
      </c>
      <c r="AI57">
        <v>0.48356443643569946</v>
      </c>
      <c r="AJ57">
        <v>0.69763094186782837</v>
      </c>
      <c r="AK57">
        <v>9.6474573016166687E-2</v>
      </c>
      <c r="AL57">
        <v>0.69590115547180176</v>
      </c>
      <c r="AM57">
        <v>0.8122861385345459</v>
      </c>
      <c r="AN57">
        <v>0.55681580305099487</v>
      </c>
      <c r="AO57">
        <v>0.11029728502035141</v>
      </c>
      <c r="AP57">
        <v>0.25346896052360535</v>
      </c>
      <c r="AQ57">
        <v>0.43455812335014343</v>
      </c>
      <c r="AR57">
        <v>0.51742053031921387</v>
      </c>
      <c r="AS57">
        <v>0.46383377909660339</v>
      </c>
      <c r="AT57">
        <v>0.69700074195861816</v>
      </c>
      <c r="AU57">
        <v>0.74095696210861206</v>
      </c>
      <c r="AV57">
        <v>1.8746046116575599E-3</v>
      </c>
      <c r="AW57">
        <v>4.563719779253006E-2</v>
      </c>
      <c r="AX57">
        <v>4.3014999479055405E-2</v>
      </c>
      <c r="AY57">
        <v>8.2691967487335205E-2</v>
      </c>
      <c r="AZ57">
        <v>0.24791565537452698</v>
      </c>
      <c r="BA57">
        <v>2.91243065148592E-2</v>
      </c>
      <c r="BB57">
        <v>5.1790113502647728E-5</v>
      </c>
      <c r="BC57">
        <v>0.44496831297874451</v>
      </c>
      <c r="BD57">
        <v>0.55503165721893311</v>
      </c>
      <c r="BE57">
        <v>9.4670988619327545E-3</v>
      </c>
      <c r="BF57">
        <v>0.23430433869361877</v>
      </c>
      <c r="BG57">
        <v>0.50934022665023804</v>
      </c>
      <c r="BH57">
        <v>0.21961891651153564</v>
      </c>
      <c r="BI57">
        <v>2.7269424870610237E-2</v>
      </c>
      <c r="BJ57">
        <v>1.8562346696853638E-2</v>
      </c>
      <c r="BK57">
        <v>0.17684672772884369</v>
      </c>
      <c r="BL57">
        <v>0.13101540505886078</v>
      </c>
      <c r="BM57">
        <v>5.5795580148696899E-2</v>
      </c>
      <c r="BN57">
        <v>0.37084558606147766</v>
      </c>
      <c r="BO57">
        <v>0.24693435430526733</v>
      </c>
      <c r="BP57">
        <v>4.1629155166447163E-3</v>
      </c>
      <c r="BQ57">
        <v>0.10134606808423996</v>
      </c>
      <c r="BR57">
        <v>9.5522969961166382E-2</v>
      </c>
      <c r="BS57">
        <v>0.18363320827484131</v>
      </c>
      <c r="BT57">
        <v>0.55054378509521484</v>
      </c>
      <c r="BU57">
        <v>6.4676053822040558E-2</v>
      </c>
      <c r="BV57">
        <v>1.1500978143885732E-4</v>
      </c>
      <c r="BW57">
        <v>3.0042149126529694E-2</v>
      </c>
      <c r="BX57">
        <v>4.8235047608613968E-2</v>
      </c>
      <c r="BY57">
        <v>0.48289462924003601</v>
      </c>
      <c r="BZ57">
        <v>7.5890995562076569E-2</v>
      </c>
      <c r="CA57">
        <v>1.5654915943741798E-2</v>
      </c>
      <c r="CB57">
        <v>7.6319505460560322E-3</v>
      </c>
      <c r="CC57">
        <v>2.5193238630890846E-2</v>
      </c>
      <c r="CD57">
        <v>0.21057364344596863</v>
      </c>
      <c r="CE57">
        <v>0.50318598747253418</v>
      </c>
      <c r="CF57">
        <v>0.22627042233943939</v>
      </c>
      <c r="CG57">
        <v>0.21010346710681915</v>
      </c>
      <c r="CH57">
        <v>6.0440126806497574E-2</v>
      </c>
      <c r="CI57">
        <v>6.5330930054187775E-2</v>
      </c>
      <c r="CJ57">
        <v>8.5840977728366852E-2</v>
      </c>
      <c r="CK57">
        <v>4.8205789178609848E-2</v>
      </c>
      <c r="CL57">
        <v>0.29925209283828735</v>
      </c>
      <c r="CM57">
        <v>0.12501665949821472</v>
      </c>
      <c r="CN57">
        <v>4.7638565301895142E-2</v>
      </c>
      <c r="CO57">
        <v>2.7556024491786957E-2</v>
      </c>
      <c r="CP57">
        <v>2.246955968439579E-2</v>
      </c>
      <c r="CQ57">
        <v>5.791463702917099E-2</v>
      </c>
      <c r="CR57">
        <v>6.3439548015594482E-2</v>
      </c>
      <c r="CS57">
        <v>7.1152016520500183E-2</v>
      </c>
      <c r="CT57">
        <v>0.12217780202627182</v>
      </c>
      <c r="CU57">
        <v>7.4574209749698639E-2</v>
      </c>
      <c r="CV57">
        <v>3.5520303994417191E-2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0.59788244962692261</v>
      </c>
      <c r="DE57">
        <v>0.40211755037307739</v>
      </c>
      <c r="DF57">
        <v>5.8226749300956726E-2</v>
      </c>
      <c r="DG57">
        <v>0.47949036955833435</v>
      </c>
      <c r="DH57">
        <v>0.36429008841514587</v>
      </c>
      <c r="DI57">
        <v>8.9031897485256195E-2</v>
      </c>
      <c r="DJ57">
        <v>8.9608896523714066E-3</v>
      </c>
      <c r="DK57">
        <v>1.637687161564827E-2</v>
      </c>
      <c r="DL57">
        <v>0.17141531407833099</v>
      </c>
      <c r="DM57">
        <v>0.14361447095870972</v>
      </c>
      <c r="DN57">
        <v>0.11101877689361572</v>
      </c>
      <c r="DO57">
        <v>0.42748111486434937</v>
      </c>
      <c r="DP57">
        <v>0.13009344041347504</v>
      </c>
      <c r="DX57">
        <v>1625.5955810546875</v>
      </c>
      <c r="DY57">
        <v>1840.9794921875</v>
      </c>
      <c r="DZ57">
        <v>1356.936279296875</v>
      </c>
      <c r="EA57">
        <v>519.79193115234375</v>
      </c>
      <c r="EB57">
        <v>1187.47900390625</v>
      </c>
      <c r="EC57">
        <v>1666.7882080078125</v>
      </c>
      <c r="ED57">
        <v>1985.87939453125</v>
      </c>
      <c r="EE57">
        <v>2102.877685546875</v>
      </c>
      <c r="EF57">
        <v>846.0693359375</v>
      </c>
      <c r="EG57">
        <v>882.91033935546875</v>
      </c>
      <c r="EH57">
        <v>977.25897216796875</v>
      </c>
      <c r="EI57">
        <v>948.357421875</v>
      </c>
      <c r="EJ57">
        <v>1226.238525390625</v>
      </c>
      <c r="EK57">
        <v>3312.84619140625</v>
      </c>
      <c r="EL57">
        <v>1299.2650146484375</v>
      </c>
      <c r="EM57">
        <v>1868.5894775390625</v>
      </c>
      <c r="EN57">
        <v>1284.6527099609375</v>
      </c>
      <c r="EO57">
        <v>1172.809326171875</v>
      </c>
      <c r="EP57">
        <v>1629.7921142578125</v>
      </c>
      <c r="EQ57">
        <v>3021.994140625</v>
      </c>
      <c r="ER57">
        <v>83.318107604980469</v>
      </c>
      <c r="ES57">
        <v>1946.5816650390625</v>
      </c>
      <c r="ET57">
        <v>1453.0362548828125</v>
      </c>
      <c r="EU57">
        <v>1134.183837890625</v>
      </c>
      <c r="EV57">
        <v>1307.54150390625</v>
      </c>
      <c r="EW57">
        <v>801.781494140625</v>
      </c>
      <c r="EX57">
        <v>653.66259765625</v>
      </c>
      <c r="EY57">
        <v>1437.7093505859375</v>
      </c>
      <c r="EZ57">
        <v>1094.82275390625</v>
      </c>
      <c r="FA57">
        <v>3144.0185546875</v>
      </c>
      <c r="FB57">
        <v>1236.890625</v>
      </c>
      <c r="FC57">
        <v>3817.750732421875</v>
      </c>
      <c r="FD57">
        <v>1472.49365234375</v>
      </c>
      <c r="FE57">
        <v>0</v>
      </c>
      <c r="FF57">
        <v>3236.648193359375</v>
      </c>
      <c r="FG57">
        <v>0.52859169244766235</v>
      </c>
      <c r="FH57">
        <v>0.13175798952579498</v>
      </c>
      <c r="FI57">
        <v>0.21057364344596863</v>
      </c>
      <c r="FJ57">
        <v>1434.9122314453125</v>
      </c>
      <c r="FK57">
        <v>921.40704345703125</v>
      </c>
      <c r="FL57">
        <v>1449.2222900390625</v>
      </c>
      <c r="FM57">
        <v>0.48685142397880554</v>
      </c>
      <c r="FN57">
        <v>0.22413064539432526</v>
      </c>
      <c r="FO57">
        <v>0.22693313658237457</v>
      </c>
      <c r="FP57">
        <v>5.3971376270055771E-2</v>
      </c>
      <c r="FQ57">
        <v>8.1134028732776642E-3</v>
      </c>
      <c r="FR57">
        <v>0.64448529481887817</v>
      </c>
      <c r="FS57">
        <v>0.54363983869552612</v>
      </c>
      <c r="FT57">
        <v>0.54677754640579224</v>
      </c>
      <c r="FU57">
        <v>0.41836819052696228</v>
      </c>
      <c r="FV57">
        <v>0.77768087387084961</v>
      </c>
      <c r="FW57">
        <v>0.35421663522720337</v>
      </c>
      <c r="FX57">
        <v>1.6976902261376381E-2</v>
      </c>
      <c r="FY57">
        <v>0.14166031777858734</v>
      </c>
      <c r="FZ57">
        <v>0.21752698719501495</v>
      </c>
      <c r="GA57">
        <v>0.280323326587677</v>
      </c>
      <c r="GB57">
        <v>0.34351244568824768</v>
      </c>
      <c r="GC57">
        <v>0.70212513208389282</v>
      </c>
      <c r="GD57">
        <v>0.29787486791610718</v>
      </c>
      <c r="GE57">
        <v>8.3641454577445984E-2</v>
      </c>
      <c r="GF57">
        <v>0.31517413258552551</v>
      </c>
      <c r="GG57">
        <v>0.15844687819480896</v>
      </c>
      <c r="GH57">
        <v>3.5050619393587112E-2</v>
      </c>
      <c r="GI57">
        <v>0.30077314376831055</v>
      </c>
      <c r="GJ57">
        <v>0.10691379010677338</v>
      </c>
      <c r="GK57">
        <v>0.98862367868423462</v>
      </c>
      <c r="GL57">
        <v>0.93298250436782837</v>
      </c>
      <c r="GM57">
        <v>0.24411763250827789</v>
      </c>
      <c r="GN57">
        <v>0.19952760636806488</v>
      </c>
    </row>
    <row r="58" spans="1:196" x14ac:dyDescent="0.25">
      <c r="A58" s="156" t="str">
        <f t="shared" si="0"/>
        <v>2014_1_SEMT</v>
      </c>
      <c r="B58">
        <v>2014</v>
      </c>
      <c r="C58">
        <v>1</v>
      </c>
      <c r="D58" t="s">
        <v>15</v>
      </c>
      <c r="E58">
        <v>20806573.261039734</v>
      </c>
      <c r="F58">
        <v>33014456.671663284</v>
      </c>
      <c r="G58">
        <v>12207883.41062355</v>
      </c>
      <c r="H58">
        <v>19307263.702266693</v>
      </c>
      <c r="I58">
        <v>1483486.8038902283</v>
      </c>
      <c r="J58">
        <v>3.2605682499706745E-3</v>
      </c>
      <c r="K58">
        <v>0.36977386474609375</v>
      </c>
      <c r="L58">
        <v>5.8291787281632423E-3</v>
      </c>
      <c r="M58">
        <v>7.9070664942264557E-2</v>
      </c>
      <c r="N58">
        <v>0.46223309636116028</v>
      </c>
      <c r="O58">
        <v>0.53776693344116211</v>
      </c>
      <c r="P58">
        <v>1.99409369379282E-2</v>
      </c>
      <c r="Q58">
        <v>0.2710479199886322</v>
      </c>
      <c r="R58">
        <v>0.48900389671325684</v>
      </c>
      <c r="S58">
        <v>0.19532273709774017</v>
      </c>
      <c r="T58">
        <v>2.4684511125087738E-2</v>
      </c>
      <c r="U58">
        <v>2.0444909110665321E-2</v>
      </c>
      <c r="V58">
        <v>0.16807880997657776</v>
      </c>
      <c r="W58">
        <v>0.11072995513677597</v>
      </c>
      <c r="X58">
        <v>6.3728548586368561E-2</v>
      </c>
      <c r="Y58">
        <v>0.36014339327812195</v>
      </c>
      <c r="Z58">
        <v>0.27687439322471619</v>
      </c>
      <c r="AA58">
        <v>4.1913236491382122E-3</v>
      </c>
      <c r="AB58">
        <v>0.14119218289852142</v>
      </c>
      <c r="AC58">
        <v>8.3723455667495728E-2</v>
      </c>
      <c r="AD58">
        <v>0.18240535259246826</v>
      </c>
      <c r="AE58">
        <v>0.54071837663650513</v>
      </c>
      <c r="AF58">
        <v>4.7496706247329712E-2</v>
      </c>
      <c r="AG58">
        <v>2.7259369380772114E-4</v>
      </c>
      <c r="AH58">
        <v>0.63022613525390625</v>
      </c>
      <c r="AI58">
        <v>0.54134225845336914</v>
      </c>
      <c r="AJ58">
        <v>0.73378485441207886</v>
      </c>
      <c r="AK58">
        <v>0.15955384075641632</v>
      </c>
      <c r="AL58">
        <v>0.76573449373245239</v>
      </c>
      <c r="AM58">
        <v>0.83423316478729248</v>
      </c>
      <c r="AN58">
        <v>0.59689372777938843</v>
      </c>
      <c r="AO58">
        <v>0.12699244916439056</v>
      </c>
      <c r="AP58">
        <v>0.30414986610412598</v>
      </c>
      <c r="AQ58">
        <v>0.46134564280509949</v>
      </c>
      <c r="AR58">
        <v>0.55244308710098267</v>
      </c>
      <c r="AS58">
        <v>0.51251256465911865</v>
      </c>
      <c r="AT58">
        <v>0.74084144830703735</v>
      </c>
      <c r="AU58">
        <v>0.80421382188796997</v>
      </c>
      <c r="AV58">
        <v>2.0210689399391413E-3</v>
      </c>
      <c r="AW58">
        <v>6.8083293735980988E-2</v>
      </c>
      <c r="AX58">
        <v>4.0371701121330261E-2</v>
      </c>
      <c r="AY58">
        <v>8.795640617609024E-2</v>
      </c>
      <c r="AZ58">
        <v>0.26073601841926575</v>
      </c>
      <c r="BA58">
        <v>2.2903053089976311E-2</v>
      </c>
      <c r="BB58">
        <v>1.3144550030119717E-4</v>
      </c>
      <c r="BC58">
        <v>0.45641246438026428</v>
      </c>
      <c r="BD58">
        <v>0.54358756542205811</v>
      </c>
      <c r="BE58">
        <v>1.5495725907385349E-2</v>
      </c>
      <c r="BF58">
        <v>0.25554031133651733</v>
      </c>
      <c r="BG58">
        <v>0.4998418390750885</v>
      </c>
      <c r="BH58">
        <v>0.20302288234233856</v>
      </c>
      <c r="BI58">
        <v>2.6099251583218575E-2</v>
      </c>
      <c r="BJ58">
        <v>2.0826973021030426E-2</v>
      </c>
      <c r="BK58">
        <v>0.16893647611141205</v>
      </c>
      <c r="BL58">
        <v>0.11046304553747177</v>
      </c>
      <c r="BM58">
        <v>5.9776514768600464E-2</v>
      </c>
      <c r="BN58">
        <v>0.35651221871376038</v>
      </c>
      <c r="BO58">
        <v>0.28348478674888611</v>
      </c>
      <c r="BP58">
        <v>4.1913236491382122E-3</v>
      </c>
      <c r="BQ58">
        <v>0.14119218289852142</v>
      </c>
      <c r="BR58">
        <v>8.3723455667495728E-2</v>
      </c>
      <c r="BS58">
        <v>0.18240535259246826</v>
      </c>
      <c r="BT58">
        <v>0.54071837663650513</v>
      </c>
      <c r="BU58">
        <v>4.7496706247329712E-2</v>
      </c>
      <c r="BV58">
        <v>2.7259369380772114E-4</v>
      </c>
      <c r="BW58">
        <v>2.5531603023409843E-2</v>
      </c>
      <c r="BX58">
        <v>3.9694339036941528E-2</v>
      </c>
      <c r="BY58">
        <v>0.51683253049850464</v>
      </c>
      <c r="BZ58">
        <v>8.6651638150215149E-2</v>
      </c>
      <c r="CA58">
        <v>1.2170346453785896E-2</v>
      </c>
      <c r="CB58">
        <v>9.1936150565743446E-3</v>
      </c>
      <c r="CC58">
        <v>4.0202908217906952E-2</v>
      </c>
      <c r="CD58">
        <v>0.18482318520545959</v>
      </c>
      <c r="CE58">
        <v>0.47123223543167114</v>
      </c>
      <c r="CF58">
        <v>0.22972910106182098</v>
      </c>
      <c r="CG58">
        <v>0.23708434402942657</v>
      </c>
      <c r="CH58">
        <v>6.1954319477081299E-2</v>
      </c>
      <c r="CI58">
        <v>7.1298949420452118E-2</v>
      </c>
      <c r="CJ58">
        <v>8.3019211888313293E-2</v>
      </c>
      <c r="CK58">
        <v>6.1224892735481262E-2</v>
      </c>
      <c r="CL58">
        <v>0.27605023980140686</v>
      </c>
      <c r="CM58">
        <v>0.12385166436433792</v>
      </c>
      <c r="CN58">
        <v>5.0972577184438705E-2</v>
      </c>
      <c r="CO58">
        <v>3.4981943666934967E-2</v>
      </c>
      <c r="CP58">
        <v>1.8876446411013603E-2</v>
      </c>
      <c r="CQ58">
        <v>5.3791869431734085E-2</v>
      </c>
      <c r="CR58">
        <v>6.6644817590713501E-2</v>
      </c>
      <c r="CS58">
        <v>7.3620043694972992E-2</v>
      </c>
      <c r="CT58">
        <v>0.12754718959331512</v>
      </c>
      <c r="CU58">
        <v>8.0682270228862762E-2</v>
      </c>
      <c r="CV58">
        <v>4.9336701631546021E-2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0.53821587562561035</v>
      </c>
      <c r="DE58">
        <v>0.46178412437438965</v>
      </c>
      <c r="DF58">
        <v>7.7205918729305267E-2</v>
      </c>
      <c r="DG58">
        <v>0.47083070874214172</v>
      </c>
      <c r="DH58">
        <v>0.34959548711776733</v>
      </c>
      <c r="DI58">
        <v>9.5832675695419312E-2</v>
      </c>
      <c r="DJ58">
        <v>6.5352413803339005E-3</v>
      </c>
      <c r="DK58">
        <v>1.5424769371747971E-2</v>
      </c>
      <c r="DL58">
        <v>0.15710724890232086</v>
      </c>
      <c r="DM58">
        <v>0.11433470994234085</v>
      </c>
      <c r="DN58">
        <v>0.11400443315505981</v>
      </c>
      <c r="DO58">
        <v>0.40754017233848572</v>
      </c>
      <c r="DP58">
        <v>0.19158865511417389</v>
      </c>
      <c r="DX58">
        <v>1883.3040771484375</v>
      </c>
      <c r="DY58">
        <v>2172.14990234375</v>
      </c>
      <c r="DZ58">
        <v>1539.2884521484375</v>
      </c>
      <c r="EA58">
        <v>510.92495727539063</v>
      </c>
      <c r="EB58">
        <v>1257.6705322265625</v>
      </c>
      <c r="EC58">
        <v>2015.0965576171875</v>
      </c>
      <c r="ED58">
        <v>2373.5302734375</v>
      </c>
      <c r="EE58">
        <v>2486.313720703125</v>
      </c>
      <c r="EF58">
        <v>958.587158203125</v>
      </c>
      <c r="EG58">
        <v>973.55426025390625</v>
      </c>
      <c r="EH58">
        <v>1090.8848876953125</v>
      </c>
      <c r="EI58">
        <v>1029.476806640625</v>
      </c>
      <c r="EJ58">
        <v>1358.5487060546875</v>
      </c>
      <c r="EK58">
        <v>3642.1376953125</v>
      </c>
      <c r="EL58">
        <v>1643.864990234375</v>
      </c>
      <c r="EM58">
        <v>1946.107177734375</v>
      </c>
      <c r="EN58">
        <v>1600.193359375</v>
      </c>
      <c r="EO58">
        <v>1438.5609130859375</v>
      </c>
      <c r="EP58">
        <v>1935.9820556640625</v>
      </c>
      <c r="EQ58">
        <v>3321.214111328125</v>
      </c>
      <c r="ER58">
        <v>2554.187744140625</v>
      </c>
      <c r="ES58">
        <v>2345.32958984375</v>
      </c>
      <c r="ET58">
        <v>1710.4541015625</v>
      </c>
      <c r="EU58">
        <v>1268.642578125</v>
      </c>
      <c r="EV58">
        <v>1362.1768798828125</v>
      </c>
      <c r="EW58">
        <v>822.5950927734375</v>
      </c>
      <c r="EX58">
        <v>671.49285888671875</v>
      </c>
      <c r="EY58">
        <v>1697.1805419921875</v>
      </c>
      <c r="EZ58">
        <v>1333.6090087890625</v>
      </c>
      <c r="FA58">
        <v>2568.132080078125</v>
      </c>
      <c r="FB58">
        <v>1878.8922119140625</v>
      </c>
      <c r="FC58">
        <v>5265.09716796875</v>
      </c>
      <c r="FD58">
        <v>1712.97314453125</v>
      </c>
      <c r="FE58">
        <v>0</v>
      </c>
      <c r="FF58">
        <v>3365.74462890625</v>
      </c>
      <c r="FG58">
        <v>0.5545344352722168</v>
      </c>
      <c r="FH58">
        <v>0.13553959131240845</v>
      </c>
      <c r="FI58">
        <v>0.18482318520545959</v>
      </c>
      <c r="FJ58">
        <v>1653.546142578125</v>
      </c>
      <c r="FK58">
        <v>1144.57666015625</v>
      </c>
      <c r="FL58">
        <v>1684.2481689453125</v>
      </c>
      <c r="FM58">
        <v>0.45525535941123962</v>
      </c>
      <c r="FN58">
        <v>0.2266247570514679</v>
      </c>
      <c r="FO58">
        <v>0.25444424152374268</v>
      </c>
      <c r="FP58">
        <v>5.4416902363300323E-2</v>
      </c>
      <c r="FQ58">
        <v>9.2587415128946304E-3</v>
      </c>
      <c r="FR58">
        <v>0.69047021865844727</v>
      </c>
      <c r="FS58">
        <v>0.5839579701423645</v>
      </c>
      <c r="FT58">
        <v>0.61030662059783936</v>
      </c>
      <c r="FU58">
        <v>0.48937034606933594</v>
      </c>
      <c r="FV58">
        <v>0.82689064741134644</v>
      </c>
      <c r="FW58">
        <v>0.32143962383270264</v>
      </c>
      <c r="FX58">
        <v>2.0201271399855614E-2</v>
      </c>
      <c r="FY58">
        <v>0.15067560970783234</v>
      </c>
      <c r="FZ58">
        <v>0.22887134552001953</v>
      </c>
      <c r="GA58">
        <v>0.26816990971565247</v>
      </c>
      <c r="GB58">
        <v>0.33208185434341431</v>
      </c>
      <c r="GC58">
        <v>0.68882131576538086</v>
      </c>
      <c r="GD58">
        <v>0.31117871403694153</v>
      </c>
      <c r="GE58">
        <v>8.8508106768131256E-2</v>
      </c>
      <c r="GF58">
        <v>0.34083816409111023</v>
      </c>
      <c r="GG58">
        <v>0.12711724638938904</v>
      </c>
      <c r="GH58">
        <v>3.8791365921497345E-2</v>
      </c>
      <c r="GI58">
        <v>0.28952628374099731</v>
      </c>
      <c r="GJ58">
        <v>0.11521881073713303</v>
      </c>
      <c r="GK58">
        <v>0.98920685052871704</v>
      </c>
      <c r="GL58">
        <v>0.92688733339309692</v>
      </c>
      <c r="GM58">
        <v>0.22753842175006866</v>
      </c>
      <c r="GN58">
        <v>0.19641311466693878</v>
      </c>
    </row>
    <row r="59" spans="1:196" x14ac:dyDescent="0.25">
      <c r="A59" s="156" t="str">
        <f t="shared" si="0"/>
        <v>2013_4_BRA</v>
      </c>
      <c r="B59">
        <v>2013</v>
      </c>
      <c r="C59">
        <v>4</v>
      </c>
      <c r="D59" t="s">
        <v>8</v>
      </c>
      <c r="E59">
        <v>97933600.672862053</v>
      </c>
      <c r="F59">
        <v>160408338.26752186</v>
      </c>
      <c r="G59">
        <v>62474737.594659805</v>
      </c>
      <c r="H59">
        <v>91737604.879268646</v>
      </c>
      <c r="I59">
        <v>5935440.5737638474</v>
      </c>
      <c r="J59">
        <v>2.8349654749035835E-3</v>
      </c>
      <c r="K59">
        <v>0.38947314023971558</v>
      </c>
      <c r="L59">
        <v>2.9967190697789192E-2</v>
      </c>
      <c r="M59">
        <v>8.3388209342956543E-2</v>
      </c>
      <c r="N59">
        <v>0.4326915442943573</v>
      </c>
      <c r="O59">
        <v>0.56730842590332031</v>
      </c>
      <c r="P59">
        <v>3.0034089460968971E-2</v>
      </c>
      <c r="Q59">
        <v>0.28283184766769409</v>
      </c>
      <c r="R59">
        <v>0.47758811712265015</v>
      </c>
      <c r="S59">
        <v>0.18210652470588684</v>
      </c>
      <c r="T59">
        <v>2.7439434081315994E-2</v>
      </c>
      <c r="U59">
        <v>5.3398177027702332E-2</v>
      </c>
      <c r="V59">
        <v>0.26175859570503235</v>
      </c>
      <c r="W59">
        <v>0.11013483256101608</v>
      </c>
      <c r="X59">
        <v>6.6668242216110229E-2</v>
      </c>
      <c r="Y59">
        <v>0.31175521016120911</v>
      </c>
      <c r="Z59">
        <v>0.1962849348783493</v>
      </c>
      <c r="AA59">
        <v>0.11259780824184418</v>
      </c>
      <c r="AB59">
        <v>0.14026431739330292</v>
      </c>
      <c r="AC59">
        <v>8.8249154388904572E-2</v>
      </c>
      <c r="AD59">
        <v>0.19059373438358307</v>
      </c>
      <c r="AE59">
        <v>0.40480908751487732</v>
      </c>
      <c r="AF59">
        <v>6.3331276178359985E-2</v>
      </c>
      <c r="AG59">
        <v>1.5461543807759881E-4</v>
      </c>
      <c r="AH59">
        <v>0.61052685976028442</v>
      </c>
      <c r="AI59">
        <v>0.50428080558776855</v>
      </c>
      <c r="AJ59">
        <v>0.72741872072219849</v>
      </c>
      <c r="AK59">
        <v>0.20883521437644958</v>
      </c>
      <c r="AL59">
        <v>0.72726982831954956</v>
      </c>
      <c r="AM59">
        <v>0.79702955484390259</v>
      </c>
      <c r="AN59">
        <v>0.57668012380599976</v>
      </c>
      <c r="AO59">
        <v>0.14424900710582733</v>
      </c>
      <c r="AP59">
        <v>0.35100269317626953</v>
      </c>
      <c r="AQ59">
        <v>0.50239378213882446</v>
      </c>
      <c r="AR59">
        <v>0.59471368789672852</v>
      </c>
      <c r="AS59">
        <v>0.55135077238082886</v>
      </c>
      <c r="AT59">
        <v>0.75515127182006836</v>
      </c>
      <c r="AU59">
        <v>0.79845607280731201</v>
      </c>
      <c r="AV59">
        <v>5.1443062722682953E-2</v>
      </c>
      <c r="AW59">
        <v>6.4083181321620941E-2</v>
      </c>
      <c r="AX59">
        <v>4.031878337264061E-2</v>
      </c>
      <c r="AY59">
        <v>8.7077409029006958E-2</v>
      </c>
      <c r="AZ59">
        <v>0.1849469393491745</v>
      </c>
      <c r="BA59">
        <v>2.893444150686264E-2</v>
      </c>
      <c r="BB59">
        <v>7.0639842306263745E-5</v>
      </c>
      <c r="BC59">
        <v>0.42613863945007324</v>
      </c>
      <c r="BD59">
        <v>0.57386136054992676</v>
      </c>
      <c r="BE59">
        <v>2.4551510810852051E-2</v>
      </c>
      <c r="BF59">
        <v>0.26938241720199585</v>
      </c>
      <c r="BG59">
        <v>0.48764386773109436</v>
      </c>
      <c r="BH59">
        <v>0.18942363560199738</v>
      </c>
      <c r="BI59">
        <v>2.8998583555221558E-2</v>
      </c>
      <c r="BJ59">
        <v>5.4449938237667084E-2</v>
      </c>
      <c r="BK59">
        <v>0.2629445493221283</v>
      </c>
      <c r="BL59">
        <v>0.10972053557634354</v>
      </c>
      <c r="BM59">
        <v>6.3526198267936707E-2</v>
      </c>
      <c r="BN59">
        <v>0.30865782499313354</v>
      </c>
      <c r="BO59">
        <v>0.20070093870162964</v>
      </c>
      <c r="BP59">
        <v>0.11220846325159073</v>
      </c>
      <c r="BQ59">
        <v>0.14038312435150146</v>
      </c>
      <c r="BR59">
        <v>8.8332697749137878E-2</v>
      </c>
      <c r="BS59">
        <v>0.19045934081077576</v>
      </c>
      <c r="BT59">
        <v>0.4050309956073761</v>
      </c>
      <c r="BU59">
        <v>6.3430510461330414E-2</v>
      </c>
      <c r="BV59">
        <v>1.5485771291423589E-4</v>
      </c>
      <c r="BW59">
        <v>2.0223051309585571E-2</v>
      </c>
      <c r="BX59">
        <v>4.4701132923364639E-2</v>
      </c>
      <c r="BY59">
        <v>0.39295127987861633</v>
      </c>
      <c r="BZ59">
        <v>0.11637089401483536</v>
      </c>
      <c r="CA59">
        <v>1.4456766657531261E-2</v>
      </c>
      <c r="CB59">
        <v>2.4586673825979233E-2</v>
      </c>
      <c r="CC59">
        <v>4.1452009230852127E-2</v>
      </c>
      <c r="CD59">
        <v>0.23190279304981232</v>
      </c>
      <c r="CE59">
        <v>0.47473365068435669</v>
      </c>
      <c r="CF59">
        <v>0.24042427539825439</v>
      </c>
      <c r="CG59">
        <v>0.22258427739143372</v>
      </c>
      <c r="CH59">
        <v>6.2257777899503708E-2</v>
      </c>
      <c r="CI59">
        <v>6.0606785118579865E-2</v>
      </c>
      <c r="CJ59">
        <v>7.520785927772522E-2</v>
      </c>
      <c r="CK59">
        <v>4.9470402300357819E-2</v>
      </c>
      <c r="CL59">
        <v>0.18380291759967804</v>
      </c>
      <c r="CM59">
        <v>0.10612444579601288</v>
      </c>
      <c r="CN59">
        <v>4.2483553290367126E-2</v>
      </c>
      <c r="CO59">
        <v>2.480120025575161E-2</v>
      </c>
      <c r="CP59">
        <v>9.6560539677739143E-3</v>
      </c>
      <c r="CQ59">
        <v>4.2092416435480118E-2</v>
      </c>
      <c r="CR59">
        <v>5.3120017051696777E-2</v>
      </c>
      <c r="CS59">
        <v>6.363571435213089E-2</v>
      </c>
      <c r="CT59">
        <v>0.10604306310415268</v>
      </c>
      <c r="CU59">
        <v>7.1227326989173889E-2</v>
      </c>
      <c r="CV59">
        <v>4.1627239435911179E-2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0.53693342208862305</v>
      </c>
      <c r="DE59">
        <v>0.46306660771369934</v>
      </c>
      <c r="DF59">
        <v>9.1084741055965424E-2</v>
      </c>
      <c r="DG59">
        <v>0.49524775147438049</v>
      </c>
      <c r="DH59">
        <v>0.33477509021759033</v>
      </c>
      <c r="DI59">
        <v>7.4520707130432129E-2</v>
      </c>
      <c r="DJ59">
        <v>4.3717324733734131E-3</v>
      </c>
      <c r="DK59">
        <v>3.7085920572280884E-2</v>
      </c>
      <c r="DL59">
        <v>0.22942350804805756</v>
      </c>
      <c r="DM59">
        <v>0.11563901603221893</v>
      </c>
      <c r="DN59">
        <v>0.11664873361587524</v>
      </c>
      <c r="DO59">
        <v>0.36638620495796204</v>
      </c>
      <c r="DP59">
        <v>0.13481660187244415</v>
      </c>
      <c r="DX59">
        <v>1304.9725341796875</v>
      </c>
      <c r="DY59">
        <v>1476.2718505859375</v>
      </c>
      <c r="DZ59">
        <v>1074.167236328125</v>
      </c>
      <c r="EA59">
        <v>326.38339233398438</v>
      </c>
      <c r="EB59">
        <v>911.70599365234375</v>
      </c>
      <c r="EC59">
        <v>1440.9468994140625</v>
      </c>
      <c r="ED59">
        <v>1619.4136962890625</v>
      </c>
      <c r="EE59">
        <v>1499.0711669921875</v>
      </c>
      <c r="EF59">
        <v>537.55255126953125</v>
      </c>
      <c r="EG59">
        <v>751.01141357421875</v>
      </c>
      <c r="EH59">
        <v>915.04010009765625</v>
      </c>
      <c r="EI59">
        <v>821.25433349609375</v>
      </c>
      <c r="EJ59">
        <v>1168.00927734375</v>
      </c>
      <c r="EK59">
        <v>2820.10400390625</v>
      </c>
      <c r="EL59">
        <v>619.8551025390625</v>
      </c>
      <c r="EM59">
        <v>1330.457275390625</v>
      </c>
      <c r="EN59">
        <v>1138.2642822265625</v>
      </c>
      <c r="EO59">
        <v>1151.0079345703125</v>
      </c>
      <c r="EP59">
        <v>1434.956787109375</v>
      </c>
      <c r="EQ59">
        <v>2331.362060546875</v>
      </c>
      <c r="ER59">
        <v>1325.990478515625</v>
      </c>
      <c r="ES59">
        <v>1606.3504638671875</v>
      </c>
      <c r="ET59">
        <v>1183.379638671875</v>
      </c>
      <c r="EU59">
        <v>902.14300537109375</v>
      </c>
      <c r="EV59">
        <v>926.6102294921875</v>
      </c>
      <c r="EW59">
        <v>712.0028076171875</v>
      </c>
      <c r="EX59">
        <v>446.31033325195313</v>
      </c>
      <c r="EY59">
        <v>1310.3812255859375</v>
      </c>
      <c r="EZ59">
        <v>808.7086181640625</v>
      </c>
      <c r="FA59">
        <v>1869.2557373046875</v>
      </c>
      <c r="FB59">
        <v>1154.580322265625</v>
      </c>
      <c r="FC59">
        <v>3716.285400390625</v>
      </c>
      <c r="FD59">
        <v>1052.2877197265625</v>
      </c>
      <c r="FE59">
        <v>3.6803748607635498</v>
      </c>
      <c r="FF59">
        <v>2510.6728515625</v>
      </c>
      <c r="FG59">
        <v>0.42698296904563904</v>
      </c>
      <c r="FH59">
        <v>0.18604500591754913</v>
      </c>
      <c r="FI59">
        <v>0.23169471323490143</v>
      </c>
      <c r="FJ59">
        <v>1277.2237548828125</v>
      </c>
      <c r="FK59">
        <v>741.6678466796875</v>
      </c>
      <c r="FL59">
        <v>1046.9306640625</v>
      </c>
      <c r="FM59">
        <v>0.45905616879463196</v>
      </c>
      <c r="FN59">
        <v>0.23695211112499237</v>
      </c>
      <c r="FO59">
        <v>0.23920623958110809</v>
      </c>
      <c r="FP59">
        <v>5.7361207902431488E-2</v>
      </c>
      <c r="FQ59">
        <v>7.4242837727069855E-3</v>
      </c>
      <c r="FR59">
        <v>0.68678677082061768</v>
      </c>
      <c r="FS59">
        <v>0.55838000774383545</v>
      </c>
      <c r="FT59">
        <v>0.57610714435577393</v>
      </c>
      <c r="FU59">
        <v>0.47881984710693359</v>
      </c>
      <c r="FV59">
        <v>0.73121976852416992</v>
      </c>
      <c r="FW59">
        <v>0.328509122133255</v>
      </c>
      <c r="FX59">
        <v>2.0044194534420967E-2</v>
      </c>
      <c r="FY59">
        <v>0.17362080514431</v>
      </c>
      <c r="FZ59">
        <v>0.25218164920806885</v>
      </c>
      <c r="GA59">
        <v>0.25297898054122925</v>
      </c>
      <c r="GB59">
        <v>0.3011743426322937</v>
      </c>
      <c r="GC59">
        <v>0.68933010101318359</v>
      </c>
      <c r="GD59">
        <v>0.31066989898681641</v>
      </c>
      <c r="GE59">
        <v>0.17790362238883972</v>
      </c>
      <c r="GF59">
        <v>0.39710924029350281</v>
      </c>
      <c r="GG59">
        <v>9.7862839698791504E-2</v>
      </c>
      <c r="GH59">
        <v>3.7017334252595901E-2</v>
      </c>
      <c r="GI59">
        <v>0.21653470396995544</v>
      </c>
      <c r="GJ59">
        <v>7.3572270572185516E-2</v>
      </c>
      <c r="GK59">
        <v>0.98692232370376587</v>
      </c>
      <c r="GL59">
        <v>0.93706852197647095</v>
      </c>
      <c r="GM59">
        <v>0.32552143931388855</v>
      </c>
      <c r="GN59">
        <v>0.30348533391952515</v>
      </c>
    </row>
    <row r="60" spans="1:196" x14ac:dyDescent="0.25">
      <c r="A60" s="156" t="str">
        <f t="shared" si="0"/>
        <v>2013_4_RJ</v>
      </c>
      <c r="B60">
        <v>2013</v>
      </c>
      <c r="C60">
        <v>4</v>
      </c>
      <c r="D60" t="s">
        <v>19</v>
      </c>
      <c r="E60">
        <v>3149239.532699585</v>
      </c>
      <c r="F60">
        <v>5385951.7291717529</v>
      </c>
      <c r="G60">
        <v>2236712.196472168</v>
      </c>
      <c r="H60">
        <v>2979112.5435028076</v>
      </c>
      <c r="I60">
        <v>169246.69448852539</v>
      </c>
      <c r="J60">
        <v>2.712012967094779E-3</v>
      </c>
      <c r="K60">
        <v>0.41528633236885071</v>
      </c>
      <c r="L60">
        <v>2.1891167853027582E-3</v>
      </c>
      <c r="M60">
        <v>0.11537684500217438</v>
      </c>
      <c r="N60">
        <v>0.46854192018508911</v>
      </c>
      <c r="O60">
        <v>0.53145807981491089</v>
      </c>
      <c r="P60">
        <v>1.0152312926948071E-2</v>
      </c>
      <c r="Q60">
        <v>0.23890838027000427</v>
      </c>
      <c r="R60">
        <v>0.4969821572303772</v>
      </c>
      <c r="S60">
        <v>0.22275799512863159</v>
      </c>
      <c r="T60">
        <v>3.1199162825942039E-2</v>
      </c>
      <c r="U60">
        <v>1.8042575567960739E-2</v>
      </c>
      <c r="V60">
        <v>0.152157261967659</v>
      </c>
      <c r="W60">
        <v>0.1135033443570137</v>
      </c>
      <c r="X60">
        <v>5.4306458681821823E-2</v>
      </c>
      <c r="Y60">
        <v>0.35161158442497253</v>
      </c>
      <c r="Z60">
        <v>0.31037876009941101</v>
      </c>
      <c r="AA60">
        <v>2.1853633224964142E-3</v>
      </c>
      <c r="AB60">
        <v>9.4937831163406372E-2</v>
      </c>
      <c r="AC60">
        <v>7.2635568678379059E-2</v>
      </c>
      <c r="AD60">
        <v>0.16146013140678406</v>
      </c>
      <c r="AE60">
        <v>0.59663659334182739</v>
      </c>
      <c r="AF60">
        <v>7.107226550579071E-2</v>
      </c>
      <c r="AG60">
        <v>1.0722650913521647E-3</v>
      </c>
      <c r="AH60">
        <v>0.5847136378288269</v>
      </c>
      <c r="AI60">
        <v>0.49203455448150635</v>
      </c>
      <c r="AJ60">
        <v>0.70114612579345703</v>
      </c>
      <c r="AK60">
        <v>8.1601954996585846E-2</v>
      </c>
      <c r="AL60">
        <v>0.7056693434715271</v>
      </c>
      <c r="AM60">
        <v>0.82791268825531006</v>
      </c>
      <c r="AN60">
        <v>0.58359736204147339</v>
      </c>
      <c r="AO60">
        <v>0.11760438233613968</v>
      </c>
      <c r="AP60">
        <v>0.33051955699920654</v>
      </c>
      <c r="AQ60">
        <v>0.41964837908744812</v>
      </c>
      <c r="AR60">
        <v>0.50025957822799683</v>
      </c>
      <c r="AS60">
        <v>0.47053661942481995</v>
      </c>
      <c r="AT60">
        <v>0.66770315170288086</v>
      </c>
      <c r="AU60">
        <v>0.73173880577087402</v>
      </c>
      <c r="AV60">
        <v>1.0108154965564609E-3</v>
      </c>
      <c r="AW60">
        <v>4.3912440538406372E-2</v>
      </c>
      <c r="AX60">
        <v>3.3596772700548172E-2</v>
      </c>
      <c r="AY60">
        <v>7.4681587517261505E-2</v>
      </c>
      <c r="AZ60">
        <v>0.27596762776374817</v>
      </c>
      <c r="BA60">
        <v>3.2873686403036118E-2</v>
      </c>
      <c r="BB60">
        <v>4.9596431199461222E-4</v>
      </c>
      <c r="BC60">
        <v>0.46150302886962891</v>
      </c>
      <c r="BD60">
        <v>0.53849697113037109</v>
      </c>
      <c r="BE60">
        <v>8.5987504571676254E-3</v>
      </c>
      <c r="BF60">
        <v>0.22589240968227386</v>
      </c>
      <c r="BG60">
        <v>0.50351166725158691</v>
      </c>
      <c r="BH60">
        <v>0.22973546385765076</v>
      </c>
      <c r="BI60">
        <v>3.2261691987514496E-2</v>
      </c>
      <c r="BJ60">
        <v>1.822257786989212E-2</v>
      </c>
      <c r="BK60">
        <v>0.15192420780658722</v>
      </c>
      <c r="BL60">
        <v>0.11296847462654114</v>
      </c>
      <c r="BM60">
        <v>5.1303014159202576E-2</v>
      </c>
      <c r="BN60">
        <v>0.34754681587219238</v>
      </c>
      <c r="BO60">
        <v>0.31803488731384277</v>
      </c>
      <c r="BP60">
        <v>2.1853633224964142E-3</v>
      </c>
      <c r="BQ60">
        <v>9.4937831163406372E-2</v>
      </c>
      <c r="BR60">
        <v>7.2635568678379059E-2</v>
      </c>
      <c r="BS60">
        <v>0.16146013140678406</v>
      </c>
      <c r="BT60">
        <v>0.59663659334182739</v>
      </c>
      <c r="BU60">
        <v>7.107226550579071E-2</v>
      </c>
      <c r="BV60">
        <v>1.0722650913521647E-3</v>
      </c>
      <c r="BW60">
        <v>2.7446206659078598E-2</v>
      </c>
      <c r="BX60">
        <v>3.6679927259683609E-2</v>
      </c>
      <c r="BY60">
        <v>0.49118268489837646</v>
      </c>
      <c r="BZ60">
        <v>7.6701611280441284E-2</v>
      </c>
      <c r="CA60">
        <v>1.3435828499495983E-2</v>
      </c>
      <c r="CB60">
        <v>4.0960428304970264E-3</v>
      </c>
      <c r="CC60">
        <v>2.9955310747027397E-2</v>
      </c>
      <c r="CD60">
        <v>0.20293641090393066</v>
      </c>
      <c r="CE60">
        <v>0.49034664034843445</v>
      </c>
      <c r="CF60">
        <v>0.2229798436164856</v>
      </c>
      <c r="CG60">
        <v>0.21534590423107147</v>
      </c>
      <c r="CH60">
        <v>7.1327626705169678E-2</v>
      </c>
      <c r="CI60">
        <v>5.374208465218544E-2</v>
      </c>
      <c r="CJ60">
        <v>6.7636415362358093E-2</v>
      </c>
      <c r="CK60">
        <v>4.1492614895105362E-2</v>
      </c>
      <c r="CL60">
        <v>0.19878041744232178</v>
      </c>
      <c r="CM60">
        <v>0.1043894961476326</v>
      </c>
      <c r="CN60">
        <v>4.1592966765165329E-2</v>
      </c>
      <c r="CO60">
        <v>2.4390662088990211E-2</v>
      </c>
      <c r="CP60">
        <v>2.1805070340633392E-2</v>
      </c>
      <c r="CQ60">
        <v>4.4584065675735474E-2</v>
      </c>
      <c r="CR60">
        <v>5.4663628339767456E-2</v>
      </c>
      <c r="CS60">
        <v>5.8479432016611099E-2</v>
      </c>
      <c r="CT60">
        <v>0.10633944720029831</v>
      </c>
      <c r="CU60">
        <v>6.4511671662330627E-2</v>
      </c>
      <c r="CV60">
        <v>3.068709559738636E-2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0.58967751264572144</v>
      </c>
      <c r="DE60">
        <v>0.41032248735427856</v>
      </c>
      <c r="DF60">
        <v>3.7551220506429672E-2</v>
      </c>
      <c r="DG60">
        <v>0.46405953168869019</v>
      </c>
      <c r="DH60">
        <v>0.38463267683982849</v>
      </c>
      <c r="DI60">
        <v>0.1010979637503624</v>
      </c>
      <c r="DJ60">
        <v>1.2658607214689255E-2</v>
      </c>
      <c r="DK60">
        <v>1.4967996627092361E-2</v>
      </c>
      <c r="DL60">
        <v>0.15476639568805695</v>
      </c>
      <c r="DM60">
        <v>0.12350862473249435</v>
      </c>
      <c r="DN60">
        <v>0.10745617747306824</v>
      </c>
      <c r="DO60">
        <v>0.42207241058349609</v>
      </c>
      <c r="DP60">
        <v>0.17722839117050171</v>
      </c>
      <c r="DX60">
        <v>1836.5849609375</v>
      </c>
      <c r="DY60">
        <v>2129.449462890625</v>
      </c>
      <c r="DZ60">
        <v>1494.8609619140625</v>
      </c>
      <c r="EA60">
        <v>472.70480346679688</v>
      </c>
      <c r="EB60">
        <v>1305.641845703125</v>
      </c>
      <c r="EC60">
        <v>1892.913818359375</v>
      </c>
      <c r="ED60">
        <v>2216.152587890625</v>
      </c>
      <c r="EE60">
        <v>2335.6689453125</v>
      </c>
      <c r="EF60">
        <v>886.78997802734375</v>
      </c>
      <c r="EG60">
        <v>908.87261962890625</v>
      </c>
      <c r="EH60">
        <v>984.03228759765625</v>
      </c>
      <c r="EI60">
        <v>921.54022216796875</v>
      </c>
      <c r="EJ60">
        <v>1257.3017578125</v>
      </c>
      <c r="EK60">
        <v>3417.64990234375</v>
      </c>
      <c r="EL60">
        <v>995.20562744140625</v>
      </c>
      <c r="EM60">
        <v>2140.56298828125</v>
      </c>
      <c r="EN60">
        <v>1548.3565673828125</v>
      </c>
      <c r="EO60">
        <v>1329.590576171875</v>
      </c>
      <c r="EP60">
        <v>1817.6092529296875</v>
      </c>
      <c r="EQ60">
        <v>3068.359375</v>
      </c>
      <c r="ER60">
        <v>1418.1480712890625</v>
      </c>
      <c r="ES60">
        <v>2303.216552734375</v>
      </c>
      <c r="ET60">
        <v>1558.1036376953125</v>
      </c>
      <c r="EU60">
        <v>1283.14013671875</v>
      </c>
      <c r="EV60">
        <v>1170.175048828125</v>
      </c>
      <c r="EW60">
        <v>786.63592529296875</v>
      </c>
      <c r="EX60">
        <v>664.488525390625</v>
      </c>
      <c r="EY60">
        <v>1598.7391357421875</v>
      </c>
      <c r="EZ60">
        <v>1261.171630859375</v>
      </c>
      <c r="FA60">
        <v>2532.607421875</v>
      </c>
      <c r="FB60">
        <v>906.5843505859375</v>
      </c>
      <c r="FC60">
        <v>4255.462890625</v>
      </c>
      <c r="FD60">
        <v>1805.3695068359375</v>
      </c>
      <c r="FE60">
        <v>0</v>
      </c>
      <c r="FF60">
        <v>3267.765380859375</v>
      </c>
      <c r="FG60">
        <v>0.53206473588943481</v>
      </c>
      <c r="FH60">
        <v>0.11747758090496063</v>
      </c>
      <c r="FI60">
        <v>0.20293641090393066</v>
      </c>
      <c r="FJ60">
        <v>1557.734130859375</v>
      </c>
      <c r="FK60">
        <v>1039.1041259765625</v>
      </c>
      <c r="FL60">
        <v>1798.283935546875</v>
      </c>
      <c r="FM60">
        <v>0.47726652026176453</v>
      </c>
      <c r="FN60">
        <v>0.22123870253562927</v>
      </c>
      <c r="FO60">
        <v>0.229063481092453</v>
      </c>
      <c r="FP60">
        <v>6.0865491628646851E-2</v>
      </c>
      <c r="FQ60">
        <v>1.1565800756216049E-2</v>
      </c>
      <c r="FR60">
        <v>0.63230741024017334</v>
      </c>
      <c r="FS60">
        <v>0.55833888053894043</v>
      </c>
      <c r="FT60">
        <v>0.55847293138504028</v>
      </c>
      <c r="FU60">
        <v>0.45497363805770874</v>
      </c>
      <c r="FV60">
        <v>0.75819003582000732</v>
      </c>
      <c r="FW60">
        <v>0.34635058045387268</v>
      </c>
      <c r="FX60">
        <v>1.3787130825221539E-2</v>
      </c>
      <c r="FY60">
        <v>0.11962857842445374</v>
      </c>
      <c r="FZ60">
        <v>0.19989146292209625</v>
      </c>
      <c r="GA60">
        <v>0.27285555005073547</v>
      </c>
      <c r="GB60">
        <v>0.39383727312088013</v>
      </c>
      <c r="GC60">
        <v>0.7072218656539917</v>
      </c>
      <c r="GD60">
        <v>0.2927781343460083</v>
      </c>
      <c r="GE60">
        <v>5.5958256125450134E-2</v>
      </c>
      <c r="GF60">
        <v>0.27843397855758667</v>
      </c>
      <c r="GG60">
        <v>0.14820781350135803</v>
      </c>
      <c r="GH60">
        <v>3.5677116364240646E-2</v>
      </c>
      <c r="GI60">
        <v>0.32281073927879333</v>
      </c>
      <c r="GJ60">
        <v>0.15891210734844208</v>
      </c>
      <c r="GK60">
        <v>0.9811205267906189</v>
      </c>
      <c r="GL60">
        <v>0.94503259658813477</v>
      </c>
      <c r="GM60">
        <v>0.21813136339187622</v>
      </c>
      <c r="GN60">
        <v>0.18086209893226624</v>
      </c>
    </row>
    <row r="61" spans="1:196" x14ac:dyDescent="0.25">
      <c r="A61" s="156" t="str">
        <f t="shared" si="0"/>
        <v>2013_4_RMRJ</v>
      </c>
      <c r="B61">
        <v>2013</v>
      </c>
      <c r="C61">
        <v>4</v>
      </c>
      <c r="D61" t="s">
        <v>17</v>
      </c>
      <c r="E61">
        <v>5742112.1544952393</v>
      </c>
      <c r="F61">
        <v>10018318.521217346</v>
      </c>
      <c r="G61">
        <v>4276206.3667221069</v>
      </c>
      <c r="H61">
        <v>5399230.0765991211</v>
      </c>
      <c r="I61">
        <v>341061.06224060059</v>
      </c>
      <c r="J61">
        <v>1.9191971514374018E-3</v>
      </c>
      <c r="K61">
        <v>0.42683872580528259</v>
      </c>
      <c r="L61">
        <v>2.7952278032898903E-3</v>
      </c>
      <c r="M61">
        <v>9.6498548984527588E-2</v>
      </c>
      <c r="N61">
        <v>0.45199072360992432</v>
      </c>
      <c r="O61">
        <v>0.54800927639007568</v>
      </c>
      <c r="P61">
        <v>1.0825194418430328E-2</v>
      </c>
      <c r="Q61">
        <v>0.24844200909137726</v>
      </c>
      <c r="R61">
        <v>0.49740776419639587</v>
      </c>
      <c r="S61">
        <v>0.21512730419635773</v>
      </c>
      <c r="T61">
        <v>2.8197715058922768E-2</v>
      </c>
      <c r="U61">
        <v>2.4073394015431404E-2</v>
      </c>
      <c r="V61">
        <v>0.1856367439031601</v>
      </c>
      <c r="W61">
        <v>0.1300947368144989</v>
      </c>
      <c r="X61">
        <v>5.5474206805229187E-2</v>
      </c>
      <c r="Y61">
        <v>0.36385226249694824</v>
      </c>
      <c r="Z61">
        <v>0.24086867272853851</v>
      </c>
      <c r="AA61">
        <v>4.7837956808507442E-3</v>
      </c>
      <c r="AB61">
        <v>0.10596973448991776</v>
      </c>
      <c r="AC61">
        <v>9.3781858682632446E-2</v>
      </c>
      <c r="AD61">
        <v>0.17937599122524261</v>
      </c>
      <c r="AE61">
        <v>0.55203443765640259</v>
      </c>
      <c r="AF61">
        <v>6.3290156424045563E-2</v>
      </c>
      <c r="AG61">
        <v>7.6401204569265246E-4</v>
      </c>
      <c r="AH61">
        <v>0.57316124439239502</v>
      </c>
      <c r="AI61">
        <v>0.47370907664299011</v>
      </c>
      <c r="AJ61">
        <v>0.69319379329681396</v>
      </c>
      <c r="AK61">
        <v>8.0601558089256287E-2</v>
      </c>
      <c r="AL61">
        <v>0.68592417240142822</v>
      </c>
      <c r="AM61">
        <v>0.7995186448097229</v>
      </c>
      <c r="AN61">
        <v>0.56641322374343872</v>
      </c>
      <c r="AO61">
        <v>0.11450202763080597</v>
      </c>
      <c r="AP61">
        <v>0.31946435570716858</v>
      </c>
      <c r="AQ61">
        <v>0.41298800706863403</v>
      </c>
      <c r="AR61">
        <v>0.52778935432434082</v>
      </c>
      <c r="AS61">
        <v>0.45827725529670715</v>
      </c>
      <c r="AT61">
        <v>0.6901174783706665</v>
      </c>
      <c r="AU61">
        <v>0.74093884229660034</v>
      </c>
      <c r="AV61">
        <v>2.1366581786423922E-3</v>
      </c>
      <c r="AW61">
        <v>4.7330845147371292E-2</v>
      </c>
      <c r="AX61">
        <v>4.1887193918228149E-2</v>
      </c>
      <c r="AY61">
        <v>8.0117382109165192E-2</v>
      </c>
      <c r="AZ61">
        <v>0.24656340479850769</v>
      </c>
      <c r="BA61">
        <v>2.8268227353692055E-2</v>
      </c>
      <c r="BB61">
        <v>3.4124215017072856E-4</v>
      </c>
      <c r="BC61">
        <v>0.44419378042221069</v>
      </c>
      <c r="BD61">
        <v>0.55580621957778931</v>
      </c>
      <c r="BE61">
        <v>9.4931721687316895E-3</v>
      </c>
      <c r="BF61">
        <v>0.23266252875328064</v>
      </c>
      <c r="BG61">
        <v>0.505440354347229</v>
      </c>
      <c r="BH61">
        <v>0.22281230986118317</v>
      </c>
      <c r="BI61">
        <v>2.9591629281640053E-2</v>
      </c>
      <c r="BJ61">
        <v>2.441876195371151E-2</v>
      </c>
      <c r="BK61">
        <v>0.18489506840705872</v>
      </c>
      <c r="BL61">
        <v>0.13054214417934418</v>
      </c>
      <c r="BM61">
        <v>5.3158890455961227E-2</v>
      </c>
      <c r="BN61">
        <v>0.35986384749412537</v>
      </c>
      <c r="BO61">
        <v>0.24712128937244415</v>
      </c>
      <c r="BP61">
        <v>4.7837956808507442E-3</v>
      </c>
      <c r="BQ61">
        <v>0.10596973448991776</v>
      </c>
      <c r="BR61">
        <v>9.3781858682632446E-2</v>
      </c>
      <c r="BS61">
        <v>0.17937599122524261</v>
      </c>
      <c r="BT61">
        <v>0.55203443765640259</v>
      </c>
      <c r="BU61">
        <v>6.3290156424045563E-2</v>
      </c>
      <c r="BV61">
        <v>7.6401204569265246E-4</v>
      </c>
      <c r="BW61">
        <v>3.0520321801304817E-2</v>
      </c>
      <c r="BX61">
        <v>4.7367561608552933E-2</v>
      </c>
      <c r="BY61">
        <v>0.48158100247383118</v>
      </c>
      <c r="BZ61">
        <v>8.2275860011577606E-2</v>
      </c>
      <c r="CA61">
        <v>1.4294951222836971E-2</v>
      </c>
      <c r="CB61">
        <v>7.3301838710904121E-3</v>
      </c>
      <c r="CC61">
        <v>2.8469521552324295E-2</v>
      </c>
      <c r="CD61">
        <v>0.20886680483818054</v>
      </c>
      <c r="CE61">
        <v>0.49678704142570496</v>
      </c>
      <c r="CF61">
        <v>0.22623647749423981</v>
      </c>
      <c r="CG61">
        <v>0.21360404789447784</v>
      </c>
      <c r="CH61">
        <v>6.3372455537319183E-2</v>
      </c>
      <c r="CI61">
        <v>5.9396445751190186E-2</v>
      </c>
      <c r="CJ61">
        <v>7.5333058834075928E-2</v>
      </c>
      <c r="CK61">
        <v>4.6252142637968063E-2</v>
      </c>
      <c r="CL61">
        <v>0.17120048403739929</v>
      </c>
      <c r="CM61">
        <v>0.11881761252880096</v>
      </c>
      <c r="CN61">
        <v>4.4291354715824127E-2</v>
      </c>
      <c r="CO61">
        <v>2.6123641058802605E-2</v>
      </c>
      <c r="CP61">
        <v>1.3231849297881126E-2</v>
      </c>
      <c r="CQ61">
        <v>4.6223852783441544E-2</v>
      </c>
      <c r="CR61">
        <v>6.310763955116272E-2</v>
      </c>
      <c r="CS61">
        <v>5.5571138858795166E-2</v>
      </c>
      <c r="CT61">
        <v>9.8958112299442291E-2</v>
      </c>
      <c r="CU61">
        <v>6.9784343242645264E-2</v>
      </c>
      <c r="CV61">
        <v>3.5115651786327362E-2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0.57326400279998779</v>
      </c>
      <c r="DE61">
        <v>0.42673599720001221</v>
      </c>
      <c r="DF61">
        <v>3.1201841309666634E-2</v>
      </c>
      <c r="DG61">
        <v>0.49698743224143982</v>
      </c>
      <c r="DH61">
        <v>0.37091216444969177</v>
      </c>
      <c r="DI61">
        <v>9.4616912305355072E-2</v>
      </c>
      <c r="DJ61">
        <v>6.2816538847982883E-3</v>
      </c>
      <c r="DK61">
        <v>1.8734538927674294E-2</v>
      </c>
      <c r="DL61">
        <v>0.19723565876483917</v>
      </c>
      <c r="DM61">
        <v>0.12171623855829239</v>
      </c>
      <c r="DN61">
        <v>9.2423416674137115E-2</v>
      </c>
      <c r="DO61">
        <v>0.42748665809631348</v>
      </c>
      <c r="DP61">
        <v>0.14240346848964691</v>
      </c>
      <c r="DX61">
        <v>1518.7021484375</v>
      </c>
      <c r="DY61">
        <v>1734.972412109375</v>
      </c>
      <c r="DZ61">
        <v>1248.0897216796875</v>
      </c>
      <c r="EA61">
        <v>503.20977783203125</v>
      </c>
      <c r="EB61">
        <v>1122.583740234375</v>
      </c>
      <c r="EC61">
        <v>1573.765625</v>
      </c>
      <c r="ED61">
        <v>1798.6134033203125</v>
      </c>
      <c r="EE61">
        <v>1910.8134765625</v>
      </c>
      <c r="EF61">
        <v>850.9837646484375</v>
      </c>
      <c r="EG61">
        <v>848.10260009765625</v>
      </c>
      <c r="EH61">
        <v>938.95599365234375</v>
      </c>
      <c r="EI61">
        <v>894.56427001953125</v>
      </c>
      <c r="EJ61">
        <v>1169.247314453125</v>
      </c>
      <c r="EK61">
        <v>3035.817138671875</v>
      </c>
      <c r="EL61">
        <v>937.7147216796875</v>
      </c>
      <c r="EM61">
        <v>1674.9375</v>
      </c>
      <c r="EN61">
        <v>1268.16552734375</v>
      </c>
      <c r="EO61">
        <v>1139.90869140625</v>
      </c>
      <c r="EP61">
        <v>1533.296875</v>
      </c>
      <c r="EQ61">
        <v>2620.449462890625</v>
      </c>
      <c r="ER61">
        <v>1360.1099853515625</v>
      </c>
      <c r="ES61">
        <v>1826.4166259765625</v>
      </c>
      <c r="ET61">
        <v>1313.7135009765625</v>
      </c>
      <c r="EU61">
        <v>1137.7696533203125</v>
      </c>
      <c r="EV61">
        <v>1122.2535400390625</v>
      </c>
      <c r="EW61">
        <v>754.35882568359375</v>
      </c>
      <c r="EX61">
        <v>618.61456298828125</v>
      </c>
      <c r="EY61">
        <v>1381.8759765625</v>
      </c>
      <c r="EZ61">
        <v>1068.2044677734375</v>
      </c>
      <c r="FA61">
        <v>2386.873046875</v>
      </c>
      <c r="FB61">
        <v>1010.561279296875</v>
      </c>
      <c r="FC61">
        <v>3465.4267578125</v>
      </c>
      <c r="FD61">
        <v>1433.62841796875</v>
      </c>
      <c r="FE61">
        <v>0</v>
      </c>
      <c r="FF61">
        <v>2832.992919921875</v>
      </c>
      <c r="FG61">
        <v>0.52639627456665039</v>
      </c>
      <c r="FH61">
        <v>0.13697360455989838</v>
      </c>
      <c r="FI61">
        <v>0.20886680483818054</v>
      </c>
      <c r="FJ61">
        <v>1355.2950439453125</v>
      </c>
      <c r="FK61">
        <v>892.5399169921875</v>
      </c>
      <c r="FL61">
        <v>1421.046875</v>
      </c>
      <c r="FM61">
        <v>0.48229771852493286</v>
      </c>
      <c r="FN61">
        <v>0.22362677752971649</v>
      </c>
      <c r="FO61">
        <v>0.22891426086425781</v>
      </c>
      <c r="FP61">
        <v>5.631883442401886E-2</v>
      </c>
      <c r="FQ61">
        <v>8.8424244895577431E-3</v>
      </c>
      <c r="FR61">
        <v>0.63717466592788696</v>
      </c>
      <c r="FS61">
        <v>0.53378552198410034</v>
      </c>
      <c r="FT61">
        <v>0.53609251976013184</v>
      </c>
      <c r="FU61">
        <v>0.43530833721160889</v>
      </c>
      <c r="FV61">
        <v>0.71018069982528687</v>
      </c>
      <c r="FW61">
        <v>0.35725748538970947</v>
      </c>
      <c r="FX61">
        <v>1.4377442188560963E-2</v>
      </c>
      <c r="FY61">
        <v>0.14231398701667786</v>
      </c>
      <c r="FZ61">
        <v>0.22487969696521759</v>
      </c>
      <c r="GA61">
        <v>0.26975646615028381</v>
      </c>
      <c r="GB61">
        <v>0.34867238998413086</v>
      </c>
      <c r="GC61">
        <v>0.70061290264129639</v>
      </c>
      <c r="GD61">
        <v>0.29938709735870361</v>
      </c>
      <c r="GE61">
        <v>7.7917791903018951E-2</v>
      </c>
      <c r="GF61">
        <v>0.33372357487678528</v>
      </c>
      <c r="GG61">
        <v>0.14663153886795044</v>
      </c>
      <c r="GH61">
        <v>3.886224702000618E-2</v>
      </c>
      <c r="GI61">
        <v>0.29265844821929932</v>
      </c>
      <c r="GJ61">
        <v>0.11020639538764954</v>
      </c>
      <c r="GK61">
        <v>0.98612284660339355</v>
      </c>
      <c r="GL61">
        <v>0.93916034698486328</v>
      </c>
      <c r="GM61">
        <v>0.24791361391544342</v>
      </c>
      <c r="GN61">
        <v>0.20648150146007538</v>
      </c>
    </row>
    <row r="62" spans="1:196" x14ac:dyDescent="0.25">
      <c r="A62" s="156" t="str">
        <f t="shared" si="0"/>
        <v>2013_4_SEMT</v>
      </c>
      <c r="B62">
        <v>2013</v>
      </c>
      <c r="C62">
        <v>4</v>
      </c>
      <c r="D62" t="s">
        <v>15</v>
      </c>
      <c r="E62">
        <v>20757625.304740906</v>
      </c>
      <c r="F62">
        <v>32959095.029273987</v>
      </c>
      <c r="G62">
        <v>12201469.724533081</v>
      </c>
      <c r="H62">
        <v>19341793.134513855</v>
      </c>
      <c r="I62">
        <v>1390661.2063674927</v>
      </c>
      <c r="J62">
        <v>2.7948091737926006E-3</v>
      </c>
      <c r="K62">
        <v>0.37020039558410645</v>
      </c>
      <c r="L62">
        <v>5.5447705090045929E-3</v>
      </c>
      <c r="M62">
        <v>7.6494857668876648E-2</v>
      </c>
      <c r="N62">
        <v>0.46048668026924133</v>
      </c>
      <c r="O62">
        <v>0.53951334953308105</v>
      </c>
      <c r="P62">
        <v>1.9889902323484421E-2</v>
      </c>
      <c r="Q62">
        <v>0.27065318822860718</v>
      </c>
      <c r="R62">
        <v>0.48768937587738037</v>
      </c>
      <c r="S62">
        <v>0.19466249644756317</v>
      </c>
      <c r="T62">
        <v>2.710503526031971E-2</v>
      </c>
      <c r="U62">
        <v>2.1050687879323959E-2</v>
      </c>
      <c r="V62">
        <v>0.17878931760787964</v>
      </c>
      <c r="W62">
        <v>0.10978035628795624</v>
      </c>
      <c r="X62">
        <v>6.0798857361078262E-2</v>
      </c>
      <c r="Y62">
        <v>0.36181432008743286</v>
      </c>
      <c r="Z62">
        <v>0.26776644587516785</v>
      </c>
      <c r="AA62">
        <v>4.7799930907785892E-3</v>
      </c>
      <c r="AB62">
        <v>0.1430031955242157</v>
      </c>
      <c r="AC62">
        <v>8.3279542624950409E-2</v>
      </c>
      <c r="AD62">
        <v>0.18410634994506836</v>
      </c>
      <c r="AE62">
        <v>0.53912949562072754</v>
      </c>
      <c r="AF62">
        <v>4.5273452997207642E-2</v>
      </c>
      <c r="AG62">
        <v>4.2798154754564166E-4</v>
      </c>
      <c r="AH62">
        <v>0.62979960441589355</v>
      </c>
      <c r="AI62">
        <v>0.53942781686782837</v>
      </c>
      <c r="AJ62">
        <v>0.73488253355026245</v>
      </c>
      <c r="AK62">
        <v>0.1603814959526062</v>
      </c>
      <c r="AL62">
        <v>0.76477378606796265</v>
      </c>
      <c r="AM62">
        <v>0.83065468072891235</v>
      </c>
      <c r="AN62">
        <v>0.59841072559356689</v>
      </c>
      <c r="AO62">
        <v>0.13725654780864716</v>
      </c>
      <c r="AP62">
        <v>0.32678273320198059</v>
      </c>
      <c r="AQ62">
        <v>0.45054560899734497</v>
      </c>
      <c r="AR62">
        <v>0.57142847776412964</v>
      </c>
      <c r="AS62">
        <v>0.52440124750137329</v>
      </c>
      <c r="AT62">
        <v>0.74778342247009277</v>
      </c>
      <c r="AU62">
        <v>0.80012482404708862</v>
      </c>
      <c r="AV62">
        <v>2.3140690755099058E-3</v>
      </c>
      <c r="AW62">
        <v>6.9230072200298309E-2</v>
      </c>
      <c r="AX62">
        <v>4.0316920727491379E-2</v>
      </c>
      <c r="AY62">
        <v>8.9128747582435608E-2</v>
      </c>
      <c r="AZ62">
        <v>0.26100096106529236</v>
      </c>
      <c r="BA62">
        <v>2.1917583420872688E-2</v>
      </c>
      <c r="BB62">
        <v>2.0719252643175423E-4</v>
      </c>
      <c r="BC62">
        <v>0.45288887619972229</v>
      </c>
      <c r="BD62">
        <v>0.54711109399795532</v>
      </c>
      <c r="BE62">
        <v>1.572742871940136E-2</v>
      </c>
      <c r="BF62">
        <v>0.25474134087562561</v>
      </c>
      <c r="BG62">
        <v>0.49798399209976196</v>
      </c>
      <c r="BH62">
        <v>0.20274662971496582</v>
      </c>
      <c r="BI62">
        <v>2.8800616040825844E-2</v>
      </c>
      <c r="BJ62">
        <v>2.161119133234024E-2</v>
      </c>
      <c r="BK62">
        <v>0.17948271334171295</v>
      </c>
      <c r="BL62">
        <v>0.10985624045133591</v>
      </c>
      <c r="BM62">
        <v>5.7170446962118149E-2</v>
      </c>
      <c r="BN62">
        <v>0.35697323083877563</v>
      </c>
      <c r="BO62">
        <v>0.27490615844726563</v>
      </c>
      <c r="BP62">
        <v>4.7819344326853752E-3</v>
      </c>
      <c r="BQ62">
        <v>0.14306128025054932</v>
      </c>
      <c r="BR62">
        <v>8.3279237151145935E-2</v>
      </c>
      <c r="BS62">
        <v>0.18402948975563049</v>
      </c>
      <c r="BT62">
        <v>0.53912806510925293</v>
      </c>
      <c r="BU62">
        <v>4.529184103012085E-2</v>
      </c>
      <c r="BV62">
        <v>4.2815535562112927E-4</v>
      </c>
      <c r="BW62">
        <v>2.597506158053875E-2</v>
      </c>
      <c r="BX62">
        <v>3.9073921740055084E-2</v>
      </c>
      <c r="BY62">
        <v>0.51387244462966919</v>
      </c>
      <c r="BZ62">
        <v>9.0984880924224854E-2</v>
      </c>
      <c r="CA62">
        <v>1.1560004204511642E-2</v>
      </c>
      <c r="CB62">
        <v>9.7762225195765495E-3</v>
      </c>
      <c r="CC62">
        <v>4.0419787168502808E-2</v>
      </c>
      <c r="CD62">
        <v>0.18629804253578186</v>
      </c>
      <c r="CE62">
        <v>0.46704792976379395</v>
      </c>
      <c r="CF62">
        <v>0.22900225222110748</v>
      </c>
      <c r="CG62">
        <v>0.23792766034603119</v>
      </c>
      <c r="CH62">
        <v>6.6022180020809174E-2</v>
      </c>
      <c r="CI62">
        <v>6.6995196044445038E-2</v>
      </c>
      <c r="CJ62">
        <v>8.2039840519428253E-2</v>
      </c>
      <c r="CK62">
        <v>5.4154258221387863E-2</v>
      </c>
      <c r="CL62">
        <v>0.24306930601596832</v>
      </c>
      <c r="CM62">
        <v>0.12095792591571808</v>
      </c>
      <c r="CN62">
        <v>4.8000454902648926E-2</v>
      </c>
      <c r="CO62">
        <v>2.9511431232094765E-2</v>
      </c>
      <c r="CP62">
        <v>9.9186878651380539E-3</v>
      </c>
      <c r="CQ62">
        <v>4.3397560715675354E-2</v>
      </c>
      <c r="CR62">
        <v>6.2874644994735718E-2</v>
      </c>
      <c r="CS62">
        <v>6.532701849937439E-2</v>
      </c>
      <c r="CT62">
        <v>0.12330120056867599</v>
      </c>
      <c r="CU62">
        <v>7.9212173819541931E-2</v>
      </c>
      <c r="CV62">
        <v>4.2992837727069855E-2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0.56389498710632324</v>
      </c>
      <c r="DE62">
        <v>0.43610504269599915</v>
      </c>
      <c r="DF62">
        <v>7.2163745760917664E-2</v>
      </c>
      <c r="DG62">
        <v>0.48865661025047302</v>
      </c>
      <c r="DH62">
        <v>0.34941774606704712</v>
      </c>
      <c r="DI62">
        <v>8.5748963057994843E-2</v>
      </c>
      <c r="DJ62">
        <v>4.0129204280674458E-3</v>
      </c>
      <c r="DK62">
        <v>1.3636029325425625E-2</v>
      </c>
      <c r="DL62">
        <v>0.16779285669326782</v>
      </c>
      <c r="DM62">
        <v>0.10704682022333145</v>
      </c>
      <c r="DN62">
        <v>0.11189715564250946</v>
      </c>
      <c r="DO62">
        <v>0.42779332399368286</v>
      </c>
      <c r="DP62">
        <v>0.17183379828929901</v>
      </c>
      <c r="DX62">
        <v>1716.6724853515625</v>
      </c>
      <c r="DY62">
        <v>1969.5406494140625</v>
      </c>
      <c r="DZ62">
        <v>1411.31494140625</v>
      </c>
      <c r="EA62">
        <v>461.87612915039063</v>
      </c>
      <c r="EB62">
        <v>1157.7303466796875</v>
      </c>
      <c r="EC62">
        <v>1856.7945556640625</v>
      </c>
      <c r="ED62">
        <v>2098.51513671875</v>
      </c>
      <c r="EE62">
        <v>2252.56982421875</v>
      </c>
      <c r="EF62">
        <v>914.960693359375</v>
      </c>
      <c r="EG62">
        <v>922.4954833984375</v>
      </c>
      <c r="EH62">
        <v>1028.933837890625</v>
      </c>
      <c r="EI62">
        <v>978.29290771484375</v>
      </c>
      <c r="EJ62">
        <v>1286.8660888671875</v>
      </c>
      <c r="EK62">
        <v>3285.8291015625</v>
      </c>
      <c r="EL62">
        <v>1412.7003173828125</v>
      </c>
      <c r="EM62">
        <v>1721.533447265625</v>
      </c>
      <c r="EN62">
        <v>1396.2508544921875</v>
      </c>
      <c r="EO62">
        <v>1384.5589599609375</v>
      </c>
      <c r="EP62">
        <v>1772.8875732421875</v>
      </c>
      <c r="EQ62">
        <v>3007.989990234375</v>
      </c>
      <c r="ER62">
        <v>1289.1864013671875</v>
      </c>
      <c r="ES62">
        <v>2127.619384765625</v>
      </c>
      <c r="ET62">
        <v>1594.3707275390625</v>
      </c>
      <c r="EU62">
        <v>1187.9586181640625</v>
      </c>
      <c r="EV62">
        <v>1142.499267578125</v>
      </c>
      <c r="EW62">
        <v>775.4365234375</v>
      </c>
      <c r="EX62">
        <v>622.5416259765625</v>
      </c>
      <c r="EY62">
        <v>1576.388427734375</v>
      </c>
      <c r="EZ62">
        <v>1274.2568359375</v>
      </c>
      <c r="FA62">
        <v>2302.459716796875</v>
      </c>
      <c r="FB62">
        <v>1254.9302978515625</v>
      </c>
      <c r="FC62">
        <v>4675.92578125</v>
      </c>
      <c r="FD62">
        <v>1545.4268798828125</v>
      </c>
      <c r="FE62">
        <v>4.0060334205627441</v>
      </c>
      <c r="FF62">
        <v>3016.281982421875</v>
      </c>
      <c r="FG62">
        <v>0.55118370056152344</v>
      </c>
      <c r="FH62">
        <v>0.14005850255489349</v>
      </c>
      <c r="FI62">
        <v>0.18622240424156189</v>
      </c>
      <c r="FJ62">
        <v>1531.5362548828125</v>
      </c>
      <c r="FK62">
        <v>1063.6004638671875</v>
      </c>
      <c r="FL62">
        <v>1519.834716796875</v>
      </c>
      <c r="FM62">
        <v>0.45103588700294495</v>
      </c>
      <c r="FN62">
        <v>0.22566655278205872</v>
      </c>
      <c r="FO62">
        <v>0.25591740012168884</v>
      </c>
      <c r="FP62">
        <v>5.8518152683973312E-2</v>
      </c>
      <c r="FQ62">
        <v>8.861997164785862E-3</v>
      </c>
      <c r="FR62">
        <v>0.68906760215759277</v>
      </c>
      <c r="FS62">
        <v>0.57850563526153564</v>
      </c>
      <c r="FT62">
        <v>0.6125527024269104</v>
      </c>
      <c r="FU62">
        <v>0.51164835691452026</v>
      </c>
      <c r="FV62">
        <v>0.80553364753723145</v>
      </c>
      <c r="FW62">
        <v>0.31946226954460144</v>
      </c>
      <c r="FX62">
        <v>1.676655188202858E-2</v>
      </c>
      <c r="FY62">
        <v>0.15139946341514587</v>
      </c>
      <c r="FZ62">
        <v>0.23100003600120544</v>
      </c>
      <c r="GA62">
        <v>0.26555022597312927</v>
      </c>
      <c r="GB62">
        <v>0.33528372645378113</v>
      </c>
      <c r="GC62">
        <v>0.69355106353759766</v>
      </c>
      <c r="GD62">
        <v>0.30644896626472473</v>
      </c>
      <c r="GE62">
        <v>8.3867013454437256E-2</v>
      </c>
      <c r="GF62">
        <v>0.35547995567321777</v>
      </c>
      <c r="GG62">
        <v>0.12071404606103897</v>
      </c>
      <c r="GH62">
        <v>3.9761502295732498E-2</v>
      </c>
      <c r="GI62">
        <v>0.28320065140724182</v>
      </c>
      <c r="GJ62">
        <v>0.11697683483362198</v>
      </c>
      <c r="GK62">
        <v>0.98670393228530884</v>
      </c>
      <c r="GL62">
        <v>0.93094313144683838</v>
      </c>
      <c r="GM62">
        <v>0.23580090701580048</v>
      </c>
      <c r="GN62">
        <v>0.20261856913566589</v>
      </c>
    </row>
    <row r="63" spans="1:196" x14ac:dyDescent="0.25">
      <c r="A63" s="156" t="str">
        <f t="shared" si="0"/>
        <v>2013_3_BRA</v>
      </c>
      <c r="B63">
        <v>2013</v>
      </c>
      <c r="C63">
        <v>3</v>
      </c>
      <c r="D63" t="s">
        <v>8</v>
      </c>
      <c r="E63">
        <v>97970841.725893021</v>
      </c>
      <c r="F63">
        <v>159685283.0188427</v>
      </c>
      <c r="G63">
        <v>61714441.292949677</v>
      </c>
      <c r="H63">
        <v>91104896.214791298</v>
      </c>
      <c r="I63">
        <v>6670413.1354799271</v>
      </c>
      <c r="J63">
        <v>3.7772664800286293E-3</v>
      </c>
      <c r="K63">
        <v>0.38647544384002686</v>
      </c>
      <c r="L63">
        <v>2.9220052063465118E-2</v>
      </c>
      <c r="M63">
        <v>8.5029184818267822E-2</v>
      </c>
      <c r="N63">
        <v>0.43361577391624451</v>
      </c>
      <c r="O63">
        <v>0.56638419628143311</v>
      </c>
      <c r="P63">
        <v>3.1093744561076164E-2</v>
      </c>
      <c r="Q63">
        <v>0.28604784607887268</v>
      </c>
      <c r="R63">
        <v>0.47721388936042786</v>
      </c>
      <c r="S63">
        <v>0.17903266847133636</v>
      </c>
      <c r="T63">
        <v>2.6611838489770889E-2</v>
      </c>
      <c r="U63">
        <v>5.3812947124242783E-2</v>
      </c>
      <c r="V63">
        <v>0.26176980137825012</v>
      </c>
      <c r="W63">
        <v>0.10952974855899811</v>
      </c>
      <c r="X63">
        <v>6.7576132714748383E-2</v>
      </c>
      <c r="Y63">
        <v>0.31103602051734924</v>
      </c>
      <c r="Z63">
        <v>0.19627536833286285</v>
      </c>
      <c r="AA63">
        <v>0.1123591884970665</v>
      </c>
      <c r="AB63">
        <v>0.14027433097362518</v>
      </c>
      <c r="AC63">
        <v>8.7838724255561829E-2</v>
      </c>
      <c r="AD63">
        <v>0.1893337070941925</v>
      </c>
      <c r="AE63">
        <v>0.40560626983642578</v>
      </c>
      <c r="AF63">
        <v>6.4434953033924103E-2</v>
      </c>
      <c r="AG63">
        <v>1.5281183004844934E-4</v>
      </c>
      <c r="AH63">
        <v>0.61352455615997314</v>
      </c>
      <c r="AI63">
        <v>0.50818389654159546</v>
      </c>
      <c r="AJ63">
        <v>0.72925525903701782</v>
      </c>
      <c r="AK63">
        <v>0.21595412492752075</v>
      </c>
      <c r="AL63">
        <v>0.73445171117782593</v>
      </c>
      <c r="AM63">
        <v>0.79791951179504395</v>
      </c>
      <c r="AN63">
        <v>0.57476276159286499</v>
      </c>
      <c r="AO63">
        <v>0.14237794280052185</v>
      </c>
      <c r="AP63">
        <v>0.35188516974449158</v>
      </c>
      <c r="AQ63">
        <v>0.50714987516403198</v>
      </c>
      <c r="AR63">
        <v>0.5879243016242981</v>
      </c>
      <c r="AS63">
        <v>0.55754321813583374</v>
      </c>
      <c r="AT63">
        <v>0.76038885116577148</v>
      </c>
      <c r="AU63">
        <v>0.80345457792282104</v>
      </c>
      <c r="AV63">
        <v>5.1050696521997452E-2</v>
      </c>
      <c r="AW63">
        <v>6.3734017312526703E-2</v>
      </c>
      <c r="AX63">
        <v>3.9909761399030685E-2</v>
      </c>
      <c r="AY63">
        <v>8.6024276912212372E-2</v>
      </c>
      <c r="AZ63">
        <v>0.18428829312324524</v>
      </c>
      <c r="BA63">
        <v>2.9276194050908089E-2</v>
      </c>
      <c r="BB63">
        <v>6.9430461735464633E-5</v>
      </c>
      <c r="BC63">
        <v>0.42576634883880615</v>
      </c>
      <c r="BD63">
        <v>0.57423365116119385</v>
      </c>
      <c r="BE63">
        <v>2.5727273896336555E-2</v>
      </c>
      <c r="BF63">
        <v>0.27043977379798889</v>
      </c>
      <c r="BG63">
        <v>0.48835548758506775</v>
      </c>
      <c r="BH63">
        <v>0.18723994493484497</v>
      </c>
      <c r="BI63">
        <v>2.823752723634243E-2</v>
      </c>
      <c r="BJ63">
        <v>5.4856281727552414E-2</v>
      </c>
      <c r="BK63">
        <v>0.26447305083274841</v>
      </c>
      <c r="BL63">
        <v>0.10890766233205795</v>
      </c>
      <c r="BM63">
        <v>6.37173131108284E-2</v>
      </c>
      <c r="BN63">
        <v>0.30706039071083069</v>
      </c>
      <c r="BO63">
        <v>0.20098531246185303</v>
      </c>
      <c r="BP63">
        <v>0.11215870082378387</v>
      </c>
      <c r="BQ63">
        <v>0.14032922685146332</v>
      </c>
      <c r="BR63">
        <v>8.7898775935173035E-2</v>
      </c>
      <c r="BS63">
        <v>0.18927086889743805</v>
      </c>
      <c r="BT63">
        <v>0.40570485591888428</v>
      </c>
      <c r="BU63">
        <v>6.4484655857086182E-2</v>
      </c>
      <c r="BV63">
        <v>1.5292968600988388E-4</v>
      </c>
      <c r="BW63">
        <v>1.9514365121722221E-2</v>
      </c>
      <c r="BX63">
        <v>4.5609429478645325E-2</v>
      </c>
      <c r="BY63">
        <v>0.39112940430641174</v>
      </c>
      <c r="BZ63">
        <v>0.11953192949295044</v>
      </c>
      <c r="CA63">
        <v>1.4694816432893276E-2</v>
      </c>
      <c r="CB63">
        <v>2.4586068466305733E-2</v>
      </c>
      <c r="CC63">
        <v>4.0832515805959702E-2</v>
      </c>
      <c r="CD63">
        <v>0.22985224425792694</v>
      </c>
      <c r="CE63">
        <v>0.47384202480316162</v>
      </c>
      <c r="CF63">
        <v>0.24104185402393341</v>
      </c>
      <c r="CG63">
        <v>0.22327679395675659</v>
      </c>
      <c r="CH63">
        <v>6.1839308589696884E-2</v>
      </c>
      <c r="CI63">
        <v>6.8085700273513794E-2</v>
      </c>
      <c r="CJ63">
        <v>8.5220411419868469E-2</v>
      </c>
      <c r="CK63">
        <v>5.4967604577541351E-2</v>
      </c>
      <c r="CL63">
        <v>0.20494058728218079</v>
      </c>
      <c r="CM63">
        <v>0.11903651058673859</v>
      </c>
      <c r="CN63">
        <v>4.7269541770219803E-2</v>
      </c>
      <c r="CO63">
        <v>2.6626568287611008E-2</v>
      </c>
      <c r="CP63">
        <v>1.2719297781586647E-2</v>
      </c>
      <c r="CQ63">
        <v>5.0274573266506195E-2</v>
      </c>
      <c r="CR63">
        <v>5.621400848031044E-2</v>
      </c>
      <c r="CS63">
        <v>7.3894105851650238E-2</v>
      </c>
      <c r="CT63">
        <v>0.12079491466283798</v>
      </c>
      <c r="CU63">
        <v>8.0774359405040741E-2</v>
      </c>
      <c r="CV63">
        <v>4.7305762767791748E-2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0.54274123907089233</v>
      </c>
      <c r="DE63">
        <v>0.45725879073143005</v>
      </c>
      <c r="DF63">
        <v>9.3593373894691467E-2</v>
      </c>
      <c r="DG63">
        <v>0.5001070499420166</v>
      </c>
      <c r="DH63">
        <v>0.33131307363510132</v>
      </c>
      <c r="DI63">
        <v>7.0015080273151398E-2</v>
      </c>
      <c r="DJ63">
        <v>4.9714390188455582E-3</v>
      </c>
      <c r="DK63">
        <v>3.9735551923513412E-2</v>
      </c>
      <c r="DL63">
        <v>0.21612659096717834</v>
      </c>
      <c r="DM63">
        <v>0.11887375265359879</v>
      </c>
      <c r="DN63">
        <v>0.11989085376262665</v>
      </c>
      <c r="DO63">
        <v>0.36900165677070618</v>
      </c>
      <c r="DP63">
        <v>0.13637159764766693</v>
      </c>
      <c r="DX63">
        <v>1276.9346923828125</v>
      </c>
      <c r="DY63">
        <v>1438.0980224609375</v>
      </c>
      <c r="DZ63">
        <v>1059.508056640625</v>
      </c>
      <c r="EA63">
        <v>320.67974853515625</v>
      </c>
      <c r="EB63">
        <v>893.58740234375</v>
      </c>
      <c r="EC63">
        <v>1408.2197265625</v>
      </c>
      <c r="ED63">
        <v>1573.2130126953125</v>
      </c>
      <c r="EE63">
        <v>1610.6329345703125</v>
      </c>
      <c r="EF63">
        <v>518.52734375</v>
      </c>
      <c r="EG63">
        <v>733.42706298828125</v>
      </c>
      <c r="EH63">
        <v>898.7685546875</v>
      </c>
      <c r="EI63">
        <v>790.76123046875</v>
      </c>
      <c r="EJ63">
        <v>1143.5224609375</v>
      </c>
      <c r="EK63">
        <v>2764.076904296875</v>
      </c>
      <c r="EL63">
        <v>597.610107421875</v>
      </c>
      <c r="EM63">
        <v>1300.5565185546875</v>
      </c>
      <c r="EN63">
        <v>1139.234375</v>
      </c>
      <c r="EO63">
        <v>1120.16064453125</v>
      </c>
      <c r="EP63">
        <v>1412.590576171875</v>
      </c>
      <c r="EQ63">
        <v>2203.85888671875</v>
      </c>
      <c r="ER63">
        <v>1562.3348388671875</v>
      </c>
      <c r="ES63">
        <v>1567.5704345703125</v>
      </c>
      <c r="ET63">
        <v>1165.008056640625</v>
      </c>
      <c r="EU63">
        <v>879.72540283203125</v>
      </c>
      <c r="EV63">
        <v>925.25048828125</v>
      </c>
      <c r="EW63">
        <v>686.57586669921875</v>
      </c>
      <c r="EX63">
        <v>426.046142578125</v>
      </c>
      <c r="EY63">
        <v>1267.0948486328125</v>
      </c>
      <c r="EZ63">
        <v>797.5963134765625</v>
      </c>
      <c r="FA63">
        <v>1928.1251220703125</v>
      </c>
      <c r="FB63">
        <v>1079.066650390625</v>
      </c>
      <c r="FC63">
        <v>3790.513916015625</v>
      </c>
      <c r="FD63">
        <v>1045.20166015625</v>
      </c>
      <c r="FE63">
        <v>3.3916711807250977</v>
      </c>
      <c r="FF63">
        <v>2396.869140625</v>
      </c>
      <c r="FG63">
        <v>0.42503023147583008</v>
      </c>
      <c r="FH63">
        <v>0.18989616632461548</v>
      </c>
      <c r="FI63">
        <v>0.2297884076833725</v>
      </c>
      <c r="FJ63">
        <v>1239.501953125</v>
      </c>
      <c r="FK63">
        <v>722.1593017578125</v>
      </c>
      <c r="FL63">
        <v>1041.8192138671875</v>
      </c>
      <c r="FM63">
        <v>0.457164466381073</v>
      </c>
      <c r="FN63">
        <v>0.23747600615024567</v>
      </c>
      <c r="FO63">
        <v>0.24063703417778015</v>
      </c>
      <c r="FP63">
        <v>5.7398159056901932E-2</v>
      </c>
      <c r="FQ63">
        <v>7.3243416845798492E-3</v>
      </c>
      <c r="FR63">
        <v>0.68805313110351563</v>
      </c>
      <c r="FS63">
        <v>0.56223839521408081</v>
      </c>
      <c r="FT63">
        <v>0.58303207159042358</v>
      </c>
      <c r="FU63">
        <v>0.47685113549232483</v>
      </c>
      <c r="FV63">
        <v>0.73127681016921997</v>
      </c>
      <c r="FW63">
        <v>0.32874888181686401</v>
      </c>
      <c r="FX63">
        <v>1.9175941124558449E-2</v>
      </c>
      <c r="FY63">
        <v>0.17616204917430878</v>
      </c>
      <c r="FZ63">
        <v>0.25490471720695496</v>
      </c>
      <c r="GA63">
        <v>0.25186190009117126</v>
      </c>
      <c r="GB63">
        <v>0.2978954017162323</v>
      </c>
      <c r="GC63">
        <v>0.68704026937484741</v>
      </c>
      <c r="GD63">
        <v>0.31295973062515259</v>
      </c>
      <c r="GE63">
        <v>0.17934322357177734</v>
      </c>
      <c r="GF63">
        <v>0.39487999677658081</v>
      </c>
      <c r="GG63">
        <v>0.10057575255632401</v>
      </c>
      <c r="GH63">
        <v>3.7338636815547943E-2</v>
      </c>
      <c r="GI63">
        <v>0.21621587872505188</v>
      </c>
      <c r="GJ63">
        <v>7.1646489202976227E-2</v>
      </c>
      <c r="GK63">
        <v>0.98481875658035278</v>
      </c>
      <c r="GL63">
        <v>0.92940056324005127</v>
      </c>
      <c r="GM63">
        <v>0.3280620276927948</v>
      </c>
      <c r="GN63">
        <v>0.30881121754646301</v>
      </c>
    </row>
    <row r="64" spans="1:196" x14ac:dyDescent="0.25">
      <c r="A64" s="156" t="str">
        <f t="shared" si="0"/>
        <v>2013_3_RJ</v>
      </c>
      <c r="B64">
        <v>2013</v>
      </c>
      <c r="C64">
        <v>3</v>
      </c>
      <c r="D64" t="s">
        <v>19</v>
      </c>
      <c r="E64">
        <v>3194359.4502868652</v>
      </c>
      <c r="F64">
        <v>5351366.2661132813</v>
      </c>
      <c r="G64">
        <v>2157006.815826416</v>
      </c>
      <c r="H64">
        <v>3007949.2171478271</v>
      </c>
      <c r="I64">
        <v>185825.95050048828</v>
      </c>
      <c r="J64">
        <v>1.6052720602601767E-3</v>
      </c>
      <c r="K64">
        <v>0.40307590365409851</v>
      </c>
      <c r="L64">
        <v>8.1007077824324369E-4</v>
      </c>
      <c r="M64">
        <v>0.10864339768886566</v>
      </c>
      <c r="N64">
        <v>0.4723934531211853</v>
      </c>
      <c r="O64">
        <v>0.5276065468788147</v>
      </c>
      <c r="P64">
        <v>1.006087101995945E-2</v>
      </c>
      <c r="Q64">
        <v>0.25143682956695557</v>
      </c>
      <c r="R64">
        <v>0.48364177346229553</v>
      </c>
      <c r="S64">
        <v>0.22009475529193878</v>
      </c>
      <c r="T64">
        <v>3.4765757620334625E-2</v>
      </c>
      <c r="U64">
        <v>2.1494856104254723E-2</v>
      </c>
      <c r="V64">
        <v>0.15452627837657928</v>
      </c>
      <c r="W64">
        <v>0.1170576885342598</v>
      </c>
      <c r="X64">
        <v>5.9492971748113632E-2</v>
      </c>
      <c r="Y64">
        <v>0.34263283014297485</v>
      </c>
      <c r="Z64">
        <v>0.30479538440704346</v>
      </c>
      <c r="AA64">
        <v>2.7833550702780485E-3</v>
      </c>
      <c r="AB64">
        <v>9.1180875897407532E-2</v>
      </c>
      <c r="AC64">
        <v>7.840496301651001E-2</v>
      </c>
      <c r="AD64">
        <v>0.16561236977577209</v>
      </c>
      <c r="AE64">
        <v>0.5917438268661499</v>
      </c>
      <c r="AF64">
        <v>6.8360887467861176E-2</v>
      </c>
      <c r="AG64">
        <v>1.9137307535856962E-3</v>
      </c>
      <c r="AH64">
        <v>0.5969240665435791</v>
      </c>
      <c r="AI64">
        <v>0.51114314794540405</v>
      </c>
      <c r="AJ64">
        <v>0.70247811079025269</v>
      </c>
      <c r="AK64">
        <v>8.5108891129493713E-2</v>
      </c>
      <c r="AL64">
        <v>0.72573184967041016</v>
      </c>
      <c r="AM64">
        <v>0.83161091804504395</v>
      </c>
      <c r="AN64">
        <v>0.59728765487670898</v>
      </c>
      <c r="AO64">
        <v>0.13344709575176239</v>
      </c>
      <c r="AP64">
        <v>0.38097566366195679</v>
      </c>
      <c r="AQ64">
        <v>0.41712543368339539</v>
      </c>
      <c r="AR64">
        <v>0.52483600378036499</v>
      </c>
      <c r="AS64">
        <v>0.50855493545532227</v>
      </c>
      <c r="AT64">
        <v>0.67944926023483276</v>
      </c>
      <c r="AU64">
        <v>0.7542986273765564</v>
      </c>
      <c r="AV64">
        <v>1.3010901166126132E-3</v>
      </c>
      <c r="AW64">
        <v>4.2622853070497513E-2</v>
      </c>
      <c r="AX64">
        <v>3.6650706082582474E-2</v>
      </c>
      <c r="AY64">
        <v>7.741614431142807E-2</v>
      </c>
      <c r="AZ64">
        <v>0.27661293745040894</v>
      </c>
      <c r="BA64">
        <v>3.195556253194809E-2</v>
      </c>
      <c r="BB64">
        <v>8.9458079310134053E-4</v>
      </c>
      <c r="BC64">
        <v>0.46358826756477356</v>
      </c>
      <c r="BD64">
        <v>0.53641170263290405</v>
      </c>
      <c r="BE64">
        <v>7.7358321286737919E-3</v>
      </c>
      <c r="BF64">
        <v>0.23877201974391937</v>
      </c>
      <c r="BG64">
        <v>0.49181407690048218</v>
      </c>
      <c r="BH64">
        <v>0.22617736458778381</v>
      </c>
      <c r="BI64">
        <v>3.5500712692737579E-2</v>
      </c>
      <c r="BJ64">
        <v>2.2196467965841293E-2</v>
      </c>
      <c r="BK64">
        <v>0.15568116307258606</v>
      </c>
      <c r="BL64">
        <v>0.11417169123888016</v>
      </c>
      <c r="BM64">
        <v>5.7193521410226822E-2</v>
      </c>
      <c r="BN64">
        <v>0.33985623717308044</v>
      </c>
      <c r="BO64">
        <v>0.31090092658996582</v>
      </c>
      <c r="BP64">
        <v>2.7833550702780485E-3</v>
      </c>
      <c r="BQ64">
        <v>9.1180875897407532E-2</v>
      </c>
      <c r="BR64">
        <v>7.840496301651001E-2</v>
      </c>
      <c r="BS64">
        <v>0.16561236977577209</v>
      </c>
      <c r="BT64">
        <v>0.5917438268661499</v>
      </c>
      <c r="BU64">
        <v>6.8360887467861176E-2</v>
      </c>
      <c r="BV64">
        <v>1.9137307535856962E-3</v>
      </c>
      <c r="BW64">
        <v>2.6798343285918236E-2</v>
      </c>
      <c r="BX64">
        <v>4.0970947593450546E-2</v>
      </c>
      <c r="BY64">
        <v>0.48563036322593689</v>
      </c>
      <c r="BZ64">
        <v>8.2129433751106262E-2</v>
      </c>
      <c r="CA64">
        <v>1.6121085733175278E-2</v>
      </c>
      <c r="CB64">
        <v>5.9519535861909389E-3</v>
      </c>
      <c r="CC64">
        <v>2.7645908296108246E-2</v>
      </c>
      <c r="CD64">
        <v>0.20529848337173462</v>
      </c>
      <c r="CE64">
        <v>0.48216339945793152</v>
      </c>
      <c r="CF64">
        <v>0.22491472959518433</v>
      </c>
      <c r="CG64">
        <v>0.21889466047286987</v>
      </c>
      <c r="CH64">
        <v>7.4027217924594879E-2</v>
      </c>
      <c r="CI64">
        <v>5.8173149824142456E-2</v>
      </c>
      <c r="CJ64">
        <v>7.5907818973064423E-2</v>
      </c>
      <c r="CK64">
        <v>4.229438304901123E-2</v>
      </c>
      <c r="CL64">
        <v>0.27596735954284668</v>
      </c>
      <c r="CM64">
        <v>0.10558001697063446</v>
      </c>
      <c r="CN64">
        <v>4.2444709688425064E-2</v>
      </c>
      <c r="CO64">
        <v>3.2332487404346466E-2</v>
      </c>
      <c r="CP64">
        <v>3.4681424498558044E-2</v>
      </c>
      <c r="CQ64">
        <v>2.7619969099760056E-2</v>
      </c>
      <c r="CR64">
        <v>5.1318421959877014E-2</v>
      </c>
      <c r="CS64">
        <v>8.0452650785446167E-2</v>
      </c>
      <c r="CT64">
        <v>9.3878842890262604E-2</v>
      </c>
      <c r="CU64">
        <v>6.5986894071102142E-2</v>
      </c>
      <c r="CV64">
        <v>3.9493411779403687E-2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0.61640733480453491</v>
      </c>
      <c r="DE64">
        <v>0.38359266519546509</v>
      </c>
      <c r="DF64">
        <v>4.7727722674608231E-2</v>
      </c>
      <c r="DG64">
        <v>0.4563395082950592</v>
      </c>
      <c r="DH64">
        <v>0.35287818312644958</v>
      </c>
      <c r="DI64">
        <v>0.12232809513807297</v>
      </c>
      <c r="DJ64">
        <v>2.0726503804326057E-2</v>
      </c>
      <c r="DK64">
        <v>1.0205520316958427E-2</v>
      </c>
      <c r="DL64">
        <v>0.13631795346736908</v>
      </c>
      <c r="DM64">
        <v>0.16188913583755493</v>
      </c>
      <c r="DN64">
        <v>9.6008747816085815E-2</v>
      </c>
      <c r="DO64">
        <v>0.38865482807159424</v>
      </c>
      <c r="DP64">
        <v>0.20692379772663116</v>
      </c>
      <c r="DX64">
        <v>1753.5860595703125</v>
      </c>
      <c r="DY64">
        <v>1997.9136962890625</v>
      </c>
      <c r="DZ64">
        <v>1470.8778076171875</v>
      </c>
      <c r="EA64">
        <v>415.89816284179688</v>
      </c>
      <c r="EB64">
        <v>1192.1856689453125</v>
      </c>
      <c r="EC64">
        <v>1871.9871826171875</v>
      </c>
      <c r="ED64">
        <v>2050.896728515625</v>
      </c>
      <c r="EE64">
        <v>2286.492431640625</v>
      </c>
      <c r="EF64">
        <v>875.9248046875</v>
      </c>
      <c r="EG64">
        <v>844.43206787109375</v>
      </c>
      <c r="EH64">
        <v>909.45172119140625</v>
      </c>
      <c r="EI64">
        <v>874.404296875</v>
      </c>
      <c r="EJ64">
        <v>1236.6004638671875</v>
      </c>
      <c r="EK64">
        <v>3308.356689453125</v>
      </c>
      <c r="EL64">
        <v>1191.33349609375</v>
      </c>
      <c r="EM64">
        <v>2076.620361328125</v>
      </c>
      <c r="EN64">
        <v>1482.2000732421875</v>
      </c>
      <c r="EO64">
        <v>1275.935546875</v>
      </c>
      <c r="EP64">
        <v>1705.6856689453125</v>
      </c>
      <c r="EQ64">
        <v>3213.048828125</v>
      </c>
      <c r="ER64">
        <v>2311.553466796875</v>
      </c>
      <c r="ES64">
        <v>2156.527099609375</v>
      </c>
      <c r="ET64">
        <v>1646.8792724609375</v>
      </c>
      <c r="EU64">
        <v>1145.980712890625</v>
      </c>
      <c r="EV64">
        <v>1249.96044921875</v>
      </c>
      <c r="EW64">
        <v>773.09002685546875</v>
      </c>
      <c r="EX64">
        <v>616.70751953125</v>
      </c>
      <c r="EY64">
        <v>1527.3936767578125</v>
      </c>
      <c r="EZ64">
        <v>1225.841064453125</v>
      </c>
      <c r="FA64">
        <v>2583.96533203125</v>
      </c>
      <c r="FB64">
        <v>1871.2432861328125</v>
      </c>
      <c r="FC64">
        <v>4692.02294921875</v>
      </c>
      <c r="FD64">
        <v>1579.59814453125</v>
      </c>
      <c r="FE64">
        <v>0</v>
      </c>
      <c r="FF64">
        <v>3298.652099609375</v>
      </c>
      <c r="FG64">
        <v>0.52854979038238525</v>
      </c>
      <c r="FH64">
        <v>0.12905232608318329</v>
      </c>
      <c r="FI64">
        <v>0.20529848337173462</v>
      </c>
      <c r="FJ64">
        <v>1502.8687744140625</v>
      </c>
      <c r="FK64">
        <v>1025.5721435546875</v>
      </c>
      <c r="FL64">
        <v>1565.42724609375</v>
      </c>
      <c r="FM64">
        <v>0.46985810995101929</v>
      </c>
      <c r="FN64">
        <v>0.22213247418403625</v>
      </c>
      <c r="FO64">
        <v>0.23036503791809082</v>
      </c>
      <c r="FP64">
        <v>6.7269265651702881E-2</v>
      </c>
      <c r="FQ64">
        <v>1.0375093668699265E-2</v>
      </c>
      <c r="FR64">
        <v>0.64352095127105713</v>
      </c>
      <c r="FS64">
        <v>0.57508659362792969</v>
      </c>
      <c r="FT64">
        <v>0.57245361804962158</v>
      </c>
      <c r="FU64">
        <v>0.46927633881568909</v>
      </c>
      <c r="FV64">
        <v>0.79226779937744141</v>
      </c>
      <c r="FW64">
        <v>0.34196090698242188</v>
      </c>
      <c r="FX64">
        <v>1.5966923907399178E-2</v>
      </c>
      <c r="FY64">
        <v>0.12344586104154587</v>
      </c>
      <c r="FZ64">
        <v>0.1996069997549057</v>
      </c>
      <c r="GA64">
        <v>0.26609790325164795</v>
      </c>
      <c r="GB64">
        <v>0.39488232135772705</v>
      </c>
      <c r="GC64">
        <v>0.7064855694770813</v>
      </c>
      <c r="GD64">
        <v>0.29351446032524109</v>
      </c>
      <c r="GE64">
        <v>5.5805910378694534E-2</v>
      </c>
      <c r="GF64">
        <v>0.30172023177146912</v>
      </c>
      <c r="GG64">
        <v>0.14340797066688538</v>
      </c>
      <c r="GH64">
        <v>3.9443358778953552E-2</v>
      </c>
      <c r="GI64">
        <v>0.30866825580596924</v>
      </c>
      <c r="GJ64">
        <v>0.15095430612564087</v>
      </c>
      <c r="GK64">
        <v>0.99323487281799316</v>
      </c>
      <c r="GL64">
        <v>0.94103264808654785</v>
      </c>
      <c r="GM64">
        <v>0.22775088250637054</v>
      </c>
      <c r="GN64">
        <v>0.19624683260917664</v>
      </c>
    </row>
    <row r="65" spans="1:196" x14ac:dyDescent="0.25">
      <c r="A65" s="156" t="str">
        <f t="shared" si="0"/>
        <v>2013_3_RMRJ</v>
      </c>
      <c r="B65">
        <v>2013</v>
      </c>
      <c r="C65">
        <v>3</v>
      </c>
      <c r="D65" t="s">
        <v>17</v>
      </c>
      <c r="E65">
        <v>5864076.631439209</v>
      </c>
      <c r="F65">
        <v>9981184.9444046021</v>
      </c>
      <c r="G65">
        <v>4117108.3129653931</v>
      </c>
      <c r="H65">
        <v>5475981.5103378296</v>
      </c>
      <c r="I65">
        <v>386588.27150726318</v>
      </c>
      <c r="J65">
        <v>1.0696258395910263E-3</v>
      </c>
      <c r="K65">
        <v>0.41248694062232971</v>
      </c>
      <c r="L65">
        <v>1.3479138724505901E-3</v>
      </c>
      <c r="M65">
        <v>9.4234853982925415E-2</v>
      </c>
      <c r="N65">
        <v>0.45558324456214905</v>
      </c>
      <c r="O65">
        <v>0.54441678524017334</v>
      </c>
      <c r="P65">
        <v>1.0754656977951527E-2</v>
      </c>
      <c r="Q65">
        <v>0.25212451815605164</v>
      </c>
      <c r="R65">
        <v>0.49218732118606567</v>
      </c>
      <c r="S65">
        <v>0.21498902142047882</v>
      </c>
      <c r="T65">
        <v>2.9944492504000664E-2</v>
      </c>
      <c r="U65">
        <v>2.2872118279337883E-2</v>
      </c>
      <c r="V65">
        <v>0.18823474645614624</v>
      </c>
      <c r="W65">
        <v>0.13032412528991699</v>
      </c>
      <c r="X65">
        <v>5.9759009629487991E-2</v>
      </c>
      <c r="Y65">
        <v>0.36711990833282471</v>
      </c>
      <c r="Z65">
        <v>0.23169009387493134</v>
      </c>
      <c r="AA65">
        <v>4.2641251347959042E-3</v>
      </c>
      <c r="AB65">
        <v>0.1011299267411232</v>
      </c>
      <c r="AC65">
        <v>9.7186349332332611E-2</v>
      </c>
      <c r="AD65">
        <v>0.17996940016746521</v>
      </c>
      <c r="AE65">
        <v>0.55375379323959351</v>
      </c>
      <c r="AF65">
        <v>6.2523007392883301E-2</v>
      </c>
      <c r="AG65">
        <v>1.1733929859474301E-3</v>
      </c>
      <c r="AH65">
        <v>0.58751308917999268</v>
      </c>
      <c r="AI65">
        <v>0.49004879593849182</v>
      </c>
      <c r="AJ65">
        <v>0.7048189640045166</v>
      </c>
      <c r="AK65">
        <v>8.4029458463191986E-2</v>
      </c>
      <c r="AL65">
        <v>0.7071833610534668</v>
      </c>
      <c r="AM65">
        <v>0.80532866716384888</v>
      </c>
      <c r="AN65">
        <v>0.58837336301803589</v>
      </c>
      <c r="AO65">
        <v>0.12423817068338394</v>
      </c>
      <c r="AP65">
        <v>0.32869216799736023</v>
      </c>
      <c r="AQ65">
        <v>0.42374169826507568</v>
      </c>
      <c r="AR65">
        <v>0.53104656934738159</v>
      </c>
      <c r="AS65">
        <v>0.5008733868598938</v>
      </c>
      <c r="AT65">
        <v>0.70731598138809204</v>
      </c>
      <c r="AU65">
        <v>0.76080691814422607</v>
      </c>
      <c r="AV65">
        <v>1.9337352132424712E-3</v>
      </c>
      <c r="AW65">
        <v>4.5861341059207916E-2</v>
      </c>
      <c r="AX65">
        <v>4.4072967022657394E-2</v>
      </c>
      <c r="AY65">
        <v>8.1614196300506592E-2</v>
      </c>
      <c r="AZ65">
        <v>0.2511214017868042</v>
      </c>
      <c r="BA65">
        <v>2.8353514149785042E-2</v>
      </c>
      <c r="BB65">
        <v>5.3212116472423077E-4</v>
      </c>
      <c r="BC65">
        <v>0.44524747133255005</v>
      </c>
      <c r="BD65">
        <v>0.55475252866744995</v>
      </c>
      <c r="BE65">
        <v>8.451530709862709E-3</v>
      </c>
      <c r="BF65">
        <v>0.23674368858337402</v>
      </c>
      <c r="BG65">
        <v>0.50119102001190186</v>
      </c>
      <c r="BH65">
        <v>0.22249867022037506</v>
      </c>
      <c r="BI65">
        <v>3.1115099787712097E-2</v>
      </c>
      <c r="BJ65">
        <v>2.3184776306152344E-2</v>
      </c>
      <c r="BK65">
        <v>0.19001650810241699</v>
      </c>
      <c r="BL65">
        <v>0.12908290326595306</v>
      </c>
      <c r="BM65">
        <v>5.7089153677225113E-2</v>
      </c>
      <c r="BN65">
        <v>0.36338075995445251</v>
      </c>
      <c r="BO65">
        <v>0.23724588751792908</v>
      </c>
      <c r="BP65">
        <v>4.2641251347959042E-3</v>
      </c>
      <c r="BQ65">
        <v>0.1011299267411232</v>
      </c>
      <c r="BR65">
        <v>9.7186349332332611E-2</v>
      </c>
      <c r="BS65">
        <v>0.17996940016746521</v>
      </c>
      <c r="BT65">
        <v>0.55375379323959351</v>
      </c>
      <c r="BU65">
        <v>6.2523007392883301E-2</v>
      </c>
      <c r="BV65">
        <v>1.1733929859474301E-3</v>
      </c>
      <c r="BW65">
        <v>2.9797792434692383E-2</v>
      </c>
      <c r="BX65">
        <v>4.905899241566658E-2</v>
      </c>
      <c r="BY65">
        <v>0.47811898589134216</v>
      </c>
      <c r="BZ65">
        <v>8.200179785490036E-2</v>
      </c>
      <c r="CA65">
        <v>1.5735682100057602E-2</v>
      </c>
      <c r="CB65">
        <v>9.4123901799321175E-3</v>
      </c>
      <c r="CC65">
        <v>2.5477530434727669E-2</v>
      </c>
      <c r="CD65">
        <v>0.21481406688690186</v>
      </c>
      <c r="CE65">
        <v>0.49436992406845093</v>
      </c>
      <c r="CF65">
        <v>0.22567956149578094</v>
      </c>
      <c r="CG65">
        <v>0.21387431025505066</v>
      </c>
      <c r="CH65">
        <v>6.6076219081878662E-2</v>
      </c>
      <c r="CI65">
        <v>6.5924830734729767E-2</v>
      </c>
      <c r="CJ65">
        <v>8.7367244064807892E-2</v>
      </c>
      <c r="CK65">
        <v>4.7981221228837967E-2</v>
      </c>
      <c r="CL65">
        <v>0.26616042852401733</v>
      </c>
      <c r="CM65">
        <v>0.12268441170454025</v>
      </c>
      <c r="CN65">
        <v>4.8960268497467041E-2</v>
      </c>
      <c r="CO65">
        <v>3.356315940618515E-2</v>
      </c>
      <c r="CP65">
        <v>2.7293343096971512E-2</v>
      </c>
      <c r="CQ65">
        <v>5.3416721522808075E-2</v>
      </c>
      <c r="CR65">
        <v>5.6979246437549591E-2</v>
      </c>
      <c r="CS65">
        <v>7.4528023600578308E-2</v>
      </c>
      <c r="CT65">
        <v>0.10742887854576111</v>
      </c>
      <c r="CU65">
        <v>7.5450554490089417E-2</v>
      </c>
      <c r="CV65">
        <v>4.3789364397525787E-2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0.60376417636871338</v>
      </c>
      <c r="DE65">
        <v>0.39623582363128662</v>
      </c>
      <c r="DF65">
        <v>4.3420121073722839E-2</v>
      </c>
      <c r="DG65">
        <v>0.46919721364974976</v>
      </c>
      <c r="DH65">
        <v>0.3655318021774292</v>
      </c>
      <c r="DI65">
        <v>0.10945361852645874</v>
      </c>
      <c r="DJ65">
        <v>1.2397229671478271E-2</v>
      </c>
      <c r="DK65">
        <v>1.853252574801445E-2</v>
      </c>
      <c r="DL65">
        <v>0.16269248723983765</v>
      </c>
      <c r="DM65">
        <v>0.14733143150806427</v>
      </c>
      <c r="DN65">
        <v>9.7381263971328735E-2</v>
      </c>
      <c r="DO65">
        <v>0.42016640305519104</v>
      </c>
      <c r="DP65">
        <v>0.15389591455459595</v>
      </c>
      <c r="DX65">
        <v>1459.2891845703125</v>
      </c>
      <c r="DY65">
        <v>1641.4127197265625</v>
      </c>
      <c r="DZ65">
        <v>1232.373779296875</v>
      </c>
      <c r="EA65">
        <v>423.60494995117188</v>
      </c>
      <c r="EB65">
        <v>1054.2008056640625</v>
      </c>
      <c r="EC65">
        <v>1553.980712890625</v>
      </c>
      <c r="ED65">
        <v>1648.0380859375</v>
      </c>
      <c r="EE65">
        <v>1947.808349609375</v>
      </c>
      <c r="EF65">
        <v>811.2171630859375</v>
      </c>
      <c r="EG65">
        <v>792.09893798828125</v>
      </c>
      <c r="EH65">
        <v>892.997314453125</v>
      </c>
      <c r="EI65">
        <v>857.316162109375</v>
      </c>
      <c r="EJ65">
        <v>1141.317626953125</v>
      </c>
      <c r="EK65">
        <v>2996.985107421875</v>
      </c>
      <c r="EL65">
        <v>1035.25048828125</v>
      </c>
      <c r="EM65">
        <v>1627.1246337890625</v>
      </c>
      <c r="EN65">
        <v>1214.310546875</v>
      </c>
      <c r="EO65">
        <v>1112.2423095703125</v>
      </c>
      <c r="EP65">
        <v>1450.68994140625</v>
      </c>
      <c r="EQ65">
        <v>2658.059814453125</v>
      </c>
      <c r="ER65">
        <v>2236.899658203125</v>
      </c>
      <c r="ES65">
        <v>1732.9893798828125</v>
      </c>
      <c r="ET65">
        <v>1371.84033203125</v>
      </c>
      <c r="EU65">
        <v>1026.2713623046875</v>
      </c>
      <c r="EV65">
        <v>1111.7762451171875</v>
      </c>
      <c r="EW65">
        <v>727.90771484375</v>
      </c>
      <c r="EX65">
        <v>567.67095947265625</v>
      </c>
      <c r="EY65">
        <v>1318.360595703125</v>
      </c>
      <c r="EZ65">
        <v>1051.481201171875</v>
      </c>
      <c r="FA65">
        <v>2539.98388671875</v>
      </c>
      <c r="FB65">
        <v>1310.6201171875</v>
      </c>
      <c r="FC65">
        <v>3719.745849609375</v>
      </c>
      <c r="FD65">
        <v>1298.114501953125</v>
      </c>
      <c r="FE65">
        <v>0</v>
      </c>
      <c r="FF65">
        <v>2836.16455078125</v>
      </c>
      <c r="FG65">
        <v>0.52365243434906006</v>
      </c>
      <c r="FH65">
        <v>0.14047317206859589</v>
      </c>
      <c r="FI65">
        <v>0.21481406688690186</v>
      </c>
      <c r="FJ65">
        <v>1306.4007568359375</v>
      </c>
      <c r="FK65">
        <v>875.85919189453125</v>
      </c>
      <c r="FL65">
        <v>1283.305419921875</v>
      </c>
      <c r="FM65">
        <v>0.47995531558990479</v>
      </c>
      <c r="FN65">
        <v>0.22206613421440125</v>
      </c>
      <c r="FO65">
        <v>0.22949439287185669</v>
      </c>
      <c r="FP65">
        <v>6.0862679034471512E-2</v>
      </c>
      <c r="FQ65">
        <v>7.6214880682528019E-3</v>
      </c>
      <c r="FR65">
        <v>0.65220451354980469</v>
      </c>
      <c r="FS65">
        <v>0.54602169990539551</v>
      </c>
      <c r="FT65">
        <v>0.55459654331207275</v>
      </c>
      <c r="FU65">
        <v>0.44853386282920837</v>
      </c>
      <c r="FV65">
        <v>0.76232010126113892</v>
      </c>
      <c r="FW65">
        <v>0.35082942247390747</v>
      </c>
      <c r="FX65">
        <v>1.4740781858563423E-2</v>
      </c>
      <c r="FY65">
        <v>0.14044566452503204</v>
      </c>
      <c r="FZ65">
        <v>0.23088224232196808</v>
      </c>
      <c r="GA65">
        <v>0.26030811667442322</v>
      </c>
      <c r="GB65">
        <v>0.35362321138381958</v>
      </c>
      <c r="GC65">
        <v>0.70907968282699585</v>
      </c>
      <c r="GD65">
        <v>0.29092034697532654</v>
      </c>
      <c r="GE65">
        <v>7.1875177323818207E-2</v>
      </c>
      <c r="GF65">
        <v>0.34322288632392883</v>
      </c>
      <c r="GG65">
        <v>0.15240746736526489</v>
      </c>
      <c r="GH65">
        <v>3.9155207574367523E-2</v>
      </c>
      <c r="GI65">
        <v>0.2897246778011322</v>
      </c>
      <c r="GJ65">
        <v>0.10361459851264954</v>
      </c>
      <c r="GK65">
        <v>0.98296952247619629</v>
      </c>
      <c r="GL65">
        <v>0.93284213542938232</v>
      </c>
      <c r="GM65">
        <v>0.25669258832931519</v>
      </c>
      <c r="GN65">
        <v>0.21151597797870636</v>
      </c>
    </row>
    <row r="66" spans="1:196" x14ac:dyDescent="0.25">
      <c r="A66" s="156" t="str">
        <f t="shared" si="0"/>
        <v>2013_3_SEMT</v>
      </c>
      <c r="B66">
        <v>2013</v>
      </c>
      <c r="C66">
        <v>3</v>
      </c>
      <c r="D66" t="s">
        <v>15</v>
      </c>
      <c r="E66">
        <v>20988216.376976013</v>
      </c>
      <c r="F66">
        <v>32810419.33291626</v>
      </c>
      <c r="G66">
        <v>11822202.955940247</v>
      </c>
      <c r="H66">
        <v>19376833.394569397</v>
      </c>
      <c r="I66">
        <v>1592116.5180511475</v>
      </c>
      <c r="J66">
        <v>2.6191400829702616E-3</v>
      </c>
      <c r="K66">
        <v>0.36031857132911682</v>
      </c>
      <c r="L66">
        <v>5.1776194013655186E-3</v>
      </c>
      <c r="M66">
        <v>7.730228453874588E-2</v>
      </c>
      <c r="N66">
        <v>0.46147879958152771</v>
      </c>
      <c r="O66">
        <v>0.5385211706161499</v>
      </c>
      <c r="P66">
        <v>2.1394727751612663E-2</v>
      </c>
      <c r="Q66">
        <v>0.27358892560005188</v>
      </c>
      <c r="R66">
        <v>0.48494231700897217</v>
      </c>
      <c r="S66">
        <v>0.19260609149932861</v>
      </c>
      <c r="T66">
        <v>2.746792696416378E-2</v>
      </c>
      <c r="U66">
        <v>2.407284639775753E-2</v>
      </c>
      <c r="V66">
        <v>0.17845316231250763</v>
      </c>
      <c r="W66">
        <v>0.11328350752592087</v>
      </c>
      <c r="X66">
        <v>6.2221389263868332E-2</v>
      </c>
      <c r="Y66">
        <v>0.35792970657348633</v>
      </c>
      <c r="Z66">
        <v>0.26403939723968506</v>
      </c>
      <c r="AA66">
        <v>4.3721240945160389E-3</v>
      </c>
      <c r="AB66">
        <v>0.13984766602516174</v>
      </c>
      <c r="AC66">
        <v>8.5688494145870209E-2</v>
      </c>
      <c r="AD66">
        <v>0.18381723761558533</v>
      </c>
      <c r="AE66">
        <v>0.54036492109298706</v>
      </c>
      <c r="AF66">
        <v>4.5472327619791031E-2</v>
      </c>
      <c r="AG66">
        <v>4.3725033174268901E-4</v>
      </c>
      <c r="AH66">
        <v>0.63968145847320557</v>
      </c>
      <c r="AI66">
        <v>0.55093258619308472</v>
      </c>
      <c r="AJ66">
        <v>0.74212652444839478</v>
      </c>
      <c r="AK66">
        <v>0.17955449223518372</v>
      </c>
      <c r="AL66">
        <v>0.78314697742462158</v>
      </c>
      <c r="AM66">
        <v>0.83541649580001831</v>
      </c>
      <c r="AN66">
        <v>0.60408169031143188</v>
      </c>
      <c r="AO66">
        <v>0.14053168892860413</v>
      </c>
      <c r="AP66">
        <v>0.33977425098419189</v>
      </c>
      <c r="AQ66">
        <v>0.46048760414123535</v>
      </c>
      <c r="AR66">
        <v>0.58094543218612671</v>
      </c>
      <c r="AS66">
        <v>0.55487227439880371</v>
      </c>
      <c r="AT66">
        <v>0.75892770290374756</v>
      </c>
      <c r="AU66">
        <v>0.80959606170654297</v>
      </c>
      <c r="AV66">
        <v>2.1237225737422705E-3</v>
      </c>
      <c r="AW66">
        <v>6.7929834127426147E-2</v>
      </c>
      <c r="AX66">
        <v>4.1622467339038849E-2</v>
      </c>
      <c r="AY66">
        <v>8.9287683367729187E-2</v>
      </c>
      <c r="AZ66">
        <v>0.26247772574424744</v>
      </c>
      <c r="BA66">
        <v>2.2087801247835159E-2</v>
      </c>
      <c r="BB66">
        <v>2.123906888300553E-4</v>
      </c>
      <c r="BC66">
        <v>0.45343396067619324</v>
      </c>
      <c r="BD66">
        <v>0.54656600952148438</v>
      </c>
      <c r="BE66">
        <v>1.6413874924182892E-2</v>
      </c>
      <c r="BF66">
        <v>0.25649484992027283</v>
      </c>
      <c r="BG66">
        <v>0.4962145984172821</v>
      </c>
      <c r="BH66">
        <v>0.20151476562023163</v>
      </c>
      <c r="BI66">
        <v>2.9361912980675697E-2</v>
      </c>
      <c r="BJ66">
        <v>2.4921754375100136E-2</v>
      </c>
      <c r="BK66">
        <v>0.18119582533836365</v>
      </c>
      <c r="BL66">
        <v>0.11215458065271378</v>
      </c>
      <c r="BM66">
        <v>5.7373367249965668E-2</v>
      </c>
      <c r="BN66">
        <v>0.35317507386207581</v>
      </c>
      <c r="BO66">
        <v>0.27117937803268433</v>
      </c>
      <c r="BP66">
        <v>4.3728440068662167E-3</v>
      </c>
      <c r="BQ66">
        <v>0.13984844088554382</v>
      </c>
      <c r="BR66">
        <v>8.5702605545520782E-2</v>
      </c>
      <c r="BS66">
        <v>0.18380075693130493</v>
      </c>
      <c r="BT66">
        <v>0.54035824537277222</v>
      </c>
      <c r="BU66">
        <v>4.5479815453290939E-2</v>
      </c>
      <c r="BV66">
        <v>4.3732233461923897E-4</v>
      </c>
      <c r="BW66">
        <v>2.4835554882884026E-2</v>
      </c>
      <c r="BX66">
        <v>4.2169645428657532E-2</v>
      </c>
      <c r="BY66">
        <v>0.50607836246490479</v>
      </c>
      <c r="BZ66">
        <v>9.424968808889389E-2</v>
      </c>
      <c r="CA66">
        <v>1.307795662432909E-2</v>
      </c>
      <c r="CB66">
        <v>9.6517521888017654E-3</v>
      </c>
      <c r="CC66">
        <v>3.9556741714477539E-2</v>
      </c>
      <c r="CD66">
        <v>0.18790039420127869</v>
      </c>
      <c r="CE66">
        <v>0.46432825922966003</v>
      </c>
      <c r="CF66">
        <v>0.23189868032932281</v>
      </c>
      <c r="CG66">
        <v>0.24069979786872864</v>
      </c>
      <c r="CH66">
        <v>6.3073277473449707E-2</v>
      </c>
      <c r="CI66">
        <v>7.5857639312744141E-2</v>
      </c>
      <c r="CJ66">
        <v>9.1815300285816193E-2</v>
      </c>
      <c r="CK66">
        <v>6.2182925641536713E-2</v>
      </c>
      <c r="CL66">
        <v>0.27679145336151123</v>
      </c>
      <c r="CM66">
        <v>0.13359411060810089</v>
      </c>
      <c r="CN66">
        <v>5.4727260023355484E-2</v>
      </c>
      <c r="CO66">
        <v>3.3778645098209381E-2</v>
      </c>
      <c r="CP66">
        <v>1.2390974909067154E-2</v>
      </c>
      <c r="CQ66">
        <v>4.421890527009964E-2</v>
      </c>
      <c r="CR66">
        <v>6.062215194106102E-2</v>
      </c>
      <c r="CS66">
        <v>8.5153475403785706E-2</v>
      </c>
      <c r="CT66">
        <v>0.14626358449459076</v>
      </c>
      <c r="CU66">
        <v>8.8139608502388E-2</v>
      </c>
      <c r="CV66">
        <v>5.1810283213853836E-2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0.55855697393417358</v>
      </c>
      <c r="DE66">
        <v>0.44144299626350403</v>
      </c>
      <c r="DF66">
        <v>7.8065678477287292E-2</v>
      </c>
      <c r="DG66">
        <v>0.48182186484336853</v>
      </c>
      <c r="DH66">
        <v>0.34986016154289246</v>
      </c>
      <c r="DI66">
        <v>8.5765555500984192E-2</v>
      </c>
      <c r="DJ66">
        <v>4.4867517426609993E-3</v>
      </c>
      <c r="DK66">
        <v>1.4032534323632717E-2</v>
      </c>
      <c r="DL66">
        <v>0.14261206984519958</v>
      </c>
      <c r="DM66">
        <v>0.12716563045978546</v>
      </c>
      <c r="DN66">
        <v>0.11997108906507492</v>
      </c>
      <c r="DO66">
        <v>0.4158814549446106</v>
      </c>
      <c r="DP66">
        <v>0.18033720552921295</v>
      </c>
      <c r="DX66">
        <v>1685.399169921875</v>
      </c>
      <c r="DY66">
        <v>1932.578369140625</v>
      </c>
      <c r="DZ66">
        <v>1387.512939453125</v>
      </c>
      <c r="EA66">
        <v>455.46075439453125</v>
      </c>
      <c r="EB66">
        <v>1122.35205078125</v>
      </c>
      <c r="EC66">
        <v>1837.909423828125</v>
      </c>
      <c r="ED66">
        <v>2013.1011962890625</v>
      </c>
      <c r="EE66">
        <v>2471.949951171875</v>
      </c>
      <c r="EF66">
        <v>806.88250732421875</v>
      </c>
      <c r="EG66">
        <v>900.72015380859375</v>
      </c>
      <c r="EH66">
        <v>998.14080810546875</v>
      </c>
      <c r="EI66">
        <v>941.2899169921875</v>
      </c>
      <c r="EJ66">
        <v>1283.8905029296875</v>
      </c>
      <c r="EK66">
        <v>3255.4677734375</v>
      </c>
      <c r="EL66">
        <v>1223.7469482421875</v>
      </c>
      <c r="EM66">
        <v>1665.2943115234375</v>
      </c>
      <c r="EN66">
        <v>1493.057373046875</v>
      </c>
      <c r="EO66">
        <v>1308.9268798828125</v>
      </c>
      <c r="EP66">
        <v>1757.51025390625</v>
      </c>
      <c r="EQ66">
        <v>2815.26416015625</v>
      </c>
      <c r="ER66">
        <v>2073.5205078125</v>
      </c>
      <c r="ES66">
        <v>2086.10595703125</v>
      </c>
      <c r="ET66">
        <v>1571.89697265625</v>
      </c>
      <c r="EU66">
        <v>1148.16796875</v>
      </c>
      <c r="EV66">
        <v>1204.32373046875</v>
      </c>
      <c r="EW66">
        <v>777.413330078125</v>
      </c>
      <c r="EX66">
        <v>578.46392822265625</v>
      </c>
      <c r="EY66">
        <v>1527.652099609375</v>
      </c>
      <c r="EZ66">
        <v>1242.8326416015625</v>
      </c>
      <c r="FA66">
        <v>2300.835205078125</v>
      </c>
      <c r="FB66">
        <v>1366.0191650390625</v>
      </c>
      <c r="FC66">
        <v>5023.88623046875</v>
      </c>
      <c r="FD66">
        <v>1537.13232421875</v>
      </c>
      <c r="FE66">
        <v>5.9403772354125977</v>
      </c>
      <c r="FF66">
        <v>2854.6376953125</v>
      </c>
      <c r="FG66">
        <v>0.54390227794647217</v>
      </c>
      <c r="FH66">
        <v>0.14616492390632629</v>
      </c>
      <c r="FI66">
        <v>0.18790364265441895</v>
      </c>
      <c r="FJ66">
        <v>1491.3743896484375</v>
      </c>
      <c r="FK66">
        <v>1033.5230712890625</v>
      </c>
      <c r="FL66">
        <v>1515.3631591796875</v>
      </c>
      <c r="FM66">
        <v>0.44653874635696411</v>
      </c>
      <c r="FN66">
        <v>0.22827929258346558</v>
      </c>
      <c r="FO66">
        <v>0.25969934463500977</v>
      </c>
      <c r="FP66">
        <v>5.670548602938652E-2</v>
      </c>
      <c r="FQ66">
        <v>8.7771313264966011E-3</v>
      </c>
      <c r="FR66">
        <v>0.69119930267333984</v>
      </c>
      <c r="FS66">
        <v>0.59296315908432007</v>
      </c>
      <c r="FT66">
        <v>0.63611656427383423</v>
      </c>
      <c r="FU66">
        <v>0.4994274377822876</v>
      </c>
      <c r="FV66">
        <v>0.83876526355743408</v>
      </c>
      <c r="FW66">
        <v>0.31689783930778503</v>
      </c>
      <c r="FX66">
        <v>1.4524273574352264E-2</v>
      </c>
      <c r="FY66">
        <v>0.14904804527759552</v>
      </c>
      <c r="FZ66">
        <v>0.23493583500385284</v>
      </c>
      <c r="GA66">
        <v>0.2633630633354187</v>
      </c>
      <c r="GB66">
        <v>0.33812877535820007</v>
      </c>
      <c r="GC66">
        <v>0.69459497928619385</v>
      </c>
      <c r="GD66">
        <v>0.30540499091148376</v>
      </c>
      <c r="GE66">
        <v>8.796035498380661E-2</v>
      </c>
      <c r="GF66">
        <v>0.35454624891281128</v>
      </c>
      <c r="GG66">
        <v>0.12506581842899323</v>
      </c>
      <c r="GH66">
        <v>3.9289046078920364E-2</v>
      </c>
      <c r="GI66">
        <v>0.27910012006759644</v>
      </c>
      <c r="GJ66">
        <v>0.11403839290142059</v>
      </c>
      <c r="GK66">
        <v>0.98692148923873901</v>
      </c>
      <c r="GL66">
        <v>0.92222511768341064</v>
      </c>
      <c r="GM66">
        <v>0.2414296418428421</v>
      </c>
      <c r="GN66">
        <v>0.2118125855922699</v>
      </c>
    </row>
    <row r="67" spans="1:196" x14ac:dyDescent="0.25">
      <c r="A67" s="156" t="str">
        <f t="shared" ref="A67:A130" si="1">B67&amp;"_"&amp;C67&amp;"_"&amp;D67</f>
        <v>2013_2_BRA</v>
      </c>
      <c r="B67">
        <v>2013</v>
      </c>
      <c r="C67">
        <v>2</v>
      </c>
      <c r="D67" t="s">
        <v>8</v>
      </c>
      <c r="E67">
        <v>97828785.178136826</v>
      </c>
      <c r="F67">
        <v>159089647.76436043</v>
      </c>
      <c r="G67">
        <v>61260862.586223602</v>
      </c>
      <c r="H67">
        <v>90528865.594526291</v>
      </c>
      <c r="I67">
        <v>7139846.1089401245</v>
      </c>
      <c r="J67">
        <v>3.8913753814995289E-3</v>
      </c>
      <c r="K67">
        <v>0.38507133722305298</v>
      </c>
      <c r="L67">
        <v>3.122725710272789E-2</v>
      </c>
      <c r="M67">
        <v>8.4799326956272125E-2</v>
      </c>
      <c r="N67">
        <v>0.4331933856010437</v>
      </c>
      <c r="O67">
        <v>0.5668066143989563</v>
      </c>
      <c r="P67">
        <v>3.2536923885345459E-2</v>
      </c>
      <c r="Q67">
        <v>0.2850908637046814</v>
      </c>
      <c r="R67">
        <v>0.47729438543319702</v>
      </c>
      <c r="S67">
        <v>0.17784145474433899</v>
      </c>
      <c r="T67">
        <v>2.723638154566288E-2</v>
      </c>
      <c r="U67">
        <v>5.3252436220645905E-2</v>
      </c>
      <c r="V67">
        <v>0.26606133580207825</v>
      </c>
      <c r="W67">
        <v>0.10688360035419464</v>
      </c>
      <c r="X67">
        <v>6.6815629601478577E-2</v>
      </c>
      <c r="Y67">
        <v>0.31123092770576477</v>
      </c>
      <c r="Z67">
        <v>0.19575607776641846</v>
      </c>
      <c r="AA67">
        <v>0.11351566016674042</v>
      </c>
      <c r="AB67">
        <v>0.14371393620967865</v>
      </c>
      <c r="AC67">
        <v>8.6162127554416656E-2</v>
      </c>
      <c r="AD67">
        <v>0.18655289709568024</v>
      </c>
      <c r="AE67">
        <v>0.40458086133003235</v>
      </c>
      <c r="AF67">
        <v>6.5353512763977051E-2</v>
      </c>
      <c r="AG67">
        <v>1.210187838296406E-4</v>
      </c>
      <c r="AH67">
        <v>0.61492866277694702</v>
      </c>
      <c r="AI67">
        <v>0.50903332233428955</v>
      </c>
      <c r="AJ67">
        <v>0.73118126392364502</v>
      </c>
      <c r="AK67">
        <v>0.22614501416683197</v>
      </c>
      <c r="AL67">
        <v>0.73430073261260986</v>
      </c>
      <c r="AM67">
        <v>0.79852378368377686</v>
      </c>
      <c r="AN67">
        <v>0.57453286647796631</v>
      </c>
      <c r="AO67">
        <v>0.14579059183597565</v>
      </c>
      <c r="AP67">
        <v>0.34942150115966797</v>
      </c>
      <c r="AQ67">
        <v>0.51755452156066895</v>
      </c>
      <c r="AR67">
        <v>0.5828779935836792</v>
      </c>
      <c r="AS67">
        <v>0.5485001802444458</v>
      </c>
      <c r="AT67">
        <v>0.75846648216247559</v>
      </c>
      <c r="AU67">
        <v>0.80162370204925537</v>
      </c>
      <c r="AV67">
        <v>5.1339603960514069E-2</v>
      </c>
      <c r="AW67">
        <v>6.4997345209121704E-2</v>
      </c>
      <c r="AX67">
        <v>3.8968451321125031E-2</v>
      </c>
      <c r="AY67">
        <v>8.4372080862522125E-2</v>
      </c>
      <c r="AZ67">
        <v>0.18297934532165527</v>
      </c>
      <c r="BA67">
        <v>2.9557362198829651E-2</v>
      </c>
      <c r="BB67">
        <v>5.4733034630771726E-5</v>
      </c>
      <c r="BC67">
        <v>0.42450389266014099</v>
      </c>
      <c r="BD67">
        <v>0.57549607753753662</v>
      </c>
      <c r="BE67">
        <v>2.6834616437554359E-2</v>
      </c>
      <c r="BF67">
        <v>0.2698226273059845</v>
      </c>
      <c r="BG67">
        <v>0.48796734213829041</v>
      </c>
      <c r="BH67">
        <v>0.18634605407714844</v>
      </c>
      <c r="BI67">
        <v>2.902936190366745E-2</v>
      </c>
      <c r="BJ67">
        <v>5.4195351898670197E-2</v>
      </c>
      <c r="BK67">
        <v>0.26868724822998047</v>
      </c>
      <c r="BL67">
        <v>0.10608459264039993</v>
      </c>
      <c r="BM67">
        <v>6.3057973980903625E-2</v>
      </c>
      <c r="BN67">
        <v>0.30708122253417969</v>
      </c>
      <c r="BO67">
        <v>0.20089362561702728</v>
      </c>
      <c r="BP67">
        <v>0.11344621330499649</v>
      </c>
      <c r="BQ67">
        <v>0.1437387615442276</v>
      </c>
      <c r="BR67">
        <v>8.6170367896556854E-2</v>
      </c>
      <c r="BS67">
        <v>0.18652282655239105</v>
      </c>
      <c r="BT67">
        <v>0.40462669730186462</v>
      </c>
      <c r="BU67">
        <v>6.5374083817005157E-2</v>
      </c>
      <c r="BV67">
        <v>1.2105688074370846E-4</v>
      </c>
      <c r="BW67">
        <v>2.022414468228817E-2</v>
      </c>
      <c r="BX67">
        <v>4.5513588935136795E-2</v>
      </c>
      <c r="BY67">
        <v>0.38751170039176941</v>
      </c>
      <c r="BZ67">
        <v>0.11967507004737854</v>
      </c>
      <c r="CA67">
        <v>1.5440523624420166E-2</v>
      </c>
      <c r="CB67">
        <v>2.4186993017792702E-2</v>
      </c>
      <c r="CC67">
        <v>4.1284222155809402E-2</v>
      </c>
      <c r="CD67">
        <v>0.2301371693611145</v>
      </c>
      <c r="CE67">
        <v>0.47154909372329712</v>
      </c>
      <c r="CF67">
        <v>0.24395802617073059</v>
      </c>
      <c r="CG67">
        <v>0.22212724387645721</v>
      </c>
      <c r="CH67">
        <v>6.2365647405385971E-2</v>
      </c>
      <c r="CI67">
        <v>7.298307865858078E-2</v>
      </c>
      <c r="CJ67">
        <v>9.1703511774539948E-2</v>
      </c>
      <c r="CK67">
        <v>5.8675613254308701E-2</v>
      </c>
      <c r="CL67">
        <v>0.22475208342075348</v>
      </c>
      <c r="CM67">
        <v>0.12238435447216034</v>
      </c>
      <c r="CN67">
        <v>5.2773509174585342E-2</v>
      </c>
      <c r="CO67">
        <v>2.9455147683620453E-2</v>
      </c>
      <c r="CP67">
        <v>1.2954450212419033E-2</v>
      </c>
      <c r="CQ67">
        <v>5.6935112923383713E-2</v>
      </c>
      <c r="CR67">
        <v>6.2899567186832428E-2</v>
      </c>
      <c r="CS67">
        <v>8.0073356628417969E-2</v>
      </c>
      <c r="CT67">
        <v>0.12495363503694534</v>
      </c>
      <c r="CU67">
        <v>8.560759574174881E-2</v>
      </c>
      <c r="CV67">
        <v>4.9372099339962006E-2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0.54430913925170898</v>
      </c>
      <c r="DE67">
        <v>0.4556908905506134</v>
      </c>
      <c r="DF67">
        <v>0.10019776970148087</v>
      </c>
      <c r="DG67">
        <v>0.47806507349014282</v>
      </c>
      <c r="DH67">
        <v>0.34512791037559509</v>
      </c>
      <c r="DI67">
        <v>7.1774803102016449E-2</v>
      </c>
      <c r="DJ67">
        <v>4.8344400711357594E-3</v>
      </c>
      <c r="DK67">
        <v>4.1542962193489075E-2</v>
      </c>
      <c r="DL67">
        <v>0.22930166125297546</v>
      </c>
      <c r="DM67">
        <v>0.11726729571819305</v>
      </c>
      <c r="DN67">
        <v>0.1143944039940834</v>
      </c>
      <c r="DO67">
        <v>0.3650672435760498</v>
      </c>
      <c r="DP67">
        <v>0.13242644071578979</v>
      </c>
      <c r="DX67">
        <v>1249.903564453125</v>
      </c>
      <c r="DY67">
        <v>1421.079345703125</v>
      </c>
      <c r="DZ67">
        <v>1017.7991333007813</v>
      </c>
      <c r="EA67">
        <v>316.47421264648438</v>
      </c>
      <c r="EB67">
        <v>877.50262451171875</v>
      </c>
      <c r="EC67">
        <v>1373.682373046875</v>
      </c>
      <c r="ED67">
        <v>1576.9915771484375</v>
      </c>
      <c r="EE67">
        <v>1403.9781494140625</v>
      </c>
      <c r="EF67">
        <v>483.388916015625</v>
      </c>
      <c r="EG67">
        <v>711.655029296875</v>
      </c>
      <c r="EH67">
        <v>858.70538330078125</v>
      </c>
      <c r="EI67">
        <v>778.9678955078125</v>
      </c>
      <c r="EJ67">
        <v>1109.8941650390625</v>
      </c>
      <c r="EK67">
        <v>2745.82080078125</v>
      </c>
      <c r="EL67">
        <v>572.3516845703125</v>
      </c>
      <c r="EM67">
        <v>1281.7535400390625</v>
      </c>
      <c r="EN67">
        <v>1178.4647216796875</v>
      </c>
      <c r="EO67">
        <v>1093.960205078125</v>
      </c>
      <c r="EP67">
        <v>1365.5570068359375</v>
      </c>
      <c r="EQ67">
        <v>2180.745361328125</v>
      </c>
      <c r="ER67">
        <v>898.8740234375</v>
      </c>
      <c r="ES67">
        <v>1536.6046142578125</v>
      </c>
      <c r="ET67">
        <v>1147.49951171875</v>
      </c>
      <c r="EU67">
        <v>856.45147705078125</v>
      </c>
      <c r="EV67">
        <v>886.05059814453125</v>
      </c>
      <c r="EW67">
        <v>670.43572998046875</v>
      </c>
      <c r="EX67">
        <v>410.38836669921875</v>
      </c>
      <c r="EY67">
        <v>1243.7486572265625</v>
      </c>
      <c r="EZ67">
        <v>781.55511474609375</v>
      </c>
      <c r="FA67">
        <v>2065.120849609375</v>
      </c>
      <c r="FB67">
        <v>1122.7716064453125</v>
      </c>
      <c r="FC67">
        <v>3741.147705078125</v>
      </c>
      <c r="FD67">
        <v>1006.9779052734375</v>
      </c>
      <c r="FE67">
        <v>2.1954765319824219</v>
      </c>
      <c r="FF67">
        <v>2324.627197265625</v>
      </c>
      <c r="FG67">
        <v>0.42304319143295288</v>
      </c>
      <c r="FH67">
        <v>0.18947021663188934</v>
      </c>
      <c r="FI67">
        <v>0.23007950186729431</v>
      </c>
      <c r="FJ67">
        <v>1219.676513671875</v>
      </c>
      <c r="FK67">
        <v>712.68426513671875</v>
      </c>
      <c r="FL67">
        <v>1002.3870239257813</v>
      </c>
      <c r="FM67">
        <v>0.4543519914150238</v>
      </c>
      <c r="FN67">
        <v>0.23993413150310516</v>
      </c>
      <c r="FO67">
        <v>0.24030378460884094</v>
      </c>
      <c r="FP67">
        <v>5.8244705200195313E-2</v>
      </c>
      <c r="FQ67">
        <v>7.1653863415122032E-3</v>
      </c>
      <c r="FR67">
        <v>0.68623554706573486</v>
      </c>
      <c r="FS67">
        <v>0.56951791048049927</v>
      </c>
      <c r="FT67">
        <v>0.58687835931777954</v>
      </c>
      <c r="FU67">
        <v>0.47208181023597717</v>
      </c>
      <c r="FV67">
        <v>0.7180638313293457</v>
      </c>
      <c r="FW67">
        <v>0.33192089200019836</v>
      </c>
      <c r="FX67">
        <v>2.1186564117670059E-2</v>
      </c>
      <c r="FY67">
        <v>0.17766048014163971</v>
      </c>
      <c r="FZ67">
        <v>0.25679299235343933</v>
      </c>
      <c r="GA67">
        <v>0.24975013732910156</v>
      </c>
      <c r="GB67">
        <v>0.29460981488227844</v>
      </c>
      <c r="GC67">
        <v>0.68609309196472168</v>
      </c>
      <c r="GD67">
        <v>0.31390690803527832</v>
      </c>
      <c r="GE67">
        <v>0.17944155633449554</v>
      </c>
      <c r="GF67">
        <v>0.39494636654853821</v>
      </c>
      <c r="GG67">
        <v>9.6858523786067963E-2</v>
      </c>
      <c r="GH67">
        <v>3.6851700395345688E-2</v>
      </c>
      <c r="GI67">
        <v>0.21864323318004608</v>
      </c>
      <c r="GJ67">
        <v>7.3258623480796814E-2</v>
      </c>
      <c r="GK67">
        <v>0.98137742280960083</v>
      </c>
      <c r="GL67">
        <v>0.92434912919998169</v>
      </c>
      <c r="GM67">
        <v>0.32943055033683777</v>
      </c>
      <c r="GN67">
        <v>0.30933237075805664</v>
      </c>
    </row>
    <row r="68" spans="1:196" x14ac:dyDescent="0.25">
      <c r="A68" s="156" t="str">
        <f t="shared" si="1"/>
        <v>2013_2_RJ</v>
      </c>
      <c r="B68">
        <v>2013</v>
      </c>
      <c r="C68">
        <v>2</v>
      </c>
      <c r="D68" t="s">
        <v>19</v>
      </c>
      <c r="E68">
        <v>3158941.0649414063</v>
      </c>
      <c r="F68">
        <v>5331192.2365112305</v>
      </c>
      <c r="G68">
        <v>2172251.1715698242</v>
      </c>
      <c r="H68">
        <v>2971600.0242767334</v>
      </c>
      <c r="I68">
        <v>183001.69389343262</v>
      </c>
      <c r="J68">
        <v>2.6249284856021404E-3</v>
      </c>
      <c r="K68">
        <v>0.40746065974235535</v>
      </c>
      <c r="L68">
        <v>2.7716441545635462E-3</v>
      </c>
      <c r="M68">
        <v>0.10321930050849915</v>
      </c>
      <c r="N68">
        <v>0.46556687355041504</v>
      </c>
      <c r="O68">
        <v>0.53443312644958496</v>
      </c>
      <c r="P68">
        <v>1.224193163216114E-2</v>
      </c>
      <c r="Q68">
        <v>0.2503393292427063</v>
      </c>
      <c r="R68">
        <v>0.48234960436820984</v>
      </c>
      <c r="S68">
        <v>0.22275440394878387</v>
      </c>
      <c r="T68">
        <v>3.2314717769622803E-2</v>
      </c>
      <c r="U68">
        <v>2.3818925023078918E-2</v>
      </c>
      <c r="V68">
        <v>0.16425226628780365</v>
      </c>
      <c r="W68">
        <v>0.11254683881998062</v>
      </c>
      <c r="X68">
        <v>5.9058986604213715E-2</v>
      </c>
      <c r="Y68">
        <v>0.3477441668510437</v>
      </c>
      <c r="Z68">
        <v>0.29257881641387939</v>
      </c>
      <c r="AA68">
        <v>2.924132626503706E-3</v>
      </c>
      <c r="AB68">
        <v>9.4444610178470612E-2</v>
      </c>
      <c r="AC68">
        <v>7.3125950992107391E-2</v>
      </c>
      <c r="AD68">
        <v>0.16447605192661285</v>
      </c>
      <c r="AE68">
        <v>0.5955812931060791</v>
      </c>
      <c r="AF68">
        <v>6.7112140357494354E-2</v>
      </c>
      <c r="AG68">
        <v>2.3357993923127651E-3</v>
      </c>
      <c r="AH68">
        <v>0.59253931045532227</v>
      </c>
      <c r="AI68">
        <v>0.49847772717475891</v>
      </c>
      <c r="AJ68">
        <v>0.70910346508026123</v>
      </c>
      <c r="AK68">
        <v>0.10694824904203415</v>
      </c>
      <c r="AL68">
        <v>0.71811658143997192</v>
      </c>
      <c r="AM68">
        <v>0.81697410345077515</v>
      </c>
      <c r="AN68">
        <v>0.59043163061141968</v>
      </c>
      <c r="AO68">
        <v>0.12578882277011871</v>
      </c>
      <c r="AP68">
        <v>0.35875791311264038</v>
      </c>
      <c r="AQ68">
        <v>0.44138321280479431</v>
      </c>
      <c r="AR68">
        <v>0.51989990472793579</v>
      </c>
      <c r="AS68">
        <v>0.50699758529663086</v>
      </c>
      <c r="AT68">
        <v>0.67265081405639648</v>
      </c>
      <c r="AU68">
        <v>0.7329370379447937</v>
      </c>
      <c r="AV68">
        <v>1.3516604667529464E-3</v>
      </c>
      <c r="AW68">
        <v>4.3656382709741592E-2</v>
      </c>
      <c r="AX68">
        <v>3.3801976591348648E-2</v>
      </c>
      <c r="AY68">
        <v>7.6027944684028625E-2</v>
      </c>
      <c r="AZ68">
        <v>0.27530345320701599</v>
      </c>
      <c r="BA68">
        <v>3.1022133305668831E-2</v>
      </c>
      <c r="BB68">
        <v>1.0797074064612389E-3</v>
      </c>
      <c r="BC68">
        <v>0.45943191647529602</v>
      </c>
      <c r="BD68">
        <v>0.54056811332702637</v>
      </c>
      <c r="BE68">
        <v>9.6720363944768906E-3</v>
      </c>
      <c r="BF68">
        <v>0.23711904883384705</v>
      </c>
      <c r="BG68">
        <v>0.4913751482963562</v>
      </c>
      <c r="BH68">
        <v>0.22783216834068298</v>
      </c>
      <c r="BI68">
        <v>3.4001614898443222E-2</v>
      </c>
      <c r="BJ68">
        <v>2.3374836891889572E-2</v>
      </c>
      <c r="BK68">
        <v>0.16481767594814301</v>
      </c>
      <c r="BL68">
        <v>0.11164426803588867</v>
      </c>
      <c r="BM68">
        <v>5.6240689009428024E-2</v>
      </c>
      <c r="BN68">
        <v>0.34479478001594543</v>
      </c>
      <c r="BO68">
        <v>0.29912775754928589</v>
      </c>
      <c r="BP68">
        <v>2.924132626503706E-3</v>
      </c>
      <c r="BQ68">
        <v>9.4444610178470612E-2</v>
      </c>
      <c r="BR68">
        <v>7.3125950992107391E-2</v>
      </c>
      <c r="BS68">
        <v>0.16447605192661285</v>
      </c>
      <c r="BT68">
        <v>0.5955812931060791</v>
      </c>
      <c r="BU68">
        <v>6.7112140357494354E-2</v>
      </c>
      <c r="BV68">
        <v>2.3357993923127651E-3</v>
      </c>
      <c r="BW68">
        <v>2.6529287919402122E-2</v>
      </c>
      <c r="BX68">
        <v>4.2503509670495987E-2</v>
      </c>
      <c r="BY68">
        <v>0.48780468106269836</v>
      </c>
      <c r="BZ68">
        <v>8.9774832129478455E-2</v>
      </c>
      <c r="CA68">
        <v>1.6180282458662987E-2</v>
      </c>
      <c r="CB68">
        <v>4.4022682122886181E-3</v>
      </c>
      <c r="CC68">
        <v>2.5034632533788681E-2</v>
      </c>
      <c r="CD68">
        <v>0.2017795592546463</v>
      </c>
      <c r="CE68">
        <v>0.47715598344802856</v>
      </c>
      <c r="CF68">
        <v>0.22615154087543488</v>
      </c>
      <c r="CG68">
        <v>0.22162631154060364</v>
      </c>
      <c r="CH68">
        <v>7.5066179037094116E-2</v>
      </c>
      <c r="CI68">
        <v>5.7931341230869293E-2</v>
      </c>
      <c r="CJ68">
        <v>7.0069722831249237E-2</v>
      </c>
      <c r="CK68">
        <v>4.7357097268104553E-2</v>
      </c>
      <c r="CL68">
        <v>0.24323606491088867</v>
      </c>
      <c r="CM68">
        <v>0.10654371231794357</v>
      </c>
      <c r="CN68">
        <v>4.1310291737318039E-2</v>
      </c>
      <c r="CO68">
        <v>3.6030761897563934E-2</v>
      </c>
      <c r="CP68">
        <v>1.0198647156357765E-2</v>
      </c>
      <c r="CQ68">
        <v>7.1069374680519104E-2</v>
      </c>
      <c r="CR68">
        <v>5.337085947394371E-2</v>
      </c>
      <c r="CS68">
        <v>6.5375611186027527E-2</v>
      </c>
      <c r="CT68">
        <v>0.10128570348024368</v>
      </c>
      <c r="CU68">
        <v>6.5973125398159027E-2</v>
      </c>
      <c r="CV68">
        <v>3.8248978555202484E-2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0.56311732530593872</v>
      </c>
      <c r="DE68">
        <v>0.43688270449638367</v>
      </c>
      <c r="DF68">
        <v>5.1400143653154373E-2</v>
      </c>
      <c r="DG68">
        <v>0.46040847897529602</v>
      </c>
      <c r="DH68">
        <v>0.34395894408226013</v>
      </c>
      <c r="DI68">
        <v>0.138543501496315</v>
      </c>
      <c r="DJ68">
        <v>5.688913632184267E-3</v>
      </c>
      <c r="DK68">
        <v>2.9220730066299438E-2</v>
      </c>
      <c r="DL68">
        <v>0.15132197737693787</v>
      </c>
      <c r="DM68">
        <v>0.12700928747653961</v>
      </c>
      <c r="DN68">
        <v>0.10325724631547928</v>
      </c>
      <c r="DO68">
        <v>0.39601656794548035</v>
      </c>
      <c r="DP68">
        <v>0.19317419826984406</v>
      </c>
      <c r="DX68">
        <v>1660.454345703125</v>
      </c>
      <c r="DY68">
        <v>1961.8345947265625</v>
      </c>
      <c r="DZ68">
        <v>1305.85009765625</v>
      </c>
      <c r="EA68">
        <v>500.30197143554688</v>
      </c>
      <c r="EB68">
        <v>1082.7430419921875</v>
      </c>
      <c r="EC68">
        <v>1741.9884033203125</v>
      </c>
      <c r="ED68">
        <v>2040.757568359375</v>
      </c>
      <c r="EE68">
        <v>2292.7265625</v>
      </c>
      <c r="EF68">
        <v>837.56512451171875</v>
      </c>
      <c r="EG68">
        <v>793.3182373046875</v>
      </c>
      <c r="EH68">
        <v>828.5115966796875</v>
      </c>
      <c r="EI68">
        <v>823.03759765625</v>
      </c>
      <c r="EJ68">
        <v>1198.577392578125</v>
      </c>
      <c r="EK68">
        <v>3202.890869140625</v>
      </c>
      <c r="EL68">
        <v>1292.134033203125</v>
      </c>
      <c r="EM68">
        <v>1995.7005615234375</v>
      </c>
      <c r="EN68">
        <v>1572.7977294921875</v>
      </c>
      <c r="EO68">
        <v>1287.85302734375</v>
      </c>
      <c r="EP68">
        <v>1557.3822021484375</v>
      </c>
      <c r="EQ68">
        <v>3147.4677734375</v>
      </c>
      <c r="ER68">
        <v>1103.8941650390625</v>
      </c>
      <c r="ES68">
        <v>2068.99072265625</v>
      </c>
      <c r="ET68">
        <v>1550.6263427734375</v>
      </c>
      <c r="EU68">
        <v>1073.4803466796875</v>
      </c>
      <c r="EV68">
        <v>1127.47216796875</v>
      </c>
      <c r="EW68">
        <v>742.333740234375</v>
      </c>
      <c r="EX68">
        <v>569.02911376953125</v>
      </c>
      <c r="EY68">
        <v>1480.6676025390625</v>
      </c>
      <c r="EZ68">
        <v>1025.111083984375</v>
      </c>
      <c r="FA68">
        <v>3622.728515625</v>
      </c>
      <c r="FB68">
        <v>1276.751220703125</v>
      </c>
      <c r="FC68">
        <v>4775.83447265625</v>
      </c>
      <c r="FD68">
        <v>1506.790771484375</v>
      </c>
      <c r="FE68">
        <v>0</v>
      </c>
      <c r="FF68">
        <v>3046.2431640625</v>
      </c>
      <c r="FG68">
        <v>0.53051424026489258</v>
      </c>
      <c r="FH68">
        <v>0.13668061792850494</v>
      </c>
      <c r="FI68">
        <v>0.2017795592546463</v>
      </c>
      <c r="FJ68">
        <v>1487.1866455078125</v>
      </c>
      <c r="FK68">
        <v>880.0238037109375</v>
      </c>
      <c r="FL68">
        <v>1496.5262451171875</v>
      </c>
      <c r="FM68">
        <v>0.46404010057449341</v>
      </c>
      <c r="FN68">
        <v>0.22208663821220398</v>
      </c>
      <c r="FO68">
        <v>0.23843911290168762</v>
      </c>
      <c r="FP68">
        <v>6.5198913216590881E-2</v>
      </c>
      <c r="FQ68">
        <v>1.0235256515443325E-2</v>
      </c>
      <c r="FR68">
        <v>0.63420361280441284</v>
      </c>
      <c r="FS68">
        <v>0.57003134489059448</v>
      </c>
      <c r="FT68">
        <v>0.5824892520904541</v>
      </c>
      <c r="FU68">
        <v>0.45323231816291809</v>
      </c>
      <c r="FV68">
        <v>0.77776610851287842</v>
      </c>
      <c r="FW68">
        <v>0.34799575805664063</v>
      </c>
      <c r="FX68">
        <v>1.4649216085672379E-2</v>
      </c>
      <c r="FY68">
        <v>0.12407782673835754</v>
      </c>
      <c r="FZ68">
        <v>0.20703414082527161</v>
      </c>
      <c r="GA68">
        <v>0.2728172242641449</v>
      </c>
      <c r="GB68">
        <v>0.38142159581184387</v>
      </c>
      <c r="GC68">
        <v>0.71206450462341309</v>
      </c>
      <c r="GD68">
        <v>0.28793546557426453</v>
      </c>
      <c r="GE68">
        <v>6.7471332848072052E-2</v>
      </c>
      <c r="GF68">
        <v>0.29624229669570923</v>
      </c>
      <c r="GG68">
        <v>0.13437105715274811</v>
      </c>
      <c r="GH68">
        <v>3.3824112266302109E-2</v>
      </c>
      <c r="GI68">
        <v>0.31528276205062866</v>
      </c>
      <c r="GJ68">
        <v>0.15280844271183014</v>
      </c>
      <c r="GK68">
        <v>0.99500745534896851</v>
      </c>
      <c r="GL68">
        <v>0.9391787052154541</v>
      </c>
      <c r="GM68">
        <v>0.24301722645759583</v>
      </c>
      <c r="GN68">
        <v>0.20485861599445343</v>
      </c>
    </row>
    <row r="69" spans="1:196" x14ac:dyDescent="0.25">
      <c r="A69" s="156" t="str">
        <f t="shared" si="1"/>
        <v>2013_2_RMRJ</v>
      </c>
      <c r="B69">
        <v>2013</v>
      </c>
      <c r="C69">
        <v>2</v>
      </c>
      <c r="D69" t="s">
        <v>17</v>
      </c>
      <c r="E69">
        <v>5825883.8168334961</v>
      </c>
      <c r="F69">
        <v>9957482.4193649292</v>
      </c>
      <c r="G69">
        <v>4131598.6025314331</v>
      </c>
      <c r="H69">
        <v>5457588.5712356567</v>
      </c>
      <c r="I69">
        <v>361364.55355072021</v>
      </c>
      <c r="J69">
        <v>2.2214800119400024E-3</v>
      </c>
      <c r="K69">
        <v>0.4149240255355835</v>
      </c>
      <c r="L69">
        <v>2.5018912274390459E-3</v>
      </c>
      <c r="M69">
        <v>8.7793059647083282E-2</v>
      </c>
      <c r="N69">
        <v>0.45047673583030701</v>
      </c>
      <c r="O69">
        <v>0.54952323436737061</v>
      </c>
      <c r="P69">
        <v>1.3030401431024075E-2</v>
      </c>
      <c r="Q69">
        <v>0.25479033589363098</v>
      </c>
      <c r="R69">
        <v>0.49193346500396729</v>
      </c>
      <c r="S69">
        <v>0.2106795459985733</v>
      </c>
      <c r="T69">
        <v>2.9566243290901184E-2</v>
      </c>
      <c r="U69">
        <v>2.3610120639204979E-2</v>
      </c>
      <c r="V69">
        <v>0.19289113581180573</v>
      </c>
      <c r="W69">
        <v>0.13408882915973663</v>
      </c>
      <c r="X69">
        <v>5.8113224804401398E-2</v>
      </c>
      <c r="Y69">
        <v>0.36623546481132507</v>
      </c>
      <c r="Z69">
        <v>0.22506123781204224</v>
      </c>
      <c r="AA69">
        <v>4.4465838000178337E-3</v>
      </c>
      <c r="AB69">
        <v>0.10574879497289658</v>
      </c>
      <c r="AC69">
        <v>9.4442211091518402E-2</v>
      </c>
      <c r="AD69">
        <v>0.1789902001619339</v>
      </c>
      <c r="AE69">
        <v>0.55582427978515625</v>
      </c>
      <c r="AF69">
        <v>5.9276290237903595E-2</v>
      </c>
      <c r="AG69">
        <v>1.2716393684968352E-3</v>
      </c>
      <c r="AH69">
        <v>0.5850759744644165</v>
      </c>
      <c r="AI69">
        <v>0.4811667799949646</v>
      </c>
      <c r="AJ69">
        <v>0.71093159914016724</v>
      </c>
      <c r="AK69">
        <v>0.10250185430049896</v>
      </c>
      <c r="AL69">
        <v>0.70303618907928467</v>
      </c>
      <c r="AM69">
        <v>0.79998958110809326</v>
      </c>
      <c r="AN69">
        <v>0.57939571142196655</v>
      </c>
      <c r="AO69">
        <v>0.12263187021017075</v>
      </c>
      <c r="AP69">
        <v>0.32109987735748291</v>
      </c>
      <c r="AQ69">
        <v>0.43584662675857544</v>
      </c>
      <c r="AR69">
        <v>0.54343283176422119</v>
      </c>
      <c r="AS69">
        <v>0.48730501532554626</v>
      </c>
      <c r="AT69">
        <v>0.69663870334625244</v>
      </c>
      <c r="AU69">
        <v>0.7467988133430481</v>
      </c>
      <c r="AV69">
        <v>2.0122101996093988E-3</v>
      </c>
      <c r="AW69">
        <v>4.7854442149400711E-2</v>
      </c>
      <c r="AX69">
        <v>4.2737878859043121E-2</v>
      </c>
      <c r="AY69">
        <v>8.0998338758945465E-2</v>
      </c>
      <c r="AZ69">
        <v>0.25152686238288879</v>
      </c>
      <c r="BA69">
        <v>2.6824267581105232E-2</v>
      </c>
      <c r="BB69">
        <v>5.7545426534488797E-4</v>
      </c>
      <c r="BC69">
        <v>0.44389805197715759</v>
      </c>
      <c r="BD69">
        <v>0.55610191822052002</v>
      </c>
      <c r="BE69">
        <v>1.0681787505745888E-2</v>
      </c>
      <c r="BF69">
        <v>0.24023252725601196</v>
      </c>
      <c r="BG69">
        <v>0.50144577026367188</v>
      </c>
      <c r="BH69">
        <v>0.21643184125423431</v>
      </c>
      <c r="BI69">
        <v>3.1208066269755363E-2</v>
      </c>
      <c r="BJ69">
        <v>2.3792879655957222E-2</v>
      </c>
      <c r="BK69">
        <v>0.19321396946907043</v>
      </c>
      <c r="BL69">
        <v>0.13365046679973602</v>
      </c>
      <c r="BM69">
        <v>5.5140309035778046E-2</v>
      </c>
      <c r="BN69">
        <v>0.36396390199661255</v>
      </c>
      <c r="BO69">
        <v>0.23023849725723267</v>
      </c>
      <c r="BP69">
        <v>4.4472096487879753E-3</v>
      </c>
      <c r="BQ69">
        <v>0.10562290251255035</v>
      </c>
      <c r="BR69">
        <v>9.4455502927303314E-2</v>
      </c>
      <c r="BS69">
        <v>0.1790153980255127</v>
      </c>
      <c r="BT69">
        <v>0.55590254068374634</v>
      </c>
      <c r="BU69">
        <v>5.928463488817215E-2</v>
      </c>
      <c r="BV69">
        <v>1.2718182988464832E-3</v>
      </c>
      <c r="BW69">
        <v>2.971113845705986E-2</v>
      </c>
      <c r="BX69">
        <v>4.9897950142621994E-2</v>
      </c>
      <c r="BY69">
        <v>0.48127606511116028</v>
      </c>
      <c r="BZ69">
        <v>8.930031955242157E-2</v>
      </c>
      <c r="CA69">
        <v>1.4106054790318012E-2</v>
      </c>
      <c r="CB69">
        <v>8.5060456767678261E-3</v>
      </c>
      <c r="CC69">
        <v>2.2904254496097565E-2</v>
      </c>
      <c r="CD69">
        <v>0.21400320529937744</v>
      </c>
      <c r="CE69">
        <v>0.48530474305152893</v>
      </c>
      <c r="CF69">
        <v>0.22758708894252777</v>
      </c>
      <c r="CG69">
        <v>0.21920512616634369</v>
      </c>
      <c r="CH69">
        <v>6.7903056740760803E-2</v>
      </c>
      <c r="CI69">
        <v>6.2027420848608017E-2</v>
      </c>
      <c r="CJ69">
        <v>7.5690820813179016E-2</v>
      </c>
      <c r="CK69">
        <v>5.0826724618673325E-2</v>
      </c>
      <c r="CL69">
        <v>0.21504306793212891</v>
      </c>
      <c r="CM69">
        <v>0.11511573940515518</v>
      </c>
      <c r="CN69">
        <v>4.4894017279148102E-2</v>
      </c>
      <c r="CO69">
        <v>3.5499490797519684E-2</v>
      </c>
      <c r="CP69">
        <v>1.1197217740118504E-2</v>
      </c>
      <c r="CQ69">
        <v>5.2806999534368515E-2</v>
      </c>
      <c r="CR69">
        <v>5.9739533811807632E-2</v>
      </c>
      <c r="CS69">
        <v>6.3868708908557892E-2</v>
      </c>
      <c r="CT69">
        <v>0.10953716188669205</v>
      </c>
      <c r="CU69">
        <v>6.8125680088996887E-2</v>
      </c>
      <c r="CV69">
        <v>4.1667502373456955E-2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0.54970777034759521</v>
      </c>
      <c r="DE69">
        <v>0.45029225945472717</v>
      </c>
      <c r="DF69">
        <v>4.5175142586231232E-2</v>
      </c>
      <c r="DG69">
        <v>0.47286146879196167</v>
      </c>
      <c r="DH69">
        <v>0.35605010390281677</v>
      </c>
      <c r="DI69">
        <v>0.12057597935199738</v>
      </c>
      <c r="DJ69">
        <v>5.3373118862509727E-3</v>
      </c>
      <c r="DK69">
        <v>2.0100457593798637E-2</v>
      </c>
      <c r="DL69">
        <v>0.18577632308006287</v>
      </c>
      <c r="DM69">
        <v>0.13806925714015961</v>
      </c>
      <c r="DN69">
        <v>0.10262489318847656</v>
      </c>
      <c r="DO69">
        <v>0.40224206447601318</v>
      </c>
      <c r="DP69">
        <v>0.15118700265884399</v>
      </c>
      <c r="DX69">
        <v>1370.5233154296875</v>
      </c>
      <c r="DY69">
        <v>1580.8917236328125</v>
      </c>
      <c r="DZ69">
        <v>1107.063720703125</v>
      </c>
      <c r="EA69">
        <v>447.14443969726563</v>
      </c>
      <c r="EB69">
        <v>979.909423828125</v>
      </c>
      <c r="EC69">
        <v>1433.0302734375</v>
      </c>
      <c r="ED69">
        <v>1636.4951171875</v>
      </c>
      <c r="EE69">
        <v>1848.6973876953125</v>
      </c>
      <c r="EF69">
        <v>762.85308837890625</v>
      </c>
      <c r="EG69">
        <v>768.64971923828125</v>
      </c>
      <c r="EH69">
        <v>829.33154296875</v>
      </c>
      <c r="EI69">
        <v>797.4256591796875</v>
      </c>
      <c r="EJ69">
        <v>1093.7933349609375</v>
      </c>
      <c r="EK69">
        <v>2827.60302734375</v>
      </c>
      <c r="EL69">
        <v>830.56341552734375</v>
      </c>
      <c r="EM69">
        <v>1490.4320068359375</v>
      </c>
      <c r="EN69">
        <v>1233.9830322265625</v>
      </c>
      <c r="EO69">
        <v>1110.52734375</v>
      </c>
      <c r="EP69">
        <v>1333.3304443359375</v>
      </c>
      <c r="EQ69">
        <v>2554.2080078125</v>
      </c>
      <c r="ER69">
        <v>1103.8941650390625</v>
      </c>
      <c r="ES69">
        <v>1651.249267578125</v>
      </c>
      <c r="ET69">
        <v>1267.29833984375</v>
      </c>
      <c r="EU69">
        <v>971.98101806640625</v>
      </c>
      <c r="EV69">
        <v>997.54541015625</v>
      </c>
      <c r="EW69">
        <v>700.80499267578125</v>
      </c>
      <c r="EX69">
        <v>541.38592529296875</v>
      </c>
      <c r="EY69">
        <v>1261.6695556640625</v>
      </c>
      <c r="EZ69">
        <v>935.48870849609375</v>
      </c>
      <c r="FA69">
        <v>2947.22998046875</v>
      </c>
      <c r="FB69">
        <v>1109.1380615234375</v>
      </c>
      <c r="FC69">
        <v>3807.194580078125</v>
      </c>
      <c r="FD69">
        <v>1220.51171875</v>
      </c>
      <c r="FE69">
        <v>0</v>
      </c>
      <c r="FF69">
        <v>2649.360595703125</v>
      </c>
      <c r="FG69">
        <v>0.52501934766769409</v>
      </c>
      <c r="FH69">
        <v>0.14782428741455078</v>
      </c>
      <c r="FI69">
        <v>0.21397309005260468</v>
      </c>
      <c r="FJ69">
        <v>1259.7447509765625</v>
      </c>
      <c r="FK69">
        <v>799.38751220703125</v>
      </c>
      <c r="FL69">
        <v>1211.276123046875</v>
      </c>
      <c r="FM69">
        <v>0.47159606218338013</v>
      </c>
      <c r="FN69">
        <v>0.22318615019321442</v>
      </c>
      <c r="FO69">
        <v>0.23513591289520264</v>
      </c>
      <c r="FP69">
        <v>6.2707036733627319E-2</v>
      </c>
      <c r="FQ69">
        <v>7.3748426511883736E-3</v>
      </c>
      <c r="FR69">
        <v>0.64121741056442261</v>
      </c>
      <c r="FS69">
        <v>0.54917150735855103</v>
      </c>
      <c r="FT69">
        <v>0.56328219175338745</v>
      </c>
      <c r="FU69">
        <v>0.44834381341934204</v>
      </c>
      <c r="FV69">
        <v>0.73733162879943848</v>
      </c>
      <c r="FW69">
        <v>0.35309472680091858</v>
      </c>
      <c r="FX69">
        <v>1.5671094879508018E-2</v>
      </c>
      <c r="FY69">
        <v>0.14313137531280518</v>
      </c>
      <c r="FZ69">
        <v>0.22929699718952179</v>
      </c>
      <c r="GA69">
        <v>0.26255598664283752</v>
      </c>
      <c r="GB69">
        <v>0.34934455156326294</v>
      </c>
      <c r="GC69">
        <v>0.71164995431900024</v>
      </c>
      <c r="GD69">
        <v>0.28835004568099976</v>
      </c>
      <c r="GE69">
        <v>7.7484153211116791E-2</v>
      </c>
      <c r="GF69">
        <v>0.34326410293579102</v>
      </c>
      <c r="GG69">
        <v>0.14467273652553558</v>
      </c>
      <c r="GH69">
        <v>3.529590368270874E-2</v>
      </c>
      <c r="GI69">
        <v>0.2941659688949585</v>
      </c>
      <c r="GJ69">
        <v>0.10511712729930878</v>
      </c>
      <c r="GK69">
        <v>0.99191713333129883</v>
      </c>
      <c r="GL69">
        <v>0.93540531396865845</v>
      </c>
      <c r="GM69">
        <v>0.26523786783218384</v>
      </c>
      <c r="GN69">
        <v>0.21970079839229584</v>
      </c>
    </row>
    <row r="70" spans="1:196" x14ac:dyDescent="0.25">
      <c r="A70" s="156" t="str">
        <f t="shared" si="1"/>
        <v>2013_2_SEMT</v>
      </c>
      <c r="B70">
        <v>2013</v>
      </c>
      <c r="C70">
        <v>2</v>
      </c>
      <c r="D70" t="s">
        <v>15</v>
      </c>
      <c r="E70">
        <v>20879758.484634399</v>
      </c>
      <c r="F70">
        <v>32723707.962928772</v>
      </c>
      <c r="G70">
        <v>11843949.478294373</v>
      </c>
      <c r="H70">
        <v>19318168.467292786</v>
      </c>
      <c r="I70">
        <v>1537120.6153564453</v>
      </c>
      <c r="J70">
        <v>3.7615424953401089E-3</v>
      </c>
      <c r="K70">
        <v>0.36193788051605225</v>
      </c>
      <c r="L70">
        <v>5.1357699558138847E-3</v>
      </c>
      <c r="M70">
        <v>7.4592314660549164E-2</v>
      </c>
      <c r="N70">
        <v>0.45493790507316589</v>
      </c>
      <c r="O70">
        <v>0.54506212472915649</v>
      </c>
      <c r="P70">
        <v>2.1584751084446907E-2</v>
      </c>
      <c r="Q70">
        <v>0.2714323103427887</v>
      </c>
      <c r="R70">
        <v>0.48413246870040894</v>
      </c>
      <c r="S70">
        <v>0.1942082941532135</v>
      </c>
      <c r="T70">
        <v>2.864217571914196E-2</v>
      </c>
      <c r="U70">
        <v>2.2169962525367737E-2</v>
      </c>
      <c r="V70">
        <v>0.18298576772212982</v>
      </c>
      <c r="W70">
        <v>0.10917501896619797</v>
      </c>
      <c r="X70">
        <v>6.2139622867107391E-2</v>
      </c>
      <c r="Y70">
        <v>0.35842657089233398</v>
      </c>
      <c r="Z70">
        <v>0.26510307192802429</v>
      </c>
      <c r="AA70">
        <v>4.5235692523419857E-3</v>
      </c>
      <c r="AB70">
        <v>0.14350353181362152</v>
      </c>
      <c r="AC70">
        <v>8.4821812808513641E-2</v>
      </c>
      <c r="AD70">
        <v>0.17988193035125732</v>
      </c>
      <c r="AE70">
        <v>0.54163354635238647</v>
      </c>
      <c r="AF70">
        <v>4.5208849012851715E-2</v>
      </c>
      <c r="AG70">
        <v>4.2674897122196853E-4</v>
      </c>
      <c r="AH70">
        <v>0.63806211948394775</v>
      </c>
      <c r="AI70">
        <v>0.54293376207351685</v>
      </c>
      <c r="AJ70">
        <v>0.74735629558563232</v>
      </c>
      <c r="AK70">
        <v>0.18547335267066956</v>
      </c>
      <c r="AL70">
        <v>0.77296733856201172</v>
      </c>
      <c r="AM70">
        <v>0.83122736215591431</v>
      </c>
      <c r="AN70">
        <v>0.60333305597305298</v>
      </c>
      <c r="AO70">
        <v>0.14659014344215393</v>
      </c>
      <c r="AP70">
        <v>0.32375872135162354</v>
      </c>
      <c r="AQ70">
        <v>0.47530436515808105</v>
      </c>
      <c r="AR70">
        <v>0.56738054752349854</v>
      </c>
      <c r="AS70">
        <v>0.54454362392425537</v>
      </c>
      <c r="AT70">
        <v>0.74939197301864624</v>
      </c>
      <c r="AU70">
        <v>0.80588287115097046</v>
      </c>
      <c r="AV70">
        <v>2.1945715416222811E-3</v>
      </c>
      <c r="AW70">
        <v>6.9619536399841309E-2</v>
      </c>
      <c r="AX70">
        <v>4.1150588542222977E-2</v>
      </c>
      <c r="AY70">
        <v>8.726821094751358E-2</v>
      </c>
      <c r="AZ70">
        <v>0.26276895403862</v>
      </c>
      <c r="BA70">
        <v>2.193269319832325E-2</v>
      </c>
      <c r="BB70">
        <v>2.0703367772512138E-4</v>
      </c>
      <c r="BC70">
        <v>0.44860744476318359</v>
      </c>
      <c r="BD70">
        <v>0.55139255523681641</v>
      </c>
      <c r="BE70">
        <v>1.5340175479650497E-2</v>
      </c>
      <c r="BF70">
        <v>0.2561430037021637</v>
      </c>
      <c r="BG70">
        <v>0.49591487646102905</v>
      </c>
      <c r="BH70">
        <v>0.20212893187999725</v>
      </c>
      <c r="BI70">
        <v>3.0473016202449799E-2</v>
      </c>
      <c r="BJ70">
        <v>2.2043364122509956E-2</v>
      </c>
      <c r="BK70">
        <v>0.18511947989463806</v>
      </c>
      <c r="BL70">
        <v>0.10804416984319687</v>
      </c>
      <c r="BM70">
        <v>5.7222507894039154E-2</v>
      </c>
      <c r="BN70">
        <v>0.35494551062583923</v>
      </c>
      <c r="BO70">
        <v>0.27262496948242188</v>
      </c>
      <c r="BP70">
        <v>4.5242873020470142E-3</v>
      </c>
      <c r="BQ70">
        <v>0.14348654448986053</v>
      </c>
      <c r="BR70">
        <v>8.4835276007652283E-2</v>
      </c>
      <c r="BS70">
        <v>0.17984837293624878</v>
      </c>
      <c r="BT70">
        <v>0.54166269302368164</v>
      </c>
      <c r="BU70">
        <v>4.5216023921966553E-2</v>
      </c>
      <c r="BV70">
        <v>4.2681672493927181E-4</v>
      </c>
      <c r="BW70">
        <v>2.6805063709616661E-2</v>
      </c>
      <c r="BX70">
        <v>3.9936739951372147E-2</v>
      </c>
      <c r="BY70">
        <v>0.50750613212585449</v>
      </c>
      <c r="BZ70">
        <v>9.7376234829425812E-2</v>
      </c>
      <c r="CA70">
        <v>1.4171099290251732E-2</v>
      </c>
      <c r="CB70">
        <v>1.0371708311140537E-2</v>
      </c>
      <c r="CC70">
        <v>3.9633665233850479E-2</v>
      </c>
      <c r="CD70">
        <v>0.18447126448154449</v>
      </c>
      <c r="CE70">
        <v>0.46523499488830566</v>
      </c>
      <c r="CF70">
        <v>0.23710979521274567</v>
      </c>
      <c r="CG70">
        <v>0.23206719756126404</v>
      </c>
      <c r="CH70">
        <v>6.5587997436523438E-2</v>
      </c>
      <c r="CI70">
        <v>7.3617741465568542E-2</v>
      </c>
      <c r="CJ70">
        <v>8.6685426533222198E-2</v>
      </c>
      <c r="CK70">
        <v>6.2710747122764587E-2</v>
      </c>
      <c r="CL70">
        <v>0.33354857563972473</v>
      </c>
      <c r="CM70">
        <v>0.12578795850276947</v>
      </c>
      <c r="CN70">
        <v>5.158543586730957E-2</v>
      </c>
      <c r="CO70">
        <v>3.5472895950078964E-2</v>
      </c>
      <c r="CP70">
        <v>1.4382438734173775E-2</v>
      </c>
      <c r="CQ70">
        <v>7.8773654997348785E-2</v>
      </c>
      <c r="CR70">
        <v>6.1517022550106049E-2</v>
      </c>
      <c r="CS70">
        <v>8.2827314734458923E-2</v>
      </c>
      <c r="CT70">
        <v>0.14741422235965729</v>
      </c>
      <c r="CU70">
        <v>8.2716509699821472E-2</v>
      </c>
      <c r="CV70">
        <v>4.8146776854991913E-2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0.53569269180297852</v>
      </c>
      <c r="DE70">
        <v>0.4643072783946991</v>
      </c>
      <c r="DF70">
        <v>9.779658168554306E-2</v>
      </c>
      <c r="DG70">
        <v>0.4637865424156189</v>
      </c>
      <c r="DH70">
        <v>0.3392413854598999</v>
      </c>
      <c r="DI70">
        <v>9.3579769134521484E-2</v>
      </c>
      <c r="DJ70">
        <v>5.5957213044166565E-3</v>
      </c>
      <c r="DK70">
        <v>2.3722665384411812E-2</v>
      </c>
      <c r="DL70">
        <v>0.15290798246860504</v>
      </c>
      <c r="DM70">
        <v>0.12283280491828918</v>
      </c>
      <c r="DN70">
        <v>0.12443012744188309</v>
      </c>
      <c r="DO70">
        <v>0.40272623300552368</v>
      </c>
      <c r="DP70">
        <v>0.17338019609451294</v>
      </c>
      <c r="DX70">
        <v>1642.0833740234375</v>
      </c>
      <c r="DY70">
        <v>1894.4986572265625</v>
      </c>
      <c r="DZ70">
        <v>1331.7950439453125</v>
      </c>
      <c r="EA70">
        <v>461.5357666015625</v>
      </c>
      <c r="EB70">
        <v>1112.3995361328125</v>
      </c>
      <c r="EC70">
        <v>1766.2191162109375</v>
      </c>
      <c r="ED70">
        <v>2049.11962890625</v>
      </c>
      <c r="EE70">
        <v>1974.74951171875</v>
      </c>
      <c r="EF70">
        <v>809.40167236328125</v>
      </c>
      <c r="EG70">
        <v>873.76605224609375</v>
      </c>
      <c r="EH70">
        <v>920.8994140625</v>
      </c>
      <c r="EI70">
        <v>913.12750244140625</v>
      </c>
      <c r="EJ70">
        <v>1225.54052734375</v>
      </c>
      <c r="EK70">
        <v>3212.6953125</v>
      </c>
      <c r="EL70">
        <v>1040.124755859375</v>
      </c>
      <c r="EM70">
        <v>1646.6051025390625</v>
      </c>
      <c r="EN70">
        <v>1406.147705078125</v>
      </c>
      <c r="EO70">
        <v>1330.7452392578125</v>
      </c>
      <c r="EP70">
        <v>1687.1324462890625</v>
      </c>
      <c r="EQ70">
        <v>2835.58056640625</v>
      </c>
      <c r="ER70">
        <v>1018.594970703125</v>
      </c>
      <c r="ES70">
        <v>1997.212158203125</v>
      </c>
      <c r="ET70">
        <v>1576.792236328125</v>
      </c>
      <c r="EU70">
        <v>1138.251220703125</v>
      </c>
      <c r="EV70">
        <v>1142.9927978515625</v>
      </c>
      <c r="EW70">
        <v>756.88623046875</v>
      </c>
      <c r="EX70">
        <v>567.30865478515625</v>
      </c>
      <c r="EY70">
        <v>1508.159423828125</v>
      </c>
      <c r="EZ70">
        <v>1231.5274658203125</v>
      </c>
      <c r="FA70">
        <v>2328.8671875</v>
      </c>
      <c r="FB70">
        <v>1432.5223388671875</v>
      </c>
      <c r="FC70">
        <v>4782.48486328125</v>
      </c>
      <c r="FD70">
        <v>1466.7777099609375</v>
      </c>
      <c r="FE70">
        <v>0</v>
      </c>
      <c r="FF70">
        <v>2760.84375</v>
      </c>
      <c r="FG70">
        <v>0.54839527606964111</v>
      </c>
      <c r="FH70">
        <v>0.1477859765291214</v>
      </c>
      <c r="FI70">
        <v>0.18444198369979858</v>
      </c>
      <c r="FJ70">
        <v>1462.495361328125</v>
      </c>
      <c r="FK70">
        <v>1036.9781494140625</v>
      </c>
      <c r="FL70">
        <v>1451.0567626953125</v>
      </c>
      <c r="FM70">
        <v>0.44761329889297485</v>
      </c>
      <c r="FN70">
        <v>0.23225732147693634</v>
      </c>
      <c r="FO70">
        <v>0.25352776050567627</v>
      </c>
      <c r="FP70">
        <v>5.7511217892169952E-2</v>
      </c>
      <c r="FQ70">
        <v>9.0904133394360542E-3</v>
      </c>
      <c r="FR70">
        <v>0.68709367513656616</v>
      </c>
      <c r="FS70">
        <v>0.59989863634109497</v>
      </c>
      <c r="FT70">
        <v>0.63545691967010498</v>
      </c>
      <c r="FU70">
        <v>0.48492363095283508</v>
      </c>
      <c r="FV70">
        <v>0.82207125425338745</v>
      </c>
      <c r="FW70">
        <v>0.32059851288795471</v>
      </c>
      <c r="FX70">
        <v>1.7162885516881943E-2</v>
      </c>
      <c r="FY70">
        <v>0.15238828957080841</v>
      </c>
      <c r="FZ70">
        <v>0.2351510226726532</v>
      </c>
      <c r="GA70">
        <v>0.26429617404937744</v>
      </c>
      <c r="GB70">
        <v>0.3310016393661499</v>
      </c>
      <c r="GC70">
        <v>0.69707131385803223</v>
      </c>
      <c r="GD70">
        <v>0.30292871594429016</v>
      </c>
      <c r="GE70">
        <v>9.0818971395492554E-2</v>
      </c>
      <c r="GF70">
        <v>0.34911704063415527</v>
      </c>
      <c r="GG70">
        <v>0.12505507469177246</v>
      </c>
      <c r="GH70">
        <v>3.7445917725563049E-2</v>
      </c>
      <c r="GI70">
        <v>0.28370985388755798</v>
      </c>
      <c r="GJ70">
        <v>0.11385316401720047</v>
      </c>
      <c r="GK70">
        <v>0.98195803165435791</v>
      </c>
      <c r="GL70">
        <v>0.92400312423706055</v>
      </c>
      <c r="GM70">
        <v>0.24253293871879578</v>
      </c>
      <c r="GN70">
        <v>0.21228089928627014</v>
      </c>
    </row>
    <row r="71" spans="1:196" x14ac:dyDescent="0.25">
      <c r="A71" s="156" t="str">
        <f t="shared" si="1"/>
        <v>2013_1_BRA</v>
      </c>
      <c r="B71">
        <v>2013</v>
      </c>
      <c r="C71">
        <v>1</v>
      </c>
      <c r="D71" t="s">
        <v>8</v>
      </c>
      <c r="E71">
        <v>97197206.051528931</v>
      </c>
      <c r="F71">
        <v>158859464.83714676</v>
      </c>
      <c r="G71">
        <v>61662258.785617828</v>
      </c>
      <c r="H71">
        <v>89442615.225131989</v>
      </c>
      <c r="I71">
        <v>7611986.3667259216</v>
      </c>
      <c r="J71">
        <v>3.8630545604974031E-3</v>
      </c>
      <c r="K71">
        <v>0.38815602660179138</v>
      </c>
      <c r="L71">
        <v>3.1419504433870316E-2</v>
      </c>
      <c r="M71">
        <v>8.4750935435295105E-2</v>
      </c>
      <c r="N71">
        <v>0.43286079168319702</v>
      </c>
      <c r="O71">
        <v>0.56713920831680298</v>
      </c>
      <c r="P71">
        <v>3.4373156726360321E-2</v>
      </c>
      <c r="Q71">
        <v>0.28768259286880493</v>
      </c>
      <c r="R71">
        <v>0.47385257482528687</v>
      </c>
      <c r="S71">
        <v>0.177154541015625</v>
      </c>
      <c r="T71">
        <v>2.6937143877148628E-2</v>
      </c>
      <c r="U71">
        <v>5.2943814545869827E-2</v>
      </c>
      <c r="V71">
        <v>0.26702010631561279</v>
      </c>
      <c r="W71">
        <v>0.10817990452051163</v>
      </c>
      <c r="X71">
        <v>6.5215408802032471E-2</v>
      </c>
      <c r="Y71">
        <v>0.31075140833854675</v>
      </c>
      <c r="Z71">
        <v>0.19588936865329742</v>
      </c>
      <c r="AA71">
        <v>0.11200692504644394</v>
      </c>
      <c r="AB71">
        <v>0.14470671117305756</v>
      </c>
      <c r="AC71">
        <v>8.507256954908371E-2</v>
      </c>
      <c r="AD71">
        <v>0.18840111792087555</v>
      </c>
      <c r="AE71">
        <v>0.40441584587097168</v>
      </c>
      <c r="AF71">
        <v>6.5317392349243164E-2</v>
      </c>
      <c r="AG71">
        <v>7.9440971603617072E-5</v>
      </c>
      <c r="AH71">
        <v>0.61184394359588623</v>
      </c>
      <c r="AI71">
        <v>0.50592994689941406</v>
      </c>
      <c r="AJ71">
        <v>0.7281947135925293</v>
      </c>
      <c r="AK71">
        <v>0.23442272841930389</v>
      </c>
      <c r="AL71">
        <v>0.7338753342628479</v>
      </c>
      <c r="AM71">
        <v>0.79343092441558838</v>
      </c>
      <c r="AN71">
        <v>0.57032650709152222</v>
      </c>
      <c r="AO71">
        <v>0.14333547651767731</v>
      </c>
      <c r="AP71">
        <v>0.34572923183441162</v>
      </c>
      <c r="AQ71">
        <v>0.51656496524810791</v>
      </c>
      <c r="AR71">
        <v>0.58459717035293579</v>
      </c>
      <c r="AS71">
        <v>0.53684264421463013</v>
      </c>
      <c r="AT71">
        <v>0.75118511915206909</v>
      </c>
      <c r="AU71">
        <v>0.80236262083053589</v>
      </c>
      <c r="AV71">
        <v>5.0145070999860764E-2</v>
      </c>
      <c r="AW71">
        <v>6.4784638583660126E-2</v>
      </c>
      <c r="AX71">
        <v>3.8086667656898499E-2</v>
      </c>
      <c r="AY71">
        <v>8.4346458315849304E-2</v>
      </c>
      <c r="AZ71">
        <v>0.18105542659759521</v>
      </c>
      <c r="BA71">
        <v>2.9242349788546562E-2</v>
      </c>
      <c r="BB71">
        <v>3.5565419238992035E-5</v>
      </c>
      <c r="BC71">
        <v>0.42353338003158569</v>
      </c>
      <c r="BD71">
        <v>0.57646661996841431</v>
      </c>
      <c r="BE71">
        <v>2.8108607977628708E-2</v>
      </c>
      <c r="BF71">
        <v>0.27091223001480103</v>
      </c>
      <c r="BG71">
        <v>0.48588484525680542</v>
      </c>
      <c r="BH71">
        <v>0.18615742027759552</v>
      </c>
      <c r="BI71">
        <v>2.8936916962265968E-2</v>
      </c>
      <c r="BJ71">
        <v>5.4056849330663681E-2</v>
      </c>
      <c r="BK71">
        <v>0.27010196447372437</v>
      </c>
      <c r="BL71">
        <v>0.10795513540506363</v>
      </c>
      <c r="BM71">
        <v>6.1080481857061386E-2</v>
      </c>
      <c r="BN71">
        <v>0.30579525232315063</v>
      </c>
      <c r="BO71">
        <v>0.2010103166103363</v>
      </c>
      <c r="BP71">
        <v>0.11200692504644394</v>
      </c>
      <c r="BQ71">
        <v>0.14470671117305756</v>
      </c>
      <c r="BR71">
        <v>8.507256954908371E-2</v>
      </c>
      <c r="BS71">
        <v>0.18840111792087555</v>
      </c>
      <c r="BT71">
        <v>0.40441584587097168</v>
      </c>
      <c r="BU71">
        <v>6.5317392349243164E-2</v>
      </c>
      <c r="BV71">
        <v>7.9440971603617072E-5</v>
      </c>
      <c r="BW71">
        <v>2.1577037870883942E-2</v>
      </c>
      <c r="BX71">
        <v>4.6382885426282883E-2</v>
      </c>
      <c r="BY71">
        <v>0.38731685280799866</v>
      </c>
      <c r="BZ71">
        <v>0.1214069128036499</v>
      </c>
      <c r="CA71">
        <v>1.5381347388029099E-2</v>
      </c>
      <c r="CB71">
        <v>2.1469604223966599E-2</v>
      </c>
      <c r="CC71">
        <v>4.0924623608589172E-2</v>
      </c>
      <c r="CD71">
        <v>0.22937028110027313</v>
      </c>
      <c r="CE71">
        <v>0.4713234007358551</v>
      </c>
      <c r="CF71">
        <v>0.24155890941619873</v>
      </c>
      <c r="CG71">
        <v>0.22393149137496948</v>
      </c>
      <c r="CH71">
        <v>6.3186228275299072E-2</v>
      </c>
      <c r="CI71">
        <v>7.8314870595932007E-2</v>
      </c>
      <c r="CJ71">
        <v>9.7948819398880005E-2</v>
      </c>
      <c r="CK71">
        <v>6.3329540193080902E-2</v>
      </c>
      <c r="CL71">
        <v>0.24445356428623199</v>
      </c>
      <c r="CM71">
        <v>0.13128581643104553</v>
      </c>
      <c r="CN71">
        <v>5.5172085762023926E-2</v>
      </c>
      <c r="CO71">
        <v>3.2126065343618393E-2</v>
      </c>
      <c r="CP71">
        <v>1.1466463096439838E-2</v>
      </c>
      <c r="CQ71">
        <v>5.8189935982227325E-2</v>
      </c>
      <c r="CR71">
        <v>6.732892245054245E-2</v>
      </c>
      <c r="CS71">
        <v>8.0533325672149658E-2</v>
      </c>
      <c r="CT71">
        <v>0.13569258153438568</v>
      </c>
      <c r="CU71">
        <v>9.2966087162494659E-2</v>
      </c>
      <c r="CV71">
        <v>5.5159799754619598E-2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0.54138129949569702</v>
      </c>
      <c r="DE71">
        <v>0.45861873030662537</v>
      </c>
      <c r="DF71">
        <v>0.10729303956031799</v>
      </c>
      <c r="DG71">
        <v>0.48226654529571533</v>
      </c>
      <c r="DH71">
        <v>0.33382466435432434</v>
      </c>
      <c r="DI71">
        <v>7.2671748697757721E-2</v>
      </c>
      <c r="DJ71">
        <v>3.9439992979168892E-3</v>
      </c>
      <c r="DK71">
        <v>3.9338599890470505E-2</v>
      </c>
      <c r="DL71">
        <v>0.22956275939941406</v>
      </c>
      <c r="DM71">
        <v>0.11124436557292938</v>
      </c>
      <c r="DN71">
        <v>0.11299574375152588</v>
      </c>
      <c r="DO71">
        <v>0.36888706684112549</v>
      </c>
      <c r="DP71">
        <v>0.13797147572040558</v>
      </c>
      <c r="DX71">
        <v>1196.54248046875</v>
      </c>
      <c r="DY71">
        <v>1356.326904296875</v>
      </c>
      <c r="DZ71">
        <v>979.0616455078125</v>
      </c>
      <c r="EA71">
        <v>305.57833862304688</v>
      </c>
      <c r="EB71">
        <v>840.34613037109375</v>
      </c>
      <c r="EC71">
        <v>1325.994873046875</v>
      </c>
      <c r="ED71">
        <v>1470.7393798828125</v>
      </c>
      <c r="EE71">
        <v>1459.1453857421875</v>
      </c>
      <c r="EF71">
        <v>475.97882080078125</v>
      </c>
      <c r="EG71">
        <v>690.09649658203125</v>
      </c>
      <c r="EH71">
        <v>832.85418701171875</v>
      </c>
      <c r="EI71">
        <v>742.09613037109375</v>
      </c>
      <c r="EJ71">
        <v>1056.4752197265625</v>
      </c>
      <c r="EK71">
        <v>2617.3408203125</v>
      </c>
      <c r="EL71">
        <v>558.89654541015625</v>
      </c>
      <c r="EM71">
        <v>1218.4798583984375</v>
      </c>
      <c r="EN71">
        <v>1035.096923828125</v>
      </c>
      <c r="EO71">
        <v>1046.792236328125</v>
      </c>
      <c r="EP71">
        <v>1321.9110107421875</v>
      </c>
      <c r="EQ71">
        <v>2107.615966796875</v>
      </c>
      <c r="ER71">
        <v>994.57421875</v>
      </c>
      <c r="ES71">
        <v>1476.137451171875</v>
      </c>
      <c r="ET71">
        <v>1088.7698974609375</v>
      </c>
      <c r="EU71">
        <v>822.002197265625</v>
      </c>
      <c r="EV71">
        <v>850.34503173828125</v>
      </c>
      <c r="EW71">
        <v>641.115966796875</v>
      </c>
      <c r="EX71">
        <v>395.52023315429688</v>
      </c>
      <c r="EY71">
        <v>1196.9129638671875</v>
      </c>
      <c r="EZ71">
        <v>730.66546630859375</v>
      </c>
      <c r="FA71">
        <v>1980.072509765625</v>
      </c>
      <c r="FB71">
        <v>1132.7496337890625</v>
      </c>
      <c r="FC71">
        <v>3454.64111328125</v>
      </c>
      <c r="FD71">
        <v>982.10736083984375</v>
      </c>
      <c r="FE71">
        <v>4.6857481002807617</v>
      </c>
      <c r="FF71">
        <v>2247.786865234375</v>
      </c>
      <c r="FG71">
        <v>0.42427524924278259</v>
      </c>
      <c r="FH71">
        <v>0.18925940990447998</v>
      </c>
      <c r="FI71">
        <v>0.22937028110027313</v>
      </c>
      <c r="FJ71">
        <v>1173.5975341796875</v>
      </c>
      <c r="FK71">
        <v>669.67071533203125</v>
      </c>
      <c r="FL71">
        <v>976.4140625</v>
      </c>
      <c r="FM71">
        <v>0.45241978764533997</v>
      </c>
      <c r="FN71">
        <v>0.23743872344493866</v>
      </c>
      <c r="FO71">
        <v>0.24366936087608337</v>
      </c>
      <c r="FP71">
        <v>5.9071309864521027E-2</v>
      </c>
      <c r="FQ71">
        <v>7.400816772133112E-3</v>
      </c>
      <c r="FR71">
        <v>0.68301326036453247</v>
      </c>
      <c r="FS71">
        <v>0.56302779912948608</v>
      </c>
      <c r="FT71">
        <v>0.58577752113342285</v>
      </c>
      <c r="FU71">
        <v>0.47571608424186707</v>
      </c>
      <c r="FV71">
        <v>0.72924363613128662</v>
      </c>
      <c r="FW71">
        <v>0.33960253000259399</v>
      </c>
      <c r="FX71">
        <v>2.382032573223114E-2</v>
      </c>
      <c r="FY71">
        <v>0.18189027905464172</v>
      </c>
      <c r="FZ71">
        <v>0.25793635845184326</v>
      </c>
      <c r="GA71">
        <v>0.24737323820590973</v>
      </c>
      <c r="GB71">
        <v>0.28897979855537415</v>
      </c>
      <c r="GC71">
        <v>0.6831328272819519</v>
      </c>
      <c r="GD71">
        <v>0.3168671727180481</v>
      </c>
      <c r="GE71">
        <v>0.177559494972229</v>
      </c>
      <c r="GF71">
        <v>0.39627957344055176</v>
      </c>
      <c r="GG71">
        <v>9.3506589531898499E-2</v>
      </c>
      <c r="GH71">
        <v>3.5985805094242096E-2</v>
      </c>
      <c r="GI71">
        <v>0.2249375581741333</v>
      </c>
      <c r="GJ71">
        <v>7.173098623752594E-2</v>
      </c>
      <c r="GK71">
        <v>0.979331374168396</v>
      </c>
      <c r="GL71">
        <v>0.91873639822006226</v>
      </c>
      <c r="GM71">
        <v>0.33074626326560974</v>
      </c>
      <c r="GN71">
        <v>0.3084738552570343</v>
      </c>
    </row>
    <row r="72" spans="1:196" x14ac:dyDescent="0.25">
      <c r="A72" s="156" t="str">
        <f t="shared" si="1"/>
        <v>2013_1_RJ</v>
      </c>
      <c r="B72">
        <v>2013</v>
      </c>
      <c r="C72">
        <v>1</v>
      </c>
      <c r="D72" t="s">
        <v>19</v>
      </c>
      <c r="E72">
        <v>3151790.3020935059</v>
      </c>
      <c r="F72">
        <v>5357562.0654907227</v>
      </c>
      <c r="G72">
        <v>2205771.7633972168</v>
      </c>
      <c r="H72">
        <v>2949398.3188171387</v>
      </c>
      <c r="I72">
        <v>201927.20126342773</v>
      </c>
      <c r="J72">
        <v>1.3160682283341885E-3</v>
      </c>
      <c r="K72">
        <v>0.41171184182167053</v>
      </c>
      <c r="L72">
        <v>2.0470109302550554E-3</v>
      </c>
      <c r="M72">
        <v>0.11247429996728897</v>
      </c>
      <c r="N72">
        <v>0.457558274269104</v>
      </c>
      <c r="O72">
        <v>0.542441725730896</v>
      </c>
      <c r="P72">
        <v>1.2376582249999046E-2</v>
      </c>
      <c r="Q72">
        <v>0.25095558166503906</v>
      </c>
      <c r="R72">
        <v>0.47960036993026733</v>
      </c>
      <c r="S72">
        <v>0.224972203373909</v>
      </c>
      <c r="T72">
        <v>3.2095290720462799E-2</v>
      </c>
      <c r="U72">
        <v>2.442152239382267E-2</v>
      </c>
      <c r="V72">
        <v>0.15585218369960785</v>
      </c>
      <c r="W72">
        <v>0.11695922911167145</v>
      </c>
      <c r="X72">
        <v>5.3943227976560593E-2</v>
      </c>
      <c r="Y72">
        <v>0.34433752298355103</v>
      </c>
      <c r="Z72">
        <v>0.30448630452156067</v>
      </c>
      <c r="AA72">
        <v>3.3241997007280588E-3</v>
      </c>
      <c r="AB72">
        <v>9.5718994736671448E-2</v>
      </c>
      <c r="AC72">
        <v>7.2016559541225433E-2</v>
      </c>
      <c r="AD72">
        <v>0.17254802584648132</v>
      </c>
      <c r="AE72">
        <v>0.58912986516952515</v>
      </c>
      <c r="AF72">
        <v>6.6402316093444824E-2</v>
      </c>
      <c r="AG72">
        <v>8.6000625742599368E-4</v>
      </c>
      <c r="AH72">
        <v>0.58828812837600708</v>
      </c>
      <c r="AI72">
        <v>0.48915335536003113</v>
      </c>
      <c r="AJ72">
        <v>0.70959490537643433</v>
      </c>
      <c r="AK72">
        <v>0.10693740099668503</v>
      </c>
      <c r="AL72">
        <v>0.7050706148147583</v>
      </c>
      <c r="AM72">
        <v>0.82076179981231689</v>
      </c>
      <c r="AN72">
        <v>0.593231201171875</v>
      </c>
      <c r="AO72">
        <v>0.12129130214452744</v>
      </c>
      <c r="AP72">
        <v>0.33851581811904907</v>
      </c>
      <c r="AQ72">
        <v>0.42921051383018494</v>
      </c>
      <c r="AR72">
        <v>0.51486432552337646</v>
      </c>
      <c r="AS72">
        <v>0.45888650417327881</v>
      </c>
      <c r="AT72">
        <v>0.67494171857833862</v>
      </c>
      <c r="AU72">
        <v>0.74319440126419067</v>
      </c>
      <c r="AV72">
        <v>1.526571111753583E-3</v>
      </c>
      <c r="AW72">
        <v>4.3956998735666275E-2</v>
      </c>
      <c r="AX72">
        <v>3.3072140067815781E-2</v>
      </c>
      <c r="AY72">
        <v>7.9239167273044586E-2</v>
      </c>
      <c r="AZ72">
        <v>0.27054592967033386</v>
      </c>
      <c r="BA72">
        <v>3.049391508102417E-2</v>
      </c>
      <c r="BB72">
        <v>3.9494037628173828E-4</v>
      </c>
      <c r="BC72">
        <v>0.45102700591087341</v>
      </c>
      <c r="BD72">
        <v>0.5489729642868042</v>
      </c>
      <c r="BE72">
        <v>9.076056070625782E-3</v>
      </c>
      <c r="BF72">
        <v>0.23661404848098755</v>
      </c>
      <c r="BG72">
        <v>0.48656406998634338</v>
      </c>
      <c r="BH72">
        <v>0.23393362760543823</v>
      </c>
      <c r="BI72">
        <v>3.3812198787927628E-2</v>
      </c>
      <c r="BJ72">
        <v>2.4501470848917961E-2</v>
      </c>
      <c r="BK72">
        <v>0.15692137181758881</v>
      </c>
      <c r="BL72">
        <v>0.1156555712223053</v>
      </c>
      <c r="BM72">
        <v>5.1034543663263321E-2</v>
      </c>
      <c r="BN72">
        <v>0.33887526392936707</v>
      </c>
      <c r="BO72">
        <v>0.31301179528236389</v>
      </c>
      <c r="BP72">
        <v>3.3241997007280588E-3</v>
      </c>
      <c r="BQ72">
        <v>9.5718994736671448E-2</v>
      </c>
      <c r="BR72">
        <v>7.2016559541225433E-2</v>
      </c>
      <c r="BS72">
        <v>0.17254802584648132</v>
      </c>
      <c r="BT72">
        <v>0.58912986516952515</v>
      </c>
      <c r="BU72">
        <v>6.6402316093444824E-2</v>
      </c>
      <c r="BV72">
        <v>8.6000625742599368E-4</v>
      </c>
      <c r="BW72">
        <v>2.5295963510870934E-2</v>
      </c>
      <c r="BX72">
        <v>4.3707497417926788E-2</v>
      </c>
      <c r="BY72">
        <v>0.48274135589599609</v>
      </c>
      <c r="BZ72">
        <v>8.5917219519615173E-2</v>
      </c>
      <c r="CA72">
        <v>1.3931183144450188E-2</v>
      </c>
      <c r="CB72">
        <v>8.3566168323159218E-3</v>
      </c>
      <c r="CC72">
        <v>2.4878870695829391E-2</v>
      </c>
      <c r="CD72">
        <v>0.20064999163150787</v>
      </c>
      <c r="CE72">
        <v>0.49390313029289246</v>
      </c>
      <c r="CF72">
        <v>0.22331924736499786</v>
      </c>
      <c r="CG72">
        <v>0.21171872317790985</v>
      </c>
      <c r="CH72">
        <v>7.1058884263038635E-2</v>
      </c>
      <c r="CI72">
        <v>6.4067460596561432E-2</v>
      </c>
      <c r="CJ72">
        <v>7.7250182628631592E-2</v>
      </c>
      <c r="CK72">
        <v>5.2947625517845154E-2</v>
      </c>
      <c r="CL72">
        <v>0.31376546621322632</v>
      </c>
      <c r="CM72">
        <v>0.11769284307956696</v>
      </c>
      <c r="CN72">
        <v>5.0320036709308624E-2</v>
      </c>
      <c r="CO72">
        <v>2.6939308270812035E-2</v>
      </c>
      <c r="CP72">
        <v>1.4155944809317589E-2</v>
      </c>
      <c r="CQ72">
        <v>6.1151482164859772E-2</v>
      </c>
      <c r="CR72">
        <v>5.7795174419879913E-2</v>
      </c>
      <c r="CS72">
        <v>7.4645429849624634E-2</v>
      </c>
      <c r="CT72">
        <v>0.11467360705137253</v>
      </c>
      <c r="CU72">
        <v>7.8631140291690826E-2</v>
      </c>
      <c r="CV72">
        <v>3.8013387471437454E-2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0.55170691013336182</v>
      </c>
      <c r="DE72">
        <v>0.44829311966896057</v>
      </c>
      <c r="DF72">
        <v>6.061336025595665E-2</v>
      </c>
      <c r="DG72">
        <v>0.46100896596908569</v>
      </c>
      <c r="DH72">
        <v>0.37668901681900024</v>
      </c>
      <c r="DI72">
        <v>9.4597086310386658E-2</v>
      </c>
      <c r="DJ72">
        <v>7.0915743708610535E-3</v>
      </c>
      <c r="DK72">
        <v>2.3309996351599693E-2</v>
      </c>
      <c r="DL72">
        <v>0.14059405028820038</v>
      </c>
      <c r="DM72">
        <v>0.13626998662948608</v>
      </c>
      <c r="DN72">
        <v>9.6552357077598572E-2</v>
      </c>
      <c r="DO72">
        <v>0.42261159420013428</v>
      </c>
      <c r="DP72">
        <v>0.18066200613975525</v>
      </c>
      <c r="DX72">
        <v>1608.081787109375</v>
      </c>
      <c r="DY72">
        <v>1830.6024169921875</v>
      </c>
      <c r="DZ72">
        <v>1337.2379150390625</v>
      </c>
      <c r="EA72">
        <v>449.45733642578125</v>
      </c>
      <c r="EB72">
        <v>1114.5682373046875</v>
      </c>
      <c r="EC72">
        <v>1754.1104736328125</v>
      </c>
      <c r="ED72">
        <v>1747.14501953125</v>
      </c>
      <c r="EE72">
        <v>2309.132568359375</v>
      </c>
      <c r="EF72">
        <v>811.1162109375</v>
      </c>
      <c r="EG72">
        <v>739.73004150390625</v>
      </c>
      <c r="EH72">
        <v>829.80548095703125</v>
      </c>
      <c r="EI72">
        <v>861.82904052734375</v>
      </c>
      <c r="EJ72">
        <v>1143.3277587890625</v>
      </c>
      <c r="EK72">
        <v>3018.1884765625</v>
      </c>
      <c r="EL72">
        <v>1077.42724609375</v>
      </c>
      <c r="EM72">
        <v>1874.9268798828125</v>
      </c>
      <c r="EN72">
        <v>1229.963134765625</v>
      </c>
      <c r="EO72">
        <v>1228.2127685546875</v>
      </c>
      <c r="EP72">
        <v>1558.531005859375</v>
      </c>
      <c r="EQ72">
        <v>3084.3095703125</v>
      </c>
      <c r="ER72">
        <v>1800.1497802734375</v>
      </c>
      <c r="ES72">
        <v>1966.599609375</v>
      </c>
      <c r="ET72">
        <v>1435.2110595703125</v>
      </c>
      <c r="EU72">
        <v>1111.04541015625</v>
      </c>
      <c r="EV72">
        <v>1140.359375</v>
      </c>
      <c r="EW72">
        <v>663.35693359375</v>
      </c>
      <c r="EX72">
        <v>592.17608642578125</v>
      </c>
      <c r="EY72">
        <v>1381.8475341796875</v>
      </c>
      <c r="EZ72">
        <v>1039.559326171875</v>
      </c>
      <c r="FA72">
        <v>3320.298095703125</v>
      </c>
      <c r="FB72">
        <v>1930.2220458984375</v>
      </c>
      <c r="FC72">
        <v>4676.0048828125</v>
      </c>
      <c r="FD72">
        <v>1430.7109375</v>
      </c>
      <c r="FE72">
        <v>0</v>
      </c>
      <c r="FF72">
        <v>3051.6865234375</v>
      </c>
      <c r="FG72">
        <v>0.52196848392486572</v>
      </c>
      <c r="FH72">
        <v>0.13798132538795471</v>
      </c>
      <c r="FI72">
        <v>0.20064999163150787</v>
      </c>
      <c r="FJ72">
        <v>1381.571044921875</v>
      </c>
      <c r="FK72">
        <v>905.869140625</v>
      </c>
      <c r="FL72">
        <v>1417.4638671875</v>
      </c>
      <c r="FM72">
        <v>0.47606021165847778</v>
      </c>
      <c r="FN72">
        <v>0.21919648349285126</v>
      </c>
      <c r="FO72">
        <v>0.23063068091869354</v>
      </c>
      <c r="FP72">
        <v>6.3344620168209076E-2</v>
      </c>
      <c r="FQ72">
        <v>1.0768004693090916E-2</v>
      </c>
      <c r="FR72">
        <v>0.63752520084381104</v>
      </c>
      <c r="FS72">
        <v>0.55832844972610474</v>
      </c>
      <c r="FT72">
        <v>0.57208067178726196</v>
      </c>
      <c r="FU72">
        <v>0.44187301397323608</v>
      </c>
      <c r="FV72">
        <v>0.76787638664245605</v>
      </c>
      <c r="FW72">
        <v>0.35685530304908752</v>
      </c>
      <c r="FX72">
        <v>1.4885241165757179E-2</v>
      </c>
      <c r="FY72">
        <v>0.13626353442668915</v>
      </c>
      <c r="FZ72">
        <v>0.20614691078662872</v>
      </c>
      <c r="GA72">
        <v>0.26030653715133667</v>
      </c>
      <c r="GB72">
        <v>0.38239777088165283</v>
      </c>
      <c r="GC72">
        <v>0.71363908052444458</v>
      </c>
      <c r="GD72">
        <v>0.28636088967323303</v>
      </c>
      <c r="GE72">
        <v>7.3927685618400574E-2</v>
      </c>
      <c r="GF72">
        <v>0.28991073369979858</v>
      </c>
      <c r="GG72">
        <v>0.14267063140869141</v>
      </c>
      <c r="GH72">
        <v>3.6931559443473816E-2</v>
      </c>
      <c r="GI72">
        <v>0.30864369869232178</v>
      </c>
      <c r="GJ72">
        <v>0.14791569113731384</v>
      </c>
      <c r="GK72">
        <v>0.9911881685256958</v>
      </c>
      <c r="GL72">
        <v>0.93412512540817261</v>
      </c>
      <c r="GM72">
        <v>0.24669216573238373</v>
      </c>
      <c r="GN72">
        <v>0.20907852053642273</v>
      </c>
    </row>
    <row r="73" spans="1:196" x14ac:dyDescent="0.25">
      <c r="A73" s="156" t="str">
        <f t="shared" si="1"/>
        <v>2013_1_RMRJ</v>
      </c>
      <c r="B73">
        <v>2013</v>
      </c>
      <c r="C73">
        <v>1</v>
      </c>
      <c r="D73" t="s">
        <v>17</v>
      </c>
      <c r="E73">
        <v>5872170.2277603149</v>
      </c>
      <c r="F73">
        <v>9971547.0051040649</v>
      </c>
      <c r="G73">
        <v>4099376.77734375</v>
      </c>
      <c r="H73">
        <v>5457134.9893264771</v>
      </c>
      <c r="I73">
        <v>413841.09910583496</v>
      </c>
      <c r="J73">
        <v>2.1995457354933023E-3</v>
      </c>
      <c r="K73">
        <v>0.4111073911190033</v>
      </c>
      <c r="L73">
        <v>1.8814284121617675E-3</v>
      </c>
      <c r="M73">
        <v>9.4661563634872437E-2</v>
      </c>
      <c r="N73">
        <v>0.44963377714157104</v>
      </c>
      <c r="O73">
        <v>0.55036622285842896</v>
      </c>
      <c r="P73">
        <v>1.3758009299635887E-2</v>
      </c>
      <c r="Q73">
        <v>0.26069450378417969</v>
      </c>
      <c r="R73">
        <v>0.48648026585578918</v>
      </c>
      <c r="S73">
        <v>0.21092812716960907</v>
      </c>
      <c r="T73">
        <v>2.8139084577560425E-2</v>
      </c>
      <c r="U73">
        <v>2.7187718078494072E-2</v>
      </c>
      <c r="V73">
        <v>0.18898510932922363</v>
      </c>
      <c r="W73">
        <v>0.13558594882488251</v>
      </c>
      <c r="X73">
        <v>5.4694760590791702E-2</v>
      </c>
      <c r="Y73">
        <v>0.36249229311943054</v>
      </c>
      <c r="Z73">
        <v>0.2310541570186615</v>
      </c>
      <c r="AA73">
        <v>5.6473924778401852E-3</v>
      </c>
      <c r="AB73">
        <v>0.1066470593214035</v>
      </c>
      <c r="AC73">
        <v>9.3699432909488678E-2</v>
      </c>
      <c r="AD73">
        <v>0.18408438563346863</v>
      </c>
      <c r="AE73">
        <v>0.54970818758010864</v>
      </c>
      <c r="AF73">
        <v>5.974872037768364E-2</v>
      </c>
      <c r="AG73">
        <v>4.6480452874675393E-4</v>
      </c>
      <c r="AH73">
        <v>0.58889257907867432</v>
      </c>
      <c r="AI73">
        <v>0.48451036214828491</v>
      </c>
      <c r="AJ73">
        <v>0.71468180418014526</v>
      </c>
      <c r="AK73">
        <v>0.10857532918453217</v>
      </c>
      <c r="AL73">
        <v>0.70879495143890381</v>
      </c>
      <c r="AM73">
        <v>0.80643916130065918</v>
      </c>
      <c r="AN73">
        <v>0.57945156097412109</v>
      </c>
      <c r="AO73">
        <v>0.11906654387712479</v>
      </c>
      <c r="AP73">
        <v>0.33908230066299438</v>
      </c>
      <c r="AQ73">
        <v>0.44457036256790161</v>
      </c>
      <c r="AR73">
        <v>0.5399625301361084</v>
      </c>
      <c r="AS73">
        <v>0.45683577656745911</v>
      </c>
      <c r="AT73">
        <v>0.70216012001037598</v>
      </c>
      <c r="AU73">
        <v>0.75570774078369141</v>
      </c>
      <c r="AV73">
        <v>2.5578960776329041E-3</v>
      </c>
      <c r="AW73">
        <v>4.8304080963134766E-2</v>
      </c>
      <c r="AX73">
        <v>4.243965819478035E-2</v>
      </c>
      <c r="AY73">
        <v>8.3378076553344727E-2</v>
      </c>
      <c r="AZ73">
        <v>0.2489815354347229</v>
      </c>
      <c r="BA73">
        <v>2.7062227949500084E-2</v>
      </c>
      <c r="BB73">
        <v>2.1052577358204871E-4</v>
      </c>
      <c r="BC73">
        <v>0.4405459463596344</v>
      </c>
      <c r="BD73">
        <v>0.55945402383804321</v>
      </c>
      <c r="BE73">
        <v>9.554767981171608E-3</v>
      </c>
      <c r="BF73">
        <v>0.24390421807765961</v>
      </c>
      <c r="BG73">
        <v>0.49710708856582642</v>
      </c>
      <c r="BH73">
        <v>0.2197587639093399</v>
      </c>
      <c r="BI73">
        <v>2.9675180092453957E-2</v>
      </c>
      <c r="BJ73">
        <v>2.7469629421830177E-2</v>
      </c>
      <c r="BK73">
        <v>0.18986481428146362</v>
      </c>
      <c r="BL73">
        <v>0.13496872782707214</v>
      </c>
      <c r="BM73">
        <v>5.2238039672374725E-2</v>
      </c>
      <c r="BN73">
        <v>0.35743263363838196</v>
      </c>
      <c r="BO73">
        <v>0.23802615702152252</v>
      </c>
      <c r="BP73">
        <v>5.6473924778401852E-3</v>
      </c>
      <c r="BQ73">
        <v>0.1066470593214035</v>
      </c>
      <c r="BR73">
        <v>9.3699432909488678E-2</v>
      </c>
      <c r="BS73">
        <v>0.18408438563346863</v>
      </c>
      <c r="BT73">
        <v>0.54970818758010864</v>
      </c>
      <c r="BU73">
        <v>5.974872037768364E-2</v>
      </c>
      <c r="BV73">
        <v>4.6480452874675393E-4</v>
      </c>
      <c r="BW73">
        <v>3.0371062457561493E-2</v>
      </c>
      <c r="BX73">
        <v>4.9282129853963852E-2</v>
      </c>
      <c r="BY73">
        <v>0.47942793369293213</v>
      </c>
      <c r="BZ73">
        <v>8.6533032357692719E-2</v>
      </c>
      <c r="CA73">
        <v>1.2882153503596783E-2</v>
      </c>
      <c r="CB73">
        <v>1.0021425783634186E-2</v>
      </c>
      <c r="CC73">
        <v>2.3826373741030693E-2</v>
      </c>
      <c r="CD73">
        <v>0.21111290156841278</v>
      </c>
      <c r="CE73">
        <v>0.49282044172286987</v>
      </c>
      <c r="CF73">
        <v>0.22895471751689911</v>
      </c>
      <c r="CG73">
        <v>0.21401797235012054</v>
      </c>
      <c r="CH73">
        <v>6.4206875860691071E-2</v>
      </c>
      <c r="CI73">
        <v>7.0474982261657715E-2</v>
      </c>
      <c r="CJ73">
        <v>8.919563889503479E-2</v>
      </c>
      <c r="CK73">
        <v>5.5180728435516357E-2</v>
      </c>
      <c r="CL73">
        <v>0.35459756851196289</v>
      </c>
      <c r="CM73">
        <v>0.13053226470947266</v>
      </c>
      <c r="CN73">
        <v>5.0215266644954681E-2</v>
      </c>
      <c r="CO73">
        <v>3.1182888895273209E-2</v>
      </c>
      <c r="CP73">
        <v>1.9947260618209839E-2</v>
      </c>
      <c r="CQ73">
        <v>6.1042089015245438E-2</v>
      </c>
      <c r="CR73">
        <v>6.5908752381801605E-2</v>
      </c>
      <c r="CS73">
        <v>7.4611201882362366E-2</v>
      </c>
      <c r="CT73">
        <v>0.11242064833641052</v>
      </c>
      <c r="CU73">
        <v>8.3431482315063477E-2</v>
      </c>
      <c r="CV73">
        <v>4.263630136847496E-2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0.56907248497009277</v>
      </c>
      <c r="DE73">
        <v>0.43092751502990723</v>
      </c>
      <c r="DF73">
        <v>6.9223947823047638E-2</v>
      </c>
      <c r="DG73">
        <v>0.48285281658172607</v>
      </c>
      <c r="DH73">
        <v>0.34662991762161255</v>
      </c>
      <c r="DI73">
        <v>9.3328841030597687E-2</v>
      </c>
      <c r="DJ73">
        <v>7.9644946381449699E-3</v>
      </c>
      <c r="DK73">
        <v>2.3548711091279984E-2</v>
      </c>
      <c r="DL73">
        <v>0.17674033343791962</v>
      </c>
      <c r="DM73">
        <v>0.1435435563325882</v>
      </c>
      <c r="DN73">
        <v>8.7248273193836212E-2</v>
      </c>
      <c r="DO73">
        <v>0.42913484573364258</v>
      </c>
      <c r="DP73">
        <v>0.13978427648544312</v>
      </c>
      <c r="DX73">
        <v>1336.3935546875</v>
      </c>
      <c r="DY73">
        <v>1515.2894287109375</v>
      </c>
      <c r="DZ73">
        <v>1109.2117919921875</v>
      </c>
      <c r="EA73">
        <v>441.16043090820313</v>
      </c>
      <c r="EB73">
        <v>981.62310791015625</v>
      </c>
      <c r="EC73">
        <v>1424.7022705078125</v>
      </c>
      <c r="ED73">
        <v>1491.187744140625</v>
      </c>
      <c r="EE73">
        <v>1914.9075927734375</v>
      </c>
      <c r="EF73">
        <v>734.96142578125</v>
      </c>
      <c r="EG73">
        <v>730.85430908203125</v>
      </c>
      <c r="EH73">
        <v>807.6693115234375</v>
      </c>
      <c r="EI73">
        <v>801.6375732421875</v>
      </c>
      <c r="EJ73">
        <v>1048.19580078125</v>
      </c>
      <c r="EK73">
        <v>2738.755615234375</v>
      </c>
      <c r="EL73">
        <v>792.494384765625</v>
      </c>
      <c r="EM73">
        <v>1474.6365966796875</v>
      </c>
      <c r="EN73">
        <v>1060.107177734375</v>
      </c>
      <c r="EO73">
        <v>1058.8624267578125</v>
      </c>
      <c r="EP73">
        <v>1321.018310546875</v>
      </c>
      <c r="EQ73">
        <v>2567.244384765625</v>
      </c>
      <c r="ER73">
        <v>1800.1497802734375</v>
      </c>
      <c r="ES73">
        <v>1602.88525390625</v>
      </c>
      <c r="ET73">
        <v>1187.6922607421875</v>
      </c>
      <c r="EU73">
        <v>981.7039794921875</v>
      </c>
      <c r="EV73">
        <v>1003.4591064453125</v>
      </c>
      <c r="EW73">
        <v>653.85894775390625</v>
      </c>
      <c r="EX73">
        <v>545.46502685546875</v>
      </c>
      <c r="EY73">
        <v>1191.068359375</v>
      </c>
      <c r="EZ73">
        <v>954.43963623046875</v>
      </c>
      <c r="FA73">
        <v>2853.99560546875</v>
      </c>
      <c r="FB73">
        <v>1358.19580078125</v>
      </c>
      <c r="FC73">
        <v>3677.78271484375</v>
      </c>
      <c r="FD73">
        <v>1164.4375</v>
      </c>
      <c r="FE73">
        <v>0</v>
      </c>
      <c r="FF73">
        <v>2664.216064453125</v>
      </c>
      <c r="FG73">
        <v>0.52268111705780029</v>
      </c>
      <c r="FH73">
        <v>0.14583659172058105</v>
      </c>
      <c r="FI73">
        <v>0.21111290156841278</v>
      </c>
      <c r="FJ73">
        <v>1188.8892822265625</v>
      </c>
      <c r="FK73">
        <v>813.6929931640625</v>
      </c>
      <c r="FL73">
        <v>1151.7259521484375</v>
      </c>
      <c r="FM73">
        <v>0.47393551468849182</v>
      </c>
      <c r="FN73">
        <v>0.22510673105716705</v>
      </c>
      <c r="FO73">
        <v>0.23254638910293579</v>
      </c>
      <c r="FP73">
        <v>5.9600133448839188E-2</v>
      </c>
      <c r="FQ73">
        <v>8.811241015791893E-3</v>
      </c>
      <c r="FR73">
        <v>0.64461028575897217</v>
      </c>
      <c r="FS73">
        <v>0.55774146318435669</v>
      </c>
      <c r="FT73">
        <v>0.5631064772605896</v>
      </c>
      <c r="FU73">
        <v>0.44345000386238098</v>
      </c>
      <c r="FV73">
        <v>0.74050605297088623</v>
      </c>
      <c r="FW73">
        <v>0.35538879036903381</v>
      </c>
      <c r="FX73">
        <v>1.8075468018651009E-2</v>
      </c>
      <c r="FY73">
        <v>0.1515166312456131</v>
      </c>
      <c r="FZ73">
        <v>0.22510053217411041</v>
      </c>
      <c r="GA73">
        <v>0.26161488890647888</v>
      </c>
      <c r="GB73">
        <v>0.34369248151779175</v>
      </c>
      <c r="GC73">
        <v>0.7139517068862915</v>
      </c>
      <c r="GD73">
        <v>0.28604826331138611</v>
      </c>
      <c r="GE73">
        <v>8.3011209964752197E-2</v>
      </c>
      <c r="GF73">
        <v>0.3293968141078949</v>
      </c>
      <c r="GG73">
        <v>0.15056268870830536</v>
      </c>
      <c r="GH73">
        <v>3.8356088101863861E-2</v>
      </c>
      <c r="GI73">
        <v>0.29464998841285706</v>
      </c>
      <c r="GJ73">
        <v>0.10402318835258484</v>
      </c>
      <c r="GK73">
        <v>0.98927688598632813</v>
      </c>
      <c r="GL73">
        <v>0.92794877290725708</v>
      </c>
      <c r="GM73">
        <v>0.26677936315536499</v>
      </c>
      <c r="GN73">
        <v>0.21814917027950287</v>
      </c>
    </row>
    <row r="74" spans="1:196" x14ac:dyDescent="0.25">
      <c r="A74" s="156" t="str">
        <f t="shared" si="1"/>
        <v>2013_1_SEMT</v>
      </c>
      <c r="B74">
        <v>2013</v>
      </c>
      <c r="C74">
        <v>1</v>
      </c>
      <c r="D74" t="s">
        <v>15</v>
      </c>
      <c r="E74">
        <v>20803803.793167114</v>
      </c>
      <c r="F74">
        <v>32800104.908042908</v>
      </c>
      <c r="G74">
        <v>11996301.114875793</v>
      </c>
      <c r="H74">
        <v>19193399.414573669</v>
      </c>
      <c r="I74">
        <v>1590419.518989563</v>
      </c>
      <c r="J74">
        <v>3.9159613661468029E-3</v>
      </c>
      <c r="K74">
        <v>0.36573970317840576</v>
      </c>
      <c r="L74">
        <v>4.4686472974717617E-3</v>
      </c>
      <c r="M74">
        <v>7.7639713883399963E-2</v>
      </c>
      <c r="N74">
        <v>0.45828568935394287</v>
      </c>
      <c r="O74">
        <v>0.54171431064605713</v>
      </c>
      <c r="P74">
        <v>2.347937598824501E-2</v>
      </c>
      <c r="Q74">
        <v>0.28030493855476379</v>
      </c>
      <c r="R74">
        <v>0.4767473042011261</v>
      </c>
      <c r="S74">
        <v>0.19200289249420166</v>
      </c>
      <c r="T74">
        <v>2.7465501800179482E-2</v>
      </c>
      <c r="U74">
        <v>2.5317978113889694E-2</v>
      </c>
      <c r="V74">
        <v>0.17833735048770905</v>
      </c>
      <c r="W74">
        <v>0.11097672581672668</v>
      </c>
      <c r="X74">
        <v>5.7142931967973709E-2</v>
      </c>
      <c r="Y74">
        <v>0.36331692337989807</v>
      </c>
      <c r="Z74">
        <v>0.26490810513496399</v>
      </c>
      <c r="AA74">
        <v>5.0835786387324333E-3</v>
      </c>
      <c r="AB74">
        <v>0.14728869497776031</v>
      </c>
      <c r="AC74">
        <v>7.97714963555336E-2</v>
      </c>
      <c r="AD74">
        <v>0.18188025057315826</v>
      </c>
      <c r="AE74">
        <v>0.53801256418228149</v>
      </c>
      <c r="AF74">
        <v>4.7759555280208588E-2</v>
      </c>
      <c r="AG74">
        <v>2.0387738186400384E-4</v>
      </c>
      <c r="AH74">
        <v>0.63426029682159424</v>
      </c>
      <c r="AI74">
        <v>0.54206454753875732</v>
      </c>
      <c r="AJ74">
        <v>0.74086165428161621</v>
      </c>
      <c r="AK74">
        <v>0.19339196383953094</v>
      </c>
      <c r="AL74">
        <v>0.77605092525482178</v>
      </c>
      <c r="AM74">
        <v>0.82760411500930786</v>
      </c>
      <c r="AN74">
        <v>0.59432578086853027</v>
      </c>
      <c r="AO74">
        <v>0.14090627431869507</v>
      </c>
      <c r="AP74">
        <v>0.35003253817558289</v>
      </c>
      <c r="AQ74">
        <v>0.46678304672241211</v>
      </c>
      <c r="AR74">
        <v>0.5726323127746582</v>
      </c>
      <c r="AS74">
        <v>0.50615143775939941</v>
      </c>
      <c r="AT74">
        <v>0.74679726362228394</v>
      </c>
      <c r="AU74">
        <v>0.80505651235580444</v>
      </c>
      <c r="AV74">
        <v>2.4544026236981153E-3</v>
      </c>
      <c r="AW74">
        <v>7.1112453937530518E-2</v>
      </c>
      <c r="AX74">
        <v>3.8514476269483566E-2</v>
      </c>
      <c r="AY74">
        <v>8.7813600897789001E-2</v>
      </c>
      <c r="AZ74">
        <v>0.25975781679153442</v>
      </c>
      <c r="BA74">
        <v>2.3058788850903511E-2</v>
      </c>
      <c r="BB74">
        <v>9.8434036772232503E-5</v>
      </c>
      <c r="BC74">
        <v>0.44986250996589661</v>
      </c>
      <c r="BD74">
        <v>0.55013746023178101</v>
      </c>
      <c r="BE74">
        <v>1.6276450827717781E-2</v>
      </c>
      <c r="BF74">
        <v>0.26511520147323608</v>
      </c>
      <c r="BG74">
        <v>0.48793902993202209</v>
      </c>
      <c r="BH74">
        <v>0.20122112333774567</v>
      </c>
      <c r="BI74">
        <v>2.9448209330439568E-2</v>
      </c>
      <c r="BJ74">
        <v>2.5670407339930534E-2</v>
      </c>
      <c r="BK74">
        <v>0.18089154362678528</v>
      </c>
      <c r="BL74">
        <v>0.10933332145214081</v>
      </c>
      <c r="BM74">
        <v>5.3028274327516556E-2</v>
      </c>
      <c r="BN74">
        <v>0.35820841789245605</v>
      </c>
      <c r="BO74">
        <v>0.27286803722381592</v>
      </c>
      <c r="BP74">
        <v>5.0835786387324333E-3</v>
      </c>
      <c r="BQ74">
        <v>0.14728869497776031</v>
      </c>
      <c r="BR74">
        <v>7.97714963555336E-2</v>
      </c>
      <c r="BS74">
        <v>0.18188025057315826</v>
      </c>
      <c r="BT74">
        <v>0.53801256418228149</v>
      </c>
      <c r="BU74">
        <v>4.7759555280208588E-2</v>
      </c>
      <c r="BV74">
        <v>2.0387738186400384E-4</v>
      </c>
      <c r="BW74">
        <v>2.8965363278985023E-2</v>
      </c>
      <c r="BX74">
        <v>3.9331629872322083E-2</v>
      </c>
      <c r="BY74">
        <v>0.50978696346282959</v>
      </c>
      <c r="BZ74">
        <v>9.7250558435916901E-2</v>
      </c>
      <c r="CA74">
        <v>1.2441743165254593E-2</v>
      </c>
      <c r="CB74">
        <v>9.9708018824458122E-3</v>
      </c>
      <c r="CC74">
        <v>3.829985111951828E-2</v>
      </c>
      <c r="CD74">
        <v>0.18184471130371094</v>
      </c>
      <c r="CE74">
        <v>0.46305850148200989</v>
      </c>
      <c r="CF74">
        <v>0.23385405540466309</v>
      </c>
      <c r="CG74">
        <v>0.23626983165740967</v>
      </c>
      <c r="CH74">
        <v>6.6817604005336761E-2</v>
      </c>
      <c r="CI74">
        <v>7.6448492705821991E-2</v>
      </c>
      <c r="CJ74">
        <v>9.3007102608680725E-2</v>
      </c>
      <c r="CK74">
        <v>6.2440056353807449E-2</v>
      </c>
      <c r="CL74">
        <v>0.35232987999916077</v>
      </c>
      <c r="CM74">
        <v>0.12655147910118103</v>
      </c>
      <c r="CN74">
        <v>5.4741945117712021E-2</v>
      </c>
      <c r="CO74">
        <v>3.2854098826646805E-2</v>
      </c>
      <c r="CP74">
        <v>1.0808191262185574E-2</v>
      </c>
      <c r="CQ74">
        <v>6.456659734249115E-2</v>
      </c>
      <c r="CR74">
        <v>6.1970442533493042E-2</v>
      </c>
      <c r="CS74">
        <v>9.0691216289997101E-2</v>
      </c>
      <c r="CT74">
        <v>0.13982222974300385</v>
      </c>
      <c r="CU74">
        <v>8.9815616607666016E-2</v>
      </c>
      <c r="CV74">
        <v>4.9361106008291245E-2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0.55754953622817993</v>
      </c>
      <c r="DE74">
        <v>0.44245046377182007</v>
      </c>
      <c r="DF74">
        <v>0.10820991545915604</v>
      </c>
      <c r="DG74">
        <v>0.4640117883682251</v>
      </c>
      <c r="DH74">
        <v>0.34138113260269165</v>
      </c>
      <c r="DI74">
        <v>8.2514144480228424E-2</v>
      </c>
      <c r="DJ74">
        <v>3.8830379489809275E-3</v>
      </c>
      <c r="DK74">
        <v>2.1382968872785568E-2</v>
      </c>
      <c r="DL74">
        <v>0.14456327259540558</v>
      </c>
      <c r="DM74">
        <v>0.13165220618247986</v>
      </c>
      <c r="DN74">
        <v>0.10451287776231766</v>
      </c>
      <c r="DO74">
        <v>0.42684337496757507</v>
      </c>
      <c r="DP74">
        <v>0.17104530334472656</v>
      </c>
      <c r="DX74">
        <v>1560.408935546875</v>
      </c>
      <c r="DY74">
        <v>1789.766845703125</v>
      </c>
      <c r="DZ74">
        <v>1279.9268798828125</v>
      </c>
      <c r="EA74">
        <v>456.4892578125</v>
      </c>
      <c r="EB74">
        <v>1069.42138671875</v>
      </c>
      <c r="EC74">
        <v>1708.4193115234375</v>
      </c>
      <c r="ED74">
        <v>1855.9759521484375</v>
      </c>
      <c r="EE74">
        <v>2118.73828125</v>
      </c>
      <c r="EF74">
        <v>760.6627197265625</v>
      </c>
      <c r="EG74">
        <v>836.1993408203125</v>
      </c>
      <c r="EH74">
        <v>926.85113525390625</v>
      </c>
      <c r="EI74">
        <v>879.3529052734375</v>
      </c>
      <c r="EJ74">
        <v>1151.9019775390625</v>
      </c>
      <c r="EK74">
        <v>3038.222412109375</v>
      </c>
      <c r="EL74">
        <v>1028.2081298828125</v>
      </c>
      <c r="EM74">
        <v>1506.337158203125</v>
      </c>
      <c r="EN74">
        <v>1271.4896240234375</v>
      </c>
      <c r="EO74">
        <v>1224.505615234375</v>
      </c>
      <c r="EP74">
        <v>1637.104248046875</v>
      </c>
      <c r="EQ74">
        <v>2682.708740234375</v>
      </c>
      <c r="ER74">
        <v>1304.3289794921875</v>
      </c>
      <c r="ES74">
        <v>1919.41552734375</v>
      </c>
      <c r="ET74">
        <v>1485.363525390625</v>
      </c>
      <c r="EU74">
        <v>1063.031005859375</v>
      </c>
      <c r="EV74">
        <v>1093.826171875</v>
      </c>
      <c r="EW74">
        <v>720.28082275390625</v>
      </c>
      <c r="EX74">
        <v>553.0513916015625</v>
      </c>
      <c r="EY74">
        <v>1427.1641845703125</v>
      </c>
      <c r="EZ74">
        <v>1154.2347412109375</v>
      </c>
      <c r="FA74">
        <v>2618.04345703125</v>
      </c>
      <c r="FB74">
        <v>1433.7052001953125</v>
      </c>
      <c r="FC74">
        <v>4494.42041015625</v>
      </c>
      <c r="FD74">
        <v>1385.7548828125</v>
      </c>
      <c r="FE74">
        <v>0</v>
      </c>
      <c r="FF74">
        <v>2666.13037109375</v>
      </c>
      <c r="FG74">
        <v>0.55119407176971436</v>
      </c>
      <c r="FH74">
        <v>0.14655299484729767</v>
      </c>
      <c r="FI74">
        <v>0.18184471130371094</v>
      </c>
      <c r="FJ74">
        <v>1388.3072509765625</v>
      </c>
      <c r="FK74">
        <v>981.10125732421875</v>
      </c>
      <c r="FL74">
        <v>1371.71484375</v>
      </c>
      <c r="FM74">
        <v>0.44414341449737549</v>
      </c>
      <c r="FN74">
        <v>0.22927530109882355</v>
      </c>
      <c r="FO74">
        <v>0.25743135809898376</v>
      </c>
      <c r="FP74">
        <v>6.0617070645093918E-2</v>
      </c>
      <c r="FQ74">
        <v>8.5328742861747742E-3</v>
      </c>
      <c r="FR74">
        <v>0.68143802881240845</v>
      </c>
      <c r="FS74">
        <v>0.59559917449951172</v>
      </c>
      <c r="FT74">
        <v>0.63293939828872681</v>
      </c>
      <c r="FU74">
        <v>0.49489954113960266</v>
      </c>
      <c r="FV74">
        <v>0.7967219352722168</v>
      </c>
      <c r="FW74">
        <v>0.32606783509254456</v>
      </c>
      <c r="FX74">
        <v>1.9164877012372017E-2</v>
      </c>
      <c r="FY74">
        <v>0.15751215815544128</v>
      </c>
      <c r="FZ74">
        <v>0.23499435186386108</v>
      </c>
      <c r="GA74">
        <v>0.26387971639633179</v>
      </c>
      <c r="GB74">
        <v>0.32444891333580017</v>
      </c>
      <c r="GC74">
        <v>0.69395864009857178</v>
      </c>
      <c r="GD74">
        <v>0.30604133009910583</v>
      </c>
      <c r="GE74">
        <v>8.8998228311538696E-2</v>
      </c>
      <c r="GF74">
        <v>0.34803396463394165</v>
      </c>
      <c r="GG74">
        <v>0.12108098715543747</v>
      </c>
      <c r="GH74">
        <v>3.9059080183506012E-2</v>
      </c>
      <c r="GI74">
        <v>0.29002270102500916</v>
      </c>
      <c r="GJ74">
        <v>0.11280504614114761</v>
      </c>
      <c r="GK74">
        <v>0.98135215044021606</v>
      </c>
      <c r="GL74">
        <v>0.92109715938568115</v>
      </c>
      <c r="GM74">
        <v>0.23964767158031464</v>
      </c>
      <c r="GN74">
        <v>0.21003741025924683</v>
      </c>
    </row>
    <row r="75" spans="1:196" x14ac:dyDescent="0.25">
      <c r="A75" s="156" t="str">
        <f t="shared" si="1"/>
        <v>2012_4_BRA</v>
      </c>
      <c r="B75">
        <v>2012</v>
      </c>
      <c r="C75">
        <v>4</v>
      </c>
      <c r="D75" t="s">
        <v>8</v>
      </c>
      <c r="E75">
        <v>96958887.144856453</v>
      </c>
      <c r="F75">
        <v>158200969.26571751</v>
      </c>
      <c r="G75">
        <v>61242082.120861053</v>
      </c>
      <c r="H75">
        <v>90150055.754714966</v>
      </c>
      <c r="I75">
        <v>6510795.2699213028</v>
      </c>
      <c r="J75">
        <v>3.4892242401838303E-3</v>
      </c>
      <c r="K75">
        <v>0.3871157169342041</v>
      </c>
      <c r="L75">
        <v>3.1158315017819405E-2</v>
      </c>
      <c r="M75">
        <v>8.442176878452301E-2</v>
      </c>
      <c r="N75">
        <v>0.43341821432113647</v>
      </c>
      <c r="O75">
        <v>0.56658178567886353</v>
      </c>
      <c r="P75">
        <v>3.4422554075717926E-2</v>
      </c>
      <c r="Q75">
        <v>0.28918313980102539</v>
      </c>
      <c r="R75">
        <v>0.47225657105445862</v>
      </c>
      <c r="S75">
        <v>0.17700289189815521</v>
      </c>
      <c r="T75">
        <v>2.7134831994771957E-2</v>
      </c>
      <c r="U75">
        <v>5.3103528916835785E-2</v>
      </c>
      <c r="V75">
        <v>0.2758992612361908</v>
      </c>
      <c r="W75">
        <v>0.10887670516967773</v>
      </c>
      <c r="X75">
        <v>6.6896341741085052E-2</v>
      </c>
      <c r="Y75">
        <v>0.30384722352027893</v>
      </c>
      <c r="Z75">
        <v>0.19137690961360931</v>
      </c>
      <c r="AA75">
        <v>0.11286063492298126</v>
      </c>
      <c r="AB75">
        <v>0.14519955217838287</v>
      </c>
      <c r="AC75">
        <v>8.6467228829860687E-2</v>
      </c>
      <c r="AD75">
        <v>0.18719483911991119</v>
      </c>
      <c r="AE75">
        <v>0.40324309468269348</v>
      </c>
      <c r="AF75">
        <v>6.4878158271312714E-2</v>
      </c>
      <c r="AG75">
        <v>1.5649730630684644E-4</v>
      </c>
      <c r="AH75">
        <v>0.6128842830657959</v>
      </c>
      <c r="AI75">
        <v>0.50652873516082764</v>
      </c>
      <c r="AJ75">
        <v>0.73016339540481567</v>
      </c>
      <c r="AK75">
        <v>0.23258057236671448</v>
      </c>
      <c r="AL75">
        <v>0.73615282773971558</v>
      </c>
      <c r="AM75">
        <v>0.79292863607406616</v>
      </c>
      <c r="AN75">
        <v>0.57220596075057983</v>
      </c>
      <c r="AO75">
        <v>0.14598278701305389</v>
      </c>
      <c r="AP75">
        <v>0.34601277112960815</v>
      </c>
      <c r="AQ75">
        <v>0.51198345422744751</v>
      </c>
      <c r="AR75">
        <v>0.59701746702194214</v>
      </c>
      <c r="AS75">
        <v>0.56112873554229736</v>
      </c>
      <c r="AT75">
        <v>0.75973010063171387</v>
      </c>
      <c r="AU75">
        <v>0.80495947599411011</v>
      </c>
      <c r="AV75">
        <v>5.1129862666130066E-2</v>
      </c>
      <c r="AW75">
        <v>6.5780535340309143E-2</v>
      </c>
      <c r="AX75">
        <v>3.9172712713479996E-2</v>
      </c>
      <c r="AY75">
        <v>8.4805890917778015E-2</v>
      </c>
      <c r="AZ75">
        <v>0.18268339335918427</v>
      </c>
      <c r="BA75">
        <v>2.9392100870609283E-2</v>
      </c>
      <c r="BB75">
        <v>7.0898815465625376E-5</v>
      </c>
      <c r="BC75">
        <v>0.42658710479736328</v>
      </c>
      <c r="BD75">
        <v>0.57341289520263672</v>
      </c>
      <c r="BE75">
        <v>2.8036380186676979E-2</v>
      </c>
      <c r="BF75">
        <v>0.27471309900283813</v>
      </c>
      <c r="BG75">
        <v>0.48356530070304871</v>
      </c>
      <c r="BH75">
        <v>0.18490065634250641</v>
      </c>
      <c r="BI75">
        <v>2.8784563764929771E-2</v>
      </c>
      <c r="BJ75">
        <v>5.3991369903087616E-2</v>
      </c>
      <c r="BK75">
        <v>0.27689564228057861</v>
      </c>
      <c r="BL75">
        <v>0.10816548019647598</v>
      </c>
      <c r="BM75">
        <v>6.3281379640102386E-2</v>
      </c>
      <c r="BN75">
        <v>0.30091747641563416</v>
      </c>
      <c r="BO75">
        <v>0.19674864411354065</v>
      </c>
      <c r="BP75">
        <v>0.11251182854175568</v>
      </c>
      <c r="BQ75">
        <v>0.14530661702156067</v>
      </c>
      <c r="BR75">
        <v>8.6583815515041351E-2</v>
      </c>
      <c r="BS75">
        <v>0.1870853453874588</v>
      </c>
      <c r="BT75">
        <v>0.4033786952495575</v>
      </c>
      <c r="BU75">
        <v>6.4976930618286133E-2</v>
      </c>
      <c r="BV75">
        <v>1.5676840848755091E-4</v>
      </c>
      <c r="BW75">
        <v>2.1420825272798538E-2</v>
      </c>
      <c r="BX75">
        <v>4.684394970536232E-2</v>
      </c>
      <c r="BY75">
        <v>0.3871687650680542</v>
      </c>
      <c r="BZ75">
        <v>0.12097752839326859</v>
      </c>
      <c r="CA75">
        <v>1.5377209521830082E-2</v>
      </c>
      <c r="CB75">
        <v>2.3357123136520386E-2</v>
      </c>
      <c r="CC75">
        <v>4.0764868259429932E-2</v>
      </c>
      <c r="CD75">
        <v>0.22850963473320007</v>
      </c>
      <c r="CE75">
        <v>0.46656444668769836</v>
      </c>
      <c r="CF75">
        <v>0.24054647982120514</v>
      </c>
      <c r="CG75">
        <v>0.2285865843296051</v>
      </c>
      <c r="CH75">
        <v>6.43024742603302E-2</v>
      </c>
      <c r="CI75">
        <v>6.7150063812732697E-2</v>
      </c>
      <c r="CJ75">
        <v>8.2201287150382996E-2</v>
      </c>
      <c r="CK75">
        <v>5.5636323988437653E-2</v>
      </c>
      <c r="CL75">
        <v>0.19365516304969788</v>
      </c>
      <c r="CM75">
        <v>0.11443134397268295</v>
      </c>
      <c r="CN75">
        <v>4.6759001910686493E-2</v>
      </c>
      <c r="CO75">
        <v>2.8129085898399353E-2</v>
      </c>
      <c r="CP75">
        <v>1.2204436585307121E-2</v>
      </c>
      <c r="CQ75">
        <v>5.1677703857421875E-2</v>
      </c>
      <c r="CR75">
        <v>6.0331642627716064E-2</v>
      </c>
      <c r="CS75">
        <v>7.2808787226676941E-2</v>
      </c>
      <c r="CT75">
        <v>0.11832384020090103</v>
      </c>
      <c r="CU75">
        <v>7.7763475477695465E-2</v>
      </c>
      <c r="CV75">
        <v>4.3315079063177109E-2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0.53056591749191284</v>
      </c>
      <c r="DE75">
        <v>0.46943411231040955</v>
      </c>
      <c r="DF75">
        <v>9.9271766841411591E-2</v>
      </c>
      <c r="DG75">
        <v>0.49280098080635071</v>
      </c>
      <c r="DH75">
        <v>0.32884922623634338</v>
      </c>
      <c r="DI75">
        <v>7.4146315455436707E-2</v>
      </c>
      <c r="DJ75">
        <v>4.9317204393446445E-3</v>
      </c>
      <c r="DK75">
        <v>4.0867697447538376E-2</v>
      </c>
      <c r="DL75">
        <v>0.24788445234298706</v>
      </c>
      <c r="DM75">
        <v>0.11805172264575958</v>
      </c>
      <c r="DN75">
        <v>0.11787676811218262</v>
      </c>
      <c r="DO75">
        <v>0.35187187790870667</v>
      </c>
      <c r="DP75">
        <v>0.123447485268116</v>
      </c>
      <c r="DX75">
        <v>1127.235595703125</v>
      </c>
      <c r="DY75">
        <v>1278.169677734375</v>
      </c>
      <c r="DZ75">
        <v>924.26080322265625</v>
      </c>
      <c r="EA75">
        <v>283.63632202148438</v>
      </c>
      <c r="EB75">
        <v>792.154541015625</v>
      </c>
      <c r="EC75">
        <v>1249.0330810546875</v>
      </c>
      <c r="ED75">
        <v>1403.77978515625</v>
      </c>
      <c r="EE75">
        <v>1375.069091796875</v>
      </c>
      <c r="EF75">
        <v>447.72872924804688</v>
      </c>
      <c r="EG75">
        <v>648.6610107421875</v>
      </c>
      <c r="EH75">
        <v>790.4329833984375</v>
      </c>
      <c r="EI75">
        <v>706.5494384765625</v>
      </c>
      <c r="EJ75">
        <v>996.32464599609375</v>
      </c>
      <c r="EK75">
        <v>2512.066650390625</v>
      </c>
      <c r="EL75">
        <v>527.1705322265625</v>
      </c>
      <c r="EM75">
        <v>1167.329833984375</v>
      </c>
      <c r="EN75">
        <v>966.66314697265625</v>
      </c>
      <c r="EO75">
        <v>993.40814208984375</v>
      </c>
      <c r="EP75">
        <v>1242.8524169921875</v>
      </c>
      <c r="EQ75">
        <v>1963.3260498046875</v>
      </c>
      <c r="ER75">
        <v>951.10101318359375</v>
      </c>
      <c r="ES75">
        <v>1400.5223388671875</v>
      </c>
      <c r="ET75">
        <v>1027.7236328125</v>
      </c>
      <c r="EU75">
        <v>771.605712890625</v>
      </c>
      <c r="EV75">
        <v>790.262451171875</v>
      </c>
      <c r="EW75">
        <v>604.1788330078125</v>
      </c>
      <c r="EX75">
        <v>374.203857421875</v>
      </c>
      <c r="EY75">
        <v>1137.0416259765625</v>
      </c>
      <c r="EZ75">
        <v>681.7607421875</v>
      </c>
      <c r="FA75">
        <v>1898.3056640625</v>
      </c>
      <c r="FB75">
        <v>977.1737060546875</v>
      </c>
      <c r="FC75">
        <v>3165.402587890625</v>
      </c>
      <c r="FD75">
        <v>935.4306640625</v>
      </c>
      <c r="FE75">
        <v>4.1494545936584473</v>
      </c>
      <c r="FF75">
        <v>2135.763916015625</v>
      </c>
      <c r="FG75">
        <v>0.42328226566314697</v>
      </c>
      <c r="FH75">
        <v>0.19175137579441071</v>
      </c>
      <c r="FI75">
        <v>0.22827829420566559</v>
      </c>
      <c r="FJ75">
        <v>1115.0933837890625</v>
      </c>
      <c r="FK75">
        <v>619.2440185546875</v>
      </c>
      <c r="FL75">
        <v>923.003662109375</v>
      </c>
      <c r="FM75">
        <v>0.44971245527267456</v>
      </c>
      <c r="FN75">
        <v>0.23588739335536957</v>
      </c>
      <c r="FO75">
        <v>0.24673281610012054</v>
      </c>
      <c r="FP75">
        <v>5.9842042624950409E-2</v>
      </c>
      <c r="FQ75">
        <v>7.8252926468849182E-3</v>
      </c>
      <c r="FR75">
        <v>0.68423283100128174</v>
      </c>
      <c r="FS75">
        <v>0.56164318323135376</v>
      </c>
      <c r="FT75">
        <v>0.58786475658416748</v>
      </c>
      <c r="FU75">
        <v>0.48158425092697144</v>
      </c>
      <c r="FV75">
        <v>0.75151443481445313</v>
      </c>
      <c r="FW75">
        <v>0.33116170763969421</v>
      </c>
      <c r="FX75">
        <v>2.1770363673567772E-2</v>
      </c>
      <c r="FY75">
        <v>0.17716129124164581</v>
      </c>
      <c r="FZ75">
        <v>0.25791826844215393</v>
      </c>
      <c r="GA75">
        <v>0.2505791187286377</v>
      </c>
      <c r="GB75">
        <v>0.29257094860076904</v>
      </c>
      <c r="GC75">
        <v>0.68653738498687744</v>
      </c>
      <c r="GD75">
        <v>0.31346264481544495</v>
      </c>
      <c r="GE75">
        <v>0.18213349580764771</v>
      </c>
      <c r="GF75">
        <v>0.40435007214546204</v>
      </c>
      <c r="GG75">
        <v>9.6538715064525604E-2</v>
      </c>
      <c r="GH75">
        <v>3.6639206111431122E-2</v>
      </c>
      <c r="GI75">
        <v>0.20968444645404816</v>
      </c>
      <c r="GJ75">
        <v>7.0654042065143585E-2</v>
      </c>
      <c r="GK75">
        <v>0.9826732873916626</v>
      </c>
      <c r="GL75">
        <v>0.93022018671035767</v>
      </c>
      <c r="GM75">
        <v>0.33450448513031006</v>
      </c>
      <c r="GN75">
        <v>0.31177380681037903</v>
      </c>
    </row>
    <row r="76" spans="1:196" x14ac:dyDescent="0.25">
      <c r="A76" s="156" t="str">
        <f t="shared" si="1"/>
        <v>2012_4_RJ</v>
      </c>
      <c r="B76">
        <v>2012</v>
      </c>
      <c r="C76">
        <v>4</v>
      </c>
      <c r="D76" t="s">
        <v>19</v>
      </c>
      <c r="E76">
        <v>3167652.688079834</v>
      </c>
      <c r="F76">
        <v>5337520.678527832</v>
      </c>
      <c r="G76">
        <v>2169867.990447998</v>
      </c>
      <c r="H76">
        <v>2964372.740814209</v>
      </c>
      <c r="I76">
        <v>198680.52899169922</v>
      </c>
      <c r="J76">
        <v>2.5696007069200277E-3</v>
      </c>
      <c r="K76">
        <v>0.40653106570243835</v>
      </c>
      <c r="L76">
        <v>1.7780152847990394E-3</v>
      </c>
      <c r="M76">
        <v>0.10748766362667084</v>
      </c>
      <c r="N76">
        <v>0.46058431267738342</v>
      </c>
      <c r="O76">
        <v>0.53941565752029419</v>
      </c>
      <c r="P76">
        <v>1.1684366501867771E-2</v>
      </c>
      <c r="Q76">
        <v>0.25622850656509399</v>
      </c>
      <c r="R76">
        <v>0.46973907947540283</v>
      </c>
      <c r="S76">
        <v>0.23131358623504639</v>
      </c>
      <c r="T76">
        <v>3.1034432351589203E-2</v>
      </c>
      <c r="U76">
        <v>2.097916416823864E-2</v>
      </c>
      <c r="V76">
        <v>0.17055222392082214</v>
      </c>
      <c r="W76">
        <v>0.12092708051204681</v>
      </c>
      <c r="X76">
        <v>5.4743919521570206E-2</v>
      </c>
      <c r="Y76">
        <v>0.33355507254600525</v>
      </c>
      <c r="Z76">
        <v>0.2992425262928009</v>
      </c>
      <c r="AA76">
        <v>4.2618853040039539E-3</v>
      </c>
      <c r="AB76">
        <v>9.6180364489555359E-2</v>
      </c>
      <c r="AC76">
        <v>6.8231359124183655E-2</v>
      </c>
      <c r="AD76">
        <v>0.18180452287197113</v>
      </c>
      <c r="AE76">
        <v>0.58465713262557983</v>
      </c>
      <c r="AF76">
        <v>6.3901849091053009E-2</v>
      </c>
      <c r="AG76">
        <v>9.6284848405048251E-4</v>
      </c>
      <c r="AH76">
        <v>0.59346890449523926</v>
      </c>
      <c r="AI76">
        <v>0.49754184484481812</v>
      </c>
      <c r="AJ76">
        <v>0.71042263507843018</v>
      </c>
      <c r="AK76">
        <v>0.10259381681680679</v>
      </c>
      <c r="AL76">
        <v>0.71734499931335449</v>
      </c>
      <c r="AM76">
        <v>0.81278687715530396</v>
      </c>
      <c r="AN76">
        <v>0.60299926996231079</v>
      </c>
      <c r="AO76">
        <v>0.12296363711357117</v>
      </c>
      <c r="AP76">
        <v>0.29853925108909607</v>
      </c>
      <c r="AQ76">
        <v>0.4345611035823822</v>
      </c>
      <c r="AR76">
        <v>0.54037553071975708</v>
      </c>
      <c r="AS76">
        <v>0.50704109668731689</v>
      </c>
      <c r="AT76">
        <v>0.67899519205093384</v>
      </c>
      <c r="AU76">
        <v>0.74948066473007202</v>
      </c>
      <c r="AV76">
        <v>1.9690289627760649E-3</v>
      </c>
      <c r="AW76">
        <v>4.4436190277338028E-2</v>
      </c>
      <c r="AX76">
        <v>3.1523499637842178E-2</v>
      </c>
      <c r="AY76">
        <v>8.3995319902896881E-2</v>
      </c>
      <c r="AZ76">
        <v>0.27011683583259583</v>
      </c>
      <c r="BA76">
        <v>2.9523227363824844E-2</v>
      </c>
      <c r="BB76">
        <v>4.4484459795057774E-4</v>
      </c>
      <c r="BC76">
        <v>0.45342382788658142</v>
      </c>
      <c r="BD76">
        <v>0.54657620191574097</v>
      </c>
      <c r="BE76">
        <v>9.0628685429692268E-3</v>
      </c>
      <c r="BF76">
        <v>0.24085758626461029</v>
      </c>
      <c r="BG76">
        <v>0.47738611698150635</v>
      </c>
      <c r="BH76">
        <v>0.24055032432079315</v>
      </c>
      <c r="BI76">
        <v>3.2143104821443558E-2</v>
      </c>
      <c r="BJ76">
        <v>2.2168494760990143E-2</v>
      </c>
      <c r="BK76">
        <v>0.16783326864242554</v>
      </c>
      <c r="BL76">
        <v>0.12006736546754837</v>
      </c>
      <c r="BM76">
        <v>5.2608776837587357E-2</v>
      </c>
      <c r="BN76">
        <v>0.33100038766860962</v>
      </c>
      <c r="BO76">
        <v>0.30632171034812927</v>
      </c>
      <c r="BP76">
        <v>4.2618853040039539E-3</v>
      </c>
      <c r="BQ76">
        <v>9.6180364489555359E-2</v>
      </c>
      <c r="BR76">
        <v>6.8231359124183655E-2</v>
      </c>
      <c r="BS76">
        <v>0.18180452287197113</v>
      </c>
      <c r="BT76">
        <v>0.58465713262557983</v>
      </c>
      <c r="BU76">
        <v>6.3901849091053009E-2</v>
      </c>
      <c r="BV76">
        <v>9.6284848405048251E-4</v>
      </c>
      <c r="BW76">
        <v>3.1199127435684204E-2</v>
      </c>
      <c r="BX76">
        <v>4.4518616050481796E-2</v>
      </c>
      <c r="BY76">
        <v>0.48658129572868347</v>
      </c>
      <c r="BZ76">
        <v>7.9319752752780914E-2</v>
      </c>
      <c r="CA76">
        <v>1.4904601499438286E-2</v>
      </c>
      <c r="CB76">
        <v>8.3769224584102631E-3</v>
      </c>
      <c r="CC76">
        <v>2.5559930130839348E-2</v>
      </c>
      <c r="CD76">
        <v>0.20027406513690948</v>
      </c>
      <c r="CE76">
        <v>0.49500423669815063</v>
      </c>
      <c r="CF76">
        <v>0.2192576676607132</v>
      </c>
      <c r="CG76">
        <v>0.21460229158401489</v>
      </c>
      <c r="CH76">
        <v>7.1135818958282471E-2</v>
      </c>
      <c r="CI76">
        <v>6.2721692025661469E-2</v>
      </c>
      <c r="CJ76">
        <v>7.6639309525489807E-2</v>
      </c>
      <c r="CK76">
        <v>5.0838019698858261E-2</v>
      </c>
      <c r="CL76">
        <v>0.27413517236709595</v>
      </c>
      <c r="CM76">
        <v>0.11814052611589432</v>
      </c>
      <c r="CN76">
        <v>4.7763492912054062E-2</v>
      </c>
      <c r="CO76">
        <v>2.6336466893553734E-2</v>
      </c>
      <c r="CP76">
        <v>2.3176155984401703E-2</v>
      </c>
      <c r="CQ76">
        <v>1.1120746843516827E-2</v>
      </c>
      <c r="CR76">
        <v>7.78607577085495E-2</v>
      </c>
      <c r="CS76">
        <v>6.847420334815979E-2</v>
      </c>
      <c r="CT76">
        <v>0.10067309439182281</v>
      </c>
      <c r="CU76">
        <v>6.8879775702953339E-2</v>
      </c>
      <c r="CV76">
        <v>4.1579101234674454E-2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0</v>
      </c>
      <c r="DD76">
        <v>0.56278562545776367</v>
      </c>
      <c r="DE76">
        <v>0.43721440434455872</v>
      </c>
      <c r="DF76">
        <v>5.1068391650915146E-2</v>
      </c>
      <c r="DG76">
        <v>0.48262369632720947</v>
      </c>
      <c r="DH76">
        <v>0.3577132523059845</v>
      </c>
      <c r="DI76">
        <v>9.7127214074134827E-2</v>
      </c>
      <c r="DJ76">
        <v>1.1467466130852699E-2</v>
      </c>
      <c r="DK76">
        <v>3.7196697667241096E-3</v>
      </c>
      <c r="DL76">
        <v>0.21171823143959045</v>
      </c>
      <c r="DM76">
        <v>0.13201789557933807</v>
      </c>
      <c r="DN76">
        <v>8.7868168950080872E-2</v>
      </c>
      <c r="DO76">
        <v>0.36630392074584961</v>
      </c>
      <c r="DP76">
        <v>0.19837214052677155</v>
      </c>
      <c r="DX76">
        <v>1432.479248046875</v>
      </c>
      <c r="DY76">
        <v>1649.2213134765625</v>
      </c>
      <c r="DZ76">
        <v>1171.2093505859375</v>
      </c>
      <c r="EA76">
        <v>318.93914794921875</v>
      </c>
      <c r="EB76">
        <v>977.14630126953125</v>
      </c>
      <c r="EC76">
        <v>1558.798583984375</v>
      </c>
      <c r="ED76">
        <v>1641.498779296875</v>
      </c>
      <c r="EE76">
        <v>1718.0609130859375</v>
      </c>
      <c r="EF76">
        <v>758.67071533203125</v>
      </c>
      <c r="EG76">
        <v>707.061279296875</v>
      </c>
      <c r="EH76">
        <v>768.03448486328125</v>
      </c>
      <c r="EI76">
        <v>717.49951171875</v>
      </c>
      <c r="EJ76">
        <v>1069.9334716796875</v>
      </c>
      <c r="EK76">
        <v>2653.684814453125</v>
      </c>
      <c r="EL76">
        <v>625.0654296875</v>
      </c>
      <c r="EM76">
        <v>1619.623291015625</v>
      </c>
      <c r="EN76">
        <v>1070.94384765625</v>
      </c>
      <c r="EO76">
        <v>1113.5389404296875</v>
      </c>
      <c r="EP76">
        <v>1414.9219970703125</v>
      </c>
      <c r="EQ76">
        <v>2668.212890625</v>
      </c>
      <c r="ER76">
        <v>802.78570556640625</v>
      </c>
      <c r="ES76">
        <v>1751.1826171875</v>
      </c>
      <c r="ET76">
        <v>1308.5458984375</v>
      </c>
      <c r="EU76">
        <v>968.39703369140625</v>
      </c>
      <c r="EV76">
        <v>996.791259765625</v>
      </c>
      <c r="EW76">
        <v>618.90765380859375</v>
      </c>
      <c r="EX76">
        <v>543.0413818359375</v>
      </c>
      <c r="EY76">
        <v>1282.96826171875</v>
      </c>
      <c r="EZ76">
        <v>892.5059814453125</v>
      </c>
      <c r="FA76">
        <v>2462.038330078125</v>
      </c>
      <c r="FB76">
        <v>937.1221923828125</v>
      </c>
      <c r="FC76">
        <v>3720.44189453125</v>
      </c>
      <c r="FD76">
        <v>1245.3157958984375</v>
      </c>
      <c r="FE76">
        <v>0</v>
      </c>
      <c r="FF76">
        <v>2836.494873046875</v>
      </c>
      <c r="FG76">
        <v>0.5326850414276123</v>
      </c>
      <c r="FH76">
        <v>0.13221529126167297</v>
      </c>
      <c r="FI76">
        <v>0.20027406513690948</v>
      </c>
      <c r="FJ76">
        <v>1253.551025390625</v>
      </c>
      <c r="FK76">
        <v>761.42437744140625</v>
      </c>
      <c r="FL76">
        <v>1231.794677734375</v>
      </c>
      <c r="FM76">
        <v>0.4795299768447876</v>
      </c>
      <c r="FN76">
        <v>0.21814163029193878</v>
      </c>
      <c r="FO76">
        <v>0.2299332469701767</v>
      </c>
      <c r="FP76">
        <v>6.3335895538330078E-2</v>
      </c>
      <c r="FQ76">
        <v>9.0592503547668457E-3</v>
      </c>
      <c r="FR76">
        <v>0.64786398410797119</v>
      </c>
      <c r="FS76">
        <v>0.5633963942527771</v>
      </c>
      <c r="FT76">
        <v>0.57248032093048096</v>
      </c>
      <c r="FU76">
        <v>0.44126713275909424</v>
      </c>
      <c r="FV76">
        <v>0.72641152143478394</v>
      </c>
      <c r="FW76">
        <v>0.34986987709999084</v>
      </c>
      <c r="FX76">
        <v>1.1129459366202354E-2</v>
      </c>
      <c r="FY76">
        <v>0.13646683096885681</v>
      </c>
      <c r="FZ76">
        <v>0.21120120584964752</v>
      </c>
      <c r="GA76">
        <v>0.26489731669425964</v>
      </c>
      <c r="GB76">
        <v>0.37630519270896912</v>
      </c>
      <c r="GC76">
        <v>0.71102392673492432</v>
      </c>
      <c r="GD76">
        <v>0.2889760434627533</v>
      </c>
      <c r="GE76">
        <v>7.5972937047481537E-2</v>
      </c>
      <c r="GF76">
        <v>0.30602458119392395</v>
      </c>
      <c r="GG76">
        <v>0.14023800194263458</v>
      </c>
      <c r="GH76">
        <v>3.0202880501747131E-2</v>
      </c>
      <c r="GI76">
        <v>0.29707959294319153</v>
      </c>
      <c r="GJ76">
        <v>0.15048199892044067</v>
      </c>
      <c r="GK76">
        <v>0.9932326078414917</v>
      </c>
      <c r="GL76">
        <v>0.93474680185317993</v>
      </c>
      <c r="GM76">
        <v>0.24655979871749878</v>
      </c>
      <c r="GN76">
        <v>0.19884979724884033</v>
      </c>
    </row>
    <row r="77" spans="1:196" x14ac:dyDescent="0.25">
      <c r="A77" s="156" t="str">
        <f t="shared" si="1"/>
        <v>2012_4_RMRJ</v>
      </c>
      <c r="B77">
        <v>2012</v>
      </c>
      <c r="C77">
        <v>4</v>
      </c>
      <c r="D77" t="s">
        <v>17</v>
      </c>
      <c r="E77">
        <v>5846196.1661224365</v>
      </c>
      <c r="F77">
        <v>9923387.8938217163</v>
      </c>
      <c r="G77">
        <v>4077191.7276992798</v>
      </c>
      <c r="H77">
        <v>5445267.4836425781</v>
      </c>
      <c r="I77">
        <v>392622.02272033691</v>
      </c>
      <c r="J77">
        <v>2.5808846112340689E-3</v>
      </c>
      <c r="K77">
        <v>0.41086691617965698</v>
      </c>
      <c r="L77">
        <v>1.9864232745021582E-3</v>
      </c>
      <c r="M77">
        <v>9.1351620852947235E-2</v>
      </c>
      <c r="N77">
        <v>0.4527529776096344</v>
      </c>
      <c r="O77">
        <v>0.54724705219268799</v>
      </c>
      <c r="P77">
        <v>1.3582734391093254E-2</v>
      </c>
      <c r="Q77">
        <v>0.26372060179710388</v>
      </c>
      <c r="R77">
        <v>0.4767414927482605</v>
      </c>
      <c r="S77">
        <v>0.2176864892244339</v>
      </c>
      <c r="T77">
        <v>2.8268679976463318E-2</v>
      </c>
      <c r="U77">
        <v>2.4062756448984146E-2</v>
      </c>
      <c r="V77">
        <v>0.1994333416223526</v>
      </c>
      <c r="W77">
        <v>0.13941676914691925</v>
      </c>
      <c r="X77">
        <v>5.6790437549352646E-2</v>
      </c>
      <c r="Y77">
        <v>0.35094946622848511</v>
      </c>
      <c r="Z77">
        <v>0.22934719920158386</v>
      </c>
      <c r="AA77">
        <v>6.4382129348814487E-3</v>
      </c>
      <c r="AB77">
        <v>0.10686889290809631</v>
      </c>
      <c r="AC77">
        <v>9.2862680554389954E-2</v>
      </c>
      <c r="AD77">
        <v>0.18596148490905762</v>
      </c>
      <c r="AE77">
        <v>0.54740357398986816</v>
      </c>
      <c r="AF77">
        <v>5.9684962034225464E-2</v>
      </c>
      <c r="AG77">
        <v>7.8018364729359746E-4</v>
      </c>
      <c r="AH77">
        <v>0.58913308382034302</v>
      </c>
      <c r="AI77">
        <v>0.48784476518630981</v>
      </c>
      <c r="AJ77">
        <v>0.71131861209869385</v>
      </c>
      <c r="AK77">
        <v>0.10550441592931747</v>
      </c>
      <c r="AL77">
        <v>0.71088236570358276</v>
      </c>
      <c r="AM77">
        <v>0.7979469895362854</v>
      </c>
      <c r="AN77">
        <v>0.58597248792648315</v>
      </c>
      <c r="AO77">
        <v>0.12358660250902176</v>
      </c>
      <c r="AP77">
        <v>0.30392223596572876</v>
      </c>
      <c r="AQ77">
        <v>0.44058290123939514</v>
      </c>
      <c r="AR77">
        <v>0.55765140056610107</v>
      </c>
      <c r="AS77">
        <v>0.49831387400627136</v>
      </c>
      <c r="AT77">
        <v>0.70333808660507202</v>
      </c>
      <c r="AU77">
        <v>0.75785148143768311</v>
      </c>
      <c r="AV77">
        <v>2.9134452342987061E-3</v>
      </c>
      <c r="AW77">
        <v>4.8360731452703476E-2</v>
      </c>
      <c r="AX77">
        <v>4.2022585868835449E-2</v>
      </c>
      <c r="AY77">
        <v>8.4152013063430786E-2</v>
      </c>
      <c r="AZ77">
        <v>0.24771320819854736</v>
      </c>
      <c r="BA77">
        <v>2.7008872479200363E-2</v>
      </c>
      <c r="BB77">
        <v>3.5305175697430968E-4</v>
      </c>
      <c r="BC77">
        <v>0.44648623466491699</v>
      </c>
      <c r="BD77">
        <v>0.55351376533508301</v>
      </c>
      <c r="BE77">
        <v>1.0193456895649433E-2</v>
      </c>
      <c r="BF77">
        <v>0.24703535437583923</v>
      </c>
      <c r="BG77">
        <v>0.48729994893074036</v>
      </c>
      <c r="BH77">
        <v>0.22583575546741486</v>
      </c>
      <c r="BI77">
        <v>2.9635472223162651E-2</v>
      </c>
      <c r="BJ77">
        <v>2.515975758433342E-2</v>
      </c>
      <c r="BK77">
        <v>0.19711305201053619</v>
      </c>
      <c r="BL77">
        <v>0.13924023509025574</v>
      </c>
      <c r="BM77">
        <v>5.2970271557569504E-2</v>
      </c>
      <c r="BN77">
        <v>0.35002458095550537</v>
      </c>
      <c r="BO77">
        <v>0.23549209535121918</v>
      </c>
      <c r="BP77">
        <v>6.4391237683594227E-3</v>
      </c>
      <c r="BQ77">
        <v>0.10679031163454056</v>
      </c>
      <c r="BR77">
        <v>9.2875823378562927E-2</v>
      </c>
      <c r="BS77">
        <v>0.18593999743461609</v>
      </c>
      <c r="BT77">
        <v>0.54748106002807617</v>
      </c>
      <c r="BU77">
        <v>5.9693407267332077E-2</v>
      </c>
      <c r="BV77">
        <v>7.8029400901868939E-4</v>
      </c>
      <c r="BW77">
        <v>3.5497680306434631E-2</v>
      </c>
      <c r="BX77">
        <v>5.0083279609680176E-2</v>
      </c>
      <c r="BY77">
        <v>0.47757530212402344</v>
      </c>
      <c r="BZ77">
        <v>8.1812642514705658E-2</v>
      </c>
      <c r="CA77">
        <v>1.3408433645963669E-2</v>
      </c>
      <c r="CB77">
        <v>1.0667819529771805E-2</v>
      </c>
      <c r="CC77">
        <v>2.6171965524554253E-2</v>
      </c>
      <c r="CD77">
        <v>0.21144483983516693</v>
      </c>
      <c r="CE77">
        <v>0.4916863739490509</v>
      </c>
      <c r="CF77">
        <v>0.22434288263320923</v>
      </c>
      <c r="CG77">
        <v>0.21740180253982544</v>
      </c>
      <c r="CH77">
        <v>6.6568940877914429E-2</v>
      </c>
      <c r="CI77">
        <v>6.7158542573451996E-2</v>
      </c>
      <c r="CJ77">
        <v>8.0130517482757568E-2</v>
      </c>
      <c r="CK77">
        <v>5.6426461786031723E-2</v>
      </c>
      <c r="CL77">
        <v>0.29129257798194885</v>
      </c>
      <c r="CM77">
        <v>0.12479361146688461</v>
      </c>
      <c r="CN77">
        <v>4.7139257192611694E-2</v>
      </c>
      <c r="CO77">
        <v>3.3441424369812012E-2</v>
      </c>
      <c r="CP77">
        <v>1.9044488668441772E-2</v>
      </c>
      <c r="CQ77">
        <v>2.6116684079170227E-2</v>
      </c>
      <c r="CR77">
        <v>7.7834360301494598E-2</v>
      </c>
      <c r="CS77">
        <v>6.8653188645839691E-2</v>
      </c>
      <c r="CT77">
        <v>0.13123400509357452</v>
      </c>
      <c r="CU77">
        <v>6.8757936358451843E-2</v>
      </c>
      <c r="CV77">
        <v>4.2959030717611313E-2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0.54020422697067261</v>
      </c>
      <c r="DE77">
        <v>0.45979577302932739</v>
      </c>
      <c r="DF77">
        <v>5.8913569897413254E-2</v>
      </c>
      <c r="DG77">
        <v>0.49004408717155457</v>
      </c>
      <c r="DH77">
        <v>0.33462962508201599</v>
      </c>
      <c r="DI77">
        <v>0.10839642584323883</v>
      </c>
      <c r="DJ77">
        <v>8.0162929370999336E-3</v>
      </c>
      <c r="DK77">
        <v>9.357549250125885E-3</v>
      </c>
      <c r="DL77">
        <v>0.23113614320755005</v>
      </c>
      <c r="DM77">
        <v>0.14251954853534698</v>
      </c>
      <c r="DN77">
        <v>0.11097376048564911</v>
      </c>
      <c r="DO77">
        <v>0.35930740833282471</v>
      </c>
      <c r="DP77">
        <v>0.14670559763908386</v>
      </c>
      <c r="DX77">
        <v>1217.3995361328125</v>
      </c>
      <c r="DY77">
        <v>1392.70849609375</v>
      </c>
      <c r="DZ77">
        <v>1000.0115966796875</v>
      </c>
      <c r="EA77">
        <v>406.62069702148438</v>
      </c>
      <c r="EB77">
        <v>884.0693359375</v>
      </c>
      <c r="EC77">
        <v>1302.13623046875</v>
      </c>
      <c r="ED77">
        <v>1399.268798828125</v>
      </c>
      <c r="EE77">
        <v>1499.4599609375</v>
      </c>
      <c r="EF77">
        <v>678.3436279296875</v>
      </c>
      <c r="EG77">
        <v>692.7001953125</v>
      </c>
      <c r="EH77">
        <v>755.897705078125</v>
      </c>
      <c r="EI77">
        <v>689.3267822265625</v>
      </c>
      <c r="EJ77">
        <v>995.22760009765625</v>
      </c>
      <c r="EK77">
        <v>2436.375732421875</v>
      </c>
      <c r="EL77">
        <v>637.37298583984375</v>
      </c>
      <c r="EM77">
        <v>1312.9329833984375</v>
      </c>
      <c r="EN77">
        <v>967.44830322265625</v>
      </c>
      <c r="EO77">
        <v>968.101318359375</v>
      </c>
      <c r="EP77">
        <v>1221.4727783203125</v>
      </c>
      <c r="EQ77">
        <v>2241.77783203125</v>
      </c>
      <c r="ER77">
        <v>866.36785888671875</v>
      </c>
      <c r="ES77">
        <v>1455.5723876953125</v>
      </c>
      <c r="ET77">
        <v>1107.2584228515625</v>
      </c>
      <c r="EU77">
        <v>876.6573486328125</v>
      </c>
      <c r="EV77">
        <v>942.935546875</v>
      </c>
      <c r="EW77">
        <v>624.4105224609375</v>
      </c>
      <c r="EX77">
        <v>510.42459106445313</v>
      </c>
      <c r="EY77">
        <v>1118.72265625</v>
      </c>
      <c r="EZ77">
        <v>853.48333740234375</v>
      </c>
      <c r="FA77">
        <v>2132.632568359375</v>
      </c>
      <c r="FB77">
        <v>791.68212890625</v>
      </c>
      <c r="FC77">
        <v>2966.76806640625</v>
      </c>
      <c r="FD77">
        <v>1048.9244384765625</v>
      </c>
      <c r="FE77">
        <v>0</v>
      </c>
      <c r="FF77">
        <v>2508.190673828125</v>
      </c>
      <c r="FG77">
        <v>0.52640694379806519</v>
      </c>
      <c r="FH77">
        <v>0.14259135723114014</v>
      </c>
      <c r="FI77">
        <v>0.2115086168050766</v>
      </c>
      <c r="FJ77">
        <v>1093.5416259765625</v>
      </c>
      <c r="FK77">
        <v>709.21258544921875</v>
      </c>
      <c r="FL77">
        <v>1040.1900634765625</v>
      </c>
      <c r="FM77">
        <v>0.47517150640487671</v>
      </c>
      <c r="FN77">
        <v>0.22167791426181793</v>
      </c>
      <c r="FO77">
        <v>0.23383136093616486</v>
      </c>
      <c r="FP77">
        <v>6.1795536428689957E-2</v>
      </c>
      <c r="FQ77">
        <v>7.5236661359667778E-3</v>
      </c>
      <c r="FR77">
        <v>0.65122801065444946</v>
      </c>
      <c r="FS77">
        <v>0.55641365051269531</v>
      </c>
      <c r="FT77">
        <v>0.55579274892807007</v>
      </c>
      <c r="FU77">
        <v>0.44747158885002136</v>
      </c>
      <c r="FV77">
        <v>0.71424901485443115</v>
      </c>
      <c r="FW77">
        <v>0.35041159391403198</v>
      </c>
      <c r="FX77">
        <v>1.3795373030006886E-2</v>
      </c>
      <c r="FY77">
        <v>0.15104937553405762</v>
      </c>
      <c r="FZ77">
        <v>0.23172365128993988</v>
      </c>
      <c r="GA77">
        <v>0.26696857810020447</v>
      </c>
      <c r="GB77">
        <v>0.33646303415298462</v>
      </c>
      <c r="GC77">
        <v>0.70828801393508911</v>
      </c>
      <c r="GD77">
        <v>0.29171201586723328</v>
      </c>
      <c r="GE77">
        <v>8.6297184228897095E-2</v>
      </c>
      <c r="GF77">
        <v>0.34005075693130493</v>
      </c>
      <c r="GG77">
        <v>0.15045574307441711</v>
      </c>
      <c r="GH77">
        <v>3.4520138055086136E-2</v>
      </c>
      <c r="GI77">
        <v>0.28087970614433289</v>
      </c>
      <c r="GJ77">
        <v>0.10779647529125214</v>
      </c>
      <c r="GK77">
        <v>0.98577296733856201</v>
      </c>
      <c r="GL77">
        <v>0.9302746057510376</v>
      </c>
      <c r="GM77">
        <v>0.26758188009262085</v>
      </c>
      <c r="GN77">
        <v>0.21314157545566559</v>
      </c>
    </row>
    <row r="78" spans="1:196" x14ac:dyDescent="0.25">
      <c r="A78" s="156" t="str">
        <f t="shared" si="1"/>
        <v>2012_4_SEMT</v>
      </c>
      <c r="B78">
        <v>2012</v>
      </c>
      <c r="C78">
        <v>4</v>
      </c>
      <c r="D78" t="s">
        <v>15</v>
      </c>
      <c r="E78">
        <v>20634372.764198303</v>
      </c>
      <c r="F78">
        <v>32618883.798866272</v>
      </c>
      <c r="G78">
        <v>11984511.034667969</v>
      </c>
      <c r="H78">
        <v>19187334.072525024</v>
      </c>
      <c r="I78">
        <v>1415784.3329772949</v>
      </c>
      <c r="J78">
        <v>3.1176351476460695E-3</v>
      </c>
      <c r="K78">
        <v>0.36741021275520325</v>
      </c>
      <c r="L78">
        <v>3.5834622103720903E-3</v>
      </c>
      <c r="M78">
        <v>7.812231034040451E-2</v>
      </c>
      <c r="N78">
        <v>0.45705339312553406</v>
      </c>
      <c r="O78">
        <v>0.54294657707214355</v>
      </c>
      <c r="P78">
        <v>1.9987300038337708E-2</v>
      </c>
      <c r="Q78">
        <v>0.28524959087371826</v>
      </c>
      <c r="R78">
        <v>0.47312480211257935</v>
      </c>
      <c r="S78">
        <v>0.19284142553806305</v>
      </c>
      <c r="T78">
        <v>2.8796862810850143E-2</v>
      </c>
      <c r="U78">
        <v>2.4202467873692513E-2</v>
      </c>
      <c r="V78">
        <v>0.18670003116130829</v>
      </c>
      <c r="W78">
        <v>0.11217312514781952</v>
      </c>
      <c r="X78">
        <v>5.7842280715703964E-2</v>
      </c>
      <c r="Y78">
        <v>0.35883235931396484</v>
      </c>
      <c r="Z78">
        <v>0.26024973392486572</v>
      </c>
      <c r="AA78">
        <v>5.8070807717740536E-3</v>
      </c>
      <c r="AB78">
        <v>0.14672261476516724</v>
      </c>
      <c r="AC78">
        <v>8.3527341485023499E-2</v>
      </c>
      <c r="AD78">
        <v>0.18122313916683197</v>
      </c>
      <c r="AE78">
        <v>0.53741323947906494</v>
      </c>
      <c r="AF78">
        <v>4.508521780371666E-2</v>
      </c>
      <c r="AG78">
        <v>2.2136731422506273E-4</v>
      </c>
      <c r="AH78">
        <v>0.63258981704711914</v>
      </c>
      <c r="AI78">
        <v>0.53833729028701782</v>
      </c>
      <c r="AJ78">
        <v>0.7419392466545105</v>
      </c>
      <c r="AK78">
        <v>0.1672872006893158</v>
      </c>
      <c r="AL78">
        <v>0.77636772394180298</v>
      </c>
      <c r="AM78">
        <v>0.82289016246795654</v>
      </c>
      <c r="AN78">
        <v>0.59119141101837158</v>
      </c>
      <c r="AO78">
        <v>0.14939035475254059</v>
      </c>
      <c r="AP78">
        <v>0.3252338171005249</v>
      </c>
      <c r="AQ78">
        <v>0.45799005031585693</v>
      </c>
      <c r="AR78">
        <v>0.57468438148498535</v>
      </c>
      <c r="AS78">
        <v>0.54888063669204712</v>
      </c>
      <c r="AT78">
        <v>0.7553369402885437</v>
      </c>
      <c r="AU78">
        <v>0.80547457933425903</v>
      </c>
      <c r="AV78">
        <v>2.808951772749424E-3</v>
      </c>
      <c r="AW78">
        <v>7.097141444683075E-2</v>
      </c>
      <c r="AX78">
        <v>4.0403135120868683E-2</v>
      </c>
      <c r="AY78">
        <v>8.7659716606140137E-2</v>
      </c>
      <c r="AZ78">
        <v>0.25995296239852905</v>
      </c>
      <c r="BA78">
        <v>2.1808238700032234E-2</v>
      </c>
      <c r="BB78">
        <v>1.0707791079767048E-4</v>
      </c>
      <c r="BC78">
        <v>0.45154803991317749</v>
      </c>
      <c r="BD78">
        <v>0.54845196008682251</v>
      </c>
      <c r="BE78">
        <v>1.5094338916242123E-2</v>
      </c>
      <c r="BF78">
        <v>0.27046111226081848</v>
      </c>
      <c r="BG78">
        <v>0.48375612497329712</v>
      </c>
      <c r="BH78">
        <v>0.20031948387622833</v>
      </c>
      <c r="BI78">
        <v>3.036893717944622E-2</v>
      </c>
      <c r="BJ78">
        <v>2.489001676440239E-2</v>
      </c>
      <c r="BK78">
        <v>0.18782781064510345</v>
      </c>
      <c r="BL78">
        <v>0.11101793497800827</v>
      </c>
      <c r="BM78">
        <v>5.3246796131134033E-2</v>
      </c>
      <c r="BN78">
        <v>0.35525873303413391</v>
      </c>
      <c r="BO78">
        <v>0.26775869727134705</v>
      </c>
      <c r="BP78">
        <v>5.7989382185041904E-3</v>
      </c>
      <c r="BQ78">
        <v>0.14666387438774109</v>
      </c>
      <c r="BR78">
        <v>8.3556078374385834E-2</v>
      </c>
      <c r="BS78">
        <v>0.18112324178218842</v>
      </c>
      <c r="BT78">
        <v>0.53753572702407837</v>
      </c>
      <c r="BU78">
        <v>4.5100726187229156E-2</v>
      </c>
      <c r="BV78">
        <v>2.2144346439745277E-4</v>
      </c>
      <c r="BW78">
        <v>2.9361383989453316E-2</v>
      </c>
      <c r="BX78">
        <v>4.105975478887558E-2</v>
      </c>
      <c r="BY78">
        <v>0.50895702838897705</v>
      </c>
      <c r="BZ78">
        <v>9.5329701900482178E-2</v>
      </c>
      <c r="CA78">
        <v>1.2025229632854462E-2</v>
      </c>
      <c r="CB78">
        <v>1.0268257930874825E-2</v>
      </c>
      <c r="CC78">
        <v>3.7587013095617294E-2</v>
      </c>
      <c r="CD78">
        <v>0.18370583653450012</v>
      </c>
      <c r="CE78">
        <v>0.45986393094062805</v>
      </c>
      <c r="CF78">
        <v>0.23091217875480652</v>
      </c>
      <c r="CG78">
        <v>0.24227903783321381</v>
      </c>
      <c r="CH78">
        <v>6.6944845020771027E-2</v>
      </c>
      <c r="CI78">
        <v>6.8612910807132721E-2</v>
      </c>
      <c r="CJ78">
        <v>8.0243661999702454E-2</v>
      </c>
      <c r="CK78">
        <v>5.8822121471166611E-2</v>
      </c>
      <c r="CL78">
        <v>0.28133031725883484</v>
      </c>
      <c r="CM78">
        <v>0.1161695197224617</v>
      </c>
      <c r="CN78">
        <v>4.8176668584346771E-2</v>
      </c>
      <c r="CO78">
        <v>3.3900443464517593E-2</v>
      </c>
      <c r="CP78">
        <v>1.811235211789608E-2</v>
      </c>
      <c r="CQ78">
        <v>4.3091055005788803E-2</v>
      </c>
      <c r="CR78">
        <v>6.2813423573970795E-2</v>
      </c>
      <c r="CS78">
        <v>7.6960355043411255E-2</v>
      </c>
      <c r="CT78">
        <v>0.14375817775726318</v>
      </c>
      <c r="CU78">
        <v>7.7639646828174591E-2</v>
      </c>
      <c r="CV78">
        <v>4.2401306331157684E-2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0.53452968597412109</v>
      </c>
      <c r="DE78">
        <v>0.46547031402587891</v>
      </c>
      <c r="DF78">
        <v>8.1952996551990509E-2</v>
      </c>
      <c r="DG78">
        <v>0.4829602837562561</v>
      </c>
      <c r="DH78">
        <v>0.33220535516738892</v>
      </c>
      <c r="DI78">
        <v>9.5279596745967865E-2</v>
      </c>
      <c r="DJ78">
        <v>7.6017607934772968E-3</v>
      </c>
      <c r="DK78">
        <v>1.5199907124042511E-2</v>
      </c>
      <c r="DL78">
        <v>0.17091925442218781</v>
      </c>
      <c r="DM78">
        <v>0.12582011520862579</v>
      </c>
      <c r="DN78">
        <v>0.12119149416685104</v>
      </c>
      <c r="DO78">
        <v>0.40604045987129211</v>
      </c>
      <c r="DP78">
        <v>0.16082876920700073</v>
      </c>
      <c r="DX78">
        <v>1479.1463623046875</v>
      </c>
      <c r="DY78">
        <v>1701.53662109375</v>
      </c>
      <c r="DZ78">
        <v>1208.8963623046875</v>
      </c>
      <c r="EA78">
        <v>425.8441162109375</v>
      </c>
      <c r="EB78">
        <v>992.65447998046875</v>
      </c>
      <c r="EC78">
        <v>1621.5980224609375</v>
      </c>
      <c r="ED78">
        <v>1782.9404296875</v>
      </c>
      <c r="EE78">
        <v>2074.183837890625</v>
      </c>
      <c r="EF78">
        <v>718.467529296875</v>
      </c>
      <c r="EG78">
        <v>786.58953857421875</v>
      </c>
      <c r="EH78">
        <v>864.62725830078125</v>
      </c>
      <c r="EI78">
        <v>834.140869140625</v>
      </c>
      <c r="EJ78">
        <v>1062.2088623046875</v>
      </c>
      <c r="EK78">
        <v>2972.79638671875</v>
      </c>
      <c r="EL78">
        <v>802.88031005859375</v>
      </c>
      <c r="EM78">
        <v>1542.638671875</v>
      </c>
      <c r="EN78">
        <v>1142.152099609375</v>
      </c>
      <c r="EO78">
        <v>1186.2381591796875</v>
      </c>
      <c r="EP78">
        <v>1537.985595703125</v>
      </c>
      <c r="EQ78">
        <v>2462.972900390625</v>
      </c>
      <c r="ER78">
        <v>866.36785888671875</v>
      </c>
      <c r="ES78">
        <v>1834.1837158203125</v>
      </c>
      <c r="ET78">
        <v>1398.7730712890625</v>
      </c>
      <c r="EU78">
        <v>1010.3359375</v>
      </c>
      <c r="EV78">
        <v>1016.5933227539063</v>
      </c>
      <c r="EW78">
        <v>697.9678955078125</v>
      </c>
      <c r="EX78">
        <v>532.14178466796875</v>
      </c>
      <c r="EY78">
        <v>1377.606201171875</v>
      </c>
      <c r="EZ78">
        <v>1065.4788818359375</v>
      </c>
      <c r="FA78">
        <v>2171.9072265625</v>
      </c>
      <c r="FB78">
        <v>1200.0469970703125</v>
      </c>
      <c r="FC78">
        <v>3982.807373046875</v>
      </c>
      <c r="FD78">
        <v>1368.22900390625</v>
      </c>
      <c r="FE78">
        <v>0</v>
      </c>
      <c r="FF78">
        <v>2492.683837890625</v>
      </c>
      <c r="FG78">
        <v>0.55015438795089722</v>
      </c>
      <c r="FH78">
        <v>0.14692062139511108</v>
      </c>
      <c r="FI78">
        <v>0.18366925418376923</v>
      </c>
      <c r="FJ78">
        <v>1332.5765380859375</v>
      </c>
      <c r="FK78">
        <v>895.2637939453125</v>
      </c>
      <c r="FL78">
        <v>1337.9222412109375</v>
      </c>
      <c r="FM78">
        <v>0.44342979788780212</v>
      </c>
      <c r="FN78">
        <v>0.22653341293334961</v>
      </c>
      <c r="FO78">
        <v>0.26065957546234131</v>
      </c>
      <c r="FP78">
        <v>6.1299748718738556E-2</v>
      </c>
      <c r="FQ78">
        <v>8.0774677917361259E-3</v>
      </c>
      <c r="FR78">
        <v>0.68252533674240112</v>
      </c>
      <c r="FS78">
        <v>0.58819472789764404</v>
      </c>
      <c r="FT78">
        <v>0.62811481952667236</v>
      </c>
      <c r="FU78">
        <v>0.50799709558486938</v>
      </c>
      <c r="FV78">
        <v>0.78244125843048096</v>
      </c>
      <c r="FW78">
        <v>0.32119610905647278</v>
      </c>
      <c r="FX78">
        <v>1.3360605575144291E-2</v>
      </c>
      <c r="FY78">
        <v>0.15633071959018707</v>
      </c>
      <c r="FZ78">
        <v>0.23597289621829987</v>
      </c>
      <c r="GA78">
        <v>0.27221232652664185</v>
      </c>
      <c r="GB78">
        <v>0.32212346792221069</v>
      </c>
      <c r="GC78">
        <v>0.69662201404571533</v>
      </c>
      <c r="GD78">
        <v>0.30337798595428467</v>
      </c>
      <c r="GE78">
        <v>9.5318756997585297E-2</v>
      </c>
      <c r="GF78">
        <v>0.35912337899208069</v>
      </c>
      <c r="GG78">
        <v>0.12573300302028656</v>
      </c>
      <c r="GH78">
        <v>3.5440173000097275E-2</v>
      </c>
      <c r="GI78">
        <v>0.2713966965675354</v>
      </c>
      <c r="GJ78">
        <v>0.11298798769712448</v>
      </c>
      <c r="GK78">
        <v>0.98663747310638428</v>
      </c>
      <c r="GL78">
        <v>0.92903858423233032</v>
      </c>
      <c r="GM78">
        <v>0.24915456771850586</v>
      </c>
      <c r="GN78">
        <v>0.21076731383800507</v>
      </c>
    </row>
    <row r="79" spans="1:196" x14ac:dyDescent="0.25">
      <c r="A79" s="156" t="str">
        <f t="shared" si="1"/>
        <v>2012_3_BRA</v>
      </c>
      <c r="B79">
        <v>2012</v>
      </c>
      <c r="C79">
        <v>3</v>
      </c>
      <c r="D79" t="s">
        <v>8</v>
      </c>
      <c r="E79">
        <v>96937991.68487072</v>
      </c>
      <c r="F79">
        <v>157532021.48563004</v>
      </c>
      <c r="G79">
        <v>60594029.800759315</v>
      </c>
      <c r="H79">
        <v>89990094.23163414</v>
      </c>
      <c r="I79">
        <v>6738130.5373563766</v>
      </c>
      <c r="J79">
        <v>4.0595815517008305E-3</v>
      </c>
      <c r="K79">
        <v>0.38464578986167908</v>
      </c>
      <c r="L79">
        <v>3.18947434425354E-2</v>
      </c>
      <c r="M79">
        <v>8.6216814815998077E-2</v>
      </c>
      <c r="N79">
        <v>0.43474981188774109</v>
      </c>
      <c r="O79">
        <v>0.5652502179145813</v>
      </c>
      <c r="P79">
        <v>3.5174474120140076E-2</v>
      </c>
      <c r="Q79">
        <v>0.29328936338424683</v>
      </c>
      <c r="R79">
        <v>0.47079294919967651</v>
      </c>
      <c r="S79">
        <v>0.17422769963741302</v>
      </c>
      <c r="T79">
        <v>2.6515485718846321E-2</v>
      </c>
      <c r="U79">
        <v>5.5901963263750076E-2</v>
      </c>
      <c r="V79">
        <v>0.27277249097824097</v>
      </c>
      <c r="W79">
        <v>0.10927271842956543</v>
      </c>
      <c r="X79">
        <v>6.8607866764068604E-2</v>
      </c>
      <c r="Y79">
        <v>0.30184996128082275</v>
      </c>
      <c r="Z79">
        <v>0.19159498810768127</v>
      </c>
      <c r="AA79">
        <v>0.11495792865753174</v>
      </c>
      <c r="AB79">
        <v>0.14572066068649292</v>
      </c>
      <c r="AC79">
        <v>8.4706738591194153E-2</v>
      </c>
      <c r="AD79">
        <v>0.18310141563415527</v>
      </c>
      <c r="AE79">
        <v>0.40432637929916382</v>
      </c>
      <c r="AF79">
        <v>6.6855117678642273E-2</v>
      </c>
      <c r="AG79">
        <v>3.3177010482177138E-4</v>
      </c>
      <c r="AH79">
        <v>0.61535418033599854</v>
      </c>
      <c r="AI79">
        <v>0.51090413331985474</v>
      </c>
      <c r="AJ79">
        <v>0.7301669716835022</v>
      </c>
      <c r="AK79">
        <v>0.23716358840465546</v>
      </c>
      <c r="AL79">
        <v>0.74165195226669312</v>
      </c>
      <c r="AM79">
        <v>0.79432308673858643</v>
      </c>
      <c r="AN79">
        <v>0.56909960508346558</v>
      </c>
      <c r="AO79">
        <v>0.14531448483467102</v>
      </c>
      <c r="AP79">
        <v>0.35505262017250061</v>
      </c>
      <c r="AQ79">
        <v>0.51441764831542969</v>
      </c>
      <c r="AR79">
        <v>0.59486031532287598</v>
      </c>
      <c r="AS79">
        <v>0.56517404317855835</v>
      </c>
      <c r="AT79">
        <v>0.76211881637573242</v>
      </c>
      <c r="AU79">
        <v>0.81107193231582642</v>
      </c>
      <c r="AV79">
        <v>5.2068416029214859E-2</v>
      </c>
      <c r="AW79">
        <v>6.6001921892166138E-2</v>
      </c>
      <c r="AX79">
        <v>3.8366608321666718E-2</v>
      </c>
      <c r="AY79">
        <v>8.2932949066162109E-2</v>
      </c>
      <c r="AZ79">
        <v>0.18313337862491608</v>
      </c>
      <c r="BA79">
        <v>3.0280992388725281E-2</v>
      </c>
      <c r="BB79">
        <v>1.502701488789171E-4</v>
      </c>
      <c r="BC79">
        <v>0.42678216099739075</v>
      </c>
      <c r="BD79">
        <v>0.57321780920028687</v>
      </c>
      <c r="BE79">
        <v>2.9138166457414627E-2</v>
      </c>
      <c r="BF79">
        <v>0.27821734547615051</v>
      </c>
      <c r="BG79">
        <v>0.48226353526115417</v>
      </c>
      <c r="BH79">
        <v>0.18215000629425049</v>
      </c>
      <c r="BI79">
        <v>2.8230953961610794E-2</v>
      </c>
      <c r="BJ79">
        <v>5.7023510336875916E-2</v>
      </c>
      <c r="BK79">
        <v>0.27458035945892334</v>
      </c>
      <c r="BL79">
        <v>0.10858084261417389</v>
      </c>
      <c r="BM79">
        <v>6.4675413072109222E-2</v>
      </c>
      <c r="BN79">
        <v>0.29811292886734009</v>
      </c>
      <c r="BO79">
        <v>0.19702695310115814</v>
      </c>
      <c r="BP79">
        <v>0.11471284925937653</v>
      </c>
      <c r="BQ79">
        <v>0.14576689898967743</v>
      </c>
      <c r="BR79">
        <v>8.4757350385189056E-2</v>
      </c>
      <c r="BS79">
        <v>0.18305088579654694</v>
      </c>
      <c r="BT79">
        <v>0.40445685386657715</v>
      </c>
      <c r="BU79">
        <v>6.6923052072525024E-2</v>
      </c>
      <c r="BV79">
        <v>3.3210721448995173E-4</v>
      </c>
      <c r="BW79">
        <v>2.1313229575753212E-2</v>
      </c>
      <c r="BX79">
        <v>4.6785321086645126E-2</v>
      </c>
      <c r="BY79">
        <v>0.38393265008926392</v>
      </c>
      <c r="BZ79">
        <v>0.12486609071493149</v>
      </c>
      <c r="CA79">
        <v>1.5429288148880005E-2</v>
      </c>
      <c r="CB79">
        <v>2.472212165594101E-2</v>
      </c>
      <c r="CC79">
        <v>3.9825208485126495E-2</v>
      </c>
      <c r="CD79">
        <v>0.22501453757286072</v>
      </c>
      <c r="CE79">
        <v>0.46415582299232483</v>
      </c>
      <c r="CF79">
        <v>0.24004949629306793</v>
      </c>
      <c r="CG79">
        <v>0.2300938218832016</v>
      </c>
      <c r="CH79">
        <v>6.5700851380825043E-2</v>
      </c>
      <c r="CI79">
        <v>6.9509699940681458E-2</v>
      </c>
      <c r="CJ79">
        <v>8.6607150733470917E-2</v>
      </c>
      <c r="CK79">
        <v>5.6359570473432541E-2</v>
      </c>
      <c r="CL79">
        <v>0.20105397701263428</v>
      </c>
      <c r="CM79">
        <v>0.11780089884996414</v>
      </c>
      <c r="CN79">
        <v>4.8054136335849762E-2</v>
      </c>
      <c r="CO79">
        <v>2.8511630371212959E-2</v>
      </c>
      <c r="CP79">
        <v>1.1197743937373161E-2</v>
      </c>
      <c r="CQ79">
        <v>5.0489142537117004E-2</v>
      </c>
      <c r="CR79">
        <v>6.101708859205246E-2</v>
      </c>
      <c r="CS79">
        <v>7.5527675449848175E-2</v>
      </c>
      <c r="CT79">
        <v>0.12322643399238586</v>
      </c>
      <c r="CU79">
        <v>8.2102201879024506E-2</v>
      </c>
      <c r="CV79">
        <v>4.4643688946962357E-2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0.54168617725372314</v>
      </c>
      <c r="DE79">
        <v>0.45831385254859924</v>
      </c>
      <c r="DF79">
        <v>0.10174074023962021</v>
      </c>
      <c r="DG79">
        <v>0.49704936146736145</v>
      </c>
      <c r="DH79">
        <v>0.32547327876091003</v>
      </c>
      <c r="DI79">
        <v>7.1465075016021729E-2</v>
      </c>
      <c r="DJ79">
        <v>4.2715421877801418E-3</v>
      </c>
      <c r="DK79">
        <v>4.0605012327432632E-2</v>
      </c>
      <c r="DL79">
        <v>0.23944547772407532</v>
      </c>
      <c r="DM79">
        <v>0.11873327940702438</v>
      </c>
      <c r="DN79">
        <v>0.12162767350673676</v>
      </c>
      <c r="DO79">
        <v>0.35653367638587952</v>
      </c>
      <c r="DP79">
        <v>0.1230548769235611</v>
      </c>
      <c r="DX79">
        <v>1090.6334228515625</v>
      </c>
      <c r="DY79">
        <v>1238.6004638671875</v>
      </c>
      <c r="DZ79">
        <v>891.88909912109375</v>
      </c>
      <c r="EA79">
        <v>273.05215454101563</v>
      </c>
      <c r="EB79">
        <v>775.83270263671875</v>
      </c>
      <c r="EC79">
        <v>1199.7781982421875</v>
      </c>
      <c r="ED79">
        <v>1389.28759765625</v>
      </c>
      <c r="EE79">
        <v>1274.8338623046875</v>
      </c>
      <c r="EF79">
        <v>419.13262939453125</v>
      </c>
      <c r="EG79">
        <v>626.07415771484375</v>
      </c>
      <c r="EH79">
        <v>772.9293212890625</v>
      </c>
      <c r="EI79">
        <v>659.93475341796875</v>
      </c>
      <c r="EJ79">
        <v>974.27728271484375</v>
      </c>
      <c r="EK79">
        <v>2427.29345703125</v>
      </c>
      <c r="EL79">
        <v>503.46035766601563</v>
      </c>
      <c r="EM79">
        <v>1127.0909423828125</v>
      </c>
      <c r="EN79">
        <v>958.73712158203125</v>
      </c>
      <c r="EO79">
        <v>972.40435791015625</v>
      </c>
      <c r="EP79">
        <v>1192.34765625</v>
      </c>
      <c r="EQ79">
        <v>1896.6102294921875</v>
      </c>
      <c r="ER79">
        <v>1086.2916259765625</v>
      </c>
      <c r="ES79">
        <v>1353.9200439453125</v>
      </c>
      <c r="ET79">
        <v>1001.8472290039063</v>
      </c>
      <c r="EU79">
        <v>740.84814453125</v>
      </c>
      <c r="EV79">
        <v>785.27691650390625</v>
      </c>
      <c r="EW79">
        <v>588.00701904296875</v>
      </c>
      <c r="EX79">
        <v>351.98626708984375</v>
      </c>
      <c r="EY79">
        <v>1093.1639404296875</v>
      </c>
      <c r="EZ79">
        <v>680.81048583984375</v>
      </c>
      <c r="FA79">
        <v>1662.920166015625</v>
      </c>
      <c r="FB79">
        <v>920.63482666015625</v>
      </c>
      <c r="FC79">
        <v>3318.048095703125</v>
      </c>
      <c r="FD79">
        <v>879.32403564453125</v>
      </c>
      <c r="FE79">
        <v>3.5815227031707764</v>
      </c>
      <c r="FF79">
        <v>2077.44873046875</v>
      </c>
      <c r="FG79">
        <v>0.42027172446250916</v>
      </c>
      <c r="FH79">
        <v>0.1966368556022644</v>
      </c>
      <c r="FI79">
        <v>0.22487993538379669</v>
      </c>
      <c r="FJ79">
        <v>1067.3089599609375</v>
      </c>
      <c r="FK79">
        <v>609.4217529296875</v>
      </c>
      <c r="FL79">
        <v>871.9822998046875</v>
      </c>
      <c r="FM79">
        <v>0.44680905342102051</v>
      </c>
      <c r="FN79">
        <v>0.23602268099784851</v>
      </c>
      <c r="FO79">
        <v>0.2479034811258316</v>
      </c>
      <c r="FP79">
        <v>6.1309374868869781E-2</v>
      </c>
      <c r="FQ79">
        <v>7.9553881660103798E-3</v>
      </c>
      <c r="FR79">
        <v>0.68664538860321045</v>
      </c>
      <c r="FS79">
        <v>0.56293636560440063</v>
      </c>
      <c r="FT79">
        <v>0.5929567813873291</v>
      </c>
      <c r="FU79">
        <v>0.48704209923744202</v>
      </c>
      <c r="FV79">
        <v>0.71441805362701416</v>
      </c>
      <c r="FW79">
        <v>0.32831156253814697</v>
      </c>
      <c r="FX79">
        <v>2.0028172060847282E-2</v>
      </c>
      <c r="FY79">
        <v>0.17811055481433868</v>
      </c>
      <c r="FZ79">
        <v>0.25859779119491577</v>
      </c>
      <c r="GA79">
        <v>0.25256934762001038</v>
      </c>
      <c r="GB79">
        <v>0.29069411754608154</v>
      </c>
      <c r="GC79">
        <v>0.68491435050964355</v>
      </c>
      <c r="GD79">
        <v>0.31508561968803406</v>
      </c>
      <c r="GE79">
        <v>0.18462991714477539</v>
      </c>
      <c r="GF79">
        <v>0.40313339233398438</v>
      </c>
      <c r="GG79">
        <v>9.7677983343601227E-2</v>
      </c>
      <c r="GH79">
        <v>3.6311723291873932E-2</v>
      </c>
      <c r="GI79">
        <v>0.20991313457489014</v>
      </c>
      <c r="GJ79">
        <v>6.8333856761455536E-2</v>
      </c>
      <c r="GK79">
        <v>0.98230063915252686</v>
      </c>
      <c r="GL79">
        <v>0.9280019998550415</v>
      </c>
      <c r="GM79">
        <v>0.33595070242881775</v>
      </c>
      <c r="GN79">
        <v>0.31874552369117737</v>
      </c>
    </row>
    <row r="80" spans="1:196" x14ac:dyDescent="0.25">
      <c r="A80" s="156" t="str">
        <f t="shared" si="1"/>
        <v>2012_3_RJ</v>
      </c>
      <c r="B80">
        <v>2012</v>
      </c>
      <c r="C80">
        <v>3</v>
      </c>
      <c r="D80" t="s">
        <v>19</v>
      </c>
      <c r="E80">
        <v>3179213.4652099609</v>
      </c>
      <c r="F80">
        <v>5327393.6159515381</v>
      </c>
      <c r="G80">
        <v>2148180.1507415771</v>
      </c>
      <c r="H80">
        <v>2967849.3460083008</v>
      </c>
      <c r="I80">
        <v>206339.49908447266</v>
      </c>
      <c r="J80">
        <v>2.7329814620316029E-3</v>
      </c>
      <c r="K80">
        <v>0.40323284268379211</v>
      </c>
      <c r="L80">
        <v>1.6462781932204962E-3</v>
      </c>
      <c r="M80">
        <v>0.10470475256443024</v>
      </c>
      <c r="N80">
        <v>0.46503263711929321</v>
      </c>
      <c r="O80">
        <v>0.53496736288070679</v>
      </c>
      <c r="P80">
        <v>1.29054831340909E-2</v>
      </c>
      <c r="Q80">
        <v>0.25589314103126526</v>
      </c>
      <c r="R80">
        <v>0.48003345727920532</v>
      </c>
      <c r="S80">
        <v>0.2193690687417984</v>
      </c>
      <c r="T80">
        <v>3.1798854470252991E-2</v>
      </c>
      <c r="U80">
        <v>2.040821872651577E-2</v>
      </c>
      <c r="V80">
        <v>0.16692599654197693</v>
      </c>
      <c r="W80">
        <v>0.11996011435985565</v>
      </c>
      <c r="X80">
        <v>5.2280809730291367E-2</v>
      </c>
      <c r="Y80">
        <v>0.33623912930488586</v>
      </c>
      <c r="Z80">
        <v>0.30418571829795837</v>
      </c>
      <c r="AA80">
        <v>2.7213077992200851E-3</v>
      </c>
      <c r="AB80">
        <v>9.0397141873836517E-2</v>
      </c>
      <c r="AC80">
        <v>7.3590531945228577E-2</v>
      </c>
      <c r="AD80">
        <v>0.17537939548492432</v>
      </c>
      <c r="AE80">
        <v>0.59162235260009766</v>
      </c>
      <c r="AF80">
        <v>6.5716840326786041E-2</v>
      </c>
      <c r="AG80">
        <v>5.7244003983214498E-4</v>
      </c>
      <c r="AH80">
        <v>0.5967671275138855</v>
      </c>
      <c r="AI80">
        <v>0.50505185127258301</v>
      </c>
      <c r="AJ80">
        <v>0.70862859487533569</v>
      </c>
      <c r="AK80">
        <v>0.11452404409646988</v>
      </c>
      <c r="AL80">
        <v>0.71700841188430786</v>
      </c>
      <c r="AM80">
        <v>0.82233351469039917</v>
      </c>
      <c r="AN80">
        <v>0.58719664812088013</v>
      </c>
      <c r="AO80">
        <v>0.12781661748886108</v>
      </c>
      <c r="AP80">
        <v>0.28731128573417664</v>
      </c>
      <c r="AQ80">
        <v>0.44610008597373962</v>
      </c>
      <c r="AR80">
        <v>0.53335511684417725</v>
      </c>
      <c r="AS80">
        <v>0.47850513458251953</v>
      </c>
      <c r="AT80">
        <v>0.68620693683624268</v>
      </c>
      <c r="AU80">
        <v>0.74866753816604614</v>
      </c>
      <c r="AV80">
        <v>1.2599768815562129E-3</v>
      </c>
      <c r="AW80">
        <v>4.1854251176118851E-2</v>
      </c>
      <c r="AX80">
        <v>3.4072723239660263E-2</v>
      </c>
      <c r="AY80">
        <v>8.1201396882534027E-2</v>
      </c>
      <c r="AZ80">
        <v>0.2739236056804657</v>
      </c>
      <c r="BA80">
        <v>3.0427169054746628E-2</v>
      </c>
      <c r="BB80">
        <v>2.6504212291911244E-4</v>
      </c>
      <c r="BC80">
        <v>0.45520228147506714</v>
      </c>
      <c r="BD80">
        <v>0.54479771852493286</v>
      </c>
      <c r="BE80">
        <v>9.4497427344322205E-3</v>
      </c>
      <c r="BF80">
        <v>0.24237117171287537</v>
      </c>
      <c r="BG80">
        <v>0.4863775372505188</v>
      </c>
      <c r="BH80">
        <v>0.228009432554245</v>
      </c>
      <c r="BI80">
        <v>3.3792108297348022E-2</v>
      </c>
      <c r="BJ80">
        <v>2.0806374028325081E-2</v>
      </c>
      <c r="BK80">
        <v>0.16555815935134888</v>
      </c>
      <c r="BL80">
        <v>0.12021423876285553</v>
      </c>
      <c r="BM80">
        <v>4.9533672630786896E-2</v>
      </c>
      <c r="BN80">
        <v>0.33181288838386536</v>
      </c>
      <c r="BO80">
        <v>0.31207466125488281</v>
      </c>
      <c r="BP80">
        <v>2.7213077992200851E-3</v>
      </c>
      <c r="BQ80">
        <v>9.0397141873836517E-2</v>
      </c>
      <c r="BR80">
        <v>7.3590531945228577E-2</v>
      </c>
      <c r="BS80">
        <v>0.17537939548492432</v>
      </c>
      <c r="BT80">
        <v>0.59162235260009766</v>
      </c>
      <c r="BU80">
        <v>6.5716840326786041E-2</v>
      </c>
      <c r="BV80">
        <v>5.7244003983214498E-4</v>
      </c>
      <c r="BW80">
        <v>2.952084131538868E-2</v>
      </c>
      <c r="BX80">
        <v>4.3896619230508804E-2</v>
      </c>
      <c r="BY80">
        <v>0.48091083765029907</v>
      </c>
      <c r="BZ80">
        <v>7.7315777540206909E-2</v>
      </c>
      <c r="CA80">
        <v>1.504272036254406E-2</v>
      </c>
      <c r="CB80">
        <v>8.7655205279588699E-3</v>
      </c>
      <c r="CC80">
        <v>2.6734884828329086E-2</v>
      </c>
      <c r="CD80">
        <v>0.21146175265312195</v>
      </c>
      <c r="CE80">
        <v>0.49362465739250183</v>
      </c>
      <c r="CF80">
        <v>0.22084638476371765</v>
      </c>
      <c r="CG80">
        <v>0.21565037965774536</v>
      </c>
      <c r="CH80">
        <v>6.9878578186035156E-2</v>
      </c>
      <c r="CI80">
        <v>6.4902685582637787E-2</v>
      </c>
      <c r="CJ80">
        <v>8.4600374102592468E-2</v>
      </c>
      <c r="CK80">
        <v>4.7780025750398636E-2</v>
      </c>
      <c r="CL80">
        <v>0.30716711282730103</v>
      </c>
      <c r="CM80">
        <v>0.11352605372667313</v>
      </c>
      <c r="CN80">
        <v>5.2545938640832901E-2</v>
      </c>
      <c r="CO80">
        <v>2.9224039986729622E-2</v>
      </c>
      <c r="CP80">
        <v>7.9673202708363533E-3</v>
      </c>
      <c r="CQ80">
        <v>4.1019164025783539E-2</v>
      </c>
      <c r="CR80">
        <v>7.217707484960556E-2</v>
      </c>
      <c r="CS80">
        <v>6.3447572290897369E-2</v>
      </c>
      <c r="CT80">
        <v>0.10700084269046783</v>
      </c>
      <c r="CU80">
        <v>7.7187053859233856E-2</v>
      </c>
      <c r="CV80">
        <v>4.2272701859474182E-2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0</v>
      </c>
      <c r="DD80">
        <v>0.60616803169250488</v>
      </c>
      <c r="DE80">
        <v>0.3938319981098175</v>
      </c>
      <c r="DF80">
        <v>6.1078209429979324E-2</v>
      </c>
      <c r="DG80">
        <v>0.44760143756866455</v>
      </c>
      <c r="DH80">
        <v>0.38864046335220337</v>
      </c>
      <c r="DI80">
        <v>9.8776347935199738E-2</v>
      </c>
      <c r="DJ80">
        <v>3.9035619702190161E-3</v>
      </c>
      <c r="DK80">
        <v>1.2898203916847706E-2</v>
      </c>
      <c r="DL80">
        <v>0.18563529849052429</v>
      </c>
      <c r="DM80">
        <v>0.11727061122655869</v>
      </c>
      <c r="DN80">
        <v>8.6191974580287933E-2</v>
      </c>
      <c r="DO80">
        <v>0.39988034963607788</v>
      </c>
      <c r="DP80">
        <v>0.19812357425689697</v>
      </c>
      <c r="DX80">
        <v>1409.173583984375</v>
      </c>
      <c r="DY80">
        <v>1571.0263671875</v>
      </c>
      <c r="DZ80">
        <v>1215.4639892578125</v>
      </c>
      <c r="EA80">
        <v>331.97817993164063</v>
      </c>
      <c r="EB80">
        <v>927.83050537109375</v>
      </c>
      <c r="EC80">
        <v>1539.121337890625</v>
      </c>
      <c r="ED80">
        <v>1663.0303955078125</v>
      </c>
      <c r="EE80">
        <v>1579.552490234375</v>
      </c>
      <c r="EF80">
        <v>640.5531005859375</v>
      </c>
      <c r="EG80">
        <v>682.91864013671875</v>
      </c>
      <c r="EH80">
        <v>728.17388916015625</v>
      </c>
      <c r="EI80">
        <v>744.5911865234375</v>
      </c>
      <c r="EJ80">
        <v>1028.6922607421875</v>
      </c>
      <c r="EK80">
        <v>2618.0615234375</v>
      </c>
      <c r="EL80">
        <v>965.175048828125</v>
      </c>
      <c r="EM80">
        <v>1605.66357421875</v>
      </c>
      <c r="EN80">
        <v>1085.759521484375</v>
      </c>
      <c r="EO80">
        <v>1049.716796875</v>
      </c>
      <c r="EP80">
        <v>1409.2213134765625</v>
      </c>
      <c r="EQ80">
        <v>2480.050048828125</v>
      </c>
      <c r="ER80">
        <v>1207.9234619140625</v>
      </c>
      <c r="ES80">
        <v>1730.2332763671875</v>
      </c>
      <c r="ET80">
        <v>1297.7557373046875</v>
      </c>
      <c r="EU80">
        <v>929.90869140625</v>
      </c>
      <c r="EV80">
        <v>972.37091064453125</v>
      </c>
      <c r="EW80">
        <v>642.774169921875</v>
      </c>
      <c r="EX80">
        <v>475.07272338867188</v>
      </c>
      <c r="EY80">
        <v>1300.5374755859375</v>
      </c>
      <c r="EZ80">
        <v>931.64532470703125</v>
      </c>
      <c r="FA80">
        <v>2631.250244140625</v>
      </c>
      <c r="FB80">
        <v>1142.0936279296875</v>
      </c>
      <c r="FC80">
        <v>3465.707763671875</v>
      </c>
      <c r="FD80">
        <v>1265.8720703125</v>
      </c>
      <c r="FE80">
        <v>0</v>
      </c>
      <c r="FF80">
        <v>2501.698486328125</v>
      </c>
      <c r="FG80">
        <v>0.5254744291305542</v>
      </c>
      <c r="FH80">
        <v>0.12997791171073914</v>
      </c>
      <c r="FI80">
        <v>0.21146175265312195</v>
      </c>
      <c r="FJ80">
        <v>1282.244140625</v>
      </c>
      <c r="FK80">
        <v>770.281005859375</v>
      </c>
      <c r="FL80">
        <v>1240.1788330078125</v>
      </c>
      <c r="FM80">
        <v>0.47580587863922119</v>
      </c>
      <c r="FN80">
        <v>0.21750535070896149</v>
      </c>
      <c r="FO80">
        <v>0.23346279561519623</v>
      </c>
      <c r="FP80">
        <v>6.3315100967884064E-2</v>
      </c>
      <c r="FQ80">
        <v>9.9108675494790077E-3</v>
      </c>
      <c r="FR80">
        <v>0.65055793523788452</v>
      </c>
      <c r="FS80">
        <v>0.56446713209152222</v>
      </c>
      <c r="FT80">
        <v>0.57533299922943115</v>
      </c>
      <c r="FU80">
        <v>0.45072391629219055</v>
      </c>
      <c r="FV80">
        <v>0.77890598773956299</v>
      </c>
      <c r="FW80">
        <v>0.34674268960952759</v>
      </c>
      <c r="FX80">
        <v>1.4060456305742264E-2</v>
      </c>
      <c r="FY80">
        <v>0.13296276330947876</v>
      </c>
      <c r="FZ80">
        <v>0.20882317423820496</v>
      </c>
      <c r="GA80">
        <v>0.27214983105659485</v>
      </c>
      <c r="GB80">
        <v>0.37200376391410828</v>
      </c>
      <c r="GC80">
        <v>0.71234756708145142</v>
      </c>
      <c r="GD80">
        <v>0.28765246272087097</v>
      </c>
      <c r="GE80">
        <v>8.2048006355762482E-2</v>
      </c>
      <c r="GF80">
        <v>0.29062697291374207</v>
      </c>
      <c r="GG80">
        <v>0.14564841985702515</v>
      </c>
      <c r="GH80">
        <v>3.369150310754776E-2</v>
      </c>
      <c r="GI80">
        <v>0.29689711332321167</v>
      </c>
      <c r="GJ80">
        <v>0.15108798444271088</v>
      </c>
      <c r="GK80">
        <v>0.98773545026779175</v>
      </c>
      <c r="GL80">
        <v>0.93174022436141968</v>
      </c>
      <c r="GM80">
        <v>0.25300464034080505</v>
      </c>
      <c r="GN80">
        <v>0.19830262660980225</v>
      </c>
    </row>
    <row r="81" spans="1:196" x14ac:dyDescent="0.25">
      <c r="A81" s="156" t="str">
        <f t="shared" si="1"/>
        <v>2012_3_RMRJ</v>
      </c>
      <c r="B81">
        <v>2012</v>
      </c>
      <c r="C81">
        <v>3</v>
      </c>
      <c r="D81" t="s">
        <v>17</v>
      </c>
      <c r="E81">
        <v>5838331.1991653442</v>
      </c>
      <c r="F81">
        <v>9909706.6004867554</v>
      </c>
      <c r="G81">
        <v>4071375.4013214111</v>
      </c>
      <c r="H81">
        <v>5405682.9646148682</v>
      </c>
      <c r="I81">
        <v>422745.72902679443</v>
      </c>
      <c r="J81">
        <v>2.9140617698431015E-3</v>
      </c>
      <c r="K81">
        <v>0.41084721684455872</v>
      </c>
      <c r="L81">
        <v>2.2466520313173532E-3</v>
      </c>
      <c r="M81">
        <v>9.0039201080799103E-2</v>
      </c>
      <c r="N81">
        <v>0.45698729157447815</v>
      </c>
      <c r="O81">
        <v>0.54301267862319946</v>
      </c>
      <c r="P81">
        <v>1.4787310734391212E-2</v>
      </c>
      <c r="Q81">
        <v>0.26258769631385803</v>
      </c>
      <c r="R81">
        <v>0.48404800891876221</v>
      </c>
      <c r="S81">
        <v>0.20986342430114746</v>
      </c>
      <c r="T81">
        <v>2.8713574633002281E-2</v>
      </c>
      <c r="U81">
        <v>2.3649763315916061E-2</v>
      </c>
      <c r="V81">
        <v>0.20189070701599121</v>
      </c>
      <c r="W81">
        <v>0.13536372780799866</v>
      </c>
      <c r="X81">
        <v>5.8723103255033493E-2</v>
      </c>
      <c r="Y81">
        <v>0.34661340713500977</v>
      </c>
      <c r="Z81">
        <v>0.23375928401947021</v>
      </c>
      <c r="AA81">
        <v>4.944909829646349E-3</v>
      </c>
      <c r="AB81">
        <v>0.10479734838008881</v>
      </c>
      <c r="AC81">
        <v>9.5566995441913605E-2</v>
      </c>
      <c r="AD81">
        <v>0.18258993327617645</v>
      </c>
      <c r="AE81">
        <v>0.54891735315322876</v>
      </c>
      <c r="AF81">
        <v>6.2286246567964554E-2</v>
      </c>
      <c r="AG81">
        <v>8.9722080156207085E-4</v>
      </c>
      <c r="AH81">
        <v>0.5891527533531189</v>
      </c>
      <c r="AI81">
        <v>0.49305683374404907</v>
      </c>
      <c r="AJ81">
        <v>0.7047467827796936</v>
      </c>
      <c r="AK81">
        <v>0.11196679621934891</v>
      </c>
      <c r="AL81">
        <v>0.71254831552505493</v>
      </c>
      <c r="AM81">
        <v>0.8024444580078125</v>
      </c>
      <c r="AN81">
        <v>0.56765574216842651</v>
      </c>
      <c r="AO81">
        <v>0.12827377021312714</v>
      </c>
      <c r="AP81">
        <v>0.29737526178359985</v>
      </c>
      <c r="AQ81">
        <v>0.44553488492965698</v>
      </c>
      <c r="AR81">
        <v>0.54767912626266479</v>
      </c>
      <c r="AS81">
        <v>0.49041560292243958</v>
      </c>
      <c r="AT81">
        <v>0.70834332704544067</v>
      </c>
      <c r="AU81">
        <v>0.75784677267074585</v>
      </c>
      <c r="AV81">
        <v>2.2239661775529385E-3</v>
      </c>
      <c r="AW81">
        <v>4.71324622631073E-2</v>
      </c>
      <c r="AX81">
        <v>4.2981121689081192E-2</v>
      </c>
      <c r="AY81">
        <v>8.2119569182395935E-2</v>
      </c>
      <c r="AZ81">
        <v>0.24687480926513672</v>
      </c>
      <c r="BA81">
        <v>2.8013153001666069E-2</v>
      </c>
      <c r="BB81">
        <v>4.0352382347919047E-4</v>
      </c>
      <c r="BC81">
        <v>0.44724777340888977</v>
      </c>
      <c r="BD81">
        <v>0.55275225639343262</v>
      </c>
      <c r="BE81">
        <v>1.0766106657683849E-2</v>
      </c>
      <c r="BF81">
        <v>0.2461228221654892</v>
      </c>
      <c r="BG81">
        <v>0.49302330613136292</v>
      </c>
      <c r="BH81">
        <v>0.21958528459072113</v>
      </c>
      <c r="BI81">
        <v>3.0502468347549438E-2</v>
      </c>
      <c r="BJ81">
        <v>2.461337111890316E-2</v>
      </c>
      <c r="BK81">
        <v>0.2007271945476532</v>
      </c>
      <c r="BL81">
        <v>0.1364520937204361</v>
      </c>
      <c r="BM81">
        <v>5.4374653846025467E-2</v>
      </c>
      <c r="BN81">
        <v>0.34298264980316162</v>
      </c>
      <c r="BO81">
        <v>0.24085003137588501</v>
      </c>
      <c r="BP81">
        <v>4.9456176348030567E-3</v>
      </c>
      <c r="BQ81">
        <v>0.10481234639883041</v>
      </c>
      <c r="BR81">
        <v>9.5492444932460785E-2</v>
      </c>
      <c r="BS81">
        <v>0.18261606991291046</v>
      </c>
      <c r="BT81">
        <v>0.54894101619720459</v>
      </c>
      <c r="BU81">
        <v>6.2295164912939072E-2</v>
      </c>
      <c r="BV81">
        <v>8.9734926586970687E-4</v>
      </c>
      <c r="BW81">
        <v>3.3275935798883438E-2</v>
      </c>
      <c r="BX81">
        <v>5.1411803811788559E-2</v>
      </c>
      <c r="BY81">
        <v>0.47166576981544495</v>
      </c>
      <c r="BZ81">
        <v>8.3708561956882477E-2</v>
      </c>
      <c r="CA81">
        <v>1.4278920367360115E-2</v>
      </c>
      <c r="CB81">
        <v>1.1565710417926311E-2</v>
      </c>
      <c r="CC81">
        <v>2.512265183031559E-2</v>
      </c>
      <c r="CD81">
        <v>0.21668478846549988</v>
      </c>
      <c r="CE81">
        <v>0.48794341087341309</v>
      </c>
      <c r="CF81">
        <v>0.22406557202339172</v>
      </c>
      <c r="CG81">
        <v>0.22141456604003906</v>
      </c>
      <c r="CH81">
        <v>6.6576436161994934E-2</v>
      </c>
      <c r="CI81">
        <v>7.2408661246299744E-2</v>
      </c>
      <c r="CJ81">
        <v>9.1925367712974548E-2</v>
      </c>
      <c r="CK81">
        <v>5.5983837693929672E-2</v>
      </c>
      <c r="CL81">
        <v>0.3125130832195282</v>
      </c>
      <c r="CM81">
        <v>0.12982846796512604</v>
      </c>
      <c r="CN81">
        <v>5.5319931358098984E-2</v>
      </c>
      <c r="CO81">
        <v>3.0720386654138565E-2</v>
      </c>
      <c r="CP81">
        <v>1.6420260071754456E-2</v>
      </c>
      <c r="CQ81">
        <v>3.2971687614917755E-2</v>
      </c>
      <c r="CR81">
        <v>7.7903851866722107E-2</v>
      </c>
      <c r="CS81">
        <v>6.4935095608234406E-2</v>
      </c>
      <c r="CT81">
        <v>0.13852973282337189</v>
      </c>
      <c r="CU81">
        <v>8.2025863230228424E-2</v>
      </c>
      <c r="CV81">
        <v>4.510967805981636E-2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0.58016163110733032</v>
      </c>
      <c r="DE81">
        <v>0.41983836889266968</v>
      </c>
      <c r="DF81">
        <v>6.3821487128734589E-2</v>
      </c>
      <c r="DG81">
        <v>0.47081881761550903</v>
      </c>
      <c r="DH81">
        <v>0.3698107898235321</v>
      </c>
      <c r="DI81">
        <v>8.9037492871284485E-2</v>
      </c>
      <c r="DJ81">
        <v>6.5114363096654415E-3</v>
      </c>
      <c r="DK81">
        <v>1.0769051499664783E-2</v>
      </c>
      <c r="DL81">
        <v>0.21721246838569641</v>
      </c>
      <c r="DM81">
        <v>0.12139233201742172</v>
      </c>
      <c r="DN81">
        <v>0.11234699934720993</v>
      </c>
      <c r="DO81">
        <v>0.3926500678062439</v>
      </c>
      <c r="DP81">
        <v>0.14562907814979553</v>
      </c>
      <c r="DX81">
        <v>1192.61865234375</v>
      </c>
      <c r="DY81">
        <v>1336.7813720703125</v>
      </c>
      <c r="DZ81">
        <v>1014.4418334960938</v>
      </c>
      <c r="EA81">
        <v>350.04177856445313</v>
      </c>
      <c r="EB81">
        <v>833.08721923828125</v>
      </c>
      <c r="EC81">
        <v>1278.249755859375</v>
      </c>
      <c r="ED81">
        <v>1424.540771484375</v>
      </c>
      <c r="EE81">
        <v>1341.3260498046875</v>
      </c>
      <c r="EF81">
        <v>598.5709228515625</v>
      </c>
      <c r="EG81">
        <v>666.84185791015625</v>
      </c>
      <c r="EH81">
        <v>715.1602783203125</v>
      </c>
      <c r="EI81">
        <v>707.73638916015625</v>
      </c>
      <c r="EJ81">
        <v>961.98577880859375</v>
      </c>
      <c r="EK81">
        <v>2400.229248046875</v>
      </c>
      <c r="EL81">
        <v>650.5230712890625</v>
      </c>
      <c r="EM81">
        <v>1329.9454345703125</v>
      </c>
      <c r="EN81">
        <v>923.3154296875</v>
      </c>
      <c r="EO81">
        <v>917.82305908203125</v>
      </c>
      <c r="EP81">
        <v>1203.5618896484375</v>
      </c>
      <c r="EQ81">
        <v>2133.312744140625</v>
      </c>
      <c r="ER81">
        <v>748.23370361328125</v>
      </c>
      <c r="ES81">
        <v>1439.1590576171875</v>
      </c>
      <c r="ET81">
        <v>1093.34375</v>
      </c>
      <c r="EU81">
        <v>835.53778076171875</v>
      </c>
      <c r="EV81">
        <v>908.138671875</v>
      </c>
      <c r="EW81">
        <v>618.58282470703125</v>
      </c>
      <c r="EX81">
        <v>466.29586791992188</v>
      </c>
      <c r="EY81">
        <v>1110.868408203125</v>
      </c>
      <c r="EZ81">
        <v>845.580078125</v>
      </c>
      <c r="FA81">
        <v>2406.56298828125</v>
      </c>
      <c r="FB81">
        <v>876.2218017578125</v>
      </c>
      <c r="FC81">
        <v>2913.785888671875</v>
      </c>
      <c r="FD81">
        <v>1054.373779296875</v>
      </c>
      <c r="FE81">
        <v>0</v>
      </c>
      <c r="FF81">
        <v>2301.294677734375</v>
      </c>
      <c r="FG81">
        <v>0.51914632320404053</v>
      </c>
      <c r="FH81">
        <v>0.14671997725963593</v>
      </c>
      <c r="FI81">
        <v>0.21674199402332306</v>
      </c>
      <c r="FJ81">
        <v>1101.9222412109375</v>
      </c>
      <c r="FK81">
        <v>693.43951416015625</v>
      </c>
      <c r="FL81">
        <v>1036.13623046875</v>
      </c>
      <c r="FM81">
        <v>0.46981155872344971</v>
      </c>
      <c r="FN81">
        <v>0.21975855529308319</v>
      </c>
      <c r="FO81">
        <v>0.23993784189224243</v>
      </c>
      <c r="FP81">
        <v>6.2607645988464355E-2</v>
      </c>
      <c r="FQ81">
        <v>7.8843934461474419E-3</v>
      </c>
      <c r="FR81">
        <v>0.64991462230682373</v>
      </c>
      <c r="FS81">
        <v>0.55336302518844604</v>
      </c>
      <c r="FT81">
        <v>0.56132131814956665</v>
      </c>
      <c r="FU81">
        <v>0.44985517859458923</v>
      </c>
      <c r="FV81">
        <v>0.73595333099365234</v>
      </c>
      <c r="FW81">
        <v>0.35066944360733032</v>
      </c>
      <c r="FX81">
        <v>1.6643639653921127E-2</v>
      </c>
      <c r="FY81">
        <v>0.14615342020988464</v>
      </c>
      <c r="FZ81">
        <v>0.23506578803062439</v>
      </c>
      <c r="GA81">
        <v>0.27544876933097839</v>
      </c>
      <c r="GB81">
        <v>0.32668837904930115</v>
      </c>
      <c r="GC81">
        <v>0.70805269479751587</v>
      </c>
      <c r="GD81">
        <v>0.29194730520248413</v>
      </c>
      <c r="GE81">
        <v>8.9808471500873566E-2</v>
      </c>
      <c r="GF81">
        <v>0.33806264400482178</v>
      </c>
      <c r="GG81">
        <v>0.15236711502075195</v>
      </c>
      <c r="GH81">
        <v>3.5940367728471756E-2</v>
      </c>
      <c r="GI81">
        <v>0.27702057361602783</v>
      </c>
      <c r="GJ81">
        <v>0.10680084675550461</v>
      </c>
      <c r="GK81">
        <v>0.98890751600265503</v>
      </c>
      <c r="GL81">
        <v>0.92445367574691772</v>
      </c>
      <c r="GM81">
        <v>0.27229121327400208</v>
      </c>
      <c r="GN81">
        <v>0.22034449875354767</v>
      </c>
    </row>
    <row r="82" spans="1:196" x14ac:dyDescent="0.25">
      <c r="A82" s="156" t="str">
        <f t="shared" si="1"/>
        <v>2012_3_SEMT</v>
      </c>
      <c r="B82">
        <v>2012</v>
      </c>
      <c r="C82">
        <v>3</v>
      </c>
      <c r="D82" t="s">
        <v>15</v>
      </c>
      <c r="E82">
        <v>20553190.442489624</v>
      </c>
      <c r="F82">
        <v>32542366.045318604</v>
      </c>
      <c r="G82">
        <v>11989175.602828979</v>
      </c>
      <c r="H82">
        <v>19005843.447631836</v>
      </c>
      <c r="I82">
        <v>1521652.3307113647</v>
      </c>
      <c r="J82">
        <v>3.6325838882476091E-3</v>
      </c>
      <c r="K82">
        <v>0.36841744184494019</v>
      </c>
      <c r="L82">
        <v>3.5746667999774218E-3</v>
      </c>
      <c r="M82">
        <v>7.8796945512294769E-2</v>
      </c>
      <c r="N82">
        <v>0.45673102140426636</v>
      </c>
      <c r="O82">
        <v>0.54326897859573364</v>
      </c>
      <c r="P82">
        <v>2.3431684821844101E-2</v>
      </c>
      <c r="Q82">
        <v>0.28801527619361877</v>
      </c>
      <c r="R82">
        <v>0.47024446725845337</v>
      </c>
      <c r="S82">
        <v>0.19207914173603058</v>
      </c>
      <c r="T82">
        <v>2.6229428127408028E-2</v>
      </c>
      <c r="U82">
        <v>2.6174020022153854E-2</v>
      </c>
      <c r="V82">
        <v>0.18355335295200348</v>
      </c>
      <c r="W82">
        <v>0.11075753718614578</v>
      </c>
      <c r="X82">
        <v>6.1309479176998138E-2</v>
      </c>
      <c r="Y82">
        <v>0.35704413056373596</v>
      </c>
      <c r="Z82">
        <v>0.26116147637367249</v>
      </c>
      <c r="AA82">
        <v>5.0366828218102455E-3</v>
      </c>
      <c r="AB82">
        <v>0.14809279143810272</v>
      </c>
      <c r="AC82">
        <v>8.4253557026386261E-2</v>
      </c>
      <c r="AD82">
        <v>0.17590980231761932</v>
      </c>
      <c r="AE82">
        <v>0.53839987516403198</v>
      </c>
      <c r="AF82">
        <v>4.7994647175073624E-2</v>
      </c>
      <c r="AG82">
        <v>3.1264766585081816E-4</v>
      </c>
      <c r="AH82">
        <v>0.63158255815505981</v>
      </c>
      <c r="AI82">
        <v>0.53848785161972046</v>
      </c>
      <c r="AJ82">
        <v>0.73898965120315552</v>
      </c>
      <c r="AK82">
        <v>0.18992216885089874</v>
      </c>
      <c r="AL82">
        <v>0.77857112884521484</v>
      </c>
      <c r="AM82">
        <v>0.81749451160430908</v>
      </c>
      <c r="AN82">
        <v>0.58694583177566528</v>
      </c>
      <c r="AO82">
        <v>0.13985840976238251</v>
      </c>
      <c r="AP82">
        <v>0.33716893196105957</v>
      </c>
      <c r="AQ82">
        <v>0.46238890290260315</v>
      </c>
      <c r="AR82">
        <v>0.56362450122833252</v>
      </c>
      <c r="AS82">
        <v>0.54980921745300293</v>
      </c>
      <c r="AT82">
        <v>0.75062131881713867</v>
      </c>
      <c r="AU82">
        <v>0.80346667766571045</v>
      </c>
      <c r="AV82">
        <v>2.417450537905097E-3</v>
      </c>
      <c r="AW82">
        <v>7.1079917252063751E-2</v>
      </c>
      <c r="AX82">
        <v>4.0439080446958542E-2</v>
      </c>
      <c r="AY82">
        <v>8.443121612071991E-2</v>
      </c>
      <c r="AZ82">
        <v>0.25841513276100159</v>
      </c>
      <c r="BA82">
        <v>2.3035932332277298E-2</v>
      </c>
      <c r="BB82">
        <v>1.5006112516857684E-4</v>
      </c>
      <c r="BC82">
        <v>0.4494011402130127</v>
      </c>
      <c r="BD82">
        <v>0.5505988597869873</v>
      </c>
      <c r="BE82">
        <v>1.7155032604932785E-2</v>
      </c>
      <c r="BF82">
        <v>0.27245804667472839</v>
      </c>
      <c r="BG82">
        <v>0.48168545961380005</v>
      </c>
      <c r="BH82">
        <v>0.2006908506155014</v>
      </c>
      <c r="BI82">
        <v>2.8010623529553413E-2</v>
      </c>
      <c r="BJ82">
        <v>2.6817295700311661E-2</v>
      </c>
      <c r="BK82">
        <v>0.18472862243652344</v>
      </c>
      <c r="BL82">
        <v>0.11066696047782898</v>
      </c>
      <c r="BM82">
        <v>5.595029890537262E-2</v>
      </c>
      <c r="BN82">
        <v>0.35243731737136841</v>
      </c>
      <c r="BO82">
        <v>0.269399493932724</v>
      </c>
      <c r="BP82">
        <v>5.0378125160932541E-3</v>
      </c>
      <c r="BQ82">
        <v>0.14812600612640381</v>
      </c>
      <c r="BR82">
        <v>8.424735814332962E-2</v>
      </c>
      <c r="BS82">
        <v>0.17590416967868805</v>
      </c>
      <c r="BT82">
        <v>0.53836649656295776</v>
      </c>
      <c r="BU82">
        <v>4.8005413264036179E-2</v>
      </c>
      <c r="BV82">
        <v>3.1271777697838843E-4</v>
      </c>
      <c r="BW82">
        <v>2.9014438390731812E-2</v>
      </c>
      <c r="BX82">
        <v>4.144321009516716E-2</v>
      </c>
      <c r="BY82">
        <v>0.50408828258514404</v>
      </c>
      <c r="BZ82">
        <v>9.9105186760425568E-2</v>
      </c>
      <c r="CA82">
        <v>1.4044489711523056E-2</v>
      </c>
      <c r="CB82">
        <v>1.0260500013828278E-2</v>
      </c>
      <c r="CC82">
        <v>3.724723681807518E-2</v>
      </c>
      <c r="CD82">
        <v>0.18242503702640533</v>
      </c>
      <c r="CE82">
        <v>0.45840048789978027</v>
      </c>
      <c r="CF82">
        <v>0.2317543625831604</v>
      </c>
      <c r="CG82">
        <v>0.24001239240169525</v>
      </c>
      <c r="CH82">
        <v>6.9832764565944672E-2</v>
      </c>
      <c r="CI82">
        <v>7.4034847319126129E-2</v>
      </c>
      <c r="CJ82">
        <v>8.916204422712326E-2</v>
      </c>
      <c r="CK82">
        <v>6.1317276209592819E-2</v>
      </c>
      <c r="CL82">
        <v>0.31307145953178406</v>
      </c>
      <c r="CM82">
        <v>0.12362436950206757</v>
      </c>
      <c r="CN82">
        <v>5.171777680516243E-2</v>
      </c>
      <c r="CO82">
        <v>3.3557876944541931E-2</v>
      </c>
      <c r="CP82">
        <v>1.2489177286624908E-2</v>
      </c>
      <c r="CQ82">
        <v>5.1683824509382248E-2</v>
      </c>
      <c r="CR82">
        <v>6.7648828029632568E-2</v>
      </c>
      <c r="CS82">
        <v>7.4706271290779114E-2</v>
      </c>
      <c r="CT82">
        <v>0.15499034523963928</v>
      </c>
      <c r="CU82">
        <v>8.5724681615829468E-2</v>
      </c>
      <c r="CV82">
        <v>4.5491971075534821E-2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0.55005276203155518</v>
      </c>
      <c r="DE82">
        <v>0.44994723796844482</v>
      </c>
      <c r="DF82">
        <v>9.9085666239261627E-2</v>
      </c>
      <c r="DG82">
        <v>0.48093169927597046</v>
      </c>
      <c r="DH82">
        <v>0.32849392294883728</v>
      </c>
      <c r="DI82">
        <v>8.7063975632190704E-2</v>
      </c>
      <c r="DJ82">
        <v>4.424726590514183E-3</v>
      </c>
      <c r="DK82">
        <v>1.8272118642926216E-2</v>
      </c>
      <c r="DL82">
        <v>0.16772060096263885</v>
      </c>
      <c r="DM82">
        <v>0.11176200211048126</v>
      </c>
      <c r="DN82">
        <v>0.12835004925727844</v>
      </c>
      <c r="DO82">
        <v>0.41342011094093323</v>
      </c>
      <c r="DP82">
        <v>0.16047510504722595</v>
      </c>
      <c r="DX82">
        <v>1428.5234375</v>
      </c>
      <c r="DY82">
        <v>1647.913818359375</v>
      </c>
      <c r="DZ82">
        <v>1159.742431640625</v>
      </c>
      <c r="EA82">
        <v>387.12734985351563</v>
      </c>
      <c r="EB82">
        <v>987.4931640625</v>
      </c>
      <c r="EC82">
        <v>1530.123779296875</v>
      </c>
      <c r="ED82">
        <v>1809.2117919921875</v>
      </c>
      <c r="EE82">
        <v>1889.8092041015625</v>
      </c>
      <c r="EF82">
        <v>656.75494384765625</v>
      </c>
      <c r="EG82">
        <v>754.507080078125</v>
      </c>
      <c r="EH82">
        <v>839.7025146484375</v>
      </c>
      <c r="EI82">
        <v>787.42144775390625</v>
      </c>
      <c r="EJ82">
        <v>1037.609375</v>
      </c>
      <c r="EK82">
        <v>2854.5048828125</v>
      </c>
      <c r="EL82">
        <v>750.03936767578125</v>
      </c>
      <c r="EM82">
        <v>1447.67578125</v>
      </c>
      <c r="EN82">
        <v>1212.097412109375</v>
      </c>
      <c r="EO82">
        <v>1141.873291015625</v>
      </c>
      <c r="EP82">
        <v>1460.7337646484375</v>
      </c>
      <c r="EQ82">
        <v>2514.384033203125</v>
      </c>
      <c r="ER82">
        <v>733.2786865234375</v>
      </c>
      <c r="ES82">
        <v>1766.535400390625</v>
      </c>
      <c r="ET82">
        <v>1346.3851318359375</v>
      </c>
      <c r="EU82">
        <v>982.4637451171875</v>
      </c>
      <c r="EV82">
        <v>1016.8387451171875</v>
      </c>
      <c r="EW82">
        <v>670.36761474609375</v>
      </c>
      <c r="EX82">
        <v>486.14395141601563</v>
      </c>
      <c r="EY82">
        <v>1324.3123779296875</v>
      </c>
      <c r="EZ82">
        <v>1090.3663330078125</v>
      </c>
      <c r="FA82">
        <v>2084.17431640625</v>
      </c>
      <c r="FB82">
        <v>1018.46533203125</v>
      </c>
      <c r="FC82">
        <v>4160.26513671875</v>
      </c>
      <c r="FD82">
        <v>1240.47216796875</v>
      </c>
      <c r="FE82">
        <v>0.55817282199859619</v>
      </c>
      <c r="FF82">
        <v>2442.327880859375</v>
      </c>
      <c r="FG82">
        <v>0.54702454805374146</v>
      </c>
      <c r="FH82">
        <v>0.15091584622859955</v>
      </c>
      <c r="FI82">
        <v>0.18243461847305298</v>
      </c>
      <c r="FJ82">
        <v>1291.954345703125</v>
      </c>
      <c r="FK82">
        <v>889.52496337890625</v>
      </c>
      <c r="FL82">
        <v>1213.33056640625</v>
      </c>
      <c r="FM82">
        <v>0.4402124285697937</v>
      </c>
      <c r="FN82">
        <v>0.22642698884010315</v>
      </c>
      <c r="FO82">
        <v>0.26074802875518799</v>
      </c>
      <c r="FP82">
        <v>6.4066998660564423E-2</v>
      </c>
      <c r="FQ82">
        <v>8.5455663502216339E-3</v>
      </c>
      <c r="FR82">
        <v>0.68096363544464111</v>
      </c>
      <c r="FS82">
        <v>0.58436793088912964</v>
      </c>
      <c r="FT82">
        <v>0.63022655248641968</v>
      </c>
      <c r="FU82">
        <v>0.51669406890869141</v>
      </c>
      <c r="FV82">
        <v>0.73259168863296509</v>
      </c>
      <c r="FW82">
        <v>0.32162979245185852</v>
      </c>
      <c r="FX82">
        <v>1.3640600256621838E-2</v>
      </c>
      <c r="FY82">
        <v>0.15348666906356812</v>
      </c>
      <c r="FZ82">
        <v>0.24287736415863037</v>
      </c>
      <c r="GA82">
        <v>0.2742060124874115</v>
      </c>
      <c r="GB82">
        <v>0.31578934192657471</v>
      </c>
      <c r="GC82">
        <v>0.69448369741439819</v>
      </c>
      <c r="GD82">
        <v>0.30551633238792419</v>
      </c>
      <c r="GE82">
        <v>9.8126724362373352E-2</v>
      </c>
      <c r="GF82">
        <v>0.34905016422271729</v>
      </c>
      <c r="GG82">
        <v>0.12798810005187988</v>
      </c>
      <c r="GH82">
        <v>3.3841118216514587E-2</v>
      </c>
      <c r="GI82">
        <v>0.27881798148155212</v>
      </c>
      <c r="GJ82">
        <v>0.11217591166496277</v>
      </c>
      <c r="GK82">
        <v>0.98955494165420532</v>
      </c>
      <c r="GL82">
        <v>0.92353975772857666</v>
      </c>
      <c r="GM82">
        <v>0.24910059571266174</v>
      </c>
      <c r="GN82">
        <v>0.21623027324676514</v>
      </c>
    </row>
    <row r="83" spans="1:196" x14ac:dyDescent="0.25">
      <c r="A83" s="156" t="str">
        <f t="shared" si="1"/>
        <v>2012_2_BRA</v>
      </c>
      <c r="B83">
        <v>2012</v>
      </c>
      <c r="C83">
        <v>2</v>
      </c>
      <c r="D83" t="s">
        <v>8</v>
      </c>
      <c r="E83">
        <v>96844018.851800919</v>
      </c>
      <c r="F83">
        <v>156951086.76948071</v>
      </c>
      <c r="G83">
        <v>60107067.917679787</v>
      </c>
      <c r="H83">
        <v>89528039.400901794</v>
      </c>
      <c r="I83">
        <v>7161521.6060352325</v>
      </c>
      <c r="J83">
        <v>4.3735131621360779E-3</v>
      </c>
      <c r="K83">
        <v>0.38296687602996826</v>
      </c>
      <c r="L83">
        <v>3.3191502094268799E-2</v>
      </c>
      <c r="M83">
        <v>8.4867514669895172E-2</v>
      </c>
      <c r="N83">
        <v>0.43351820111274719</v>
      </c>
      <c r="O83">
        <v>0.5664818286895752</v>
      </c>
      <c r="P83">
        <v>3.6265473812818527E-2</v>
      </c>
      <c r="Q83">
        <v>0.2965320348739624</v>
      </c>
      <c r="R83">
        <v>0.4677259624004364</v>
      </c>
      <c r="S83">
        <v>0.17337729036808014</v>
      </c>
      <c r="T83">
        <v>2.6099249720573425E-2</v>
      </c>
      <c r="U83">
        <v>6.0269724577665329E-2</v>
      </c>
      <c r="V83">
        <v>0.27139413356781006</v>
      </c>
      <c r="W83">
        <v>0.10865787416696548</v>
      </c>
      <c r="X83">
        <v>6.9163873791694641E-2</v>
      </c>
      <c r="Y83">
        <v>0.30116087198257446</v>
      </c>
      <c r="Z83">
        <v>0.18935351073741913</v>
      </c>
      <c r="AA83">
        <v>0.11748808622360229</v>
      </c>
      <c r="AB83">
        <v>0.14720228314399719</v>
      </c>
      <c r="AC83">
        <v>8.2703672349452972E-2</v>
      </c>
      <c r="AD83">
        <v>0.18511746823787689</v>
      </c>
      <c r="AE83">
        <v>0.39996504783630371</v>
      </c>
      <c r="AF83">
        <v>6.7069448530673981E-2</v>
      </c>
      <c r="AG83">
        <v>4.53996064607054E-4</v>
      </c>
      <c r="AH83">
        <v>0.61703312397003174</v>
      </c>
      <c r="AI83">
        <v>0.5111420750617981</v>
      </c>
      <c r="AJ83">
        <v>0.73328876495361328</v>
      </c>
      <c r="AK83">
        <v>0.24347315728664398</v>
      </c>
      <c r="AL83">
        <v>0.74396967887878418</v>
      </c>
      <c r="AM83">
        <v>0.79482662677764893</v>
      </c>
      <c r="AN83">
        <v>0.56733709573745728</v>
      </c>
      <c r="AO83">
        <v>0.14575217664241791</v>
      </c>
      <c r="AP83">
        <v>0.36894658207893372</v>
      </c>
      <c r="AQ83">
        <v>0.52370983362197876</v>
      </c>
      <c r="AR83">
        <v>0.58946400880813599</v>
      </c>
      <c r="AS83">
        <v>0.55763053894042969</v>
      </c>
      <c r="AT83">
        <v>0.75890028476715088</v>
      </c>
      <c r="AU83">
        <v>0.80960434675216675</v>
      </c>
      <c r="AV83">
        <v>5.3025618195533752E-2</v>
      </c>
      <c r="AW83">
        <v>6.6436454653739929E-2</v>
      </c>
      <c r="AX83">
        <v>3.7326451390981674E-2</v>
      </c>
      <c r="AY83">
        <v>8.3548620343208313E-2</v>
      </c>
      <c r="AZ83">
        <v>0.18051525950431824</v>
      </c>
      <c r="BA83">
        <v>3.0270293354988098E-2</v>
      </c>
      <c r="BB83">
        <v>2.0490096358116716E-4</v>
      </c>
      <c r="BC83">
        <v>0.42500987648963928</v>
      </c>
      <c r="BD83">
        <v>0.57499015331268311</v>
      </c>
      <c r="BE83">
        <v>3.0209198594093323E-2</v>
      </c>
      <c r="BF83">
        <v>0.27970343828201294</v>
      </c>
      <c r="BG83">
        <v>0.48019483685493469</v>
      </c>
      <c r="BH83">
        <v>0.1821369081735611</v>
      </c>
      <c r="BI83">
        <v>2.7755612507462502E-2</v>
      </c>
      <c r="BJ83">
        <v>6.1827655881643295E-2</v>
      </c>
      <c r="BK83">
        <v>0.2740023136138916</v>
      </c>
      <c r="BL83">
        <v>0.10777285695075989</v>
      </c>
      <c r="BM83">
        <v>6.5187208354473114E-2</v>
      </c>
      <c r="BN83">
        <v>0.29653975367546082</v>
      </c>
      <c r="BO83">
        <v>0.19467020034790039</v>
      </c>
      <c r="BP83">
        <v>0.11742459982633591</v>
      </c>
      <c r="BQ83">
        <v>0.14720231294631958</v>
      </c>
      <c r="BR83">
        <v>8.2717619836330414E-2</v>
      </c>
      <c r="BS83">
        <v>0.18510021269321442</v>
      </c>
      <c r="BT83">
        <v>0.40001031756401062</v>
      </c>
      <c r="BU83">
        <v>6.7090809345245361E-2</v>
      </c>
      <c r="BV83">
        <v>4.5414065243676305E-4</v>
      </c>
      <c r="BW83">
        <v>2.1575694903731346E-2</v>
      </c>
      <c r="BX83">
        <v>4.6980399638414383E-2</v>
      </c>
      <c r="BY83">
        <v>0.38236516714096069</v>
      </c>
      <c r="BZ83">
        <v>0.12384799122810364</v>
      </c>
      <c r="CA83">
        <v>1.6537467017769814E-2</v>
      </c>
      <c r="CB83">
        <v>2.4105098098516464E-2</v>
      </c>
      <c r="CC83">
        <v>3.9487071335315704E-2</v>
      </c>
      <c r="CD83">
        <v>0.22704209387302399</v>
      </c>
      <c r="CE83">
        <v>0.46482175588607788</v>
      </c>
      <c r="CF83">
        <v>0.23904944956302643</v>
      </c>
      <c r="CG83">
        <v>0.22986814379692078</v>
      </c>
      <c r="CH83">
        <v>6.6260665655136108E-2</v>
      </c>
      <c r="CI83">
        <v>7.394903153181076E-2</v>
      </c>
      <c r="CJ83">
        <v>9.2157848179340363E-2</v>
      </c>
      <c r="CK83">
        <v>6.0014162212610245E-2</v>
      </c>
      <c r="CL83">
        <v>0.21928305923938751</v>
      </c>
      <c r="CM83">
        <v>0.12594775855541229</v>
      </c>
      <c r="CN83">
        <v>4.988919198513031E-2</v>
      </c>
      <c r="CO83">
        <v>2.8126033022999763E-2</v>
      </c>
      <c r="CP83">
        <v>1.6789663583040237E-2</v>
      </c>
      <c r="CQ83">
        <v>4.9985315650701523E-2</v>
      </c>
      <c r="CR83">
        <v>6.4169473946094513E-2</v>
      </c>
      <c r="CS83">
        <v>8.1722237169742584E-2</v>
      </c>
      <c r="CT83">
        <v>0.12694540619850159</v>
      </c>
      <c r="CU83">
        <v>8.8361755013465881E-2</v>
      </c>
      <c r="CV83">
        <v>4.8852056264877319E-2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0.54026538133621216</v>
      </c>
      <c r="DE83">
        <v>0.45973464846611023</v>
      </c>
      <c r="DF83">
        <v>0.10753898322582245</v>
      </c>
      <c r="DG83">
        <v>0.50504446029663086</v>
      </c>
      <c r="DH83">
        <v>0.31554800271987915</v>
      </c>
      <c r="DI83">
        <v>6.5942920744419098E-2</v>
      </c>
      <c r="DJ83">
        <v>5.9256702661514282E-3</v>
      </c>
      <c r="DK83">
        <v>4.073888435959816E-2</v>
      </c>
      <c r="DL83">
        <v>0.23550301790237427</v>
      </c>
      <c r="DM83">
        <v>0.12007951736450195</v>
      </c>
      <c r="DN83">
        <v>0.11873091757297516</v>
      </c>
      <c r="DO83">
        <v>0.35985735058784485</v>
      </c>
      <c r="DP83">
        <v>0.12509031593799591</v>
      </c>
      <c r="DX83">
        <v>1060.315673828125</v>
      </c>
      <c r="DY83">
        <v>1200.8984375</v>
      </c>
      <c r="DZ83">
        <v>870.10467529296875</v>
      </c>
      <c r="EA83">
        <v>268.23965454101563</v>
      </c>
      <c r="EB83">
        <v>757.341796875</v>
      </c>
      <c r="EC83">
        <v>1170.76904296875</v>
      </c>
      <c r="ED83">
        <v>1343.520751953125</v>
      </c>
      <c r="EE83">
        <v>1215.305419921875</v>
      </c>
      <c r="EF83">
        <v>408.84115600585938</v>
      </c>
      <c r="EG83">
        <v>612.42010498046875</v>
      </c>
      <c r="EH83">
        <v>724.3076171875</v>
      </c>
      <c r="EI83">
        <v>661.92120361328125</v>
      </c>
      <c r="EJ83">
        <v>956.32855224609375</v>
      </c>
      <c r="EK83">
        <v>2376.20263671875</v>
      </c>
      <c r="EL83">
        <v>489.30856323242188</v>
      </c>
      <c r="EM83">
        <v>1103.9163818359375</v>
      </c>
      <c r="EN83">
        <v>917.91705322265625</v>
      </c>
      <c r="EO83">
        <v>932.76983642578125</v>
      </c>
      <c r="EP83">
        <v>1164.8448486328125</v>
      </c>
      <c r="EQ83">
        <v>1869.2236328125</v>
      </c>
      <c r="ER83">
        <v>1049.9588623046875</v>
      </c>
      <c r="ES83">
        <v>1314.899658203125</v>
      </c>
      <c r="ET83">
        <v>967.96856689453125</v>
      </c>
      <c r="EU83">
        <v>724.58245849609375</v>
      </c>
      <c r="EV83">
        <v>773.85015869140625</v>
      </c>
      <c r="EW83">
        <v>580.20550537109375</v>
      </c>
      <c r="EX83">
        <v>344.87387084960938</v>
      </c>
      <c r="EY83">
        <v>1076.912353515625</v>
      </c>
      <c r="EZ83">
        <v>663.93939208984375</v>
      </c>
      <c r="FA83">
        <v>1711.16357421875</v>
      </c>
      <c r="FB83">
        <v>906.80181884765625</v>
      </c>
      <c r="FC83">
        <v>3126.679443359375</v>
      </c>
      <c r="FD83">
        <v>843.2071533203125</v>
      </c>
      <c r="FE83">
        <v>4.1892189979553223</v>
      </c>
      <c r="FF83">
        <v>2033.904296875</v>
      </c>
      <c r="FG83">
        <v>0.42035025358200073</v>
      </c>
      <c r="FH83">
        <v>0.19501973688602448</v>
      </c>
      <c r="FI83">
        <v>0.22699527442455292</v>
      </c>
      <c r="FJ83">
        <v>1056.3309326171875</v>
      </c>
      <c r="FK83">
        <v>596.076416015625</v>
      </c>
      <c r="FL83">
        <v>835.0537109375</v>
      </c>
      <c r="FM83">
        <v>0.44643563032150269</v>
      </c>
      <c r="FN83">
        <v>0.23490293323993683</v>
      </c>
      <c r="FO83">
        <v>0.24939544498920441</v>
      </c>
      <c r="FP83">
        <v>6.0767434537410736E-2</v>
      </c>
      <c r="FQ83">
        <v>8.4985438734292984E-3</v>
      </c>
      <c r="FR83">
        <v>0.69029539823532104</v>
      </c>
      <c r="FS83">
        <v>0.56207889318466187</v>
      </c>
      <c r="FT83">
        <v>0.59636473655700684</v>
      </c>
      <c r="FU83">
        <v>0.48112764954566956</v>
      </c>
      <c r="FV83">
        <v>0.73809051513671875</v>
      </c>
      <c r="FW83">
        <v>0.32868063449859619</v>
      </c>
      <c r="FX83">
        <v>2.0719882100820541E-2</v>
      </c>
      <c r="FY83">
        <v>0.18405896425247192</v>
      </c>
      <c r="FZ83">
        <v>0.25692015886306763</v>
      </c>
      <c r="GA83">
        <v>0.25272852182388306</v>
      </c>
      <c r="GB83">
        <v>0.28557246923446655</v>
      </c>
      <c r="GC83">
        <v>0.68515759706497192</v>
      </c>
      <c r="GD83">
        <v>0.31484240293502808</v>
      </c>
      <c r="GE83">
        <v>0.18718044459819794</v>
      </c>
      <c r="GF83">
        <v>0.39454934000968933</v>
      </c>
      <c r="GG83">
        <v>9.699007123708725E-2</v>
      </c>
      <c r="GH83">
        <v>3.637300431728363E-2</v>
      </c>
      <c r="GI83">
        <v>0.21618111431598663</v>
      </c>
      <c r="GJ83">
        <v>6.8726025521755219E-2</v>
      </c>
      <c r="GK83">
        <v>0.981850266456604</v>
      </c>
      <c r="GL83">
        <v>0.92366033792495728</v>
      </c>
      <c r="GM83">
        <v>0.3383064866065979</v>
      </c>
      <c r="GN83">
        <v>0.31691458821296692</v>
      </c>
    </row>
    <row r="84" spans="1:196" x14ac:dyDescent="0.25">
      <c r="A84" s="156" t="str">
        <f t="shared" si="1"/>
        <v>2012_2_RJ</v>
      </c>
      <c r="B84">
        <v>2012</v>
      </c>
      <c r="C84">
        <v>2</v>
      </c>
      <c r="D84" t="s">
        <v>19</v>
      </c>
      <c r="E84">
        <v>3229735.6036682129</v>
      </c>
      <c r="F84">
        <v>5332276.7022247314</v>
      </c>
      <c r="G84">
        <v>2102541.0985565186</v>
      </c>
      <c r="H84">
        <v>3006105.5229949951</v>
      </c>
      <c r="I84">
        <v>221082.98136901855</v>
      </c>
      <c r="J84">
        <v>3.6176643334329128E-3</v>
      </c>
      <c r="K84">
        <v>0.39430457353591919</v>
      </c>
      <c r="L84">
        <v>2.0479487720876932E-3</v>
      </c>
      <c r="M84">
        <v>0.10544919222593307</v>
      </c>
      <c r="N84">
        <v>0.46934443712234497</v>
      </c>
      <c r="O84">
        <v>0.53065556287765503</v>
      </c>
      <c r="P84">
        <v>1.2752200476825237E-2</v>
      </c>
      <c r="Q84">
        <v>0.25626435875892639</v>
      </c>
      <c r="R84">
        <v>0.48433768749237061</v>
      </c>
      <c r="S84">
        <v>0.21322368085384369</v>
      </c>
      <c r="T84">
        <v>3.3422075212001801E-2</v>
      </c>
      <c r="U84">
        <v>2.3227056488394737E-2</v>
      </c>
      <c r="V84">
        <v>0.16179828345775604</v>
      </c>
      <c r="W84">
        <v>0.11845817416906357</v>
      </c>
      <c r="X84">
        <v>6.0868512839078903E-2</v>
      </c>
      <c r="Y84">
        <v>0.3265814483165741</v>
      </c>
      <c r="Z84">
        <v>0.3090665340423584</v>
      </c>
      <c r="AA84">
        <v>1.9454050343483686E-3</v>
      </c>
      <c r="AB84">
        <v>9.7406305372714996E-2</v>
      </c>
      <c r="AC84">
        <v>6.8063013255596161E-2</v>
      </c>
      <c r="AD84">
        <v>0.17628340423107147</v>
      </c>
      <c r="AE84">
        <v>0.59059494733810425</v>
      </c>
      <c r="AF84">
        <v>6.556246429681778E-2</v>
      </c>
      <c r="AG84">
        <v>1.4446774730458856E-4</v>
      </c>
      <c r="AH84">
        <v>0.60569542646408081</v>
      </c>
      <c r="AI84">
        <v>0.51257884502410889</v>
      </c>
      <c r="AJ84">
        <v>0.72164487838745117</v>
      </c>
      <c r="AK84">
        <v>0.11247522383928299</v>
      </c>
      <c r="AL84">
        <v>0.73254501819610596</v>
      </c>
      <c r="AM84">
        <v>0.82944440841674805</v>
      </c>
      <c r="AN84">
        <v>0.57962220907211304</v>
      </c>
      <c r="AO84">
        <v>0.14162342250347137</v>
      </c>
      <c r="AP84">
        <v>0.33923152089118958</v>
      </c>
      <c r="AQ84">
        <v>0.44956123828887939</v>
      </c>
      <c r="AR84">
        <v>0.53663158416748047</v>
      </c>
      <c r="AS84">
        <v>0.50181335210800171</v>
      </c>
      <c r="AT84">
        <v>0.69039809703826904</v>
      </c>
      <c r="AU84">
        <v>0.75835621356964111</v>
      </c>
      <c r="AV84">
        <v>9.1324537061154842E-4</v>
      </c>
      <c r="AW84">
        <v>4.572613537311554E-2</v>
      </c>
      <c r="AX84">
        <v>3.1951308250427246E-2</v>
      </c>
      <c r="AY84">
        <v>8.2753971219062805E-2</v>
      </c>
      <c r="AZ84">
        <v>0.27724719047546387</v>
      </c>
      <c r="BA84">
        <v>3.0777458101511002E-2</v>
      </c>
      <c r="BB84">
        <v>6.7818531533703208E-5</v>
      </c>
      <c r="BC84">
        <v>0.46159705519676208</v>
      </c>
      <c r="BD84">
        <v>0.53840291500091553</v>
      </c>
      <c r="BE84">
        <v>1.033381000161171E-2</v>
      </c>
      <c r="BF84">
        <v>0.24057120084762573</v>
      </c>
      <c r="BG84">
        <v>0.49205505847930908</v>
      </c>
      <c r="BH84">
        <v>0.22155353426933289</v>
      </c>
      <c r="BI84">
        <v>3.5486403852701187E-2</v>
      </c>
      <c r="BJ84">
        <v>2.3199645802378654E-2</v>
      </c>
      <c r="BK84">
        <v>0.16190676391124725</v>
      </c>
      <c r="BL84">
        <v>0.11599309742450714</v>
      </c>
      <c r="BM84">
        <v>5.7161036878824234E-2</v>
      </c>
      <c r="BN84">
        <v>0.32360237836837769</v>
      </c>
      <c r="BO84">
        <v>0.31813710927963257</v>
      </c>
      <c r="BP84">
        <v>1.9454050343483686E-3</v>
      </c>
      <c r="BQ84">
        <v>9.7406305372714996E-2</v>
      </c>
      <c r="BR84">
        <v>6.8063013255596161E-2</v>
      </c>
      <c r="BS84">
        <v>0.17628340423107147</v>
      </c>
      <c r="BT84">
        <v>0.59059494733810425</v>
      </c>
      <c r="BU84">
        <v>6.556246429681778E-2</v>
      </c>
      <c r="BV84">
        <v>1.4446774730458856E-4</v>
      </c>
      <c r="BW84">
        <v>3.1000586226582527E-2</v>
      </c>
      <c r="BX84">
        <v>4.1509732604026794E-2</v>
      </c>
      <c r="BY84">
        <v>0.47460615634918213</v>
      </c>
      <c r="BZ84">
        <v>8.0313317477703094E-2</v>
      </c>
      <c r="CA84">
        <v>2.0014295354485512E-2</v>
      </c>
      <c r="CB84">
        <v>7.0480126887559891E-3</v>
      </c>
      <c r="CC84">
        <v>2.8068944811820984E-2</v>
      </c>
      <c r="CD84">
        <v>0.2099418044090271</v>
      </c>
      <c r="CE84">
        <v>0.4875609278678894</v>
      </c>
      <c r="CF84">
        <v>0.22400698065757751</v>
      </c>
      <c r="CG84">
        <v>0.21450026333332062</v>
      </c>
      <c r="CH84">
        <v>7.393183559179306E-2</v>
      </c>
      <c r="CI84">
        <v>6.8452343344688416E-2</v>
      </c>
      <c r="CJ84">
        <v>8.3666704595088959E-2</v>
      </c>
      <c r="CK84">
        <v>5.4995831102132797E-2</v>
      </c>
      <c r="CL84">
        <v>0.24575473368167877</v>
      </c>
      <c r="CM84">
        <v>0.12576152384281158</v>
      </c>
      <c r="CN84">
        <v>5.3268022835254669E-2</v>
      </c>
      <c r="CO84">
        <v>3.2349783927202225E-2</v>
      </c>
      <c r="CP84">
        <v>1.1752288788557053E-2</v>
      </c>
      <c r="CQ84">
        <v>7.0339441299438477E-2</v>
      </c>
      <c r="CR84">
        <v>6.8617008626461029E-2</v>
      </c>
      <c r="CS84">
        <v>8.7513506412506104E-2</v>
      </c>
      <c r="CT84">
        <v>0.12593315541744232</v>
      </c>
      <c r="CU84">
        <v>7.7039442956447601E-2</v>
      </c>
      <c r="CV84">
        <v>4.05244380235672E-2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0</v>
      </c>
      <c r="DD84">
        <v>0.5736619234085083</v>
      </c>
      <c r="DE84">
        <v>0.4263380765914917</v>
      </c>
      <c r="DF84">
        <v>4.5782413333654404E-2</v>
      </c>
      <c r="DG84">
        <v>0.47081217169761658</v>
      </c>
      <c r="DH84">
        <v>0.376900315284729</v>
      </c>
      <c r="DI84">
        <v>0.10076702386140823</v>
      </c>
      <c r="DJ84">
        <v>5.7380925863981247E-3</v>
      </c>
      <c r="DK84">
        <v>2.3867379873991013E-2</v>
      </c>
      <c r="DL84">
        <v>0.16218748688697815</v>
      </c>
      <c r="DM84">
        <v>0.15144389867782593</v>
      </c>
      <c r="DN84">
        <v>0.11198101937770844</v>
      </c>
      <c r="DO84">
        <v>0.36754989624023438</v>
      </c>
      <c r="DP84">
        <v>0.1829703152179718</v>
      </c>
      <c r="DX84">
        <v>1449.277587890625</v>
      </c>
      <c r="DY84">
        <v>1655.6993408203125</v>
      </c>
      <c r="DZ84">
        <v>1208.509033203125</v>
      </c>
      <c r="EA84">
        <v>391.53875732421875</v>
      </c>
      <c r="EB84">
        <v>971.7935791015625</v>
      </c>
      <c r="EC84">
        <v>1549.94580078125</v>
      </c>
      <c r="ED84">
        <v>1742.0057373046875</v>
      </c>
      <c r="EE84">
        <v>1770.8131103515625</v>
      </c>
      <c r="EF84">
        <v>766.53314208984375</v>
      </c>
      <c r="EG84">
        <v>687.785400390625</v>
      </c>
      <c r="EH84">
        <v>719.59442138671875</v>
      </c>
      <c r="EI84">
        <v>756.6990966796875</v>
      </c>
      <c r="EJ84">
        <v>1053.042724609375</v>
      </c>
      <c r="EK84">
        <v>2680.12890625</v>
      </c>
      <c r="EL84">
        <v>637.66314697265625</v>
      </c>
      <c r="EM84">
        <v>1771.42626953125</v>
      </c>
      <c r="EN84">
        <v>1135.0084228515625</v>
      </c>
      <c r="EO84">
        <v>1041.555419921875</v>
      </c>
      <c r="EP84">
        <v>1434.434326171875</v>
      </c>
      <c r="EQ84">
        <v>2553.036865234375</v>
      </c>
      <c r="ER84">
        <v>518.59210205078125</v>
      </c>
      <c r="ES84">
        <v>1799.68505859375</v>
      </c>
      <c r="ET84">
        <v>1295.15625</v>
      </c>
      <c r="EU84">
        <v>952.942138671875</v>
      </c>
      <c r="EV84">
        <v>1045.437744140625</v>
      </c>
      <c r="EW84">
        <v>623.01708984375</v>
      </c>
      <c r="EX84">
        <v>486.16030883789063</v>
      </c>
      <c r="EY84">
        <v>1309.8565673828125</v>
      </c>
      <c r="EZ84">
        <v>941.77447509765625</v>
      </c>
      <c r="FA84">
        <v>2966.702880859375</v>
      </c>
      <c r="FB84">
        <v>992.47869873046875</v>
      </c>
      <c r="FC84">
        <v>3607.141357421875</v>
      </c>
      <c r="FD84">
        <v>1247.5308837890625</v>
      </c>
      <c r="FE84">
        <v>0</v>
      </c>
      <c r="FF84">
        <v>2683.295166015625</v>
      </c>
      <c r="FG84">
        <v>0.52562105655670166</v>
      </c>
      <c r="FH84">
        <v>0.12887105345726013</v>
      </c>
      <c r="FI84">
        <v>0.2099418044090271</v>
      </c>
      <c r="FJ84">
        <v>1311.541015625</v>
      </c>
      <c r="FK84">
        <v>782.483154296875</v>
      </c>
      <c r="FL84">
        <v>1222.6318359375</v>
      </c>
      <c r="FM84">
        <v>0.46995311975479126</v>
      </c>
      <c r="FN84">
        <v>0.22114430367946625</v>
      </c>
      <c r="FO84">
        <v>0.23185732960700989</v>
      </c>
      <c r="FP84">
        <v>6.817915290594101E-2</v>
      </c>
      <c r="FQ84">
        <v>8.8660968467593193E-3</v>
      </c>
      <c r="FR84">
        <v>0.65970563888549805</v>
      </c>
      <c r="FS84">
        <v>0.57695460319519043</v>
      </c>
      <c r="FT84">
        <v>0.57417583465576172</v>
      </c>
      <c r="FU84">
        <v>0.49157154560089111</v>
      </c>
      <c r="FV84">
        <v>0.69126802682876587</v>
      </c>
      <c r="FW84">
        <v>0.33803087472915649</v>
      </c>
      <c r="FX84">
        <v>1.2754134833812714E-2</v>
      </c>
      <c r="FY84">
        <v>0.13491681218147278</v>
      </c>
      <c r="FZ84">
        <v>0.20706914365291595</v>
      </c>
      <c r="GA84">
        <v>0.28365591168403625</v>
      </c>
      <c r="GB84">
        <v>0.3616040050983429</v>
      </c>
      <c r="GC84">
        <v>0.71130138635635376</v>
      </c>
      <c r="GD84">
        <v>0.28869861364364624</v>
      </c>
      <c r="GE84">
        <v>7.6784707605838776E-2</v>
      </c>
      <c r="GF84">
        <v>0.29391828179359436</v>
      </c>
      <c r="GG84">
        <v>0.15036600828170776</v>
      </c>
      <c r="GH84">
        <v>3.4407727420330048E-2</v>
      </c>
      <c r="GI84">
        <v>0.2922859787940979</v>
      </c>
      <c r="GJ84">
        <v>0.15223728120326996</v>
      </c>
      <c r="GK84">
        <v>0.95796698331832886</v>
      </c>
      <c r="GL84">
        <v>0.92873114347457886</v>
      </c>
      <c r="GM84">
        <v>0.25779858231544495</v>
      </c>
      <c r="GN84">
        <v>0.19690239429473877</v>
      </c>
    </row>
    <row r="85" spans="1:196" x14ac:dyDescent="0.25">
      <c r="A85" s="156" t="str">
        <f t="shared" si="1"/>
        <v>2012_2_RMRJ</v>
      </c>
      <c r="B85">
        <v>2012</v>
      </c>
      <c r="C85">
        <v>2</v>
      </c>
      <c r="D85" t="s">
        <v>17</v>
      </c>
      <c r="E85">
        <v>5881095.0469741821</v>
      </c>
      <c r="F85">
        <v>9889860.0390472412</v>
      </c>
      <c r="G85">
        <v>4008764.9920730591</v>
      </c>
      <c r="H85">
        <v>5463558.292678833</v>
      </c>
      <c r="I85">
        <v>412034.28258514404</v>
      </c>
      <c r="J85">
        <v>3.6439686082303524E-3</v>
      </c>
      <c r="K85">
        <v>0.40534090995788574</v>
      </c>
      <c r="L85">
        <v>2.4229616392403841E-3</v>
      </c>
      <c r="M85">
        <v>9.3197479844093323E-2</v>
      </c>
      <c r="N85">
        <v>0.45697158575057983</v>
      </c>
      <c r="O85">
        <v>0.54302841424942017</v>
      </c>
      <c r="P85">
        <v>1.4347975142300129E-2</v>
      </c>
      <c r="Q85">
        <v>0.26328083872795105</v>
      </c>
      <c r="R85">
        <v>0.48574820160865784</v>
      </c>
      <c r="S85">
        <v>0.20840880274772644</v>
      </c>
      <c r="T85">
        <v>2.8214193880558014E-2</v>
      </c>
      <c r="U85">
        <v>2.3869888857007027E-2</v>
      </c>
      <c r="V85">
        <v>0.19706337153911591</v>
      </c>
      <c r="W85">
        <v>0.13099247217178345</v>
      </c>
      <c r="X85">
        <v>6.5618924796581268E-2</v>
      </c>
      <c r="Y85">
        <v>0.34660300612449646</v>
      </c>
      <c r="Z85">
        <v>0.23585233092308044</v>
      </c>
      <c r="AA85">
        <v>4.7255950048565865E-3</v>
      </c>
      <c r="AB85">
        <v>0.10362508147954941</v>
      </c>
      <c r="AC85">
        <v>8.8533051311969757E-2</v>
      </c>
      <c r="AD85">
        <v>0.18911580741405487</v>
      </c>
      <c r="AE85">
        <v>0.54999446868896484</v>
      </c>
      <c r="AF85">
        <v>6.3672438263893127E-2</v>
      </c>
      <c r="AG85">
        <v>3.3358100336045027E-4</v>
      </c>
      <c r="AH85">
        <v>0.59465909004211426</v>
      </c>
      <c r="AI85">
        <v>0.49605083465576172</v>
      </c>
      <c r="AJ85">
        <v>0.71411967277526855</v>
      </c>
      <c r="AK85">
        <v>0.11065428704023361</v>
      </c>
      <c r="AL85">
        <v>0.72089117765426636</v>
      </c>
      <c r="AM85">
        <v>0.80846458673477173</v>
      </c>
      <c r="AN85">
        <v>0.56350451707839966</v>
      </c>
      <c r="AO85">
        <v>0.13057109713554382</v>
      </c>
      <c r="AP85">
        <v>0.31487339735031128</v>
      </c>
      <c r="AQ85">
        <v>0.44785758852958679</v>
      </c>
      <c r="AR85">
        <v>0.55123525857925415</v>
      </c>
      <c r="AS85">
        <v>0.5023953914642334</v>
      </c>
      <c r="AT85">
        <v>0.71013385057449341</v>
      </c>
      <c r="AU85">
        <v>0.76207590103149414</v>
      </c>
      <c r="AV85">
        <v>2.1504263859242201E-3</v>
      </c>
      <c r="AW85">
        <v>4.7155566513538361E-2</v>
      </c>
      <c r="AX85">
        <v>4.0287796407938004E-2</v>
      </c>
      <c r="AY85">
        <v>8.6058922111988068E-2</v>
      </c>
      <c r="AZ85">
        <v>0.25028014183044434</v>
      </c>
      <c r="BA85">
        <v>2.8974739834666252E-2</v>
      </c>
      <c r="BB85">
        <v>1.5179917681962252E-4</v>
      </c>
      <c r="BC85">
        <v>0.44963517785072327</v>
      </c>
      <c r="BD85">
        <v>0.55036479234695435</v>
      </c>
      <c r="BE85">
        <v>1.1054190807044506E-2</v>
      </c>
      <c r="BF85">
        <v>0.24646949768066406</v>
      </c>
      <c r="BG85">
        <v>0.49516028165817261</v>
      </c>
      <c r="BH85">
        <v>0.21741563081741333</v>
      </c>
      <c r="BI85">
        <v>2.9900390654802322E-2</v>
      </c>
      <c r="BJ85">
        <v>2.403566986322403E-2</v>
      </c>
      <c r="BK85">
        <v>0.19640794396400452</v>
      </c>
      <c r="BL85">
        <v>0.13011014461517334</v>
      </c>
      <c r="BM85">
        <v>6.1859793961048126E-2</v>
      </c>
      <c r="BN85">
        <v>0.34522947669029236</v>
      </c>
      <c r="BO85">
        <v>0.24235695600509644</v>
      </c>
      <c r="BP85">
        <v>4.7259624116122723E-3</v>
      </c>
      <c r="BQ85">
        <v>0.10363314300775528</v>
      </c>
      <c r="BR85">
        <v>8.8539935648441315E-2</v>
      </c>
      <c r="BS85">
        <v>0.18905274569988251</v>
      </c>
      <c r="BT85">
        <v>0.5500372052192688</v>
      </c>
      <c r="BU85">
        <v>6.3677385449409485E-2</v>
      </c>
      <c r="BV85">
        <v>3.3360696397721767E-4</v>
      </c>
      <c r="BW85">
        <v>3.5496227443218231E-2</v>
      </c>
      <c r="BX85">
        <v>5.1888197660446167E-2</v>
      </c>
      <c r="BY85">
        <v>0.46573680639266968</v>
      </c>
      <c r="BZ85">
        <v>8.8049329817295074E-2</v>
      </c>
      <c r="CA85">
        <v>1.6669292002916336E-2</v>
      </c>
      <c r="CB85">
        <v>1.1018984951078892E-2</v>
      </c>
      <c r="CC85">
        <v>2.8697829693555832E-2</v>
      </c>
      <c r="CD85">
        <v>0.20682287216186523</v>
      </c>
      <c r="CE85">
        <v>0.48595792055130005</v>
      </c>
      <c r="CF85">
        <v>0.22451937198638916</v>
      </c>
      <c r="CG85">
        <v>0.22027398645877838</v>
      </c>
      <c r="CH85">
        <v>6.924872100353241E-2</v>
      </c>
      <c r="CI85">
        <v>7.0060811936855316E-2</v>
      </c>
      <c r="CJ85">
        <v>8.5073761641979218E-2</v>
      </c>
      <c r="CK85">
        <v>5.7427048683166504E-2</v>
      </c>
      <c r="CL85">
        <v>0.27397051453590393</v>
      </c>
      <c r="CM85">
        <v>0.1298128217458725</v>
      </c>
      <c r="CN85">
        <v>5.1774110645055771E-2</v>
      </c>
      <c r="CO85">
        <v>3.054983913898468E-2</v>
      </c>
      <c r="CP85">
        <v>1.547536626458168E-2</v>
      </c>
      <c r="CQ85">
        <v>6.1404101550579071E-2</v>
      </c>
      <c r="CR85">
        <v>7.371964305639267E-2</v>
      </c>
      <c r="CS85">
        <v>7.5563438236713409E-2</v>
      </c>
      <c r="CT85">
        <v>0.1230669841170311</v>
      </c>
      <c r="CU85">
        <v>7.3945470154285431E-2</v>
      </c>
      <c r="CV85">
        <v>4.4367477297782898E-2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0.55489355325698853</v>
      </c>
      <c r="DE85">
        <v>0.44510644674301147</v>
      </c>
      <c r="DF85">
        <v>5.6107286363840103E-2</v>
      </c>
      <c r="DG85">
        <v>0.48782232403755188</v>
      </c>
      <c r="DH85">
        <v>0.35896217823028564</v>
      </c>
      <c r="DI85">
        <v>9.0876132249832153E-2</v>
      </c>
      <c r="DJ85">
        <v>6.2320861034095287E-3</v>
      </c>
      <c r="DK85">
        <v>2.0920528098940849E-2</v>
      </c>
      <c r="DL85">
        <v>0.20735473930835724</v>
      </c>
      <c r="DM85">
        <v>0.14128072559833527</v>
      </c>
      <c r="DN85">
        <v>0.11526448279619217</v>
      </c>
      <c r="DO85">
        <v>0.36582109332084656</v>
      </c>
      <c r="DP85">
        <v>0.14935843646526337</v>
      </c>
      <c r="DX85">
        <v>1205.4189453125</v>
      </c>
      <c r="DY85">
        <v>1365.137939453125</v>
      </c>
      <c r="DZ85">
        <v>1009.89111328125</v>
      </c>
      <c r="EA85">
        <v>380.26104736328125</v>
      </c>
      <c r="EB85">
        <v>853.17108154296875</v>
      </c>
      <c r="EC85">
        <v>1275.9620361328125</v>
      </c>
      <c r="ED85">
        <v>1449.302001953125</v>
      </c>
      <c r="EE85">
        <v>1474.6392822265625</v>
      </c>
      <c r="EF85">
        <v>665.18011474609375</v>
      </c>
      <c r="EG85">
        <v>656.50677490234375</v>
      </c>
      <c r="EH85">
        <v>698.30810546875</v>
      </c>
      <c r="EI85">
        <v>708.44451904296875</v>
      </c>
      <c r="EJ85">
        <v>968.338134765625</v>
      </c>
      <c r="EK85">
        <v>2440.822265625</v>
      </c>
      <c r="EL85">
        <v>525.67413330078125</v>
      </c>
      <c r="EM85">
        <v>1397.8648681640625</v>
      </c>
      <c r="EN85">
        <v>952.22100830078125</v>
      </c>
      <c r="EO85">
        <v>914.19921875</v>
      </c>
      <c r="EP85">
        <v>1210.153076171875</v>
      </c>
      <c r="EQ85">
        <v>2112.888916015625</v>
      </c>
      <c r="ER85">
        <v>2332.575439453125</v>
      </c>
      <c r="ES85">
        <v>1452.137939453125</v>
      </c>
      <c r="ET85">
        <v>1096.8831787109375</v>
      </c>
      <c r="EU85">
        <v>859.09051513671875</v>
      </c>
      <c r="EV85">
        <v>927.97479248046875</v>
      </c>
      <c r="EW85">
        <v>611.77801513671875</v>
      </c>
      <c r="EX85">
        <v>481.37826538085938</v>
      </c>
      <c r="EY85">
        <v>1115.1219482421875</v>
      </c>
      <c r="EZ85">
        <v>822.109130859375</v>
      </c>
      <c r="FA85">
        <v>2418.01806640625</v>
      </c>
      <c r="FB85">
        <v>833.99603271484375</v>
      </c>
      <c r="FC85">
        <v>2781.225830078125</v>
      </c>
      <c r="FD85">
        <v>1065.6414794921875</v>
      </c>
      <c r="FE85">
        <v>0</v>
      </c>
      <c r="FF85">
        <v>2331.66064453125</v>
      </c>
      <c r="FG85">
        <v>0.51786208152770996</v>
      </c>
      <c r="FH85">
        <v>0.1510225385427475</v>
      </c>
      <c r="FI85">
        <v>0.20680679380893707</v>
      </c>
      <c r="FJ85">
        <v>1108.025634765625</v>
      </c>
      <c r="FK85">
        <v>693.39324951171875</v>
      </c>
      <c r="FL85">
        <v>1043.1796875</v>
      </c>
      <c r="FM85">
        <v>0.46873924136161804</v>
      </c>
      <c r="FN85">
        <v>0.22177118062973022</v>
      </c>
      <c r="FO85">
        <v>0.23696973919868469</v>
      </c>
      <c r="FP85">
        <v>6.5354548394680023E-2</v>
      </c>
      <c r="FQ85">
        <v>7.1652922779321671E-3</v>
      </c>
      <c r="FR85">
        <v>0.65779024362564087</v>
      </c>
      <c r="FS85">
        <v>0.55682754516601563</v>
      </c>
      <c r="FT85">
        <v>0.56201237440109253</v>
      </c>
      <c r="FU85">
        <v>0.47092634439468384</v>
      </c>
      <c r="FV85">
        <v>0.69303661584854126</v>
      </c>
      <c r="FW85">
        <v>0.34410044550895691</v>
      </c>
      <c r="FX85">
        <v>1.588798500597477E-2</v>
      </c>
      <c r="FY85">
        <v>0.14777871966362</v>
      </c>
      <c r="FZ85">
        <v>0.22858050465583801</v>
      </c>
      <c r="GA85">
        <v>0.28472793102264404</v>
      </c>
      <c r="GB85">
        <v>0.32302483916282654</v>
      </c>
      <c r="GC85">
        <v>0.70582067966461182</v>
      </c>
      <c r="GD85">
        <v>0.29417935013771057</v>
      </c>
      <c r="GE85">
        <v>8.567655086517334E-2</v>
      </c>
      <c r="GF85">
        <v>0.34312897920608521</v>
      </c>
      <c r="GG85">
        <v>0.14889577031135559</v>
      </c>
      <c r="GH85">
        <v>3.7737902253866196E-2</v>
      </c>
      <c r="GI85">
        <v>0.2760089635848999</v>
      </c>
      <c r="GJ85">
        <v>0.10855183750391006</v>
      </c>
      <c r="GK85">
        <v>0.97032743692398071</v>
      </c>
      <c r="GL85">
        <v>0.92748099565505981</v>
      </c>
      <c r="GM85">
        <v>0.27641409635543823</v>
      </c>
      <c r="GN85">
        <v>0.22578264772891998</v>
      </c>
    </row>
    <row r="86" spans="1:196" x14ac:dyDescent="0.25">
      <c r="A86" s="156" t="str">
        <f t="shared" si="1"/>
        <v>2012_2_SEMT</v>
      </c>
      <c r="B86">
        <v>2012</v>
      </c>
      <c r="C86">
        <v>2</v>
      </c>
      <c r="D86" t="s">
        <v>15</v>
      </c>
      <c r="E86">
        <v>20477863.982597351</v>
      </c>
      <c r="F86">
        <v>32388015.000839233</v>
      </c>
      <c r="G86">
        <v>11910151.018241882</v>
      </c>
      <c r="H86">
        <v>18873459.943473816</v>
      </c>
      <c r="I86">
        <v>1582568.9073562622</v>
      </c>
      <c r="J86">
        <v>4.3700197711586952E-3</v>
      </c>
      <c r="K86">
        <v>0.36773326992988586</v>
      </c>
      <c r="L86">
        <v>4.4878870248794556E-3</v>
      </c>
      <c r="M86">
        <v>7.6231896877288818E-2</v>
      </c>
      <c r="N86">
        <v>0.45851543545722961</v>
      </c>
      <c r="O86">
        <v>0.541484534740448</v>
      </c>
      <c r="P86">
        <v>2.508925087749958E-2</v>
      </c>
      <c r="Q86">
        <v>0.29166781902313232</v>
      </c>
      <c r="R86">
        <v>0.46710488200187683</v>
      </c>
      <c r="S86">
        <v>0.19148148596286774</v>
      </c>
      <c r="T86">
        <v>2.4656560271978378E-2</v>
      </c>
      <c r="U86">
        <v>2.7686657384037971E-2</v>
      </c>
      <c r="V86">
        <v>0.18334217369556427</v>
      </c>
      <c r="W86">
        <v>0.11145811527967453</v>
      </c>
      <c r="X86">
        <v>6.5434329211711884E-2</v>
      </c>
      <c r="Y86">
        <v>0.35255387425422668</v>
      </c>
      <c r="Z86">
        <v>0.25952485203742981</v>
      </c>
      <c r="AA86">
        <v>5.0634429790079594E-3</v>
      </c>
      <c r="AB86">
        <v>0.14740456640720367</v>
      </c>
      <c r="AC86">
        <v>8.1640690565109253E-2</v>
      </c>
      <c r="AD86">
        <v>0.18275463581085205</v>
      </c>
      <c r="AE86">
        <v>0.53351640701293945</v>
      </c>
      <c r="AF86">
        <v>4.9492649734020233E-2</v>
      </c>
      <c r="AG86">
        <v>1.27646722830832E-4</v>
      </c>
      <c r="AH86">
        <v>0.63226670026779175</v>
      </c>
      <c r="AI86">
        <v>0.54010683298110962</v>
      </c>
      <c r="AJ86">
        <v>0.73905020952224731</v>
      </c>
      <c r="AK86">
        <v>0.19604170322418213</v>
      </c>
      <c r="AL86">
        <v>0.78133255243301392</v>
      </c>
      <c r="AM86">
        <v>0.8209570050239563</v>
      </c>
      <c r="AN86">
        <v>0.58146524429321289</v>
      </c>
      <c r="AO86">
        <v>0.13543699681758881</v>
      </c>
      <c r="AP86">
        <v>0.3497677743434906</v>
      </c>
      <c r="AQ86">
        <v>0.46623897552490234</v>
      </c>
      <c r="AR86">
        <v>0.56794750690460205</v>
      </c>
      <c r="AS86">
        <v>0.5373225212097168</v>
      </c>
      <c r="AT86">
        <v>0.75231248140335083</v>
      </c>
      <c r="AU86">
        <v>0.80456697940826416</v>
      </c>
      <c r="AV86">
        <v>2.4175073485821486E-3</v>
      </c>
      <c r="AW86">
        <v>7.0377334952354431E-2</v>
      </c>
      <c r="AX86">
        <v>3.8978807628154755E-2</v>
      </c>
      <c r="AY86">
        <v>8.7254993617534637E-2</v>
      </c>
      <c r="AZ86">
        <v>0.25472387671470642</v>
      </c>
      <c r="BA86">
        <v>2.3629939183592796E-2</v>
      </c>
      <c r="BB86">
        <v>6.0944083088543266E-5</v>
      </c>
      <c r="BC86">
        <v>0.45188155770301819</v>
      </c>
      <c r="BD86">
        <v>0.5481184720993042</v>
      </c>
      <c r="BE86">
        <v>1.8399769440293312E-2</v>
      </c>
      <c r="BF86">
        <v>0.27520108222961426</v>
      </c>
      <c r="BG86">
        <v>0.47950342297554016</v>
      </c>
      <c r="BH86">
        <v>0.20085372030735016</v>
      </c>
      <c r="BI86">
        <v>2.6042021811008453E-2</v>
      </c>
      <c r="BJ86">
        <v>2.8352510184049606E-2</v>
      </c>
      <c r="BK86">
        <v>0.18585222959518433</v>
      </c>
      <c r="BL86">
        <v>0.11113350838422775</v>
      </c>
      <c r="BM86">
        <v>6.0460947453975677E-2</v>
      </c>
      <c r="BN86">
        <v>0.3462938666343689</v>
      </c>
      <c r="BO86">
        <v>0.26790693402290344</v>
      </c>
      <c r="BP86">
        <v>5.0637675449252129E-3</v>
      </c>
      <c r="BQ86">
        <v>0.14741401374340057</v>
      </c>
      <c r="BR86">
        <v>8.1645920872688293E-2</v>
      </c>
      <c r="BS86">
        <v>0.18274384737014771</v>
      </c>
      <c r="BT86">
        <v>0.53350895643234253</v>
      </c>
      <c r="BU86">
        <v>4.9495823681354523E-2</v>
      </c>
      <c r="BV86">
        <v>1.2765490100719035E-4</v>
      </c>
      <c r="BW86">
        <v>3.0342046171426773E-2</v>
      </c>
      <c r="BX86">
        <v>4.4384453445672989E-2</v>
      </c>
      <c r="BY86">
        <v>0.50039941072463989</v>
      </c>
      <c r="BZ86">
        <v>9.7206994891166687E-2</v>
      </c>
      <c r="CA86">
        <v>1.4616287313401699E-2</v>
      </c>
      <c r="CB86">
        <v>1.0392087511718273E-2</v>
      </c>
      <c r="CC86">
        <v>3.6078900098800659E-2</v>
      </c>
      <c r="CD86">
        <v>0.1858600527048111</v>
      </c>
      <c r="CE86">
        <v>0.45767936110496521</v>
      </c>
      <c r="CF86">
        <v>0.22947023808956146</v>
      </c>
      <c r="CG86">
        <v>0.24106180667877197</v>
      </c>
      <c r="CH86">
        <v>7.1788601577281952E-2</v>
      </c>
      <c r="CI86">
        <v>7.7281929552555084E-2</v>
      </c>
      <c r="CJ86">
        <v>9.0773828327655792E-2</v>
      </c>
      <c r="CK86">
        <v>6.5857335925102234E-2</v>
      </c>
      <c r="CL86">
        <v>0.32032421231269836</v>
      </c>
      <c r="CM86">
        <v>0.12850797176361084</v>
      </c>
      <c r="CN86">
        <v>5.3337555378675461E-2</v>
      </c>
      <c r="CO86">
        <v>3.2350275665521622E-2</v>
      </c>
      <c r="CP86">
        <v>2.6560241356492043E-2</v>
      </c>
      <c r="CQ86">
        <v>5.0730083137750626E-2</v>
      </c>
      <c r="CR86">
        <v>6.5031766891479492E-2</v>
      </c>
      <c r="CS86">
        <v>8.0375790596008301E-2</v>
      </c>
      <c r="CT86">
        <v>0.14767831563949585</v>
      </c>
      <c r="CU86">
        <v>9.3229278922080994E-2</v>
      </c>
      <c r="CV86">
        <v>4.8027046024799347E-2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0.53856313228607178</v>
      </c>
      <c r="DE86">
        <v>0.46143683791160583</v>
      </c>
      <c r="DF86">
        <v>0.10399188846349716</v>
      </c>
      <c r="DG86">
        <v>0.48499876260757446</v>
      </c>
      <c r="DH86">
        <v>0.32238107919692993</v>
      </c>
      <c r="DI86">
        <v>8.0154292285442352E-2</v>
      </c>
      <c r="DJ86">
        <v>8.4739625453948975E-3</v>
      </c>
      <c r="DK86">
        <v>1.8174318596720695E-2</v>
      </c>
      <c r="DL86">
        <v>0.15428011119365692</v>
      </c>
      <c r="DM86">
        <v>0.11592016369104385</v>
      </c>
      <c r="DN86">
        <v>0.12503868341445923</v>
      </c>
      <c r="DO86">
        <v>0.4253043532371521</v>
      </c>
      <c r="DP86">
        <v>0.16128236055374146</v>
      </c>
      <c r="DX86">
        <v>1394.7921142578125</v>
      </c>
      <c r="DY86">
        <v>1592.8056640625</v>
      </c>
      <c r="DZ86">
        <v>1154.6201171875</v>
      </c>
      <c r="EA86">
        <v>432.54949951171875</v>
      </c>
      <c r="EB86">
        <v>978.4920654296875</v>
      </c>
      <c r="EC86">
        <v>1490.2723388671875</v>
      </c>
      <c r="ED86">
        <v>1733.420654296875</v>
      </c>
      <c r="EE86">
        <v>2106.530517578125</v>
      </c>
      <c r="EF86">
        <v>650.13470458984375</v>
      </c>
      <c r="EG86">
        <v>764.6373291015625</v>
      </c>
      <c r="EH86">
        <v>809.3631591796875</v>
      </c>
      <c r="EI86">
        <v>776.7359619140625</v>
      </c>
      <c r="EJ86">
        <v>1024.12939453125</v>
      </c>
      <c r="EK86">
        <v>2772.34619140625</v>
      </c>
      <c r="EL86">
        <v>1323.9508056640625</v>
      </c>
      <c r="EM86">
        <v>1473.979248046875</v>
      </c>
      <c r="EN86">
        <v>1201.24267578125</v>
      </c>
      <c r="EO86">
        <v>1039.050048828125</v>
      </c>
      <c r="EP86">
        <v>1427.4774169921875</v>
      </c>
      <c r="EQ86">
        <v>2445.39111328125</v>
      </c>
      <c r="ER86">
        <v>1913.214111328125</v>
      </c>
      <c r="ES86">
        <v>1727.5277099609375</v>
      </c>
      <c r="ET86">
        <v>1310.0390625</v>
      </c>
      <c r="EU86">
        <v>953.95025634765625</v>
      </c>
      <c r="EV86">
        <v>1025.1033935546875</v>
      </c>
      <c r="EW86">
        <v>649.2659912109375</v>
      </c>
      <c r="EX86">
        <v>487.21990966796875</v>
      </c>
      <c r="EY86">
        <v>1324.25146484375</v>
      </c>
      <c r="EZ86">
        <v>999.593017578125</v>
      </c>
      <c r="FA86">
        <v>2020.703125</v>
      </c>
      <c r="FB86">
        <v>1072.79296875</v>
      </c>
      <c r="FC86">
        <v>4069.092041015625</v>
      </c>
      <c r="FD86">
        <v>1182.225830078125</v>
      </c>
      <c r="FE86">
        <v>0</v>
      </c>
      <c r="FF86">
        <v>2445.723388671875</v>
      </c>
      <c r="FG86">
        <v>0.54532277584075928</v>
      </c>
      <c r="FH86">
        <v>0.15199629962444305</v>
      </c>
      <c r="FI86">
        <v>0.18588975071907043</v>
      </c>
      <c r="FJ86">
        <v>1289.38671875</v>
      </c>
      <c r="FK86">
        <v>831.17181396484375</v>
      </c>
      <c r="FL86">
        <v>1164.6097412109375</v>
      </c>
      <c r="FM86">
        <v>0.43872731924057007</v>
      </c>
      <c r="FN86">
        <v>0.22506973147392273</v>
      </c>
      <c r="FO86">
        <v>0.26299199461936951</v>
      </c>
      <c r="FP86">
        <v>6.3450798392295837E-2</v>
      </c>
      <c r="FQ86">
        <v>9.7601460292935371E-3</v>
      </c>
      <c r="FR86">
        <v>0.68369179964065552</v>
      </c>
      <c r="FS86">
        <v>0.58230322599411011</v>
      </c>
      <c r="FT86">
        <v>0.63007897138595581</v>
      </c>
      <c r="FU86">
        <v>0.51420056819915771</v>
      </c>
      <c r="FV86">
        <v>0.77467852830886841</v>
      </c>
      <c r="FW86">
        <v>0.3219204843044281</v>
      </c>
      <c r="FX86">
        <v>1.7664685845375061E-2</v>
      </c>
      <c r="FY86">
        <v>0.1594022661447525</v>
      </c>
      <c r="FZ86">
        <v>0.23545239865779877</v>
      </c>
      <c r="GA86">
        <v>0.27881869673728943</v>
      </c>
      <c r="GB86">
        <v>0.30866193771362305</v>
      </c>
      <c r="GC86">
        <v>0.68897265195846558</v>
      </c>
      <c r="GD86">
        <v>0.31102731823921204</v>
      </c>
      <c r="GE86">
        <v>9.864749014377594E-2</v>
      </c>
      <c r="GF86">
        <v>0.35118567943572998</v>
      </c>
      <c r="GG86">
        <v>0.12443184852600098</v>
      </c>
      <c r="GH86">
        <v>3.7164453417062759E-2</v>
      </c>
      <c r="GI86">
        <v>0.27935695648193359</v>
      </c>
      <c r="GJ86">
        <v>0.10921356827020645</v>
      </c>
      <c r="GK86">
        <v>0.97885340452194214</v>
      </c>
      <c r="GL86">
        <v>0.92080485820770264</v>
      </c>
      <c r="GM86">
        <v>0.25805306434631348</v>
      </c>
      <c r="GN86">
        <v>0.21797238290309906</v>
      </c>
    </row>
    <row r="87" spans="1:196" x14ac:dyDescent="0.25">
      <c r="A87" s="156" t="str">
        <f t="shared" si="1"/>
        <v>2012_1_BRA</v>
      </c>
      <c r="B87">
        <v>2012</v>
      </c>
      <c r="C87">
        <v>1</v>
      </c>
      <c r="D87" t="s">
        <v>8</v>
      </c>
      <c r="E87">
        <v>95643567.86207962</v>
      </c>
      <c r="F87">
        <v>156384306.40706253</v>
      </c>
      <c r="G87">
        <v>60740738.54498291</v>
      </c>
      <c r="H87">
        <v>88041319.213982582</v>
      </c>
      <c r="I87">
        <v>7425791.8117895126</v>
      </c>
      <c r="J87">
        <v>5.7461610995233059E-3</v>
      </c>
      <c r="K87">
        <v>0.38840687274932861</v>
      </c>
      <c r="L87">
        <v>2.734030969440937E-2</v>
      </c>
      <c r="M87">
        <v>8.456585556268692E-2</v>
      </c>
      <c r="N87">
        <v>0.43057394027709961</v>
      </c>
      <c r="O87">
        <v>0.56942605972290039</v>
      </c>
      <c r="P87">
        <v>3.7200897932052612E-2</v>
      </c>
      <c r="Q87">
        <v>0.29738655686378479</v>
      </c>
      <c r="R87">
        <v>0.46705886721611023</v>
      </c>
      <c r="S87">
        <v>0.17147272825241089</v>
      </c>
      <c r="T87">
        <v>2.6880957186222076E-2</v>
      </c>
      <c r="U87">
        <v>6.5648257732391357E-2</v>
      </c>
      <c r="V87">
        <v>0.26707780361175537</v>
      </c>
      <c r="W87">
        <v>0.10905913263559341</v>
      </c>
      <c r="X87">
        <v>6.8924300372600555E-2</v>
      </c>
      <c r="Y87">
        <v>0.30065828561782837</v>
      </c>
      <c r="Z87">
        <v>0.18863222002983093</v>
      </c>
      <c r="AA87">
        <v>0.11707280576229095</v>
      </c>
      <c r="AB87">
        <v>0.14652672410011292</v>
      </c>
      <c r="AC87">
        <v>8.0383129417896271E-2</v>
      </c>
      <c r="AD87">
        <v>0.18669191002845764</v>
      </c>
      <c r="AE87">
        <v>0.40442100167274475</v>
      </c>
      <c r="AF87">
        <v>6.4472198486328125E-2</v>
      </c>
      <c r="AG87">
        <v>4.3223830289207399E-4</v>
      </c>
      <c r="AH87">
        <v>0.61159312725067139</v>
      </c>
      <c r="AI87">
        <v>0.50370675325393677</v>
      </c>
      <c r="AJ87">
        <v>0.72978717088699341</v>
      </c>
      <c r="AK87">
        <v>0.24603039026260376</v>
      </c>
      <c r="AL87">
        <v>0.73388278484344482</v>
      </c>
      <c r="AM87">
        <v>0.78525227308273315</v>
      </c>
      <c r="AN87">
        <v>0.56170094013214111</v>
      </c>
      <c r="AO87">
        <v>0.15052309632301331</v>
      </c>
      <c r="AP87">
        <v>0.37865987420082092</v>
      </c>
      <c r="AQ87">
        <v>0.52195662260055542</v>
      </c>
      <c r="AR87">
        <v>0.58326125144958496</v>
      </c>
      <c r="AS87">
        <v>0.54891562461853027</v>
      </c>
      <c r="AT87">
        <v>0.74989020824432373</v>
      </c>
      <c r="AU87">
        <v>0.79747921228408813</v>
      </c>
      <c r="AV87">
        <v>5.2064500749111176E-2</v>
      </c>
      <c r="AW87">
        <v>6.5163210034370422E-2</v>
      </c>
      <c r="AX87">
        <v>3.574790433049202E-2</v>
      </c>
      <c r="AY87">
        <v>8.3025433123111725E-2</v>
      </c>
      <c r="AZ87">
        <v>0.17985370755195618</v>
      </c>
      <c r="BA87">
        <v>2.8672009706497192E-2</v>
      </c>
      <c r="BB87">
        <v>1.922245864989236E-4</v>
      </c>
      <c r="BC87">
        <v>0.41979113221168518</v>
      </c>
      <c r="BD87">
        <v>0.58020889759063721</v>
      </c>
      <c r="BE87">
        <v>3.0377203598618507E-2</v>
      </c>
      <c r="BF87">
        <v>0.28041630983352661</v>
      </c>
      <c r="BG87">
        <v>0.48001348972320557</v>
      </c>
      <c r="BH87">
        <v>0.18045222759246826</v>
      </c>
      <c r="BI87">
        <v>2.8740784153342247E-2</v>
      </c>
      <c r="BJ87">
        <v>6.7443445324897766E-2</v>
      </c>
      <c r="BK87">
        <v>0.27034476399421692</v>
      </c>
      <c r="BL87">
        <v>0.1081816628575325</v>
      </c>
      <c r="BM87">
        <v>6.4674094319343567E-2</v>
      </c>
      <c r="BN87">
        <v>0.29544809460639954</v>
      </c>
      <c r="BO87">
        <v>0.19390793144702911</v>
      </c>
      <c r="BP87">
        <v>0.11707280576229095</v>
      </c>
      <c r="BQ87">
        <v>0.14652672410011292</v>
      </c>
      <c r="BR87">
        <v>8.0383129417896271E-2</v>
      </c>
      <c r="BS87">
        <v>0.18669191002845764</v>
      </c>
      <c r="BT87">
        <v>0.40442100167274475</v>
      </c>
      <c r="BU87">
        <v>6.4472198486328125E-2</v>
      </c>
      <c r="BV87">
        <v>4.3223830289207399E-4</v>
      </c>
      <c r="BW87">
        <v>2.2088894620537758E-2</v>
      </c>
      <c r="BX87">
        <v>4.7091223299503326E-2</v>
      </c>
      <c r="BY87">
        <v>0.38097402453422546</v>
      </c>
      <c r="BZ87">
        <v>0.12494378536939621</v>
      </c>
      <c r="CA87">
        <v>1.661207526922226E-2</v>
      </c>
      <c r="CB87">
        <v>2.3520797491073608E-2</v>
      </c>
      <c r="CC87">
        <v>3.8963943719863892E-2</v>
      </c>
      <c r="CD87">
        <v>0.23389908671379089</v>
      </c>
      <c r="CE87">
        <v>0.46858912706375122</v>
      </c>
      <c r="CF87">
        <v>0.23553799092769623</v>
      </c>
      <c r="CG87">
        <v>0.22874589264392853</v>
      </c>
      <c r="CH87">
        <v>6.712697446346283E-2</v>
      </c>
      <c r="CI87">
        <v>7.7640265226364136E-2</v>
      </c>
      <c r="CJ87">
        <v>0.10079914331436157</v>
      </c>
      <c r="CK87">
        <v>6.0128573328256607E-2</v>
      </c>
      <c r="CL87">
        <v>0.24458692967891693</v>
      </c>
      <c r="CM87">
        <v>0.12920710444450378</v>
      </c>
      <c r="CN87">
        <v>5.2477218210697174E-2</v>
      </c>
      <c r="CO87">
        <v>3.0307270586490631E-2</v>
      </c>
      <c r="CP87">
        <v>1.5257414430379868E-2</v>
      </c>
      <c r="CQ87">
        <v>5.2379880100488663E-2</v>
      </c>
      <c r="CR87">
        <v>6.633380800485611E-2</v>
      </c>
      <c r="CS87">
        <v>8.4276579320430756E-2</v>
      </c>
      <c r="CT87">
        <v>0.13394030928611755</v>
      </c>
      <c r="CU87">
        <v>9.3661345541477203E-2</v>
      </c>
      <c r="CV87">
        <v>5.2495785057544708E-2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0.55900746583938599</v>
      </c>
      <c r="DE87">
        <v>0.44099253416061401</v>
      </c>
      <c r="DF87">
        <v>0.11719245463609695</v>
      </c>
      <c r="DG87">
        <v>0.49490374326705933</v>
      </c>
      <c r="DH87">
        <v>0.31568607687950134</v>
      </c>
      <c r="DI87">
        <v>6.6935248672962189E-2</v>
      </c>
      <c r="DJ87">
        <v>5.2824895828962326E-3</v>
      </c>
      <c r="DK87">
        <v>4.4289488345384598E-2</v>
      </c>
      <c r="DL87">
        <v>0.2281842976808548</v>
      </c>
      <c r="DM87">
        <v>0.11838097870349884</v>
      </c>
      <c r="DN87">
        <v>0.11890405416488647</v>
      </c>
      <c r="DO87">
        <v>0.36269918084144592</v>
      </c>
      <c r="DP87">
        <v>0.12754201889038086</v>
      </c>
      <c r="DX87">
        <v>1039.6004638671875</v>
      </c>
      <c r="DY87">
        <v>1179.454833984375</v>
      </c>
      <c r="DZ87">
        <v>846.3026123046875</v>
      </c>
      <c r="EA87">
        <v>277.04727172851563</v>
      </c>
      <c r="EB87">
        <v>729.3131103515625</v>
      </c>
      <c r="EC87">
        <v>1153.4642333984375</v>
      </c>
      <c r="ED87">
        <v>1321.1815185546875</v>
      </c>
      <c r="EE87">
        <v>1203.3326416015625</v>
      </c>
      <c r="EF87">
        <v>422.14178466796875</v>
      </c>
      <c r="EG87">
        <v>594.3187255859375</v>
      </c>
      <c r="EH87">
        <v>714.860107421875</v>
      </c>
      <c r="EI87">
        <v>644.20404052734375</v>
      </c>
      <c r="EJ87">
        <v>940.57672119140625</v>
      </c>
      <c r="EK87">
        <v>2339.09521484375</v>
      </c>
      <c r="EL87">
        <v>483.64169311523438</v>
      </c>
      <c r="EM87">
        <v>1085.47412109375</v>
      </c>
      <c r="EN87">
        <v>874.53753662109375</v>
      </c>
      <c r="EO87">
        <v>924.8001708984375</v>
      </c>
      <c r="EP87">
        <v>1140.133544921875</v>
      </c>
      <c r="EQ87">
        <v>1853.8109130859375</v>
      </c>
      <c r="ER87">
        <v>842.69622802734375</v>
      </c>
      <c r="ES87">
        <v>1297.9217529296875</v>
      </c>
      <c r="ET87">
        <v>940.2503662109375</v>
      </c>
      <c r="EU87">
        <v>700.4681396484375</v>
      </c>
      <c r="EV87">
        <v>740.60418701171875</v>
      </c>
      <c r="EW87">
        <v>549.13031005859375</v>
      </c>
      <c r="EX87">
        <v>342.90255737304688</v>
      </c>
      <c r="EY87">
        <v>1042.786376953125</v>
      </c>
      <c r="EZ87">
        <v>665.45513916015625</v>
      </c>
      <c r="FA87">
        <v>1671.6387939453125</v>
      </c>
      <c r="FB87">
        <v>929.7510986328125</v>
      </c>
      <c r="FC87">
        <v>3040.46826171875</v>
      </c>
      <c r="FD87">
        <v>841.691650390625</v>
      </c>
      <c r="FE87">
        <v>2.1039648056030273</v>
      </c>
      <c r="FF87">
        <v>1961.4195556640625</v>
      </c>
      <c r="FG87">
        <v>0.41967499256134033</v>
      </c>
      <c r="FH87">
        <v>0.19555580615997314</v>
      </c>
      <c r="FI87">
        <v>0.23389908671379089</v>
      </c>
      <c r="FJ87">
        <v>1022.4885864257813</v>
      </c>
      <c r="FK87">
        <v>600.3359375</v>
      </c>
      <c r="FL87">
        <v>832.44439697265625</v>
      </c>
      <c r="FM87">
        <v>0.44824805855751038</v>
      </c>
      <c r="FN87">
        <v>0.23180748522281647</v>
      </c>
      <c r="FO87">
        <v>0.24921423196792603</v>
      </c>
      <c r="FP87">
        <v>6.2129687517881393E-2</v>
      </c>
      <c r="FQ87">
        <v>8.6005441844463348E-3</v>
      </c>
      <c r="FR87">
        <v>0.6904100775718689</v>
      </c>
      <c r="FS87">
        <v>0.54815268516540527</v>
      </c>
      <c r="FT87">
        <v>0.58877342939376831</v>
      </c>
      <c r="FU87">
        <v>0.48534670472145081</v>
      </c>
      <c r="FV87">
        <v>0.73833829164505005</v>
      </c>
      <c r="FW87">
        <v>0.33575120568275452</v>
      </c>
      <c r="FX87">
        <v>2.3560069501399994E-2</v>
      </c>
      <c r="FY87">
        <v>0.18969105184078217</v>
      </c>
      <c r="FZ87">
        <v>0.26363545656204224</v>
      </c>
      <c r="GA87">
        <v>0.24849526584148407</v>
      </c>
      <c r="GB87">
        <v>0.27461814880371094</v>
      </c>
      <c r="GC87">
        <v>0.68604922294616699</v>
      </c>
      <c r="GD87">
        <v>0.3139508068561554</v>
      </c>
      <c r="GE87">
        <v>0.19106657803058624</v>
      </c>
      <c r="GF87">
        <v>0.38473221659660339</v>
      </c>
      <c r="GG87">
        <v>9.4924412667751312E-2</v>
      </c>
      <c r="GH87">
        <v>3.6619391292333603E-2</v>
      </c>
      <c r="GI87">
        <v>0.22152644395828247</v>
      </c>
      <c r="GJ87">
        <v>7.1130938827991486E-2</v>
      </c>
      <c r="GK87">
        <v>0.9803469181060791</v>
      </c>
      <c r="GL87">
        <v>0.91933166980743408</v>
      </c>
      <c r="GM87">
        <v>0.34286227822303772</v>
      </c>
      <c r="GN87">
        <v>0.31785762310028076</v>
      </c>
    </row>
    <row r="88" spans="1:196" x14ac:dyDescent="0.25">
      <c r="A88" s="156" t="str">
        <f t="shared" si="1"/>
        <v>2012_1_RJ</v>
      </c>
      <c r="B88">
        <v>2012</v>
      </c>
      <c r="C88">
        <v>1</v>
      </c>
      <c r="D88" t="s">
        <v>19</v>
      </c>
      <c r="E88">
        <v>3214154.7414703369</v>
      </c>
      <c r="F88">
        <v>5343196.8687591553</v>
      </c>
      <c r="G88">
        <v>2129042.1272888184</v>
      </c>
      <c r="H88">
        <v>2954428.9325561523</v>
      </c>
      <c r="I88">
        <v>253791.5502166748</v>
      </c>
      <c r="J88">
        <v>4.8366407863795757E-3</v>
      </c>
      <c r="K88">
        <v>0.39845848083496094</v>
      </c>
      <c r="L88">
        <v>2.0651472732424736E-3</v>
      </c>
      <c r="M88">
        <v>0.11039058864116669</v>
      </c>
      <c r="N88">
        <v>0.46143627166748047</v>
      </c>
      <c r="O88">
        <v>0.53856372833251953</v>
      </c>
      <c r="P88">
        <v>1.5989707782864571E-2</v>
      </c>
      <c r="Q88">
        <v>0.26173508167266846</v>
      </c>
      <c r="R88">
        <v>0.47578465938568115</v>
      </c>
      <c r="S88">
        <v>0.21234044432640076</v>
      </c>
      <c r="T88">
        <v>3.4150108695030212E-2</v>
      </c>
      <c r="U88">
        <v>2.2424498572945595E-2</v>
      </c>
      <c r="V88">
        <v>0.16736783087253571</v>
      </c>
      <c r="W88">
        <v>0.10736149549484253</v>
      </c>
      <c r="X88">
        <v>6.797461211681366E-2</v>
      </c>
      <c r="Y88">
        <v>0.33076199889183044</v>
      </c>
      <c r="Z88">
        <v>0.30410957336425781</v>
      </c>
      <c r="AA88">
        <v>3.1710208859294653E-3</v>
      </c>
      <c r="AB88">
        <v>0.10326745361089706</v>
      </c>
      <c r="AC88">
        <v>6.0918238013982773E-2</v>
      </c>
      <c r="AD88">
        <v>0.16233010590076447</v>
      </c>
      <c r="AE88">
        <v>0.59875613451004028</v>
      </c>
      <c r="AF88">
        <v>7.1557052433490753E-2</v>
      </c>
      <c r="AG88">
        <v>0</v>
      </c>
      <c r="AH88">
        <v>0.60154151916503906</v>
      </c>
      <c r="AI88">
        <v>0.50600159168243408</v>
      </c>
      <c r="AJ88">
        <v>0.7176361083984375</v>
      </c>
      <c r="AK88">
        <v>0.13021878898143768</v>
      </c>
      <c r="AL88">
        <v>0.74457716941833496</v>
      </c>
      <c r="AM88">
        <v>0.81671035289764404</v>
      </c>
      <c r="AN88">
        <v>0.58076989650726318</v>
      </c>
      <c r="AO88">
        <v>0.14235049486160278</v>
      </c>
      <c r="AP88">
        <v>0.31149020791053772</v>
      </c>
      <c r="AQ88">
        <v>0.46474826335906982</v>
      </c>
      <c r="AR88">
        <v>0.51484513282775879</v>
      </c>
      <c r="AS88">
        <v>0.51366508007049561</v>
      </c>
      <c r="AT88">
        <v>0.68571066856384277</v>
      </c>
      <c r="AU88">
        <v>0.74710458517074585</v>
      </c>
      <c r="AV88">
        <v>1.4644712209701538E-3</v>
      </c>
      <c r="AW88">
        <v>4.7691959887742996E-2</v>
      </c>
      <c r="AX88">
        <v>2.8133843094110489E-2</v>
      </c>
      <c r="AY88">
        <v>7.4968837201595306E-2</v>
      </c>
      <c r="AZ88">
        <v>0.27652326226234436</v>
      </c>
      <c r="BA88">
        <v>3.3047161996364594E-2</v>
      </c>
      <c r="BB88">
        <v>0</v>
      </c>
      <c r="BC88">
        <v>0.45221847295761108</v>
      </c>
      <c r="BD88">
        <v>0.54778152704238892</v>
      </c>
      <c r="BE88">
        <v>1.1627672240138054E-2</v>
      </c>
      <c r="BF88">
        <v>0.24428603053092957</v>
      </c>
      <c r="BG88">
        <v>0.4881739616394043</v>
      </c>
      <c r="BH88">
        <v>0.21994480490684509</v>
      </c>
      <c r="BI88">
        <v>3.5967521369457245E-2</v>
      </c>
      <c r="BJ88">
        <v>2.2494848817586899E-2</v>
      </c>
      <c r="BK88">
        <v>0.16638872027397156</v>
      </c>
      <c r="BL88">
        <v>0.10650380700826645</v>
      </c>
      <c r="BM88">
        <v>6.3289210200309753E-2</v>
      </c>
      <c r="BN88">
        <v>0.32559442520141602</v>
      </c>
      <c r="BO88">
        <v>0.31572899222373962</v>
      </c>
      <c r="BP88">
        <v>3.1710208859294653E-3</v>
      </c>
      <c r="BQ88">
        <v>0.10326745361089706</v>
      </c>
      <c r="BR88">
        <v>6.0918238013982773E-2</v>
      </c>
      <c r="BS88">
        <v>0.16233010590076447</v>
      </c>
      <c r="BT88">
        <v>0.59875613451004028</v>
      </c>
      <c r="BU88">
        <v>7.1557052433490753E-2</v>
      </c>
      <c r="BV88">
        <v>0</v>
      </c>
      <c r="BW88">
        <v>2.7748176828026772E-2</v>
      </c>
      <c r="BX88">
        <v>4.2450267821550369E-2</v>
      </c>
      <c r="BY88">
        <v>0.46851304173469543</v>
      </c>
      <c r="BZ88">
        <v>8.8780798017978668E-2</v>
      </c>
      <c r="CA88">
        <v>1.9143817946314812E-2</v>
      </c>
      <c r="CB88">
        <v>8.9706340804696083E-3</v>
      </c>
      <c r="CC88">
        <v>2.6297146454453468E-2</v>
      </c>
      <c r="CD88">
        <v>0.20564037561416626</v>
      </c>
      <c r="CE88">
        <v>0.47666683793067932</v>
      </c>
      <c r="CF88">
        <v>0.22083111107349396</v>
      </c>
      <c r="CG88">
        <v>0.22657674551010132</v>
      </c>
      <c r="CH88">
        <v>7.5925298035144806E-2</v>
      </c>
      <c r="CI88">
        <v>7.8960590064525604E-2</v>
      </c>
      <c r="CJ88">
        <v>9.8608583211898804E-2</v>
      </c>
      <c r="CK88">
        <v>6.2126375734806061E-2</v>
      </c>
      <c r="CL88">
        <v>0.33156523108482361</v>
      </c>
      <c r="CM88">
        <v>0.13987167179584503</v>
      </c>
      <c r="CN88">
        <v>5.5311702191829681E-2</v>
      </c>
      <c r="CO88">
        <v>4.6548992395401001E-2</v>
      </c>
      <c r="CP88">
        <v>2.4859169498085976E-2</v>
      </c>
      <c r="CQ88">
        <v>7.0895291864871979E-2</v>
      </c>
      <c r="CR88">
        <v>8.4736645221710205E-2</v>
      </c>
      <c r="CS88">
        <v>8.5732176899909973E-2</v>
      </c>
      <c r="CT88">
        <v>0.14277671277523041</v>
      </c>
      <c r="CU88">
        <v>9.2447325587272644E-2</v>
      </c>
      <c r="CV88">
        <v>4.5052912086248398E-2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D88">
        <v>0.57625681161880493</v>
      </c>
      <c r="DE88">
        <v>0.42374318838119507</v>
      </c>
      <c r="DF88">
        <v>6.7142747342586517E-2</v>
      </c>
      <c r="DG88">
        <v>0.46364042162895203</v>
      </c>
      <c r="DH88">
        <v>0.33328601717948914</v>
      </c>
      <c r="DI88">
        <v>0.12517933547496796</v>
      </c>
      <c r="DJ88">
        <v>1.0751481167972088E-2</v>
      </c>
      <c r="DK88">
        <v>2.0133987069129944E-2</v>
      </c>
      <c r="DL88">
        <v>0.1796109676361084</v>
      </c>
      <c r="DM88">
        <v>0.11656872183084488</v>
      </c>
      <c r="DN88">
        <v>0.12291183322668076</v>
      </c>
      <c r="DO88">
        <v>0.38725727796554565</v>
      </c>
      <c r="DP88">
        <v>0.17351721227169037</v>
      </c>
      <c r="DX88">
        <v>1402.2451171875</v>
      </c>
      <c r="DY88">
        <v>1598.9432373046875</v>
      </c>
      <c r="DZ88">
        <v>1163.9805908203125</v>
      </c>
      <c r="EA88">
        <v>384.21514892578125</v>
      </c>
      <c r="EB88">
        <v>911.6812744140625</v>
      </c>
      <c r="EC88">
        <v>1558.1329345703125</v>
      </c>
      <c r="ED88">
        <v>1641.2337646484375</v>
      </c>
      <c r="EE88">
        <v>1485.944580078125</v>
      </c>
      <c r="EF88">
        <v>601.3717041015625</v>
      </c>
      <c r="EG88">
        <v>637.674560546875</v>
      </c>
      <c r="EH88">
        <v>738.20428466796875</v>
      </c>
      <c r="EI88">
        <v>717.4327392578125</v>
      </c>
      <c r="EJ88">
        <v>1017.4362182617188</v>
      </c>
      <c r="EK88">
        <v>2620.337646484375</v>
      </c>
      <c r="EL88">
        <v>909.2294921875</v>
      </c>
      <c r="EM88">
        <v>1607.46337890625</v>
      </c>
      <c r="EN88">
        <v>1047.319580078125</v>
      </c>
      <c r="EO88">
        <v>976.8076171875</v>
      </c>
      <c r="EP88">
        <v>1388.256103515625</v>
      </c>
      <c r="EQ88">
        <v>2512.26416015625</v>
      </c>
      <c r="ES88">
        <v>1728.5596923828125</v>
      </c>
      <c r="ET88">
        <v>1365.0194091796875</v>
      </c>
      <c r="EU88">
        <v>908.8929443359375</v>
      </c>
      <c r="EV88">
        <v>934.14495849609375</v>
      </c>
      <c r="EW88">
        <v>606.59234619140625</v>
      </c>
      <c r="EX88">
        <v>456.67694091796875</v>
      </c>
      <c r="EY88">
        <v>1309.3984375</v>
      </c>
      <c r="EZ88">
        <v>1037.3232421875</v>
      </c>
      <c r="FA88">
        <v>2494.504638671875</v>
      </c>
      <c r="FB88">
        <v>1006.5862426757813</v>
      </c>
      <c r="FC88">
        <v>3033.400634765625</v>
      </c>
      <c r="FD88">
        <v>1218.216064453125</v>
      </c>
      <c r="FE88">
        <v>0</v>
      </c>
      <c r="FF88">
        <v>2476.6083984375</v>
      </c>
      <c r="FG88">
        <v>0.51540505886077881</v>
      </c>
      <c r="FH88">
        <v>0.14020170271396637</v>
      </c>
      <c r="FI88">
        <v>0.20564037561416626</v>
      </c>
      <c r="FJ88">
        <v>1287.7435302734375</v>
      </c>
      <c r="FK88">
        <v>841.77752685546875</v>
      </c>
      <c r="FL88">
        <v>1199.6578369140625</v>
      </c>
      <c r="FM88">
        <v>0.45694932341575623</v>
      </c>
      <c r="FN88">
        <v>0.21758413314819336</v>
      </c>
      <c r="FO88">
        <v>0.24631473422050476</v>
      </c>
      <c r="FP88">
        <v>6.7749917507171631E-2</v>
      </c>
      <c r="FQ88">
        <v>1.1401885189116001E-2</v>
      </c>
      <c r="FR88">
        <v>0.65492993593215942</v>
      </c>
      <c r="FS88">
        <v>0.55754756927490234</v>
      </c>
      <c r="FT88">
        <v>0.58766853809356689</v>
      </c>
      <c r="FU88">
        <v>0.48191916942596436</v>
      </c>
      <c r="FV88">
        <v>0.77490472793579102</v>
      </c>
      <c r="FW88">
        <v>0.34878194332122803</v>
      </c>
      <c r="FX88">
        <v>1.7290279269218445E-2</v>
      </c>
      <c r="FY88">
        <v>0.13464686274528503</v>
      </c>
      <c r="FZ88">
        <v>0.21511346101760864</v>
      </c>
      <c r="GA88">
        <v>0.27878695726394653</v>
      </c>
      <c r="GB88">
        <v>0.35416242480278015</v>
      </c>
      <c r="GC88">
        <v>0.7017865777015686</v>
      </c>
      <c r="GD88">
        <v>0.29821345210075378</v>
      </c>
      <c r="GE88">
        <v>7.7403806149959564E-2</v>
      </c>
      <c r="GF88">
        <v>0.28480926156044006</v>
      </c>
      <c r="GG88">
        <v>0.13734787702560425</v>
      </c>
      <c r="GH88">
        <v>4.0513794869184494E-2</v>
      </c>
      <c r="GI88">
        <v>0.30346807837486267</v>
      </c>
      <c r="GJ88">
        <v>0.15645720064640045</v>
      </c>
      <c r="GK88">
        <v>0.98049360513687134</v>
      </c>
      <c r="GL88">
        <v>0.91765421628952026</v>
      </c>
      <c r="GM88">
        <v>0.2610313892364502</v>
      </c>
      <c r="GN88">
        <v>0.21385028958320618</v>
      </c>
    </row>
    <row r="89" spans="1:196" x14ac:dyDescent="0.25">
      <c r="A89" s="156" t="str">
        <f t="shared" si="1"/>
        <v>2012_1_RMRJ</v>
      </c>
      <c r="B89">
        <v>2012</v>
      </c>
      <c r="C89">
        <v>1</v>
      </c>
      <c r="D89" t="s">
        <v>17</v>
      </c>
      <c r="E89">
        <v>5868180.3371963501</v>
      </c>
      <c r="F89">
        <v>9857871.3850784302</v>
      </c>
      <c r="G89">
        <v>3989691.0478820801</v>
      </c>
      <c r="H89">
        <v>5364546.8238525391</v>
      </c>
      <c r="I89">
        <v>495404.68604278564</v>
      </c>
      <c r="J89">
        <v>3.9572976529598236E-3</v>
      </c>
      <c r="K89">
        <v>0.40472134947776794</v>
      </c>
      <c r="L89">
        <v>2.0361726637929678E-3</v>
      </c>
      <c r="M89">
        <v>9.740804135799408E-2</v>
      </c>
      <c r="N89">
        <v>0.45441803336143494</v>
      </c>
      <c r="O89">
        <v>0.54558199644088745</v>
      </c>
      <c r="P89">
        <v>1.6399964690208435E-2</v>
      </c>
      <c r="Q89">
        <v>0.27162730693817139</v>
      </c>
      <c r="R89">
        <v>0.47632801532745361</v>
      </c>
      <c r="S89">
        <v>0.20719833672046661</v>
      </c>
      <c r="T89">
        <v>2.84463781863451E-2</v>
      </c>
      <c r="U89">
        <v>2.3649727925658226E-2</v>
      </c>
      <c r="V89">
        <v>0.19890290498733521</v>
      </c>
      <c r="W89">
        <v>0.12567956745624542</v>
      </c>
      <c r="X89">
        <v>6.7228913307189941E-2</v>
      </c>
      <c r="Y89">
        <v>0.34637722373008728</v>
      </c>
      <c r="Z89">
        <v>0.23816165328025818</v>
      </c>
      <c r="AA89">
        <v>5.0097242929041386E-3</v>
      </c>
      <c r="AB89">
        <v>0.10750065743923187</v>
      </c>
      <c r="AC89">
        <v>8.2191795110702515E-2</v>
      </c>
      <c r="AD89">
        <v>0.182565838098526</v>
      </c>
      <c r="AE89">
        <v>0.55671441555023193</v>
      </c>
      <c r="AF89">
        <v>6.6017575562000275E-2</v>
      </c>
      <c r="AG89">
        <v>0</v>
      </c>
      <c r="AH89">
        <v>0.59527862071990967</v>
      </c>
      <c r="AI89">
        <v>0.49746128916740417</v>
      </c>
      <c r="AJ89">
        <v>0.71186566352844238</v>
      </c>
      <c r="AK89">
        <v>0.12284114956855774</v>
      </c>
      <c r="AL89">
        <v>0.73894143104553223</v>
      </c>
      <c r="AM89">
        <v>0.8055495023727417</v>
      </c>
      <c r="AN89">
        <v>0.55888873338699341</v>
      </c>
      <c r="AO89">
        <v>0.13124082982540131</v>
      </c>
      <c r="AP89">
        <v>0.30089899897575378</v>
      </c>
      <c r="AQ89">
        <v>0.4623456597328186</v>
      </c>
      <c r="AR89">
        <v>0.54173225164413452</v>
      </c>
      <c r="AS89">
        <v>0.50642329454421997</v>
      </c>
      <c r="AT89">
        <v>0.70155936479568481</v>
      </c>
      <c r="AU89">
        <v>0.76184463500976563</v>
      </c>
      <c r="AV89">
        <v>2.2408503573387861E-3</v>
      </c>
      <c r="AW89">
        <v>4.8085059970617294E-2</v>
      </c>
      <c r="AX89">
        <v>3.6764401942491531E-2</v>
      </c>
      <c r="AY89">
        <v>8.1661723554134369E-2</v>
      </c>
      <c r="AZ89">
        <v>0.24901841580867767</v>
      </c>
      <c r="BA89">
        <v>2.9529670253396034E-2</v>
      </c>
      <c r="BB89">
        <v>0</v>
      </c>
      <c r="BC89">
        <v>0.44386589527130127</v>
      </c>
      <c r="BD89">
        <v>0.55613410472869873</v>
      </c>
      <c r="BE89">
        <v>1.1244965717196465E-2</v>
      </c>
      <c r="BF89">
        <v>0.25377720594406128</v>
      </c>
      <c r="BG89">
        <v>0.48804759979248047</v>
      </c>
      <c r="BH89">
        <v>0.21661193668842316</v>
      </c>
      <c r="BI89">
        <v>3.031826950609684E-2</v>
      </c>
      <c r="BJ89">
        <v>2.4025237187743187E-2</v>
      </c>
      <c r="BK89">
        <v>0.19853030145168304</v>
      </c>
      <c r="BL89">
        <v>0.12525551021099091</v>
      </c>
      <c r="BM89">
        <v>6.3154615461826324E-2</v>
      </c>
      <c r="BN89">
        <v>0.34132152795791626</v>
      </c>
      <c r="BO89">
        <v>0.24771282076835632</v>
      </c>
      <c r="BP89">
        <v>5.0097242929041386E-3</v>
      </c>
      <c r="BQ89">
        <v>0.10750065743923187</v>
      </c>
      <c r="BR89">
        <v>8.2191795110702515E-2</v>
      </c>
      <c r="BS89">
        <v>0.182565838098526</v>
      </c>
      <c r="BT89">
        <v>0.55671441555023193</v>
      </c>
      <c r="BU89">
        <v>6.6017575562000275E-2</v>
      </c>
      <c r="BV89">
        <v>0</v>
      </c>
      <c r="BW89">
        <v>3.1217131763696671E-2</v>
      </c>
      <c r="BX89">
        <v>4.970933124423027E-2</v>
      </c>
      <c r="BY89">
        <v>0.45799833536148071</v>
      </c>
      <c r="BZ89">
        <v>0.10042255371809006</v>
      </c>
      <c r="CA89">
        <v>1.5186264179646969E-2</v>
      </c>
      <c r="CB89">
        <v>1.1809813790023327E-2</v>
      </c>
      <c r="CC89">
        <v>2.7735468000173569E-2</v>
      </c>
      <c r="CD89">
        <v>0.20647689700126648</v>
      </c>
      <c r="CE89">
        <v>0.48001870512962341</v>
      </c>
      <c r="CF89">
        <v>0.22211700677871704</v>
      </c>
      <c r="CG89">
        <v>0.227290078997612</v>
      </c>
      <c r="CH89">
        <v>7.0574201643466949E-2</v>
      </c>
      <c r="CI89">
        <v>8.4422200918197632E-2</v>
      </c>
      <c r="CJ89">
        <v>0.10627422481775284</v>
      </c>
      <c r="CK89">
        <v>6.6221535205841064E-2</v>
      </c>
      <c r="CL89">
        <v>0.36822625994682312</v>
      </c>
      <c r="CM89">
        <v>0.14377936720848083</v>
      </c>
      <c r="CN89">
        <v>6.2370963394641876E-2</v>
      </c>
      <c r="CO89">
        <v>4.353892058134079E-2</v>
      </c>
      <c r="CP89">
        <v>2.1045556291937828E-2</v>
      </c>
      <c r="CQ89">
        <v>6.7659303545951843E-2</v>
      </c>
      <c r="CR89">
        <v>8.6611591279506683E-2</v>
      </c>
      <c r="CS89">
        <v>8.6476318538188934E-2</v>
      </c>
      <c r="CT89">
        <v>0.1404574066400528</v>
      </c>
      <c r="CU89">
        <v>9.7498737275600433E-2</v>
      </c>
      <c r="CV89">
        <v>4.8338297754526138E-2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D89">
        <v>0.57204055786132813</v>
      </c>
      <c r="DE89">
        <v>0.42795941233634949</v>
      </c>
      <c r="DF89">
        <v>7.1532107889652252E-2</v>
      </c>
      <c r="DG89">
        <v>0.46260818839073181</v>
      </c>
      <c r="DH89">
        <v>0.35191026329994202</v>
      </c>
      <c r="DI89">
        <v>0.10685805976390839</v>
      </c>
      <c r="DJ89">
        <v>7.0913797244429588E-3</v>
      </c>
      <c r="DK89">
        <v>1.8953831866383553E-2</v>
      </c>
      <c r="DL89">
        <v>0.20406122505664825</v>
      </c>
      <c r="DM89">
        <v>0.12873753905296326</v>
      </c>
      <c r="DN89">
        <v>0.11185208708047867</v>
      </c>
      <c r="DO89">
        <v>0.40002918243408203</v>
      </c>
      <c r="DP89">
        <v>0.13636612892150879</v>
      </c>
      <c r="DX89">
        <v>1169.746337890625</v>
      </c>
      <c r="DY89">
        <v>1330.63623046875</v>
      </c>
      <c r="DZ89">
        <v>968.16204833984375</v>
      </c>
      <c r="EA89">
        <v>353.34066772460938</v>
      </c>
      <c r="EB89">
        <v>813.3675537109375</v>
      </c>
      <c r="EC89">
        <v>1283.836669921875</v>
      </c>
      <c r="ED89">
        <v>1357.9918212890625</v>
      </c>
      <c r="EE89">
        <v>1274.0885009765625</v>
      </c>
      <c r="EF89">
        <v>553.4891357421875</v>
      </c>
      <c r="EG89">
        <v>629.6400146484375</v>
      </c>
      <c r="EH89">
        <v>711.4281005859375</v>
      </c>
      <c r="EI89">
        <v>674.47991943359375</v>
      </c>
      <c r="EJ89">
        <v>927.746826171875</v>
      </c>
      <c r="EK89">
        <v>2353.8515625</v>
      </c>
      <c r="EL89">
        <v>701.699462890625</v>
      </c>
      <c r="EM89">
        <v>1324.0206298828125</v>
      </c>
      <c r="EN89">
        <v>872.07489013671875</v>
      </c>
      <c r="EO89">
        <v>869.797607421875</v>
      </c>
      <c r="EP89">
        <v>1175.20361328125</v>
      </c>
      <c r="EQ89">
        <v>2108.110595703125</v>
      </c>
      <c r="ES89">
        <v>1413.7608642578125</v>
      </c>
      <c r="ET89">
        <v>1102.6046142578125</v>
      </c>
      <c r="EU89">
        <v>822.7303466796875</v>
      </c>
      <c r="EV89">
        <v>838.9595947265625</v>
      </c>
      <c r="EW89">
        <v>597.53363037109375</v>
      </c>
      <c r="EX89">
        <v>452.52456665039063</v>
      </c>
      <c r="EY89">
        <v>1098.83154296875</v>
      </c>
      <c r="EZ89">
        <v>829.2996826171875</v>
      </c>
      <c r="FA89">
        <v>2384.77197265625</v>
      </c>
      <c r="FB89">
        <v>867.06549072265625</v>
      </c>
      <c r="FC89">
        <v>2454.003662109375</v>
      </c>
      <c r="FD89">
        <v>1050.1124267578125</v>
      </c>
      <c r="FE89">
        <v>0</v>
      </c>
      <c r="FF89">
        <v>2163.1923828125</v>
      </c>
      <c r="FG89">
        <v>0.50440174341201782</v>
      </c>
      <c r="FH89">
        <v>0.16194169223308563</v>
      </c>
      <c r="FI89">
        <v>0.20647689700126648</v>
      </c>
      <c r="FJ89">
        <v>1087.59912109375</v>
      </c>
      <c r="FK89">
        <v>702.38995361328125</v>
      </c>
      <c r="FL89">
        <v>1031.0186767578125</v>
      </c>
      <c r="FM89">
        <v>0.46038234233856201</v>
      </c>
      <c r="FN89">
        <v>0.21957342326641083</v>
      </c>
      <c r="FO89">
        <v>0.24648384749889374</v>
      </c>
      <c r="FP89">
        <v>6.4841821789741516E-2</v>
      </c>
      <c r="FQ89">
        <v>8.7185408920049667E-3</v>
      </c>
      <c r="FR89">
        <v>0.65577554702758789</v>
      </c>
      <c r="FS89">
        <v>0.5463554859161377</v>
      </c>
      <c r="FT89">
        <v>0.5774720311164856</v>
      </c>
      <c r="FU89">
        <v>0.46976181864738464</v>
      </c>
      <c r="FV89">
        <v>0.78604298830032349</v>
      </c>
      <c r="FW89">
        <v>0.35646331310272217</v>
      </c>
      <c r="FX89">
        <v>2.0394962280988693E-2</v>
      </c>
      <c r="FY89">
        <v>0.1518440842628479</v>
      </c>
      <c r="FZ89">
        <v>0.2295992374420166</v>
      </c>
      <c r="GA89">
        <v>0.28502669930458069</v>
      </c>
      <c r="GB89">
        <v>0.31313499808311462</v>
      </c>
      <c r="GC89">
        <v>0.69593125581741333</v>
      </c>
      <c r="GD89">
        <v>0.30406877398490906</v>
      </c>
      <c r="GE89">
        <v>8.6114287376403809E-2</v>
      </c>
      <c r="GF89">
        <v>0.3281073272228241</v>
      </c>
      <c r="GG89">
        <v>0.14350342750549316</v>
      </c>
      <c r="GH89">
        <v>3.9025813341140747E-2</v>
      </c>
      <c r="GI89">
        <v>0.2931971549987793</v>
      </c>
      <c r="GJ89">
        <v>0.11005198210477829</v>
      </c>
      <c r="GK89">
        <v>0.98546689748764038</v>
      </c>
      <c r="GL89">
        <v>0.91262698173522949</v>
      </c>
      <c r="GM89">
        <v>0.28802663087844849</v>
      </c>
      <c r="GN89">
        <v>0.24303038418292999</v>
      </c>
    </row>
    <row r="90" spans="1:196" x14ac:dyDescent="0.25">
      <c r="A90" s="156" t="str">
        <f t="shared" si="1"/>
        <v>2012_1_SEMT</v>
      </c>
      <c r="B90">
        <v>2012</v>
      </c>
      <c r="C90">
        <v>1</v>
      </c>
      <c r="D90" t="s">
        <v>15</v>
      </c>
      <c r="E90">
        <v>20237493.687049866</v>
      </c>
      <c r="F90">
        <v>32374103.620498657</v>
      </c>
      <c r="G90">
        <v>12136609.933448792</v>
      </c>
      <c r="H90">
        <v>18583581.110931396</v>
      </c>
      <c r="I90">
        <v>1622148.4482192993</v>
      </c>
      <c r="J90">
        <v>5.4095564410090446E-3</v>
      </c>
      <c r="K90">
        <v>0.37488636374473572</v>
      </c>
      <c r="L90">
        <v>3.3588027581572533E-3</v>
      </c>
      <c r="M90">
        <v>7.8046888113021851E-2</v>
      </c>
      <c r="N90">
        <v>0.45592424273490906</v>
      </c>
      <c r="O90">
        <v>0.54407578706741333</v>
      </c>
      <c r="P90">
        <v>2.7705119922757149E-2</v>
      </c>
      <c r="Q90">
        <v>0.28979969024658203</v>
      </c>
      <c r="R90">
        <v>0.46757829189300537</v>
      </c>
      <c r="S90">
        <v>0.18845286965370178</v>
      </c>
      <c r="T90">
        <v>2.6464017108082771E-2</v>
      </c>
      <c r="U90">
        <v>3.0201083049178123E-2</v>
      </c>
      <c r="V90">
        <v>0.18180325627326965</v>
      </c>
      <c r="W90">
        <v>0.11475213617086411</v>
      </c>
      <c r="X90">
        <v>6.6600292921066284E-2</v>
      </c>
      <c r="Y90">
        <v>0.35299938917160034</v>
      </c>
      <c r="Z90">
        <v>0.25364384055137634</v>
      </c>
      <c r="AA90">
        <v>4.8411991447210312E-3</v>
      </c>
      <c r="AB90">
        <v>0.14805649220943451</v>
      </c>
      <c r="AC90">
        <v>7.6721154153347015E-2</v>
      </c>
      <c r="AD90">
        <v>0.18839737772941589</v>
      </c>
      <c r="AE90">
        <v>0.53077107667922974</v>
      </c>
      <c r="AF90">
        <v>5.0966810435056686E-2</v>
      </c>
      <c r="AG90">
        <v>2.4586808285675943E-4</v>
      </c>
      <c r="AH90">
        <v>0.62511366605758667</v>
      </c>
      <c r="AI90">
        <v>0.53131526708602905</v>
      </c>
      <c r="AJ90">
        <v>0.73364704847335815</v>
      </c>
      <c r="AK90">
        <v>0.21013405919075012</v>
      </c>
      <c r="AL90">
        <v>0.76979762315750122</v>
      </c>
      <c r="AM90">
        <v>0.81137174367904663</v>
      </c>
      <c r="AN90">
        <v>0.56943756341934204</v>
      </c>
      <c r="AO90">
        <v>0.14368940889835358</v>
      </c>
      <c r="AP90">
        <v>0.35140475630760193</v>
      </c>
      <c r="AQ90">
        <v>0.4701688289642334</v>
      </c>
      <c r="AR90">
        <v>0.5602232813835144</v>
      </c>
      <c r="AS90">
        <v>0.53000324964523315</v>
      </c>
      <c r="AT90">
        <v>0.74096828699111938</v>
      </c>
      <c r="AU90">
        <v>0.79215949773788452</v>
      </c>
      <c r="AV90">
        <v>2.280060900375247E-3</v>
      </c>
      <c r="AW90">
        <v>6.9730207324028015E-2</v>
      </c>
      <c r="AX90">
        <v>3.6133382469415665E-2</v>
      </c>
      <c r="AY90">
        <v>8.872956782579422E-2</v>
      </c>
      <c r="AZ90">
        <v>0.24997740983963013</v>
      </c>
      <c r="BA90">
        <v>2.4003852158784866E-2</v>
      </c>
      <c r="BB90">
        <v>1.1579655983950943E-4</v>
      </c>
      <c r="BC90">
        <v>0.44830131530761719</v>
      </c>
      <c r="BD90">
        <v>0.55169868469238281</v>
      </c>
      <c r="BE90">
        <v>1.9918099045753479E-2</v>
      </c>
      <c r="BF90">
        <v>0.27447813749313354</v>
      </c>
      <c r="BG90">
        <v>0.47931614518165588</v>
      </c>
      <c r="BH90">
        <v>0.19812409579753876</v>
      </c>
      <c r="BI90">
        <v>2.8163542971014977E-2</v>
      </c>
      <c r="BJ90">
        <v>3.0984271317720413E-2</v>
      </c>
      <c r="BK90">
        <v>0.18406389653682709</v>
      </c>
      <c r="BL90">
        <v>0.11381228268146515</v>
      </c>
      <c r="BM90">
        <v>6.176406517624855E-2</v>
      </c>
      <c r="BN90">
        <v>0.34697034955024719</v>
      </c>
      <c r="BO90">
        <v>0.26240512728691101</v>
      </c>
      <c r="BP90">
        <v>4.8411991447210312E-3</v>
      </c>
      <c r="BQ90">
        <v>0.14805649220943451</v>
      </c>
      <c r="BR90">
        <v>7.6721154153347015E-2</v>
      </c>
      <c r="BS90">
        <v>0.18839737772941589</v>
      </c>
      <c r="BT90">
        <v>0.53077107667922974</v>
      </c>
      <c r="BU90">
        <v>5.0966810435056686E-2</v>
      </c>
      <c r="BV90">
        <v>2.4586808285675943E-4</v>
      </c>
      <c r="BW90">
        <v>2.9842058196663857E-2</v>
      </c>
      <c r="BX90">
        <v>4.176471009850502E-2</v>
      </c>
      <c r="BY90">
        <v>0.4961608350276947</v>
      </c>
      <c r="BZ90">
        <v>0.10080543160438538</v>
      </c>
      <c r="CA90">
        <v>1.4945506118237972E-2</v>
      </c>
      <c r="CB90">
        <v>1.1834925971925259E-2</v>
      </c>
      <c r="CC90">
        <v>3.1785797327756882E-2</v>
      </c>
      <c r="CD90">
        <v>0.19145503640174866</v>
      </c>
      <c r="CE90">
        <v>0.45646366477012634</v>
      </c>
      <c r="CF90">
        <v>0.2258208841085434</v>
      </c>
      <c r="CG90">
        <v>0.24540399014949799</v>
      </c>
      <c r="CH90">
        <v>7.2311468422412872E-2</v>
      </c>
      <c r="CI90">
        <v>8.0155603587627411E-2</v>
      </c>
      <c r="CJ90">
        <v>9.5923729240894318E-2</v>
      </c>
      <c r="CK90">
        <v>6.6942229866981506E-2</v>
      </c>
      <c r="CL90">
        <v>0.33515727519989014</v>
      </c>
      <c r="CM90">
        <v>0.12801136076450348</v>
      </c>
      <c r="CN90">
        <v>5.7205852121114731E-2</v>
      </c>
      <c r="CO90">
        <v>3.4279890358448029E-2</v>
      </c>
      <c r="CP90">
        <v>2.1312600001692772E-2</v>
      </c>
      <c r="CQ90">
        <v>5.708327516913414E-2</v>
      </c>
      <c r="CR90">
        <v>6.9167055189609528E-2</v>
      </c>
      <c r="CS90">
        <v>8.4515511989593506E-2</v>
      </c>
      <c r="CT90">
        <v>0.14647915959358215</v>
      </c>
      <c r="CU90">
        <v>9.5986895263195038E-2</v>
      </c>
      <c r="CV90">
        <v>4.9359053373336792E-2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0.54561322927474976</v>
      </c>
      <c r="DE90">
        <v>0.45438680052757263</v>
      </c>
      <c r="DF90">
        <v>0.11584433168172836</v>
      </c>
      <c r="DG90">
        <v>0.46282050013542175</v>
      </c>
      <c r="DH90">
        <v>0.33370360732078552</v>
      </c>
      <c r="DI90">
        <v>8.0595038831233978E-2</v>
      </c>
      <c r="DJ90">
        <v>7.0365262217819691E-3</v>
      </c>
      <c r="DK90">
        <v>2.1507875993847847E-2</v>
      </c>
      <c r="DL90">
        <v>0.15687981247901917</v>
      </c>
      <c r="DM90">
        <v>0.12099386751651764</v>
      </c>
      <c r="DN90">
        <v>0.12170771509408951</v>
      </c>
      <c r="DO90">
        <v>0.42271926999092102</v>
      </c>
      <c r="DP90">
        <v>0.15619145333766937</v>
      </c>
      <c r="DX90">
        <v>1360.2750244140625</v>
      </c>
      <c r="DY90">
        <v>1570.9052734375</v>
      </c>
      <c r="DZ90">
        <v>1101.0643310546875</v>
      </c>
      <c r="EA90">
        <v>394.27325439453125</v>
      </c>
      <c r="EB90">
        <v>926.10772705078125</v>
      </c>
      <c r="EC90">
        <v>1485.3626708984375</v>
      </c>
      <c r="ED90">
        <v>1648.9112548828125</v>
      </c>
      <c r="EE90">
        <v>2115.43603515625</v>
      </c>
      <c r="EF90">
        <v>667.93023681640625</v>
      </c>
      <c r="EG90">
        <v>707.8797607421875</v>
      </c>
      <c r="EH90">
        <v>784.7044677734375</v>
      </c>
      <c r="EI90">
        <v>740.6932373046875</v>
      </c>
      <c r="EJ90">
        <v>1009.9342651367188</v>
      </c>
      <c r="EK90">
        <v>2758.36865234375</v>
      </c>
      <c r="EL90">
        <v>956.0455322265625</v>
      </c>
      <c r="EM90">
        <v>1424.046142578125</v>
      </c>
      <c r="EN90">
        <v>1123.310302734375</v>
      </c>
      <c r="EO90">
        <v>1064.4085693359375</v>
      </c>
      <c r="EP90">
        <v>1385.833740234375</v>
      </c>
      <c r="EQ90">
        <v>2401.936767578125</v>
      </c>
      <c r="ER90">
        <v>465.03561401367188</v>
      </c>
      <c r="ES90">
        <v>1714.12646484375</v>
      </c>
      <c r="ET90">
        <v>1261.62548828125</v>
      </c>
      <c r="EU90">
        <v>921.0919189453125</v>
      </c>
      <c r="EV90">
        <v>925.13055419921875</v>
      </c>
      <c r="EW90">
        <v>611.2596435546875</v>
      </c>
      <c r="EX90">
        <v>472.6265869140625</v>
      </c>
      <c r="EY90">
        <v>1259.42578125</v>
      </c>
      <c r="EZ90">
        <v>1084.31201171875</v>
      </c>
      <c r="FA90">
        <v>1874.31884765625</v>
      </c>
      <c r="FB90">
        <v>1158.5572509765625</v>
      </c>
      <c r="FC90">
        <v>4058.783447265625</v>
      </c>
      <c r="FD90">
        <v>1242.132568359375</v>
      </c>
      <c r="FE90">
        <v>0</v>
      </c>
      <c r="FF90">
        <v>2300.720703125</v>
      </c>
      <c r="FG90">
        <v>0.54094839096069336</v>
      </c>
      <c r="FH90">
        <v>0.15440507233142853</v>
      </c>
      <c r="FI90">
        <v>0.19145503640174866</v>
      </c>
      <c r="FJ90">
        <v>1226.36865234375</v>
      </c>
      <c r="FK90">
        <v>903.9708251953125</v>
      </c>
      <c r="FL90">
        <v>1216.8853759765625</v>
      </c>
      <c r="FM90">
        <v>0.43735778331756592</v>
      </c>
      <c r="FN90">
        <v>0.22113935649394989</v>
      </c>
      <c r="FO90">
        <v>0.26687964797019958</v>
      </c>
      <c r="FP90">
        <v>6.4885236322879791E-2</v>
      </c>
      <c r="FQ90">
        <v>9.7379777580499649E-3</v>
      </c>
      <c r="FR90">
        <v>0.68177270889282227</v>
      </c>
      <c r="FS90">
        <v>0.56507116556167603</v>
      </c>
      <c r="FT90">
        <v>0.62370532751083374</v>
      </c>
      <c r="FU90">
        <v>0.51466590166091919</v>
      </c>
      <c r="FV90">
        <v>0.75522691011428833</v>
      </c>
      <c r="FW90">
        <v>0.33171314001083374</v>
      </c>
      <c r="FX90">
        <v>2.0858937874436378E-2</v>
      </c>
      <c r="FY90">
        <v>0.16330596804618835</v>
      </c>
      <c r="FZ90">
        <v>0.24271528422832489</v>
      </c>
      <c r="GA90">
        <v>0.27656662464141846</v>
      </c>
      <c r="GB90">
        <v>0.29655319452285767</v>
      </c>
      <c r="GC90">
        <v>0.68943679332733154</v>
      </c>
      <c r="GD90">
        <v>0.31056320667266846</v>
      </c>
      <c r="GE90">
        <v>0.10268042236566544</v>
      </c>
      <c r="GF90">
        <v>0.33754801750183105</v>
      </c>
      <c r="GG90">
        <v>0.12677900493144989</v>
      </c>
      <c r="GH90">
        <v>3.7711396813392639E-2</v>
      </c>
      <c r="GI90">
        <v>0.28545176982879639</v>
      </c>
      <c r="GJ90">
        <v>0.10982939600944519</v>
      </c>
      <c r="GK90">
        <v>0.98266863822937012</v>
      </c>
      <c r="GL90">
        <v>0.91735070943832397</v>
      </c>
      <c r="GM90">
        <v>0.25815019011497498</v>
      </c>
      <c r="GN90">
        <v>0.22205263376235962</v>
      </c>
    </row>
    <row r="91" spans="1:196" x14ac:dyDescent="0.25">
      <c r="A91" s="156" t="str">
        <f t="shared" si="1"/>
        <v>__</v>
      </c>
    </row>
    <row r="92" spans="1:196" x14ac:dyDescent="0.25">
      <c r="A92" s="156" t="str">
        <f t="shared" si="1"/>
        <v>__</v>
      </c>
    </row>
    <row r="93" spans="1:196" x14ac:dyDescent="0.25">
      <c r="A93" s="156" t="str">
        <f t="shared" si="1"/>
        <v>__</v>
      </c>
    </row>
    <row r="94" spans="1:196" x14ac:dyDescent="0.25">
      <c r="A94" s="156" t="str">
        <f t="shared" si="1"/>
        <v>__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workbookViewId="0">
      <pane xSplit="4" ySplit="9" topLeftCell="E10" activePane="bottomRight" state="frozen"/>
      <selection activeCell="A2" sqref="A2"/>
      <selection pane="topRight" activeCell="A2" sqref="A2"/>
      <selection pane="bottomLeft" activeCell="A2" sqref="A2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20.28515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63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Distribuição percentual da população economicamente ativa por posição na família: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2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15" customHeight="1" x14ac:dyDescent="0.25">
      <c r="A10" s="45"/>
      <c r="B10" s="45" t="s">
        <v>8</v>
      </c>
      <c r="C10" s="46"/>
      <c r="D10" s="47" t="s">
        <v>9</v>
      </c>
      <c r="E10" s="48"/>
      <c r="F10" s="48"/>
      <c r="G10" s="48"/>
      <c r="H10" s="48"/>
      <c r="I10" s="48"/>
      <c r="J10" s="49"/>
      <c r="K10" s="48"/>
      <c r="L10" s="48"/>
      <c r="M10" s="48"/>
      <c r="N10" s="48"/>
      <c r="O10" s="48"/>
      <c r="P10" s="49"/>
      <c r="Q10" s="48"/>
      <c r="R10" s="48"/>
      <c r="S10" s="48"/>
      <c r="T10" s="48"/>
      <c r="U10" s="48"/>
      <c r="V10" s="49"/>
      <c r="W10" s="48"/>
      <c r="X10" s="48"/>
      <c r="Y10" s="48"/>
      <c r="Z10" s="48"/>
      <c r="AA10" s="48"/>
      <c r="AB10" s="49"/>
      <c r="AC10" s="48"/>
      <c r="AD10" s="48"/>
    </row>
    <row r="11" spans="1:30" s="50" customFormat="1" ht="15.95" customHeight="1" x14ac:dyDescent="0.25">
      <c r="A11" s="45"/>
      <c r="B11" s="45" t="str">
        <f>B10</f>
        <v>BRA</v>
      </c>
      <c r="C11" s="46" t="str">
        <f>$C$9&amp;"_chefe"</f>
        <v>pea_chefe</v>
      </c>
      <c r="D11" s="51" t="s">
        <v>10</v>
      </c>
      <c r="E11" s="52">
        <f>IF($C11="","",IFERROR(VLOOKUP(E$3&amp;"_"&amp;E$6&amp;"_"&amp;$B11,'Pnad-C'!$1:$1048576,HLOOKUP($C11,'Pnad-C'!$1:$1048576,2,0),0)*100,"-"))</f>
        <v>44.824805855751038</v>
      </c>
      <c r="F11" s="52">
        <f>IF($C11="","",IFERROR(VLOOKUP(F$3&amp;"_"&amp;F$6&amp;"_"&amp;$B11,'Pnad-C'!$1:$1048576,HLOOKUP($C11,'Pnad-C'!$1:$1048576,2,0),0)*100,"-"))</f>
        <v>44.643563032150269</v>
      </c>
      <c r="G11" s="52">
        <f>IF($C11="","",IFERROR(VLOOKUP(G$3&amp;"_"&amp;G$6&amp;"_"&amp;$B11,'Pnad-C'!$1:$1048576,HLOOKUP($C11,'Pnad-C'!$1:$1048576,2,0),0)*100,"-"))</f>
        <v>44.680905342102051</v>
      </c>
      <c r="H11" s="52">
        <f>IF($C11="","",IFERROR(VLOOKUP(H$3&amp;"_"&amp;H$6&amp;"_"&amp;$B11,'Pnad-C'!$1:$1048576,HLOOKUP($C11,'Pnad-C'!$1:$1048576,2,0),0)*100,"-"))</f>
        <v>44.971245527267456</v>
      </c>
      <c r="I11" s="52">
        <f>IF($C11="","",IFERROR(VLOOKUP(I$3&amp;"_"&amp;I$6&amp;"_"&amp;$B11,'Pnad-C'!$1:$1048576,HLOOKUP($C11,'Pnad-C'!$1:$1048576,2,0),0)*100,"-"))</f>
        <v>44.780129194259644</v>
      </c>
      <c r="J11" s="53"/>
      <c r="K11" s="52">
        <f>IF($C11="","",IFERROR(VLOOKUP(K$3&amp;"_"&amp;K$6&amp;"_"&amp;$B11,'Pnad-C'!$1:$1048576,HLOOKUP($C11,'Pnad-C'!$1:$1048576,2,0),0)*100,"-"))</f>
        <v>45.241978764533997</v>
      </c>
      <c r="L11" s="52">
        <f>IF($C11="","",IFERROR(VLOOKUP(L$3&amp;"_"&amp;L$6&amp;"_"&amp;$B11,'Pnad-C'!$1:$1048576,HLOOKUP($C11,'Pnad-C'!$1:$1048576,2,0),0)*100,"-"))</f>
        <v>45.43519914150238</v>
      </c>
      <c r="M11" s="52">
        <f>IF($C11="","",IFERROR(VLOOKUP(M$3&amp;"_"&amp;M$6&amp;"_"&amp;$B11,'Pnad-C'!$1:$1048576,HLOOKUP($C11,'Pnad-C'!$1:$1048576,2,0),0)*100,"-"))</f>
        <v>45.7164466381073</v>
      </c>
      <c r="N11" s="52">
        <f>IF($C11="","",IFERROR(VLOOKUP(N$3&amp;"_"&amp;N$6&amp;"_"&amp;$B11,'Pnad-C'!$1:$1048576,HLOOKUP($C11,'Pnad-C'!$1:$1048576,2,0),0)*100,"-"))</f>
        <v>45.905616879463196</v>
      </c>
      <c r="O11" s="52">
        <f>IF($C11="","",IFERROR(VLOOKUP(O$3&amp;"_"&amp;O$6&amp;"_"&amp;$B11,'Pnad-C'!$1:$1048576,HLOOKUP($C11,'Pnad-C'!$1:$1048576,2,0),0)*100,"-"))</f>
        <v>45.574811100959778</v>
      </c>
      <c r="P11" s="53"/>
      <c r="Q11" s="52">
        <f>IF($C11="","",IFERROR(VLOOKUP(Q$3&amp;"_"&amp;Q$6&amp;"_"&amp;$B11,'Pnad-C'!$1:$1048576,HLOOKUP($C11,'Pnad-C'!$1:$1048576,2,0),0)*100,"-"))</f>
        <v>46.106502413749695</v>
      </c>
      <c r="R11" s="52">
        <f>IF($C11="","",IFERROR(VLOOKUP(R$3&amp;"_"&amp;R$6&amp;"_"&amp;$B11,'Pnad-C'!$1:$1048576,HLOOKUP($C11,'Pnad-C'!$1:$1048576,2,0),0)*100,"-"))</f>
        <v>46.305173635482788</v>
      </c>
      <c r="S11" s="52">
        <f>IF($C11="","",IFERROR(VLOOKUP(S$3&amp;"_"&amp;S$6&amp;"_"&amp;$B11,'Pnad-C'!$1:$1048576,HLOOKUP($C11,'Pnad-C'!$1:$1048576,2,0),0)*100,"-"))</f>
        <v>46.119558811187744</v>
      </c>
      <c r="T11" s="52">
        <f>IF($C11="","",IFERROR(VLOOKUP(T$3&amp;"_"&amp;T$6&amp;"_"&amp;$B11,'Pnad-C'!$1:$1048576,HLOOKUP($C11,'Pnad-C'!$1:$1048576,2,0),0)*100,"-"))</f>
        <v>46.165186166763306</v>
      </c>
      <c r="U11" s="52">
        <f>IF($C11="","",IFERROR(VLOOKUP(U$3&amp;"_"&amp;U$6&amp;"_"&amp;$B11,'Pnad-C'!$1:$1048576,HLOOKUP($C11,'Pnad-C'!$1:$1048576,2,0),0)*100,"-"))</f>
        <v>46.174106001853943</v>
      </c>
      <c r="V11" s="53"/>
      <c r="W11" s="52">
        <f>IF($C11="","",IFERROR(VLOOKUP(W$3&amp;"_"&amp;W$6&amp;"_"&amp;$B11,'Pnad-C'!$1:$1048576,HLOOKUP($C11,'Pnad-C'!$1:$1048576,2,0),0)*100,"-"))</f>
        <v>46.11944854259491</v>
      </c>
      <c r="X11" s="52">
        <f>IF($C11="","",IFERROR(VLOOKUP(X$3&amp;"_"&amp;X$6&amp;"_"&amp;$B11,'Pnad-C'!$1:$1048576,HLOOKUP($C11,'Pnad-C'!$1:$1048576,2,0),0)*100,"-"))</f>
        <v>46.356824040412903</v>
      </c>
      <c r="Y11" s="52">
        <f>IF($C11="","",IFERROR(VLOOKUP(Y$3&amp;"_"&amp;Y$6&amp;"_"&amp;$B11,'Pnad-C'!$1:$1048576,HLOOKUP($C11,'Pnad-C'!$1:$1048576,2,0),0)*100,"-"))</f>
        <v>46.347743272781372</v>
      </c>
      <c r="Z11" s="52">
        <f>IF($C11="","",IFERROR(VLOOKUP(Z$3&amp;"_"&amp;Z$6&amp;"_"&amp;$B11,'Pnad-C'!$1:$1048576,HLOOKUP($C11,'Pnad-C'!$1:$1048576,2,0),0)*100,"-"))</f>
        <v>46.088674664497375</v>
      </c>
      <c r="AA11" s="52">
        <f>IF($C11="","",IFERROR(VLOOKUP(AA$3&amp;"_"&amp;AA$6&amp;"_"&amp;$B11,'Pnad-C'!$1:$1048576,HLOOKUP($C11,'Pnad-C'!$1:$1048576,2,0),0)*100,"-"))</f>
        <v>46.2281733751297</v>
      </c>
      <c r="AB11" s="53"/>
      <c r="AC11" s="52">
        <f>IF($C11="","",IFERROR(VLOOKUP(AC$3&amp;"_"&amp;AC$6&amp;"_"&amp;$B11,'Pnad-C'!$1:$1048576,HLOOKUP($C11,'Pnad-C'!$1:$1048576,2,0),0)*100,"-"))</f>
        <v>45.925453305244446</v>
      </c>
      <c r="AD11" s="52">
        <f>IF($C11="","",IFERROR(VLOOKUP(AD$3&amp;"_"&amp;AD$6&amp;"_"&amp;$B11,'Pnad-C'!$1:$1048576,HLOOKUP($C11,'Pnad-C'!$1:$1048576,2,0),0)*100,"-"))</f>
        <v>45.925453305244446</v>
      </c>
    </row>
    <row r="12" spans="1:30" s="50" customFormat="1" ht="15.95" customHeight="1" x14ac:dyDescent="0.25">
      <c r="A12" s="45"/>
      <c r="B12" s="45" t="str">
        <f t="shared" ref="B12:B15" si="0">B11</f>
        <v>BRA</v>
      </c>
      <c r="C12" s="46" t="str">
        <f>$C$9&amp;"_conj"</f>
        <v>pea_conj</v>
      </c>
      <c r="D12" s="51" t="s">
        <v>11</v>
      </c>
      <c r="E12" s="52">
        <f>IF($C12="","",IFERROR(VLOOKUP(E$3&amp;"_"&amp;E$6&amp;"_"&amp;$B12,'Pnad-C'!$1:$1048576,HLOOKUP($C12,'Pnad-C'!$1:$1048576,2,0),0)*100,"-"))</f>
        <v>23.180748522281647</v>
      </c>
      <c r="F12" s="52">
        <f>IF($C12="","",IFERROR(VLOOKUP(F$3&amp;"_"&amp;F$6&amp;"_"&amp;$B12,'Pnad-C'!$1:$1048576,HLOOKUP($C12,'Pnad-C'!$1:$1048576,2,0),0)*100,"-"))</f>
        <v>23.490293323993683</v>
      </c>
      <c r="G12" s="52">
        <f>IF($C12="","",IFERROR(VLOOKUP(G$3&amp;"_"&amp;G$6&amp;"_"&amp;$B12,'Pnad-C'!$1:$1048576,HLOOKUP($C12,'Pnad-C'!$1:$1048576,2,0),0)*100,"-"))</f>
        <v>23.602268099784851</v>
      </c>
      <c r="H12" s="52">
        <f>IF($C12="","",IFERROR(VLOOKUP(H$3&amp;"_"&amp;H$6&amp;"_"&amp;$B12,'Pnad-C'!$1:$1048576,HLOOKUP($C12,'Pnad-C'!$1:$1048576,2,0),0)*100,"-"))</f>
        <v>23.588739335536957</v>
      </c>
      <c r="I12" s="52">
        <f>IF($C12="","",IFERROR(VLOOKUP(I$3&amp;"_"&amp;I$6&amp;"_"&amp;$B12,'Pnad-C'!$1:$1048576,HLOOKUP($C12,'Pnad-C'!$1:$1048576,2,0),0)*100,"-"))</f>
        <v>23.465512692928314</v>
      </c>
      <c r="J12" s="53"/>
      <c r="K12" s="52">
        <f>IF($C12="","",IFERROR(VLOOKUP(K$3&amp;"_"&amp;K$6&amp;"_"&amp;$B12,'Pnad-C'!$1:$1048576,HLOOKUP($C12,'Pnad-C'!$1:$1048576,2,0),0)*100,"-"))</f>
        <v>23.743872344493866</v>
      </c>
      <c r="L12" s="52">
        <f>IF($C12="","",IFERROR(VLOOKUP(L$3&amp;"_"&amp;L$6&amp;"_"&amp;$B12,'Pnad-C'!$1:$1048576,HLOOKUP($C12,'Pnad-C'!$1:$1048576,2,0),0)*100,"-"))</f>
        <v>23.993413150310516</v>
      </c>
      <c r="M12" s="52">
        <f>IF($C12="","",IFERROR(VLOOKUP(M$3&amp;"_"&amp;M$6&amp;"_"&amp;$B12,'Pnad-C'!$1:$1048576,HLOOKUP($C12,'Pnad-C'!$1:$1048576,2,0),0)*100,"-"))</f>
        <v>23.747600615024567</v>
      </c>
      <c r="N12" s="52">
        <f>IF($C12="","",IFERROR(VLOOKUP(N$3&amp;"_"&amp;N$6&amp;"_"&amp;$B12,'Pnad-C'!$1:$1048576,HLOOKUP($C12,'Pnad-C'!$1:$1048576,2,0),0)*100,"-"))</f>
        <v>23.695211112499237</v>
      </c>
      <c r="O12" s="52">
        <f>IF($C12="","",IFERROR(VLOOKUP(O$3&amp;"_"&amp;O$6&amp;"_"&amp;$B12,'Pnad-C'!$1:$1048576,HLOOKUP($C12,'Pnad-C'!$1:$1048576,2,0),0)*100,"-"))</f>
        <v>23.795023560523987</v>
      </c>
      <c r="P12" s="53"/>
      <c r="Q12" s="52">
        <f>IF($C12="","",IFERROR(VLOOKUP(Q$3&amp;"_"&amp;Q$6&amp;"_"&amp;$B12,'Pnad-C'!$1:$1048576,HLOOKUP($C12,'Pnad-C'!$1:$1048576,2,0),0)*100,"-"))</f>
        <v>23.806865513324738</v>
      </c>
      <c r="R12" s="52">
        <f>IF($C12="","",IFERROR(VLOOKUP(R$3&amp;"_"&amp;R$6&amp;"_"&amp;$B12,'Pnad-C'!$1:$1048576,HLOOKUP($C12,'Pnad-C'!$1:$1048576,2,0),0)*100,"-"))</f>
        <v>23.914678394794464</v>
      </c>
      <c r="S12" s="52">
        <f>IF($C12="","",IFERROR(VLOOKUP(S$3&amp;"_"&amp;S$6&amp;"_"&amp;$B12,'Pnad-C'!$1:$1048576,HLOOKUP($C12,'Pnad-C'!$1:$1048576,2,0),0)*100,"-"))</f>
        <v>23.995520174503326</v>
      </c>
      <c r="T12" s="52">
        <f>IF($C12="","",IFERROR(VLOOKUP(T$3&amp;"_"&amp;T$6&amp;"_"&amp;$B12,'Pnad-C'!$1:$1048576,HLOOKUP($C12,'Pnad-C'!$1:$1048576,2,0),0)*100,"-"))</f>
        <v>24.198794364929199</v>
      </c>
      <c r="U12" s="52">
        <f>IF($C12="","",IFERROR(VLOOKUP(U$3&amp;"_"&amp;U$6&amp;"_"&amp;$B12,'Pnad-C'!$1:$1048576,HLOOKUP($C12,'Pnad-C'!$1:$1048576,2,0),0)*100,"-"))</f>
        <v>23.978964984416962</v>
      </c>
      <c r="V12" s="53"/>
      <c r="W12" s="52">
        <f>IF($C12="","",IFERROR(VLOOKUP(W$3&amp;"_"&amp;W$6&amp;"_"&amp;$B12,'Pnad-C'!$1:$1048576,HLOOKUP($C12,'Pnad-C'!$1:$1048576,2,0),0)*100,"-"))</f>
        <v>24.290570616722107</v>
      </c>
      <c r="X12" s="52">
        <f>IF($C12="","",IFERROR(VLOOKUP(X$3&amp;"_"&amp;X$6&amp;"_"&amp;$B12,'Pnad-C'!$1:$1048576,HLOOKUP($C12,'Pnad-C'!$1:$1048576,2,0),0)*100,"-"))</f>
        <v>24.446721374988556</v>
      </c>
      <c r="Y12" s="52">
        <f>IF($C12="","",IFERROR(VLOOKUP(Y$3&amp;"_"&amp;Y$6&amp;"_"&amp;$B12,'Pnad-C'!$1:$1048576,HLOOKUP($C12,'Pnad-C'!$1:$1048576,2,0),0)*100,"-"))</f>
        <v>24.427804350852966</v>
      </c>
      <c r="Z12" s="52">
        <f>IF($C12="","",IFERROR(VLOOKUP(Z$3&amp;"_"&amp;Z$6&amp;"_"&amp;$B12,'Pnad-C'!$1:$1048576,HLOOKUP($C12,'Pnad-C'!$1:$1048576,2,0),0)*100,"-"))</f>
        <v>24.590674042701721</v>
      </c>
      <c r="AA12" s="52">
        <f>IF($C12="","",IFERROR(VLOOKUP(AA$3&amp;"_"&amp;AA$6&amp;"_"&amp;$B12,'Pnad-C'!$1:$1048576,HLOOKUP($C12,'Pnad-C'!$1:$1048576,2,0),0)*100,"-"))</f>
        <v>24.438942968845367</v>
      </c>
      <c r="AB12" s="53"/>
      <c r="AC12" s="52">
        <f>IF($C12="","",IFERROR(VLOOKUP(AC$3&amp;"_"&amp;AC$6&amp;"_"&amp;$B12,'Pnad-C'!$1:$1048576,HLOOKUP($C12,'Pnad-C'!$1:$1048576,2,0),0)*100,"-"))</f>
        <v>24.694110453128815</v>
      </c>
      <c r="AD12" s="52">
        <f>IF($C12="","",IFERROR(VLOOKUP(AD$3&amp;"_"&amp;AD$6&amp;"_"&amp;$B12,'Pnad-C'!$1:$1048576,HLOOKUP($C12,'Pnad-C'!$1:$1048576,2,0),0)*100,"-"))</f>
        <v>24.694110453128815</v>
      </c>
    </row>
    <row r="13" spans="1:30" s="50" customFormat="1" ht="15.95" customHeight="1" x14ac:dyDescent="0.25">
      <c r="A13" s="45"/>
      <c r="B13" s="45" t="str">
        <f t="shared" si="0"/>
        <v>BRA</v>
      </c>
      <c r="C13" s="46" t="str">
        <f>$C$9&amp;"_filho"</f>
        <v>pea_filho</v>
      </c>
      <c r="D13" s="51" t="s">
        <v>12</v>
      </c>
      <c r="E13" s="52">
        <f>IF($C13="","",IFERROR(VLOOKUP(E$3&amp;"_"&amp;E$6&amp;"_"&amp;$B13,'Pnad-C'!$1:$1048576,HLOOKUP($C13,'Pnad-C'!$1:$1048576,2,0),0)*100,"-"))</f>
        <v>24.921423196792603</v>
      </c>
      <c r="F13" s="52">
        <f>IF($C13="","",IFERROR(VLOOKUP(F$3&amp;"_"&amp;F$6&amp;"_"&amp;$B13,'Pnad-C'!$1:$1048576,HLOOKUP($C13,'Pnad-C'!$1:$1048576,2,0),0)*100,"-"))</f>
        <v>24.939544498920441</v>
      </c>
      <c r="G13" s="52">
        <f>IF($C13="","",IFERROR(VLOOKUP(G$3&amp;"_"&amp;G$6&amp;"_"&amp;$B13,'Pnad-C'!$1:$1048576,HLOOKUP($C13,'Pnad-C'!$1:$1048576,2,0),0)*100,"-"))</f>
        <v>24.79034811258316</v>
      </c>
      <c r="H13" s="52">
        <f>IF($C13="","",IFERROR(VLOOKUP(H$3&amp;"_"&amp;H$6&amp;"_"&amp;$B13,'Pnad-C'!$1:$1048576,HLOOKUP($C13,'Pnad-C'!$1:$1048576,2,0),0)*100,"-"))</f>
        <v>24.673281610012054</v>
      </c>
      <c r="I13" s="52">
        <f>IF($C13="","",IFERROR(VLOOKUP(I$3&amp;"_"&amp;I$6&amp;"_"&amp;$B13,'Pnad-C'!$1:$1048576,HLOOKUP($C13,'Pnad-C'!$1:$1048576,2,0),0)*100,"-"))</f>
        <v>24.831148982048035</v>
      </c>
      <c r="J13" s="53"/>
      <c r="K13" s="52">
        <f>IF($C13="","",IFERROR(VLOOKUP(K$3&amp;"_"&amp;K$6&amp;"_"&amp;$B13,'Pnad-C'!$1:$1048576,HLOOKUP($C13,'Pnad-C'!$1:$1048576,2,0),0)*100,"-"))</f>
        <v>24.366936087608337</v>
      </c>
      <c r="L13" s="52">
        <f>IF($C13="","",IFERROR(VLOOKUP(L$3&amp;"_"&amp;L$6&amp;"_"&amp;$B13,'Pnad-C'!$1:$1048576,HLOOKUP($C13,'Pnad-C'!$1:$1048576,2,0),0)*100,"-"))</f>
        <v>24.030378460884094</v>
      </c>
      <c r="M13" s="52">
        <f>IF($C13="","",IFERROR(VLOOKUP(M$3&amp;"_"&amp;M$6&amp;"_"&amp;$B13,'Pnad-C'!$1:$1048576,HLOOKUP($C13,'Pnad-C'!$1:$1048576,2,0),0)*100,"-"))</f>
        <v>24.063703417778015</v>
      </c>
      <c r="N13" s="52">
        <f>IF($C13="","",IFERROR(VLOOKUP(N$3&amp;"_"&amp;N$6&amp;"_"&amp;$B13,'Pnad-C'!$1:$1048576,HLOOKUP($C13,'Pnad-C'!$1:$1048576,2,0),0)*100,"-"))</f>
        <v>23.920623958110809</v>
      </c>
      <c r="O13" s="52">
        <f>IF($C13="","",IFERROR(VLOOKUP(O$3&amp;"_"&amp;O$6&amp;"_"&amp;$B13,'Pnad-C'!$1:$1048576,HLOOKUP($C13,'Pnad-C'!$1:$1048576,2,0),0)*100,"-"))</f>
        <v>24.095410108566284</v>
      </c>
      <c r="P13" s="53"/>
      <c r="Q13" s="52">
        <f>IF($C13="","",IFERROR(VLOOKUP(Q$3&amp;"_"&amp;Q$6&amp;"_"&amp;$B13,'Pnad-C'!$1:$1048576,HLOOKUP($C13,'Pnad-C'!$1:$1048576,2,0),0)*100,"-"))</f>
        <v>23.788674175739288</v>
      </c>
      <c r="R13" s="52">
        <f>IF($C13="","",IFERROR(VLOOKUP(R$3&amp;"_"&amp;R$6&amp;"_"&amp;$B13,'Pnad-C'!$1:$1048576,HLOOKUP($C13,'Pnad-C'!$1:$1048576,2,0),0)*100,"-"))</f>
        <v>23.612479865550995</v>
      </c>
      <c r="S13" s="52">
        <f>IF($C13="","",IFERROR(VLOOKUP(S$3&amp;"_"&amp;S$6&amp;"_"&amp;$B13,'Pnad-C'!$1:$1048576,HLOOKUP($C13,'Pnad-C'!$1:$1048576,2,0),0)*100,"-"))</f>
        <v>23.493725061416626</v>
      </c>
      <c r="T13" s="52">
        <f>IF($C13="","",IFERROR(VLOOKUP(T$3&amp;"_"&amp;T$6&amp;"_"&amp;$B13,'Pnad-C'!$1:$1048576,HLOOKUP($C13,'Pnad-C'!$1:$1048576,2,0),0)*100,"-"))</f>
        <v>23.462067544460297</v>
      </c>
      <c r="U13" s="52">
        <f>IF($C13="","",IFERROR(VLOOKUP(U$3&amp;"_"&amp;U$6&amp;"_"&amp;$B13,'Pnad-C'!$1:$1048576,HLOOKUP($C13,'Pnad-C'!$1:$1048576,2,0),0)*100,"-"))</f>
        <v>23.589237034320831</v>
      </c>
      <c r="V13" s="53"/>
      <c r="W13" s="52">
        <f>IF($C13="","",IFERROR(VLOOKUP(W$3&amp;"_"&amp;W$6&amp;"_"&amp;$B13,'Pnad-C'!$1:$1048576,HLOOKUP($C13,'Pnad-C'!$1:$1048576,2,0),0)*100,"-"))</f>
        <v>23.539300262928009</v>
      </c>
      <c r="X13" s="52">
        <f>IF($C13="","",IFERROR(VLOOKUP(X$3&amp;"_"&amp;X$6&amp;"_"&amp;$B13,'Pnad-C'!$1:$1048576,HLOOKUP($C13,'Pnad-C'!$1:$1048576,2,0),0)*100,"-"))</f>
        <v>23.126776516437531</v>
      </c>
      <c r="Y13" s="52">
        <f>IF($C13="","",IFERROR(VLOOKUP(Y$3&amp;"_"&amp;Y$6&amp;"_"&amp;$B13,'Pnad-C'!$1:$1048576,HLOOKUP($C13,'Pnad-C'!$1:$1048576,2,0),0)*100,"-"))</f>
        <v>23.079413175582886</v>
      </c>
      <c r="Z13" s="52">
        <f>IF($C13="","",IFERROR(VLOOKUP(Z$3&amp;"_"&amp;Z$6&amp;"_"&amp;$B13,'Pnad-C'!$1:$1048576,HLOOKUP($C13,'Pnad-C'!$1:$1048576,2,0),0)*100,"-"))</f>
        <v>22.99639880657196</v>
      </c>
      <c r="AA13" s="52">
        <f>IF($C13="","",IFERROR(VLOOKUP(AA$3&amp;"_"&amp;AA$6&amp;"_"&amp;$B13,'Pnad-C'!$1:$1048576,HLOOKUP($C13,'Pnad-C'!$1:$1048576,2,0),0)*100,"-"))</f>
        <v>23.185472190380096</v>
      </c>
      <c r="AB13" s="53"/>
      <c r="AC13" s="52">
        <f>IF($C13="","",IFERROR(VLOOKUP(AC$3&amp;"_"&amp;AC$6&amp;"_"&amp;$B13,'Pnad-C'!$1:$1048576,HLOOKUP($C13,'Pnad-C'!$1:$1048576,2,0),0)*100,"-"))</f>
        <v>22.999106347560883</v>
      </c>
      <c r="AD13" s="52">
        <f>IF($C13="","",IFERROR(VLOOKUP(AD$3&amp;"_"&amp;AD$6&amp;"_"&amp;$B13,'Pnad-C'!$1:$1048576,HLOOKUP($C13,'Pnad-C'!$1:$1048576,2,0),0)*100,"-"))</f>
        <v>22.999106347560883</v>
      </c>
    </row>
    <row r="14" spans="1:30" s="50" customFormat="1" ht="15.95" customHeight="1" x14ac:dyDescent="0.25">
      <c r="A14" s="45"/>
      <c r="B14" s="45" t="str">
        <f t="shared" si="0"/>
        <v>BRA</v>
      </c>
      <c r="C14" s="46" t="str">
        <f>$C$9&amp;"_outro_parente"</f>
        <v>pea_outro_parente</v>
      </c>
      <c r="D14" s="51" t="s">
        <v>13</v>
      </c>
      <c r="E14" s="52">
        <f>IF($C14="","",IFERROR(VLOOKUP(E$3&amp;"_"&amp;E$6&amp;"_"&amp;$B14,'Pnad-C'!$1:$1048576,HLOOKUP($C14,'Pnad-C'!$1:$1048576,2,0),0)*100,"-"))</f>
        <v>6.2129687517881393</v>
      </c>
      <c r="F14" s="52">
        <f>IF($C14="","",IFERROR(VLOOKUP(F$3&amp;"_"&amp;F$6&amp;"_"&amp;$B14,'Pnad-C'!$1:$1048576,HLOOKUP($C14,'Pnad-C'!$1:$1048576,2,0),0)*100,"-"))</f>
        <v>6.0767434537410736</v>
      </c>
      <c r="G14" s="52">
        <f>IF($C14="","",IFERROR(VLOOKUP(G$3&amp;"_"&amp;G$6&amp;"_"&amp;$B14,'Pnad-C'!$1:$1048576,HLOOKUP($C14,'Pnad-C'!$1:$1048576,2,0),0)*100,"-"))</f>
        <v>6.1309374868869781</v>
      </c>
      <c r="H14" s="52">
        <f>IF($C14="","",IFERROR(VLOOKUP(H$3&amp;"_"&amp;H$6&amp;"_"&amp;$B14,'Pnad-C'!$1:$1048576,HLOOKUP($C14,'Pnad-C'!$1:$1048576,2,0),0)*100,"-"))</f>
        <v>5.9842042624950409</v>
      </c>
      <c r="I14" s="52">
        <f>IF($C14="","",IFERROR(VLOOKUP(I$3&amp;"_"&amp;I$6&amp;"_"&amp;$B14,'Pnad-C'!$1:$1048576,HLOOKUP($C14,'Pnad-C'!$1:$1048576,2,0),0)*100,"-"))</f>
        <v>6.1012133955955505</v>
      </c>
      <c r="J14" s="53"/>
      <c r="K14" s="52">
        <f>IF($C14="","",IFERROR(VLOOKUP(K$3&amp;"_"&amp;K$6&amp;"_"&amp;$B14,'Pnad-C'!$1:$1048576,HLOOKUP($C14,'Pnad-C'!$1:$1048576,2,0),0)*100,"-"))</f>
        <v>5.9071309864521027</v>
      </c>
      <c r="L14" s="52">
        <f>IF($C14="","",IFERROR(VLOOKUP(L$3&amp;"_"&amp;L$6&amp;"_"&amp;$B14,'Pnad-C'!$1:$1048576,HLOOKUP($C14,'Pnad-C'!$1:$1048576,2,0),0)*100,"-"))</f>
        <v>5.8244705200195313</v>
      </c>
      <c r="M14" s="52">
        <f>IF($C14="","",IFERROR(VLOOKUP(M$3&amp;"_"&amp;M$6&amp;"_"&amp;$B14,'Pnad-C'!$1:$1048576,HLOOKUP($C14,'Pnad-C'!$1:$1048576,2,0),0)*100,"-"))</f>
        <v>5.7398159056901932</v>
      </c>
      <c r="N14" s="52">
        <f>IF($C14="","",IFERROR(VLOOKUP(N$3&amp;"_"&amp;N$6&amp;"_"&amp;$B14,'Pnad-C'!$1:$1048576,HLOOKUP($C14,'Pnad-C'!$1:$1048576,2,0),0)*100,"-"))</f>
        <v>5.7361207902431488</v>
      </c>
      <c r="O14" s="52">
        <f>IF($C14="","",IFERROR(VLOOKUP(O$3&amp;"_"&amp;O$6&amp;"_"&amp;$B14,'Pnad-C'!$1:$1048576,HLOOKUP($C14,'Pnad-C'!$1:$1048576,2,0),0)*100,"-"))</f>
        <v>5.8018844574689865</v>
      </c>
      <c r="P14" s="53"/>
      <c r="Q14" s="52">
        <f>IF($C14="","",IFERROR(VLOOKUP(Q$3&amp;"_"&amp;Q$6&amp;"_"&amp;$B14,'Pnad-C'!$1:$1048576,HLOOKUP($C14,'Pnad-C'!$1:$1048576,2,0),0)*100,"-"))</f>
        <v>5.558038130402565</v>
      </c>
      <c r="R14" s="52">
        <f>IF($C14="","",IFERROR(VLOOKUP(R$3&amp;"_"&amp;R$6&amp;"_"&amp;$B14,'Pnad-C'!$1:$1048576,HLOOKUP($C14,'Pnad-C'!$1:$1048576,2,0),0)*100,"-"))</f>
        <v>5.4785557091236115</v>
      </c>
      <c r="S14" s="52">
        <f>IF($C14="","",IFERROR(VLOOKUP(S$3&amp;"_"&amp;S$6&amp;"_"&amp;$B14,'Pnad-C'!$1:$1048576,HLOOKUP($C14,'Pnad-C'!$1:$1048576,2,0),0)*100,"-"))</f>
        <v>5.6445609778165817</v>
      </c>
      <c r="T14" s="52">
        <f>IF($C14="","",IFERROR(VLOOKUP(T$3&amp;"_"&amp;T$6&amp;"_"&amp;$B14,'Pnad-C'!$1:$1048576,HLOOKUP($C14,'Pnad-C'!$1:$1048576,2,0),0)*100,"-"))</f>
        <v>5.4819215089082718</v>
      </c>
      <c r="U14" s="52">
        <f>IF($C14="","",IFERROR(VLOOKUP(U$3&amp;"_"&amp;U$6&amp;"_"&amp;$B14,'Pnad-C'!$1:$1048576,HLOOKUP($C14,'Pnad-C'!$1:$1048576,2,0),0)*100,"-"))</f>
        <v>5.540769174695015</v>
      </c>
      <c r="V14" s="53"/>
      <c r="W14" s="52">
        <f>IF($C14="","",IFERROR(VLOOKUP(W$3&amp;"_"&amp;W$6&amp;"_"&amp;$B14,'Pnad-C'!$1:$1048576,HLOOKUP($C14,'Pnad-C'!$1:$1048576,2,0),0)*100,"-"))</f>
        <v>5.3917743265628815</v>
      </c>
      <c r="X14" s="52">
        <f>IF($C14="","",IFERROR(VLOOKUP(X$3&amp;"_"&amp;X$6&amp;"_"&amp;$B14,'Pnad-C'!$1:$1048576,HLOOKUP($C14,'Pnad-C'!$1:$1048576,2,0),0)*100,"-"))</f>
        <v>5.4239507764577866</v>
      </c>
      <c r="Y14" s="52">
        <f>IF($C14="","",IFERROR(VLOOKUP(Y$3&amp;"_"&amp;Y$6&amp;"_"&amp;$B14,'Pnad-C'!$1:$1048576,HLOOKUP($C14,'Pnad-C'!$1:$1048576,2,0),0)*100,"-"))</f>
        <v>5.5184714496135712</v>
      </c>
      <c r="Z14" s="52">
        <f>IF($C14="","",IFERROR(VLOOKUP(Z$3&amp;"_"&amp;Z$6&amp;"_"&amp;$B14,'Pnad-C'!$1:$1048576,HLOOKUP($C14,'Pnad-C'!$1:$1048576,2,0),0)*100,"-"))</f>
        <v>5.6150756776332855</v>
      </c>
      <c r="AA14" s="52">
        <f>IF($C14="","",IFERROR(VLOOKUP(AA$3&amp;"_"&amp;AA$6&amp;"_"&amp;$B14,'Pnad-C'!$1:$1048576,HLOOKUP($C14,'Pnad-C'!$1:$1048576,2,0),0)*100,"-"))</f>
        <v>5.4873179644346237</v>
      </c>
      <c r="AB14" s="53"/>
      <c r="AC14" s="52">
        <f>IF($C14="","",IFERROR(VLOOKUP(AC$3&amp;"_"&amp;AC$6&amp;"_"&amp;$B14,'Pnad-C'!$1:$1048576,HLOOKUP($C14,'Pnad-C'!$1:$1048576,2,0),0)*100,"-"))</f>
        <v>5.6574072688817978</v>
      </c>
      <c r="AD14" s="52">
        <f>IF($C14="","",IFERROR(VLOOKUP(AD$3&amp;"_"&amp;AD$6&amp;"_"&amp;$B14,'Pnad-C'!$1:$1048576,HLOOKUP($C14,'Pnad-C'!$1:$1048576,2,0),0)*100,"-"))</f>
        <v>5.6574072688817978</v>
      </c>
    </row>
    <row r="15" spans="1:30" s="50" customFormat="1" ht="15.95" customHeight="1" x14ac:dyDescent="0.25">
      <c r="A15" s="45"/>
      <c r="B15" s="45" t="str">
        <f t="shared" si="0"/>
        <v>BRA</v>
      </c>
      <c r="C15" s="46" t="str">
        <f>$C$9&amp;"_outro_nao_parente"</f>
        <v>pea_outro_nao_parente</v>
      </c>
      <c r="D15" s="51" t="s">
        <v>14</v>
      </c>
      <c r="E15" s="52">
        <f>IF($C15="","",IFERROR(VLOOKUP(E$3&amp;"_"&amp;E$6&amp;"_"&amp;$B15,'Pnad-C'!$1:$1048576,HLOOKUP($C15,'Pnad-C'!$1:$1048576,2,0),0)*100,"-"))</f>
        <v>0.86005441844463348</v>
      </c>
      <c r="F15" s="52">
        <f>IF($C15="","",IFERROR(VLOOKUP(F$3&amp;"_"&amp;F$6&amp;"_"&amp;$B15,'Pnad-C'!$1:$1048576,HLOOKUP($C15,'Pnad-C'!$1:$1048576,2,0),0)*100,"-"))</f>
        <v>0.84985438734292984</v>
      </c>
      <c r="G15" s="52">
        <f>IF($C15="","",IFERROR(VLOOKUP(G$3&amp;"_"&amp;G$6&amp;"_"&amp;$B15,'Pnad-C'!$1:$1048576,HLOOKUP($C15,'Pnad-C'!$1:$1048576,2,0),0)*100,"-"))</f>
        <v>0.79553881660103798</v>
      </c>
      <c r="H15" s="52">
        <f>IF($C15="","",IFERROR(VLOOKUP(H$3&amp;"_"&amp;H$6&amp;"_"&amp;$B15,'Pnad-C'!$1:$1048576,HLOOKUP($C15,'Pnad-C'!$1:$1048576,2,0),0)*100,"-"))</f>
        <v>0.78252926468849182</v>
      </c>
      <c r="I15" s="52">
        <f>IF($C15="","",IFERROR(VLOOKUP(I$3&amp;"_"&amp;I$6&amp;"_"&amp;$B15,'Pnad-C'!$1:$1048576,HLOOKUP($C15,'Pnad-C'!$1:$1048576,2,0),0)*100,"-"))</f>
        <v>0.82199424505233765</v>
      </c>
      <c r="J15" s="53"/>
      <c r="K15" s="52">
        <f>IF($C15="","",IFERROR(VLOOKUP(K$3&amp;"_"&amp;K$6&amp;"_"&amp;$B15,'Pnad-C'!$1:$1048576,HLOOKUP($C15,'Pnad-C'!$1:$1048576,2,0),0)*100,"-"))</f>
        <v>0.7400816772133112</v>
      </c>
      <c r="L15" s="52">
        <f>IF($C15="","",IFERROR(VLOOKUP(L$3&amp;"_"&amp;L$6&amp;"_"&amp;$B15,'Pnad-C'!$1:$1048576,HLOOKUP($C15,'Pnad-C'!$1:$1048576,2,0),0)*100,"-"))</f>
        <v>0.71653863415122032</v>
      </c>
      <c r="M15" s="52">
        <f>IF($C15="","",IFERROR(VLOOKUP(M$3&amp;"_"&amp;M$6&amp;"_"&amp;$B15,'Pnad-C'!$1:$1048576,HLOOKUP($C15,'Pnad-C'!$1:$1048576,2,0),0)*100,"-"))</f>
        <v>0.73243416845798492</v>
      </c>
      <c r="N15" s="52">
        <f>IF($C15="","",IFERROR(VLOOKUP(N$3&amp;"_"&amp;N$6&amp;"_"&amp;$B15,'Pnad-C'!$1:$1048576,HLOOKUP($C15,'Pnad-C'!$1:$1048576,2,0),0)*100,"-"))</f>
        <v>0.74242837727069855</v>
      </c>
      <c r="O15" s="52">
        <f>IF($C15="","",IFERROR(VLOOKUP(O$3&amp;"_"&amp;O$6&amp;"_"&amp;$B15,'Pnad-C'!$1:$1048576,HLOOKUP($C15,'Pnad-C'!$1:$1048576,2,0),0)*100,"-"))</f>
        <v>0.73287072591483593</v>
      </c>
      <c r="P15" s="53"/>
      <c r="Q15" s="52">
        <f>IF($C15="","",IFERROR(VLOOKUP(Q$3&amp;"_"&amp;Q$6&amp;"_"&amp;$B15,'Pnad-C'!$1:$1048576,HLOOKUP($C15,'Pnad-C'!$1:$1048576,2,0),0)*100,"-"))</f>
        <v>0.73991767130792141</v>
      </c>
      <c r="R15" s="52">
        <f>IF($C15="","",IFERROR(VLOOKUP(R$3&amp;"_"&amp;R$6&amp;"_"&amp;$B15,'Pnad-C'!$1:$1048576,HLOOKUP($C15,'Pnad-C'!$1:$1048576,2,0),0)*100,"-"))</f>
        <v>0.68911365233361721</v>
      </c>
      <c r="S15" s="52">
        <f>IF($C15="","",IFERROR(VLOOKUP(S$3&amp;"_"&amp;S$6&amp;"_"&amp;$B15,'Pnad-C'!$1:$1048576,HLOOKUP($C15,'Pnad-C'!$1:$1048576,2,0),0)*100,"-"))</f>
        <v>0.74663539417088032</v>
      </c>
      <c r="T15" s="52">
        <f>IF($C15="","",IFERROR(VLOOKUP(T$3&amp;"_"&amp;T$6&amp;"_"&amp;$B15,'Pnad-C'!$1:$1048576,HLOOKUP($C15,'Pnad-C'!$1:$1048576,2,0),0)*100,"-"))</f>
        <v>0.6920304149389267</v>
      </c>
      <c r="U15" s="52">
        <f>IF($C15="","",IFERROR(VLOOKUP(U$3&amp;"_"&amp;U$6&amp;"_"&amp;$B15,'Pnad-C'!$1:$1048576,HLOOKUP($C15,'Pnad-C'!$1:$1048576,2,0),0)*100,"-"))</f>
        <v>0.71692429482936859</v>
      </c>
      <c r="V15" s="53"/>
      <c r="W15" s="52">
        <f>IF($C15="","",IFERROR(VLOOKUP(W$3&amp;"_"&amp;W$6&amp;"_"&amp;$B15,'Pnad-C'!$1:$1048576,HLOOKUP($C15,'Pnad-C'!$1:$1048576,2,0),0)*100,"-"))</f>
        <v>0.65890541300177574</v>
      </c>
      <c r="X15" s="52">
        <f>IF($C15="","",IFERROR(VLOOKUP(X$3&amp;"_"&amp;X$6&amp;"_"&amp;$B15,'Pnad-C'!$1:$1048576,HLOOKUP($C15,'Pnad-C'!$1:$1048576,2,0),0)*100,"-"))</f>
        <v>0.64572794362902641</v>
      </c>
      <c r="Y15" s="52">
        <f>IF($C15="","",IFERROR(VLOOKUP(Y$3&amp;"_"&amp;Y$6&amp;"_"&amp;$B15,'Pnad-C'!$1:$1048576,HLOOKUP($C15,'Pnad-C'!$1:$1048576,2,0),0)*100,"-"))</f>
        <v>0.62656579539179802</v>
      </c>
      <c r="Z15" s="52">
        <f>IF($C15="","",IFERROR(VLOOKUP(Z$3&amp;"_"&amp;Z$6&amp;"_"&amp;$B15,'Pnad-C'!$1:$1048576,HLOOKUP($C15,'Pnad-C'!$1:$1048576,2,0),0)*100,"-"))</f>
        <v>0.70917545817792416</v>
      </c>
      <c r="AA15" s="52">
        <f>IF($C15="","",IFERROR(VLOOKUP(AA$3&amp;"_"&amp;AA$6&amp;"_"&amp;$B15,'Pnad-C'!$1:$1048576,HLOOKUP($C15,'Pnad-C'!$1:$1048576,2,0),0)*100,"-"))</f>
        <v>0.6600936409085989</v>
      </c>
      <c r="AB15" s="53"/>
      <c r="AC15" s="52">
        <f>IF($C15="","",IFERROR(VLOOKUP(AC$3&amp;"_"&amp;AC$6&amp;"_"&amp;$B15,'Pnad-C'!$1:$1048576,HLOOKUP($C15,'Pnad-C'!$1:$1048576,2,0),0)*100,"-"))</f>
        <v>0.7239222526550293</v>
      </c>
      <c r="AD15" s="52">
        <f>IF($C15="","",IFERROR(VLOOKUP(AD$3&amp;"_"&amp;AD$6&amp;"_"&amp;$B15,'Pnad-C'!$1:$1048576,HLOOKUP($C15,'Pnad-C'!$1:$1048576,2,0),0)*100,"-"))</f>
        <v>0.7239222526550293</v>
      </c>
    </row>
    <row r="16" spans="1:30" s="50" customFormat="1" ht="15" customHeight="1" x14ac:dyDescent="0.25">
      <c r="A16" s="45"/>
      <c r="B16" s="45" t="s">
        <v>15</v>
      </c>
      <c r="C16" s="46"/>
      <c r="D16" s="47" t="s">
        <v>16</v>
      </c>
      <c r="E16" s="54" t="str">
        <f>IF($C16="","",IFERROR(VLOOKUP(E$3&amp;"_"&amp;E$6&amp;"_"&amp;$B16,'Pnad-C'!$1:$1048576,HLOOKUP($C16,'Pnad-C'!$1:$1048576,2,0),0)*100,"-"))</f>
        <v/>
      </c>
      <c r="F16" s="54" t="str">
        <f>IF($C16="","",IFERROR(VLOOKUP(F$3&amp;"_"&amp;F$6&amp;"_"&amp;$B16,'Pnad-C'!$1:$1048576,HLOOKUP($C16,'Pnad-C'!$1:$1048576,2,0),0)*100,"-"))</f>
        <v/>
      </c>
      <c r="G16" s="54" t="str">
        <f>IF($C16="","",IFERROR(VLOOKUP(G$3&amp;"_"&amp;G$6&amp;"_"&amp;$B16,'Pnad-C'!$1:$1048576,HLOOKUP($C16,'Pnad-C'!$1:$1048576,2,0),0)*100,"-"))</f>
        <v/>
      </c>
      <c r="H16" s="54" t="str">
        <f>IF($C16="","",IFERROR(VLOOKUP(H$3&amp;"_"&amp;H$6&amp;"_"&amp;$B16,'Pnad-C'!$1:$1048576,HLOOKUP($C16,'Pnad-C'!$1:$1048576,2,0),0)*100,"-"))</f>
        <v/>
      </c>
      <c r="I16" s="54" t="str">
        <f>IF($C16="","",IFERROR(VLOOKUP(I$3&amp;"_"&amp;I$6&amp;"_"&amp;$B16,'Pnad-C'!$1:$1048576,HLOOKUP($C16,'Pnad-C'!$1:$1048576,2,0),0)*100,"-"))</f>
        <v/>
      </c>
      <c r="J16" s="55"/>
      <c r="K16" s="54" t="str">
        <f>IF($C16="","",IFERROR(VLOOKUP(K$3&amp;"_"&amp;K$6&amp;"_"&amp;$B16,'Pnad-C'!$1:$1048576,HLOOKUP($C16,'Pnad-C'!$1:$1048576,2,0),0)*100,"-"))</f>
        <v/>
      </c>
      <c r="L16" s="54" t="str">
        <f>IF($C16="","",IFERROR(VLOOKUP(L$3&amp;"_"&amp;L$6&amp;"_"&amp;$B16,'Pnad-C'!$1:$1048576,HLOOKUP($C16,'Pnad-C'!$1:$1048576,2,0),0)*100,"-"))</f>
        <v/>
      </c>
      <c r="M16" s="54" t="str">
        <f>IF($C16="","",IFERROR(VLOOKUP(M$3&amp;"_"&amp;M$6&amp;"_"&amp;$B16,'Pnad-C'!$1:$1048576,HLOOKUP($C16,'Pnad-C'!$1:$1048576,2,0),0)*100,"-"))</f>
        <v/>
      </c>
      <c r="N16" s="54" t="str">
        <f>IF($C16="","",IFERROR(VLOOKUP(N$3&amp;"_"&amp;N$6&amp;"_"&amp;$B16,'Pnad-C'!$1:$1048576,HLOOKUP($C16,'Pnad-C'!$1:$1048576,2,0),0)*100,"-"))</f>
        <v/>
      </c>
      <c r="O16" s="54" t="str">
        <f>IF($C16="","",IFERROR(VLOOKUP(O$3&amp;"_"&amp;O$6&amp;"_"&amp;$B16,'Pnad-C'!$1:$1048576,HLOOKUP($C16,'Pnad-C'!$1:$1048576,2,0),0)*100,"-"))</f>
        <v/>
      </c>
      <c r="P16" s="55"/>
      <c r="Q16" s="54" t="str">
        <f>IF($C16="","",IFERROR(VLOOKUP(Q$3&amp;"_"&amp;Q$6&amp;"_"&amp;$B16,'Pnad-C'!$1:$1048576,HLOOKUP($C16,'Pnad-C'!$1:$1048576,2,0),0)*100,"-"))</f>
        <v/>
      </c>
      <c r="R16" s="54" t="str">
        <f>IF($C16="","",IFERROR(VLOOKUP(R$3&amp;"_"&amp;R$6&amp;"_"&amp;$B16,'Pnad-C'!$1:$1048576,HLOOKUP($C16,'Pnad-C'!$1:$1048576,2,0),0)*100,"-"))</f>
        <v/>
      </c>
      <c r="S16" s="54" t="str">
        <f>IF($C16="","",IFERROR(VLOOKUP(S$3&amp;"_"&amp;S$6&amp;"_"&amp;$B16,'Pnad-C'!$1:$1048576,HLOOKUP($C16,'Pnad-C'!$1:$1048576,2,0),0)*100,"-"))</f>
        <v/>
      </c>
      <c r="T16" s="54" t="str">
        <f>IF($C16="","",IFERROR(VLOOKUP(T$3&amp;"_"&amp;T$6&amp;"_"&amp;$B16,'Pnad-C'!$1:$1048576,HLOOKUP($C16,'Pnad-C'!$1:$1048576,2,0),0)*100,"-"))</f>
        <v/>
      </c>
      <c r="U16" s="54" t="str">
        <f>IF($C16="","",IFERROR(VLOOKUP(U$3&amp;"_"&amp;U$6&amp;"_"&amp;$B16,'Pnad-C'!$1:$1048576,HLOOKUP($C16,'Pnad-C'!$1:$1048576,2,0),0)*100,"-"))</f>
        <v/>
      </c>
      <c r="V16" s="55"/>
      <c r="W16" s="54" t="str">
        <f>IF($C16="","",IFERROR(VLOOKUP(W$3&amp;"_"&amp;W$6&amp;"_"&amp;$B16,'Pnad-C'!$1:$1048576,HLOOKUP($C16,'Pnad-C'!$1:$1048576,2,0),0)*100,"-"))</f>
        <v/>
      </c>
      <c r="X16" s="54" t="str">
        <f>IF($C16="","",IFERROR(VLOOKUP(X$3&amp;"_"&amp;X$6&amp;"_"&amp;$B16,'Pnad-C'!$1:$1048576,HLOOKUP($C16,'Pnad-C'!$1:$1048576,2,0),0)*100,"-"))</f>
        <v/>
      </c>
      <c r="Y16" s="54" t="str">
        <f>IF($C16="","",IFERROR(VLOOKUP(Y$3&amp;"_"&amp;Y$6&amp;"_"&amp;$B16,'Pnad-C'!$1:$1048576,HLOOKUP($C16,'Pnad-C'!$1:$1048576,2,0),0)*100,"-"))</f>
        <v/>
      </c>
      <c r="Z16" s="54" t="str">
        <f>IF($C16="","",IFERROR(VLOOKUP(Z$3&amp;"_"&amp;Z$6&amp;"_"&amp;$B16,'Pnad-C'!$1:$1048576,HLOOKUP($C16,'Pnad-C'!$1:$1048576,2,0),0)*100,"-"))</f>
        <v/>
      </c>
      <c r="AA16" s="54" t="str">
        <f>IF($C16="","",IFERROR(VLOOKUP(AA$3&amp;"_"&amp;AA$6&amp;"_"&amp;$B16,'Pnad-C'!$1:$1048576,HLOOKUP($C16,'Pnad-C'!$1:$1048576,2,0),0)*100,"-"))</f>
        <v/>
      </c>
      <c r="AB16" s="55"/>
      <c r="AC16" s="54" t="str">
        <f>IF($C16="","",IFERROR(VLOOKUP(AC$3&amp;"_"&amp;AC$6&amp;"_"&amp;$B16,'Pnad-C'!$1:$1048576,HLOOKUP($C16,'Pnad-C'!$1:$1048576,2,0),0)*100,"-"))</f>
        <v/>
      </c>
      <c r="AD16" s="54" t="str">
        <f>IF($C16="","",IFERROR(VLOOKUP(AD$3&amp;"_"&amp;AD$6&amp;"_"&amp;$B16,'Pnad-C'!$1:$1048576,HLOOKUP($C16,'Pnad-C'!$1:$1048576,2,0),0)*100,"-"))</f>
        <v/>
      </c>
    </row>
    <row r="17" spans="1:30" s="50" customFormat="1" ht="15.95" customHeight="1" x14ac:dyDescent="0.25">
      <c r="A17" s="45"/>
      <c r="B17" s="45" t="str">
        <f>B16</f>
        <v>SEMT</v>
      </c>
      <c r="C17" s="46" t="str">
        <f>$C$9&amp;"_chefe"</f>
        <v>pea_chefe</v>
      </c>
      <c r="D17" s="51" t="s">
        <v>10</v>
      </c>
      <c r="E17" s="52">
        <f>IF($C17="","",IFERROR(VLOOKUP(E$3&amp;"_"&amp;E$6&amp;"_"&amp;$B17,'Pnad-C'!$1:$1048576,HLOOKUP($C17,'Pnad-C'!$1:$1048576,2,0),0)*100,"-"))</f>
        <v>43.735778331756592</v>
      </c>
      <c r="F17" s="52">
        <f>IF($C17="","",IFERROR(VLOOKUP(F$3&amp;"_"&amp;F$6&amp;"_"&amp;$B17,'Pnad-C'!$1:$1048576,HLOOKUP($C17,'Pnad-C'!$1:$1048576,2,0),0)*100,"-"))</f>
        <v>43.872731924057007</v>
      </c>
      <c r="G17" s="52">
        <f>IF($C17="","",IFERROR(VLOOKUP(G$3&amp;"_"&amp;G$6&amp;"_"&amp;$B17,'Pnad-C'!$1:$1048576,HLOOKUP($C17,'Pnad-C'!$1:$1048576,2,0),0)*100,"-"))</f>
        <v>44.02124285697937</v>
      </c>
      <c r="H17" s="52">
        <f>IF($C17="","",IFERROR(VLOOKUP(H$3&amp;"_"&amp;H$6&amp;"_"&amp;$B17,'Pnad-C'!$1:$1048576,HLOOKUP($C17,'Pnad-C'!$1:$1048576,2,0),0)*100,"-"))</f>
        <v>44.342979788780212</v>
      </c>
      <c r="I17" s="52">
        <f>IF($C17="","",IFERROR(VLOOKUP(I$3&amp;"_"&amp;I$6&amp;"_"&amp;$B17,'Pnad-C'!$1:$1048576,HLOOKUP($C17,'Pnad-C'!$1:$1048576,2,0),0)*100,"-"))</f>
        <v>43.993183970451355</v>
      </c>
      <c r="J17" s="53"/>
      <c r="K17" s="52">
        <f>IF($C17="","",IFERROR(VLOOKUP(K$3&amp;"_"&amp;K$6&amp;"_"&amp;$B17,'Pnad-C'!$1:$1048576,HLOOKUP($C17,'Pnad-C'!$1:$1048576,2,0),0)*100,"-"))</f>
        <v>44.414341449737549</v>
      </c>
      <c r="L17" s="52">
        <f>IF($C17="","",IFERROR(VLOOKUP(L$3&amp;"_"&amp;L$6&amp;"_"&amp;$B17,'Pnad-C'!$1:$1048576,HLOOKUP($C17,'Pnad-C'!$1:$1048576,2,0),0)*100,"-"))</f>
        <v>44.761329889297485</v>
      </c>
      <c r="M17" s="52">
        <f>IF($C17="","",IFERROR(VLOOKUP(M$3&amp;"_"&amp;M$6&amp;"_"&amp;$B17,'Pnad-C'!$1:$1048576,HLOOKUP($C17,'Pnad-C'!$1:$1048576,2,0),0)*100,"-"))</f>
        <v>44.653874635696411</v>
      </c>
      <c r="N17" s="52">
        <f>IF($C17="","",IFERROR(VLOOKUP(N$3&amp;"_"&amp;N$6&amp;"_"&amp;$B17,'Pnad-C'!$1:$1048576,HLOOKUP($C17,'Pnad-C'!$1:$1048576,2,0),0)*100,"-"))</f>
        <v>45.103588700294495</v>
      </c>
      <c r="O17" s="52">
        <f>IF($C17="","",IFERROR(VLOOKUP(O$3&amp;"_"&amp;O$6&amp;"_"&amp;$B17,'Pnad-C'!$1:$1048576,HLOOKUP($C17,'Pnad-C'!$1:$1048576,2,0),0)*100,"-"))</f>
        <v>44.733282923698425</v>
      </c>
      <c r="P17" s="53"/>
      <c r="Q17" s="52">
        <f>IF($C17="","",IFERROR(VLOOKUP(Q$3&amp;"_"&amp;Q$6&amp;"_"&amp;$B17,'Pnad-C'!$1:$1048576,HLOOKUP($C17,'Pnad-C'!$1:$1048576,2,0),0)*100,"-"))</f>
        <v>45.525535941123962</v>
      </c>
      <c r="R17" s="52">
        <f>IF($C17="","",IFERROR(VLOOKUP(R$3&amp;"_"&amp;R$6&amp;"_"&amp;$B17,'Pnad-C'!$1:$1048576,HLOOKUP($C17,'Pnad-C'!$1:$1048576,2,0),0)*100,"-"))</f>
        <v>45.82863450050354</v>
      </c>
      <c r="S17" s="52">
        <f>IF($C17="","",IFERROR(VLOOKUP(S$3&amp;"_"&amp;S$6&amp;"_"&amp;$B17,'Pnad-C'!$1:$1048576,HLOOKUP($C17,'Pnad-C'!$1:$1048576,2,0),0)*100,"-"))</f>
        <v>45.813986659049988</v>
      </c>
      <c r="T17" s="52">
        <f>IF($C17="","",IFERROR(VLOOKUP(T$3&amp;"_"&amp;T$6&amp;"_"&amp;$B17,'Pnad-C'!$1:$1048576,HLOOKUP($C17,'Pnad-C'!$1:$1048576,2,0),0)*100,"-"))</f>
        <v>46.303373575210571</v>
      </c>
      <c r="U17" s="52">
        <f>IF($C17="","",IFERROR(VLOOKUP(U$3&amp;"_"&amp;U$6&amp;"_"&amp;$B17,'Pnad-C'!$1:$1048576,HLOOKUP($C17,'Pnad-C'!$1:$1048576,2,0),0)*100,"-"))</f>
        <v>45.867884159088135</v>
      </c>
      <c r="V17" s="53"/>
      <c r="W17" s="52">
        <f>IF($C17="","",IFERROR(VLOOKUP(W$3&amp;"_"&amp;W$6&amp;"_"&amp;$B17,'Pnad-C'!$1:$1048576,HLOOKUP($C17,'Pnad-C'!$1:$1048576,2,0),0)*100,"-"))</f>
        <v>46.311798691749573</v>
      </c>
      <c r="X17" s="52">
        <f>IF($C17="","",IFERROR(VLOOKUP(X$3&amp;"_"&amp;X$6&amp;"_"&amp;$B17,'Pnad-C'!$1:$1048576,HLOOKUP($C17,'Pnad-C'!$1:$1048576,2,0),0)*100,"-"))</f>
        <v>46.735996007919312</v>
      </c>
      <c r="Y17" s="52">
        <f>IF($C17="","",IFERROR(VLOOKUP(Y$3&amp;"_"&amp;Y$6&amp;"_"&amp;$B17,'Pnad-C'!$1:$1048576,HLOOKUP($C17,'Pnad-C'!$1:$1048576,2,0),0)*100,"-"))</f>
        <v>46.533867716789246</v>
      </c>
      <c r="Z17" s="52">
        <f>IF($C17="","",IFERROR(VLOOKUP(Z$3&amp;"_"&amp;Z$6&amp;"_"&amp;$B17,'Pnad-C'!$1:$1048576,HLOOKUP($C17,'Pnad-C'!$1:$1048576,2,0),0)*100,"-"))</f>
        <v>45.788639783859253</v>
      </c>
      <c r="AA17" s="52">
        <f>IF($C17="","",IFERROR(VLOOKUP(AA$3&amp;"_"&amp;AA$6&amp;"_"&amp;$B17,'Pnad-C'!$1:$1048576,HLOOKUP($C17,'Pnad-C'!$1:$1048576,2,0),0)*100,"-"))</f>
        <v>46.342575550079346</v>
      </c>
      <c r="AB17" s="53"/>
      <c r="AC17" s="52">
        <f>IF($C17="","",IFERROR(VLOOKUP(AC$3&amp;"_"&amp;AC$6&amp;"_"&amp;$B17,'Pnad-C'!$1:$1048576,HLOOKUP($C17,'Pnad-C'!$1:$1048576,2,0),0)*100,"-"))</f>
        <v>45.436453819274902</v>
      </c>
      <c r="AD17" s="52">
        <f>IF($C17="","",IFERROR(VLOOKUP(AD$3&amp;"_"&amp;AD$6&amp;"_"&amp;$B17,'Pnad-C'!$1:$1048576,HLOOKUP($C17,'Pnad-C'!$1:$1048576,2,0),0)*100,"-"))</f>
        <v>45.436453819274902</v>
      </c>
    </row>
    <row r="18" spans="1:30" s="50" customFormat="1" ht="15.95" customHeight="1" x14ac:dyDescent="0.25">
      <c r="A18" s="45"/>
      <c r="B18" s="45" t="str">
        <f t="shared" ref="B18:B21" si="1">B17</f>
        <v>SEMT</v>
      </c>
      <c r="C18" s="46" t="str">
        <f>$C$9&amp;"_conj"</f>
        <v>pea_conj</v>
      </c>
      <c r="D18" s="51" t="s">
        <v>11</v>
      </c>
      <c r="E18" s="52">
        <f>IF($C18="","",IFERROR(VLOOKUP(E$3&amp;"_"&amp;E$6&amp;"_"&amp;$B18,'Pnad-C'!$1:$1048576,HLOOKUP($C18,'Pnad-C'!$1:$1048576,2,0),0)*100,"-"))</f>
        <v>22.113935649394989</v>
      </c>
      <c r="F18" s="52">
        <f>IF($C18="","",IFERROR(VLOOKUP(F$3&amp;"_"&amp;F$6&amp;"_"&amp;$B18,'Pnad-C'!$1:$1048576,HLOOKUP($C18,'Pnad-C'!$1:$1048576,2,0),0)*100,"-"))</f>
        <v>22.506973147392273</v>
      </c>
      <c r="G18" s="52">
        <f>IF($C18="","",IFERROR(VLOOKUP(G$3&amp;"_"&amp;G$6&amp;"_"&amp;$B18,'Pnad-C'!$1:$1048576,HLOOKUP($C18,'Pnad-C'!$1:$1048576,2,0),0)*100,"-"))</f>
        <v>22.642698884010315</v>
      </c>
      <c r="H18" s="52">
        <f>IF($C18="","",IFERROR(VLOOKUP(H$3&amp;"_"&amp;H$6&amp;"_"&amp;$B18,'Pnad-C'!$1:$1048576,HLOOKUP($C18,'Pnad-C'!$1:$1048576,2,0),0)*100,"-"))</f>
        <v>22.653341293334961</v>
      </c>
      <c r="I18" s="52">
        <f>IF($C18="","",IFERROR(VLOOKUP(I$3&amp;"_"&amp;I$6&amp;"_"&amp;$B18,'Pnad-C'!$1:$1048576,HLOOKUP($C18,'Pnad-C'!$1:$1048576,2,0),0)*100,"-"))</f>
        <v>22.479237616062164</v>
      </c>
      <c r="J18" s="53"/>
      <c r="K18" s="52">
        <f>IF($C18="","",IFERROR(VLOOKUP(K$3&amp;"_"&amp;K$6&amp;"_"&amp;$B18,'Pnad-C'!$1:$1048576,HLOOKUP($C18,'Pnad-C'!$1:$1048576,2,0),0)*100,"-"))</f>
        <v>22.927530109882355</v>
      </c>
      <c r="L18" s="52">
        <f>IF($C18="","",IFERROR(VLOOKUP(L$3&amp;"_"&amp;L$6&amp;"_"&amp;$B18,'Pnad-C'!$1:$1048576,HLOOKUP($C18,'Pnad-C'!$1:$1048576,2,0),0)*100,"-"))</f>
        <v>23.225732147693634</v>
      </c>
      <c r="M18" s="52">
        <f>IF($C18="","",IFERROR(VLOOKUP(M$3&amp;"_"&amp;M$6&amp;"_"&amp;$B18,'Pnad-C'!$1:$1048576,HLOOKUP($C18,'Pnad-C'!$1:$1048576,2,0),0)*100,"-"))</f>
        <v>22.827929258346558</v>
      </c>
      <c r="N18" s="52">
        <f>IF($C18="","",IFERROR(VLOOKUP(N$3&amp;"_"&amp;N$6&amp;"_"&amp;$B18,'Pnad-C'!$1:$1048576,HLOOKUP($C18,'Pnad-C'!$1:$1048576,2,0),0)*100,"-"))</f>
        <v>22.566655278205872</v>
      </c>
      <c r="O18" s="52">
        <f>IF($C18="","",IFERROR(VLOOKUP(O$3&amp;"_"&amp;O$6&amp;"_"&amp;$B18,'Pnad-C'!$1:$1048576,HLOOKUP($C18,'Pnad-C'!$1:$1048576,2,0),0)*100,"-"))</f>
        <v>22.886961698532104</v>
      </c>
      <c r="P18" s="53"/>
      <c r="Q18" s="52">
        <f>IF($C18="","",IFERROR(VLOOKUP(Q$3&amp;"_"&amp;Q$6&amp;"_"&amp;$B18,'Pnad-C'!$1:$1048576,HLOOKUP($C18,'Pnad-C'!$1:$1048576,2,0),0)*100,"-"))</f>
        <v>22.66247570514679</v>
      </c>
      <c r="R18" s="52">
        <f>IF($C18="","",IFERROR(VLOOKUP(R$3&amp;"_"&amp;R$6&amp;"_"&amp;$B18,'Pnad-C'!$1:$1048576,HLOOKUP($C18,'Pnad-C'!$1:$1048576,2,0),0)*100,"-"))</f>
        <v>22.665107250213623</v>
      </c>
      <c r="S18" s="52">
        <f>IF($C18="","",IFERROR(VLOOKUP(S$3&amp;"_"&amp;S$6&amp;"_"&amp;$B18,'Pnad-C'!$1:$1048576,HLOOKUP($C18,'Pnad-C'!$1:$1048576,2,0),0)*100,"-"))</f>
        <v>22.861629724502563</v>
      </c>
      <c r="T18" s="52">
        <f>IF($C18="","",IFERROR(VLOOKUP(T$3&amp;"_"&amp;T$6&amp;"_"&amp;$B18,'Pnad-C'!$1:$1048576,HLOOKUP($C18,'Pnad-C'!$1:$1048576,2,0),0)*100,"-"))</f>
        <v>22.96198308467865</v>
      </c>
      <c r="U18" s="52">
        <f>IF($C18="","",IFERROR(VLOOKUP(U$3&amp;"_"&amp;U$6&amp;"_"&amp;$B18,'Pnad-C'!$1:$1048576,HLOOKUP($C18,'Pnad-C'!$1:$1048576,2,0),0)*100,"-"))</f>
        <v>22.787798941135406</v>
      </c>
      <c r="V18" s="53"/>
      <c r="W18" s="52">
        <f>IF($C18="","",IFERROR(VLOOKUP(W$3&amp;"_"&amp;W$6&amp;"_"&amp;$B18,'Pnad-C'!$1:$1048576,HLOOKUP($C18,'Pnad-C'!$1:$1048576,2,0),0)*100,"-"))</f>
        <v>23.007756471633911</v>
      </c>
      <c r="X18" s="52">
        <f>IF($C18="","",IFERROR(VLOOKUP(X$3&amp;"_"&amp;X$6&amp;"_"&amp;$B18,'Pnad-C'!$1:$1048576,HLOOKUP($C18,'Pnad-C'!$1:$1048576,2,0),0)*100,"-"))</f>
        <v>23.114930093288422</v>
      </c>
      <c r="Y18" s="52">
        <f>IF($C18="","",IFERROR(VLOOKUP(Y$3&amp;"_"&amp;Y$6&amp;"_"&amp;$B18,'Pnad-C'!$1:$1048576,HLOOKUP($C18,'Pnad-C'!$1:$1048576,2,0),0)*100,"-"))</f>
        <v>22.896735370159149</v>
      </c>
      <c r="Z18" s="52">
        <f>IF($C18="","",IFERROR(VLOOKUP(Z$3&amp;"_"&amp;Z$6&amp;"_"&amp;$B18,'Pnad-C'!$1:$1048576,HLOOKUP($C18,'Pnad-C'!$1:$1048576,2,0),0)*100,"-"))</f>
        <v>23.288524150848389</v>
      </c>
      <c r="AA18" s="52">
        <f>IF($C18="","",IFERROR(VLOOKUP(AA$3&amp;"_"&amp;AA$6&amp;"_"&amp;$B18,'Pnad-C'!$1:$1048576,HLOOKUP($C18,'Pnad-C'!$1:$1048576,2,0),0)*100,"-"))</f>
        <v>23.076987266540527</v>
      </c>
      <c r="AB18" s="53"/>
      <c r="AC18" s="52">
        <f>IF($C18="","",IFERROR(VLOOKUP(AC$3&amp;"_"&amp;AC$6&amp;"_"&amp;$B18,'Pnad-C'!$1:$1048576,HLOOKUP($C18,'Pnad-C'!$1:$1048576,2,0),0)*100,"-"))</f>
        <v>23.470890522003174</v>
      </c>
      <c r="AD18" s="52">
        <f>IF($C18="","",IFERROR(VLOOKUP(AD$3&amp;"_"&amp;AD$6&amp;"_"&amp;$B18,'Pnad-C'!$1:$1048576,HLOOKUP($C18,'Pnad-C'!$1:$1048576,2,0),0)*100,"-"))</f>
        <v>23.470890522003174</v>
      </c>
    </row>
    <row r="19" spans="1:30" s="50" customFormat="1" ht="15.95" customHeight="1" x14ac:dyDescent="0.25">
      <c r="A19" s="45"/>
      <c r="B19" s="45" t="str">
        <f t="shared" si="1"/>
        <v>SEMT</v>
      </c>
      <c r="C19" s="46" t="str">
        <f>$C$9&amp;"_filho"</f>
        <v>pea_filho</v>
      </c>
      <c r="D19" s="51" t="s">
        <v>12</v>
      </c>
      <c r="E19" s="52">
        <f>IF($C19="","",IFERROR(VLOOKUP(E$3&amp;"_"&amp;E$6&amp;"_"&amp;$B19,'Pnad-C'!$1:$1048576,HLOOKUP($C19,'Pnad-C'!$1:$1048576,2,0),0)*100,"-"))</f>
        <v>26.687964797019958</v>
      </c>
      <c r="F19" s="52">
        <f>IF($C19="","",IFERROR(VLOOKUP(F$3&amp;"_"&amp;F$6&amp;"_"&amp;$B19,'Pnad-C'!$1:$1048576,HLOOKUP($C19,'Pnad-C'!$1:$1048576,2,0),0)*100,"-"))</f>
        <v>26.299199461936951</v>
      </c>
      <c r="G19" s="52">
        <f>IF($C19="","",IFERROR(VLOOKUP(G$3&amp;"_"&amp;G$6&amp;"_"&amp;$B19,'Pnad-C'!$1:$1048576,HLOOKUP($C19,'Pnad-C'!$1:$1048576,2,0),0)*100,"-"))</f>
        <v>26.074802875518799</v>
      </c>
      <c r="H19" s="52">
        <f>IF($C19="","",IFERROR(VLOOKUP(H$3&amp;"_"&amp;H$6&amp;"_"&amp;$B19,'Pnad-C'!$1:$1048576,HLOOKUP($C19,'Pnad-C'!$1:$1048576,2,0),0)*100,"-"))</f>
        <v>26.065957546234131</v>
      </c>
      <c r="I19" s="52">
        <f>IF($C19="","",IFERROR(VLOOKUP(I$3&amp;"_"&amp;I$6&amp;"_"&amp;$B19,'Pnad-C'!$1:$1048576,HLOOKUP($C19,'Pnad-C'!$1:$1048576,2,0),0)*100,"-"))</f>
        <v>26.281982660293579</v>
      </c>
      <c r="J19" s="53"/>
      <c r="K19" s="52">
        <f>IF($C19="","",IFERROR(VLOOKUP(K$3&amp;"_"&amp;K$6&amp;"_"&amp;$B19,'Pnad-C'!$1:$1048576,HLOOKUP($C19,'Pnad-C'!$1:$1048576,2,0),0)*100,"-"))</f>
        <v>25.743135809898376</v>
      </c>
      <c r="L19" s="52">
        <f>IF($C19="","",IFERROR(VLOOKUP(L$3&amp;"_"&amp;L$6&amp;"_"&amp;$B19,'Pnad-C'!$1:$1048576,HLOOKUP($C19,'Pnad-C'!$1:$1048576,2,0),0)*100,"-"))</f>
        <v>25.352776050567627</v>
      </c>
      <c r="M19" s="52">
        <f>IF($C19="","",IFERROR(VLOOKUP(M$3&amp;"_"&amp;M$6&amp;"_"&amp;$B19,'Pnad-C'!$1:$1048576,HLOOKUP($C19,'Pnad-C'!$1:$1048576,2,0),0)*100,"-"))</f>
        <v>25.969934463500977</v>
      </c>
      <c r="N19" s="52">
        <f>IF($C19="","",IFERROR(VLOOKUP(N$3&amp;"_"&amp;N$6&amp;"_"&amp;$B19,'Pnad-C'!$1:$1048576,HLOOKUP($C19,'Pnad-C'!$1:$1048576,2,0),0)*100,"-"))</f>
        <v>25.591740012168884</v>
      </c>
      <c r="O19" s="52">
        <f>IF($C19="","",IFERROR(VLOOKUP(O$3&amp;"_"&amp;O$6&amp;"_"&amp;$B19,'Pnad-C'!$1:$1048576,HLOOKUP($C19,'Pnad-C'!$1:$1048576,2,0),0)*100,"-"))</f>
        <v>25.664395093917847</v>
      </c>
      <c r="P19" s="53"/>
      <c r="Q19" s="52">
        <f>IF($C19="","",IFERROR(VLOOKUP(Q$3&amp;"_"&amp;Q$6&amp;"_"&amp;$B19,'Pnad-C'!$1:$1048576,HLOOKUP($C19,'Pnad-C'!$1:$1048576,2,0),0)*100,"-"))</f>
        <v>25.444424152374268</v>
      </c>
      <c r="R19" s="52">
        <f>IF($C19="","",IFERROR(VLOOKUP(R$3&amp;"_"&amp;R$6&amp;"_"&amp;$B19,'Pnad-C'!$1:$1048576,HLOOKUP($C19,'Pnad-C'!$1:$1048576,2,0),0)*100,"-"))</f>
        <v>25.435617566108704</v>
      </c>
      <c r="S19" s="52">
        <f>IF($C19="","",IFERROR(VLOOKUP(S$3&amp;"_"&amp;S$6&amp;"_"&amp;$B19,'Pnad-C'!$1:$1048576,HLOOKUP($C19,'Pnad-C'!$1:$1048576,2,0),0)*100,"-"))</f>
        <v>25.105410814285278</v>
      </c>
      <c r="T19" s="52">
        <f>IF($C19="","",IFERROR(VLOOKUP(T$3&amp;"_"&amp;T$6&amp;"_"&amp;$B19,'Pnad-C'!$1:$1048576,HLOOKUP($C19,'Pnad-C'!$1:$1048576,2,0),0)*100,"-"))</f>
        <v>24.644355475902557</v>
      </c>
      <c r="U19" s="52">
        <f>IF($C19="","",IFERROR(VLOOKUP(U$3&amp;"_"&amp;U$6&amp;"_"&amp;$B19,'Pnad-C'!$1:$1048576,HLOOKUP($C19,'Pnad-C'!$1:$1048576,2,0),0)*100,"-"))</f>
        <v>25.157451629638672</v>
      </c>
      <c r="V19" s="53"/>
      <c r="W19" s="52">
        <f>IF($C19="","",IFERROR(VLOOKUP(W$3&amp;"_"&amp;W$6&amp;"_"&amp;$B19,'Pnad-C'!$1:$1048576,HLOOKUP($C19,'Pnad-C'!$1:$1048576,2,0),0)*100,"-"))</f>
        <v>24.860993027687073</v>
      </c>
      <c r="X19" s="52">
        <f>IF($C19="","",IFERROR(VLOOKUP(X$3&amp;"_"&amp;X$6&amp;"_"&amp;$B19,'Pnad-C'!$1:$1048576,HLOOKUP($C19,'Pnad-C'!$1:$1048576,2,0),0)*100,"-"))</f>
        <v>24.385647475719452</v>
      </c>
      <c r="Y19" s="52">
        <f>IF($C19="","",IFERROR(VLOOKUP(Y$3&amp;"_"&amp;Y$6&amp;"_"&amp;$B19,'Pnad-C'!$1:$1048576,HLOOKUP($C19,'Pnad-C'!$1:$1048576,2,0),0)*100,"-"))</f>
        <v>24.400341510772705</v>
      </c>
      <c r="Z19" s="52">
        <f>IF($C19="","",IFERROR(VLOOKUP(Z$3&amp;"_"&amp;Z$6&amp;"_"&amp;$B19,'Pnad-C'!$1:$1048576,HLOOKUP($C19,'Pnad-C'!$1:$1048576,2,0),0)*100,"-"))</f>
        <v>24.124929308891296</v>
      </c>
      <c r="AA19" s="52">
        <f>IF($C19="","",IFERROR(VLOOKUP(AA$3&amp;"_"&amp;AA$6&amp;"_"&amp;$B19,'Pnad-C'!$1:$1048576,HLOOKUP($C19,'Pnad-C'!$1:$1048576,2,0),0)*100,"-"))</f>
        <v>24.442978203296661</v>
      </c>
      <c r="AB19" s="53"/>
      <c r="AC19" s="52">
        <f>IF($C19="","",IFERROR(VLOOKUP(AC$3&amp;"_"&amp;AC$6&amp;"_"&amp;$B19,'Pnad-C'!$1:$1048576,HLOOKUP($C19,'Pnad-C'!$1:$1048576,2,0),0)*100,"-"))</f>
        <v>24.092432856559753</v>
      </c>
      <c r="AD19" s="52">
        <f>IF($C19="","",IFERROR(VLOOKUP(AD$3&amp;"_"&amp;AD$6&amp;"_"&amp;$B19,'Pnad-C'!$1:$1048576,HLOOKUP($C19,'Pnad-C'!$1:$1048576,2,0),0)*100,"-"))</f>
        <v>24.092432856559753</v>
      </c>
    </row>
    <row r="20" spans="1:30" s="50" customFormat="1" ht="15.95" customHeight="1" x14ac:dyDescent="0.25">
      <c r="A20" s="45"/>
      <c r="B20" s="45" t="str">
        <f t="shared" si="1"/>
        <v>SEMT</v>
      </c>
      <c r="C20" s="46" t="str">
        <f>$C$9&amp;"_outro_parente"</f>
        <v>pea_outro_parente</v>
      </c>
      <c r="D20" s="51" t="s">
        <v>13</v>
      </c>
      <c r="E20" s="52">
        <f>IF($C20="","",IFERROR(VLOOKUP(E$3&amp;"_"&amp;E$6&amp;"_"&amp;$B20,'Pnad-C'!$1:$1048576,HLOOKUP($C20,'Pnad-C'!$1:$1048576,2,0),0)*100,"-"))</f>
        <v>6.4885236322879791</v>
      </c>
      <c r="F20" s="52">
        <f>IF($C20="","",IFERROR(VLOOKUP(F$3&amp;"_"&amp;F$6&amp;"_"&amp;$B20,'Pnad-C'!$1:$1048576,HLOOKUP($C20,'Pnad-C'!$1:$1048576,2,0),0)*100,"-"))</f>
        <v>6.3450798392295837</v>
      </c>
      <c r="G20" s="52">
        <f>IF($C20="","",IFERROR(VLOOKUP(G$3&amp;"_"&amp;G$6&amp;"_"&amp;$B20,'Pnad-C'!$1:$1048576,HLOOKUP($C20,'Pnad-C'!$1:$1048576,2,0),0)*100,"-"))</f>
        <v>6.4066998660564423</v>
      </c>
      <c r="H20" s="52">
        <f>IF($C20="","",IFERROR(VLOOKUP(H$3&amp;"_"&amp;H$6&amp;"_"&amp;$B20,'Pnad-C'!$1:$1048576,HLOOKUP($C20,'Pnad-C'!$1:$1048576,2,0),0)*100,"-"))</f>
        <v>6.1299748718738556</v>
      </c>
      <c r="I20" s="52">
        <f>IF($C20="","",IFERROR(VLOOKUP(I$3&amp;"_"&amp;I$6&amp;"_"&amp;$B20,'Pnad-C'!$1:$1048576,HLOOKUP($C20,'Pnad-C'!$1:$1048576,2,0),0)*100,"-"))</f>
        <v>6.3425697386264801</v>
      </c>
      <c r="J20" s="53"/>
      <c r="K20" s="52">
        <f>IF($C20="","",IFERROR(VLOOKUP(K$3&amp;"_"&amp;K$6&amp;"_"&amp;$B20,'Pnad-C'!$1:$1048576,HLOOKUP($C20,'Pnad-C'!$1:$1048576,2,0),0)*100,"-"))</f>
        <v>6.0617070645093918</v>
      </c>
      <c r="L20" s="52">
        <f>IF($C20="","",IFERROR(VLOOKUP(L$3&amp;"_"&amp;L$6&amp;"_"&amp;$B20,'Pnad-C'!$1:$1048576,HLOOKUP($C20,'Pnad-C'!$1:$1048576,2,0),0)*100,"-"))</f>
        <v>5.7511217892169952</v>
      </c>
      <c r="M20" s="52">
        <f>IF($C20="","",IFERROR(VLOOKUP(M$3&amp;"_"&amp;M$6&amp;"_"&amp;$B20,'Pnad-C'!$1:$1048576,HLOOKUP($C20,'Pnad-C'!$1:$1048576,2,0),0)*100,"-"))</f>
        <v>5.670548602938652</v>
      </c>
      <c r="N20" s="52">
        <f>IF($C20="","",IFERROR(VLOOKUP(N$3&amp;"_"&amp;N$6&amp;"_"&amp;$B20,'Pnad-C'!$1:$1048576,HLOOKUP($C20,'Pnad-C'!$1:$1048576,2,0),0)*100,"-"))</f>
        <v>5.8518152683973312</v>
      </c>
      <c r="O20" s="52">
        <f>IF($C20="","",IFERROR(VLOOKUP(O$3&amp;"_"&amp;O$6&amp;"_"&amp;$B20,'Pnad-C'!$1:$1048576,HLOOKUP($C20,'Pnad-C'!$1:$1048576,2,0),0)*100,"-"))</f>
        <v>5.83379827439785</v>
      </c>
      <c r="P20" s="53"/>
      <c r="Q20" s="52">
        <f>IF($C20="","",IFERROR(VLOOKUP(Q$3&amp;"_"&amp;Q$6&amp;"_"&amp;$B20,'Pnad-C'!$1:$1048576,HLOOKUP($C20,'Pnad-C'!$1:$1048576,2,0),0)*100,"-"))</f>
        <v>5.4416902363300323</v>
      </c>
      <c r="R20" s="52">
        <f>IF($C20="","",IFERROR(VLOOKUP(R$3&amp;"_"&amp;R$6&amp;"_"&amp;$B20,'Pnad-C'!$1:$1048576,HLOOKUP($C20,'Pnad-C'!$1:$1048576,2,0),0)*100,"-"))</f>
        <v>5.318078026175499</v>
      </c>
      <c r="S20" s="52">
        <f>IF($C20="","",IFERROR(VLOOKUP(S$3&amp;"_"&amp;S$6&amp;"_"&amp;$B20,'Pnad-C'!$1:$1048576,HLOOKUP($C20,'Pnad-C'!$1:$1048576,2,0),0)*100,"-"))</f>
        <v>5.3759969770908356</v>
      </c>
      <c r="T20" s="52">
        <f>IF($C20="","",IFERROR(VLOOKUP(T$3&amp;"_"&amp;T$6&amp;"_"&amp;$B20,'Pnad-C'!$1:$1048576,HLOOKUP($C20,'Pnad-C'!$1:$1048576,2,0),0)*100,"-"))</f>
        <v>5.3072955459356308</v>
      </c>
      <c r="U20" s="52">
        <f>IF($C20="","",IFERROR(VLOOKUP(U$3&amp;"_"&amp;U$6&amp;"_"&amp;$B20,'Pnad-C'!$1:$1048576,HLOOKUP($C20,'Pnad-C'!$1:$1048576,2,0),0)*100,"-"))</f>
        <v>5.3607650101184845</v>
      </c>
      <c r="V20" s="53"/>
      <c r="W20" s="52">
        <f>IF($C20="","",IFERROR(VLOOKUP(W$3&amp;"_"&amp;W$6&amp;"_"&amp;$B20,'Pnad-C'!$1:$1048576,HLOOKUP($C20,'Pnad-C'!$1:$1048576,2,0),0)*100,"-"))</f>
        <v>5.075453594326973</v>
      </c>
      <c r="X20" s="52">
        <f>IF($C20="","",IFERROR(VLOOKUP(X$3&amp;"_"&amp;X$6&amp;"_"&amp;$B20,'Pnad-C'!$1:$1048576,HLOOKUP($C20,'Pnad-C'!$1:$1048576,2,0),0)*100,"-"))</f>
        <v>5.1598474383354187</v>
      </c>
      <c r="Y20" s="52">
        <f>IF($C20="","",IFERROR(VLOOKUP(Y$3&amp;"_"&amp;Y$6&amp;"_"&amp;$B20,'Pnad-C'!$1:$1048576,HLOOKUP($C20,'Pnad-C'!$1:$1048576,2,0),0)*100,"-"))</f>
        <v>5.4472163319587708</v>
      </c>
      <c r="Z20" s="52">
        <f>IF($C20="","",IFERROR(VLOOKUP(Z$3&amp;"_"&amp;Z$6&amp;"_"&amp;$B20,'Pnad-C'!$1:$1048576,HLOOKUP($C20,'Pnad-C'!$1:$1048576,2,0),0)*100,"-"))</f>
        <v>5.8742843568325043</v>
      </c>
      <c r="AA20" s="52">
        <f>IF($C20="","",IFERROR(VLOOKUP(AA$3&amp;"_"&amp;AA$6&amp;"_"&amp;$B20,'Pnad-C'!$1:$1048576,HLOOKUP($C20,'Pnad-C'!$1:$1048576,2,0),0)*100,"-"))</f>
        <v>5.3892005234956741</v>
      </c>
      <c r="AB20" s="53"/>
      <c r="AC20" s="52">
        <f>IF($C20="","",IFERROR(VLOOKUP(AC$3&amp;"_"&amp;AC$6&amp;"_"&amp;$B20,'Pnad-C'!$1:$1048576,HLOOKUP($C20,'Pnad-C'!$1:$1048576,2,0),0)*100,"-"))</f>
        <v>6.0209657996892929</v>
      </c>
      <c r="AD20" s="52">
        <f>IF($C20="","",IFERROR(VLOOKUP(AD$3&amp;"_"&amp;AD$6&amp;"_"&amp;$B20,'Pnad-C'!$1:$1048576,HLOOKUP($C20,'Pnad-C'!$1:$1048576,2,0),0)*100,"-"))</f>
        <v>6.0209657996892929</v>
      </c>
    </row>
    <row r="21" spans="1:30" s="50" customFormat="1" ht="15.95" customHeight="1" x14ac:dyDescent="0.25">
      <c r="A21" s="45"/>
      <c r="B21" s="45" t="str">
        <f t="shared" si="1"/>
        <v>SEMT</v>
      </c>
      <c r="C21" s="46" t="str">
        <f>$C$9&amp;"_outro_nao_parente"</f>
        <v>pea_outro_nao_parente</v>
      </c>
      <c r="D21" s="51" t="s">
        <v>14</v>
      </c>
      <c r="E21" s="56">
        <f>IF($C21="","",IFERROR(VLOOKUP(E$3&amp;"_"&amp;E$6&amp;"_"&amp;$B21,'Pnad-C'!$1:$1048576,HLOOKUP($C21,'Pnad-C'!$1:$1048576,2,0),0)*100,"-"))</f>
        <v>0.97379777580499649</v>
      </c>
      <c r="F21" s="56">
        <f>IF($C21="","",IFERROR(VLOOKUP(F$3&amp;"_"&amp;F$6&amp;"_"&amp;$B21,'Pnad-C'!$1:$1048576,HLOOKUP($C21,'Pnad-C'!$1:$1048576,2,0),0)*100,"-"))</f>
        <v>0.97601460292935371</v>
      </c>
      <c r="G21" s="56">
        <f>IF($C21="","",IFERROR(VLOOKUP(G$3&amp;"_"&amp;G$6&amp;"_"&amp;$B21,'Pnad-C'!$1:$1048576,HLOOKUP($C21,'Pnad-C'!$1:$1048576,2,0),0)*100,"-"))</f>
        <v>0.85455663502216339</v>
      </c>
      <c r="H21" s="56">
        <f>IF($C21="","",IFERROR(VLOOKUP(H$3&amp;"_"&amp;H$6&amp;"_"&amp;$B21,'Pnad-C'!$1:$1048576,HLOOKUP($C21,'Pnad-C'!$1:$1048576,2,0),0)*100,"-"))</f>
        <v>0.80774677917361259</v>
      </c>
      <c r="I21" s="56">
        <f>IF($C21="","",IFERROR(VLOOKUP(I$3&amp;"_"&amp;I$6&amp;"_"&amp;$B21,'Pnad-C'!$1:$1048576,HLOOKUP($C21,'Pnad-C'!$1:$1048576,2,0),0)*100,"-"))</f>
        <v>0.90302899479866028</v>
      </c>
      <c r="J21" s="53"/>
      <c r="K21" s="56">
        <f>IF($C21="","",IFERROR(VLOOKUP(K$3&amp;"_"&amp;K$6&amp;"_"&amp;$B21,'Pnad-C'!$1:$1048576,HLOOKUP($C21,'Pnad-C'!$1:$1048576,2,0),0)*100,"-"))</f>
        <v>0.85328742861747742</v>
      </c>
      <c r="L21" s="56">
        <f>IF($C21="","",IFERROR(VLOOKUP(L$3&amp;"_"&amp;L$6&amp;"_"&amp;$B21,'Pnad-C'!$1:$1048576,HLOOKUP($C21,'Pnad-C'!$1:$1048576,2,0),0)*100,"-"))</f>
        <v>0.90904133394360542</v>
      </c>
      <c r="M21" s="56">
        <f>IF($C21="","",IFERROR(VLOOKUP(M$3&amp;"_"&amp;M$6&amp;"_"&amp;$B21,'Pnad-C'!$1:$1048576,HLOOKUP($C21,'Pnad-C'!$1:$1048576,2,0),0)*100,"-"))</f>
        <v>0.87771313264966011</v>
      </c>
      <c r="N21" s="56">
        <f>IF($C21="","",IFERROR(VLOOKUP(N$3&amp;"_"&amp;N$6&amp;"_"&amp;$B21,'Pnad-C'!$1:$1048576,HLOOKUP($C21,'Pnad-C'!$1:$1048576,2,0),0)*100,"-"))</f>
        <v>0.8861997164785862</v>
      </c>
      <c r="O21" s="56">
        <f>IF($C21="","",IFERROR(VLOOKUP(O$3&amp;"_"&amp;O$6&amp;"_"&amp;$B21,'Pnad-C'!$1:$1048576,HLOOKUP($C21,'Pnad-C'!$1:$1048576,2,0),0)*100,"-"))</f>
        <v>0.88156042620539665</v>
      </c>
      <c r="P21" s="53"/>
      <c r="Q21" s="56">
        <f>IF($C21="","",IFERROR(VLOOKUP(Q$3&amp;"_"&amp;Q$6&amp;"_"&amp;$B21,'Pnad-C'!$1:$1048576,HLOOKUP($C21,'Pnad-C'!$1:$1048576,2,0),0)*100,"-"))</f>
        <v>0.92587415128946304</v>
      </c>
      <c r="R21" s="56">
        <f>IF($C21="","",IFERROR(VLOOKUP(R$3&amp;"_"&amp;R$6&amp;"_"&amp;$B21,'Pnad-C'!$1:$1048576,HLOOKUP($C21,'Pnad-C'!$1:$1048576,2,0),0)*100,"-"))</f>
        <v>0.75256559066474438</v>
      </c>
      <c r="S21" s="56">
        <f>IF($C21="","",IFERROR(VLOOKUP(S$3&amp;"_"&amp;S$6&amp;"_"&amp;$B21,'Pnad-C'!$1:$1048576,HLOOKUP($C21,'Pnad-C'!$1:$1048576,2,0),0)*100,"-"))</f>
        <v>0.84297489374876022</v>
      </c>
      <c r="T21" s="56">
        <f>IF($C21="","",IFERROR(VLOOKUP(T$3&amp;"_"&amp;T$6&amp;"_"&amp;$B21,'Pnad-C'!$1:$1048576,HLOOKUP($C21,'Pnad-C'!$1:$1048576,2,0),0)*100,"-"))</f>
        <v>0.78299427404999733</v>
      </c>
      <c r="U21" s="56">
        <f>IF($C21="","",IFERROR(VLOOKUP(U$3&amp;"_"&amp;U$6&amp;"_"&amp;$B21,'Pnad-C'!$1:$1048576,HLOOKUP($C21,'Pnad-C'!$1:$1048576,2,0),0)*100,"-"))</f>
        <v>0.82610221579670906</v>
      </c>
      <c r="V21" s="53"/>
      <c r="W21" s="56">
        <f>IF($C21="","",IFERROR(VLOOKUP(W$3&amp;"_"&amp;W$6&amp;"_"&amp;$B21,'Pnad-C'!$1:$1048576,HLOOKUP($C21,'Pnad-C'!$1:$1048576,2,0),0)*100,"-"))</f>
        <v>0.74399970471858978</v>
      </c>
      <c r="X21" s="56">
        <f>IF($C21="","",IFERROR(VLOOKUP(X$3&amp;"_"&amp;X$6&amp;"_"&amp;$B21,'Pnad-C'!$1:$1048576,HLOOKUP($C21,'Pnad-C'!$1:$1048576,2,0),0)*100,"-"))</f>
        <v>0.60357982292771339</v>
      </c>
      <c r="Y21" s="56">
        <f>IF($C21="","",IFERROR(VLOOKUP(Y$3&amp;"_"&amp;Y$6&amp;"_"&amp;$B21,'Pnad-C'!$1:$1048576,HLOOKUP($C21,'Pnad-C'!$1:$1048576,2,0),0)*100,"-"))</f>
        <v>0.72183948941528797</v>
      </c>
      <c r="Z21" s="56">
        <f>IF($C21="","",IFERROR(VLOOKUP(Z$3&amp;"_"&amp;Z$6&amp;"_"&amp;$B21,'Pnad-C'!$1:$1048576,HLOOKUP($C21,'Pnad-C'!$1:$1048576,2,0),0)*100,"-"))</f>
        <v>0.92362295836210251</v>
      </c>
      <c r="AA21" s="56">
        <f>IF($C21="","",IFERROR(VLOOKUP(AA$3&amp;"_"&amp;AA$6&amp;"_"&amp;$B21,'Pnad-C'!$1:$1048576,HLOOKUP($C21,'Pnad-C'!$1:$1048576,2,0),0)*100,"-"))</f>
        <v>0.7482605054974556</v>
      </c>
      <c r="AB21" s="53"/>
      <c r="AC21" s="56">
        <f>IF($C21="","",IFERROR(VLOOKUP(AC$3&amp;"_"&amp;AC$6&amp;"_"&amp;$B21,'Pnad-C'!$1:$1048576,HLOOKUP($C21,'Pnad-C'!$1:$1048576,2,0),0)*100,"-"))</f>
        <v>0.97925728186964989</v>
      </c>
      <c r="AD21" s="56">
        <f>IF($C21="","",IFERROR(VLOOKUP(AD$3&amp;"_"&amp;AD$6&amp;"_"&amp;$B21,'Pnad-C'!$1:$1048576,HLOOKUP($C21,'Pnad-C'!$1:$1048576,2,0),0)*100,"-"))</f>
        <v>0.97925728186964989</v>
      </c>
    </row>
    <row r="22" spans="1:30" s="50" customFormat="1" ht="15" customHeight="1" x14ac:dyDescent="0.25">
      <c r="A22" s="45"/>
      <c r="B22" s="45" t="s">
        <v>17</v>
      </c>
      <c r="C22" s="46"/>
      <c r="D22" s="57" t="s">
        <v>18</v>
      </c>
      <c r="E22" s="54"/>
      <c r="F22" s="54"/>
      <c r="G22" s="54" t="str">
        <f>IF($C22="","",IFERROR(VLOOKUP(G$3&amp;"_"&amp;G$6&amp;"_"&amp;$B22,'Pnad-C'!$1:$1048576,HLOOKUP($C22,'Pnad-C'!$1:$1048576,2,0),0)*100,"-"))</f>
        <v/>
      </c>
      <c r="H22" s="54" t="str">
        <f>IF($C22="","",IFERROR(VLOOKUP(H$3&amp;"_"&amp;H$6&amp;"_"&amp;$B22,'Pnad-C'!$1:$1048576,HLOOKUP($C22,'Pnad-C'!$1:$1048576,2,0),0)*100,"-"))</f>
        <v/>
      </c>
      <c r="I22" s="54" t="str">
        <f>IF($C22="","",IFERROR(VLOOKUP(I$3&amp;"_"&amp;I$6&amp;"_"&amp;$B22,'Pnad-C'!$1:$1048576,HLOOKUP($C22,'Pnad-C'!$1:$1048576,2,0),0)*100,"-"))</f>
        <v/>
      </c>
      <c r="J22" s="55"/>
      <c r="K22" s="54" t="str">
        <f>IF($C22="","",IFERROR(VLOOKUP(K$3&amp;"_"&amp;K$6&amp;"_"&amp;$B22,'Pnad-C'!$1:$1048576,HLOOKUP($C22,'Pnad-C'!$1:$1048576,2,0),0)*100,"-"))</f>
        <v/>
      </c>
      <c r="L22" s="54" t="str">
        <f>IF($C22="","",IFERROR(VLOOKUP(L$3&amp;"_"&amp;L$6&amp;"_"&amp;$B22,'Pnad-C'!$1:$1048576,HLOOKUP($C22,'Pnad-C'!$1:$1048576,2,0),0)*100,"-"))</f>
        <v/>
      </c>
      <c r="M22" s="54" t="str">
        <f>IF($C22="","",IFERROR(VLOOKUP(M$3&amp;"_"&amp;M$6&amp;"_"&amp;$B22,'Pnad-C'!$1:$1048576,HLOOKUP($C22,'Pnad-C'!$1:$1048576,2,0),0)*100,"-"))</f>
        <v/>
      </c>
      <c r="N22" s="54" t="str">
        <f>IF($C22="","",IFERROR(VLOOKUP(N$3&amp;"_"&amp;N$6&amp;"_"&amp;$B22,'Pnad-C'!$1:$1048576,HLOOKUP($C22,'Pnad-C'!$1:$1048576,2,0),0)*100,"-"))</f>
        <v/>
      </c>
      <c r="O22" s="54" t="str">
        <f>IF($C22="","",IFERROR(VLOOKUP(O$3&amp;"_"&amp;O$6&amp;"_"&amp;$B22,'Pnad-C'!$1:$1048576,HLOOKUP($C22,'Pnad-C'!$1:$1048576,2,0),0)*100,"-"))</f>
        <v/>
      </c>
      <c r="P22" s="55"/>
      <c r="Q22" s="54" t="str">
        <f>IF($C22="","",IFERROR(VLOOKUP(Q$3&amp;"_"&amp;Q$6&amp;"_"&amp;$B22,'Pnad-C'!$1:$1048576,HLOOKUP($C22,'Pnad-C'!$1:$1048576,2,0),0)*100,"-"))</f>
        <v/>
      </c>
      <c r="R22" s="54" t="str">
        <f>IF($C22="","",IFERROR(VLOOKUP(R$3&amp;"_"&amp;R$6&amp;"_"&amp;$B22,'Pnad-C'!$1:$1048576,HLOOKUP($C22,'Pnad-C'!$1:$1048576,2,0),0)*100,"-"))</f>
        <v/>
      </c>
      <c r="S22" s="54" t="str">
        <f>IF($C22="","",IFERROR(VLOOKUP(S$3&amp;"_"&amp;S$6&amp;"_"&amp;$B22,'Pnad-C'!$1:$1048576,HLOOKUP($C22,'Pnad-C'!$1:$1048576,2,0),0)*100,"-"))</f>
        <v/>
      </c>
      <c r="T22" s="54" t="str">
        <f>IF($C22="","",IFERROR(VLOOKUP(T$3&amp;"_"&amp;T$6&amp;"_"&amp;$B22,'Pnad-C'!$1:$1048576,HLOOKUP($C22,'Pnad-C'!$1:$1048576,2,0),0)*100,"-"))</f>
        <v/>
      </c>
      <c r="U22" s="54" t="str">
        <f>IF($C22="","",IFERROR(VLOOKUP(U$3&amp;"_"&amp;U$6&amp;"_"&amp;$B22,'Pnad-C'!$1:$1048576,HLOOKUP($C22,'Pnad-C'!$1:$1048576,2,0),0)*100,"-"))</f>
        <v/>
      </c>
      <c r="V22" s="55"/>
      <c r="W22" s="54" t="str">
        <f>IF($C22="","",IFERROR(VLOOKUP(W$3&amp;"_"&amp;W$6&amp;"_"&amp;$B22,'Pnad-C'!$1:$1048576,HLOOKUP($C22,'Pnad-C'!$1:$1048576,2,0),0)*100,"-"))</f>
        <v/>
      </c>
      <c r="X22" s="54" t="str">
        <f>IF($C22="","",IFERROR(VLOOKUP(X$3&amp;"_"&amp;X$6&amp;"_"&amp;$B22,'Pnad-C'!$1:$1048576,HLOOKUP($C22,'Pnad-C'!$1:$1048576,2,0),0)*100,"-"))</f>
        <v/>
      </c>
      <c r="Y22" s="54" t="str">
        <f>IF($C22="","",IFERROR(VLOOKUP(Y$3&amp;"_"&amp;Y$6&amp;"_"&amp;$B22,'Pnad-C'!$1:$1048576,HLOOKUP($C22,'Pnad-C'!$1:$1048576,2,0),0)*100,"-"))</f>
        <v/>
      </c>
      <c r="Z22" s="54" t="str">
        <f>IF($C22="","",IFERROR(VLOOKUP(Z$3&amp;"_"&amp;Z$6&amp;"_"&amp;$B22,'Pnad-C'!$1:$1048576,HLOOKUP($C22,'Pnad-C'!$1:$1048576,2,0),0)*100,"-"))</f>
        <v/>
      </c>
      <c r="AA22" s="54" t="str">
        <f>IF($C22="","",IFERROR(VLOOKUP(AA$3&amp;"_"&amp;AA$6&amp;"_"&amp;$B22,'Pnad-C'!$1:$1048576,HLOOKUP($C22,'Pnad-C'!$1:$1048576,2,0),0)*100,"-"))</f>
        <v/>
      </c>
      <c r="AB22" s="55"/>
      <c r="AC22" s="54" t="str">
        <f>IF($C22="","",IFERROR(VLOOKUP(AC$3&amp;"_"&amp;AC$6&amp;"_"&amp;$B22,'Pnad-C'!$1:$1048576,HLOOKUP($C22,'Pnad-C'!$1:$1048576,2,0),0)*100,"-"))</f>
        <v/>
      </c>
      <c r="AD22" s="54" t="str">
        <f>IF($C22="","",IFERROR(VLOOKUP(AD$3&amp;"_"&amp;AD$6&amp;"_"&amp;$B22,'Pnad-C'!$1:$1048576,HLOOKUP($C22,'Pnad-C'!$1:$1048576,2,0),0)*100,"-"))</f>
        <v/>
      </c>
    </row>
    <row r="23" spans="1:30" s="50" customFormat="1" ht="15.95" customHeight="1" x14ac:dyDescent="0.25">
      <c r="A23" s="45"/>
      <c r="B23" s="45" t="str">
        <f>B22</f>
        <v>RMRJ</v>
      </c>
      <c r="C23" s="46" t="str">
        <f>$C$9&amp;"_chefe"</f>
        <v>pea_chefe</v>
      </c>
      <c r="D23" s="51" t="s">
        <v>10</v>
      </c>
      <c r="E23" s="52">
        <f>IF($C23="","",IFERROR(VLOOKUP(E$3&amp;"_"&amp;E$6&amp;"_"&amp;$B23,'Pnad-C'!$1:$1048576,HLOOKUP($C23,'Pnad-C'!$1:$1048576,2,0),0)*100,"-"))</f>
        <v>46.038234233856201</v>
      </c>
      <c r="F23" s="52">
        <f>IF($C23="","",IFERROR(VLOOKUP(F$3&amp;"_"&amp;F$6&amp;"_"&amp;$B23,'Pnad-C'!$1:$1048576,HLOOKUP($C23,'Pnad-C'!$1:$1048576,2,0),0)*100,"-"))</f>
        <v>46.873924136161804</v>
      </c>
      <c r="G23" s="52">
        <f>IF($C23="","",IFERROR(VLOOKUP(G$3&amp;"_"&amp;G$6&amp;"_"&amp;$B23,'Pnad-C'!$1:$1048576,HLOOKUP($C23,'Pnad-C'!$1:$1048576,2,0),0)*100,"-"))</f>
        <v>46.981155872344971</v>
      </c>
      <c r="H23" s="52">
        <f>IF($C23="","",IFERROR(VLOOKUP(H$3&amp;"_"&amp;H$6&amp;"_"&amp;$B23,'Pnad-C'!$1:$1048576,HLOOKUP($C23,'Pnad-C'!$1:$1048576,2,0),0)*100,"-"))</f>
        <v>47.517150640487671</v>
      </c>
      <c r="I23" s="52">
        <f>IF($C23="","",IFERROR(VLOOKUP(I$3&amp;"_"&amp;I$6&amp;"_"&amp;$B23,'Pnad-C'!$1:$1048576,HLOOKUP($C23,'Pnad-C'!$1:$1048576,2,0),0)*100,"-"))</f>
        <v>46.852615475654602</v>
      </c>
      <c r="J23" s="53"/>
      <c r="K23" s="52">
        <f>IF($C23="","",IFERROR(VLOOKUP(K$3&amp;"_"&amp;K$6&amp;"_"&amp;$B23,'Pnad-C'!$1:$1048576,HLOOKUP($C23,'Pnad-C'!$1:$1048576,2,0),0)*100,"-"))</f>
        <v>47.393551468849182</v>
      </c>
      <c r="L23" s="52">
        <f>IF($C23="","",IFERROR(VLOOKUP(L$3&amp;"_"&amp;L$6&amp;"_"&amp;$B23,'Pnad-C'!$1:$1048576,HLOOKUP($C23,'Pnad-C'!$1:$1048576,2,0),0)*100,"-"))</f>
        <v>47.159606218338013</v>
      </c>
      <c r="M23" s="52">
        <f>IF($C23="","",IFERROR(VLOOKUP(M$3&amp;"_"&amp;M$6&amp;"_"&amp;$B23,'Pnad-C'!$1:$1048576,HLOOKUP($C23,'Pnad-C'!$1:$1048576,2,0),0)*100,"-"))</f>
        <v>47.995531558990479</v>
      </c>
      <c r="N23" s="52">
        <f>IF($C23="","",IFERROR(VLOOKUP(N$3&amp;"_"&amp;N$6&amp;"_"&amp;$B23,'Pnad-C'!$1:$1048576,HLOOKUP($C23,'Pnad-C'!$1:$1048576,2,0),0)*100,"-"))</f>
        <v>48.229771852493286</v>
      </c>
      <c r="O23" s="52">
        <f>IF($C23="","",IFERROR(VLOOKUP(O$3&amp;"_"&amp;O$6&amp;"_"&amp;$B23,'Pnad-C'!$1:$1048576,HLOOKUP($C23,'Pnad-C'!$1:$1048576,2,0),0)*100,"-"))</f>
        <v>47.69461452960968</v>
      </c>
      <c r="P23" s="53"/>
      <c r="Q23" s="52">
        <f>IF($C23="","",IFERROR(VLOOKUP(Q$3&amp;"_"&amp;Q$6&amp;"_"&amp;$B23,'Pnad-C'!$1:$1048576,HLOOKUP($C23,'Pnad-C'!$1:$1048576,2,0),0)*100,"-"))</f>
        <v>48.685142397880554</v>
      </c>
      <c r="R23" s="52">
        <f>IF($C23="","",IFERROR(VLOOKUP(R$3&amp;"_"&amp;R$6&amp;"_"&amp;$B23,'Pnad-C'!$1:$1048576,HLOOKUP($C23,'Pnad-C'!$1:$1048576,2,0),0)*100,"-"))</f>
        <v>49.273055791854858</v>
      </c>
      <c r="S23" s="52">
        <f>IF($C23="","",IFERROR(VLOOKUP(S$3&amp;"_"&amp;S$6&amp;"_"&amp;$B23,'Pnad-C'!$1:$1048576,HLOOKUP($C23,'Pnad-C'!$1:$1048576,2,0),0)*100,"-"))</f>
        <v>49.078750610351563</v>
      </c>
      <c r="T23" s="52">
        <f>IF($C23="","",IFERROR(VLOOKUP(T$3&amp;"_"&amp;T$6&amp;"_"&amp;$B23,'Pnad-C'!$1:$1048576,HLOOKUP($C23,'Pnad-C'!$1:$1048576,2,0),0)*100,"-"))</f>
        <v>49.634036421775818</v>
      </c>
      <c r="U23" s="52">
        <f>IF($C23="","",IFERROR(VLOOKUP(U$3&amp;"_"&amp;U$6&amp;"_"&amp;$B23,'Pnad-C'!$1:$1048576,HLOOKUP($C23,'Pnad-C'!$1:$1048576,2,0),0)*100,"-"))</f>
        <v>49.167746305465698</v>
      </c>
      <c r="V23" s="53"/>
      <c r="W23" s="52">
        <f>IF($C23="","",IFERROR(VLOOKUP(W$3&amp;"_"&amp;W$6&amp;"_"&amp;$B23,'Pnad-C'!$1:$1048576,HLOOKUP($C23,'Pnad-C'!$1:$1048576,2,0),0)*100,"-"))</f>
        <v>49.184158444404602</v>
      </c>
      <c r="X23" s="52">
        <f>IF($C23="","",IFERROR(VLOOKUP(X$3&amp;"_"&amp;X$6&amp;"_"&amp;$B23,'Pnad-C'!$1:$1048576,HLOOKUP($C23,'Pnad-C'!$1:$1048576,2,0),0)*100,"-"))</f>
        <v>49.433144927024841</v>
      </c>
      <c r="Y23" s="52">
        <f>IF($C23="","",IFERROR(VLOOKUP(Y$3&amp;"_"&amp;Y$6&amp;"_"&amp;$B23,'Pnad-C'!$1:$1048576,HLOOKUP($C23,'Pnad-C'!$1:$1048576,2,0),0)*100,"-"))</f>
        <v>49.408754706382751</v>
      </c>
      <c r="Z23" s="52">
        <f>IF($C23="","",IFERROR(VLOOKUP(Z$3&amp;"_"&amp;Z$6&amp;"_"&amp;$B23,'Pnad-C'!$1:$1048576,HLOOKUP($C23,'Pnad-C'!$1:$1048576,2,0),0)*100,"-"))</f>
        <v>48.563170433044434</v>
      </c>
      <c r="AA23" s="52">
        <f>IF($C23="","",IFERROR(VLOOKUP(AA$3&amp;"_"&amp;AA$6&amp;"_"&amp;$B23,'Pnad-C'!$1:$1048576,HLOOKUP($C23,'Pnad-C'!$1:$1048576,2,0),0)*100,"-"))</f>
        <v>49.147307872772217</v>
      </c>
      <c r="AB23" s="53"/>
      <c r="AC23" s="52">
        <f>IF($C23="","",IFERROR(VLOOKUP(AC$3&amp;"_"&amp;AC$6&amp;"_"&amp;$B23,'Pnad-C'!$1:$1048576,HLOOKUP($C23,'Pnad-C'!$1:$1048576,2,0),0)*100,"-"))</f>
        <v>47.819977998733521</v>
      </c>
      <c r="AD23" s="52">
        <f>IF($C23="","",IFERROR(VLOOKUP(AD$3&amp;"_"&amp;AD$6&amp;"_"&amp;$B23,'Pnad-C'!$1:$1048576,HLOOKUP($C23,'Pnad-C'!$1:$1048576,2,0),0)*100,"-"))</f>
        <v>47.819977998733521</v>
      </c>
    </row>
    <row r="24" spans="1:30" s="50" customFormat="1" ht="15.95" customHeight="1" x14ac:dyDescent="0.25">
      <c r="A24" s="45"/>
      <c r="B24" s="45" t="str">
        <f t="shared" ref="B24:B27" si="2">B23</f>
        <v>RMRJ</v>
      </c>
      <c r="C24" s="46" t="str">
        <f>$C$9&amp;"_conj"</f>
        <v>pea_conj</v>
      </c>
      <c r="D24" s="51" t="s">
        <v>11</v>
      </c>
      <c r="E24" s="52">
        <f>IF($C24="","",IFERROR(VLOOKUP(E$3&amp;"_"&amp;E$6&amp;"_"&amp;$B24,'Pnad-C'!$1:$1048576,HLOOKUP($C24,'Pnad-C'!$1:$1048576,2,0),0)*100,"-"))</f>
        <v>21.957342326641083</v>
      </c>
      <c r="F24" s="52">
        <f>IF($C24="","",IFERROR(VLOOKUP(F$3&amp;"_"&amp;F$6&amp;"_"&amp;$B24,'Pnad-C'!$1:$1048576,HLOOKUP($C24,'Pnad-C'!$1:$1048576,2,0),0)*100,"-"))</f>
        <v>22.177118062973022</v>
      </c>
      <c r="G24" s="52">
        <f>IF($C24="","",IFERROR(VLOOKUP(G$3&amp;"_"&amp;G$6&amp;"_"&amp;$B24,'Pnad-C'!$1:$1048576,HLOOKUP($C24,'Pnad-C'!$1:$1048576,2,0),0)*100,"-"))</f>
        <v>21.975855529308319</v>
      </c>
      <c r="H24" s="52">
        <f>IF($C24="","",IFERROR(VLOOKUP(H$3&amp;"_"&amp;H$6&amp;"_"&amp;$B24,'Pnad-C'!$1:$1048576,HLOOKUP($C24,'Pnad-C'!$1:$1048576,2,0),0)*100,"-"))</f>
        <v>22.167791426181793</v>
      </c>
      <c r="I24" s="52">
        <f>IF($C24="","",IFERROR(VLOOKUP(I$3&amp;"_"&amp;I$6&amp;"_"&amp;$B24,'Pnad-C'!$1:$1048576,HLOOKUP($C24,'Pnad-C'!$1:$1048576,2,0),0)*100,"-"))</f>
        <v>22.069527208805084</v>
      </c>
      <c r="J24" s="53"/>
      <c r="K24" s="52">
        <f>IF($C24="","",IFERROR(VLOOKUP(K$3&amp;"_"&amp;K$6&amp;"_"&amp;$B24,'Pnad-C'!$1:$1048576,HLOOKUP($C24,'Pnad-C'!$1:$1048576,2,0),0)*100,"-"))</f>
        <v>22.510673105716705</v>
      </c>
      <c r="L24" s="52">
        <f>IF($C24="","",IFERROR(VLOOKUP(L$3&amp;"_"&amp;L$6&amp;"_"&amp;$B24,'Pnad-C'!$1:$1048576,HLOOKUP($C24,'Pnad-C'!$1:$1048576,2,0),0)*100,"-"))</f>
        <v>22.318615019321442</v>
      </c>
      <c r="M24" s="52">
        <f>IF($C24="","",IFERROR(VLOOKUP(M$3&amp;"_"&amp;M$6&amp;"_"&amp;$B24,'Pnad-C'!$1:$1048576,HLOOKUP($C24,'Pnad-C'!$1:$1048576,2,0),0)*100,"-"))</f>
        <v>22.206613421440125</v>
      </c>
      <c r="N24" s="52">
        <f>IF($C24="","",IFERROR(VLOOKUP(N$3&amp;"_"&amp;N$6&amp;"_"&amp;$B24,'Pnad-C'!$1:$1048576,HLOOKUP($C24,'Pnad-C'!$1:$1048576,2,0),0)*100,"-"))</f>
        <v>22.362677752971649</v>
      </c>
      <c r="O24" s="52">
        <f>IF($C24="","",IFERROR(VLOOKUP(O$3&amp;"_"&amp;O$6&amp;"_"&amp;$B24,'Pnad-C'!$1:$1048576,HLOOKUP($C24,'Pnad-C'!$1:$1048576,2,0),0)*100,"-"))</f>
        <v>22.34964519739151</v>
      </c>
      <c r="P24" s="53"/>
      <c r="Q24" s="52">
        <f>IF($C24="","",IFERROR(VLOOKUP(Q$3&amp;"_"&amp;Q$6&amp;"_"&amp;$B24,'Pnad-C'!$1:$1048576,HLOOKUP($C24,'Pnad-C'!$1:$1048576,2,0),0)*100,"-"))</f>
        <v>22.413064539432526</v>
      </c>
      <c r="R24" s="52">
        <f>IF($C24="","",IFERROR(VLOOKUP(R$3&amp;"_"&amp;R$6&amp;"_"&amp;$B24,'Pnad-C'!$1:$1048576,HLOOKUP($C24,'Pnad-C'!$1:$1048576,2,0),0)*100,"-"))</f>
        <v>22.784033417701721</v>
      </c>
      <c r="S24" s="52">
        <f>IF($C24="","",IFERROR(VLOOKUP(S$3&amp;"_"&amp;S$6&amp;"_"&amp;$B24,'Pnad-C'!$1:$1048576,HLOOKUP($C24,'Pnad-C'!$1:$1048576,2,0),0)*100,"-"))</f>
        <v>23.099738359451294</v>
      </c>
      <c r="T24" s="52">
        <f>IF($C24="","",IFERROR(VLOOKUP(T$3&amp;"_"&amp;T$6&amp;"_"&amp;$B24,'Pnad-C'!$1:$1048576,HLOOKUP($C24,'Pnad-C'!$1:$1048576,2,0),0)*100,"-"))</f>
        <v>22.789260745048523</v>
      </c>
      <c r="U24" s="52">
        <f>IF($C24="","",IFERROR(VLOOKUP(U$3&amp;"_"&amp;U$6&amp;"_"&amp;$B24,'Pnad-C'!$1:$1048576,HLOOKUP($C24,'Pnad-C'!$1:$1048576,2,0),0)*100,"-"))</f>
        <v>22.771523892879486</v>
      </c>
      <c r="V24" s="53"/>
      <c r="W24" s="52">
        <f>IF($C24="","",IFERROR(VLOOKUP(W$3&amp;"_"&amp;W$6&amp;"_"&amp;$B24,'Pnad-C'!$1:$1048576,HLOOKUP($C24,'Pnad-C'!$1:$1048576,2,0),0)*100,"-"))</f>
        <v>22.64326810836792</v>
      </c>
      <c r="X24" s="52">
        <f>IF($C24="","",IFERROR(VLOOKUP(X$3&amp;"_"&amp;X$6&amp;"_"&amp;$B24,'Pnad-C'!$1:$1048576,HLOOKUP($C24,'Pnad-C'!$1:$1048576,2,0),0)*100,"-"))</f>
        <v>22.652187943458557</v>
      </c>
      <c r="Y24" s="52">
        <f>IF($C24="","",IFERROR(VLOOKUP(Y$3&amp;"_"&amp;Y$6&amp;"_"&amp;$B24,'Pnad-C'!$1:$1048576,HLOOKUP($C24,'Pnad-C'!$1:$1048576,2,0),0)*100,"-"))</f>
        <v>22.236458957195282</v>
      </c>
      <c r="Z24" s="52">
        <f>IF($C24="","",IFERROR(VLOOKUP(Z$3&amp;"_"&amp;Z$6&amp;"_"&amp;$B24,'Pnad-C'!$1:$1048576,HLOOKUP($C24,'Pnad-C'!$1:$1048576,2,0),0)*100,"-"))</f>
        <v>22.869329154491425</v>
      </c>
      <c r="AA24" s="52">
        <f>IF($C24="","",IFERROR(VLOOKUP(AA$3&amp;"_"&amp;AA$6&amp;"_"&amp;$B24,'Pnad-C'!$1:$1048576,HLOOKUP($C24,'Pnad-C'!$1:$1048576,2,0),0)*100,"-"))</f>
        <v>22.600311040878296</v>
      </c>
      <c r="AB24" s="53"/>
      <c r="AC24" s="52">
        <f>IF($C24="","",IFERROR(VLOOKUP(AC$3&amp;"_"&amp;AC$6&amp;"_"&amp;$B24,'Pnad-C'!$1:$1048576,HLOOKUP($C24,'Pnad-C'!$1:$1048576,2,0),0)*100,"-"))</f>
        <v>23.776103556156158</v>
      </c>
      <c r="AD24" s="52">
        <f>IF($C24="","",IFERROR(VLOOKUP(AD$3&amp;"_"&amp;AD$6&amp;"_"&amp;$B24,'Pnad-C'!$1:$1048576,HLOOKUP($C24,'Pnad-C'!$1:$1048576,2,0),0)*100,"-"))</f>
        <v>23.776103556156158</v>
      </c>
    </row>
    <row r="25" spans="1:30" s="50" customFormat="1" ht="15.95" customHeight="1" x14ac:dyDescent="0.25">
      <c r="A25" s="45"/>
      <c r="B25" s="45" t="str">
        <f t="shared" si="2"/>
        <v>RMRJ</v>
      </c>
      <c r="C25" s="46" t="str">
        <f>$C$9&amp;"_filho"</f>
        <v>pea_filho</v>
      </c>
      <c r="D25" s="51" t="s">
        <v>12</v>
      </c>
      <c r="E25" s="52">
        <f>IF($C25="","",IFERROR(VLOOKUP(E$3&amp;"_"&amp;E$6&amp;"_"&amp;$B25,'Pnad-C'!$1:$1048576,HLOOKUP($C25,'Pnad-C'!$1:$1048576,2,0),0)*100,"-"))</f>
        <v>24.648384749889374</v>
      </c>
      <c r="F25" s="52">
        <f>IF($C25="","",IFERROR(VLOOKUP(F$3&amp;"_"&amp;F$6&amp;"_"&amp;$B25,'Pnad-C'!$1:$1048576,HLOOKUP($C25,'Pnad-C'!$1:$1048576,2,0),0)*100,"-"))</f>
        <v>23.696973919868469</v>
      </c>
      <c r="G25" s="52">
        <f>IF($C25="","",IFERROR(VLOOKUP(G$3&amp;"_"&amp;G$6&amp;"_"&amp;$B25,'Pnad-C'!$1:$1048576,HLOOKUP($C25,'Pnad-C'!$1:$1048576,2,0),0)*100,"-"))</f>
        <v>23.993784189224243</v>
      </c>
      <c r="H25" s="52">
        <f>IF($C25="","",IFERROR(VLOOKUP(H$3&amp;"_"&amp;H$6&amp;"_"&amp;$B25,'Pnad-C'!$1:$1048576,HLOOKUP($C25,'Pnad-C'!$1:$1048576,2,0),0)*100,"-"))</f>
        <v>23.383136093616486</v>
      </c>
      <c r="I25" s="52">
        <f>IF($C25="","",IFERROR(VLOOKUP(I$3&amp;"_"&amp;I$6&amp;"_"&amp;$B25,'Pnad-C'!$1:$1048576,HLOOKUP($C25,'Pnad-C'!$1:$1048576,2,0),0)*100,"-"))</f>
        <v>23.930570483207703</v>
      </c>
      <c r="J25" s="53"/>
      <c r="K25" s="52">
        <f>IF($C25="","",IFERROR(VLOOKUP(K$3&amp;"_"&amp;K$6&amp;"_"&amp;$B25,'Pnad-C'!$1:$1048576,HLOOKUP($C25,'Pnad-C'!$1:$1048576,2,0),0)*100,"-"))</f>
        <v>23.254638910293579</v>
      </c>
      <c r="L25" s="52">
        <f>IF($C25="","",IFERROR(VLOOKUP(L$3&amp;"_"&amp;L$6&amp;"_"&amp;$B25,'Pnad-C'!$1:$1048576,HLOOKUP($C25,'Pnad-C'!$1:$1048576,2,0),0)*100,"-"))</f>
        <v>23.513591289520264</v>
      </c>
      <c r="M25" s="52">
        <f>IF($C25="","",IFERROR(VLOOKUP(M$3&amp;"_"&amp;M$6&amp;"_"&amp;$B25,'Pnad-C'!$1:$1048576,HLOOKUP($C25,'Pnad-C'!$1:$1048576,2,0),0)*100,"-"))</f>
        <v>22.949439287185669</v>
      </c>
      <c r="N25" s="52">
        <f>IF($C25="","",IFERROR(VLOOKUP(N$3&amp;"_"&amp;N$6&amp;"_"&amp;$B25,'Pnad-C'!$1:$1048576,HLOOKUP($C25,'Pnad-C'!$1:$1048576,2,0),0)*100,"-"))</f>
        <v>22.891426086425781</v>
      </c>
      <c r="O25" s="52">
        <f>IF($C25="","",IFERROR(VLOOKUP(O$3&amp;"_"&amp;O$6&amp;"_"&amp;$B25,'Pnad-C'!$1:$1048576,HLOOKUP($C25,'Pnad-C'!$1:$1048576,2,0),0)*100,"-"))</f>
        <v>23.152273893356323</v>
      </c>
      <c r="P25" s="53"/>
      <c r="Q25" s="52">
        <f>IF($C25="","",IFERROR(VLOOKUP(Q$3&amp;"_"&amp;Q$6&amp;"_"&amp;$B25,'Pnad-C'!$1:$1048576,HLOOKUP($C25,'Pnad-C'!$1:$1048576,2,0),0)*100,"-"))</f>
        <v>22.693313658237457</v>
      </c>
      <c r="R25" s="52">
        <f>IF($C25="","",IFERROR(VLOOKUP(R$3&amp;"_"&amp;R$6&amp;"_"&amp;$B25,'Pnad-C'!$1:$1048576,HLOOKUP($C25,'Pnad-C'!$1:$1048576,2,0),0)*100,"-"))</f>
        <v>21.970544755458832</v>
      </c>
      <c r="S25" s="52">
        <f>IF($C25="","",IFERROR(VLOOKUP(S$3&amp;"_"&amp;S$6&amp;"_"&amp;$B25,'Pnad-C'!$1:$1048576,HLOOKUP($C25,'Pnad-C'!$1:$1048576,2,0),0)*100,"-"))</f>
        <v>21.478694677352905</v>
      </c>
      <c r="T25" s="52">
        <f>IF($C25="","",IFERROR(VLOOKUP(T$3&amp;"_"&amp;T$6&amp;"_"&amp;$B25,'Pnad-C'!$1:$1048576,HLOOKUP($C25,'Pnad-C'!$1:$1048576,2,0),0)*100,"-"))</f>
        <v>21.309252083301544</v>
      </c>
      <c r="U25" s="52">
        <f>IF($C25="","",IFERROR(VLOOKUP(U$3&amp;"_"&amp;U$6&amp;"_"&amp;$B25,'Pnad-C'!$1:$1048576,HLOOKUP($C25,'Pnad-C'!$1:$1048576,2,0),0)*100,"-"))</f>
        <v>21.862950921058655</v>
      </c>
      <c r="V25" s="53"/>
      <c r="W25" s="52">
        <f>IF($C25="","",IFERROR(VLOOKUP(W$3&amp;"_"&amp;W$6&amp;"_"&amp;$B25,'Pnad-C'!$1:$1048576,HLOOKUP($C25,'Pnad-C'!$1:$1048576,2,0),0)*100,"-"))</f>
        <v>21.923449635505676</v>
      </c>
      <c r="X25" s="52">
        <f>IF($C25="","",IFERROR(VLOOKUP(X$3&amp;"_"&amp;X$6&amp;"_"&amp;$B25,'Pnad-C'!$1:$1048576,HLOOKUP($C25,'Pnad-C'!$1:$1048576,2,0),0)*100,"-"))</f>
        <v>21.726284921169281</v>
      </c>
      <c r="Y25" s="52">
        <f>IF($C25="","",IFERROR(VLOOKUP(Y$3&amp;"_"&amp;Y$6&amp;"_"&amp;$B25,'Pnad-C'!$1:$1048576,HLOOKUP($C25,'Pnad-C'!$1:$1048576,2,0),0)*100,"-"))</f>
        <v>21.933794021606445</v>
      </c>
      <c r="Z25" s="52">
        <f>IF($C25="","",IFERROR(VLOOKUP(Z$3&amp;"_"&amp;Z$6&amp;"_"&amp;$B25,'Pnad-C'!$1:$1048576,HLOOKUP($C25,'Pnad-C'!$1:$1048576,2,0),0)*100,"-"))</f>
        <v>21.639667451381683</v>
      </c>
      <c r="AA25" s="52">
        <f>IF($C25="","",IFERROR(VLOOKUP(AA$3&amp;"_"&amp;AA$6&amp;"_"&amp;$B25,'Pnad-C'!$1:$1048576,HLOOKUP($C25,'Pnad-C'!$1:$1048576,2,0),0)*100,"-"))</f>
        <v>21.805799007415771</v>
      </c>
      <c r="AB25" s="53"/>
      <c r="AC25" s="52">
        <f>IF($C25="","",IFERROR(VLOOKUP(AC$3&amp;"_"&amp;AC$6&amp;"_"&amp;$B25,'Pnad-C'!$1:$1048576,HLOOKUP($C25,'Pnad-C'!$1:$1048576,2,0),0)*100,"-"))</f>
        <v>21.300609409809113</v>
      </c>
      <c r="AD25" s="52">
        <f>IF($C25="","",IFERROR(VLOOKUP(AD$3&amp;"_"&amp;AD$6&amp;"_"&amp;$B25,'Pnad-C'!$1:$1048576,HLOOKUP($C25,'Pnad-C'!$1:$1048576,2,0),0)*100,"-"))</f>
        <v>21.300609409809113</v>
      </c>
    </row>
    <row r="26" spans="1:30" s="50" customFormat="1" ht="15.95" customHeight="1" x14ac:dyDescent="0.25">
      <c r="A26" s="45"/>
      <c r="B26" s="45" t="str">
        <f t="shared" si="2"/>
        <v>RMRJ</v>
      </c>
      <c r="C26" s="46" t="str">
        <f>$C$9&amp;"_outro_parente"</f>
        <v>pea_outro_parente</v>
      </c>
      <c r="D26" s="51" t="s">
        <v>13</v>
      </c>
      <c r="E26" s="52">
        <f>IF($C26="","",IFERROR(VLOOKUP(E$3&amp;"_"&amp;E$6&amp;"_"&amp;$B26,'Pnad-C'!$1:$1048576,HLOOKUP($C26,'Pnad-C'!$1:$1048576,2,0),0)*100,"-"))</f>
        <v>6.4841821789741516</v>
      </c>
      <c r="F26" s="52">
        <f>IF($C26="","",IFERROR(VLOOKUP(F$3&amp;"_"&amp;F$6&amp;"_"&amp;$B26,'Pnad-C'!$1:$1048576,HLOOKUP($C26,'Pnad-C'!$1:$1048576,2,0),0)*100,"-"))</f>
        <v>6.5354548394680023</v>
      </c>
      <c r="G26" s="52">
        <f>IF($C26="","",IFERROR(VLOOKUP(G$3&amp;"_"&amp;G$6&amp;"_"&amp;$B26,'Pnad-C'!$1:$1048576,HLOOKUP($C26,'Pnad-C'!$1:$1048576,2,0),0)*100,"-"))</f>
        <v>6.2607645988464355</v>
      </c>
      <c r="H26" s="52">
        <f>IF($C26="","",IFERROR(VLOOKUP(H$3&amp;"_"&amp;H$6&amp;"_"&amp;$B26,'Pnad-C'!$1:$1048576,HLOOKUP($C26,'Pnad-C'!$1:$1048576,2,0),0)*100,"-"))</f>
        <v>6.1795536428689957</v>
      </c>
      <c r="I26" s="52">
        <f>IF($C26="","",IFERROR(VLOOKUP(I$3&amp;"_"&amp;I$6&amp;"_"&amp;$B26,'Pnad-C'!$1:$1048576,HLOOKUP($C26,'Pnad-C'!$1:$1048576,2,0),0)*100,"-"))</f>
        <v>6.3649885356426239</v>
      </c>
      <c r="J26" s="53"/>
      <c r="K26" s="52">
        <f>IF($C26="","",IFERROR(VLOOKUP(K$3&amp;"_"&amp;K$6&amp;"_"&amp;$B26,'Pnad-C'!$1:$1048576,HLOOKUP($C26,'Pnad-C'!$1:$1048576,2,0),0)*100,"-"))</f>
        <v>5.9600133448839188</v>
      </c>
      <c r="L26" s="52">
        <f>IF($C26="","",IFERROR(VLOOKUP(L$3&amp;"_"&amp;L$6&amp;"_"&amp;$B26,'Pnad-C'!$1:$1048576,HLOOKUP($C26,'Pnad-C'!$1:$1048576,2,0),0)*100,"-"))</f>
        <v>6.2707036733627319</v>
      </c>
      <c r="M26" s="52">
        <f>IF($C26="","",IFERROR(VLOOKUP(M$3&amp;"_"&amp;M$6&amp;"_"&amp;$B26,'Pnad-C'!$1:$1048576,HLOOKUP($C26,'Pnad-C'!$1:$1048576,2,0),0)*100,"-"))</f>
        <v>6.0862679034471512</v>
      </c>
      <c r="N26" s="52">
        <f>IF($C26="","",IFERROR(VLOOKUP(N$3&amp;"_"&amp;N$6&amp;"_"&amp;$B26,'Pnad-C'!$1:$1048576,HLOOKUP($C26,'Pnad-C'!$1:$1048576,2,0),0)*100,"-"))</f>
        <v>5.631883442401886</v>
      </c>
      <c r="O26" s="52">
        <f>IF($C26="","",IFERROR(VLOOKUP(O$3&amp;"_"&amp;O$6&amp;"_"&amp;$B26,'Pnad-C'!$1:$1048576,HLOOKUP($C26,'Pnad-C'!$1:$1048576,2,0),0)*100,"-"))</f>
        <v>5.9872172772884369</v>
      </c>
      <c r="P26" s="53"/>
      <c r="Q26" s="52">
        <f>IF($C26="","",IFERROR(VLOOKUP(Q$3&amp;"_"&amp;Q$6&amp;"_"&amp;$B26,'Pnad-C'!$1:$1048576,HLOOKUP($C26,'Pnad-C'!$1:$1048576,2,0),0)*100,"-"))</f>
        <v>5.3971376270055771</v>
      </c>
      <c r="R26" s="52">
        <f>IF($C26="","",IFERROR(VLOOKUP(R$3&amp;"_"&amp;R$6&amp;"_"&amp;$B26,'Pnad-C'!$1:$1048576,HLOOKUP($C26,'Pnad-C'!$1:$1048576,2,0),0)*100,"-"))</f>
        <v>5.2844326943159103</v>
      </c>
      <c r="S26" s="52">
        <f>IF($C26="","",IFERROR(VLOOKUP(S$3&amp;"_"&amp;S$6&amp;"_"&amp;$B26,'Pnad-C'!$1:$1048576,HLOOKUP($C26,'Pnad-C'!$1:$1048576,2,0),0)*100,"-"))</f>
        <v>5.5006667971611023</v>
      </c>
      <c r="T26" s="52">
        <f>IF($C26="","",IFERROR(VLOOKUP(T$3&amp;"_"&amp;T$6&amp;"_"&amp;$B26,'Pnad-C'!$1:$1048576,HLOOKUP($C26,'Pnad-C'!$1:$1048576,2,0),0)*100,"-"))</f>
        <v>5.5180218070745468</v>
      </c>
      <c r="U26" s="52">
        <f>IF($C26="","",IFERROR(VLOOKUP(U$3&amp;"_"&amp;U$6&amp;"_"&amp;$B26,'Pnad-C'!$1:$1048576,HLOOKUP($C26,'Pnad-C'!$1:$1048576,2,0),0)*100,"-"))</f>
        <v>5.4250646382570267</v>
      </c>
      <c r="V26" s="53"/>
      <c r="W26" s="52">
        <f>IF($C26="","",IFERROR(VLOOKUP(W$3&amp;"_"&amp;W$6&amp;"_"&amp;$B26,'Pnad-C'!$1:$1048576,HLOOKUP($C26,'Pnad-C'!$1:$1048576,2,0),0)*100,"-"))</f>
        <v>5.6208230555057526</v>
      </c>
      <c r="X26" s="52">
        <f>IF($C26="","",IFERROR(VLOOKUP(X$3&amp;"_"&amp;X$6&amp;"_"&amp;$B26,'Pnad-C'!$1:$1048576,HLOOKUP($C26,'Pnad-C'!$1:$1048576,2,0),0)*100,"-"))</f>
        <v>5.5037349462509155</v>
      </c>
      <c r="Y26" s="52">
        <f>IF($C26="","",IFERROR(VLOOKUP(Y$3&amp;"_"&amp;Y$6&amp;"_"&amp;$B26,'Pnad-C'!$1:$1048576,HLOOKUP($C26,'Pnad-C'!$1:$1048576,2,0),0)*100,"-"))</f>
        <v>5.7881027460098267</v>
      </c>
      <c r="Z26" s="52">
        <f>IF($C26="","",IFERROR(VLOOKUP(Z$3&amp;"_"&amp;Z$6&amp;"_"&amp;$B26,'Pnad-C'!$1:$1048576,HLOOKUP($C26,'Pnad-C'!$1:$1048576,2,0),0)*100,"-"))</f>
        <v>6.1581186950206757</v>
      </c>
      <c r="AA26" s="52">
        <f>IF($C26="","",IFERROR(VLOOKUP(AA$3&amp;"_"&amp;AA$6&amp;"_"&amp;$B26,'Pnad-C'!$1:$1048576,HLOOKUP($C26,'Pnad-C'!$1:$1048576,2,0),0)*100,"-"))</f>
        <v>5.7676948606967926</v>
      </c>
      <c r="AB26" s="53"/>
      <c r="AC26" s="52">
        <f>IF($C26="","",IFERROR(VLOOKUP(AC$3&amp;"_"&amp;AC$6&amp;"_"&amp;$B26,'Pnad-C'!$1:$1048576,HLOOKUP($C26,'Pnad-C'!$1:$1048576,2,0),0)*100,"-"))</f>
        <v>6.2786690890789032</v>
      </c>
      <c r="AD26" s="52">
        <f>IF($C26="","",IFERROR(VLOOKUP(AD$3&amp;"_"&amp;AD$6&amp;"_"&amp;$B26,'Pnad-C'!$1:$1048576,HLOOKUP($C26,'Pnad-C'!$1:$1048576,2,0),0)*100,"-"))</f>
        <v>6.2786690890789032</v>
      </c>
    </row>
    <row r="27" spans="1:30" s="50" customFormat="1" ht="15.95" customHeight="1" x14ac:dyDescent="0.25">
      <c r="A27" s="45"/>
      <c r="B27" s="45" t="str">
        <f t="shared" si="2"/>
        <v>RMRJ</v>
      </c>
      <c r="C27" s="46" t="str">
        <f>$C$9&amp;"_outro_nao_parente"</f>
        <v>pea_outro_nao_parente</v>
      </c>
      <c r="D27" s="51" t="s">
        <v>14</v>
      </c>
      <c r="E27" s="56">
        <f>IF($C27="","",IFERROR(VLOOKUP(E$3&amp;"_"&amp;E$6&amp;"_"&amp;$B27,'Pnad-C'!$1:$1048576,HLOOKUP($C27,'Pnad-C'!$1:$1048576,2,0),0)*100,"-"))</f>
        <v>0.87185408920049667</v>
      </c>
      <c r="F27" s="56">
        <f>IF($C27="","",IFERROR(VLOOKUP(F$3&amp;"_"&amp;F$6&amp;"_"&amp;$B27,'Pnad-C'!$1:$1048576,HLOOKUP($C27,'Pnad-C'!$1:$1048576,2,0),0)*100,"-"))</f>
        <v>0.71652922779321671</v>
      </c>
      <c r="G27" s="56">
        <f>IF($C27="","",IFERROR(VLOOKUP(G$3&amp;"_"&amp;G$6&amp;"_"&amp;$B27,'Pnad-C'!$1:$1048576,HLOOKUP($C27,'Pnad-C'!$1:$1048576,2,0),0)*100,"-"))</f>
        <v>0.78843934461474419</v>
      </c>
      <c r="H27" s="56">
        <f>IF($C27="","",IFERROR(VLOOKUP(H$3&amp;"_"&amp;H$6&amp;"_"&amp;$B27,'Pnad-C'!$1:$1048576,HLOOKUP($C27,'Pnad-C'!$1:$1048576,2,0),0)*100,"-"))</f>
        <v>0.75236661359667778</v>
      </c>
      <c r="I27" s="56">
        <f>IF($C27="","",IFERROR(VLOOKUP(I$3&amp;"_"&amp;I$6&amp;"_"&amp;$B27,'Pnad-C'!$1:$1048576,HLOOKUP($C27,'Pnad-C'!$1:$1048576,2,0),0)*100,"-"))</f>
        <v>0.78229736536741257</v>
      </c>
      <c r="J27" s="53"/>
      <c r="K27" s="56">
        <f>IF($C27="","",IFERROR(VLOOKUP(K$3&amp;"_"&amp;K$6&amp;"_"&amp;$B27,'Pnad-C'!$1:$1048576,HLOOKUP($C27,'Pnad-C'!$1:$1048576,2,0),0)*100,"-"))</f>
        <v>0.8811241015791893</v>
      </c>
      <c r="L27" s="56">
        <f>IF($C27="","",IFERROR(VLOOKUP(L$3&amp;"_"&amp;L$6&amp;"_"&amp;$B27,'Pnad-C'!$1:$1048576,HLOOKUP($C27,'Pnad-C'!$1:$1048576,2,0),0)*100,"-"))</f>
        <v>0.73748426511883736</v>
      </c>
      <c r="M27" s="56">
        <f>IF($C27="","",IFERROR(VLOOKUP(M$3&amp;"_"&amp;M$6&amp;"_"&amp;$B27,'Pnad-C'!$1:$1048576,HLOOKUP($C27,'Pnad-C'!$1:$1048576,2,0),0)*100,"-"))</f>
        <v>0.76214880682528019</v>
      </c>
      <c r="N27" s="56">
        <f>IF($C27="","",IFERROR(VLOOKUP(N$3&amp;"_"&amp;N$6&amp;"_"&amp;$B27,'Pnad-C'!$1:$1048576,HLOOKUP($C27,'Pnad-C'!$1:$1048576,2,0),0)*100,"-"))</f>
        <v>0.88424244895577431</v>
      </c>
      <c r="O27" s="56">
        <f>IF($C27="","",IFERROR(VLOOKUP(O$3&amp;"_"&amp;O$6&amp;"_"&amp;$B27,'Pnad-C'!$1:$1048576,HLOOKUP($C27,'Pnad-C'!$1:$1048576,2,0),0)*100,"-"))</f>
        <v>0.81624994054436684</v>
      </c>
      <c r="P27" s="53"/>
      <c r="Q27" s="56">
        <f>IF($C27="","",IFERROR(VLOOKUP(Q$3&amp;"_"&amp;Q$6&amp;"_"&amp;$B27,'Pnad-C'!$1:$1048576,HLOOKUP($C27,'Pnad-C'!$1:$1048576,2,0),0)*100,"-"))</f>
        <v>0.81134028732776642</v>
      </c>
      <c r="R27" s="56">
        <f>IF($C27="","",IFERROR(VLOOKUP(R$3&amp;"_"&amp;R$6&amp;"_"&amp;$B27,'Pnad-C'!$1:$1048576,HLOOKUP($C27,'Pnad-C'!$1:$1048576,2,0),0)*100,"-"))</f>
        <v>0.68793389946222305</v>
      </c>
      <c r="S27" s="56">
        <f>IF($C27="","",IFERROR(VLOOKUP(S$3&amp;"_"&amp;S$6&amp;"_"&amp;$B27,'Pnad-C'!$1:$1048576,HLOOKUP($C27,'Pnad-C'!$1:$1048576,2,0),0)*100,"-"))</f>
        <v>0.84214955568313599</v>
      </c>
      <c r="T27" s="56">
        <f>IF($C27="","",IFERROR(VLOOKUP(T$3&amp;"_"&amp;T$6&amp;"_"&amp;$B27,'Pnad-C'!$1:$1048576,HLOOKUP($C27,'Pnad-C'!$1:$1048576,2,0),0)*100,"-"))</f>
        <v>0.74943080544471741</v>
      </c>
      <c r="U27" s="56">
        <f>IF($C27="","",IFERROR(VLOOKUP(U$3&amp;"_"&amp;U$6&amp;"_"&amp;$B27,'Pnad-C'!$1:$1048576,HLOOKUP($C27,'Pnad-C'!$1:$1048576,2,0),0)*100,"-"))</f>
        <v>0.77271363697946072</v>
      </c>
      <c r="V27" s="53"/>
      <c r="W27" s="56">
        <f>IF($C27="","",IFERROR(VLOOKUP(W$3&amp;"_"&amp;W$6&amp;"_"&amp;$B27,'Pnad-C'!$1:$1048576,HLOOKUP($C27,'Pnad-C'!$1:$1048576,2,0),0)*100,"-"))</f>
        <v>0.62829977832734585</v>
      </c>
      <c r="X27" s="56">
        <f>IF($C27="","",IFERROR(VLOOKUP(X$3&amp;"_"&amp;X$6&amp;"_"&amp;$B27,'Pnad-C'!$1:$1048576,HLOOKUP($C27,'Pnad-C'!$1:$1048576,2,0),0)*100,"-"))</f>
        <v>0.68464837968349457</v>
      </c>
      <c r="Y27" s="56">
        <f>IF($C27="","",IFERROR(VLOOKUP(Y$3&amp;"_"&amp;Y$6&amp;"_"&amp;$B27,'Pnad-C'!$1:$1048576,HLOOKUP($C27,'Pnad-C'!$1:$1048576,2,0),0)*100,"-"))</f>
        <v>0.63289031386375427</v>
      </c>
      <c r="Z27" s="56">
        <f>IF($C27="","",IFERROR(VLOOKUP(Z$3&amp;"_"&amp;Z$6&amp;"_"&amp;$B27,'Pnad-C'!$1:$1048576,HLOOKUP($C27,'Pnad-C'!$1:$1048576,2,0),0)*100,"-"))</f>
        <v>0.76971338130533695</v>
      </c>
      <c r="AA27" s="56">
        <f>IF($C27="","",IFERROR(VLOOKUP(AA$3&amp;"_"&amp;AA$6&amp;"_"&amp;$B27,'Pnad-C'!$1:$1048576,HLOOKUP($C27,'Pnad-C'!$1:$1048576,2,0),0)*100,"-"))</f>
        <v>0.67888796329498291</v>
      </c>
      <c r="AB27" s="53"/>
      <c r="AC27" s="56">
        <f>IF($C27="","",IFERROR(VLOOKUP(AC$3&amp;"_"&amp;AC$6&amp;"_"&amp;$B27,'Pnad-C'!$1:$1048576,HLOOKUP($C27,'Pnad-C'!$1:$1048576,2,0),0)*100,"-"))</f>
        <v>0.8246411569416523</v>
      </c>
      <c r="AD27" s="56">
        <f>IF($C27="","",IFERROR(VLOOKUP(AD$3&amp;"_"&amp;AD$6&amp;"_"&amp;$B27,'Pnad-C'!$1:$1048576,HLOOKUP($C27,'Pnad-C'!$1:$1048576,2,0),0)*100,"-"))</f>
        <v>0.8246411569416523</v>
      </c>
    </row>
    <row r="28" spans="1:30" s="50" customFormat="1" ht="15" customHeight="1" x14ac:dyDescent="0.25">
      <c r="A28" s="45"/>
      <c r="B28" s="45" t="s">
        <v>19</v>
      </c>
      <c r="C28" s="46"/>
      <c r="D28" s="47" t="s">
        <v>20</v>
      </c>
      <c r="E28" s="54" t="str">
        <f>IF($C28="","",IFERROR(VLOOKUP(E$3&amp;"_"&amp;E$6&amp;"_"&amp;$B28,'Pnad-C'!$1:$1048576,HLOOKUP($C28,'Pnad-C'!$1:$1048576,2,0),0)*100,"-"))</f>
        <v/>
      </c>
      <c r="F28" s="54" t="str">
        <f>IF($C28="","",IFERROR(VLOOKUP(F$3&amp;"_"&amp;F$6&amp;"_"&amp;$B28,'Pnad-C'!$1:$1048576,HLOOKUP($C28,'Pnad-C'!$1:$1048576,2,0),0)*100,"-"))</f>
        <v/>
      </c>
      <c r="G28" s="54" t="str">
        <f>IF($C28="","",IFERROR(VLOOKUP(G$3&amp;"_"&amp;G$6&amp;"_"&amp;$B28,'Pnad-C'!$1:$1048576,HLOOKUP($C28,'Pnad-C'!$1:$1048576,2,0),0)*100,"-"))</f>
        <v/>
      </c>
      <c r="H28" s="54" t="str">
        <f>IF($C28="","",IFERROR(VLOOKUP(H$3&amp;"_"&amp;H$6&amp;"_"&amp;$B28,'Pnad-C'!$1:$1048576,HLOOKUP($C28,'Pnad-C'!$1:$1048576,2,0),0)*100,"-"))</f>
        <v/>
      </c>
      <c r="I28" s="54" t="str">
        <f>IF($C28="","",IFERROR(VLOOKUP(I$3&amp;"_"&amp;I$6&amp;"_"&amp;$B28,'Pnad-C'!$1:$1048576,HLOOKUP($C28,'Pnad-C'!$1:$1048576,2,0),0)*100,"-"))</f>
        <v/>
      </c>
      <c r="J28" s="55"/>
      <c r="K28" s="54" t="str">
        <f>IF($C28="","",IFERROR(VLOOKUP(K$3&amp;"_"&amp;K$6&amp;"_"&amp;$B28,'Pnad-C'!$1:$1048576,HLOOKUP($C28,'Pnad-C'!$1:$1048576,2,0),0)*100,"-"))</f>
        <v/>
      </c>
      <c r="L28" s="54" t="str">
        <f>IF($C28="","",IFERROR(VLOOKUP(L$3&amp;"_"&amp;L$6&amp;"_"&amp;$B28,'Pnad-C'!$1:$1048576,HLOOKUP($C28,'Pnad-C'!$1:$1048576,2,0),0)*100,"-"))</f>
        <v/>
      </c>
      <c r="M28" s="54" t="str">
        <f>IF($C28="","",IFERROR(VLOOKUP(M$3&amp;"_"&amp;M$6&amp;"_"&amp;$B28,'Pnad-C'!$1:$1048576,HLOOKUP($C28,'Pnad-C'!$1:$1048576,2,0),0)*100,"-"))</f>
        <v/>
      </c>
      <c r="N28" s="54" t="str">
        <f>IF($C28="","",IFERROR(VLOOKUP(N$3&amp;"_"&amp;N$6&amp;"_"&amp;$B28,'Pnad-C'!$1:$1048576,HLOOKUP($C28,'Pnad-C'!$1:$1048576,2,0),0)*100,"-"))</f>
        <v/>
      </c>
      <c r="O28" s="54" t="str">
        <f>IF($C28="","",IFERROR(VLOOKUP(O$3&amp;"_"&amp;O$6&amp;"_"&amp;$B28,'Pnad-C'!$1:$1048576,HLOOKUP($C28,'Pnad-C'!$1:$1048576,2,0),0)*100,"-"))</f>
        <v/>
      </c>
      <c r="P28" s="55"/>
      <c r="Q28" s="54" t="str">
        <f>IF($C28="","",IFERROR(VLOOKUP(Q$3&amp;"_"&amp;Q$6&amp;"_"&amp;$B28,'Pnad-C'!$1:$1048576,HLOOKUP($C28,'Pnad-C'!$1:$1048576,2,0),0)*100,"-"))</f>
        <v/>
      </c>
      <c r="R28" s="54" t="str">
        <f>IF($C28="","",IFERROR(VLOOKUP(R$3&amp;"_"&amp;R$6&amp;"_"&amp;$B28,'Pnad-C'!$1:$1048576,HLOOKUP($C28,'Pnad-C'!$1:$1048576,2,0),0)*100,"-"))</f>
        <v/>
      </c>
      <c r="S28" s="54" t="str">
        <f>IF($C28="","",IFERROR(VLOOKUP(S$3&amp;"_"&amp;S$6&amp;"_"&amp;$B28,'Pnad-C'!$1:$1048576,HLOOKUP($C28,'Pnad-C'!$1:$1048576,2,0),0)*100,"-"))</f>
        <v/>
      </c>
      <c r="T28" s="54" t="str">
        <f>IF($C28="","",IFERROR(VLOOKUP(T$3&amp;"_"&amp;T$6&amp;"_"&amp;$B28,'Pnad-C'!$1:$1048576,HLOOKUP($C28,'Pnad-C'!$1:$1048576,2,0),0)*100,"-"))</f>
        <v/>
      </c>
      <c r="U28" s="54" t="str">
        <f>IF($C28="","",IFERROR(VLOOKUP(U$3&amp;"_"&amp;U$6&amp;"_"&amp;$B28,'Pnad-C'!$1:$1048576,HLOOKUP($C28,'Pnad-C'!$1:$1048576,2,0),0)*100,"-"))</f>
        <v/>
      </c>
      <c r="V28" s="55"/>
      <c r="W28" s="54" t="str">
        <f>IF($C28="","",IFERROR(VLOOKUP(W$3&amp;"_"&amp;W$6&amp;"_"&amp;$B28,'Pnad-C'!$1:$1048576,HLOOKUP($C28,'Pnad-C'!$1:$1048576,2,0),0)*100,"-"))</f>
        <v/>
      </c>
      <c r="X28" s="54" t="str">
        <f>IF($C28="","",IFERROR(VLOOKUP(X$3&amp;"_"&amp;X$6&amp;"_"&amp;$B28,'Pnad-C'!$1:$1048576,HLOOKUP($C28,'Pnad-C'!$1:$1048576,2,0),0)*100,"-"))</f>
        <v/>
      </c>
      <c r="Y28" s="54" t="str">
        <f>IF($C28="","",IFERROR(VLOOKUP(Y$3&amp;"_"&amp;Y$6&amp;"_"&amp;$B28,'Pnad-C'!$1:$1048576,HLOOKUP($C28,'Pnad-C'!$1:$1048576,2,0),0)*100,"-"))</f>
        <v/>
      </c>
      <c r="Z28" s="54" t="str">
        <f>IF($C28="","",IFERROR(VLOOKUP(Z$3&amp;"_"&amp;Z$6&amp;"_"&amp;$B28,'Pnad-C'!$1:$1048576,HLOOKUP($C28,'Pnad-C'!$1:$1048576,2,0),0)*100,"-"))</f>
        <v/>
      </c>
      <c r="AA28" s="54" t="str">
        <f>IF($C28="","",IFERROR(VLOOKUP(AA$3&amp;"_"&amp;AA$6&amp;"_"&amp;$B28,'Pnad-C'!$1:$1048576,HLOOKUP($C28,'Pnad-C'!$1:$1048576,2,0),0)*100,"-"))</f>
        <v/>
      </c>
      <c r="AB28" s="55"/>
      <c r="AC28" s="54" t="str">
        <f>IF($C28="","",IFERROR(VLOOKUP(AC$3&amp;"_"&amp;AC$6&amp;"_"&amp;$B28,'Pnad-C'!$1:$1048576,HLOOKUP($C28,'Pnad-C'!$1:$1048576,2,0),0)*100,"-"))</f>
        <v/>
      </c>
      <c r="AD28" s="54" t="str">
        <f>IF($C28="","",IFERROR(VLOOKUP(AD$3&amp;"_"&amp;AD$6&amp;"_"&amp;$B28,'Pnad-C'!$1:$1048576,HLOOKUP($C28,'Pnad-C'!$1:$1048576,2,0),0)*100,"-"))</f>
        <v/>
      </c>
    </row>
    <row r="29" spans="1:30" s="50" customFormat="1" ht="15.95" customHeight="1" x14ac:dyDescent="0.25">
      <c r="A29" s="45"/>
      <c r="B29" s="45" t="str">
        <f>B28</f>
        <v>RJ</v>
      </c>
      <c r="C29" s="46" t="str">
        <f>$C$9&amp;"_chefe"</f>
        <v>pea_chefe</v>
      </c>
      <c r="D29" s="51" t="s">
        <v>10</v>
      </c>
      <c r="E29" s="52">
        <f>IF($C29="","",IFERROR(VLOOKUP(E$3&amp;"_"&amp;E$6&amp;"_"&amp;$B29,'Pnad-C'!$1:$1048576,HLOOKUP($C29,'Pnad-C'!$1:$1048576,2,0),0)*100,"-"))</f>
        <v>45.694932341575623</v>
      </c>
      <c r="F29" s="52">
        <f>IF($C29="","",IFERROR(VLOOKUP(F$3&amp;"_"&amp;F$6&amp;"_"&amp;$B29,'Pnad-C'!$1:$1048576,HLOOKUP($C29,'Pnad-C'!$1:$1048576,2,0),0)*100,"-"))</f>
        <v>46.995311975479126</v>
      </c>
      <c r="G29" s="52">
        <f>IF($C29="","",IFERROR(VLOOKUP(G$3&amp;"_"&amp;G$6&amp;"_"&amp;$B29,'Pnad-C'!$1:$1048576,HLOOKUP($C29,'Pnad-C'!$1:$1048576,2,0),0)*100,"-"))</f>
        <v>47.580587863922119</v>
      </c>
      <c r="H29" s="52">
        <f>IF($C29="","",IFERROR(VLOOKUP(H$3&amp;"_"&amp;H$6&amp;"_"&amp;$B29,'Pnad-C'!$1:$1048576,HLOOKUP($C29,'Pnad-C'!$1:$1048576,2,0),0)*100,"-"))</f>
        <v>47.95299768447876</v>
      </c>
      <c r="I29" s="52">
        <f>IF($C29="","",IFERROR(VLOOKUP(I$3&amp;"_"&amp;I$6&amp;"_"&amp;$B29,'Pnad-C'!$1:$1048576,HLOOKUP($C29,'Pnad-C'!$1:$1048576,2,0),0)*100,"-"))</f>
        <v>47.055956721305847</v>
      </c>
      <c r="J29" s="53"/>
      <c r="K29" s="52">
        <f>IF($C29="","",IFERROR(VLOOKUP(K$3&amp;"_"&amp;K$6&amp;"_"&amp;$B29,'Pnad-C'!$1:$1048576,HLOOKUP($C29,'Pnad-C'!$1:$1048576,2,0),0)*100,"-"))</f>
        <v>47.606021165847778</v>
      </c>
      <c r="L29" s="52">
        <f>IF($C29="","",IFERROR(VLOOKUP(L$3&amp;"_"&amp;L$6&amp;"_"&amp;$B29,'Pnad-C'!$1:$1048576,HLOOKUP($C29,'Pnad-C'!$1:$1048576,2,0),0)*100,"-"))</f>
        <v>46.404010057449341</v>
      </c>
      <c r="M29" s="52">
        <f>IF($C29="","",IFERROR(VLOOKUP(M$3&amp;"_"&amp;M$6&amp;"_"&amp;$B29,'Pnad-C'!$1:$1048576,HLOOKUP($C29,'Pnad-C'!$1:$1048576,2,0),0)*100,"-"))</f>
        <v>46.985810995101929</v>
      </c>
      <c r="N29" s="52">
        <f>IF($C29="","",IFERROR(VLOOKUP(N$3&amp;"_"&amp;N$6&amp;"_"&amp;$B29,'Pnad-C'!$1:$1048576,HLOOKUP($C29,'Pnad-C'!$1:$1048576,2,0),0)*100,"-"))</f>
        <v>47.726652026176453</v>
      </c>
      <c r="O29" s="52">
        <f>IF($C29="","",IFERROR(VLOOKUP(O$3&amp;"_"&amp;O$6&amp;"_"&amp;$B29,'Pnad-C'!$1:$1048576,HLOOKUP($C29,'Pnad-C'!$1:$1048576,2,0),0)*100,"-"))</f>
        <v>47.180622816085815</v>
      </c>
      <c r="P29" s="53"/>
      <c r="Q29" s="52">
        <f>IF($C29="","",IFERROR(VLOOKUP(Q$3&amp;"_"&amp;Q$6&amp;"_"&amp;$B29,'Pnad-C'!$1:$1048576,HLOOKUP($C29,'Pnad-C'!$1:$1048576,2,0),0)*100,"-"))</f>
        <v>48.531150817871094</v>
      </c>
      <c r="R29" s="52">
        <f>IF($C29="","",IFERROR(VLOOKUP(R$3&amp;"_"&amp;R$6&amp;"_"&amp;$B29,'Pnad-C'!$1:$1048576,HLOOKUP($C29,'Pnad-C'!$1:$1048576,2,0),0)*100,"-"))</f>
        <v>49.669638276100159</v>
      </c>
      <c r="S29" s="52">
        <f>IF($C29="","",IFERROR(VLOOKUP(S$3&amp;"_"&amp;S$6&amp;"_"&amp;$B29,'Pnad-C'!$1:$1048576,HLOOKUP($C29,'Pnad-C'!$1:$1048576,2,0),0)*100,"-"))</f>
        <v>49.531188607215881</v>
      </c>
      <c r="T29" s="52">
        <f>IF($C29="","",IFERROR(VLOOKUP(T$3&amp;"_"&amp;T$6&amp;"_"&amp;$B29,'Pnad-C'!$1:$1048576,HLOOKUP($C29,'Pnad-C'!$1:$1048576,2,0),0)*100,"-"))</f>
        <v>49.769383668899536</v>
      </c>
      <c r="U29" s="52">
        <f>IF($C29="","",IFERROR(VLOOKUP(U$3&amp;"_"&amp;U$6&amp;"_"&amp;$B29,'Pnad-C'!$1:$1048576,HLOOKUP($C29,'Pnad-C'!$1:$1048576,2,0),0)*100,"-"))</f>
        <v>49.375340342521667</v>
      </c>
      <c r="V29" s="53"/>
      <c r="W29" s="52">
        <f>IF($C29="","",IFERROR(VLOOKUP(W$3&amp;"_"&amp;W$6&amp;"_"&amp;$B29,'Pnad-C'!$1:$1048576,HLOOKUP($C29,'Pnad-C'!$1:$1048576,2,0),0)*100,"-"))</f>
        <v>49.406054615974426</v>
      </c>
      <c r="X29" s="52">
        <f>IF($C29="","",IFERROR(VLOOKUP(X$3&amp;"_"&amp;X$6&amp;"_"&amp;$B29,'Pnad-C'!$1:$1048576,HLOOKUP($C29,'Pnad-C'!$1:$1048576,2,0),0)*100,"-"))</f>
        <v>49.744108319282532</v>
      </c>
      <c r="Y29" s="52">
        <f>IF($C29="","",IFERROR(VLOOKUP(Y$3&amp;"_"&amp;Y$6&amp;"_"&amp;$B29,'Pnad-C'!$1:$1048576,HLOOKUP($C29,'Pnad-C'!$1:$1048576,2,0),0)*100,"-"))</f>
        <v>50.246244668960571</v>
      </c>
      <c r="Z29" s="52">
        <f>IF($C29="","",IFERROR(VLOOKUP(Z$3&amp;"_"&amp;Z$6&amp;"_"&amp;$B29,'Pnad-C'!$1:$1048576,HLOOKUP($C29,'Pnad-C'!$1:$1048576,2,0),0)*100,"-"))</f>
        <v>49.483665823936462</v>
      </c>
      <c r="AA29" s="52">
        <f>IF($C29="","",IFERROR(VLOOKUP(AA$3&amp;"_"&amp;AA$6&amp;"_"&amp;$B29,'Pnad-C'!$1:$1048576,HLOOKUP($C29,'Pnad-C'!$1:$1048576,2,0),0)*100,"-"))</f>
        <v>49.720019102096558</v>
      </c>
      <c r="AB29" s="53"/>
      <c r="AC29" s="52">
        <f>IF($C29="","",IFERROR(VLOOKUP(AC$3&amp;"_"&amp;AC$6&amp;"_"&amp;$B29,'Pnad-C'!$1:$1048576,HLOOKUP($C29,'Pnad-C'!$1:$1048576,2,0),0)*100,"-"))</f>
        <v>48.784869909286499</v>
      </c>
      <c r="AD29" s="52">
        <f>IF($C29="","",IFERROR(VLOOKUP(AD$3&amp;"_"&amp;AD$6&amp;"_"&amp;$B29,'Pnad-C'!$1:$1048576,HLOOKUP($C29,'Pnad-C'!$1:$1048576,2,0),0)*100,"-"))</f>
        <v>48.784869909286499</v>
      </c>
    </row>
    <row r="30" spans="1:30" s="50" customFormat="1" ht="15.95" customHeight="1" x14ac:dyDescent="0.25">
      <c r="A30" s="45"/>
      <c r="B30" s="45" t="str">
        <f t="shared" ref="B30:B33" si="3">B29</f>
        <v>RJ</v>
      </c>
      <c r="C30" s="46" t="str">
        <f>$C$9&amp;"_conj"</f>
        <v>pea_conj</v>
      </c>
      <c r="D30" s="51" t="s">
        <v>11</v>
      </c>
      <c r="E30" s="52">
        <f>IF($C30="","",IFERROR(VLOOKUP(E$3&amp;"_"&amp;E$6&amp;"_"&amp;$B30,'Pnad-C'!$1:$1048576,HLOOKUP($C30,'Pnad-C'!$1:$1048576,2,0),0)*100,"-"))</f>
        <v>21.758413314819336</v>
      </c>
      <c r="F30" s="52">
        <f>IF($C30="","",IFERROR(VLOOKUP(F$3&amp;"_"&amp;F$6&amp;"_"&amp;$B30,'Pnad-C'!$1:$1048576,HLOOKUP($C30,'Pnad-C'!$1:$1048576,2,0),0)*100,"-"))</f>
        <v>22.114430367946625</v>
      </c>
      <c r="G30" s="52">
        <f>IF($C30="","",IFERROR(VLOOKUP(G$3&amp;"_"&amp;G$6&amp;"_"&amp;$B30,'Pnad-C'!$1:$1048576,HLOOKUP($C30,'Pnad-C'!$1:$1048576,2,0),0)*100,"-"))</f>
        <v>21.750535070896149</v>
      </c>
      <c r="H30" s="52">
        <f>IF($C30="","",IFERROR(VLOOKUP(H$3&amp;"_"&amp;H$6&amp;"_"&amp;$B30,'Pnad-C'!$1:$1048576,HLOOKUP($C30,'Pnad-C'!$1:$1048576,2,0),0)*100,"-"))</f>
        <v>21.814163029193878</v>
      </c>
      <c r="I30" s="52">
        <f>IF($C30="","",IFERROR(VLOOKUP(I$3&amp;"_"&amp;I$6&amp;"_"&amp;$B30,'Pnad-C'!$1:$1048576,HLOOKUP($C30,'Pnad-C'!$1:$1048576,2,0),0)*100,"-"))</f>
        <v>21.859385073184967</v>
      </c>
      <c r="J30" s="53"/>
      <c r="K30" s="52">
        <f>IF($C30="","",IFERROR(VLOOKUP(K$3&amp;"_"&amp;K$6&amp;"_"&amp;$B30,'Pnad-C'!$1:$1048576,HLOOKUP($C30,'Pnad-C'!$1:$1048576,2,0),0)*100,"-"))</f>
        <v>21.919648349285126</v>
      </c>
      <c r="L30" s="52">
        <f>IF($C30="","",IFERROR(VLOOKUP(L$3&amp;"_"&amp;L$6&amp;"_"&amp;$B30,'Pnad-C'!$1:$1048576,HLOOKUP($C30,'Pnad-C'!$1:$1048576,2,0),0)*100,"-"))</f>
        <v>22.208663821220398</v>
      </c>
      <c r="M30" s="52">
        <f>IF($C30="","",IFERROR(VLOOKUP(M$3&amp;"_"&amp;M$6&amp;"_"&amp;$B30,'Pnad-C'!$1:$1048576,HLOOKUP($C30,'Pnad-C'!$1:$1048576,2,0),0)*100,"-"))</f>
        <v>22.213247418403625</v>
      </c>
      <c r="N30" s="52">
        <f>IF($C30="","",IFERROR(VLOOKUP(N$3&amp;"_"&amp;N$6&amp;"_"&amp;$B30,'Pnad-C'!$1:$1048576,HLOOKUP($C30,'Pnad-C'!$1:$1048576,2,0),0)*100,"-"))</f>
        <v>22.123870253562927</v>
      </c>
      <c r="O30" s="52">
        <f>IF($C30="","",IFERROR(VLOOKUP(O$3&amp;"_"&amp;O$6&amp;"_"&amp;$B30,'Pnad-C'!$1:$1048576,HLOOKUP($C30,'Pnad-C'!$1:$1048576,2,0),0)*100,"-"))</f>
        <v>22.116357088088989</v>
      </c>
      <c r="P30" s="53"/>
      <c r="Q30" s="52">
        <f>IF($C30="","",IFERROR(VLOOKUP(Q$3&amp;"_"&amp;Q$6&amp;"_"&amp;$B30,'Pnad-C'!$1:$1048576,HLOOKUP($C30,'Pnad-C'!$1:$1048576,2,0),0)*100,"-"))</f>
        <v>22.369639575481415</v>
      </c>
      <c r="R30" s="52">
        <f>IF($C30="","",IFERROR(VLOOKUP(R$3&amp;"_"&amp;R$6&amp;"_"&amp;$B30,'Pnad-C'!$1:$1048576,HLOOKUP($C30,'Pnad-C'!$1:$1048576,2,0),0)*100,"-"))</f>
        <v>22.700083255767822</v>
      </c>
      <c r="S30" s="52">
        <f>IF($C30="","",IFERROR(VLOOKUP(S$3&amp;"_"&amp;S$6&amp;"_"&amp;$B30,'Pnad-C'!$1:$1048576,HLOOKUP($C30,'Pnad-C'!$1:$1048576,2,0),0)*100,"-"))</f>
        <v>23.271773755550385</v>
      </c>
      <c r="T30" s="52">
        <f>IF($C30="","",IFERROR(VLOOKUP(T$3&amp;"_"&amp;T$6&amp;"_"&amp;$B30,'Pnad-C'!$1:$1048576,HLOOKUP($C30,'Pnad-C'!$1:$1048576,2,0),0)*100,"-"))</f>
        <v>22.57191389799118</v>
      </c>
      <c r="U30" s="52">
        <f>IF($C30="","",IFERROR(VLOOKUP(U$3&amp;"_"&amp;U$6&amp;"_"&amp;$B30,'Pnad-C'!$1:$1048576,HLOOKUP($C30,'Pnad-C'!$1:$1048576,2,0),0)*100,"-"))</f>
        <v>22.728352248668671</v>
      </c>
      <c r="V30" s="53"/>
      <c r="W30" s="52">
        <f>IF($C30="","",IFERROR(VLOOKUP(W$3&amp;"_"&amp;W$6&amp;"_"&amp;$B30,'Pnad-C'!$1:$1048576,HLOOKUP($C30,'Pnad-C'!$1:$1048576,2,0),0)*100,"-"))</f>
        <v>22.29178249835968</v>
      </c>
      <c r="X30" s="52">
        <f>IF($C30="","",IFERROR(VLOOKUP(X$3&amp;"_"&amp;X$6&amp;"_"&amp;$B30,'Pnad-C'!$1:$1048576,HLOOKUP($C30,'Pnad-C'!$1:$1048576,2,0),0)*100,"-"))</f>
        <v>22.892166674137115</v>
      </c>
      <c r="Y30" s="52">
        <f>IF($C30="","",IFERROR(VLOOKUP(Y$3&amp;"_"&amp;Y$6&amp;"_"&amp;$B30,'Pnad-C'!$1:$1048576,HLOOKUP($C30,'Pnad-C'!$1:$1048576,2,0),0)*100,"-"))</f>
        <v>22.2613126039505</v>
      </c>
      <c r="Z30" s="52">
        <f>IF($C30="","",IFERROR(VLOOKUP(Z$3&amp;"_"&amp;Z$6&amp;"_"&amp;$B30,'Pnad-C'!$1:$1048576,HLOOKUP($C30,'Pnad-C'!$1:$1048576,2,0),0)*100,"-"))</f>
        <v>23.196552693843842</v>
      </c>
      <c r="AA30" s="52">
        <f>IF($C30="","",IFERROR(VLOOKUP(AA$3&amp;"_"&amp;AA$6&amp;"_"&amp;$B30,'Pnad-C'!$1:$1048576,HLOOKUP($C30,'Pnad-C'!$1:$1048576,2,0),0)*100,"-"))</f>
        <v>22.660453617572784</v>
      </c>
      <c r="AB30" s="53"/>
      <c r="AC30" s="52">
        <f>IF($C30="","",IFERROR(VLOOKUP(AC$3&amp;"_"&amp;AC$6&amp;"_"&amp;$B30,'Pnad-C'!$1:$1048576,HLOOKUP($C30,'Pnad-C'!$1:$1048576,2,0),0)*100,"-"))</f>
        <v>23.863975703716278</v>
      </c>
      <c r="AD30" s="52">
        <f>IF($C30="","",IFERROR(VLOOKUP(AD$3&amp;"_"&amp;AD$6&amp;"_"&amp;$B30,'Pnad-C'!$1:$1048576,HLOOKUP($C30,'Pnad-C'!$1:$1048576,2,0),0)*100,"-"))</f>
        <v>23.863975703716278</v>
      </c>
    </row>
    <row r="31" spans="1:30" s="50" customFormat="1" ht="15.95" customHeight="1" x14ac:dyDescent="0.25">
      <c r="A31" s="45"/>
      <c r="B31" s="45" t="str">
        <f t="shared" si="3"/>
        <v>RJ</v>
      </c>
      <c r="C31" s="46" t="str">
        <f>$C$9&amp;"_filho"</f>
        <v>pea_filho</v>
      </c>
      <c r="D31" s="51" t="s">
        <v>12</v>
      </c>
      <c r="E31" s="52">
        <f>IF($C31="","",IFERROR(VLOOKUP(E$3&amp;"_"&amp;E$6&amp;"_"&amp;$B31,'Pnad-C'!$1:$1048576,HLOOKUP($C31,'Pnad-C'!$1:$1048576,2,0),0)*100,"-"))</f>
        <v>24.631473422050476</v>
      </c>
      <c r="F31" s="52">
        <f>IF($C31="","",IFERROR(VLOOKUP(F$3&amp;"_"&amp;F$6&amp;"_"&amp;$B31,'Pnad-C'!$1:$1048576,HLOOKUP($C31,'Pnad-C'!$1:$1048576,2,0),0)*100,"-"))</f>
        <v>23.185732960700989</v>
      </c>
      <c r="G31" s="52">
        <f>IF($C31="","",IFERROR(VLOOKUP(G$3&amp;"_"&amp;G$6&amp;"_"&amp;$B31,'Pnad-C'!$1:$1048576,HLOOKUP($C31,'Pnad-C'!$1:$1048576,2,0),0)*100,"-"))</f>
        <v>23.346279561519623</v>
      </c>
      <c r="H31" s="52">
        <f>IF($C31="","",IFERROR(VLOOKUP(H$3&amp;"_"&amp;H$6&amp;"_"&amp;$B31,'Pnad-C'!$1:$1048576,HLOOKUP($C31,'Pnad-C'!$1:$1048576,2,0),0)*100,"-"))</f>
        <v>22.99332469701767</v>
      </c>
      <c r="I31" s="52">
        <f>IF($C31="","",IFERROR(VLOOKUP(I$3&amp;"_"&amp;I$6&amp;"_"&amp;$B31,'Pnad-C'!$1:$1048576,HLOOKUP($C31,'Pnad-C'!$1:$1048576,2,0),0)*100,"-"))</f>
        <v>23.539203405380249</v>
      </c>
      <c r="J31" s="53"/>
      <c r="K31" s="52">
        <f>IF($C31="","",IFERROR(VLOOKUP(K$3&amp;"_"&amp;K$6&amp;"_"&amp;$B31,'Pnad-C'!$1:$1048576,HLOOKUP($C31,'Pnad-C'!$1:$1048576,2,0),0)*100,"-"))</f>
        <v>23.063068091869354</v>
      </c>
      <c r="L31" s="52">
        <f>IF($C31="","",IFERROR(VLOOKUP(L$3&amp;"_"&amp;L$6&amp;"_"&amp;$B31,'Pnad-C'!$1:$1048576,HLOOKUP($C31,'Pnad-C'!$1:$1048576,2,0),0)*100,"-"))</f>
        <v>23.843911290168762</v>
      </c>
      <c r="M31" s="52">
        <f>IF($C31="","",IFERROR(VLOOKUP(M$3&amp;"_"&amp;M$6&amp;"_"&amp;$B31,'Pnad-C'!$1:$1048576,HLOOKUP($C31,'Pnad-C'!$1:$1048576,2,0),0)*100,"-"))</f>
        <v>23.036503791809082</v>
      </c>
      <c r="N31" s="52">
        <f>IF($C31="","",IFERROR(VLOOKUP(N$3&amp;"_"&amp;N$6&amp;"_"&amp;$B31,'Pnad-C'!$1:$1048576,HLOOKUP($C31,'Pnad-C'!$1:$1048576,2,0),0)*100,"-"))</f>
        <v>22.9063481092453</v>
      </c>
      <c r="O31" s="52">
        <f>IF($C31="","",IFERROR(VLOOKUP(O$3&amp;"_"&amp;O$6&amp;"_"&amp;$B31,'Pnad-C'!$1:$1048576,HLOOKUP($C31,'Pnad-C'!$1:$1048576,2,0),0)*100,"-"))</f>
        <v>23.212458193302155</v>
      </c>
      <c r="P31" s="53"/>
      <c r="Q31" s="52">
        <f>IF($C31="","",IFERROR(VLOOKUP(Q$3&amp;"_"&amp;Q$6&amp;"_"&amp;$B31,'Pnad-C'!$1:$1048576,HLOOKUP($C31,'Pnad-C'!$1:$1048576,2,0),0)*100,"-"))</f>
        <v>22.206588089466095</v>
      </c>
      <c r="R31" s="52">
        <f>IF($C31="","",IFERROR(VLOOKUP(R$3&amp;"_"&amp;R$6&amp;"_"&amp;$B31,'Pnad-C'!$1:$1048576,HLOOKUP($C31,'Pnad-C'!$1:$1048576,2,0),0)*100,"-"))</f>
        <v>21.108493208885193</v>
      </c>
      <c r="S31" s="52">
        <f>IF($C31="","",IFERROR(VLOOKUP(S$3&amp;"_"&amp;S$6&amp;"_"&amp;$B31,'Pnad-C'!$1:$1048576,HLOOKUP($C31,'Pnad-C'!$1:$1048576,2,0),0)*100,"-"))</f>
        <v>20.391057431697845</v>
      </c>
      <c r="T31" s="52">
        <f>IF($C31="","",IFERROR(VLOOKUP(T$3&amp;"_"&amp;T$6&amp;"_"&amp;$B31,'Pnad-C'!$1:$1048576,HLOOKUP($C31,'Pnad-C'!$1:$1048576,2,0),0)*100,"-"))</f>
        <v>20.980356633663177</v>
      </c>
      <c r="U31" s="52">
        <f>IF($C31="","",IFERROR(VLOOKUP(U$3&amp;"_"&amp;U$6&amp;"_"&amp;$B31,'Pnad-C'!$1:$1048576,HLOOKUP($C31,'Pnad-C'!$1:$1048576,2,0),0)*100,"-"))</f>
        <v>21.171623468399048</v>
      </c>
      <c r="V31" s="53"/>
      <c r="W31" s="52">
        <f>IF($C31="","",IFERROR(VLOOKUP(W$3&amp;"_"&amp;W$6&amp;"_"&amp;$B31,'Pnad-C'!$1:$1048576,HLOOKUP($C31,'Pnad-C'!$1:$1048576,2,0),0)*100,"-"))</f>
        <v>21.467442810535431</v>
      </c>
      <c r="X31" s="52">
        <f>IF($C31="","",IFERROR(VLOOKUP(X$3&amp;"_"&amp;X$6&amp;"_"&amp;$B31,'Pnad-C'!$1:$1048576,HLOOKUP($C31,'Pnad-C'!$1:$1048576,2,0),0)*100,"-"))</f>
        <v>21.079728007316589</v>
      </c>
      <c r="Y31" s="52">
        <f>IF($C31="","",IFERROR(VLOOKUP(Y$3&amp;"_"&amp;Y$6&amp;"_"&amp;$B31,'Pnad-C'!$1:$1048576,HLOOKUP($C31,'Pnad-C'!$1:$1048576,2,0),0)*100,"-"))</f>
        <v>20.91185599565506</v>
      </c>
      <c r="Z31" s="52">
        <f>IF($C31="","",IFERROR(VLOOKUP(Z$3&amp;"_"&amp;Z$6&amp;"_"&amp;$B31,'Pnad-C'!$1:$1048576,HLOOKUP($C31,'Pnad-C'!$1:$1048576,2,0),0)*100,"-"))</f>
        <v>19.669543206691742</v>
      </c>
      <c r="AA31" s="52">
        <f>IF($C31="","",IFERROR(VLOOKUP(AA$3&amp;"_"&amp;AA$6&amp;"_"&amp;$B31,'Pnad-C'!$1:$1048576,HLOOKUP($C31,'Pnad-C'!$1:$1048576,2,0),0)*100,"-"))</f>
        <v>20.782142877578735</v>
      </c>
      <c r="AB31" s="53"/>
      <c r="AC31" s="52">
        <f>IF($C31="","",IFERROR(VLOOKUP(AC$3&amp;"_"&amp;AC$6&amp;"_"&amp;$B31,'Pnad-C'!$1:$1048576,HLOOKUP($C31,'Pnad-C'!$1:$1048576,2,0),0)*100,"-"))</f>
        <v>19.63798999786377</v>
      </c>
      <c r="AD31" s="52">
        <f>IF($C31="","",IFERROR(VLOOKUP(AD$3&amp;"_"&amp;AD$6&amp;"_"&amp;$B31,'Pnad-C'!$1:$1048576,HLOOKUP($C31,'Pnad-C'!$1:$1048576,2,0),0)*100,"-"))</f>
        <v>19.63798999786377</v>
      </c>
    </row>
    <row r="32" spans="1:30" s="50" customFormat="1" ht="15.95" customHeight="1" x14ac:dyDescent="0.25">
      <c r="A32" s="45"/>
      <c r="B32" s="45" t="str">
        <f t="shared" si="3"/>
        <v>RJ</v>
      </c>
      <c r="C32" s="46" t="str">
        <f>$C$9&amp;"_outro_parente"</f>
        <v>pea_outro_parente</v>
      </c>
      <c r="D32" s="51" t="s">
        <v>13</v>
      </c>
      <c r="E32" s="52">
        <f>IF($C32="","",IFERROR(VLOOKUP(E$3&amp;"_"&amp;E$6&amp;"_"&amp;$B32,'Pnad-C'!$1:$1048576,HLOOKUP($C32,'Pnad-C'!$1:$1048576,2,0),0)*100,"-"))</f>
        <v>6.7749917507171631</v>
      </c>
      <c r="F32" s="52">
        <f>IF($C32="","",IFERROR(VLOOKUP(F$3&amp;"_"&amp;F$6&amp;"_"&amp;$B32,'Pnad-C'!$1:$1048576,HLOOKUP($C32,'Pnad-C'!$1:$1048576,2,0),0)*100,"-"))</f>
        <v>6.817915290594101</v>
      </c>
      <c r="G32" s="52">
        <f>IF($C32="","",IFERROR(VLOOKUP(G$3&amp;"_"&amp;G$6&amp;"_"&amp;$B32,'Pnad-C'!$1:$1048576,HLOOKUP($C32,'Pnad-C'!$1:$1048576,2,0),0)*100,"-"))</f>
        <v>6.3315100967884064</v>
      </c>
      <c r="H32" s="52">
        <f>IF($C32="","",IFERROR(VLOOKUP(H$3&amp;"_"&amp;H$6&amp;"_"&amp;$B32,'Pnad-C'!$1:$1048576,HLOOKUP($C32,'Pnad-C'!$1:$1048576,2,0),0)*100,"-"))</f>
        <v>6.3335895538330078</v>
      </c>
      <c r="I32" s="52">
        <f>IF($C32="","",IFERROR(VLOOKUP(I$3&amp;"_"&amp;I$6&amp;"_"&amp;$B32,'Pnad-C'!$1:$1048576,HLOOKUP($C32,'Pnad-C'!$1:$1048576,2,0),0)*100,"-"))</f>
        <v>6.5645016729831696</v>
      </c>
      <c r="J32" s="53"/>
      <c r="K32" s="52">
        <f>IF($C32="","",IFERROR(VLOOKUP(K$3&amp;"_"&amp;K$6&amp;"_"&amp;$B32,'Pnad-C'!$1:$1048576,HLOOKUP($C32,'Pnad-C'!$1:$1048576,2,0),0)*100,"-"))</f>
        <v>6.3344620168209076</v>
      </c>
      <c r="L32" s="52">
        <f>IF($C32="","",IFERROR(VLOOKUP(L$3&amp;"_"&amp;L$6&amp;"_"&amp;$B32,'Pnad-C'!$1:$1048576,HLOOKUP($C32,'Pnad-C'!$1:$1048576,2,0),0)*100,"-"))</f>
        <v>6.5198913216590881</v>
      </c>
      <c r="M32" s="52">
        <f>IF($C32="","",IFERROR(VLOOKUP(M$3&amp;"_"&amp;M$6&amp;"_"&amp;$B32,'Pnad-C'!$1:$1048576,HLOOKUP($C32,'Pnad-C'!$1:$1048576,2,0),0)*100,"-"))</f>
        <v>6.7269265651702881</v>
      </c>
      <c r="N32" s="52">
        <f>IF($C32="","",IFERROR(VLOOKUP(N$3&amp;"_"&amp;N$6&amp;"_"&amp;$B32,'Pnad-C'!$1:$1048576,HLOOKUP($C32,'Pnad-C'!$1:$1048576,2,0),0)*100,"-"))</f>
        <v>6.0865491628646851</v>
      </c>
      <c r="O32" s="52">
        <f>IF($C32="","",IFERROR(VLOOKUP(O$3&amp;"_"&amp;O$6&amp;"_"&amp;$B32,'Pnad-C'!$1:$1048576,HLOOKUP($C32,'Pnad-C'!$1:$1048576,2,0),0)*100,"-"))</f>
        <v>6.4169570803642273</v>
      </c>
      <c r="P32" s="53"/>
      <c r="Q32" s="52">
        <f>IF($C32="","",IFERROR(VLOOKUP(Q$3&amp;"_"&amp;Q$6&amp;"_"&amp;$B32,'Pnad-C'!$1:$1048576,HLOOKUP($C32,'Pnad-C'!$1:$1048576,2,0),0)*100,"-"))</f>
        <v>5.8382458984851837</v>
      </c>
      <c r="R32" s="52">
        <f>IF($C32="","",IFERROR(VLOOKUP(R$3&amp;"_"&amp;R$6&amp;"_"&amp;$B32,'Pnad-C'!$1:$1048576,HLOOKUP($C32,'Pnad-C'!$1:$1048576,2,0),0)*100,"-"))</f>
        <v>5.5889539420604706</v>
      </c>
      <c r="S32" s="52">
        <f>IF($C32="","",IFERROR(VLOOKUP(S$3&amp;"_"&amp;S$6&amp;"_"&amp;$B32,'Pnad-C'!$1:$1048576,HLOOKUP($C32,'Pnad-C'!$1:$1048576,2,0),0)*100,"-"))</f>
        <v>5.6589707732200623</v>
      </c>
      <c r="T32" s="52">
        <f>IF($C32="","",IFERROR(VLOOKUP(T$3&amp;"_"&amp;T$6&amp;"_"&amp;$B32,'Pnad-C'!$1:$1048576,HLOOKUP($C32,'Pnad-C'!$1:$1048576,2,0),0)*100,"-"))</f>
        <v>5.7187333703041077</v>
      </c>
      <c r="U32" s="52">
        <f>IF($C32="","",IFERROR(VLOOKUP(U$3&amp;"_"&amp;U$6&amp;"_"&amp;$B32,'Pnad-C'!$1:$1048576,HLOOKUP($C32,'Pnad-C'!$1:$1048576,2,0),0)*100,"-"))</f>
        <v>5.7012259960174561</v>
      </c>
      <c r="V32" s="53"/>
      <c r="W32" s="52">
        <f>IF($C32="","",IFERROR(VLOOKUP(W$3&amp;"_"&amp;W$6&amp;"_"&amp;$B32,'Pnad-C'!$1:$1048576,HLOOKUP($C32,'Pnad-C'!$1:$1048576,2,0),0)*100,"-"))</f>
        <v>6.07864148914814</v>
      </c>
      <c r="X32" s="52">
        <f>IF($C32="","",IFERROR(VLOOKUP(X$3&amp;"_"&amp;X$6&amp;"_"&amp;$B32,'Pnad-C'!$1:$1048576,HLOOKUP($C32,'Pnad-C'!$1:$1048576,2,0),0)*100,"-"))</f>
        <v>5.428045243024826</v>
      </c>
      <c r="Y32" s="52">
        <f>IF($C32="","",IFERROR(VLOOKUP(Y$3&amp;"_"&amp;Y$6&amp;"_"&amp;$B32,'Pnad-C'!$1:$1048576,HLOOKUP($C32,'Pnad-C'!$1:$1048576,2,0),0)*100,"-"))</f>
        <v>5.6902002543210983</v>
      </c>
      <c r="Z32" s="52">
        <f>IF($C32="","",IFERROR(VLOOKUP(Z$3&amp;"_"&amp;Z$6&amp;"_"&amp;$B32,'Pnad-C'!$1:$1048576,HLOOKUP($C32,'Pnad-C'!$1:$1048576,2,0),0)*100,"-"))</f>
        <v>6.4638078212738037</v>
      </c>
      <c r="AA32" s="52">
        <f>IF($C32="","",IFERROR(VLOOKUP(AA$3&amp;"_"&amp;AA$6&amp;"_"&amp;$B32,'Pnad-C'!$1:$1048576,HLOOKUP($C32,'Pnad-C'!$1:$1048576,2,0),0)*100,"-"))</f>
        <v>5.9151738882064819</v>
      </c>
      <c r="AB32" s="53"/>
      <c r="AC32" s="52">
        <f>IF($C32="","",IFERROR(VLOOKUP(AC$3&amp;"_"&amp;AC$6&amp;"_"&amp;$B32,'Pnad-C'!$1:$1048576,HLOOKUP($C32,'Pnad-C'!$1:$1048576,2,0),0)*100,"-"))</f>
        <v>6.5599091351032257</v>
      </c>
      <c r="AD32" s="52">
        <f>IF($C32="","",IFERROR(VLOOKUP(AD$3&amp;"_"&amp;AD$6&amp;"_"&amp;$B32,'Pnad-C'!$1:$1048576,HLOOKUP($C32,'Pnad-C'!$1:$1048576,2,0),0)*100,"-"))</f>
        <v>6.5599091351032257</v>
      </c>
    </row>
    <row r="33" spans="1:30" s="50" customFormat="1" ht="15.95" customHeight="1" thickBot="1" x14ac:dyDescent="0.3">
      <c r="A33" s="45"/>
      <c r="B33" s="45" t="str">
        <f t="shared" si="3"/>
        <v>RJ</v>
      </c>
      <c r="C33" s="46" t="str">
        <f>$C$9&amp;"_outro_nao_parente"</f>
        <v>pea_outro_nao_parente</v>
      </c>
      <c r="D33" s="51" t="s">
        <v>14</v>
      </c>
      <c r="E33" s="56">
        <f>IF($C33="","",IFERROR(VLOOKUP(E$3&amp;"_"&amp;E$6&amp;"_"&amp;$B33,'Pnad-C'!$1:$1048576,HLOOKUP($C33,'Pnad-C'!$1:$1048576,2,0),0)*100,"-"))</f>
        <v>1.1401885189116001</v>
      </c>
      <c r="F33" s="56">
        <f>IF($C33="","",IFERROR(VLOOKUP(F$3&amp;"_"&amp;F$6&amp;"_"&amp;$B33,'Pnad-C'!$1:$1048576,HLOOKUP($C33,'Pnad-C'!$1:$1048576,2,0),0)*100,"-"))</f>
        <v>0.88660968467593193</v>
      </c>
      <c r="G33" s="56">
        <f>IF($C33="","",IFERROR(VLOOKUP(G$3&amp;"_"&amp;G$6&amp;"_"&amp;$B33,'Pnad-C'!$1:$1048576,HLOOKUP($C33,'Pnad-C'!$1:$1048576,2,0),0)*100,"-"))</f>
        <v>0.99108675494790077</v>
      </c>
      <c r="H33" s="56">
        <f>IF($C33="","",IFERROR(VLOOKUP(H$3&amp;"_"&amp;H$6&amp;"_"&amp;$B33,'Pnad-C'!$1:$1048576,HLOOKUP($C33,'Pnad-C'!$1:$1048576,2,0),0)*100,"-"))</f>
        <v>0.90592503547668457</v>
      </c>
      <c r="I33" s="56">
        <f>IF($C33="","",IFERROR(VLOOKUP(I$3&amp;"_"&amp;I$6&amp;"_"&amp;$B33,'Pnad-C'!$1:$1048576,HLOOKUP($C33,'Pnad-C'!$1:$1048576,2,0),0)*100,"-"))</f>
        <v>0.98095247521996498</v>
      </c>
      <c r="J33" s="53"/>
      <c r="K33" s="56">
        <f>IF($C33="","",IFERROR(VLOOKUP(K$3&amp;"_"&amp;K$6&amp;"_"&amp;$B33,'Pnad-C'!$1:$1048576,HLOOKUP($C33,'Pnad-C'!$1:$1048576,2,0),0)*100,"-"))</f>
        <v>1.0768004693090916</v>
      </c>
      <c r="L33" s="56">
        <f>IF($C33="","",IFERROR(VLOOKUP(L$3&amp;"_"&amp;L$6&amp;"_"&amp;$B33,'Pnad-C'!$1:$1048576,HLOOKUP($C33,'Pnad-C'!$1:$1048576,2,0),0)*100,"-"))</f>
        <v>1.0235256515443325</v>
      </c>
      <c r="M33" s="56">
        <f>IF($C33="","",IFERROR(VLOOKUP(M$3&amp;"_"&amp;M$6&amp;"_"&amp;$B33,'Pnad-C'!$1:$1048576,HLOOKUP($C33,'Pnad-C'!$1:$1048576,2,0),0)*100,"-"))</f>
        <v>1.0375093668699265</v>
      </c>
      <c r="N33" s="56">
        <f>IF($C33="","",IFERROR(VLOOKUP(N$3&amp;"_"&amp;N$6&amp;"_"&amp;$B33,'Pnad-C'!$1:$1048576,HLOOKUP($C33,'Pnad-C'!$1:$1048576,2,0),0)*100,"-"))</f>
        <v>1.1565800756216049</v>
      </c>
      <c r="O33" s="56">
        <f>IF($C33="","",IFERROR(VLOOKUP(O$3&amp;"_"&amp;O$6&amp;"_"&amp;$B33,'Pnad-C'!$1:$1048576,HLOOKUP($C33,'Pnad-C'!$1:$1048576,2,0),0)*100,"-"))</f>
        <v>1.0736038908362389</v>
      </c>
      <c r="P33" s="53"/>
      <c r="Q33" s="56">
        <f>IF($C33="","",IFERROR(VLOOKUP(Q$3&amp;"_"&amp;Q$6&amp;"_"&amp;$B33,'Pnad-C'!$1:$1048576,HLOOKUP($C33,'Pnad-C'!$1:$1048576,2,0),0)*100,"-"))</f>
        <v>1.0543746873736382</v>
      </c>
      <c r="R33" s="56">
        <f>IF($C33="","",IFERROR(VLOOKUP(R$3&amp;"_"&amp;R$6&amp;"_"&amp;$B33,'Pnad-C'!$1:$1048576,HLOOKUP($C33,'Pnad-C'!$1:$1048576,2,0),0)*100,"-"))</f>
        <v>0.93283215537667274</v>
      </c>
      <c r="S33" s="56">
        <f>IF($C33="","",IFERROR(VLOOKUP(S$3&amp;"_"&amp;S$6&amp;"_"&amp;$B33,'Pnad-C'!$1:$1048576,HLOOKUP($C33,'Pnad-C'!$1:$1048576,2,0),0)*100,"-"))</f>
        <v>1.1470116674900055</v>
      </c>
      <c r="T33" s="56">
        <f>IF($C33="","",IFERROR(VLOOKUP(T$3&amp;"_"&amp;T$6&amp;"_"&amp;$B33,'Pnad-C'!$1:$1048576,HLOOKUP($C33,'Pnad-C'!$1:$1048576,2,0),0)*100,"-"))</f>
        <v>0.95961261540651321</v>
      </c>
      <c r="U33" s="56">
        <f>IF($C33="","",IFERROR(VLOOKUP(U$3&amp;"_"&amp;U$6&amp;"_"&amp;$B33,'Pnad-C'!$1:$1048576,HLOOKUP($C33,'Pnad-C'!$1:$1048576,2,0),0)*100,"-"))</f>
        <v>1.023457758128643</v>
      </c>
      <c r="V33" s="53"/>
      <c r="W33" s="56">
        <f>IF($C33="","",IFERROR(VLOOKUP(W$3&amp;"_"&amp;W$6&amp;"_"&amp;$B33,'Pnad-C'!$1:$1048576,HLOOKUP($C33,'Pnad-C'!$1:$1048576,2,0),0)*100,"-"))</f>
        <v>0.75607863254845142</v>
      </c>
      <c r="X33" s="56">
        <f>IF($C33="","",IFERROR(VLOOKUP(X$3&amp;"_"&amp;X$6&amp;"_"&amp;$B33,'Pnad-C'!$1:$1048576,HLOOKUP($C33,'Pnad-C'!$1:$1048576,2,0),0)*100,"-"))</f>
        <v>0.85595156997442245</v>
      </c>
      <c r="Y33" s="56">
        <f>IF($C33="","",IFERROR(VLOOKUP(Y$3&amp;"_"&amp;Y$6&amp;"_"&amp;$B33,'Pnad-C'!$1:$1048576,HLOOKUP($C33,'Pnad-C'!$1:$1048576,2,0),0)*100,"-"))</f>
        <v>0.89038508012890816</v>
      </c>
      <c r="Z33" s="56">
        <f>IF($C33="","",IFERROR(VLOOKUP(Z$3&amp;"_"&amp;Z$6&amp;"_"&amp;$B33,'Pnad-C'!$1:$1048576,HLOOKUP($C33,'Pnad-C'!$1:$1048576,2,0),0)*100,"-"))</f>
        <v>1.1864284984767437</v>
      </c>
      <c r="AA33" s="56">
        <f>IF($C33="","",IFERROR(VLOOKUP(AA$3&amp;"_"&amp;AA$6&amp;"_"&amp;$B33,'Pnad-C'!$1:$1048576,HLOOKUP($C33,'Pnad-C'!$1:$1048576,2,0),0)*100,"-"))</f>
        <v>0.92221098020672798</v>
      </c>
      <c r="AB33" s="53"/>
      <c r="AC33" s="56">
        <f>IF($C33="","",IFERROR(VLOOKUP(AC$3&amp;"_"&amp;AC$6&amp;"_"&amp;$B33,'Pnad-C'!$1:$1048576,HLOOKUP($C33,'Pnad-C'!$1:$1048576,2,0),0)*100,"-"))</f>
        <v>1.1532565578818321</v>
      </c>
      <c r="AD33" s="56">
        <f>IF($C33="","",IFERROR(VLOOKUP(AD$3&amp;"_"&amp;AD$6&amp;"_"&amp;$B33,'Pnad-C'!$1:$1048576,HLOOKUP($C33,'Pnad-C'!$1:$1048576,2,0),0)*100,"-"))</f>
        <v>1.1532565578818321</v>
      </c>
    </row>
    <row r="34" spans="1:30" ht="15.75" thickTop="1" x14ac:dyDescent="0.25">
      <c r="D34" s="60" t="s">
        <v>21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x14ac:dyDescent="0.25">
      <c r="D35" s="62" t="s">
        <v>22</v>
      </c>
    </row>
    <row r="36" spans="1:30" x14ac:dyDescent="0.25">
      <c r="D36" s="63" t="s">
        <v>23</v>
      </c>
    </row>
    <row r="37" spans="1:30" x14ac:dyDescent="0.25">
      <c r="D3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20.28515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64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Taxa de participação da população economicamente ativa segundo posição na família: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25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15" customHeight="1" x14ac:dyDescent="0.25">
      <c r="A10" s="45"/>
      <c r="B10" s="45" t="s">
        <v>8</v>
      </c>
      <c r="C10" s="46"/>
      <c r="D10" s="47" t="s">
        <v>9</v>
      </c>
      <c r="E10" s="48"/>
      <c r="F10" s="48"/>
      <c r="G10" s="48"/>
      <c r="H10" s="48"/>
      <c r="I10" s="48"/>
      <c r="J10" s="49"/>
      <c r="K10" s="48"/>
      <c r="L10" s="48"/>
      <c r="M10" s="48"/>
      <c r="N10" s="48"/>
      <c r="O10" s="48"/>
      <c r="P10" s="49"/>
      <c r="Q10" s="48"/>
      <c r="R10" s="48"/>
      <c r="S10" s="48"/>
      <c r="T10" s="48"/>
      <c r="U10" s="48"/>
      <c r="V10" s="49"/>
      <c r="W10" s="48"/>
      <c r="X10" s="48"/>
      <c r="Y10" s="48"/>
      <c r="Z10" s="48"/>
      <c r="AA10" s="48"/>
      <c r="AB10" s="49"/>
      <c r="AC10" s="48"/>
      <c r="AD10" s="48"/>
    </row>
    <row r="11" spans="1:30" s="50" customFormat="1" ht="15.95" customHeight="1" x14ac:dyDescent="0.25">
      <c r="A11" s="45"/>
      <c r="B11" s="45" t="str">
        <f>B10</f>
        <v>BRA</v>
      </c>
      <c r="C11" s="46" t="str">
        <f>$C$9&amp;"_chefe"</f>
        <v>tx_partpea_chefe</v>
      </c>
      <c r="D11" s="51" t="s">
        <v>10</v>
      </c>
      <c r="E11" s="52">
        <f>IF($C11="","",IFERROR(VLOOKUP(E$3&amp;"_"&amp;E$6&amp;"_"&amp;$B11,'Pnad-C'!$1:$1048576,HLOOKUP($C11,'Pnad-C'!$1:$1048576,2,0),0)*100,"-"))</f>
        <v>69.04100775718689</v>
      </c>
      <c r="F11" s="52">
        <f>IF($C11="","",IFERROR(VLOOKUP(F$3&amp;"_"&amp;F$6&amp;"_"&amp;$B11,'Pnad-C'!$1:$1048576,HLOOKUP($C11,'Pnad-C'!$1:$1048576,2,0),0)*100,"-"))</f>
        <v>69.029539823532104</v>
      </c>
      <c r="G11" s="52">
        <f>IF($C11="","",IFERROR(VLOOKUP(G$3&amp;"_"&amp;G$6&amp;"_"&amp;$B11,'Pnad-C'!$1:$1048576,HLOOKUP($C11,'Pnad-C'!$1:$1048576,2,0),0)*100,"-"))</f>
        <v>68.664538860321045</v>
      </c>
      <c r="H11" s="52">
        <f>IF($C11="","",IFERROR(VLOOKUP(H$3&amp;"_"&amp;H$6&amp;"_"&amp;$B11,'Pnad-C'!$1:$1048576,HLOOKUP($C11,'Pnad-C'!$1:$1048576,2,0),0)*100,"-"))</f>
        <v>68.423283100128174</v>
      </c>
      <c r="I11" s="52">
        <f>IF($C11="","",IFERROR(VLOOKUP(I$3&amp;"_"&amp;I$6&amp;"_"&amp;$B11,'Pnad-C'!$1:$1048576,HLOOKUP($C11,'Pnad-C'!$1:$1048576,2,0),0)*100,"-"))</f>
        <v>68.789589405059814</v>
      </c>
      <c r="J11" s="53"/>
      <c r="K11" s="52">
        <f>IF($C11="","",IFERROR(VLOOKUP(K$3&amp;"_"&amp;K$6&amp;"_"&amp;$B11,'Pnad-C'!$1:$1048576,HLOOKUP($C11,'Pnad-C'!$1:$1048576,2,0),0)*100,"-"))</f>
        <v>68.301326036453247</v>
      </c>
      <c r="L11" s="52">
        <f>IF($C11="","",IFERROR(VLOOKUP(L$3&amp;"_"&amp;L$6&amp;"_"&amp;$B11,'Pnad-C'!$1:$1048576,HLOOKUP($C11,'Pnad-C'!$1:$1048576,2,0),0)*100,"-"))</f>
        <v>68.623554706573486</v>
      </c>
      <c r="M11" s="52">
        <f>IF($C11="","",IFERROR(VLOOKUP(M$3&amp;"_"&amp;M$6&amp;"_"&amp;$B11,'Pnad-C'!$1:$1048576,HLOOKUP($C11,'Pnad-C'!$1:$1048576,2,0),0)*100,"-"))</f>
        <v>68.805313110351563</v>
      </c>
      <c r="N11" s="52">
        <f>IF($C11="","",IFERROR(VLOOKUP(N$3&amp;"_"&amp;N$6&amp;"_"&amp;$B11,'Pnad-C'!$1:$1048576,HLOOKUP($C11,'Pnad-C'!$1:$1048576,2,0),0)*100,"-"))</f>
        <v>68.678677082061768</v>
      </c>
      <c r="O11" s="52">
        <f>IF($C11="","",IFERROR(VLOOKUP(O$3&amp;"_"&amp;O$6&amp;"_"&amp;$B11,'Pnad-C'!$1:$1048576,HLOOKUP($C11,'Pnad-C'!$1:$1048576,2,0),0)*100,"-"))</f>
        <v>68.602216243743896</v>
      </c>
      <c r="P11" s="53"/>
      <c r="Q11" s="52">
        <f>IF($C11="","",IFERROR(VLOOKUP(Q$3&amp;"_"&amp;Q$6&amp;"_"&amp;$B11,'Pnad-C'!$1:$1048576,HLOOKUP($C11,'Pnad-C'!$1:$1048576,2,0),0)*100,"-"))</f>
        <v>68.726122379302979</v>
      </c>
      <c r="R11" s="52">
        <f>IF($C11="","",IFERROR(VLOOKUP(R$3&amp;"_"&amp;R$6&amp;"_"&amp;$B11,'Pnad-C'!$1:$1048576,HLOOKUP($C11,'Pnad-C'!$1:$1048576,2,0),0)*100,"-"))</f>
        <v>68.690776824951172</v>
      </c>
      <c r="S11" s="52">
        <f>IF($C11="","",IFERROR(VLOOKUP(S$3&amp;"_"&amp;S$6&amp;"_"&amp;$B11,'Pnad-C'!$1:$1048576,HLOOKUP($C11,'Pnad-C'!$1:$1048576,2,0),0)*100,"-"))</f>
        <v>68.31856369972229</v>
      </c>
      <c r="T11" s="52">
        <f>IF($C11="","",IFERROR(VLOOKUP(T$3&amp;"_"&amp;T$6&amp;"_"&amp;$B11,'Pnad-C'!$1:$1048576,HLOOKUP($C11,'Pnad-C'!$1:$1048576,2,0),0)*100,"-"))</f>
        <v>68.319022655487061</v>
      </c>
      <c r="U11" s="52">
        <f>IF($C11="","",IFERROR(VLOOKUP(U$3&amp;"_"&amp;U$6&amp;"_"&amp;$B11,'Pnad-C'!$1:$1048576,HLOOKUP($C11,'Pnad-C'!$1:$1048576,2,0),0)*100,"-"))</f>
        <v>68.513619899749756</v>
      </c>
      <c r="V11" s="53"/>
      <c r="W11" s="52">
        <f>IF($C11="","",IFERROR(VLOOKUP(W$3&amp;"_"&amp;W$6&amp;"_"&amp;$B11,'Pnad-C'!$1:$1048576,HLOOKUP($C11,'Pnad-C'!$1:$1048576,2,0),0)*100,"-"))</f>
        <v>68.130171298980713</v>
      </c>
      <c r="X11" s="52">
        <f>IF($C11="","",IFERROR(VLOOKUP(X$3&amp;"_"&amp;X$6&amp;"_"&amp;$B11,'Pnad-C'!$1:$1048576,HLOOKUP($C11,'Pnad-C'!$1:$1048576,2,0),0)*100,"-"))</f>
        <v>68.514293432235718</v>
      </c>
      <c r="Y11" s="52">
        <f>IF($C11="","",IFERROR(VLOOKUP(Y$3&amp;"_"&amp;Y$6&amp;"_"&amp;$B11,'Pnad-C'!$1:$1048576,HLOOKUP($C11,'Pnad-C'!$1:$1048576,2,0),0)*100,"-"))</f>
        <v>68.697190284729004</v>
      </c>
      <c r="Z11" s="52">
        <f>IF($C11="","",IFERROR(VLOOKUP(Z$3&amp;"_"&amp;Z$6&amp;"_"&amp;$B11,'Pnad-C'!$1:$1048576,HLOOKUP($C11,'Pnad-C'!$1:$1048576,2,0),0)*100,"-"))</f>
        <v>68.293124437332153</v>
      </c>
      <c r="AA11" s="52">
        <f>IF($C11="","",IFERROR(VLOOKUP(AA$3&amp;"_"&amp;AA$6&amp;"_"&amp;$B11,'Pnad-C'!$1:$1048576,HLOOKUP($C11,'Pnad-C'!$1:$1048576,2,0),0)*100,"-"))</f>
        <v>68.408691883087158</v>
      </c>
      <c r="AB11" s="53"/>
      <c r="AC11" s="52">
        <f>IF($C11="","",IFERROR(VLOOKUP(AC$3&amp;"_"&amp;AC$6&amp;"_"&amp;$B11,'Pnad-C'!$1:$1048576,HLOOKUP($C11,'Pnad-C'!$1:$1048576,2,0),0)*100,"-"))</f>
        <v>67.860829830169678</v>
      </c>
      <c r="AD11" s="52">
        <f>IF($C11="","",IFERROR(VLOOKUP(AD$3&amp;"_"&amp;AD$6&amp;"_"&amp;$B11,'Pnad-C'!$1:$1048576,HLOOKUP($C11,'Pnad-C'!$1:$1048576,2,0),0)*100,"-"))</f>
        <v>67.860829830169678</v>
      </c>
    </row>
    <row r="12" spans="1:30" s="50" customFormat="1" ht="15.95" customHeight="1" x14ac:dyDescent="0.25">
      <c r="A12" s="45"/>
      <c r="B12" s="45" t="str">
        <f t="shared" ref="B12:B15" si="0">B11</f>
        <v>BRA</v>
      </c>
      <c r="C12" s="46" t="str">
        <f>$C$9&amp;"_conj"</f>
        <v>tx_partpea_conj</v>
      </c>
      <c r="D12" s="51" t="s">
        <v>11</v>
      </c>
      <c r="E12" s="52">
        <f>IF($C12="","",IFERROR(VLOOKUP(E$3&amp;"_"&amp;E$6&amp;"_"&amp;$B12,'Pnad-C'!$1:$1048576,HLOOKUP($C12,'Pnad-C'!$1:$1048576,2,0),0)*100,"-"))</f>
        <v>54.815268516540527</v>
      </c>
      <c r="F12" s="52">
        <f>IF($C12="","",IFERROR(VLOOKUP(F$3&amp;"_"&amp;F$6&amp;"_"&amp;$B12,'Pnad-C'!$1:$1048576,HLOOKUP($C12,'Pnad-C'!$1:$1048576,2,0),0)*100,"-"))</f>
        <v>56.207889318466187</v>
      </c>
      <c r="G12" s="52">
        <f>IF($C12="","",IFERROR(VLOOKUP(G$3&amp;"_"&amp;G$6&amp;"_"&amp;$B12,'Pnad-C'!$1:$1048576,HLOOKUP($C12,'Pnad-C'!$1:$1048576,2,0),0)*100,"-"))</f>
        <v>56.293636560440063</v>
      </c>
      <c r="H12" s="52">
        <f>IF($C12="","",IFERROR(VLOOKUP(H$3&amp;"_"&amp;H$6&amp;"_"&amp;$B12,'Pnad-C'!$1:$1048576,HLOOKUP($C12,'Pnad-C'!$1:$1048576,2,0),0)*100,"-"))</f>
        <v>56.164318323135376</v>
      </c>
      <c r="I12" s="52">
        <f>IF($C12="","",IFERROR(VLOOKUP(I$3&amp;"_"&amp;I$6&amp;"_"&amp;$B12,'Pnad-C'!$1:$1048576,HLOOKUP($C12,'Pnad-C'!$1:$1048576,2,0),0)*100,"-"))</f>
        <v>55.870276689529419</v>
      </c>
      <c r="J12" s="53"/>
      <c r="K12" s="52">
        <f>IF($C12="","",IFERROR(VLOOKUP(K$3&amp;"_"&amp;K$6&amp;"_"&amp;$B12,'Pnad-C'!$1:$1048576,HLOOKUP($C12,'Pnad-C'!$1:$1048576,2,0),0)*100,"-"))</f>
        <v>56.302779912948608</v>
      </c>
      <c r="L12" s="52">
        <f>IF($C12="","",IFERROR(VLOOKUP(L$3&amp;"_"&amp;L$6&amp;"_"&amp;$B12,'Pnad-C'!$1:$1048576,HLOOKUP($C12,'Pnad-C'!$1:$1048576,2,0),0)*100,"-"))</f>
        <v>56.951791048049927</v>
      </c>
      <c r="M12" s="52">
        <f>IF($C12="","",IFERROR(VLOOKUP(M$3&amp;"_"&amp;M$6&amp;"_"&amp;$B12,'Pnad-C'!$1:$1048576,HLOOKUP($C12,'Pnad-C'!$1:$1048576,2,0),0)*100,"-"))</f>
        <v>56.223839521408081</v>
      </c>
      <c r="N12" s="52">
        <f>IF($C12="","",IFERROR(VLOOKUP(N$3&amp;"_"&amp;N$6&amp;"_"&amp;$B12,'Pnad-C'!$1:$1048576,HLOOKUP($C12,'Pnad-C'!$1:$1048576,2,0),0)*100,"-"))</f>
        <v>55.838000774383545</v>
      </c>
      <c r="O12" s="52">
        <f>IF($C12="","",IFERROR(VLOOKUP(O$3&amp;"_"&amp;O$6&amp;"_"&amp;$B12,'Pnad-C'!$1:$1048576,HLOOKUP($C12,'Pnad-C'!$1:$1048576,2,0),0)*100,"-"))</f>
        <v>56.329101324081421</v>
      </c>
      <c r="P12" s="53"/>
      <c r="Q12" s="52">
        <f>IF($C12="","",IFERROR(VLOOKUP(Q$3&amp;"_"&amp;Q$6&amp;"_"&amp;$B12,'Pnad-C'!$1:$1048576,HLOOKUP($C12,'Pnad-C'!$1:$1048576,2,0),0)*100,"-"))</f>
        <v>56.090462207794189</v>
      </c>
      <c r="R12" s="52">
        <f>IF($C12="","",IFERROR(VLOOKUP(R$3&amp;"_"&amp;R$6&amp;"_"&amp;$B12,'Pnad-C'!$1:$1048576,HLOOKUP($C12,'Pnad-C'!$1:$1048576,2,0),0)*100,"-"))</f>
        <v>56.244570016860962</v>
      </c>
      <c r="S12" s="52">
        <f>IF($C12="","",IFERROR(VLOOKUP(S$3&amp;"_"&amp;S$6&amp;"_"&amp;$B12,'Pnad-C'!$1:$1048576,HLOOKUP($C12,'Pnad-C'!$1:$1048576,2,0),0)*100,"-"))</f>
        <v>56.332910060882568</v>
      </c>
      <c r="T12" s="52">
        <f>IF($C12="","",IFERROR(VLOOKUP(T$3&amp;"_"&amp;T$6&amp;"_"&amp;$B12,'Pnad-C'!$1:$1048576,HLOOKUP($C12,'Pnad-C'!$1:$1048576,2,0),0)*100,"-"))</f>
        <v>56.65094256401062</v>
      </c>
      <c r="U12" s="52">
        <f>IF($C12="","",IFERROR(VLOOKUP(U$3&amp;"_"&amp;U$6&amp;"_"&amp;$B12,'Pnad-C'!$1:$1048576,HLOOKUP($C12,'Pnad-C'!$1:$1048576,2,0),0)*100,"-"))</f>
        <v>56.329721212387085</v>
      </c>
      <c r="V12" s="53"/>
      <c r="W12" s="52">
        <f>IF($C12="","",IFERROR(VLOOKUP(W$3&amp;"_"&amp;W$6&amp;"_"&amp;$B12,'Pnad-C'!$1:$1048576,HLOOKUP($C12,'Pnad-C'!$1:$1048576,2,0),0)*100,"-"))</f>
        <v>56.696122884750366</v>
      </c>
      <c r="X12" s="52">
        <f>IF($C12="","",IFERROR(VLOOKUP(X$3&amp;"_"&amp;X$6&amp;"_"&amp;$B12,'Pnad-C'!$1:$1048576,HLOOKUP($C12,'Pnad-C'!$1:$1048576,2,0),0)*100,"-"))</f>
        <v>57.288062572479248</v>
      </c>
      <c r="Y12" s="52">
        <f>IF($C12="","",IFERROR(VLOOKUP(Y$3&amp;"_"&amp;Y$6&amp;"_"&amp;$B12,'Pnad-C'!$1:$1048576,HLOOKUP($C12,'Pnad-C'!$1:$1048576,2,0),0)*100,"-"))</f>
        <v>57.513809204101563</v>
      </c>
      <c r="Z12" s="52">
        <f>IF($C12="","",IFERROR(VLOOKUP(Z$3&amp;"_"&amp;Z$6&amp;"_"&amp;$B12,'Pnad-C'!$1:$1048576,HLOOKUP($C12,'Pnad-C'!$1:$1048576,2,0),0)*100,"-"))</f>
        <v>57.899332046508789</v>
      </c>
      <c r="AA12" s="52">
        <f>IF($C12="","",IFERROR(VLOOKUP(AA$3&amp;"_"&amp;AA$6&amp;"_"&amp;$B12,'Pnad-C'!$1:$1048576,HLOOKUP($C12,'Pnad-C'!$1:$1048576,2,0),0)*100,"-"))</f>
        <v>57.349330186843872</v>
      </c>
      <c r="AB12" s="53"/>
      <c r="AC12" s="52">
        <f>IF($C12="","",IFERROR(VLOOKUP(AC$3&amp;"_"&amp;AC$6&amp;"_"&amp;$B12,'Pnad-C'!$1:$1048576,HLOOKUP($C12,'Pnad-C'!$1:$1048576,2,0),0)*100,"-"))</f>
        <v>58.341622352600098</v>
      </c>
      <c r="AD12" s="52">
        <f>IF($C12="","",IFERROR(VLOOKUP(AD$3&amp;"_"&amp;AD$6&amp;"_"&amp;$B12,'Pnad-C'!$1:$1048576,HLOOKUP($C12,'Pnad-C'!$1:$1048576,2,0),0)*100,"-"))</f>
        <v>58.341622352600098</v>
      </c>
    </row>
    <row r="13" spans="1:30" s="50" customFormat="1" ht="15.95" customHeight="1" x14ac:dyDescent="0.25">
      <c r="A13" s="45"/>
      <c r="B13" s="45" t="str">
        <f t="shared" si="0"/>
        <v>BRA</v>
      </c>
      <c r="C13" s="46" t="str">
        <f>$C$9&amp;"_filho"</f>
        <v>tx_partpea_filho</v>
      </c>
      <c r="D13" s="51" t="s">
        <v>12</v>
      </c>
      <c r="E13" s="52">
        <f>IF($C13="","",IFERROR(VLOOKUP(E$3&amp;"_"&amp;E$6&amp;"_"&amp;$B13,'Pnad-C'!$1:$1048576,HLOOKUP($C13,'Pnad-C'!$1:$1048576,2,0),0)*100,"-"))</f>
        <v>58.877342939376831</v>
      </c>
      <c r="F13" s="52">
        <f>IF($C13="","",IFERROR(VLOOKUP(F$3&amp;"_"&amp;F$6&amp;"_"&amp;$B13,'Pnad-C'!$1:$1048576,HLOOKUP($C13,'Pnad-C'!$1:$1048576,2,0),0)*100,"-"))</f>
        <v>59.636473655700684</v>
      </c>
      <c r="G13" s="52">
        <f>IF($C13="","",IFERROR(VLOOKUP(G$3&amp;"_"&amp;G$6&amp;"_"&amp;$B13,'Pnad-C'!$1:$1048576,HLOOKUP($C13,'Pnad-C'!$1:$1048576,2,0),0)*100,"-"))</f>
        <v>59.29567813873291</v>
      </c>
      <c r="H13" s="52">
        <f>IF($C13="","",IFERROR(VLOOKUP(H$3&amp;"_"&amp;H$6&amp;"_"&amp;$B13,'Pnad-C'!$1:$1048576,HLOOKUP($C13,'Pnad-C'!$1:$1048576,2,0),0)*100,"-"))</f>
        <v>58.786475658416748</v>
      </c>
      <c r="I13" s="52">
        <f>IF($C13="","",IFERROR(VLOOKUP(I$3&amp;"_"&amp;I$6&amp;"_"&amp;$B13,'Pnad-C'!$1:$1048576,HLOOKUP($C13,'Pnad-C'!$1:$1048576,2,0),0)*100,"-"))</f>
        <v>59.148991107940674</v>
      </c>
      <c r="J13" s="53"/>
      <c r="K13" s="52">
        <f>IF($C13="","",IFERROR(VLOOKUP(K$3&amp;"_"&amp;K$6&amp;"_"&amp;$B13,'Pnad-C'!$1:$1048576,HLOOKUP($C13,'Pnad-C'!$1:$1048576,2,0),0)*100,"-"))</f>
        <v>58.577752113342285</v>
      </c>
      <c r="L13" s="52">
        <f>IF($C13="","",IFERROR(VLOOKUP(L$3&amp;"_"&amp;L$6&amp;"_"&amp;$B13,'Pnad-C'!$1:$1048576,HLOOKUP($C13,'Pnad-C'!$1:$1048576,2,0),0)*100,"-"))</f>
        <v>58.687835931777954</v>
      </c>
      <c r="M13" s="52">
        <f>IF($C13="","",IFERROR(VLOOKUP(M$3&amp;"_"&amp;M$6&amp;"_"&amp;$B13,'Pnad-C'!$1:$1048576,HLOOKUP($C13,'Pnad-C'!$1:$1048576,2,0),0)*100,"-"))</f>
        <v>58.303207159042358</v>
      </c>
      <c r="N13" s="52">
        <f>IF($C13="","",IFERROR(VLOOKUP(N$3&amp;"_"&amp;N$6&amp;"_"&amp;$B13,'Pnad-C'!$1:$1048576,HLOOKUP($C13,'Pnad-C'!$1:$1048576,2,0),0)*100,"-"))</f>
        <v>57.610714435577393</v>
      </c>
      <c r="O13" s="52">
        <f>IF($C13="","",IFERROR(VLOOKUP(O$3&amp;"_"&amp;O$6&amp;"_"&amp;$B13,'Pnad-C'!$1:$1048576,HLOOKUP($C13,'Pnad-C'!$1:$1048576,2,0),0)*100,"-"))</f>
        <v>58.294880390167236</v>
      </c>
      <c r="P13" s="53"/>
      <c r="Q13" s="52">
        <f>IF($C13="","",IFERROR(VLOOKUP(Q$3&amp;"_"&amp;Q$6&amp;"_"&amp;$B13,'Pnad-C'!$1:$1048576,HLOOKUP($C13,'Pnad-C'!$1:$1048576,2,0),0)*100,"-"))</f>
        <v>57.676458358764648</v>
      </c>
      <c r="R13" s="52">
        <f>IF($C13="","",IFERROR(VLOOKUP(R$3&amp;"_"&amp;R$6&amp;"_"&amp;$B13,'Pnad-C'!$1:$1048576,HLOOKUP($C13,'Pnad-C'!$1:$1048576,2,0),0)*100,"-"))</f>
        <v>57.489913702011108</v>
      </c>
      <c r="S13" s="52">
        <f>IF($C13="","",IFERROR(VLOOKUP(S$3&amp;"_"&amp;S$6&amp;"_"&amp;$B13,'Pnad-C'!$1:$1048576,HLOOKUP($C13,'Pnad-C'!$1:$1048576,2,0),0)*100,"-"))</f>
        <v>57.17434287071228</v>
      </c>
      <c r="T13" s="52">
        <f>IF($C13="","",IFERROR(VLOOKUP(T$3&amp;"_"&amp;T$6&amp;"_"&amp;$B13,'Pnad-C'!$1:$1048576,HLOOKUP($C13,'Pnad-C'!$1:$1048576,2,0),0)*100,"-"))</f>
        <v>56.971728801727295</v>
      </c>
      <c r="U13" s="52">
        <f>IF($C13="","",IFERROR(VLOOKUP(U$3&amp;"_"&amp;U$6&amp;"_"&amp;$B13,'Pnad-C'!$1:$1048576,HLOOKUP($C13,'Pnad-C'!$1:$1048576,2,0),0)*100,"-"))</f>
        <v>57.328110933303833</v>
      </c>
      <c r="V13" s="53"/>
      <c r="W13" s="52">
        <f>IF($C13="","",IFERROR(VLOOKUP(W$3&amp;"_"&amp;W$6&amp;"_"&amp;$B13,'Pnad-C'!$1:$1048576,HLOOKUP($C13,'Pnad-C'!$1:$1048576,2,0),0)*100,"-"))</f>
        <v>57.6080322265625</v>
      </c>
      <c r="X13" s="52">
        <f>IF($C13="","",IFERROR(VLOOKUP(X$3&amp;"_"&amp;X$6&amp;"_"&amp;$B13,'Pnad-C'!$1:$1048576,HLOOKUP($C13,'Pnad-C'!$1:$1048576,2,0),0)*100,"-"))</f>
        <v>57.352972030639648</v>
      </c>
      <c r="Y13" s="52">
        <f>IF($C13="","",IFERROR(VLOOKUP(Y$3&amp;"_"&amp;Y$6&amp;"_"&amp;$B13,'Pnad-C'!$1:$1048576,HLOOKUP($C13,'Pnad-C'!$1:$1048576,2,0),0)*100,"-"))</f>
        <v>57.386428117752075</v>
      </c>
      <c r="Z13" s="52">
        <f>IF($C13="","",IFERROR(VLOOKUP(Z$3&amp;"_"&amp;Z$6&amp;"_"&amp;$B13,'Pnad-C'!$1:$1048576,HLOOKUP($C13,'Pnad-C'!$1:$1048576,2,0),0)*100,"-"))</f>
        <v>57.624191045761108</v>
      </c>
      <c r="AA13" s="52">
        <f>IF($C13="","",IFERROR(VLOOKUP(AA$3&amp;"_"&amp;AA$6&amp;"_"&amp;$B13,'Pnad-C'!$1:$1048576,HLOOKUP($C13,'Pnad-C'!$1:$1048576,2,0),0)*100,"-"))</f>
        <v>57.492905855178833</v>
      </c>
      <c r="AB13" s="53"/>
      <c r="AC13" s="52">
        <f>IF($C13="","",IFERROR(VLOOKUP(AC$3&amp;"_"&amp;AC$6&amp;"_"&amp;$B13,'Pnad-C'!$1:$1048576,HLOOKUP($C13,'Pnad-C'!$1:$1048576,2,0),0)*100,"-"))</f>
        <v>57.832837104797363</v>
      </c>
      <c r="AD13" s="52">
        <f>IF($C13="","",IFERROR(VLOOKUP(AD$3&amp;"_"&amp;AD$6&amp;"_"&amp;$B13,'Pnad-C'!$1:$1048576,HLOOKUP($C13,'Pnad-C'!$1:$1048576,2,0),0)*100,"-"))</f>
        <v>57.832837104797363</v>
      </c>
    </row>
    <row r="14" spans="1:30" s="50" customFormat="1" ht="15.95" customHeight="1" x14ac:dyDescent="0.25">
      <c r="A14" s="45"/>
      <c r="B14" s="45" t="str">
        <f t="shared" si="0"/>
        <v>BRA</v>
      </c>
      <c r="C14" s="46" t="str">
        <f>$C$9&amp;"_outro_parente"</f>
        <v>tx_partpea_outro_parente</v>
      </c>
      <c r="D14" s="51" t="s">
        <v>13</v>
      </c>
      <c r="E14" s="52">
        <f>IF($C14="","",IFERROR(VLOOKUP(E$3&amp;"_"&amp;E$6&amp;"_"&amp;$B14,'Pnad-C'!$1:$1048576,HLOOKUP($C14,'Pnad-C'!$1:$1048576,2,0),0)*100,"-"))</f>
        <v>48.534670472145081</v>
      </c>
      <c r="F14" s="52">
        <f>IF($C14="","",IFERROR(VLOOKUP(F$3&amp;"_"&amp;F$6&amp;"_"&amp;$B14,'Pnad-C'!$1:$1048576,HLOOKUP($C14,'Pnad-C'!$1:$1048576,2,0),0)*100,"-"))</f>
        <v>48.112764954566956</v>
      </c>
      <c r="G14" s="52">
        <f>IF($C14="","",IFERROR(VLOOKUP(G$3&amp;"_"&amp;G$6&amp;"_"&amp;$B14,'Pnad-C'!$1:$1048576,HLOOKUP($C14,'Pnad-C'!$1:$1048576,2,0),0)*100,"-"))</f>
        <v>48.704209923744202</v>
      </c>
      <c r="H14" s="52">
        <f>IF($C14="","",IFERROR(VLOOKUP(H$3&amp;"_"&amp;H$6&amp;"_"&amp;$B14,'Pnad-C'!$1:$1048576,HLOOKUP($C14,'Pnad-C'!$1:$1048576,2,0),0)*100,"-"))</f>
        <v>48.158425092697144</v>
      </c>
      <c r="I14" s="52">
        <f>IF($C14="","",IFERROR(VLOOKUP(I$3&amp;"_"&amp;I$6&amp;"_"&amp;$B14,'Pnad-C'!$1:$1048576,HLOOKUP($C14,'Pnad-C'!$1:$1048576,2,0),0)*100,"-"))</f>
        <v>48.377516865730286</v>
      </c>
      <c r="J14" s="53"/>
      <c r="K14" s="52">
        <f>IF($C14="","",IFERROR(VLOOKUP(K$3&amp;"_"&amp;K$6&amp;"_"&amp;$B14,'Pnad-C'!$1:$1048576,HLOOKUP($C14,'Pnad-C'!$1:$1048576,2,0),0)*100,"-"))</f>
        <v>47.571608424186707</v>
      </c>
      <c r="L14" s="52">
        <f>IF($C14="","",IFERROR(VLOOKUP(L$3&amp;"_"&amp;L$6&amp;"_"&amp;$B14,'Pnad-C'!$1:$1048576,HLOOKUP($C14,'Pnad-C'!$1:$1048576,2,0),0)*100,"-"))</f>
        <v>47.208181023597717</v>
      </c>
      <c r="M14" s="52">
        <f>IF($C14="","",IFERROR(VLOOKUP(M$3&amp;"_"&amp;M$6&amp;"_"&amp;$B14,'Pnad-C'!$1:$1048576,HLOOKUP($C14,'Pnad-C'!$1:$1048576,2,0),0)*100,"-"))</f>
        <v>47.685113549232483</v>
      </c>
      <c r="N14" s="52">
        <f>IF($C14="","",IFERROR(VLOOKUP(N$3&amp;"_"&amp;N$6&amp;"_"&amp;$B14,'Pnad-C'!$1:$1048576,HLOOKUP($C14,'Pnad-C'!$1:$1048576,2,0),0)*100,"-"))</f>
        <v>47.881984710693359</v>
      </c>
      <c r="O14" s="52">
        <f>IF($C14="","",IFERROR(VLOOKUP(O$3&amp;"_"&amp;O$6&amp;"_"&amp;$B14,'Pnad-C'!$1:$1048576,HLOOKUP($C14,'Pnad-C'!$1:$1048576,2,0),0)*100,"-"))</f>
        <v>47.586721181869507</v>
      </c>
      <c r="P14" s="53"/>
      <c r="Q14" s="52">
        <f>IF($C14="","",IFERROR(VLOOKUP(Q$3&amp;"_"&amp;Q$6&amp;"_"&amp;$B14,'Pnad-C'!$1:$1048576,HLOOKUP($C14,'Pnad-C'!$1:$1048576,2,0),0)*100,"-"))</f>
        <v>47.115135192871094</v>
      </c>
      <c r="R14" s="52">
        <f>IF($C14="","",IFERROR(VLOOKUP(R$3&amp;"_"&amp;R$6&amp;"_"&amp;$B14,'Pnad-C'!$1:$1048576,HLOOKUP($C14,'Pnad-C'!$1:$1048576,2,0),0)*100,"-"))</f>
        <v>46.785777807235718</v>
      </c>
      <c r="S14" s="52">
        <f>IF($C14="","",IFERROR(VLOOKUP(S$3&amp;"_"&amp;S$6&amp;"_"&amp;$B14,'Pnad-C'!$1:$1048576,HLOOKUP($C14,'Pnad-C'!$1:$1048576,2,0),0)*100,"-"))</f>
        <v>47.316151857376099</v>
      </c>
      <c r="T14" s="52">
        <f>IF($C14="","",IFERROR(VLOOKUP(T$3&amp;"_"&amp;T$6&amp;"_"&amp;$B14,'Pnad-C'!$1:$1048576,HLOOKUP($C14,'Pnad-C'!$1:$1048576,2,0),0)*100,"-"))</f>
        <v>46.302342414855957</v>
      </c>
      <c r="U14" s="52">
        <f>IF($C14="","",IFERROR(VLOOKUP(U$3&amp;"_"&amp;U$6&amp;"_"&amp;$B14,'Pnad-C'!$1:$1048576,HLOOKUP($C14,'Pnad-C'!$1:$1048576,2,0),0)*100,"-"))</f>
        <v>46.879851818084717</v>
      </c>
      <c r="V14" s="53"/>
      <c r="W14" s="52">
        <f>IF($C14="","",IFERROR(VLOOKUP(W$3&amp;"_"&amp;W$6&amp;"_"&amp;$B14,'Pnad-C'!$1:$1048576,HLOOKUP($C14,'Pnad-C'!$1:$1048576,2,0),0)*100,"-"))</f>
        <v>46.527230739593506</v>
      </c>
      <c r="X14" s="52">
        <f>IF($C14="","",IFERROR(VLOOKUP(X$3&amp;"_"&amp;X$6&amp;"_"&amp;$B14,'Pnad-C'!$1:$1048576,HLOOKUP($C14,'Pnad-C'!$1:$1048576,2,0),0)*100,"-"))</f>
        <v>46.514376997947693</v>
      </c>
      <c r="Y14" s="52">
        <f>IF($C14="","",IFERROR(VLOOKUP(Y$3&amp;"_"&amp;Y$6&amp;"_"&amp;$B14,'Pnad-C'!$1:$1048576,HLOOKUP($C14,'Pnad-C'!$1:$1048576,2,0),0)*100,"-"))</f>
        <v>47.000476717948914</v>
      </c>
      <c r="Z14" s="52">
        <f>IF($C14="","",IFERROR(VLOOKUP(Z$3&amp;"_"&amp;Z$6&amp;"_"&amp;$B14,'Pnad-C'!$1:$1048576,HLOOKUP($C14,'Pnad-C'!$1:$1048576,2,0),0)*100,"-"))</f>
        <v>46.911254525184631</v>
      </c>
      <c r="AA14" s="52">
        <f>IF($C14="","",IFERROR(VLOOKUP(AA$3&amp;"_"&amp;AA$6&amp;"_"&amp;$B14,'Pnad-C'!$1:$1048576,HLOOKUP($C14,'Pnad-C'!$1:$1048576,2,0),0)*100,"-"))</f>
        <v>46.738335490226746</v>
      </c>
      <c r="AB14" s="53"/>
      <c r="AC14" s="52">
        <f>IF($C14="","",IFERROR(VLOOKUP(AC$3&amp;"_"&amp;AC$6&amp;"_"&amp;$B14,'Pnad-C'!$1:$1048576,HLOOKUP($C14,'Pnad-C'!$1:$1048576,2,0),0)*100,"-"))</f>
        <v>47.111201286315918</v>
      </c>
      <c r="AD14" s="52">
        <f>IF($C14="","",IFERROR(VLOOKUP(AD$3&amp;"_"&amp;AD$6&amp;"_"&amp;$B14,'Pnad-C'!$1:$1048576,HLOOKUP($C14,'Pnad-C'!$1:$1048576,2,0),0)*100,"-"))</f>
        <v>47.111201286315918</v>
      </c>
    </row>
    <row r="15" spans="1:30" s="50" customFormat="1" ht="15.95" customHeight="1" x14ac:dyDescent="0.25">
      <c r="A15" s="45"/>
      <c r="B15" s="45" t="str">
        <f t="shared" si="0"/>
        <v>BRA</v>
      </c>
      <c r="C15" s="46" t="str">
        <f>$C$9&amp;"_outro_nao_parente"</f>
        <v>tx_partpea_outro_nao_parente</v>
      </c>
      <c r="D15" s="51" t="s">
        <v>14</v>
      </c>
      <c r="E15" s="52">
        <f>IF($C15="","",IFERROR(VLOOKUP(E$3&amp;"_"&amp;E$6&amp;"_"&amp;$B15,'Pnad-C'!$1:$1048576,HLOOKUP($C15,'Pnad-C'!$1:$1048576,2,0),0)*100,"-"))</f>
        <v>73.833829164505005</v>
      </c>
      <c r="F15" s="52">
        <f>IF($C15="","",IFERROR(VLOOKUP(F$3&amp;"_"&amp;F$6&amp;"_"&amp;$B15,'Pnad-C'!$1:$1048576,HLOOKUP($C15,'Pnad-C'!$1:$1048576,2,0),0)*100,"-"))</f>
        <v>73.809051513671875</v>
      </c>
      <c r="G15" s="52">
        <f>IF($C15="","",IFERROR(VLOOKUP(G$3&amp;"_"&amp;G$6&amp;"_"&amp;$B15,'Pnad-C'!$1:$1048576,HLOOKUP($C15,'Pnad-C'!$1:$1048576,2,0),0)*100,"-"))</f>
        <v>71.441805362701416</v>
      </c>
      <c r="H15" s="52">
        <f>IF($C15="","",IFERROR(VLOOKUP(H$3&amp;"_"&amp;H$6&amp;"_"&amp;$B15,'Pnad-C'!$1:$1048576,HLOOKUP($C15,'Pnad-C'!$1:$1048576,2,0),0)*100,"-"))</f>
        <v>75.151443481445313</v>
      </c>
      <c r="I15" s="52">
        <f>IF($C15="","",IFERROR(VLOOKUP(I$3&amp;"_"&amp;I$6&amp;"_"&amp;$B15,'Pnad-C'!$1:$1048576,HLOOKUP($C15,'Pnad-C'!$1:$1048576,2,0),0)*100,"-"))</f>
        <v>73.559033870697021</v>
      </c>
      <c r="J15" s="53"/>
      <c r="K15" s="52">
        <f>IF($C15="","",IFERROR(VLOOKUP(K$3&amp;"_"&amp;K$6&amp;"_"&amp;$B15,'Pnad-C'!$1:$1048576,HLOOKUP($C15,'Pnad-C'!$1:$1048576,2,0),0)*100,"-"))</f>
        <v>72.924363613128662</v>
      </c>
      <c r="L15" s="52">
        <f>IF($C15="","",IFERROR(VLOOKUP(L$3&amp;"_"&amp;L$6&amp;"_"&amp;$B15,'Pnad-C'!$1:$1048576,HLOOKUP($C15,'Pnad-C'!$1:$1048576,2,0),0)*100,"-"))</f>
        <v>71.80638313293457</v>
      </c>
      <c r="M15" s="52">
        <f>IF($C15="","",IFERROR(VLOOKUP(M$3&amp;"_"&amp;M$6&amp;"_"&amp;$B15,'Pnad-C'!$1:$1048576,HLOOKUP($C15,'Pnad-C'!$1:$1048576,2,0),0)*100,"-"))</f>
        <v>73.127681016921997</v>
      </c>
      <c r="N15" s="52">
        <f>IF($C15="","",IFERROR(VLOOKUP(N$3&amp;"_"&amp;N$6&amp;"_"&amp;$B15,'Pnad-C'!$1:$1048576,HLOOKUP($C15,'Pnad-C'!$1:$1048576,2,0),0)*100,"-"))</f>
        <v>73.121976852416992</v>
      </c>
      <c r="O15" s="52">
        <f>IF($C15="","",IFERROR(VLOOKUP(O$3&amp;"_"&amp;O$6&amp;"_"&amp;$B15,'Pnad-C'!$1:$1048576,HLOOKUP($C15,'Pnad-C'!$1:$1048576,2,0),0)*100,"-"))</f>
        <v>72.745102643966675</v>
      </c>
      <c r="P15" s="53"/>
      <c r="Q15" s="52">
        <f>IF($C15="","",IFERROR(VLOOKUP(Q$3&amp;"_"&amp;Q$6&amp;"_"&amp;$B15,'Pnad-C'!$1:$1048576,HLOOKUP($C15,'Pnad-C'!$1:$1048576,2,0),0)*100,"-"))</f>
        <v>74.623310565948486</v>
      </c>
      <c r="R15" s="52">
        <f>IF($C15="","",IFERROR(VLOOKUP(R$3&amp;"_"&amp;R$6&amp;"_"&amp;$B15,'Pnad-C'!$1:$1048576,HLOOKUP($C15,'Pnad-C'!$1:$1048576,2,0),0)*100,"-"))</f>
        <v>72.240996360778809</v>
      </c>
      <c r="S15" s="52">
        <f>IF($C15="","",IFERROR(VLOOKUP(S$3&amp;"_"&amp;S$6&amp;"_"&amp;$B15,'Pnad-C'!$1:$1048576,HLOOKUP($C15,'Pnad-C'!$1:$1048576,2,0),0)*100,"-"))</f>
        <v>74.136084318161011</v>
      </c>
      <c r="T15" s="52">
        <f>IF($C15="","",IFERROR(VLOOKUP(T$3&amp;"_"&amp;T$6&amp;"_"&amp;$B15,'Pnad-C'!$1:$1048576,HLOOKUP($C15,'Pnad-C'!$1:$1048576,2,0),0)*100,"-"))</f>
        <v>73.061501979827881</v>
      </c>
      <c r="U15" s="52">
        <f>IF($C15="","",IFERROR(VLOOKUP(U$3&amp;"_"&amp;U$6&amp;"_"&amp;$B15,'Pnad-C'!$1:$1048576,HLOOKUP($C15,'Pnad-C'!$1:$1048576,2,0),0)*100,"-"))</f>
        <v>73.515474796295166</v>
      </c>
      <c r="V15" s="53"/>
      <c r="W15" s="52">
        <f>IF($C15="","",IFERROR(VLOOKUP(W$3&amp;"_"&amp;W$6&amp;"_"&amp;$B15,'Pnad-C'!$1:$1048576,HLOOKUP($C15,'Pnad-C'!$1:$1048576,2,0),0)*100,"-"))</f>
        <v>73.977100849151611</v>
      </c>
      <c r="X15" s="52">
        <f>IF($C15="","",IFERROR(VLOOKUP(X$3&amp;"_"&amp;X$6&amp;"_"&amp;$B15,'Pnad-C'!$1:$1048576,HLOOKUP($C15,'Pnad-C'!$1:$1048576,2,0),0)*100,"-"))</f>
        <v>74.444174766540527</v>
      </c>
      <c r="Y15" s="52">
        <f>IF($C15="","",IFERROR(VLOOKUP(Y$3&amp;"_"&amp;Y$6&amp;"_"&amp;$B15,'Pnad-C'!$1:$1048576,HLOOKUP($C15,'Pnad-C'!$1:$1048576,2,0),0)*100,"-"))</f>
        <v>72.151374816894531</v>
      </c>
      <c r="Z15" s="52">
        <f>IF($C15="","",IFERROR(VLOOKUP(Z$3&amp;"_"&amp;Z$6&amp;"_"&amp;$B15,'Pnad-C'!$1:$1048576,HLOOKUP($C15,'Pnad-C'!$1:$1048576,2,0),0)*100,"-"))</f>
        <v>72.826087474822998</v>
      </c>
      <c r="AA15" s="52">
        <f>IF($C15="","",IFERROR(VLOOKUP(AA$3&amp;"_"&amp;AA$6&amp;"_"&amp;$B15,'Pnad-C'!$1:$1048576,HLOOKUP($C15,'Pnad-C'!$1:$1048576,2,0),0)*100,"-"))</f>
        <v>73.349684476852417</v>
      </c>
      <c r="AB15" s="53"/>
      <c r="AC15" s="52">
        <f>IF($C15="","",IFERROR(VLOOKUP(AC$3&amp;"_"&amp;AC$6&amp;"_"&amp;$B15,'Pnad-C'!$1:$1048576,HLOOKUP($C15,'Pnad-C'!$1:$1048576,2,0),0)*100,"-"))</f>
        <v>74.246817827224731</v>
      </c>
      <c r="AD15" s="52">
        <f>IF($C15="","",IFERROR(VLOOKUP(AD$3&amp;"_"&amp;AD$6&amp;"_"&amp;$B15,'Pnad-C'!$1:$1048576,HLOOKUP($C15,'Pnad-C'!$1:$1048576,2,0),0)*100,"-"))</f>
        <v>74.246817827224731</v>
      </c>
    </row>
    <row r="16" spans="1:30" s="50" customFormat="1" ht="15" customHeight="1" x14ac:dyDescent="0.25">
      <c r="A16" s="45"/>
      <c r="B16" s="45" t="s">
        <v>15</v>
      </c>
      <c r="C16" s="46"/>
      <c r="D16" s="47" t="s">
        <v>16</v>
      </c>
      <c r="E16" s="54" t="str">
        <f>IF($C16="","",IFERROR(VLOOKUP(E$3&amp;"_"&amp;E$6&amp;"_"&amp;$B16,'Pnad-C'!$1:$1048576,HLOOKUP($C16,'Pnad-C'!$1:$1048576,2,0),0)*100,"-"))</f>
        <v/>
      </c>
      <c r="F16" s="54" t="str">
        <f>IF($C16="","",IFERROR(VLOOKUP(F$3&amp;"_"&amp;F$6&amp;"_"&amp;$B16,'Pnad-C'!$1:$1048576,HLOOKUP($C16,'Pnad-C'!$1:$1048576,2,0),0)*100,"-"))</f>
        <v/>
      </c>
      <c r="G16" s="54" t="str">
        <f>IF($C16="","",IFERROR(VLOOKUP(G$3&amp;"_"&amp;G$6&amp;"_"&amp;$B16,'Pnad-C'!$1:$1048576,HLOOKUP($C16,'Pnad-C'!$1:$1048576,2,0),0)*100,"-"))</f>
        <v/>
      </c>
      <c r="H16" s="54" t="str">
        <f>IF($C16="","",IFERROR(VLOOKUP(H$3&amp;"_"&amp;H$6&amp;"_"&amp;$B16,'Pnad-C'!$1:$1048576,HLOOKUP($C16,'Pnad-C'!$1:$1048576,2,0),0)*100,"-"))</f>
        <v/>
      </c>
      <c r="I16" s="54" t="str">
        <f>IF($C16="","",IFERROR(VLOOKUP(I$3&amp;"_"&amp;I$6&amp;"_"&amp;$B16,'Pnad-C'!$1:$1048576,HLOOKUP($C16,'Pnad-C'!$1:$1048576,2,0),0)*100,"-"))</f>
        <v/>
      </c>
      <c r="J16" s="55"/>
      <c r="K16" s="54" t="str">
        <f>IF($C16="","",IFERROR(VLOOKUP(K$3&amp;"_"&amp;K$6&amp;"_"&amp;$B16,'Pnad-C'!$1:$1048576,HLOOKUP($C16,'Pnad-C'!$1:$1048576,2,0),0)*100,"-"))</f>
        <v/>
      </c>
      <c r="L16" s="54" t="str">
        <f>IF($C16="","",IFERROR(VLOOKUP(L$3&amp;"_"&amp;L$6&amp;"_"&amp;$B16,'Pnad-C'!$1:$1048576,HLOOKUP($C16,'Pnad-C'!$1:$1048576,2,0),0)*100,"-"))</f>
        <v/>
      </c>
      <c r="M16" s="54" t="str">
        <f>IF($C16="","",IFERROR(VLOOKUP(M$3&amp;"_"&amp;M$6&amp;"_"&amp;$B16,'Pnad-C'!$1:$1048576,HLOOKUP($C16,'Pnad-C'!$1:$1048576,2,0),0)*100,"-"))</f>
        <v/>
      </c>
      <c r="N16" s="54" t="str">
        <f>IF($C16="","",IFERROR(VLOOKUP(N$3&amp;"_"&amp;N$6&amp;"_"&amp;$B16,'Pnad-C'!$1:$1048576,HLOOKUP($C16,'Pnad-C'!$1:$1048576,2,0),0)*100,"-"))</f>
        <v/>
      </c>
      <c r="O16" s="54" t="str">
        <f>IF($C16="","",IFERROR(VLOOKUP(O$3&amp;"_"&amp;O$6&amp;"_"&amp;$B16,'Pnad-C'!$1:$1048576,HLOOKUP($C16,'Pnad-C'!$1:$1048576,2,0),0)*100,"-"))</f>
        <v/>
      </c>
      <c r="P16" s="55"/>
      <c r="Q16" s="54" t="str">
        <f>IF($C16="","",IFERROR(VLOOKUP(Q$3&amp;"_"&amp;Q$6&amp;"_"&amp;$B16,'Pnad-C'!$1:$1048576,HLOOKUP($C16,'Pnad-C'!$1:$1048576,2,0),0)*100,"-"))</f>
        <v/>
      </c>
      <c r="R16" s="54" t="str">
        <f>IF($C16="","",IFERROR(VLOOKUP(R$3&amp;"_"&amp;R$6&amp;"_"&amp;$B16,'Pnad-C'!$1:$1048576,HLOOKUP($C16,'Pnad-C'!$1:$1048576,2,0),0)*100,"-"))</f>
        <v/>
      </c>
      <c r="S16" s="54" t="str">
        <f>IF($C16="","",IFERROR(VLOOKUP(S$3&amp;"_"&amp;S$6&amp;"_"&amp;$B16,'Pnad-C'!$1:$1048576,HLOOKUP($C16,'Pnad-C'!$1:$1048576,2,0),0)*100,"-"))</f>
        <v/>
      </c>
      <c r="T16" s="54" t="str">
        <f>IF($C16="","",IFERROR(VLOOKUP(T$3&amp;"_"&amp;T$6&amp;"_"&amp;$B16,'Pnad-C'!$1:$1048576,HLOOKUP($C16,'Pnad-C'!$1:$1048576,2,0),0)*100,"-"))</f>
        <v/>
      </c>
      <c r="U16" s="54" t="str">
        <f>IF($C16="","",IFERROR(VLOOKUP(U$3&amp;"_"&amp;U$6&amp;"_"&amp;$B16,'Pnad-C'!$1:$1048576,HLOOKUP($C16,'Pnad-C'!$1:$1048576,2,0),0)*100,"-"))</f>
        <v/>
      </c>
      <c r="V16" s="55"/>
      <c r="W16" s="54" t="str">
        <f>IF($C16="","",IFERROR(VLOOKUP(W$3&amp;"_"&amp;W$6&amp;"_"&amp;$B16,'Pnad-C'!$1:$1048576,HLOOKUP($C16,'Pnad-C'!$1:$1048576,2,0),0)*100,"-"))</f>
        <v/>
      </c>
      <c r="X16" s="54" t="str">
        <f>IF($C16="","",IFERROR(VLOOKUP(X$3&amp;"_"&amp;X$6&amp;"_"&amp;$B16,'Pnad-C'!$1:$1048576,HLOOKUP($C16,'Pnad-C'!$1:$1048576,2,0),0)*100,"-"))</f>
        <v/>
      </c>
      <c r="Y16" s="54" t="str">
        <f>IF($C16="","",IFERROR(VLOOKUP(Y$3&amp;"_"&amp;Y$6&amp;"_"&amp;$B16,'Pnad-C'!$1:$1048576,HLOOKUP($C16,'Pnad-C'!$1:$1048576,2,0),0)*100,"-"))</f>
        <v/>
      </c>
      <c r="Z16" s="54" t="str">
        <f>IF($C16="","",IFERROR(VLOOKUP(Z$3&amp;"_"&amp;Z$6&amp;"_"&amp;$B16,'Pnad-C'!$1:$1048576,HLOOKUP($C16,'Pnad-C'!$1:$1048576,2,0),0)*100,"-"))</f>
        <v/>
      </c>
      <c r="AA16" s="54" t="str">
        <f>IF($C16="","",IFERROR(VLOOKUP(AA$3&amp;"_"&amp;AA$6&amp;"_"&amp;$B16,'Pnad-C'!$1:$1048576,HLOOKUP($C16,'Pnad-C'!$1:$1048576,2,0),0)*100,"-"))</f>
        <v/>
      </c>
      <c r="AB16" s="55"/>
      <c r="AC16" s="54" t="str">
        <f>IF($C16="","",IFERROR(VLOOKUP(AC$3&amp;"_"&amp;AC$6&amp;"_"&amp;$B16,'Pnad-C'!$1:$1048576,HLOOKUP($C16,'Pnad-C'!$1:$1048576,2,0),0)*100,"-"))</f>
        <v/>
      </c>
      <c r="AD16" s="54" t="str">
        <f>IF($C16="","",IFERROR(VLOOKUP(AD$3&amp;"_"&amp;AD$6&amp;"_"&amp;$B16,'Pnad-C'!$1:$1048576,HLOOKUP($C16,'Pnad-C'!$1:$1048576,2,0),0)*100,"-"))</f>
        <v/>
      </c>
    </row>
    <row r="17" spans="1:30" s="50" customFormat="1" ht="15.95" customHeight="1" x14ac:dyDescent="0.25">
      <c r="A17" s="45"/>
      <c r="B17" s="45" t="str">
        <f>B16</f>
        <v>SEMT</v>
      </c>
      <c r="C17" s="46" t="str">
        <f>$C$9&amp;"_chefe"</f>
        <v>tx_partpea_chefe</v>
      </c>
      <c r="D17" s="51" t="s">
        <v>10</v>
      </c>
      <c r="E17" s="52">
        <f>IF($C17="","",IFERROR(VLOOKUP(E$3&amp;"_"&amp;E$6&amp;"_"&amp;$B17,'Pnad-C'!$1:$1048576,HLOOKUP($C17,'Pnad-C'!$1:$1048576,2,0),0)*100,"-"))</f>
        <v>68.177270889282227</v>
      </c>
      <c r="F17" s="52">
        <f>IF($C17="","",IFERROR(VLOOKUP(F$3&amp;"_"&amp;F$6&amp;"_"&amp;$B17,'Pnad-C'!$1:$1048576,HLOOKUP($C17,'Pnad-C'!$1:$1048576,2,0),0)*100,"-"))</f>
        <v>68.369179964065552</v>
      </c>
      <c r="G17" s="52">
        <f>IF($C17="","",IFERROR(VLOOKUP(G$3&amp;"_"&amp;G$6&amp;"_"&amp;$B17,'Pnad-C'!$1:$1048576,HLOOKUP($C17,'Pnad-C'!$1:$1048576,2,0),0)*100,"-"))</f>
        <v>68.096363544464111</v>
      </c>
      <c r="H17" s="52">
        <f>IF($C17="","",IFERROR(VLOOKUP(H$3&amp;"_"&amp;H$6&amp;"_"&amp;$B17,'Pnad-C'!$1:$1048576,HLOOKUP($C17,'Pnad-C'!$1:$1048576,2,0),0)*100,"-"))</f>
        <v>68.252533674240112</v>
      </c>
      <c r="I17" s="52">
        <f>IF($C17="","",IFERROR(VLOOKUP(I$3&amp;"_"&amp;I$6&amp;"_"&amp;$B17,'Pnad-C'!$1:$1048576,HLOOKUP($C17,'Pnad-C'!$1:$1048576,2,0),0)*100,"-"))</f>
        <v>68.223834037780762</v>
      </c>
      <c r="J17" s="53"/>
      <c r="K17" s="52">
        <f>IF($C17="","",IFERROR(VLOOKUP(K$3&amp;"_"&amp;K$6&amp;"_"&amp;$B17,'Pnad-C'!$1:$1048576,HLOOKUP($C17,'Pnad-C'!$1:$1048576,2,0),0)*100,"-"))</f>
        <v>68.143802881240845</v>
      </c>
      <c r="L17" s="52">
        <f>IF($C17="","",IFERROR(VLOOKUP(L$3&amp;"_"&amp;L$6&amp;"_"&amp;$B17,'Pnad-C'!$1:$1048576,HLOOKUP($C17,'Pnad-C'!$1:$1048576,2,0),0)*100,"-"))</f>
        <v>68.709367513656616</v>
      </c>
      <c r="M17" s="52">
        <f>IF($C17="","",IFERROR(VLOOKUP(M$3&amp;"_"&amp;M$6&amp;"_"&amp;$B17,'Pnad-C'!$1:$1048576,HLOOKUP($C17,'Pnad-C'!$1:$1048576,2,0),0)*100,"-"))</f>
        <v>69.119930267333984</v>
      </c>
      <c r="N17" s="52">
        <f>IF($C17="","",IFERROR(VLOOKUP(N$3&amp;"_"&amp;N$6&amp;"_"&amp;$B17,'Pnad-C'!$1:$1048576,HLOOKUP($C17,'Pnad-C'!$1:$1048576,2,0),0)*100,"-"))</f>
        <v>68.906760215759277</v>
      </c>
      <c r="O17" s="52">
        <f>IF($C17="","",IFERROR(VLOOKUP(O$3&amp;"_"&amp;O$6&amp;"_"&amp;$B17,'Pnad-C'!$1:$1048576,HLOOKUP($C17,'Pnad-C'!$1:$1048576,2,0),0)*100,"-"))</f>
        <v>68.719965219497681</v>
      </c>
      <c r="P17" s="53"/>
      <c r="Q17" s="52">
        <f>IF($C17="","",IFERROR(VLOOKUP(Q$3&amp;"_"&amp;Q$6&amp;"_"&amp;$B17,'Pnad-C'!$1:$1048576,HLOOKUP($C17,'Pnad-C'!$1:$1048576,2,0),0)*100,"-"))</f>
        <v>69.047021865844727</v>
      </c>
      <c r="R17" s="52">
        <f>IF($C17="","",IFERROR(VLOOKUP(R$3&amp;"_"&amp;R$6&amp;"_"&amp;$B17,'Pnad-C'!$1:$1048576,HLOOKUP($C17,'Pnad-C'!$1:$1048576,2,0),0)*100,"-"))</f>
        <v>68.792766332626343</v>
      </c>
      <c r="S17" s="52">
        <f>IF($C17="","",IFERROR(VLOOKUP(S$3&amp;"_"&amp;S$6&amp;"_"&amp;$B17,'Pnad-C'!$1:$1048576,HLOOKUP($C17,'Pnad-C'!$1:$1048576,2,0),0)*100,"-"))</f>
        <v>68.322205543518066</v>
      </c>
      <c r="T17" s="52">
        <f>IF($C17="","",IFERROR(VLOOKUP(T$3&amp;"_"&amp;T$6&amp;"_"&amp;$B17,'Pnad-C'!$1:$1048576,HLOOKUP($C17,'Pnad-C'!$1:$1048576,2,0),0)*100,"-"))</f>
        <v>68.208110332489014</v>
      </c>
      <c r="U17" s="52">
        <f>IF($C17="","",IFERROR(VLOOKUP(U$3&amp;"_"&amp;U$6&amp;"_"&amp;$B17,'Pnad-C'!$1:$1048576,HLOOKUP($C17,'Pnad-C'!$1:$1048576,2,0),0)*100,"-"))</f>
        <v>68.592524528503418</v>
      </c>
      <c r="V17" s="53"/>
      <c r="W17" s="52">
        <f>IF($C17="","",IFERROR(VLOOKUP(W$3&amp;"_"&amp;W$6&amp;"_"&amp;$B17,'Pnad-C'!$1:$1048576,HLOOKUP($C17,'Pnad-C'!$1:$1048576,2,0),0)*100,"-"))</f>
        <v>67.929244041442871</v>
      </c>
      <c r="X17" s="52">
        <f>IF($C17="","",IFERROR(VLOOKUP(X$3&amp;"_"&amp;X$6&amp;"_"&amp;$B17,'Pnad-C'!$1:$1048576,HLOOKUP($C17,'Pnad-C'!$1:$1048576,2,0),0)*100,"-"))</f>
        <v>68.920612335205078</v>
      </c>
      <c r="Y17" s="52">
        <f>IF($C17="","",IFERROR(VLOOKUP(Y$3&amp;"_"&amp;Y$6&amp;"_"&amp;$B17,'Pnad-C'!$1:$1048576,HLOOKUP($C17,'Pnad-C'!$1:$1048576,2,0),0)*100,"-"))</f>
        <v>68.861538171768188</v>
      </c>
      <c r="Z17" s="52">
        <f>IF($C17="","",IFERROR(VLOOKUP(Z$3&amp;"_"&amp;Z$6&amp;"_"&amp;$B17,'Pnad-C'!$1:$1048576,HLOOKUP($C17,'Pnad-C'!$1:$1048576,2,0),0)*100,"-"))</f>
        <v>68.196606636047363</v>
      </c>
      <c r="AA17" s="52">
        <f>IF($C17="","",IFERROR(VLOOKUP(AA$3&amp;"_"&amp;AA$6&amp;"_"&amp;$B17,'Pnad-C'!$1:$1048576,HLOOKUP($C17,'Pnad-C'!$1:$1048576,2,0),0)*100,"-"))</f>
        <v>68.476998805999756</v>
      </c>
      <c r="AB17" s="53"/>
      <c r="AC17" s="52">
        <f>IF($C17="","",IFERROR(VLOOKUP(AC$3&amp;"_"&amp;AC$6&amp;"_"&amp;$B17,'Pnad-C'!$1:$1048576,HLOOKUP($C17,'Pnad-C'!$1:$1048576,2,0),0)*100,"-"))</f>
        <v>68.156707286834717</v>
      </c>
      <c r="AD17" s="52">
        <f>IF($C17="","",IFERROR(VLOOKUP(AD$3&amp;"_"&amp;AD$6&amp;"_"&amp;$B17,'Pnad-C'!$1:$1048576,HLOOKUP($C17,'Pnad-C'!$1:$1048576,2,0),0)*100,"-"))</f>
        <v>68.156707286834717</v>
      </c>
    </row>
    <row r="18" spans="1:30" s="50" customFormat="1" ht="15.95" customHeight="1" x14ac:dyDescent="0.25">
      <c r="A18" s="45"/>
      <c r="B18" s="45" t="str">
        <f t="shared" ref="B18:B21" si="1">B17</f>
        <v>SEMT</v>
      </c>
      <c r="C18" s="46" t="str">
        <f>$C$9&amp;"_conj"</f>
        <v>tx_partpea_conj</v>
      </c>
      <c r="D18" s="51" t="s">
        <v>11</v>
      </c>
      <c r="E18" s="52">
        <f>IF($C18="","",IFERROR(VLOOKUP(E$3&amp;"_"&amp;E$6&amp;"_"&amp;$B18,'Pnad-C'!$1:$1048576,HLOOKUP($C18,'Pnad-C'!$1:$1048576,2,0),0)*100,"-"))</f>
        <v>56.507116556167603</v>
      </c>
      <c r="F18" s="52">
        <f>IF($C18="","",IFERROR(VLOOKUP(F$3&amp;"_"&amp;F$6&amp;"_"&amp;$B18,'Pnad-C'!$1:$1048576,HLOOKUP($C18,'Pnad-C'!$1:$1048576,2,0),0)*100,"-"))</f>
        <v>58.230322599411011</v>
      </c>
      <c r="G18" s="52">
        <f>IF($C18="","",IFERROR(VLOOKUP(G$3&amp;"_"&amp;G$6&amp;"_"&amp;$B18,'Pnad-C'!$1:$1048576,HLOOKUP($C18,'Pnad-C'!$1:$1048576,2,0),0)*100,"-"))</f>
        <v>58.436793088912964</v>
      </c>
      <c r="H18" s="52">
        <f>IF($C18="","",IFERROR(VLOOKUP(H$3&amp;"_"&amp;H$6&amp;"_"&amp;$B18,'Pnad-C'!$1:$1048576,HLOOKUP($C18,'Pnad-C'!$1:$1048576,2,0),0)*100,"-"))</f>
        <v>58.819472789764404</v>
      </c>
      <c r="I18" s="52">
        <f>IF($C18="","",IFERROR(VLOOKUP(I$3&amp;"_"&amp;I$6&amp;"_"&amp;$B18,'Pnad-C'!$1:$1048576,HLOOKUP($C18,'Pnad-C'!$1:$1048576,2,0),0)*100,"-"))</f>
        <v>57.998424768447876</v>
      </c>
      <c r="J18" s="53"/>
      <c r="K18" s="52">
        <f>IF($C18="","",IFERROR(VLOOKUP(K$3&amp;"_"&amp;K$6&amp;"_"&amp;$B18,'Pnad-C'!$1:$1048576,HLOOKUP($C18,'Pnad-C'!$1:$1048576,2,0),0)*100,"-"))</f>
        <v>59.559917449951172</v>
      </c>
      <c r="L18" s="52">
        <f>IF($C18="","",IFERROR(VLOOKUP(L$3&amp;"_"&amp;L$6&amp;"_"&amp;$B18,'Pnad-C'!$1:$1048576,HLOOKUP($C18,'Pnad-C'!$1:$1048576,2,0),0)*100,"-"))</f>
        <v>59.989863634109497</v>
      </c>
      <c r="M18" s="52">
        <f>IF($C18="","",IFERROR(VLOOKUP(M$3&amp;"_"&amp;M$6&amp;"_"&amp;$B18,'Pnad-C'!$1:$1048576,HLOOKUP($C18,'Pnad-C'!$1:$1048576,2,0),0)*100,"-"))</f>
        <v>59.296315908432007</v>
      </c>
      <c r="N18" s="52">
        <f>IF($C18="","",IFERROR(VLOOKUP(N$3&amp;"_"&amp;N$6&amp;"_"&amp;$B18,'Pnad-C'!$1:$1048576,HLOOKUP($C18,'Pnad-C'!$1:$1048576,2,0),0)*100,"-"))</f>
        <v>57.850563526153564</v>
      </c>
      <c r="O18" s="52">
        <f>IF($C18="","",IFERROR(VLOOKUP(O$3&amp;"_"&amp;O$6&amp;"_"&amp;$B18,'Pnad-C'!$1:$1048576,HLOOKUP($C18,'Pnad-C'!$1:$1048576,2,0),0)*100,"-"))</f>
        <v>59.174168109893799</v>
      </c>
      <c r="P18" s="53"/>
      <c r="Q18" s="52">
        <f>IF($C18="","",IFERROR(VLOOKUP(Q$3&amp;"_"&amp;Q$6&amp;"_"&amp;$B18,'Pnad-C'!$1:$1048576,HLOOKUP($C18,'Pnad-C'!$1:$1048576,2,0),0)*100,"-"))</f>
        <v>58.39579701423645</v>
      </c>
      <c r="R18" s="52">
        <f>IF($C18="","",IFERROR(VLOOKUP(R$3&amp;"_"&amp;R$6&amp;"_"&amp;$B18,'Pnad-C'!$1:$1048576,HLOOKUP($C18,'Pnad-C'!$1:$1048576,2,0),0)*100,"-"))</f>
        <v>57.989823818206787</v>
      </c>
      <c r="S18" s="52">
        <f>IF($C18="","",IFERROR(VLOOKUP(S$3&amp;"_"&amp;S$6&amp;"_"&amp;$B18,'Pnad-C'!$1:$1048576,HLOOKUP($C18,'Pnad-C'!$1:$1048576,2,0),0)*100,"-"))</f>
        <v>57.996636629104614</v>
      </c>
      <c r="T18" s="52">
        <f>IF($C18="","",IFERROR(VLOOKUP(T$3&amp;"_"&amp;T$6&amp;"_"&amp;$B18,'Pnad-C'!$1:$1048576,HLOOKUP($C18,'Pnad-C'!$1:$1048576,2,0),0)*100,"-"))</f>
        <v>57.655715942382813</v>
      </c>
      <c r="U18" s="52">
        <f>IF($C18="","",IFERROR(VLOOKUP(U$3&amp;"_"&amp;U$6&amp;"_"&amp;$B18,'Pnad-C'!$1:$1048576,HLOOKUP($C18,'Pnad-C'!$1:$1048576,2,0),0)*100,"-"))</f>
        <v>58.009493350982666</v>
      </c>
      <c r="V18" s="53"/>
      <c r="W18" s="52">
        <f>IF($C18="","",IFERROR(VLOOKUP(W$3&amp;"_"&amp;W$6&amp;"_"&amp;$B18,'Pnad-C'!$1:$1048576,HLOOKUP($C18,'Pnad-C'!$1:$1048576,2,0),0)*100,"-"))</f>
        <v>57.753747701644897</v>
      </c>
      <c r="X18" s="52">
        <f>IF($C18="","",IFERROR(VLOOKUP(X$3&amp;"_"&amp;X$6&amp;"_"&amp;$B18,'Pnad-C'!$1:$1048576,HLOOKUP($C18,'Pnad-C'!$1:$1048576,2,0),0)*100,"-"))</f>
        <v>58.705699443817139</v>
      </c>
      <c r="Y18" s="52">
        <f>IF($C18="","",IFERROR(VLOOKUP(Y$3&amp;"_"&amp;Y$6&amp;"_"&amp;$B18,'Pnad-C'!$1:$1048576,HLOOKUP($C18,'Pnad-C'!$1:$1048576,2,0),0)*100,"-"))</f>
        <v>58.412647247314453</v>
      </c>
      <c r="Z18" s="52">
        <f>IF($C18="","",IFERROR(VLOOKUP(Z$3&amp;"_"&amp;Z$6&amp;"_"&amp;$B18,'Pnad-C'!$1:$1048576,HLOOKUP($C18,'Pnad-C'!$1:$1048576,2,0),0)*100,"-"))</f>
        <v>59.753936529159546</v>
      </c>
      <c r="AA18" s="52">
        <f>IF($C18="","",IFERROR(VLOOKUP(AA$3&amp;"_"&amp;AA$6&amp;"_"&amp;$B18,'Pnad-C'!$1:$1048576,HLOOKUP($C18,'Pnad-C'!$1:$1048576,2,0),0)*100,"-"))</f>
        <v>58.656507730484009</v>
      </c>
      <c r="AB18" s="53"/>
      <c r="AC18" s="52">
        <f>IF($C18="","",IFERROR(VLOOKUP(AC$3&amp;"_"&amp;AC$6&amp;"_"&amp;$B18,'Pnad-C'!$1:$1048576,HLOOKUP($C18,'Pnad-C'!$1:$1048576,2,0),0)*100,"-"))</f>
        <v>60.636502504348755</v>
      </c>
      <c r="AD18" s="52">
        <f>IF($C18="","",IFERROR(VLOOKUP(AD$3&amp;"_"&amp;AD$6&amp;"_"&amp;$B18,'Pnad-C'!$1:$1048576,HLOOKUP($C18,'Pnad-C'!$1:$1048576,2,0),0)*100,"-"))</f>
        <v>60.636502504348755</v>
      </c>
    </row>
    <row r="19" spans="1:30" s="50" customFormat="1" ht="15.95" customHeight="1" x14ac:dyDescent="0.25">
      <c r="A19" s="45"/>
      <c r="B19" s="45" t="str">
        <f t="shared" si="1"/>
        <v>SEMT</v>
      </c>
      <c r="C19" s="46" t="str">
        <f>$C$9&amp;"_filho"</f>
        <v>tx_partpea_filho</v>
      </c>
      <c r="D19" s="51" t="s">
        <v>12</v>
      </c>
      <c r="E19" s="52">
        <f>IF($C19="","",IFERROR(VLOOKUP(E$3&amp;"_"&amp;E$6&amp;"_"&amp;$B19,'Pnad-C'!$1:$1048576,HLOOKUP($C19,'Pnad-C'!$1:$1048576,2,0),0)*100,"-"))</f>
        <v>62.370532751083374</v>
      </c>
      <c r="F19" s="52">
        <f>IF($C19="","",IFERROR(VLOOKUP(F$3&amp;"_"&amp;F$6&amp;"_"&amp;$B19,'Pnad-C'!$1:$1048576,HLOOKUP($C19,'Pnad-C'!$1:$1048576,2,0),0)*100,"-"))</f>
        <v>63.007897138595581</v>
      </c>
      <c r="G19" s="52">
        <f>IF($C19="","",IFERROR(VLOOKUP(G$3&amp;"_"&amp;G$6&amp;"_"&amp;$B19,'Pnad-C'!$1:$1048576,HLOOKUP($C19,'Pnad-C'!$1:$1048576,2,0),0)*100,"-"))</f>
        <v>63.022655248641968</v>
      </c>
      <c r="H19" s="52">
        <f>IF($C19="","",IFERROR(VLOOKUP(H$3&amp;"_"&amp;H$6&amp;"_"&amp;$B19,'Pnad-C'!$1:$1048576,HLOOKUP($C19,'Pnad-C'!$1:$1048576,2,0),0)*100,"-"))</f>
        <v>62.811481952667236</v>
      </c>
      <c r="I19" s="52">
        <f>IF($C19="","",IFERROR(VLOOKUP(I$3&amp;"_"&amp;I$6&amp;"_"&amp;$B19,'Pnad-C'!$1:$1048576,HLOOKUP($C19,'Pnad-C'!$1:$1048576,2,0),0)*100,"-"))</f>
        <v>62.803143262863159</v>
      </c>
      <c r="J19" s="53"/>
      <c r="K19" s="52">
        <f>IF($C19="","",IFERROR(VLOOKUP(K$3&amp;"_"&amp;K$6&amp;"_"&amp;$B19,'Pnad-C'!$1:$1048576,HLOOKUP($C19,'Pnad-C'!$1:$1048576,2,0),0)*100,"-"))</f>
        <v>63.293939828872681</v>
      </c>
      <c r="L19" s="52">
        <f>IF($C19="","",IFERROR(VLOOKUP(L$3&amp;"_"&amp;L$6&amp;"_"&amp;$B19,'Pnad-C'!$1:$1048576,HLOOKUP($C19,'Pnad-C'!$1:$1048576,2,0),0)*100,"-"))</f>
        <v>63.545691967010498</v>
      </c>
      <c r="M19" s="52">
        <f>IF($C19="","",IFERROR(VLOOKUP(M$3&amp;"_"&amp;M$6&amp;"_"&amp;$B19,'Pnad-C'!$1:$1048576,HLOOKUP($C19,'Pnad-C'!$1:$1048576,2,0),0)*100,"-"))</f>
        <v>63.611656427383423</v>
      </c>
      <c r="N19" s="52">
        <f>IF($C19="","",IFERROR(VLOOKUP(N$3&amp;"_"&amp;N$6&amp;"_"&amp;$B19,'Pnad-C'!$1:$1048576,HLOOKUP($C19,'Pnad-C'!$1:$1048576,2,0),0)*100,"-"))</f>
        <v>61.25527024269104</v>
      </c>
      <c r="O19" s="52">
        <f>IF($C19="","",IFERROR(VLOOKUP(O$3&amp;"_"&amp;O$6&amp;"_"&amp;$B19,'Pnad-C'!$1:$1048576,HLOOKUP($C19,'Pnad-C'!$1:$1048576,2,0),0)*100,"-"))</f>
        <v>62.926638126373291</v>
      </c>
      <c r="P19" s="53"/>
      <c r="Q19" s="52">
        <f>IF($C19="","",IFERROR(VLOOKUP(Q$3&amp;"_"&amp;Q$6&amp;"_"&amp;$B19,'Pnad-C'!$1:$1048576,HLOOKUP($C19,'Pnad-C'!$1:$1048576,2,0),0)*100,"-"))</f>
        <v>61.030662059783936</v>
      </c>
      <c r="R19" s="52">
        <f>IF($C19="","",IFERROR(VLOOKUP(R$3&amp;"_"&amp;R$6&amp;"_"&amp;$B19,'Pnad-C'!$1:$1048576,HLOOKUP($C19,'Pnad-C'!$1:$1048576,2,0),0)*100,"-"))</f>
        <v>61.045163869857788</v>
      </c>
      <c r="S19" s="52">
        <f>IF($C19="","",IFERROR(VLOOKUP(S$3&amp;"_"&amp;S$6&amp;"_"&amp;$B19,'Pnad-C'!$1:$1048576,HLOOKUP($C19,'Pnad-C'!$1:$1048576,2,0),0)*100,"-"))</f>
        <v>60.704195499420166</v>
      </c>
      <c r="T19" s="52">
        <f>IF($C19="","",IFERROR(VLOOKUP(T$3&amp;"_"&amp;T$6&amp;"_"&amp;$B19,'Pnad-C'!$1:$1048576,HLOOKUP($C19,'Pnad-C'!$1:$1048576,2,0),0)*100,"-"))</f>
        <v>59.549027681350708</v>
      </c>
      <c r="U19" s="52">
        <f>IF($C19="","",IFERROR(VLOOKUP(U$3&amp;"_"&amp;U$6&amp;"_"&amp;$B19,'Pnad-C'!$1:$1048576,HLOOKUP($C19,'Pnad-C'!$1:$1048576,2,0),0)*100,"-"))</f>
        <v>60.582262277603149</v>
      </c>
      <c r="V19" s="53"/>
      <c r="W19" s="52">
        <f>IF($C19="","",IFERROR(VLOOKUP(W$3&amp;"_"&amp;W$6&amp;"_"&amp;$B19,'Pnad-C'!$1:$1048576,HLOOKUP($C19,'Pnad-C'!$1:$1048576,2,0),0)*100,"-"))</f>
        <v>60.672605037689209</v>
      </c>
      <c r="X19" s="52">
        <f>IF($C19="","",IFERROR(VLOOKUP(X$3&amp;"_"&amp;X$6&amp;"_"&amp;$B19,'Pnad-C'!$1:$1048576,HLOOKUP($C19,'Pnad-C'!$1:$1048576,2,0),0)*100,"-"))</f>
        <v>60.591417551040649</v>
      </c>
      <c r="Y19" s="52">
        <f>IF($C19="","",IFERROR(VLOOKUP(Y$3&amp;"_"&amp;Y$6&amp;"_"&amp;$B19,'Pnad-C'!$1:$1048576,HLOOKUP($C19,'Pnad-C'!$1:$1048576,2,0),0)*100,"-"))</f>
        <v>60.621172189712524</v>
      </c>
      <c r="Z19" s="52">
        <f>IF($C19="","",IFERROR(VLOOKUP(Z$3&amp;"_"&amp;Z$6&amp;"_"&amp;$B19,'Pnad-C'!$1:$1048576,HLOOKUP($C19,'Pnad-C'!$1:$1048576,2,0),0)*100,"-"))</f>
        <v>60.970354080200195</v>
      </c>
      <c r="AA19" s="52">
        <f>IF($C19="","",IFERROR(VLOOKUP(AA$3&amp;"_"&amp;AA$6&amp;"_"&amp;$B19,'Pnad-C'!$1:$1048576,HLOOKUP($C19,'Pnad-C'!$1:$1048576,2,0),0)*100,"-"))</f>
        <v>60.713887214660645</v>
      </c>
      <c r="AB19" s="53"/>
      <c r="AC19" s="52">
        <f>IF($C19="","",IFERROR(VLOOKUP(AC$3&amp;"_"&amp;AC$6&amp;"_"&amp;$B19,'Pnad-C'!$1:$1048576,HLOOKUP($C19,'Pnad-C'!$1:$1048576,2,0),0)*100,"-"))</f>
        <v>61.595195531845093</v>
      </c>
      <c r="AD19" s="52">
        <f>IF($C19="","",IFERROR(VLOOKUP(AD$3&amp;"_"&amp;AD$6&amp;"_"&amp;$B19,'Pnad-C'!$1:$1048576,HLOOKUP($C19,'Pnad-C'!$1:$1048576,2,0),0)*100,"-"))</f>
        <v>61.595195531845093</v>
      </c>
    </row>
    <row r="20" spans="1:30" s="50" customFormat="1" ht="15.95" customHeight="1" x14ac:dyDescent="0.25">
      <c r="A20" s="45"/>
      <c r="B20" s="45" t="str">
        <f t="shared" si="1"/>
        <v>SEMT</v>
      </c>
      <c r="C20" s="46" t="str">
        <f>$C$9&amp;"_outro_parente"</f>
        <v>tx_partpea_outro_parente</v>
      </c>
      <c r="D20" s="51" t="s">
        <v>13</v>
      </c>
      <c r="E20" s="52">
        <f>IF($C20="","",IFERROR(VLOOKUP(E$3&amp;"_"&amp;E$6&amp;"_"&amp;$B20,'Pnad-C'!$1:$1048576,HLOOKUP($C20,'Pnad-C'!$1:$1048576,2,0),0)*100,"-"))</f>
        <v>51.466590166091919</v>
      </c>
      <c r="F20" s="52">
        <f>IF($C20="","",IFERROR(VLOOKUP(F$3&amp;"_"&amp;F$6&amp;"_"&amp;$B20,'Pnad-C'!$1:$1048576,HLOOKUP($C20,'Pnad-C'!$1:$1048576,2,0),0)*100,"-"))</f>
        <v>51.420056819915771</v>
      </c>
      <c r="G20" s="52">
        <f>IF($C20="","",IFERROR(VLOOKUP(G$3&amp;"_"&amp;G$6&amp;"_"&amp;$B20,'Pnad-C'!$1:$1048576,HLOOKUP($C20,'Pnad-C'!$1:$1048576,2,0),0)*100,"-"))</f>
        <v>51.669406890869141</v>
      </c>
      <c r="H20" s="52">
        <f>IF($C20="","",IFERROR(VLOOKUP(H$3&amp;"_"&amp;H$6&amp;"_"&amp;$B20,'Pnad-C'!$1:$1048576,HLOOKUP($C20,'Pnad-C'!$1:$1048576,2,0),0)*100,"-"))</f>
        <v>50.799709558486938</v>
      </c>
      <c r="I20" s="52">
        <f>IF($C20="","",IFERROR(VLOOKUP(I$3&amp;"_"&amp;I$6&amp;"_"&amp;$B20,'Pnad-C'!$1:$1048576,HLOOKUP($C20,'Pnad-C'!$1:$1048576,2,0),0)*100,"-"))</f>
        <v>51.338940858840942</v>
      </c>
      <c r="J20" s="53"/>
      <c r="K20" s="52">
        <f>IF($C20="","",IFERROR(VLOOKUP(K$3&amp;"_"&amp;K$6&amp;"_"&amp;$B20,'Pnad-C'!$1:$1048576,HLOOKUP($C20,'Pnad-C'!$1:$1048576,2,0),0)*100,"-"))</f>
        <v>49.489954113960266</v>
      </c>
      <c r="L20" s="52">
        <f>IF($C20="","",IFERROR(VLOOKUP(L$3&amp;"_"&amp;L$6&amp;"_"&amp;$B20,'Pnad-C'!$1:$1048576,HLOOKUP($C20,'Pnad-C'!$1:$1048576,2,0),0)*100,"-"))</f>
        <v>48.492363095283508</v>
      </c>
      <c r="M20" s="52">
        <f>IF($C20="","",IFERROR(VLOOKUP(M$3&amp;"_"&amp;M$6&amp;"_"&amp;$B20,'Pnad-C'!$1:$1048576,HLOOKUP($C20,'Pnad-C'!$1:$1048576,2,0),0)*100,"-"))</f>
        <v>49.94274377822876</v>
      </c>
      <c r="N20" s="52">
        <f>IF($C20="","",IFERROR(VLOOKUP(N$3&amp;"_"&amp;N$6&amp;"_"&amp;$B20,'Pnad-C'!$1:$1048576,HLOOKUP($C20,'Pnad-C'!$1:$1048576,2,0),0)*100,"-"))</f>
        <v>51.164835691452026</v>
      </c>
      <c r="O20" s="52">
        <f>IF($C20="","",IFERROR(VLOOKUP(O$3&amp;"_"&amp;O$6&amp;"_"&amp;$B20,'Pnad-C'!$1:$1048576,HLOOKUP($C20,'Pnad-C'!$1:$1048576,2,0),0)*100,"-"))</f>
        <v>49.77247416973114</v>
      </c>
      <c r="P20" s="53"/>
      <c r="Q20" s="52">
        <f>IF($C20="","",IFERROR(VLOOKUP(Q$3&amp;"_"&amp;Q$6&amp;"_"&amp;$B20,'Pnad-C'!$1:$1048576,HLOOKUP($C20,'Pnad-C'!$1:$1048576,2,0),0)*100,"-"))</f>
        <v>48.937034606933594</v>
      </c>
      <c r="R20" s="52">
        <f>IF($C20="","",IFERROR(VLOOKUP(R$3&amp;"_"&amp;R$6&amp;"_"&amp;$B20,'Pnad-C'!$1:$1048576,HLOOKUP($C20,'Pnad-C'!$1:$1048576,2,0),0)*100,"-"))</f>
        <v>48.09592068195343</v>
      </c>
      <c r="S20" s="52">
        <f>IF($C20="","",IFERROR(VLOOKUP(S$3&amp;"_"&amp;S$6&amp;"_"&amp;$B20,'Pnad-C'!$1:$1048576,HLOOKUP($C20,'Pnad-C'!$1:$1048576,2,0),0)*100,"-"))</f>
        <v>47.630506753921509</v>
      </c>
      <c r="T20" s="52">
        <f>IF($C20="","",IFERROR(VLOOKUP(T$3&amp;"_"&amp;T$6&amp;"_"&amp;$B20,'Pnad-C'!$1:$1048576,HLOOKUP($C20,'Pnad-C'!$1:$1048576,2,0),0)*100,"-"))</f>
        <v>47.326463460922241</v>
      </c>
      <c r="U20" s="52">
        <f>IF($C20="","",IFERROR(VLOOKUP(U$3&amp;"_"&amp;U$6&amp;"_"&amp;$B20,'Pnad-C'!$1:$1048576,HLOOKUP($C20,'Pnad-C'!$1:$1048576,2,0),0)*100,"-"))</f>
        <v>47.997480630874634</v>
      </c>
      <c r="V20" s="53"/>
      <c r="W20" s="52">
        <f>IF($C20="","",IFERROR(VLOOKUP(W$3&amp;"_"&amp;W$6&amp;"_"&amp;$B20,'Pnad-C'!$1:$1048576,HLOOKUP($C20,'Pnad-C'!$1:$1048576,2,0),0)*100,"-"))</f>
        <v>46.213945746421814</v>
      </c>
      <c r="X20" s="52">
        <f>IF($C20="","",IFERROR(VLOOKUP(X$3&amp;"_"&amp;X$6&amp;"_"&amp;$B20,'Pnad-C'!$1:$1048576,HLOOKUP($C20,'Pnad-C'!$1:$1048576,2,0),0)*100,"-"))</f>
        <v>46.424844861030579</v>
      </c>
      <c r="Y20" s="52">
        <f>IF($C20="","",IFERROR(VLOOKUP(Y$3&amp;"_"&amp;Y$6&amp;"_"&amp;$B20,'Pnad-C'!$1:$1048576,HLOOKUP($C20,'Pnad-C'!$1:$1048576,2,0),0)*100,"-"))</f>
        <v>48.280459642410278</v>
      </c>
      <c r="Z20" s="52">
        <f>IF($C20="","",IFERROR(VLOOKUP(Z$3&amp;"_"&amp;Z$6&amp;"_"&amp;$B20,'Pnad-C'!$1:$1048576,HLOOKUP($C20,'Pnad-C'!$1:$1048576,2,0),0)*100,"-"))</f>
        <v>50.196975469589233</v>
      </c>
      <c r="AA20" s="52">
        <f>IF($C20="","",IFERROR(VLOOKUP(AA$3&amp;"_"&amp;AA$6&amp;"_"&amp;$B20,'Pnad-C'!$1:$1048576,HLOOKUP($C20,'Pnad-C'!$1:$1048576,2,0),0)*100,"-"))</f>
        <v>47.779056429862976</v>
      </c>
      <c r="AB20" s="53"/>
      <c r="AC20" s="52">
        <f>IF($C20="","",IFERROR(VLOOKUP(AC$3&amp;"_"&amp;AC$6&amp;"_"&amp;$B20,'Pnad-C'!$1:$1048576,HLOOKUP($C20,'Pnad-C'!$1:$1048576,2,0),0)*100,"-"))</f>
        <v>50.389754772186279</v>
      </c>
      <c r="AD20" s="52">
        <f>IF($C20="","",IFERROR(VLOOKUP(AD$3&amp;"_"&amp;AD$6&amp;"_"&amp;$B20,'Pnad-C'!$1:$1048576,HLOOKUP($C20,'Pnad-C'!$1:$1048576,2,0),0)*100,"-"))</f>
        <v>50.389754772186279</v>
      </c>
    </row>
    <row r="21" spans="1:30" s="50" customFormat="1" ht="15.95" customHeight="1" x14ac:dyDescent="0.25">
      <c r="A21" s="45"/>
      <c r="B21" s="45" t="str">
        <f t="shared" si="1"/>
        <v>SEMT</v>
      </c>
      <c r="C21" s="46" t="str">
        <f>$C$9&amp;"_outro_nao_parente"</f>
        <v>tx_partpea_outro_nao_parente</v>
      </c>
      <c r="D21" s="51" t="s">
        <v>14</v>
      </c>
      <c r="E21" s="56">
        <f>IF($C21="","",IFERROR(VLOOKUP(E$3&amp;"_"&amp;E$6&amp;"_"&amp;$B21,'Pnad-C'!$1:$1048576,HLOOKUP($C21,'Pnad-C'!$1:$1048576,2,0),0)*100,"-"))</f>
        <v>75.522691011428833</v>
      </c>
      <c r="F21" s="56">
        <f>IF($C21="","",IFERROR(VLOOKUP(F$3&amp;"_"&amp;F$6&amp;"_"&amp;$B21,'Pnad-C'!$1:$1048576,HLOOKUP($C21,'Pnad-C'!$1:$1048576,2,0),0)*100,"-"))</f>
        <v>77.467852830886841</v>
      </c>
      <c r="G21" s="56">
        <f>IF($C21="","",IFERROR(VLOOKUP(G$3&amp;"_"&amp;G$6&amp;"_"&amp;$B21,'Pnad-C'!$1:$1048576,HLOOKUP($C21,'Pnad-C'!$1:$1048576,2,0),0)*100,"-"))</f>
        <v>73.259168863296509</v>
      </c>
      <c r="H21" s="56">
        <f>IF($C21="","",IFERROR(VLOOKUP(H$3&amp;"_"&amp;H$6&amp;"_"&amp;$B21,'Pnad-C'!$1:$1048576,HLOOKUP($C21,'Pnad-C'!$1:$1048576,2,0),0)*100,"-"))</f>
        <v>78.244125843048096</v>
      </c>
      <c r="I21" s="56">
        <f>IF($C21="","",IFERROR(VLOOKUP(I$3&amp;"_"&amp;I$6&amp;"_"&amp;$B21,'Pnad-C'!$1:$1048576,HLOOKUP($C21,'Pnad-C'!$1:$1048576,2,0),0)*100,"-"))</f>
        <v>76.12345814704895</v>
      </c>
      <c r="J21" s="53"/>
      <c r="K21" s="56">
        <f>IF($C21="","",IFERROR(VLOOKUP(K$3&amp;"_"&amp;K$6&amp;"_"&amp;$B21,'Pnad-C'!$1:$1048576,HLOOKUP($C21,'Pnad-C'!$1:$1048576,2,0),0)*100,"-"))</f>
        <v>79.67219352722168</v>
      </c>
      <c r="L21" s="56">
        <f>IF($C21="","",IFERROR(VLOOKUP(L$3&amp;"_"&amp;L$6&amp;"_"&amp;$B21,'Pnad-C'!$1:$1048576,HLOOKUP($C21,'Pnad-C'!$1:$1048576,2,0),0)*100,"-"))</f>
        <v>82.207125425338745</v>
      </c>
      <c r="M21" s="56">
        <f>IF($C21="","",IFERROR(VLOOKUP(M$3&amp;"_"&amp;M$6&amp;"_"&amp;$B21,'Pnad-C'!$1:$1048576,HLOOKUP($C21,'Pnad-C'!$1:$1048576,2,0),0)*100,"-"))</f>
        <v>83.876526355743408</v>
      </c>
      <c r="N21" s="56">
        <f>IF($C21="","",IFERROR(VLOOKUP(N$3&amp;"_"&amp;N$6&amp;"_"&amp;$B21,'Pnad-C'!$1:$1048576,HLOOKUP($C21,'Pnad-C'!$1:$1048576,2,0),0)*100,"-"))</f>
        <v>80.553364753723145</v>
      </c>
      <c r="O21" s="56">
        <f>IF($C21="","",IFERROR(VLOOKUP(O$3&amp;"_"&amp;O$6&amp;"_"&amp;$B21,'Pnad-C'!$1:$1048576,HLOOKUP($C21,'Pnad-C'!$1:$1048576,2,0),0)*100,"-"))</f>
        <v>81.577301025390625</v>
      </c>
      <c r="P21" s="53"/>
      <c r="Q21" s="56">
        <f>IF($C21="","",IFERROR(VLOOKUP(Q$3&amp;"_"&amp;Q$6&amp;"_"&amp;$B21,'Pnad-C'!$1:$1048576,HLOOKUP($C21,'Pnad-C'!$1:$1048576,2,0),0)*100,"-"))</f>
        <v>82.689064741134644</v>
      </c>
      <c r="R21" s="56">
        <f>IF($C21="","",IFERROR(VLOOKUP(R$3&amp;"_"&amp;R$6&amp;"_"&amp;$B21,'Pnad-C'!$1:$1048576,HLOOKUP($C21,'Pnad-C'!$1:$1048576,2,0),0)*100,"-"))</f>
        <v>79.611682891845703</v>
      </c>
      <c r="S21" s="56">
        <f>IF($C21="","",IFERROR(VLOOKUP(S$3&amp;"_"&amp;S$6&amp;"_"&amp;$B21,'Pnad-C'!$1:$1048576,HLOOKUP($C21,'Pnad-C'!$1:$1048576,2,0),0)*100,"-"))</f>
        <v>82.446163892745972</v>
      </c>
      <c r="T21" s="56">
        <f>IF($C21="","",IFERROR(VLOOKUP(T$3&amp;"_"&amp;T$6&amp;"_"&amp;$B21,'Pnad-C'!$1:$1048576,HLOOKUP($C21,'Pnad-C'!$1:$1048576,2,0),0)*100,"-"))</f>
        <v>80.921059846878052</v>
      </c>
      <c r="U21" s="56">
        <f>IF($C21="","",IFERROR(VLOOKUP(U$3&amp;"_"&amp;U$6&amp;"_"&amp;$B21,'Pnad-C'!$1:$1048576,HLOOKUP($C21,'Pnad-C'!$1:$1048576,2,0),0)*100,"-"))</f>
        <v>81.416994333267212</v>
      </c>
      <c r="V21" s="53"/>
      <c r="W21" s="56">
        <f>IF($C21="","",IFERROR(VLOOKUP(W$3&amp;"_"&amp;W$6&amp;"_"&amp;$B21,'Pnad-C'!$1:$1048576,HLOOKUP($C21,'Pnad-C'!$1:$1048576,2,0),0)*100,"-"))</f>
        <v>79.583925008773804</v>
      </c>
      <c r="X21" s="56">
        <f>IF($C21="","",IFERROR(VLOOKUP(X$3&amp;"_"&amp;X$6&amp;"_"&amp;$B21,'Pnad-C'!$1:$1048576,HLOOKUP($C21,'Pnad-C'!$1:$1048576,2,0),0)*100,"-"))</f>
        <v>83.638924360275269</v>
      </c>
      <c r="Y21" s="56">
        <f>IF($C21="","",IFERROR(VLOOKUP(Y$3&amp;"_"&amp;Y$6&amp;"_"&amp;$B21,'Pnad-C'!$1:$1048576,HLOOKUP($C21,'Pnad-C'!$1:$1048576,2,0),0)*100,"-"))</f>
        <v>77.687376737594604</v>
      </c>
      <c r="Z21" s="56">
        <f>IF($C21="","",IFERROR(VLOOKUP(Z$3&amp;"_"&amp;Z$6&amp;"_"&amp;$B21,'Pnad-C'!$1:$1048576,HLOOKUP($C21,'Pnad-C'!$1:$1048576,2,0),0)*100,"-"))</f>
        <v>79.183870553970337</v>
      </c>
      <c r="AA21" s="56">
        <f>IF($C21="","",IFERROR(VLOOKUP(AA$3&amp;"_"&amp;AA$6&amp;"_"&amp;$B21,'Pnad-C'!$1:$1048576,HLOOKUP($C21,'Pnad-C'!$1:$1048576,2,0),0)*100,"-"))</f>
        <v>80.023527145385742</v>
      </c>
      <c r="AB21" s="53"/>
      <c r="AC21" s="56">
        <f>IF($C21="","",IFERROR(VLOOKUP(AC$3&amp;"_"&amp;AC$6&amp;"_"&amp;$B21,'Pnad-C'!$1:$1048576,HLOOKUP($C21,'Pnad-C'!$1:$1048576,2,0),0)*100,"-"))</f>
        <v>82.019227743148804</v>
      </c>
      <c r="AD21" s="56">
        <f>IF($C21="","",IFERROR(VLOOKUP(AD$3&amp;"_"&amp;AD$6&amp;"_"&amp;$B21,'Pnad-C'!$1:$1048576,HLOOKUP($C21,'Pnad-C'!$1:$1048576,2,0),0)*100,"-"))</f>
        <v>82.019227743148804</v>
      </c>
    </row>
    <row r="22" spans="1:30" s="50" customFormat="1" ht="15" customHeight="1" x14ac:dyDescent="0.25">
      <c r="A22" s="45"/>
      <c r="B22" s="45" t="s">
        <v>17</v>
      </c>
      <c r="C22" s="46"/>
      <c r="D22" s="57" t="s">
        <v>18</v>
      </c>
      <c r="E22" s="54"/>
      <c r="F22" s="54"/>
      <c r="G22" s="54" t="str">
        <f>IF($C22="","",IFERROR(VLOOKUP(G$3&amp;"_"&amp;G$6&amp;"_"&amp;$B22,'Pnad-C'!$1:$1048576,HLOOKUP($C22,'Pnad-C'!$1:$1048576,2,0),0)*100,"-"))</f>
        <v/>
      </c>
      <c r="H22" s="54" t="str">
        <f>IF($C22="","",IFERROR(VLOOKUP(H$3&amp;"_"&amp;H$6&amp;"_"&amp;$B22,'Pnad-C'!$1:$1048576,HLOOKUP($C22,'Pnad-C'!$1:$1048576,2,0),0)*100,"-"))</f>
        <v/>
      </c>
      <c r="I22" s="54" t="str">
        <f>IF($C22="","",IFERROR(VLOOKUP(I$3&amp;"_"&amp;I$6&amp;"_"&amp;$B22,'Pnad-C'!$1:$1048576,HLOOKUP($C22,'Pnad-C'!$1:$1048576,2,0),0)*100,"-"))</f>
        <v/>
      </c>
      <c r="J22" s="55"/>
      <c r="K22" s="54" t="str">
        <f>IF($C22="","",IFERROR(VLOOKUP(K$3&amp;"_"&amp;K$6&amp;"_"&amp;$B22,'Pnad-C'!$1:$1048576,HLOOKUP($C22,'Pnad-C'!$1:$1048576,2,0),0)*100,"-"))</f>
        <v/>
      </c>
      <c r="L22" s="54" t="str">
        <f>IF($C22="","",IFERROR(VLOOKUP(L$3&amp;"_"&amp;L$6&amp;"_"&amp;$B22,'Pnad-C'!$1:$1048576,HLOOKUP($C22,'Pnad-C'!$1:$1048576,2,0),0)*100,"-"))</f>
        <v/>
      </c>
      <c r="M22" s="54" t="str">
        <f>IF($C22="","",IFERROR(VLOOKUP(M$3&amp;"_"&amp;M$6&amp;"_"&amp;$B22,'Pnad-C'!$1:$1048576,HLOOKUP($C22,'Pnad-C'!$1:$1048576,2,0),0)*100,"-"))</f>
        <v/>
      </c>
      <c r="N22" s="54" t="str">
        <f>IF($C22="","",IFERROR(VLOOKUP(N$3&amp;"_"&amp;N$6&amp;"_"&amp;$B22,'Pnad-C'!$1:$1048576,HLOOKUP($C22,'Pnad-C'!$1:$1048576,2,0),0)*100,"-"))</f>
        <v/>
      </c>
      <c r="O22" s="54" t="str">
        <f>IF($C22="","",IFERROR(VLOOKUP(O$3&amp;"_"&amp;O$6&amp;"_"&amp;$B22,'Pnad-C'!$1:$1048576,HLOOKUP($C22,'Pnad-C'!$1:$1048576,2,0),0)*100,"-"))</f>
        <v/>
      </c>
      <c r="P22" s="55"/>
      <c r="Q22" s="54" t="str">
        <f>IF($C22="","",IFERROR(VLOOKUP(Q$3&amp;"_"&amp;Q$6&amp;"_"&amp;$B22,'Pnad-C'!$1:$1048576,HLOOKUP($C22,'Pnad-C'!$1:$1048576,2,0),0)*100,"-"))</f>
        <v/>
      </c>
      <c r="R22" s="54" t="str">
        <f>IF($C22="","",IFERROR(VLOOKUP(R$3&amp;"_"&amp;R$6&amp;"_"&amp;$B22,'Pnad-C'!$1:$1048576,HLOOKUP($C22,'Pnad-C'!$1:$1048576,2,0),0)*100,"-"))</f>
        <v/>
      </c>
      <c r="S22" s="54" t="str">
        <f>IF($C22="","",IFERROR(VLOOKUP(S$3&amp;"_"&amp;S$6&amp;"_"&amp;$B22,'Pnad-C'!$1:$1048576,HLOOKUP($C22,'Pnad-C'!$1:$1048576,2,0),0)*100,"-"))</f>
        <v/>
      </c>
      <c r="T22" s="54" t="str">
        <f>IF($C22="","",IFERROR(VLOOKUP(T$3&amp;"_"&amp;T$6&amp;"_"&amp;$B22,'Pnad-C'!$1:$1048576,HLOOKUP($C22,'Pnad-C'!$1:$1048576,2,0),0)*100,"-"))</f>
        <v/>
      </c>
      <c r="U22" s="54" t="str">
        <f>IF($C22="","",IFERROR(VLOOKUP(U$3&amp;"_"&amp;U$6&amp;"_"&amp;$B22,'Pnad-C'!$1:$1048576,HLOOKUP($C22,'Pnad-C'!$1:$1048576,2,0),0)*100,"-"))</f>
        <v/>
      </c>
      <c r="V22" s="55"/>
      <c r="W22" s="54" t="str">
        <f>IF($C22="","",IFERROR(VLOOKUP(W$3&amp;"_"&amp;W$6&amp;"_"&amp;$B22,'Pnad-C'!$1:$1048576,HLOOKUP($C22,'Pnad-C'!$1:$1048576,2,0),0)*100,"-"))</f>
        <v/>
      </c>
      <c r="X22" s="54" t="str">
        <f>IF($C22="","",IFERROR(VLOOKUP(X$3&amp;"_"&amp;X$6&amp;"_"&amp;$B22,'Pnad-C'!$1:$1048576,HLOOKUP($C22,'Pnad-C'!$1:$1048576,2,0),0)*100,"-"))</f>
        <v/>
      </c>
      <c r="Y22" s="54" t="str">
        <f>IF($C22="","",IFERROR(VLOOKUP(Y$3&amp;"_"&amp;Y$6&amp;"_"&amp;$B22,'Pnad-C'!$1:$1048576,HLOOKUP($C22,'Pnad-C'!$1:$1048576,2,0),0)*100,"-"))</f>
        <v/>
      </c>
      <c r="Z22" s="54" t="str">
        <f>IF($C22="","",IFERROR(VLOOKUP(Z$3&amp;"_"&amp;Z$6&amp;"_"&amp;$B22,'Pnad-C'!$1:$1048576,HLOOKUP($C22,'Pnad-C'!$1:$1048576,2,0),0)*100,"-"))</f>
        <v/>
      </c>
      <c r="AA22" s="54" t="str">
        <f>IF($C22="","",IFERROR(VLOOKUP(AA$3&amp;"_"&amp;AA$6&amp;"_"&amp;$B22,'Pnad-C'!$1:$1048576,HLOOKUP($C22,'Pnad-C'!$1:$1048576,2,0),0)*100,"-"))</f>
        <v/>
      </c>
      <c r="AB22" s="55"/>
      <c r="AC22" s="54" t="str">
        <f>IF($C22="","",IFERROR(VLOOKUP(AC$3&amp;"_"&amp;AC$6&amp;"_"&amp;$B22,'Pnad-C'!$1:$1048576,HLOOKUP($C22,'Pnad-C'!$1:$1048576,2,0),0)*100,"-"))</f>
        <v/>
      </c>
      <c r="AD22" s="54" t="str">
        <f>IF($C22="","",IFERROR(VLOOKUP(AD$3&amp;"_"&amp;AD$6&amp;"_"&amp;$B22,'Pnad-C'!$1:$1048576,HLOOKUP($C22,'Pnad-C'!$1:$1048576,2,0),0)*100,"-"))</f>
        <v/>
      </c>
    </row>
    <row r="23" spans="1:30" s="50" customFormat="1" ht="15.95" customHeight="1" x14ac:dyDescent="0.25">
      <c r="A23" s="45"/>
      <c r="B23" s="45" t="str">
        <f>B22</f>
        <v>RMRJ</v>
      </c>
      <c r="C23" s="46" t="str">
        <f>$C$9&amp;"_chefe"</f>
        <v>tx_partpea_chefe</v>
      </c>
      <c r="D23" s="51" t="s">
        <v>10</v>
      </c>
      <c r="E23" s="52">
        <f>IF($C23="","",IFERROR(VLOOKUP(E$3&amp;"_"&amp;E$6&amp;"_"&amp;$B23,'Pnad-C'!$1:$1048576,HLOOKUP($C23,'Pnad-C'!$1:$1048576,2,0),0)*100,"-"))</f>
        <v>65.577554702758789</v>
      </c>
      <c r="F23" s="52">
        <f>IF($C23="","",IFERROR(VLOOKUP(F$3&amp;"_"&amp;F$6&amp;"_"&amp;$B23,'Pnad-C'!$1:$1048576,HLOOKUP($C23,'Pnad-C'!$1:$1048576,2,0),0)*100,"-"))</f>
        <v>65.779024362564087</v>
      </c>
      <c r="G23" s="52">
        <f>IF($C23="","",IFERROR(VLOOKUP(G$3&amp;"_"&amp;G$6&amp;"_"&amp;$B23,'Pnad-C'!$1:$1048576,HLOOKUP($C23,'Pnad-C'!$1:$1048576,2,0),0)*100,"-"))</f>
        <v>64.991462230682373</v>
      </c>
      <c r="H23" s="52">
        <f>IF($C23="","",IFERROR(VLOOKUP(H$3&amp;"_"&amp;H$6&amp;"_"&amp;$B23,'Pnad-C'!$1:$1048576,HLOOKUP($C23,'Pnad-C'!$1:$1048576,2,0),0)*100,"-"))</f>
        <v>65.122801065444946</v>
      </c>
      <c r="I23" s="52">
        <f>IF($C23="","",IFERROR(VLOOKUP(I$3&amp;"_"&amp;I$6&amp;"_"&amp;$B23,'Pnad-C'!$1:$1048576,HLOOKUP($C23,'Pnad-C'!$1:$1048576,2,0),0)*100,"-"))</f>
        <v>65.367710590362549</v>
      </c>
      <c r="J23" s="53"/>
      <c r="K23" s="52">
        <f>IF($C23="","",IFERROR(VLOOKUP(K$3&amp;"_"&amp;K$6&amp;"_"&amp;$B23,'Pnad-C'!$1:$1048576,HLOOKUP($C23,'Pnad-C'!$1:$1048576,2,0),0)*100,"-"))</f>
        <v>64.461028575897217</v>
      </c>
      <c r="L23" s="52">
        <f>IF($C23="","",IFERROR(VLOOKUP(L$3&amp;"_"&amp;L$6&amp;"_"&amp;$B23,'Pnad-C'!$1:$1048576,HLOOKUP($C23,'Pnad-C'!$1:$1048576,2,0),0)*100,"-"))</f>
        <v>64.121741056442261</v>
      </c>
      <c r="M23" s="52">
        <f>IF($C23="","",IFERROR(VLOOKUP(M$3&amp;"_"&amp;M$6&amp;"_"&amp;$B23,'Pnad-C'!$1:$1048576,HLOOKUP($C23,'Pnad-C'!$1:$1048576,2,0),0)*100,"-"))</f>
        <v>65.220451354980469</v>
      </c>
      <c r="N23" s="52">
        <f>IF($C23="","",IFERROR(VLOOKUP(N$3&amp;"_"&amp;N$6&amp;"_"&amp;$B23,'Pnad-C'!$1:$1048576,HLOOKUP($C23,'Pnad-C'!$1:$1048576,2,0),0)*100,"-"))</f>
        <v>63.717466592788696</v>
      </c>
      <c r="O23" s="52">
        <f>IF($C23="","",IFERROR(VLOOKUP(O$3&amp;"_"&amp;O$6&amp;"_"&amp;$B23,'Pnad-C'!$1:$1048576,HLOOKUP($C23,'Pnad-C'!$1:$1048576,2,0),0)*100,"-"))</f>
        <v>64.380168914794922</v>
      </c>
      <c r="P23" s="53"/>
      <c r="Q23" s="52">
        <f>IF($C23="","",IFERROR(VLOOKUP(Q$3&amp;"_"&amp;Q$6&amp;"_"&amp;$B23,'Pnad-C'!$1:$1048576,HLOOKUP($C23,'Pnad-C'!$1:$1048576,2,0),0)*100,"-"))</f>
        <v>64.448529481887817</v>
      </c>
      <c r="R23" s="52">
        <f>IF($C23="","",IFERROR(VLOOKUP(R$3&amp;"_"&amp;R$6&amp;"_"&amp;$B23,'Pnad-C'!$1:$1048576,HLOOKUP($C23,'Pnad-C'!$1:$1048576,2,0),0)*100,"-"))</f>
        <v>63.879245519638062</v>
      </c>
      <c r="S23" s="52">
        <f>IF($C23="","",IFERROR(VLOOKUP(S$3&amp;"_"&amp;S$6&amp;"_"&amp;$B23,'Pnad-C'!$1:$1048576,HLOOKUP($C23,'Pnad-C'!$1:$1048576,2,0),0)*100,"-"))</f>
        <v>63.013911247253418</v>
      </c>
      <c r="T23" s="52">
        <f>IF($C23="","",IFERROR(VLOOKUP(T$3&amp;"_"&amp;T$6&amp;"_"&amp;$B23,'Pnad-C'!$1:$1048576,HLOOKUP($C23,'Pnad-C'!$1:$1048576,2,0),0)*100,"-"))</f>
        <v>62.335509061813354</v>
      </c>
      <c r="U23" s="52">
        <f>IF($C23="","",IFERROR(VLOOKUP(U$3&amp;"_"&amp;U$6&amp;"_"&amp;$B23,'Pnad-C'!$1:$1048576,HLOOKUP($C23,'Pnad-C'!$1:$1048576,2,0),0)*100,"-"))</f>
        <v>63.419300317764282</v>
      </c>
      <c r="V23" s="53"/>
      <c r="W23" s="52">
        <f>IF($C23="","",IFERROR(VLOOKUP(W$3&amp;"_"&amp;W$6&amp;"_"&amp;$B23,'Pnad-C'!$1:$1048576,HLOOKUP($C23,'Pnad-C'!$1:$1048576,2,0),0)*100,"-"))</f>
        <v>61.484122276306152</v>
      </c>
      <c r="X23" s="52">
        <f>IF($C23="","",IFERROR(VLOOKUP(X$3&amp;"_"&amp;X$6&amp;"_"&amp;$B23,'Pnad-C'!$1:$1048576,HLOOKUP($C23,'Pnad-C'!$1:$1048576,2,0),0)*100,"-"))</f>
        <v>62.581998109817505</v>
      </c>
      <c r="Y23" s="52">
        <f>IF($C23="","",IFERROR(VLOOKUP(Y$3&amp;"_"&amp;Y$6&amp;"_"&amp;$B23,'Pnad-C'!$1:$1048576,HLOOKUP($C23,'Pnad-C'!$1:$1048576,2,0),0)*100,"-"))</f>
        <v>63.548344373703003</v>
      </c>
      <c r="Z23" s="52">
        <f>IF($C23="","",IFERROR(VLOOKUP(Z$3&amp;"_"&amp;Z$6&amp;"_"&amp;$B23,'Pnad-C'!$1:$1048576,HLOOKUP($C23,'Pnad-C'!$1:$1048576,2,0),0)*100,"-"))</f>
        <v>62.822723388671875</v>
      </c>
      <c r="AA23" s="52">
        <f>IF($C23="","",IFERROR(VLOOKUP(AA$3&amp;"_"&amp;AA$6&amp;"_"&amp;$B23,'Pnad-C'!$1:$1048576,HLOOKUP($C23,'Pnad-C'!$1:$1048576,2,0),0)*100,"-"))</f>
        <v>62.609297037124634</v>
      </c>
      <c r="AB23" s="53"/>
      <c r="AC23" s="52">
        <f>IF($C23="","",IFERROR(VLOOKUP(AC$3&amp;"_"&amp;AC$6&amp;"_"&amp;$B23,'Pnad-C'!$1:$1048576,HLOOKUP($C23,'Pnad-C'!$1:$1048576,2,0),0)*100,"-"))</f>
        <v>62.040764093399048</v>
      </c>
      <c r="AD23" s="52">
        <f>IF($C23="","",IFERROR(VLOOKUP(AD$3&amp;"_"&amp;AD$6&amp;"_"&amp;$B23,'Pnad-C'!$1:$1048576,HLOOKUP($C23,'Pnad-C'!$1:$1048576,2,0),0)*100,"-"))</f>
        <v>62.040764093399048</v>
      </c>
    </row>
    <row r="24" spans="1:30" s="50" customFormat="1" ht="15.95" customHeight="1" x14ac:dyDescent="0.25">
      <c r="A24" s="45"/>
      <c r="B24" s="45" t="str">
        <f t="shared" ref="B24:B27" si="2">B23</f>
        <v>RMRJ</v>
      </c>
      <c r="C24" s="46" t="str">
        <f>$C$9&amp;"_conj"</f>
        <v>tx_partpea_conj</v>
      </c>
      <c r="D24" s="51" t="s">
        <v>11</v>
      </c>
      <c r="E24" s="52">
        <f>IF($C24="","",IFERROR(VLOOKUP(E$3&amp;"_"&amp;E$6&amp;"_"&amp;$B24,'Pnad-C'!$1:$1048576,HLOOKUP($C24,'Pnad-C'!$1:$1048576,2,0),0)*100,"-"))</f>
        <v>54.63554859161377</v>
      </c>
      <c r="F24" s="52">
        <f>IF($C24="","",IFERROR(VLOOKUP(F$3&amp;"_"&amp;F$6&amp;"_"&amp;$B24,'Pnad-C'!$1:$1048576,HLOOKUP($C24,'Pnad-C'!$1:$1048576,2,0),0)*100,"-"))</f>
        <v>55.682754516601563</v>
      </c>
      <c r="G24" s="52">
        <f>IF($C24="","",IFERROR(VLOOKUP(G$3&amp;"_"&amp;G$6&amp;"_"&amp;$B24,'Pnad-C'!$1:$1048576,HLOOKUP($C24,'Pnad-C'!$1:$1048576,2,0),0)*100,"-"))</f>
        <v>55.336302518844604</v>
      </c>
      <c r="H24" s="52">
        <f>IF($C24="","",IFERROR(VLOOKUP(H$3&amp;"_"&amp;H$6&amp;"_"&amp;$B24,'Pnad-C'!$1:$1048576,HLOOKUP($C24,'Pnad-C'!$1:$1048576,2,0),0)*100,"-"))</f>
        <v>55.641365051269531</v>
      </c>
      <c r="I24" s="52">
        <f>IF($C24="","",IFERROR(VLOOKUP(I$3&amp;"_"&amp;I$6&amp;"_"&amp;$B24,'Pnad-C'!$1:$1048576,HLOOKUP($C24,'Pnad-C'!$1:$1048576,2,0),0)*100,"-"))</f>
        <v>55.323994159698486</v>
      </c>
      <c r="J24" s="53"/>
      <c r="K24" s="52">
        <f>IF($C24="","",IFERROR(VLOOKUP(K$3&amp;"_"&amp;K$6&amp;"_"&amp;$B24,'Pnad-C'!$1:$1048576,HLOOKUP($C24,'Pnad-C'!$1:$1048576,2,0),0)*100,"-"))</f>
        <v>55.774146318435669</v>
      </c>
      <c r="L24" s="52">
        <f>IF($C24="","",IFERROR(VLOOKUP(L$3&amp;"_"&amp;L$6&amp;"_"&amp;$B24,'Pnad-C'!$1:$1048576,HLOOKUP($C24,'Pnad-C'!$1:$1048576,2,0),0)*100,"-"))</f>
        <v>54.917150735855103</v>
      </c>
      <c r="M24" s="52">
        <f>IF($C24="","",IFERROR(VLOOKUP(M$3&amp;"_"&amp;M$6&amp;"_"&amp;$B24,'Pnad-C'!$1:$1048576,HLOOKUP($C24,'Pnad-C'!$1:$1048576,2,0),0)*100,"-"))</f>
        <v>54.602169990539551</v>
      </c>
      <c r="N24" s="52">
        <f>IF($C24="","",IFERROR(VLOOKUP(N$3&amp;"_"&amp;N$6&amp;"_"&amp;$B24,'Pnad-C'!$1:$1048576,HLOOKUP($C24,'Pnad-C'!$1:$1048576,2,0),0)*100,"-"))</f>
        <v>53.378552198410034</v>
      </c>
      <c r="O24" s="52">
        <f>IF($C24="","",IFERROR(VLOOKUP(O$3&amp;"_"&amp;O$6&amp;"_"&amp;$B24,'Pnad-C'!$1:$1048576,HLOOKUP($C24,'Pnad-C'!$1:$1048576,2,0),0)*100,"-"))</f>
        <v>54.66800332069397</v>
      </c>
      <c r="P24" s="53"/>
      <c r="Q24" s="52">
        <f>IF($C24="","",IFERROR(VLOOKUP(Q$3&amp;"_"&amp;Q$6&amp;"_"&amp;$B24,'Pnad-C'!$1:$1048576,HLOOKUP($C24,'Pnad-C'!$1:$1048576,2,0),0)*100,"-"))</f>
        <v>54.363983869552612</v>
      </c>
      <c r="R24" s="52">
        <f>IF($C24="","",IFERROR(VLOOKUP(R$3&amp;"_"&amp;R$6&amp;"_"&amp;$B24,'Pnad-C'!$1:$1048576,HLOOKUP($C24,'Pnad-C'!$1:$1048576,2,0),0)*100,"-"))</f>
        <v>54.10582423210144</v>
      </c>
      <c r="S24" s="52">
        <f>IF($C24="","",IFERROR(VLOOKUP(S$3&amp;"_"&amp;S$6&amp;"_"&amp;$B24,'Pnad-C'!$1:$1048576,HLOOKUP($C24,'Pnad-C'!$1:$1048576,2,0),0)*100,"-"))</f>
        <v>54.160535335540771</v>
      </c>
      <c r="T24" s="52">
        <f>IF($C24="","",IFERROR(VLOOKUP(T$3&amp;"_"&amp;T$6&amp;"_"&amp;$B24,'Pnad-C'!$1:$1048576,HLOOKUP($C24,'Pnad-C'!$1:$1048576,2,0),0)*100,"-"))</f>
        <v>52.697324752807617</v>
      </c>
      <c r="U24" s="52">
        <f>IF($C24="","",IFERROR(VLOOKUP(U$3&amp;"_"&amp;U$6&amp;"_"&amp;$B24,'Pnad-C'!$1:$1048576,HLOOKUP($C24,'Pnad-C'!$1:$1048576,2,0),0)*100,"-"))</f>
        <v>53.83191704750061</v>
      </c>
      <c r="V24" s="53"/>
      <c r="W24" s="52">
        <f>IF($C24="","",IFERROR(VLOOKUP(W$3&amp;"_"&amp;W$6&amp;"_"&amp;$B24,'Pnad-C'!$1:$1048576,HLOOKUP($C24,'Pnad-C'!$1:$1048576,2,0),0)*100,"-"))</f>
        <v>52.440327405929565</v>
      </c>
      <c r="X24" s="52">
        <f>IF($C24="","",IFERROR(VLOOKUP(X$3&amp;"_"&amp;X$6&amp;"_"&amp;$B24,'Pnad-C'!$1:$1048576,HLOOKUP($C24,'Pnad-C'!$1:$1048576,2,0),0)*100,"-"))</f>
        <v>54.121607542037964</v>
      </c>
      <c r="Y24" s="52">
        <f>IF($C24="","",IFERROR(VLOOKUP(Y$3&amp;"_"&amp;Y$6&amp;"_"&amp;$B24,'Pnad-C'!$1:$1048576,HLOOKUP($C24,'Pnad-C'!$1:$1048576,2,0),0)*100,"-"))</f>
        <v>53.188568353652954</v>
      </c>
      <c r="Z24" s="52">
        <f>IF($C24="","",IFERROR(VLOOKUP(Z$3&amp;"_"&amp;Z$6&amp;"_"&amp;$B24,'Pnad-C'!$1:$1048576,HLOOKUP($C24,'Pnad-C'!$1:$1048576,2,0),0)*100,"-"))</f>
        <v>55.023938417434692</v>
      </c>
      <c r="AA24" s="52">
        <f>IF($C24="","",IFERROR(VLOOKUP(AA$3&amp;"_"&amp;AA$6&amp;"_"&amp;$B24,'Pnad-C'!$1:$1048576,HLOOKUP($C24,'Pnad-C'!$1:$1048576,2,0),0)*100,"-"))</f>
        <v>53.693610429763794</v>
      </c>
      <c r="AB24" s="53"/>
      <c r="AC24" s="52">
        <f>IF($C24="","",IFERROR(VLOOKUP(AC$3&amp;"_"&amp;AC$6&amp;"_"&amp;$B24,'Pnad-C'!$1:$1048576,HLOOKUP($C24,'Pnad-C'!$1:$1048576,2,0),0)*100,"-"))</f>
        <v>57.20553994178772</v>
      </c>
      <c r="AD24" s="52">
        <f>IF($C24="","",IFERROR(VLOOKUP(AD$3&amp;"_"&amp;AD$6&amp;"_"&amp;$B24,'Pnad-C'!$1:$1048576,HLOOKUP($C24,'Pnad-C'!$1:$1048576,2,0),0)*100,"-"))</f>
        <v>57.20553994178772</v>
      </c>
    </row>
    <row r="25" spans="1:30" s="50" customFormat="1" ht="15.95" customHeight="1" x14ac:dyDescent="0.25">
      <c r="A25" s="45"/>
      <c r="B25" s="45" t="str">
        <f t="shared" si="2"/>
        <v>RMRJ</v>
      </c>
      <c r="C25" s="46" t="str">
        <f>$C$9&amp;"_filho"</f>
        <v>tx_partpea_filho</v>
      </c>
      <c r="D25" s="51" t="s">
        <v>12</v>
      </c>
      <c r="E25" s="52">
        <f>IF($C25="","",IFERROR(VLOOKUP(E$3&amp;"_"&amp;E$6&amp;"_"&amp;$B25,'Pnad-C'!$1:$1048576,HLOOKUP($C25,'Pnad-C'!$1:$1048576,2,0),0)*100,"-"))</f>
        <v>57.74720311164856</v>
      </c>
      <c r="F25" s="52">
        <f>IF($C25="","",IFERROR(VLOOKUP(F$3&amp;"_"&amp;F$6&amp;"_"&amp;$B25,'Pnad-C'!$1:$1048576,HLOOKUP($C25,'Pnad-C'!$1:$1048576,2,0),0)*100,"-"))</f>
        <v>56.201237440109253</v>
      </c>
      <c r="G25" s="52">
        <f>IF($C25="","",IFERROR(VLOOKUP(G$3&amp;"_"&amp;G$6&amp;"_"&amp;$B25,'Pnad-C'!$1:$1048576,HLOOKUP($C25,'Pnad-C'!$1:$1048576,2,0),0)*100,"-"))</f>
        <v>56.132131814956665</v>
      </c>
      <c r="H25" s="52">
        <f>IF($C25="","",IFERROR(VLOOKUP(H$3&amp;"_"&amp;H$6&amp;"_"&amp;$B25,'Pnad-C'!$1:$1048576,HLOOKUP($C25,'Pnad-C'!$1:$1048576,2,0),0)*100,"-"))</f>
        <v>55.579274892807007</v>
      </c>
      <c r="I25" s="52">
        <f>IF($C25="","",IFERROR(VLOOKUP(I$3&amp;"_"&amp;I$6&amp;"_"&amp;$B25,'Pnad-C'!$1:$1048576,HLOOKUP($C25,'Pnad-C'!$1:$1048576,2,0),0)*100,"-"))</f>
        <v>56.414961814880371</v>
      </c>
      <c r="J25" s="53"/>
      <c r="K25" s="52">
        <f>IF($C25="","",IFERROR(VLOOKUP(K$3&amp;"_"&amp;K$6&amp;"_"&amp;$B25,'Pnad-C'!$1:$1048576,HLOOKUP($C25,'Pnad-C'!$1:$1048576,2,0),0)*100,"-"))</f>
        <v>56.31064772605896</v>
      </c>
      <c r="L25" s="52">
        <f>IF($C25="","",IFERROR(VLOOKUP(L$3&amp;"_"&amp;L$6&amp;"_"&amp;$B25,'Pnad-C'!$1:$1048576,HLOOKUP($C25,'Pnad-C'!$1:$1048576,2,0),0)*100,"-"))</f>
        <v>56.328219175338745</v>
      </c>
      <c r="M25" s="52">
        <f>IF($C25="","",IFERROR(VLOOKUP(M$3&amp;"_"&amp;M$6&amp;"_"&amp;$B25,'Pnad-C'!$1:$1048576,HLOOKUP($C25,'Pnad-C'!$1:$1048576,2,0),0)*100,"-"))</f>
        <v>55.459654331207275</v>
      </c>
      <c r="N25" s="52">
        <f>IF($C25="","",IFERROR(VLOOKUP(N$3&amp;"_"&amp;N$6&amp;"_"&amp;$B25,'Pnad-C'!$1:$1048576,HLOOKUP($C25,'Pnad-C'!$1:$1048576,2,0),0)*100,"-"))</f>
        <v>53.609251976013184</v>
      </c>
      <c r="O25" s="52">
        <f>IF($C25="","",IFERROR(VLOOKUP(O$3&amp;"_"&amp;O$6&amp;"_"&amp;$B25,'Pnad-C'!$1:$1048576,HLOOKUP($C25,'Pnad-C'!$1:$1048576,2,0),0)*100,"-"))</f>
        <v>55.426943302154541</v>
      </c>
      <c r="P25" s="53"/>
      <c r="Q25" s="52">
        <f>IF($C25="","",IFERROR(VLOOKUP(Q$3&amp;"_"&amp;Q$6&amp;"_"&amp;$B25,'Pnad-C'!$1:$1048576,HLOOKUP($C25,'Pnad-C'!$1:$1048576,2,0),0)*100,"-"))</f>
        <v>54.677754640579224</v>
      </c>
      <c r="R25" s="52">
        <f>IF($C25="","",IFERROR(VLOOKUP(R$3&amp;"_"&amp;R$6&amp;"_"&amp;$B25,'Pnad-C'!$1:$1048576,HLOOKUP($C25,'Pnad-C'!$1:$1048576,2,0),0)*100,"-"))</f>
        <v>53.425008058547974</v>
      </c>
      <c r="S25" s="52">
        <f>IF($C25="","",IFERROR(VLOOKUP(S$3&amp;"_"&amp;S$6&amp;"_"&amp;$B25,'Pnad-C'!$1:$1048576,HLOOKUP($C25,'Pnad-C'!$1:$1048576,2,0),0)*100,"-"))</f>
        <v>53.23757529258728</v>
      </c>
      <c r="T25" s="52">
        <f>IF($C25="","",IFERROR(VLOOKUP(T$3&amp;"_"&amp;T$6&amp;"_"&amp;$B25,'Pnad-C'!$1:$1048576,HLOOKUP($C25,'Pnad-C'!$1:$1048576,2,0),0)*100,"-"))</f>
        <v>52.397692203521729</v>
      </c>
      <c r="U25" s="52">
        <f>IF($C25="","",IFERROR(VLOOKUP(U$3&amp;"_"&amp;U$6&amp;"_"&amp;$B25,'Pnad-C'!$1:$1048576,HLOOKUP($C25,'Pnad-C'!$1:$1048576,2,0),0)*100,"-"))</f>
        <v>53.434509038925171</v>
      </c>
      <c r="V25" s="53"/>
      <c r="W25" s="52">
        <f>IF($C25="","",IFERROR(VLOOKUP(W$3&amp;"_"&amp;W$6&amp;"_"&amp;$B25,'Pnad-C'!$1:$1048576,HLOOKUP($C25,'Pnad-C'!$1:$1048576,2,0),0)*100,"-"))</f>
        <v>53.253567218780518</v>
      </c>
      <c r="X25" s="52">
        <f>IF($C25="","",IFERROR(VLOOKUP(X$3&amp;"_"&amp;X$6&amp;"_"&amp;$B25,'Pnad-C'!$1:$1048576,HLOOKUP($C25,'Pnad-C'!$1:$1048576,2,0),0)*100,"-"))</f>
        <v>53.943538665771484</v>
      </c>
      <c r="Y25" s="52">
        <f>IF($C25="","",IFERROR(VLOOKUP(Y$3&amp;"_"&amp;Y$6&amp;"_"&amp;$B25,'Pnad-C'!$1:$1048576,HLOOKUP($C25,'Pnad-C'!$1:$1048576,2,0),0)*100,"-"))</f>
        <v>54.469567537307739</v>
      </c>
      <c r="Z25" s="52">
        <f>IF($C25="","",IFERROR(VLOOKUP(Z$3&amp;"_"&amp;Z$6&amp;"_"&amp;$B25,'Pnad-C'!$1:$1048576,HLOOKUP($C25,'Pnad-C'!$1:$1048576,2,0),0)*100,"-"))</f>
        <v>54.670834541320801</v>
      </c>
      <c r="AA25" s="52">
        <f>IF($C25="","",IFERROR(VLOOKUP(AA$3&amp;"_"&amp;AA$6&amp;"_"&amp;$B25,'Pnad-C'!$1:$1048576,HLOOKUP($C25,'Pnad-C'!$1:$1048576,2,0),0)*100,"-"))</f>
        <v>54.084378480911255</v>
      </c>
      <c r="AB25" s="53"/>
      <c r="AC25" s="52">
        <f>IF($C25="","",IFERROR(VLOOKUP(AC$3&amp;"_"&amp;AC$6&amp;"_"&amp;$B25,'Pnad-C'!$1:$1048576,HLOOKUP($C25,'Pnad-C'!$1:$1048576,2,0),0)*100,"-"))</f>
        <v>54.420560598373413</v>
      </c>
      <c r="AD25" s="52">
        <f>IF($C25="","",IFERROR(VLOOKUP(AD$3&amp;"_"&amp;AD$6&amp;"_"&amp;$B25,'Pnad-C'!$1:$1048576,HLOOKUP($C25,'Pnad-C'!$1:$1048576,2,0),0)*100,"-"))</f>
        <v>54.420560598373413</v>
      </c>
    </row>
    <row r="26" spans="1:30" s="50" customFormat="1" ht="15.95" customHeight="1" x14ac:dyDescent="0.25">
      <c r="A26" s="45"/>
      <c r="B26" s="45" t="str">
        <f t="shared" si="2"/>
        <v>RMRJ</v>
      </c>
      <c r="C26" s="46" t="str">
        <f>$C$9&amp;"_outro_parente"</f>
        <v>tx_partpea_outro_parente</v>
      </c>
      <c r="D26" s="51" t="s">
        <v>13</v>
      </c>
      <c r="E26" s="52">
        <f>IF($C26="","",IFERROR(VLOOKUP(E$3&amp;"_"&amp;E$6&amp;"_"&amp;$B26,'Pnad-C'!$1:$1048576,HLOOKUP($C26,'Pnad-C'!$1:$1048576,2,0),0)*100,"-"))</f>
        <v>46.976181864738464</v>
      </c>
      <c r="F26" s="52">
        <f>IF($C26="","",IFERROR(VLOOKUP(F$3&amp;"_"&amp;F$6&amp;"_"&amp;$B26,'Pnad-C'!$1:$1048576,HLOOKUP($C26,'Pnad-C'!$1:$1048576,2,0),0)*100,"-"))</f>
        <v>47.092634439468384</v>
      </c>
      <c r="G26" s="52">
        <f>IF($C26="","",IFERROR(VLOOKUP(G$3&amp;"_"&amp;G$6&amp;"_"&amp;$B26,'Pnad-C'!$1:$1048576,HLOOKUP($C26,'Pnad-C'!$1:$1048576,2,0),0)*100,"-"))</f>
        <v>44.985517859458923</v>
      </c>
      <c r="H26" s="52">
        <f>IF($C26="","",IFERROR(VLOOKUP(H$3&amp;"_"&amp;H$6&amp;"_"&amp;$B26,'Pnad-C'!$1:$1048576,HLOOKUP($C26,'Pnad-C'!$1:$1048576,2,0),0)*100,"-"))</f>
        <v>44.747158885002136</v>
      </c>
      <c r="I26" s="52">
        <f>IF($C26="","",IFERROR(VLOOKUP(I$3&amp;"_"&amp;I$6&amp;"_"&amp;$B26,'Pnad-C'!$1:$1048576,HLOOKUP($C26,'Pnad-C'!$1:$1048576,2,0),0)*100,"-"))</f>
        <v>45.950374007225037</v>
      </c>
      <c r="J26" s="53"/>
      <c r="K26" s="52">
        <f>IF($C26="","",IFERROR(VLOOKUP(K$3&amp;"_"&amp;K$6&amp;"_"&amp;$B26,'Pnad-C'!$1:$1048576,HLOOKUP($C26,'Pnad-C'!$1:$1048576,2,0),0)*100,"-"))</f>
        <v>44.345000386238098</v>
      </c>
      <c r="L26" s="52">
        <f>IF($C26="","",IFERROR(VLOOKUP(L$3&amp;"_"&amp;L$6&amp;"_"&amp;$B26,'Pnad-C'!$1:$1048576,HLOOKUP($C26,'Pnad-C'!$1:$1048576,2,0),0)*100,"-"))</f>
        <v>44.834381341934204</v>
      </c>
      <c r="M26" s="52">
        <f>IF($C26="","",IFERROR(VLOOKUP(M$3&amp;"_"&amp;M$6&amp;"_"&amp;$B26,'Pnad-C'!$1:$1048576,HLOOKUP($C26,'Pnad-C'!$1:$1048576,2,0),0)*100,"-"))</f>
        <v>44.853386282920837</v>
      </c>
      <c r="N26" s="52">
        <f>IF($C26="","",IFERROR(VLOOKUP(N$3&amp;"_"&amp;N$6&amp;"_"&amp;$B26,'Pnad-C'!$1:$1048576,HLOOKUP($C26,'Pnad-C'!$1:$1048576,2,0),0)*100,"-"))</f>
        <v>43.530833721160889</v>
      </c>
      <c r="O26" s="52">
        <f>IF($C26="","",IFERROR(VLOOKUP(O$3&amp;"_"&amp;O$6&amp;"_"&amp;$B26,'Pnad-C'!$1:$1048576,HLOOKUP($C26,'Pnad-C'!$1:$1048576,2,0),0)*100,"-"))</f>
        <v>44.390898942947388</v>
      </c>
      <c r="P26" s="53"/>
      <c r="Q26" s="52">
        <f>IF($C26="","",IFERROR(VLOOKUP(Q$3&amp;"_"&amp;Q$6&amp;"_"&amp;$B26,'Pnad-C'!$1:$1048576,HLOOKUP($C26,'Pnad-C'!$1:$1048576,2,0),0)*100,"-"))</f>
        <v>41.836819052696228</v>
      </c>
      <c r="R26" s="52">
        <f>IF($C26="","",IFERROR(VLOOKUP(R$3&amp;"_"&amp;R$6&amp;"_"&amp;$B26,'Pnad-C'!$1:$1048576,HLOOKUP($C26,'Pnad-C'!$1:$1048576,2,0),0)*100,"-"))</f>
        <v>40.545603632926941</v>
      </c>
      <c r="S26" s="52">
        <f>IF($C26="","",IFERROR(VLOOKUP(S$3&amp;"_"&amp;S$6&amp;"_"&amp;$B26,'Pnad-C'!$1:$1048576,HLOOKUP($C26,'Pnad-C'!$1:$1048576,2,0),0)*100,"-"))</f>
        <v>41.894206404685974</v>
      </c>
      <c r="T26" s="52">
        <f>IF($C26="","",IFERROR(VLOOKUP(T$3&amp;"_"&amp;T$6&amp;"_"&amp;$B26,'Pnad-C'!$1:$1048576,HLOOKUP($C26,'Pnad-C'!$1:$1048576,2,0),0)*100,"-"))</f>
        <v>42.406341433525085</v>
      </c>
      <c r="U26" s="52">
        <f>IF($C26="","",IFERROR(VLOOKUP(U$3&amp;"_"&amp;U$6&amp;"_"&amp;$B26,'Pnad-C'!$1:$1048576,HLOOKUP($C26,'Pnad-C'!$1:$1048576,2,0),0)*100,"-"))</f>
        <v>41.670742630958557</v>
      </c>
      <c r="V26" s="53"/>
      <c r="W26" s="52">
        <f>IF($C26="","",IFERROR(VLOOKUP(W$3&amp;"_"&amp;W$6&amp;"_"&amp;$B26,'Pnad-C'!$1:$1048576,HLOOKUP($C26,'Pnad-C'!$1:$1048576,2,0),0)*100,"-"))</f>
        <v>41.463881731033325</v>
      </c>
      <c r="X26" s="52">
        <f>IF($C26="","",IFERROR(VLOOKUP(X$3&amp;"_"&amp;X$6&amp;"_"&amp;$B26,'Pnad-C'!$1:$1048576,HLOOKUP($C26,'Pnad-C'!$1:$1048576,2,0),0)*100,"-"))</f>
        <v>42.433801293373108</v>
      </c>
      <c r="Y26" s="52">
        <f>IF($C26="","",IFERROR(VLOOKUP(Y$3&amp;"_"&amp;Y$6&amp;"_"&amp;$B26,'Pnad-C'!$1:$1048576,HLOOKUP($C26,'Pnad-C'!$1:$1048576,2,0),0)*100,"-"))</f>
        <v>43.998324871063232</v>
      </c>
      <c r="Z26" s="52">
        <f>IF($C26="","",IFERROR(VLOOKUP(Z$3&amp;"_"&amp;Z$6&amp;"_"&amp;$B26,'Pnad-C'!$1:$1048576,HLOOKUP($C26,'Pnad-C'!$1:$1048576,2,0),0)*100,"-"))</f>
        <v>45.480185747146606</v>
      </c>
      <c r="AA26" s="52">
        <f>IF($C26="","",IFERROR(VLOOKUP(AA$3&amp;"_"&amp;AA$6&amp;"_"&amp;$B26,'Pnad-C'!$1:$1048576,HLOOKUP($C26,'Pnad-C'!$1:$1048576,2,0),0)*100,"-"))</f>
        <v>43.344047665596008</v>
      </c>
      <c r="AB26" s="53"/>
      <c r="AC26" s="52">
        <f>IF($C26="","",IFERROR(VLOOKUP(AC$3&amp;"_"&amp;AC$6&amp;"_"&amp;$B26,'Pnad-C'!$1:$1048576,HLOOKUP($C26,'Pnad-C'!$1:$1048576,2,0),0)*100,"-"))</f>
        <v>46.173596382141113</v>
      </c>
      <c r="AD26" s="52">
        <f>IF($C26="","",IFERROR(VLOOKUP(AD$3&amp;"_"&amp;AD$6&amp;"_"&amp;$B26,'Pnad-C'!$1:$1048576,HLOOKUP($C26,'Pnad-C'!$1:$1048576,2,0),0)*100,"-"))</f>
        <v>46.173596382141113</v>
      </c>
    </row>
    <row r="27" spans="1:30" s="50" customFormat="1" ht="15.95" customHeight="1" x14ac:dyDescent="0.25">
      <c r="A27" s="45"/>
      <c r="B27" s="45" t="str">
        <f t="shared" si="2"/>
        <v>RMRJ</v>
      </c>
      <c r="C27" s="46" t="str">
        <f>$C$9&amp;"_outro_nao_parente"</f>
        <v>tx_partpea_outro_nao_parente</v>
      </c>
      <c r="D27" s="51" t="s">
        <v>14</v>
      </c>
      <c r="E27" s="56">
        <f>IF($C27="","",IFERROR(VLOOKUP(E$3&amp;"_"&amp;E$6&amp;"_"&amp;$B27,'Pnad-C'!$1:$1048576,HLOOKUP($C27,'Pnad-C'!$1:$1048576,2,0),0)*100,"-"))</f>
        <v>78.604298830032349</v>
      </c>
      <c r="F27" s="56">
        <f>IF($C27="","",IFERROR(VLOOKUP(F$3&amp;"_"&amp;F$6&amp;"_"&amp;$B27,'Pnad-C'!$1:$1048576,HLOOKUP($C27,'Pnad-C'!$1:$1048576,2,0),0)*100,"-"))</f>
        <v>69.303661584854126</v>
      </c>
      <c r="G27" s="56">
        <f>IF($C27="","",IFERROR(VLOOKUP(G$3&amp;"_"&amp;G$6&amp;"_"&amp;$B27,'Pnad-C'!$1:$1048576,HLOOKUP($C27,'Pnad-C'!$1:$1048576,2,0),0)*100,"-"))</f>
        <v>73.595333099365234</v>
      </c>
      <c r="H27" s="56">
        <f>IF($C27="","",IFERROR(VLOOKUP(H$3&amp;"_"&amp;H$6&amp;"_"&amp;$B27,'Pnad-C'!$1:$1048576,HLOOKUP($C27,'Pnad-C'!$1:$1048576,2,0),0)*100,"-"))</f>
        <v>71.424901485443115</v>
      </c>
      <c r="I27" s="56">
        <f>IF($C27="","",IFERROR(VLOOKUP(I$3&amp;"_"&amp;I$6&amp;"_"&amp;$B27,'Pnad-C'!$1:$1048576,HLOOKUP($C27,'Pnad-C'!$1:$1048576,2,0),0)*100,"-"))</f>
        <v>73.232048749923706</v>
      </c>
      <c r="J27" s="53"/>
      <c r="K27" s="56">
        <f>IF($C27="","",IFERROR(VLOOKUP(K$3&amp;"_"&amp;K$6&amp;"_"&amp;$B27,'Pnad-C'!$1:$1048576,HLOOKUP($C27,'Pnad-C'!$1:$1048576,2,0),0)*100,"-"))</f>
        <v>74.050605297088623</v>
      </c>
      <c r="L27" s="56">
        <f>IF($C27="","",IFERROR(VLOOKUP(L$3&amp;"_"&amp;L$6&amp;"_"&amp;$B27,'Pnad-C'!$1:$1048576,HLOOKUP($C27,'Pnad-C'!$1:$1048576,2,0),0)*100,"-"))</f>
        <v>73.733162879943848</v>
      </c>
      <c r="M27" s="56">
        <f>IF($C27="","",IFERROR(VLOOKUP(M$3&amp;"_"&amp;M$6&amp;"_"&amp;$B27,'Pnad-C'!$1:$1048576,HLOOKUP($C27,'Pnad-C'!$1:$1048576,2,0),0)*100,"-"))</f>
        <v>76.232010126113892</v>
      </c>
      <c r="N27" s="56">
        <f>IF($C27="","",IFERROR(VLOOKUP(N$3&amp;"_"&amp;N$6&amp;"_"&amp;$B27,'Pnad-C'!$1:$1048576,HLOOKUP($C27,'Pnad-C'!$1:$1048576,2,0),0)*100,"-"))</f>
        <v>71.018069982528687</v>
      </c>
      <c r="O27" s="56">
        <f>IF($C27="","",IFERROR(VLOOKUP(O$3&amp;"_"&amp;O$6&amp;"_"&amp;$B27,'Pnad-C'!$1:$1048576,HLOOKUP($C27,'Pnad-C'!$1:$1048576,2,0),0)*100,"-"))</f>
        <v>73.758459091186523</v>
      </c>
      <c r="P27" s="53"/>
      <c r="Q27" s="56">
        <f>IF($C27="","",IFERROR(VLOOKUP(Q$3&amp;"_"&amp;Q$6&amp;"_"&amp;$B27,'Pnad-C'!$1:$1048576,HLOOKUP($C27,'Pnad-C'!$1:$1048576,2,0),0)*100,"-"))</f>
        <v>77.768087387084961</v>
      </c>
      <c r="R27" s="56">
        <f>IF($C27="","",IFERROR(VLOOKUP(R$3&amp;"_"&amp;R$6&amp;"_"&amp;$B27,'Pnad-C'!$1:$1048576,HLOOKUP($C27,'Pnad-C'!$1:$1048576,2,0),0)*100,"-"))</f>
        <v>75.662177801132202</v>
      </c>
      <c r="S27" s="56">
        <f>IF($C27="","",IFERROR(VLOOKUP(S$3&amp;"_"&amp;S$6&amp;"_"&amp;$B27,'Pnad-C'!$1:$1048576,HLOOKUP($C27,'Pnad-C'!$1:$1048576,2,0),0)*100,"-"))</f>
        <v>79.773741960525513</v>
      </c>
      <c r="T27" s="56">
        <f>IF($C27="","",IFERROR(VLOOKUP(T$3&amp;"_"&amp;T$6&amp;"_"&amp;$B27,'Pnad-C'!$1:$1048576,HLOOKUP($C27,'Pnad-C'!$1:$1048576,2,0),0)*100,"-"))</f>
        <v>78.610777854919434</v>
      </c>
      <c r="U27" s="56">
        <f>IF($C27="","",IFERROR(VLOOKUP(U$3&amp;"_"&amp;U$6&amp;"_"&amp;$B27,'Pnad-C'!$1:$1048576,HLOOKUP($C27,'Pnad-C'!$1:$1048576,2,0),0)*100,"-"))</f>
        <v>77.953696250915527</v>
      </c>
      <c r="V27" s="53"/>
      <c r="W27" s="56">
        <f>IF($C27="","",IFERROR(VLOOKUP(W$3&amp;"_"&amp;W$6&amp;"_"&amp;$B27,'Pnad-C'!$1:$1048576,HLOOKUP($C27,'Pnad-C'!$1:$1048576,2,0),0)*100,"-"))</f>
        <v>73.642444610595703</v>
      </c>
      <c r="X27" s="56">
        <f>IF($C27="","",IFERROR(VLOOKUP(X$3&amp;"_"&amp;X$6&amp;"_"&amp;$B27,'Pnad-C'!$1:$1048576,HLOOKUP($C27,'Pnad-C'!$1:$1048576,2,0),0)*100,"-"))</f>
        <v>77.644014358520508</v>
      </c>
      <c r="Y27" s="56">
        <f>IF($C27="","",IFERROR(VLOOKUP(Y$3&amp;"_"&amp;Y$6&amp;"_"&amp;$B27,'Pnad-C'!$1:$1048576,HLOOKUP($C27,'Pnad-C'!$1:$1048576,2,0),0)*100,"-"))</f>
        <v>70.54486870765686</v>
      </c>
      <c r="Z27" s="56">
        <f>IF($C27="","",IFERROR(VLOOKUP(Z$3&amp;"_"&amp;Z$6&amp;"_"&amp;$B27,'Pnad-C'!$1:$1048576,HLOOKUP($C27,'Pnad-C'!$1:$1048576,2,0),0)*100,"-"))</f>
        <v>70.397639274597168</v>
      </c>
      <c r="AA27" s="56">
        <f>IF($C27="","",IFERROR(VLOOKUP(AA$3&amp;"_"&amp;AA$6&amp;"_"&amp;$B27,'Pnad-C'!$1:$1048576,HLOOKUP($C27,'Pnad-C'!$1:$1048576,2,0),0)*100,"-"))</f>
        <v>73.05724024772644</v>
      </c>
      <c r="AB27" s="53"/>
      <c r="AC27" s="56">
        <f>IF($C27="","",IFERROR(VLOOKUP(AC$3&amp;"_"&amp;AC$6&amp;"_"&amp;$B27,'Pnad-C'!$1:$1048576,HLOOKUP($C27,'Pnad-C'!$1:$1048576,2,0),0)*100,"-"))</f>
        <v>71.330845355987549</v>
      </c>
      <c r="AD27" s="56">
        <f>IF($C27="","",IFERROR(VLOOKUP(AD$3&amp;"_"&amp;AD$6&amp;"_"&amp;$B27,'Pnad-C'!$1:$1048576,HLOOKUP($C27,'Pnad-C'!$1:$1048576,2,0),0)*100,"-"))</f>
        <v>71.330845355987549</v>
      </c>
    </row>
    <row r="28" spans="1:30" s="50" customFormat="1" ht="15" customHeight="1" x14ac:dyDescent="0.25">
      <c r="A28" s="45"/>
      <c r="B28" s="45" t="s">
        <v>19</v>
      </c>
      <c r="C28" s="46"/>
      <c r="D28" s="47" t="s">
        <v>20</v>
      </c>
      <c r="E28" s="54" t="str">
        <f>IF($C28="","",IFERROR(VLOOKUP(E$3&amp;"_"&amp;E$6&amp;"_"&amp;$B28,'Pnad-C'!$1:$1048576,HLOOKUP($C28,'Pnad-C'!$1:$1048576,2,0),0)*100,"-"))</f>
        <v/>
      </c>
      <c r="F28" s="54" t="str">
        <f>IF($C28="","",IFERROR(VLOOKUP(F$3&amp;"_"&amp;F$6&amp;"_"&amp;$B28,'Pnad-C'!$1:$1048576,HLOOKUP($C28,'Pnad-C'!$1:$1048576,2,0),0)*100,"-"))</f>
        <v/>
      </c>
      <c r="G28" s="54" t="str">
        <f>IF($C28="","",IFERROR(VLOOKUP(G$3&amp;"_"&amp;G$6&amp;"_"&amp;$B28,'Pnad-C'!$1:$1048576,HLOOKUP($C28,'Pnad-C'!$1:$1048576,2,0),0)*100,"-"))</f>
        <v/>
      </c>
      <c r="H28" s="54" t="str">
        <f>IF($C28="","",IFERROR(VLOOKUP(H$3&amp;"_"&amp;H$6&amp;"_"&amp;$B28,'Pnad-C'!$1:$1048576,HLOOKUP($C28,'Pnad-C'!$1:$1048576,2,0),0)*100,"-"))</f>
        <v/>
      </c>
      <c r="I28" s="54" t="str">
        <f>IF($C28="","",IFERROR(VLOOKUP(I$3&amp;"_"&amp;I$6&amp;"_"&amp;$B28,'Pnad-C'!$1:$1048576,HLOOKUP($C28,'Pnad-C'!$1:$1048576,2,0),0)*100,"-"))</f>
        <v/>
      </c>
      <c r="J28" s="55"/>
      <c r="K28" s="54" t="str">
        <f>IF($C28="","",IFERROR(VLOOKUP(K$3&amp;"_"&amp;K$6&amp;"_"&amp;$B28,'Pnad-C'!$1:$1048576,HLOOKUP($C28,'Pnad-C'!$1:$1048576,2,0),0)*100,"-"))</f>
        <v/>
      </c>
      <c r="L28" s="54" t="str">
        <f>IF($C28="","",IFERROR(VLOOKUP(L$3&amp;"_"&amp;L$6&amp;"_"&amp;$B28,'Pnad-C'!$1:$1048576,HLOOKUP($C28,'Pnad-C'!$1:$1048576,2,0),0)*100,"-"))</f>
        <v/>
      </c>
      <c r="M28" s="54" t="str">
        <f>IF($C28="","",IFERROR(VLOOKUP(M$3&amp;"_"&amp;M$6&amp;"_"&amp;$B28,'Pnad-C'!$1:$1048576,HLOOKUP($C28,'Pnad-C'!$1:$1048576,2,0),0)*100,"-"))</f>
        <v/>
      </c>
      <c r="N28" s="54" t="str">
        <f>IF($C28="","",IFERROR(VLOOKUP(N$3&amp;"_"&amp;N$6&amp;"_"&amp;$B28,'Pnad-C'!$1:$1048576,HLOOKUP($C28,'Pnad-C'!$1:$1048576,2,0),0)*100,"-"))</f>
        <v/>
      </c>
      <c r="O28" s="54" t="str">
        <f>IF($C28="","",IFERROR(VLOOKUP(O$3&amp;"_"&amp;O$6&amp;"_"&amp;$B28,'Pnad-C'!$1:$1048576,HLOOKUP($C28,'Pnad-C'!$1:$1048576,2,0),0)*100,"-"))</f>
        <v/>
      </c>
      <c r="P28" s="55"/>
      <c r="Q28" s="54" t="str">
        <f>IF($C28="","",IFERROR(VLOOKUP(Q$3&amp;"_"&amp;Q$6&amp;"_"&amp;$B28,'Pnad-C'!$1:$1048576,HLOOKUP($C28,'Pnad-C'!$1:$1048576,2,0),0)*100,"-"))</f>
        <v/>
      </c>
      <c r="R28" s="54" t="str">
        <f>IF($C28="","",IFERROR(VLOOKUP(R$3&amp;"_"&amp;R$6&amp;"_"&amp;$B28,'Pnad-C'!$1:$1048576,HLOOKUP($C28,'Pnad-C'!$1:$1048576,2,0),0)*100,"-"))</f>
        <v/>
      </c>
      <c r="S28" s="54" t="str">
        <f>IF($C28="","",IFERROR(VLOOKUP(S$3&amp;"_"&amp;S$6&amp;"_"&amp;$B28,'Pnad-C'!$1:$1048576,HLOOKUP($C28,'Pnad-C'!$1:$1048576,2,0),0)*100,"-"))</f>
        <v/>
      </c>
      <c r="T28" s="54" t="str">
        <f>IF($C28="","",IFERROR(VLOOKUP(T$3&amp;"_"&amp;T$6&amp;"_"&amp;$B28,'Pnad-C'!$1:$1048576,HLOOKUP($C28,'Pnad-C'!$1:$1048576,2,0),0)*100,"-"))</f>
        <v/>
      </c>
      <c r="U28" s="54" t="str">
        <f>IF($C28="","",IFERROR(VLOOKUP(U$3&amp;"_"&amp;U$6&amp;"_"&amp;$B28,'Pnad-C'!$1:$1048576,HLOOKUP($C28,'Pnad-C'!$1:$1048576,2,0),0)*100,"-"))</f>
        <v/>
      </c>
      <c r="V28" s="55"/>
      <c r="W28" s="54" t="str">
        <f>IF($C28="","",IFERROR(VLOOKUP(W$3&amp;"_"&amp;W$6&amp;"_"&amp;$B28,'Pnad-C'!$1:$1048576,HLOOKUP($C28,'Pnad-C'!$1:$1048576,2,0),0)*100,"-"))</f>
        <v/>
      </c>
      <c r="X28" s="54" t="str">
        <f>IF($C28="","",IFERROR(VLOOKUP(X$3&amp;"_"&amp;X$6&amp;"_"&amp;$B28,'Pnad-C'!$1:$1048576,HLOOKUP($C28,'Pnad-C'!$1:$1048576,2,0),0)*100,"-"))</f>
        <v/>
      </c>
      <c r="Y28" s="54" t="str">
        <f>IF($C28="","",IFERROR(VLOOKUP(Y$3&amp;"_"&amp;Y$6&amp;"_"&amp;$B28,'Pnad-C'!$1:$1048576,HLOOKUP($C28,'Pnad-C'!$1:$1048576,2,0),0)*100,"-"))</f>
        <v/>
      </c>
      <c r="Z28" s="54" t="str">
        <f>IF($C28="","",IFERROR(VLOOKUP(Z$3&amp;"_"&amp;Z$6&amp;"_"&amp;$B28,'Pnad-C'!$1:$1048576,HLOOKUP($C28,'Pnad-C'!$1:$1048576,2,0),0)*100,"-"))</f>
        <v/>
      </c>
      <c r="AA28" s="54" t="str">
        <f>IF($C28="","",IFERROR(VLOOKUP(AA$3&amp;"_"&amp;AA$6&amp;"_"&amp;$B28,'Pnad-C'!$1:$1048576,HLOOKUP($C28,'Pnad-C'!$1:$1048576,2,0),0)*100,"-"))</f>
        <v/>
      </c>
      <c r="AB28" s="55"/>
      <c r="AC28" s="54" t="str">
        <f>IF($C28="","",IFERROR(VLOOKUP(AC$3&amp;"_"&amp;AC$6&amp;"_"&amp;$B28,'Pnad-C'!$1:$1048576,HLOOKUP($C28,'Pnad-C'!$1:$1048576,2,0),0)*100,"-"))</f>
        <v/>
      </c>
      <c r="AD28" s="54" t="str">
        <f>IF($C28="","",IFERROR(VLOOKUP(AD$3&amp;"_"&amp;AD$6&amp;"_"&amp;$B28,'Pnad-C'!$1:$1048576,HLOOKUP($C28,'Pnad-C'!$1:$1048576,2,0),0)*100,"-"))</f>
        <v/>
      </c>
    </row>
    <row r="29" spans="1:30" s="50" customFormat="1" ht="15.95" customHeight="1" x14ac:dyDescent="0.25">
      <c r="A29" s="45"/>
      <c r="B29" s="45" t="str">
        <f>B28</f>
        <v>RJ</v>
      </c>
      <c r="C29" s="46" t="str">
        <f>$C$9&amp;"_chefe"</f>
        <v>tx_partpea_chefe</v>
      </c>
      <c r="D29" s="51" t="s">
        <v>10</v>
      </c>
      <c r="E29" s="52">
        <f>IF($C29="","",IFERROR(VLOOKUP(E$3&amp;"_"&amp;E$6&amp;"_"&amp;$B29,'Pnad-C'!$1:$1048576,HLOOKUP($C29,'Pnad-C'!$1:$1048576,2,0),0)*100,"-"))</f>
        <v>65.492993593215942</v>
      </c>
      <c r="F29" s="52">
        <f>IF($C29="","",IFERROR(VLOOKUP(F$3&amp;"_"&amp;F$6&amp;"_"&amp;$B29,'Pnad-C'!$1:$1048576,HLOOKUP($C29,'Pnad-C'!$1:$1048576,2,0),0)*100,"-"))</f>
        <v>65.970563888549805</v>
      </c>
      <c r="G29" s="52">
        <f>IF($C29="","",IFERROR(VLOOKUP(G$3&amp;"_"&amp;G$6&amp;"_"&amp;$B29,'Pnad-C'!$1:$1048576,HLOOKUP($C29,'Pnad-C'!$1:$1048576,2,0),0)*100,"-"))</f>
        <v>65.055793523788452</v>
      </c>
      <c r="H29" s="52">
        <f>IF($C29="","",IFERROR(VLOOKUP(H$3&amp;"_"&amp;H$6&amp;"_"&amp;$B29,'Pnad-C'!$1:$1048576,HLOOKUP($C29,'Pnad-C'!$1:$1048576,2,0),0)*100,"-"))</f>
        <v>64.786398410797119</v>
      </c>
      <c r="I29" s="52">
        <f>IF($C29="","",IFERROR(VLOOKUP(I$3&amp;"_"&amp;I$6&amp;"_"&amp;$B29,'Pnad-C'!$1:$1048576,HLOOKUP($C29,'Pnad-C'!$1:$1048576,2,0),0)*100,"-"))</f>
        <v>65.326440334320068</v>
      </c>
      <c r="J29" s="53"/>
      <c r="K29" s="52">
        <f>IF($C29="","",IFERROR(VLOOKUP(K$3&amp;"_"&amp;K$6&amp;"_"&amp;$B29,'Pnad-C'!$1:$1048576,HLOOKUP($C29,'Pnad-C'!$1:$1048576,2,0),0)*100,"-"))</f>
        <v>63.752520084381104</v>
      </c>
      <c r="L29" s="52">
        <f>IF($C29="","",IFERROR(VLOOKUP(L$3&amp;"_"&amp;L$6&amp;"_"&amp;$B29,'Pnad-C'!$1:$1048576,HLOOKUP($C29,'Pnad-C'!$1:$1048576,2,0),0)*100,"-"))</f>
        <v>63.420361280441284</v>
      </c>
      <c r="M29" s="52">
        <f>IF($C29="","",IFERROR(VLOOKUP(M$3&amp;"_"&amp;M$6&amp;"_"&amp;$B29,'Pnad-C'!$1:$1048576,HLOOKUP($C29,'Pnad-C'!$1:$1048576,2,0),0)*100,"-"))</f>
        <v>64.352095127105713</v>
      </c>
      <c r="N29" s="52">
        <f>IF($C29="","",IFERROR(VLOOKUP(N$3&amp;"_"&amp;N$6&amp;"_"&amp;$B29,'Pnad-C'!$1:$1048576,HLOOKUP($C29,'Pnad-C'!$1:$1048576,2,0),0)*100,"-"))</f>
        <v>63.230741024017334</v>
      </c>
      <c r="O29" s="52">
        <f>IF($C29="","",IFERROR(VLOOKUP(O$3&amp;"_"&amp;O$6&amp;"_"&amp;$B29,'Pnad-C'!$1:$1048576,HLOOKUP($C29,'Pnad-C'!$1:$1048576,2,0),0)*100,"-"))</f>
        <v>63.688927888870239</v>
      </c>
      <c r="P29" s="53"/>
      <c r="Q29" s="52">
        <f>IF($C29="","",IFERROR(VLOOKUP(Q$3&amp;"_"&amp;Q$6&amp;"_"&amp;$B29,'Pnad-C'!$1:$1048576,HLOOKUP($C29,'Pnad-C'!$1:$1048576,2,0),0)*100,"-"))</f>
        <v>64.023315906524658</v>
      </c>
      <c r="R29" s="52">
        <f>IF($C29="","",IFERROR(VLOOKUP(R$3&amp;"_"&amp;R$6&amp;"_"&amp;$B29,'Pnad-C'!$1:$1048576,HLOOKUP($C29,'Pnad-C'!$1:$1048576,2,0),0)*100,"-"))</f>
        <v>63.548731803894043</v>
      </c>
      <c r="S29" s="52">
        <f>IF($C29="","",IFERROR(VLOOKUP(S$3&amp;"_"&amp;S$6&amp;"_"&amp;$B29,'Pnad-C'!$1:$1048576,HLOOKUP($C29,'Pnad-C'!$1:$1048576,2,0),0)*100,"-"))</f>
        <v>62.690144777297974</v>
      </c>
      <c r="T29" s="52">
        <f>IF($C29="","",IFERROR(VLOOKUP(T$3&amp;"_"&amp;T$6&amp;"_"&amp;$B29,'Pnad-C'!$1:$1048576,HLOOKUP($C29,'Pnad-C'!$1:$1048576,2,0),0)*100,"-"))</f>
        <v>62.133687734603882</v>
      </c>
      <c r="U29" s="52">
        <f>IF($C29="","",IFERROR(VLOOKUP(U$3&amp;"_"&amp;U$6&amp;"_"&amp;$B29,'Pnad-C'!$1:$1048576,HLOOKUP($C29,'Pnad-C'!$1:$1048576,2,0),0)*100,"-"))</f>
        <v>63.0989670753479</v>
      </c>
      <c r="V29" s="53"/>
      <c r="W29" s="52">
        <f>IF($C29="","",IFERROR(VLOOKUP(W$3&amp;"_"&amp;W$6&amp;"_"&amp;$B29,'Pnad-C'!$1:$1048576,HLOOKUP($C29,'Pnad-C'!$1:$1048576,2,0),0)*100,"-"))</f>
        <v>61.505472660064697</v>
      </c>
      <c r="X29" s="52">
        <f>IF($C29="","",IFERROR(VLOOKUP(X$3&amp;"_"&amp;X$6&amp;"_"&amp;$B29,'Pnad-C'!$1:$1048576,HLOOKUP($C29,'Pnad-C'!$1:$1048576,2,0),0)*100,"-"))</f>
        <v>60.681849718093872</v>
      </c>
      <c r="Y29" s="52">
        <f>IF($C29="","",IFERROR(VLOOKUP(Y$3&amp;"_"&amp;Y$6&amp;"_"&amp;$B29,'Pnad-C'!$1:$1048576,HLOOKUP($C29,'Pnad-C'!$1:$1048576,2,0),0)*100,"-"))</f>
        <v>62.154179811477661</v>
      </c>
      <c r="Z29" s="52">
        <f>IF($C29="","",IFERROR(VLOOKUP(Z$3&amp;"_"&amp;Z$6&amp;"_"&amp;$B29,'Pnad-C'!$1:$1048576,HLOOKUP($C29,'Pnad-C'!$1:$1048576,2,0),0)*100,"-"))</f>
        <v>62.166315317153931</v>
      </c>
      <c r="AA29" s="52">
        <f>IF($C29="","",IFERROR(VLOOKUP(AA$3&amp;"_"&amp;AA$6&amp;"_"&amp;$B29,'Pnad-C'!$1:$1048576,HLOOKUP($C29,'Pnad-C'!$1:$1048576,2,0),0)*100,"-"))</f>
        <v>61.626952886581421</v>
      </c>
      <c r="AB29" s="53"/>
      <c r="AC29" s="52">
        <f>IF($C29="","",IFERROR(VLOOKUP(AC$3&amp;"_"&amp;AC$6&amp;"_"&amp;$B29,'Pnad-C'!$1:$1048576,HLOOKUP($C29,'Pnad-C'!$1:$1048576,2,0),0)*100,"-"))</f>
        <v>61.565685272216797</v>
      </c>
      <c r="AD29" s="52">
        <f>IF($C29="","",IFERROR(VLOOKUP(AD$3&amp;"_"&amp;AD$6&amp;"_"&amp;$B29,'Pnad-C'!$1:$1048576,HLOOKUP($C29,'Pnad-C'!$1:$1048576,2,0),0)*100,"-"))</f>
        <v>61.565685272216797</v>
      </c>
    </row>
    <row r="30" spans="1:30" s="50" customFormat="1" ht="15.95" customHeight="1" x14ac:dyDescent="0.25">
      <c r="A30" s="45"/>
      <c r="B30" s="45" t="str">
        <f t="shared" ref="B30:B33" si="3">B29</f>
        <v>RJ</v>
      </c>
      <c r="C30" s="46" t="str">
        <f>$C$9&amp;"_conj"</f>
        <v>tx_partpea_conj</v>
      </c>
      <c r="D30" s="51" t="s">
        <v>11</v>
      </c>
      <c r="E30" s="52">
        <f>IF($C30="","",IFERROR(VLOOKUP(E$3&amp;"_"&amp;E$6&amp;"_"&amp;$B30,'Pnad-C'!$1:$1048576,HLOOKUP($C30,'Pnad-C'!$1:$1048576,2,0),0)*100,"-"))</f>
        <v>55.754756927490234</v>
      </c>
      <c r="F30" s="52">
        <f>IF($C30="","",IFERROR(VLOOKUP(F$3&amp;"_"&amp;F$6&amp;"_"&amp;$B30,'Pnad-C'!$1:$1048576,HLOOKUP($C30,'Pnad-C'!$1:$1048576,2,0),0)*100,"-"))</f>
        <v>57.695460319519043</v>
      </c>
      <c r="G30" s="52">
        <f>IF($C30="","",IFERROR(VLOOKUP(G$3&amp;"_"&amp;G$6&amp;"_"&amp;$B30,'Pnad-C'!$1:$1048576,HLOOKUP($C30,'Pnad-C'!$1:$1048576,2,0),0)*100,"-"))</f>
        <v>56.446713209152222</v>
      </c>
      <c r="H30" s="52">
        <f>IF($C30="","",IFERROR(VLOOKUP(H$3&amp;"_"&amp;H$6&amp;"_"&amp;$B30,'Pnad-C'!$1:$1048576,HLOOKUP($C30,'Pnad-C'!$1:$1048576,2,0),0)*100,"-"))</f>
        <v>56.33963942527771</v>
      </c>
      <c r="I30" s="52">
        <f>IF($C30="","",IFERROR(VLOOKUP(I$3&amp;"_"&amp;I$6&amp;"_"&amp;$B30,'Pnad-C'!$1:$1048576,HLOOKUP($C30,'Pnad-C'!$1:$1048576,2,0),0)*100,"-"))</f>
        <v>56.559145450592041</v>
      </c>
      <c r="J30" s="53"/>
      <c r="K30" s="52">
        <f>IF($C30="","",IFERROR(VLOOKUP(K$3&amp;"_"&amp;K$6&amp;"_"&amp;$B30,'Pnad-C'!$1:$1048576,HLOOKUP($C30,'Pnad-C'!$1:$1048576,2,0),0)*100,"-"))</f>
        <v>55.832844972610474</v>
      </c>
      <c r="L30" s="52">
        <f>IF($C30="","",IFERROR(VLOOKUP(L$3&amp;"_"&amp;L$6&amp;"_"&amp;$B30,'Pnad-C'!$1:$1048576,HLOOKUP($C30,'Pnad-C'!$1:$1048576,2,0),0)*100,"-"))</f>
        <v>57.003134489059448</v>
      </c>
      <c r="M30" s="52">
        <f>IF($C30="","",IFERROR(VLOOKUP(M$3&amp;"_"&amp;M$6&amp;"_"&amp;$B30,'Pnad-C'!$1:$1048576,HLOOKUP($C30,'Pnad-C'!$1:$1048576,2,0),0)*100,"-"))</f>
        <v>57.508659362792969</v>
      </c>
      <c r="N30" s="52">
        <f>IF($C30="","",IFERROR(VLOOKUP(N$3&amp;"_"&amp;N$6&amp;"_"&amp;$B30,'Pnad-C'!$1:$1048576,HLOOKUP($C30,'Pnad-C'!$1:$1048576,2,0),0)*100,"-"))</f>
        <v>55.833888053894043</v>
      </c>
      <c r="O30" s="52">
        <f>IF($C30="","",IFERROR(VLOOKUP(O$3&amp;"_"&amp;O$6&amp;"_"&amp;$B30,'Pnad-C'!$1:$1048576,HLOOKUP($C30,'Pnad-C'!$1:$1048576,2,0),0)*100,"-"))</f>
        <v>56.544631719589233</v>
      </c>
      <c r="P30" s="53"/>
      <c r="Q30" s="52">
        <f>IF($C30="","",IFERROR(VLOOKUP(Q$3&amp;"_"&amp;Q$6&amp;"_"&amp;$B30,'Pnad-C'!$1:$1048576,HLOOKUP($C30,'Pnad-C'!$1:$1048576,2,0),0)*100,"-"))</f>
        <v>56.263130903244019</v>
      </c>
      <c r="R30" s="52">
        <f>IF($C30="","",IFERROR(VLOOKUP(R$3&amp;"_"&amp;R$6&amp;"_"&amp;$B30,'Pnad-C'!$1:$1048576,HLOOKUP($C30,'Pnad-C'!$1:$1048576,2,0),0)*100,"-"))</f>
        <v>55.858916044235229</v>
      </c>
      <c r="S30" s="52">
        <f>IF($C30="","",IFERROR(VLOOKUP(S$3&amp;"_"&amp;S$6&amp;"_"&amp;$B30,'Pnad-C'!$1:$1048576,HLOOKUP($C30,'Pnad-C'!$1:$1048576,2,0),0)*100,"-"))</f>
        <v>56.178611516952515</v>
      </c>
      <c r="T30" s="52">
        <f>IF($C30="","",IFERROR(VLOOKUP(T$3&amp;"_"&amp;T$6&amp;"_"&amp;$B30,'Pnad-C'!$1:$1048576,HLOOKUP($C30,'Pnad-C'!$1:$1048576,2,0),0)*100,"-"))</f>
        <v>54.321616888046265</v>
      </c>
      <c r="U30" s="52">
        <f>IF($C30="","",IFERROR(VLOOKUP(U$3&amp;"_"&amp;U$6&amp;"_"&amp;$B30,'Pnad-C'!$1:$1048576,HLOOKUP($C30,'Pnad-C'!$1:$1048576,2,0),0)*100,"-"))</f>
        <v>55.655568838119507</v>
      </c>
      <c r="V30" s="53"/>
      <c r="W30" s="52">
        <f>IF($C30="","",IFERROR(VLOOKUP(W$3&amp;"_"&amp;W$6&amp;"_"&amp;$B30,'Pnad-C'!$1:$1048576,HLOOKUP($C30,'Pnad-C'!$1:$1048576,2,0),0)*100,"-"))</f>
        <v>54.136753082275391</v>
      </c>
      <c r="X30" s="52">
        <f>IF($C30="","",IFERROR(VLOOKUP(X$3&amp;"_"&amp;X$6&amp;"_"&amp;$B30,'Pnad-C'!$1:$1048576,HLOOKUP($C30,'Pnad-C'!$1:$1048576,2,0),0)*100,"-"))</f>
        <v>55.738359689712524</v>
      </c>
      <c r="Y30" s="52">
        <f>IF($C30="","",IFERROR(VLOOKUP(Y$3&amp;"_"&amp;Y$6&amp;"_"&amp;$B30,'Pnad-C'!$1:$1048576,HLOOKUP($C30,'Pnad-C'!$1:$1048576,2,0),0)*100,"-"))</f>
        <v>54.210078716278076</v>
      </c>
      <c r="Z30" s="52">
        <f>IF($C30="","",IFERROR(VLOOKUP(Z$3&amp;"_"&amp;Z$6&amp;"_"&amp;$B30,'Pnad-C'!$1:$1048576,HLOOKUP($C30,'Pnad-C'!$1:$1048576,2,0),0)*100,"-"))</f>
        <v>56.72147274017334</v>
      </c>
      <c r="AA30" s="52">
        <f>IF($C30="","",IFERROR(VLOOKUP(AA$3&amp;"_"&amp;AA$6&amp;"_"&amp;$B30,'Pnad-C'!$1:$1048576,HLOOKUP($C30,'Pnad-C'!$1:$1048576,2,0),0)*100,"-"))</f>
        <v>55.201667547225952</v>
      </c>
      <c r="AB30" s="53"/>
      <c r="AC30" s="52">
        <f>IF($C30="","",IFERROR(VLOOKUP(AC$3&amp;"_"&amp;AC$6&amp;"_"&amp;$B30,'Pnad-C'!$1:$1048576,HLOOKUP($C30,'Pnad-C'!$1:$1048576,2,0),0)*100,"-"))</f>
        <v>58.38019847869873</v>
      </c>
      <c r="AD30" s="52">
        <f>IF($C30="","",IFERROR(VLOOKUP(AD$3&amp;"_"&amp;AD$6&amp;"_"&amp;$B30,'Pnad-C'!$1:$1048576,HLOOKUP($C30,'Pnad-C'!$1:$1048576,2,0),0)*100,"-"))</f>
        <v>58.38019847869873</v>
      </c>
    </row>
    <row r="31" spans="1:30" s="50" customFormat="1" ht="15.95" customHeight="1" x14ac:dyDescent="0.25">
      <c r="A31" s="45"/>
      <c r="B31" s="45" t="str">
        <f t="shared" si="3"/>
        <v>RJ</v>
      </c>
      <c r="C31" s="46" t="str">
        <f>$C$9&amp;"_filho"</f>
        <v>tx_partpea_filho</v>
      </c>
      <c r="D31" s="51" t="s">
        <v>12</v>
      </c>
      <c r="E31" s="52">
        <f>IF($C31="","",IFERROR(VLOOKUP(E$3&amp;"_"&amp;E$6&amp;"_"&amp;$B31,'Pnad-C'!$1:$1048576,HLOOKUP($C31,'Pnad-C'!$1:$1048576,2,0),0)*100,"-"))</f>
        <v>58.766853809356689</v>
      </c>
      <c r="F31" s="52">
        <f>IF($C31="","",IFERROR(VLOOKUP(F$3&amp;"_"&amp;F$6&amp;"_"&amp;$B31,'Pnad-C'!$1:$1048576,HLOOKUP($C31,'Pnad-C'!$1:$1048576,2,0),0)*100,"-"))</f>
        <v>57.417583465576172</v>
      </c>
      <c r="G31" s="52">
        <f>IF($C31="","",IFERROR(VLOOKUP(G$3&amp;"_"&amp;G$6&amp;"_"&amp;$B31,'Pnad-C'!$1:$1048576,HLOOKUP($C31,'Pnad-C'!$1:$1048576,2,0),0)*100,"-"))</f>
        <v>57.533299922943115</v>
      </c>
      <c r="H31" s="52">
        <f>IF($C31="","",IFERROR(VLOOKUP(H$3&amp;"_"&amp;H$6&amp;"_"&amp;$B31,'Pnad-C'!$1:$1048576,HLOOKUP($C31,'Pnad-C'!$1:$1048576,2,0),0)*100,"-"))</f>
        <v>57.248032093048096</v>
      </c>
      <c r="I31" s="52">
        <f>IF($C31="","",IFERROR(VLOOKUP(I$3&amp;"_"&amp;I$6&amp;"_"&amp;$B31,'Pnad-C'!$1:$1048576,HLOOKUP($C31,'Pnad-C'!$1:$1048576,2,0),0)*100,"-"))</f>
        <v>57.741439342498779</v>
      </c>
      <c r="J31" s="53"/>
      <c r="K31" s="52">
        <f>IF($C31="","",IFERROR(VLOOKUP(K$3&amp;"_"&amp;K$6&amp;"_"&amp;$B31,'Pnad-C'!$1:$1048576,HLOOKUP($C31,'Pnad-C'!$1:$1048576,2,0),0)*100,"-"))</f>
        <v>57.208067178726196</v>
      </c>
      <c r="L31" s="52">
        <f>IF($C31="","",IFERROR(VLOOKUP(L$3&amp;"_"&amp;L$6&amp;"_"&amp;$B31,'Pnad-C'!$1:$1048576,HLOOKUP($C31,'Pnad-C'!$1:$1048576,2,0),0)*100,"-"))</f>
        <v>58.24892520904541</v>
      </c>
      <c r="M31" s="52">
        <f>IF($C31="","",IFERROR(VLOOKUP(M$3&amp;"_"&amp;M$6&amp;"_"&amp;$B31,'Pnad-C'!$1:$1048576,HLOOKUP($C31,'Pnad-C'!$1:$1048576,2,0),0)*100,"-"))</f>
        <v>57.245361804962158</v>
      </c>
      <c r="N31" s="52">
        <f>IF($C31="","",IFERROR(VLOOKUP(N$3&amp;"_"&amp;N$6&amp;"_"&amp;$B31,'Pnad-C'!$1:$1048576,HLOOKUP($C31,'Pnad-C'!$1:$1048576,2,0),0)*100,"-"))</f>
        <v>55.847293138504028</v>
      </c>
      <c r="O31" s="52">
        <f>IF($C31="","",IFERROR(VLOOKUP(O$3&amp;"_"&amp;O$6&amp;"_"&amp;$B31,'Pnad-C'!$1:$1048576,HLOOKUP($C31,'Pnad-C'!$1:$1048576,2,0),0)*100,"-"))</f>
        <v>57.137411832809448</v>
      </c>
      <c r="P31" s="53"/>
      <c r="Q31" s="52">
        <f>IF($C31="","",IFERROR(VLOOKUP(Q$3&amp;"_"&amp;Q$6&amp;"_"&amp;$B31,'Pnad-C'!$1:$1048576,HLOOKUP($C31,'Pnad-C'!$1:$1048576,2,0),0)*100,"-"))</f>
        <v>55.070513486862183</v>
      </c>
      <c r="R31" s="52">
        <f>IF($C31="","",IFERROR(VLOOKUP(R$3&amp;"_"&amp;R$6&amp;"_"&amp;$B31,'Pnad-C'!$1:$1048576,HLOOKUP($C31,'Pnad-C'!$1:$1048576,2,0),0)*100,"-"))</f>
        <v>53.266853094100952</v>
      </c>
      <c r="S31" s="52">
        <f>IF($C31="","",IFERROR(VLOOKUP(S$3&amp;"_"&amp;S$6&amp;"_"&amp;$B31,'Pnad-C'!$1:$1048576,HLOOKUP($C31,'Pnad-C'!$1:$1048576,2,0),0)*100,"-"))</f>
        <v>52.442753314971924</v>
      </c>
      <c r="T31" s="52">
        <f>IF($C31="","",IFERROR(VLOOKUP(T$3&amp;"_"&amp;T$6&amp;"_"&amp;$B31,'Pnad-C'!$1:$1048576,HLOOKUP($C31,'Pnad-C'!$1:$1048576,2,0),0)*100,"-"))</f>
        <v>53.43288779258728</v>
      </c>
      <c r="U31" s="52">
        <f>IF($C31="","",IFERROR(VLOOKUP(U$3&amp;"_"&amp;U$6&amp;"_"&amp;$B31,'Pnad-C'!$1:$1048576,HLOOKUP($C31,'Pnad-C'!$1:$1048576,2,0),0)*100,"-"))</f>
        <v>53.553253412246704</v>
      </c>
      <c r="V31" s="53"/>
      <c r="W31" s="52">
        <f>IF($C31="","",IFERROR(VLOOKUP(W$3&amp;"_"&amp;W$6&amp;"_"&amp;$B31,'Pnad-C'!$1:$1048576,HLOOKUP($C31,'Pnad-C'!$1:$1048576,2,0),0)*100,"-"))</f>
        <v>53.730094432830811</v>
      </c>
      <c r="X31" s="52">
        <f>IF($C31="","",IFERROR(VLOOKUP(X$3&amp;"_"&amp;X$6&amp;"_"&amp;$B31,'Pnad-C'!$1:$1048576,HLOOKUP($C31,'Pnad-C'!$1:$1048576,2,0),0)*100,"-"))</f>
        <v>53.836458921432495</v>
      </c>
      <c r="Y31" s="52">
        <f>IF($C31="","",IFERROR(VLOOKUP(Y$3&amp;"_"&amp;Y$6&amp;"_"&amp;$B31,'Pnad-C'!$1:$1048576,HLOOKUP($C31,'Pnad-C'!$1:$1048576,2,0),0)*100,"-"))</f>
        <v>54.587823152542114</v>
      </c>
      <c r="Z31" s="52">
        <f>IF($C31="","",IFERROR(VLOOKUP(Z$3&amp;"_"&amp;Z$6&amp;"_"&amp;$B31,'Pnad-C'!$1:$1048576,HLOOKUP($C31,'Pnad-C'!$1:$1048576,2,0),0)*100,"-"))</f>
        <v>53.804850578308105</v>
      </c>
      <c r="AA31" s="52">
        <f>IF($C31="","",IFERROR(VLOOKUP(AA$3&amp;"_"&amp;AA$6&amp;"_"&amp;$B31,'Pnad-C'!$1:$1048576,HLOOKUP($C31,'Pnad-C'!$1:$1048576,2,0),0)*100,"-"))</f>
        <v>53.989803791046143</v>
      </c>
      <c r="AB31" s="53"/>
      <c r="AC31" s="52">
        <f>IF($C31="","",IFERROR(VLOOKUP(AC$3&amp;"_"&amp;AC$6&amp;"_"&amp;$B31,'Pnad-C'!$1:$1048576,HLOOKUP($C31,'Pnad-C'!$1:$1048576,2,0),0)*100,"-"))</f>
        <v>52.8178870677948</v>
      </c>
      <c r="AD31" s="52">
        <f>IF($C31="","",IFERROR(VLOOKUP(AD$3&amp;"_"&amp;AD$6&amp;"_"&amp;$B31,'Pnad-C'!$1:$1048576,HLOOKUP($C31,'Pnad-C'!$1:$1048576,2,0),0)*100,"-"))</f>
        <v>52.8178870677948</v>
      </c>
    </row>
    <row r="32" spans="1:30" s="50" customFormat="1" ht="15.95" customHeight="1" x14ac:dyDescent="0.25">
      <c r="A32" s="45"/>
      <c r="B32" s="45" t="str">
        <f t="shared" si="3"/>
        <v>RJ</v>
      </c>
      <c r="C32" s="46" t="str">
        <f>$C$9&amp;"_outro_parente"</f>
        <v>tx_partpea_outro_parente</v>
      </c>
      <c r="D32" s="51" t="s">
        <v>13</v>
      </c>
      <c r="E32" s="52">
        <f>IF($C32="","",IFERROR(VLOOKUP(E$3&amp;"_"&amp;E$6&amp;"_"&amp;$B32,'Pnad-C'!$1:$1048576,HLOOKUP($C32,'Pnad-C'!$1:$1048576,2,0),0)*100,"-"))</f>
        <v>48.191916942596436</v>
      </c>
      <c r="F32" s="52">
        <f>IF($C32="","",IFERROR(VLOOKUP(F$3&amp;"_"&amp;F$6&amp;"_"&amp;$B32,'Pnad-C'!$1:$1048576,HLOOKUP($C32,'Pnad-C'!$1:$1048576,2,0),0)*100,"-"))</f>
        <v>49.157154560089111</v>
      </c>
      <c r="G32" s="52">
        <f>IF($C32="","",IFERROR(VLOOKUP(G$3&amp;"_"&amp;G$6&amp;"_"&amp;$B32,'Pnad-C'!$1:$1048576,HLOOKUP($C32,'Pnad-C'!$1:$1048576,2,0),0)*100,"-"))</f>
        <v>45.072391629219055</v>
      </c>
      <c r="H32" s="52">
        <f>IF($C32="","",IFERROR(VLOOKUP(H$3&amp;"_"&amp;H$6&amp;"_"&amp;$B32,'Pnad-C'!$1:$1048576,HLOOKUP($C32,'Pnad-C'!$1:$1048576,2,0),0)*100,"-"))</f>
        <v>44.126713275909424</v>
      </c>
      <c r="I32" s="52">
        <f>IF($C32="","",IFERROR(VLOOKUP(I$3&amp;"_"&amp;I$6&amp;"_"&amp;$B32,'Pnad-C'!$1:$1048576,HLOOKUP($C32,'Pnad-C'!$1:$1048576,2,0),0)*100,"-"))</f>
        <v>46.637043356895447</v>
      </c>
      <c r="J32" s="53"/>
      <c r="K32" s="52">
        <f>IF($C32="","",IFERROR(VLOOKUP(K$3&amp;"_"&amp;K$6&amp;"_"&amp;$B32,'Pnad-C'!$1:$1048576,HLOOKUP($C32,'Pnad-C'!$1:$1048576,2,0),0)*100,"-"))</f>
        <v>44.187301397323608</v>
      </c>
      <c r="L32" s="52">
        <f>IF($C32="","",IFERROR(VLOOKUP(L$3&amp;"_"&amp;L$6&amp;"_"&amp;$B32,'Pnad-C'!$1:$1048576,HLOOKUP($C32,'Pnad-C'!$1:$1048576,2,0),0)*100,"-"))</f>
        <v>45.323231816291809</v>
      </c>
      <c r="M32" s="52">
        <f>IF($C32="","",IFERROR(VLOOKUP(M$3&amp;"_"&amp;M$6&amp;"_"&amp;$B32,'Pnad-C'!$1:$1048576,HLOOKUP($C32,'Pnad-C'!$1:$1048576,2,0),0)*100,"-"))</f>
        <v>46.927633881568909</v>
      </c>
      <c r="N32" s="52">
        <f>IF($C32="","",IFERROR(VLOOKUP(N$3&amp;"_"&amp;N$6&amp;"_"&amp;$B32,'Pnad-C'!$1:$1048576,HLOOKUP($C32,'Pnad-C'!$1:$1048576,2,0),0)*100,"-"))</f>
        <v>45.497363805770874</v>
      </c>
      <c r="O32" s="52">
        <f>IF($C32="","",IFERROR(VLOOKUP(O$3&amp;"_"&amp;O$6&amp;"_"&amp;$B32,'Pnad-C'!$1:$1048576,HLOOKUP($C32,'Pnad-C'!$1:$1048576,2,0),0)*100,"-"))</f>
        <v>45.483881235122681</v>
      </c>
      <c r="P32" s="53"/>
      <c r="Q32" s="52">
        <f>IF($C32="","",IFERROR(VLOOKUP(Q$3&amp;"_"&amp;Q$6&amp;"_"&amp;$B32,'Pnad-C'!$1:$1048576,HLOOKUP($C32,'Pnad-C'!$1:$1048576,2,0),0)*100,"-"))</f>
        <v>42.500168085098267</v>
      </c>
      <c r="R32" s="52">
        <f>IF($C32="","",IFERROR(VLOOKUP(R$3&amp;"_"&amp;R$6&amp;"_"&amp;$B32,'Pnad-C'!$1:$1048576,HLOOKUP($C32,'Pnad-C'!$1:$1048576,2,0),0)*100,"-"))</f>
        <v>41.748028993606567</v>
      </c>
      <c r="S32" s="52">
        <f>IF($C32="","",IFERROR(VLOOKUP(S$3&amp;"_"&amp;S$6&amp;"_"&amp;$B32,'Pnad-C'!$1:$1048576,HLOOKUP($C32,'Pnad-C'!$1:$1048576,2,0),0)*100,"-"))</f>
        <v>42.732927203178406</v>
      </c>
      <c r="T32" s="52">
        <f>IF($C32="","",IFERROR(VLOOKUP(T$3&amp;"_"&amp;T$6&amp;"_"&amp;$B32,'Pnad-C'!$1:$1048576,HLOOKUP($C32,'Pnad-C'!$1:$1048576,2,0),0)*100,"-"))</f>
        <v>43.247711658477783</v>
      </c>
      <c r="U32" s="52">
        <f>IF($C32="","",IFERROR(VLOOKUP(U$3&amp;"_"&amp;U$6&amp;"_"&amp;$B32,'Pnad-C'!$1:$1048576,HLOOKUP($C32,'Pnad-C'!$1:$1048576,2,0),0)*100,"-"))</f>
        <v>42.557209730148315</v>
      </c>
      <c r="V32" s="53"/>
      <c r="W32" s="52">
        <f>IF($C32="","",IFERROR(VLOOKUP(W$3&amp;"_"&amp;W$6&amp;"_"&amp;$B32,'Pnad-C'!$1:$1048576,HLOOKUP($C32,'Pnad-C'!$1:$1048576,2,0),0)*100,"-"))</f>
        <v>41.906425356864929</v>
      </c>
      <c r="X32" s="52">
        <f>IF($C32="","",IFERROR(VLOOKUP(X$3&amp;"_"&amp;X$6&amp;"_"&amp;$B32,'Pnad-C'!$1:$1048576,HLOOKUP($C32,'Pnad-C'!$1:$1048576,2,0),0)*100,"-"))</f>
        <v>39.488890767097473</v>
      </c>
      <c r="Y32" s="52">
        <f>IF($C32="","",IFERROR(VLOOKUP(Y$3&amp;"_"&amp;Y$6&amp;"_"&amp;$B32,'Pnad-C'!$1:$1048576,HLOOKUP($C32,'Pnad-C'!$1:$1048576,2,0),0)*100,"-"))</f>
        <v>41.506940126419067</v>
      </c>
      <c r="Z32" s="52">
        <f>IF($C32="","",IFERROR(VLOOKUP(Z$3&amp;"_"&amp;Z$6&amp;"_"&amp;$B32,'Pnad-C'!$1:$1048576,HLOOKUP($C32,'Pnad-C'!$1:$1048576,2,0),0)*100,"-"))</f>
        <v>45.271584391593933</v>
      </c>
      <c r="AA32" s="52">
        <f>IF($C32="","",IFERROR(VLOOKUP(AA$3&amp;"_"&amp;AA$6&amp;"_"&amp;$B32,'Pnad-C'!$1:$1048576,HLOOKUP($C32,'Pnad-C'!$1:$1048576,2,0),0)*100,"-"))</f>
        <v>42.043459415435791</v>
      </c>
      <c r="AB32" s="53"/>
      <c r="AC32" s="52">
        <f>IF($C32="","",IFERROR(VLOOKUP(AC$3&amp;"_"&amp;AC$6&amp;"_"&amp;$B32,'Pnad-C'!$1:$1048576,HLOOKUP($C32,'Pnad-C'!$1:$1048576,2,0),0)*100,"-"))</f>
        <v>46.668249368667603</v>
      </c>
      <c r="AD32" s="52">
        <f>IF($C32="","",IFERROR(VLOOKUP(AD$3&amp;"_"&amp;AD$6&amp;"_"&amp;$B32,'Pnad-C'!$1:$1048576,HLOOKUP($C32,'Pnad-C'!$1:$1048576,2,0),0)*100,"-"))</f>
        <v>46.668249368667603</v>
      </c>
    </row>
    <row r="33" spans="1:30" s="50" customFormat="1" ht="15.95" customHeight="1" thickBot="1" x14ac:dyDescent="0.3">
      <c r="A33" s="45"/>
      <c r="B33" s="45" t="str">
        <f t="shared" si="3"/>
        <v>RJ</v>
      </c>
      <c r="C33" s="46" t="str">
        <f>$C$9&amp;"_outro_nao_parente"</f>
        <v>tx_partpea_outro_nao_parente</v>
      </c>
      <c r="D33" s="51" t="s">
        <v>14</v>
      </c>
      <c r="E33" s="56">
        <f>IF($C33="","",IFERROR(VLOOKUP(E$3&amp;"_"&amp;E$6&amp;"_"&amp;$B33,'Pnad-C'!$1:$1048576,HLOOKUP($C33,'Pnad-C'!$1:$1048576,2,0),0)*100,"-"))</f>
        <v>77.490472793579102</v>
      </c>
      <c r="F33" s="56">
        <f>IF($C33="","",IFERROR(VLOOKUP(F$3&amp;"_"&amp;F$6&amp;"_"&amp;$B33,'Pnad-C'!$1:$1048576,HLOOKUP($C33,'Pnad-C'!$1:$1048576,2,0),0)*100,"-"))</f>
        <v>69.126802682876587</v>
      </c>
      <c r="G33" s="56">
        <f>IF($C33="","",IFERROR(VLOOKUP(G$3&amp;"_"&amp;G$6&amp;"_"&amp;$B33,'Pnad-C'!$1:$1048576,HLOOKUP($C33,'Pnad-C'!$1:$1048576,2,0),0)*100,"-"))</f>
        <v>77.890598773956299</v>
      </c>
      <c r="H33" s="56">
        <f>IF($C33="","",IFERROR(VLOOKUP(H$3&amp;"_"&amp;H$6&amp;"_"&amp;$B33,'Pnad-C'!$1:$1048576,HLOOKUP($C33,'Pnad-C'!$1:$1048576,2,0),0)*100,"-"))</f>
        <v>72.641152143478394</v>
      </c>
      <c r="I33" s="56">
        <f>IF($C33="","",IFERROR(VLOOKUP(I$3&amp;"_"&amp;I$6&amp;"_"&amp;$B33,'Pnad-C'!$1:$1048576,HLOOKUP($C33,'Pnad-C'!$1:$1048576,2,0),0)*100,"-"))</f>
        <v>74.287259578704834</v>
      </c>
      <c r="J33" s="53"/>
      <c r="K33" s="56">
        <f>IF($C33="","",IFERROR(VLOOKUP(K$3&amp;"_"&amp;K$6&amp;"_"&amp;$B33,'Pnad-C'!$1:$1048576,HLOOKUP($C33,'Pnad-C'!$1:$1048576,2,0),0)*100,"-"))</f>
        <v>76.787638664245605</v>
      </c>
      <c r="L33" s="56">
        <f>IF($C33="","",IFERROR(VLOOKUP(L$3&amp;"_"&amp;L$6&amp;"_"&amp;$B33,'Pnad-C'!$1:$1048576,HLOOKUP($C33,'Pnad-C'!$1:$1048576,2,0),0)*100,"-"))</f>
        <v>77.776610851287842</v>
      </c>
      <c r="M33" s="56">
        <f>IF($C33="","",IFERROR(VLOOKUP(M$3&amp;"_"&amp;M$6&amp;"_"&amp;$B33,'Pnad-C'!$1:$1048576,HLOOKUP($C33,'Pnad-C'!$1:$1048576,2,0),0)*100,"-"))</f>
        <v>79.226779937744141</v>
      </c>
      <c r="N33" s="56">
        <f>IF($C33="","",IFERROR(VLOOKUP(N$3&amp;"_"&amp;N$6&amp;"_"&amp;$B33,'Pnad-C'!$1:$1048576,HLOOKUP($C33,'Pnad-C'!$1:$1048576,2,0),0)*100,"-"))</f>
        <v>75.819003582000732</v>
      </c>
      <c r="O33" s="56">
        <f>IF($C33="","",IFERROR(VLOOKUP(O$3&amp;"_"&amp;O$6&amp;"_"&amp;$B33,'Pnad-C'!$1:$1048576,HLOOKUP($C33,'Pnad-C'!$1:$1048576,2,0),0)*100,"-"))</f>
        <v>77.40250825881958</v>
      </c>
      <c r="P33" s="53"/>
      <c r="Q33" s="56">
        <f>IF($C33="","",IFERROR(VLOOKUP(Q$3&amp;"_"&amp;Q$6&amp;"_"&amp;$B33,'Pnad-C'!$1:$1048576,HLOOKUP($C33,'Pnad-C'!$1:$1048576,2,0),0)*100,"-"))</f>
        <v>84.081774950027466</v>
      </c>
      <c r="R33" s="56">
        <f>IF($C33="","",IFERROR(VLOOKUP(R$3&amp;"_"&amp;R$6&amp;"_"&amp;$B33,'Pnad-C'!$1:$1048576,HLOOKUP($C33,'Pnad-C'!$1:$1048576,2,0),0)*100,"-"))</f>
        <v>79.068756103515625</v>
      </c>
      <c r="S33" s="56">
        <f>IF($C33="","",IFERROR(VLOOKUP(S$3&amp;"_"&amp;S$6&amp;"_"&amp;$B33,'Pnad-C'!$1:$1048576,HLOOKUP($C33,'Pnad-C'!$1:$1048576,2,0),0)*100,"-"))</f>
        <v>79.131454229354858</v>
      </c>
      <c r="T33" s="56">
        <f>IF($C33="","",IFERROR(VLOOKUP(T$3&amp;"_"&amp;T$6&amp;"_"&amp;$B33,'Pnad-C'!$1:$1048576,HLOOKUP($C33,'Pnad-C'!$1:$1048576,2,0),0)*100,"-"))</f>
        <v>79.78549599647522</v>
      </c>
      <c r="U33" s="56">
        <f>IF($C33="","",IFERROR(VLOOKUP(U$3&amp;"_"&amp;U$6&amp;"_"&amp;$B33,'Pnad-C'!$1:$1048576,HLOOKUP($C33,'Pnad-C'!$1:$1048576,2,0),0)*100,"-"))</f>
        <v>80.516868829727173</v>
      </c>
      <c r="V33" s="53"/>
      <c r="W33" s="56">
        <f>IF($C33="","",IFERROR(VLOOKUP(W$3&amp;"_"&amp;W$6&amp;"_"&amp;$B33,'Pnad-C'!$1:$1048576,HLOOKUP($C33,'Pnad-C'!$1:$1048576,2,0),0)*100,"-"))</f>
        <v>75.381368398666382</v>
      </c>
      <c r="X33" s="56">
        <f>IF($C33="","",IFERROR(VLOOKUP(X$3&amp;"_"&amp;X$6&amp;"_"&amp;$B33,'Pnad-C'!$1:$1048576,HLOOKUP($C33,'Pnad-C'!$1:$1048576,2,0),0)*100,"-"))</f>
        <v>80.195373296737671</v>
      </c>
      <c r="Y33" s="56">
        <f>IF($C33="","",IFERROR(VLOOKUP(Y$3&amp;"_"&amp;Y$6&amp;"_"&amp;$B33,'Pnad-C'!$1:$1048576,HLOOKUP($C33,'Pnad-C'!$1:$1048576,2,0),0)*100,"-"))</f>
        <v>74.830460548400879</v>
      </c>
      <c r="Z33" s="56">
        <f>IF($C33="","",IFERROR(VLOOKUP(Z$3&amp;"_"&amp;Z$6&amp;"_"&amp;$B33,'Pnad-C'!$1:$1048576,HLOOKUP($C33,'Pnad-C'!$1:$1048576,2,0),0)*100,"-"))</f>
        <v>77.344584465026855</v>
      </c>
      <c r="AA33" s="56">
        <f>IF($C33="","",IFERROR(VLOOKUP(AA$3&amp;"_"&amp;AA$6&amp;"_"&amp;$B33,'Pnad-C'!$1:$1048576,HLOOKUP($C33,'Pnad-C'!$1:$1048576,2,0),0)*100,"-"))</f>
        <v>76.937949657440186</v>
      </c>
      <c r="AB33" s="53"/>
      <c r="AC33" s="56">
        <f>IF($C33="","",IFERROR(VLOOKUP(AC$3&amp;"_"&amp;AC$6&amp;"_"&amp;$B33,'Pnad-C'!$1:$1048576,HLOOKUP($C33,'Pnad-C'!$1:$1048576,2,0),0)*100,"-"))</f>
        <v>81.281644105911255</v>
      </c>
      <c r="AD33" s="56">
        <f>IF($C33="","",IFERROR(VLOOKUP(AD$3&amp;"_"&amp;AD$6&amp;"_"&amp;$B33,'Pnad-C'!$1:$1048576,HLOOKUP($C33,'Pnad-C'!$1:$1048576,2,0),0)*100,"-"))</f>
        <v>81.281644105911255</v>
      </c>
    </row>
    <row r="34" spans="1:30" ht="15.75" thickTop="1" x14ac:dyDescent="0.25">
      <c r="D34" s="60" t="s">
        <v>21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x14ac:dyDescent="0.25">
      <c r="D35" s="62" t="s">
        <v>22</v>
      </c>
    </row>
    <row r="36" spans="1:30" x14ac:dyDescent="0.25">
      <c r="D36" s="63" t="s">
        <v>23</v>
      </c>
    </row>
    <row r="37" spans="1:30" x14ac:dyDescent="0.25">
      <c r="D3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32.140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65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Porcentagem da população em idade ativa que nem estuda nem trabalha (Geração Nem-Nem):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26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23.25" customHeight="1" x14ac:dyDescent="0.25">
      <c r="A10" s="45"/>
      <c r="B10" s="45" t="s">
        <v>8</v>
      </c>
      <c r="C10" s="46" t="str">
        <f>C9</f>
        <v>pia_nemnem</v>
      </c>
      <c r="D10" s="65" t="s">
        <v>9</v>
      </c>
      <c r="E10" s="66">
        <f>IF($C10="","",IFERROR(VLOOKUP(E$3&amp;"_"&amp;E$6&amp;"_"&amp;$B10,'Pnad-C'!$1:$1048576,HLOOKUP($C10,'Pnad-C'!$1:$1048576,2,0),0)*100,"-"))</f>
        <v>33.575120568275452</v>
      </c>
      <c r="F10" s="66">
        <f>IF($C10="","",IFERROR(VLOOKUP(F$3&amp;"_"&amp;F$6&amp;"_"&amp;$B10,'Pnad-C'!$1:$1048576,HLOOKUP($C10,'Pnad-C'!$1:$1048576,2,0),0)*100,"-"))</f>
        <v>32.868063449859619</v>
      </c>
      <c r="G10" s="66">
        <f>IF($C10="","",IFERROR(VLOOKUP(G$3&amp;"_"&amp;G$6&amp;"_"&amp;$B10,'Pnad-C'!$1:$1048576,HLOOKUP($C10,'Pnad-C'!$1:$1048576,2,0),0)*100,"-"))</f>
        <v>32.831156253814697</v>
      </c>
      <c r="H10" s="66">
        <f>IF($C10="","",IFERROR(VLOOKUP(H$3&amp;"_"&amp;H$6&amp;"_"&amp;$B10,'Pnad-C'!$1:$1048576,HLOOKUP($C10,'Pnad-C'!$1:$1048576,2,0),0)*100,"-"))</f>
        <v>33.116170763969421</v>
      </c>
      <c r="I10" s="66">
        <f>IF($C10="","",IFERROR(VLOOKUP(I$3&amp;"_"&amp;I$6&amp;"_"&amp;$B10,'Pnad-C'!$1:$1048576,HLOOKUP($C10,'Pnad-C'!$1:$1048576,2,0),0)*100,"-"))</f>
        <v>33.097627758979797</v>
      </c>
      <c r="J10" s="67"/>
      <c r="K10" s="66">
        <f>IF($C10="","",IFERROR(VLOOKUP(K$3&amp;"_"&amp;K$6&amp;"_"&amp;$B10,'Pnad-C'!$1:$1048576,HLOOKUP($C10,'Pnad-C'!$1:$1048576,2,0),0)*100,"-"))</f>
        <v>33.960253000259399</v>
      </c>
      <c r="L10" s="66">
        <f>IF($C10="","",IFERROR(VLOOKUP(L$3&amp;"_"&amp;L$6&amp;"_"&amp;$B10,'Pnad-C'!$1:$1048576,HLOOKUP($C10,'Pnad-C'!$1:$1048576,2,0),0)*100,"-"))</f>
        <v>33.192089200019836</v>
      </c>
      <c r="M10" s="66">
        <f>IF($C10="","",IFERROR(VLOOKUP(M$3&amp;"_"&amp;M$6&amp;"_"&amp;$B10,'Pnad-C'!$1:$1048576,HLOOKUP($C10,'Pnad-C'!$1:$1048576,2,0),0)*100,"-"))</f>
        <v>32.874888181686401</v>
      </c>
      <c r="N10" s="66">
        <f>IF($C10="","",IFERROR(VLOOKUP(N$3&amp;"_"&amp;N$6&amp;"_"&amp;$B10,'Pnad-C'!$1:$1048576,HLOOKUP($C10,'Pnad-C'!$1:$1048576,2,0),0)*100,"-"))</f>
        <v>32.8509122133255</v>
      </c>
      <c r="O10" s="66">
        <f>IF($C10="","",IFERROR(VLOOKUP(O$3&amp;"_"&amp;O$6&amp;"_"&amp;$B10,'Pnad-C'!$1:$1048576,HLOOKUP($C10,'Pnad-C'!$1:$1048576,2,0),0)*100,"-"))</f>
        <v>33.219534158706665</v>
      </c>
      <c r="P10" s="67"/>
      <c r="Q10" s="66">
        <f>IF($C10="","",IFERROR(VLOOKUP(Q$3&amp;"_"&amp;Q$6&amp;"_"&amp;$B10,'Pnad-C'!$1:$1048576,HLOOKUP($C10,'Pnad-C'!$1:$1048576,2,0),0)*100,"-"))</f>
        <v>33.366426825523376</v>
      </c>
      <c r="R10" s="66">
        <f>IF($C10="","",IFERROR(VLOOKUP(R$3&amp;"_"&amp;R$6&amp;"_"&amp;$B10,'Pnad-C'!$1:$1048576,HLOOKUP($C10,'Pnad-C'!$1:$1048576,2,0),0)*100,"-"))</f>
        <v>33.058196306228638</v>
      </c>
      <c r="S10" s="66">
        <f>IF($C10="","",IFERROR(VLOOKUP(S$3&amp;"_"&amp;S$6&amp;"_"&amp;$B10,'Pnad-C'!$1:$1048576,HLOOKUP($C10,'Pnad-C'!$1:$1048576,2,0),0)*100,"-"))</f>
        <v>33.111384510993958</v>
      </c>
      <c r="T10" s="66">
        <f>IF($C10="","",IFERROR(VLOOKUP(T$3&amp;"_"&amp;T$6&amp;"_"&amp;$B10,'Pnad-C'!$1:$1048576,HLOOKUP($C10,'Pnad-C'!$1:$1048576,2,0),0)*100,"-"))</f>
        <v>33.09096097946167</v>
      </c>
      <c r="U10" s="66">
        <f>IF($C10="","",IFERROR(VLOOKUP(U$3&amp;"_"&amp;U$6&amp;"_"&amp;$B10,'Pnad-C'!$1:$1048576,HLOOKUP($C10,'Pnad-C'!$1:$1048576,2,0),0)*100,"-"))</f>
        <v>33.156740665435791</v>
      </c>
      <c r="V10" s="67"/>
      <c r="W10" s="66">
        <f>IF($C10="","",IFERROR(VLOOKUP(W$3&amp;"_"&amp;W$6&amp;"_"&amp;$B10,'Pnad-C'!$1:$1048576,HLOOKUP($C10,'Pnad-C'!$1:$1048576,2,0),0)*100,"-"))</f>
        <v>34.080293774604797</v>
      </c>
      <c r="X10" s="66">
        <f>IF($C10="","",IFERROR(VLOOKUP(X$3&amp;"_"&amp;X$6&amp;"_"&amp;$B10,'Pnad-C'!$1:$1048576,HLOOKUP($C10,'Pnad-C'!$1:$1048576,2,0),0)*100,"-"))</f>
        <v>33.878490328788757</v>
      </c>
      <c r="Y10" s="66">
        <f>IF($C10="","",IFERROR(VLOOKUP(Y$3&amp;"_"&amp;Y$6&amp;"_"&amp;$B10,'Pnad-C'!$1:$1048576,HLOOKUP($C10,'Pnad-C'!$1:$1048576,2,0),0)*100,"-"))</f>
        <v>33.979302644729614</v>
      </c>
      <c r="Z10" s="66">
        <f>IF($C10="","",IFERROR(VLOOKUP(Z$3&amp;"_"&amp;Z$6&amp;"_"&amp;$B10,'Pnad-C'!$1:$1048576,HLOOKUP($C10,'Pnad-C'!$1:$1048576,2,0),0)*100,"-"))</f>
        <v>34.309709072113037</v>
      </c>
      <c r="AA10" s="66">
        <f>IF($C10="","",IFERROR(VLOOKUP(AA$3&amp;"_"&amp;AA$6&amp;"_"&amp;$B10,'Pnad-C'!$1:$1048576,HLOOKUP($C10,'Pnad-C'!$1:$1048576,2,0),0)*100,"-"))</f>
        <v>34.061950445175171</v>
      </c>
      <c r="AB10" s="67"/>
      <c r="AC10" s="66">
        <f>IF($C10="","",IFERROR(VLOOKUP(AC$3&amp;"_"&amp;AC$6&amp;"_"&amp;$B10,'Pnad-C'!$1:$1048576,HLOOKUP($C10,'Pnad-C'!$1:$1048576,2,0),0)*100,"-"))</f>
        <v>35.346058011054993</v>
      </c>
      <c r="AD10" s="66">
        <f>IF($C10="","",IFERROR(VLOOKUP(AD$3&amp;"_"&amp;AD$6&amp;"_"&amp;$B10,'Pnad-C'!$1:$1048576,HLOOKUP($C10,'Pnad-C'!$1:$1048576,2,0),0)*100,"-"))</f>
        <v>35.346058011054993</v>
      </c>
    </row>
    <row r="11" spans="1:30" s="50" customFormat="1" ht="23.25" customHeight="1" x14ac:dyDescent="0.25">
      <c r="A11" s="45"/>
      <c r="B11" s="45" t="s">
        <v>15</v>
      </c>
      <c r="C11" s="46" t="str">
        <f>C9</f>
        <v>pia_nemnem</v>
      </c>
      <c r="D11" s="65" t="s">
        <v>16</v>
      </c>
      <c r="E11" s="66">
        <f>IF($C11="","",IFERROR(VLOOKUP(E$3&amp;"_"&amp;E$6&amp;"_"&amp;$B11,'Pnad-C'!$1:$1048576,HLOOKUP($C11,'Pnad-C'!$1:$1048576,2,0),0)*100,"-"))</f>
        <v>33.171314001083374</v>
      </c>
      <c r="F11" s="66">
        <f>IF($C11="","",IFERROR(VLOOKUP(F$3&amp;"_"&amp;F$6&amp;"_"&amp;$B11,'Pnad-C'!$1:$1048576,HLOOKUP($C11,'Pnad-C'!$1:$1048576,2,0),0)*100,"-"))</f>
        <v>32.19204843044281</v>
      </c>
      <c r="G11" s="66">
        <f>IF($C11="","",IFERROR(VLOOKUP(G$3&amp;"_"&amp;G$6&amp;"_"&amp;$B11,'Pnad-C'!$1:$1048576,HLOOKUP($C11,'Pnad-C'!$1:$1048576,2,0),0)*100,"-"))</f>
        <v>32.162979245185852</v>
      </c>
      <c r="H11" s="66">
        <f>IF($C11="","",IFERROR(VLOOKUP(H$3&amp;"_"&amp;H$6&amp;"_"&amp;$B11,'Pnad-C'!$1:$1048576,HLOOKUP($C11,'Pnad-C'!$1:$1048576,2,0),0)*100,"-"))</f>
        <v>32.119610905647278</v>
      </c>
      <c r="I11" s="66">
        <f>IF($C11="","",IFERROR(VLOOKUP(I$3&amp;"_"&amp;I$6&amp;"_"&amp;$B11,'Pnad-C'!$1:$1048576,HLOOKUP($C11,'Pnad-C'!$1:$1048576,2,0),0)*100,"-"))</f>
        <v>32.411488890647888</v>
      </c>
      <c r="J11" s="67"/>
      <c r="K11" s="66">
        <f>IF($C11="","",IFERROR(VLOOKUP(K$3&amp;"_"&amp;K$6&amp;"_"&amp;$B11,'Pnad-C'!$1:$1048576,HLOOKUP($C11,'Pnad-C'!$1:$1048576,2,0),0)*100,"-"))</f>
        <v>32.606783509254456</v>
      </c>
      <c r="L11" s="66">
        <f>IF($C11="","",IFERROR(VLOOKUP(L$3&amp;"_"&amp;L$6&amp;"_"&amp;$B11,'Pnad-C'!$1:$1048576,HLOOKUP($C11,'Pnad-C'!$1:$1048576,2,0),0)*100,"-"))</f>
        <v>32.059851288795471</v>
      </c>
      <c r="M11" s="66">
        <f>IF($C11="","",IFERROR(VLOOKUP(M$3&amp;"_"&amp;M$6&amp;"_"&amp;$B11,'Pnad-C'!$1:$1048576,HLOOKUP($C11,'Pnad-C'!$1:$1048576,2,0),0)*100,"-"))</f>
        <v>31.689783930778503</v>
      </c>
      <c r="N11" s="66">
        <f>IF($C11="","",IFERROR(VLOOKUP(N$3&amp;"_"&amp;N$6&amp;"_"&amp;$B11,'Pnad-C'!$1:$1048576,HLOOKUP($C11,'Pnad-C'!$1:$1048576,2,0),0)*100,"-"))</f>
        <v>31.946226954460144</v>
      </c>
      <c r="O11" s="66">
        <f>IF($C11="","",IFERROR(VLOOKUP(O$3&amp;"_"&amp;O$6&amp;"_"&amp;$B11,'Pnad-C'!$1:$1048576,HLOOKUP($C11,'Pnad-C'!$1:$1048576,2,0),0)*100,"-"))</f>
        <v>32.075661420822144</v>
      </c>
      <c r="P11" s="67"/>
      <c r="Q11" s="66">
        <f>IF($C11="","",IFERROR(VLOOKUP(Q$3&amp;"_"&amp;Q$6&amp;"_"&amp;$B11,'Pnad-C'!$1:$1048576,HLOOKUP($C11,'Pnad-C'!$1:$1048576,2,0),0)*100,"-"))</f>
        <v>32.143962383270264</v>
      </c>
      <c r="R11" s="66">
        <f>IF($C11="","",IFERROR(VLOOKUP(R$3&amp;"_"&amp;R$6&amp;"_"&amp;$B11,'Pnad-C'!$1:$1048576,HLOOKUP($C11,'Pnad-C'!$1:$1048576,2,0),0)*100,"-"))</f>
        <v>32.376217842102051</v>
      </c>
      <c r="S11" s="66">
        <f>IF($C11="","",IFERROR(VLOOKUP(S$3&amp;"_"&amp;S$6&amp;"_"&amp;$B11,'Pnad-C'!$1:$1048576,HLOOKUP($C11,'Pnad-C'!$1:$1048576,2,0),0)*100,"-"))</f>
        <v>32.446682453155518</v>
      </c>
      <c r="T11" s="66">
        <f>IF($C11="","",IFERROR(VLOOKUP(T$3&amp;"_"&amp;T$6&amp;"_"&amp;$B11,'Pnad-C'!$1:$1048576,HLOOKUP($C11,'Pnad-C'!$1:$1048576,2,0),0)*100,"-"))</f>
        <v>32.608842849731445</v>
      </c>
      <c r="U11" s="66">
        <f>IF($C11="","",IFERROR(VLOOKUP(U$3&amp;"_"&amp;U$6&amp;"_"&amp;$B11,'Pnad-C'!$1:$1048576,HLOOKUP($C11,'Pnad-C'!$1:$1048576,2,0),0)*100,"-"))</f>
        <v>32.393926382064819</v>
      </c>
      <c r="V11" s="67"/>
      <c r="W11" s="66">
        <f>IF($C11="","",IFERROR(VLOOKUP(W$3&amp;"_"&amp;W$6&amp;"_"&amp;$B11,'Pnad-C'!$1:$1048576,HLOOKUP($C11,'Pnad-C'!$1:$1048576,2,0),0)*100,"-"))</f>
        <v>33.635985851287842</v>
      </c>
      <c r="X11" s="66">
        <f>IF($C11="","",IFERROR(VLOOKUP(X$3&amp;"_"&amp;X$6&amp;"_"&amp;$B11,'Pnad-C'!$1:$1048576,HLOOKUP($C11,'Pnad-C'!$1:$1048576,2,0),0)*100,"-"))</f>
        <v>33.000907301902771</v>
      </c>
      <c r="Y11" s="66">
        <f>IF($C11="","",IFERROR(VLOOKUP(Y$3&amp;"_"&amp;Y$6&amp;"_"&amp;$B11,'Pnad-C'!$1:$1048576,HLOOKUP($C11,'Pnad-C'!$1:$1048576,2,0),0)*100,"-"))</f>
        <v>33.356782793998718</v>
      </c>
      <c r="Z11" s="66">
        <f>IF($C11="","",IFERROR(VLOOKUP(Z$3&amp;"_"&amp;Z$6&amp;"_"&amp;$B11,'Pnad-C'!$1:$1048576,HLOOKUP($C11,'Pnad-C'!$1:$1048576,2,0),0)*100,"-"))</f>
        <v>33.771461248397827</v>
      </c>
      <c r="AA11" s="66">
        <f>IF($C11="","",IFERROR(VLOOKUP(AA$3&amp;"_"&amp;AA$6&amp;"_"&amp;$B11,'Pnad-C'!$1:$1048576,HLOOKUP($C11,'Pnad-C'!$1:$1048576,2,0),0)*100,"-"))</f>
        <v>33.44128429889679</v>
      </c>
      <c r="AB11" s="67"/>
      <c r="AC11" s="66">
        <f>IF($C11="","",IFERROR(VLOOKUP(AC$3&amp;"_"&amp;AC$6&amp;"_"&amp;$B11,'Pnad-C'!$1:$1048576,HLOOKUP($C11,'Pnad-C'!$1:$1048576,2,0),0)*100,"-"))</f>
        <v>34.615245461463928</v>
      </c>
      <c r="AD11" s="66">
        <f>IF($C11="","",IFERROR(VLOOKUP(AD$3&amp;"_"&amp;AD$6&amp;"_"&amp;$B11,'Pnad-C'!$1:$1048576,HLOOKUP($C11,'Pnad-C'!$1:$1048576,2,0),0)*100,"-"))</f>
        <v>34.615245461463928</v>
      </c>
    </row>
    <row r="12" spans="1:30" s="50" customFormat="1" ht="23.25" customHeight="1" x14ac:dyDescent="0.25">
      <c r="A12" s="45"/>
      <c r="B12" s="45" t="s">
        <v>17</v>
      </c>
      <c r="C12" s="46" t="str">
        <f>C9</f>
        <v>pia_nemnem</v>
      </c>
      <c r="D12" s="68" t="s">
        <v>18</v>
      </c>
      <c r="E12" s="66">
        <f>IF($C12="","",IFERROR(VLOOKUP(E$3&amp;"_"&amp;E$6&amp;"_"&amp;$B12,'Pnad-C'!$1:$1048576,HLOOKUP($C12,'Pnad-C'!$1:$1048576,2,0),0)*100,"-"))</f>
        <v>35.646331310272217</v>
      </c>
      <c r="F12" s="66">
        <f>IF($C12="","",IFERROR(VLOOKUP(F$3&amp;"_"&amp;F$6&amp;"_"&amp;$B12,'Pnad-C'!$1:$1048576,HLOOKUP($C12,'Pnad-C'!$1:$1048576,2,0),0)*100,"-"))</f>
        <v>34.410044550895691</v>
      </c>
      <c r="G12" s="66">
        <f>IF($C12="","",IFERROR(VLOOKUP(G$3&amp;"_"&amp;G$6&amp;"_"&amp;$B12,'Pnad-C'!$1:$1048576,HLOOKUP($C12,'Pnad-C'!$1:$1048576,2,0),0)*100,"-"))</f>
        <v>35.066944360733032</v>
      </c>
      <c r="H12" s="66">
        <f>IF($C12="","",IFERROR(VLOOKUP(H$3&amp;"_"&amp;H$6&amp;"_"&amp;$B12,'Pnad-C'!$1:$1048576,HLOOKUP($C12,'Pnad-C'!$1:$1048576,2,0),0)*100,"-"))</f>
        <v>35.041159391403198</v>
      </c>
      <c r="I12" s="66">
        <f>IF($C12="","",IFERROR(VLOOKUP(I$3&amp;"_"&amp;I$6&amp;"_"&amp;$B12,'Pnad-C'!$1:$1048576,HLOOKUP($C12,'Pnad-C'!$1:$1048576,2,0),0)*100,"-"))</f>
        <v>35.041120648384094</v>
      </c>
      <c r="J12" s="67"/>
      <c r="K12" s="66">
        <f>IF($C12="","",IFERROR(VLOOKUP(K$3&amp;"_"&amp;K$6&amp;"_"&amp;$B12,'Pnad-C'!$1:$1048576,HLOOKUP($C12,'Pnad-C'!$1:$1048576,2,0),0)*100,"-"))</f>
        <v>35.538879036903381</v>
      </c>
      <c r="L12" s="66">
        <f>IF($C12="","",IFERROR(VLOOKUP(L$3&amp;"_"&amp;L$6&amp;"_"&amp;$B12,'Pnad-C'!$1:$1048576,HLOOKUP($C12,'Pnad-C'!$1:$1048576,2,0),0)*100,"-"))</f>
        <v>35.309472680091858</v>
      </c>
      <c r="M12" s="66">
        <f>IF($C12="","",IFERROR(VLOOKUP(M$3&amp;"_"&amp;M$6&amp;"_"&amp;$B12,'Pnad-C'!$1:$1048576,HLOOKUP($C12,'Pnad-C'!$1:$1048576,2,0),0)*100,"-"))</f>
        <v>35.082942247390747</v>
      </c>
      <c r="N12" s="66">
        <f>IF($C12="","",IFERROR(VLOOKUP(N$3&amp;"_"&amp;N$6&amp;"_"&amp;$B12,'Pnad-C'!$1:$1048576,HLOOKUP($C12,'Pnad-C'!$1:$1048576,2,0),0)*100,"-"))</f>
        <v>35.725748538970947</v>
      </c>
      <c r="O12" s="66">
        <f>IF($C12="","",IFERROR(VLOOKUP(O$3&amp;"_"&amp;O$6&amp;"_"&amp;$B12,'Pnad-C'!$1:$1048576,HLOOKUP($C12,'Pnad-C'!$1:$1048576,2,0),0)*100,"-"))</f>
        <v>35.414260625839233</v>
      </c>
      <c r="P12" s="67"/>
      <c r="Q12" s="66">
        <f>IF($C12="","",IFERROR(VLOOKUP(Q$3&amp;"_"&amp;Q$6&amp;"_"&amp;$B12,'Pnad-C'!$1:$1048576,HLOOKUP($C12,'Pnad-C'!$1:$1048576,2,0),0)*100,"-"))</f>
        <v>35.421663522720337</v>
      </c>
      <c r="R12" s="66">
        <f>IF($C12="","",IFERROR(VLOOKUP(R$3&amp;"_"&amp;R$6&amp;"_"&amp;$B12,'Pnad-C'!$1:$1048576,HLOOKUP($C12,'Pnad-C'!$1:$1048576,2,0),0)*100,"-"))</f>
        <v>35.915398597717285</v>
      </c>
      <c r="S12" s="66">
        <f>IF($C12="","",IFERROR(VLOOKUP(S$3&amp;"_"&amp;S$6&amp;"_"&amp;$B12,'Pnad-C'!$1:$1048576,HLOOKUP($C12,'Pnad-C'!$1:$1048576,2,0),0)*100,"-"))</f>
        <v>36.074510216712952</v>
      </c>
      <c r="T12" s="66">
        <f>IF($C12="","",IFERROR(VLOOKUP(T$3&amp;"_"&amp;T$6&amp;"_"&amp;$B12,'Pnad-C'!$1:$1048576,HLOOKUP($C12,'Pnad-C'!$1:$1048576,2,0),0)*100,"-"))</f>
        <v>36.89132034778595</v>
      </c>
      <c r="U12" s="66">
        <f>IF($C12="","",IFERROR(VLOOKUP(U$3&amp;"_"&amp;U$6&amp;"_"&amp;$B12,'Pnad-C'!$1:$1048576,HLOOKUP($C12,'Pnad-C'!$1:$1048576,2,0),0)*100,"-"))</f>
        <v>36.075723171234131</v>
      </c>
      <c r="V12" s="67"/>
      <c r="W12" s="66">
        <f>IF($C12="","",IFERROR(VLOOKUP(W$3&amp;"_"&amp;W$6&amp;"_"&amp;$B12,'Pnad-C'!$1:$1048576,HLOOKUP($C12,'Pnad-C'!$1:$1048576,2,0),0)*100,"-"))</f>
        <v>37.931740283966064</v>
      </c>
      <c r="X12" s="66">
        <f>IF($C12="","",IFERROR(VLOOKUP(X$3&amp;"_"&amp;X$6&amp;"_"&amp;$B12,'Pnad-C'!$1:$1048576,HLOOKUP($C12,'Pnad-C'!$1:$1048576,2,0),0)*100,"-"))</f>
        <v>36.700347065925598</v>
      </c>
      <c r="Y12" s="66">
        <f>IF($C12="","",IFERROR(VLOOKUP(Y$3&amp;"_"&amp;Y$6&amp;"_"&amp;$B12,'Pnad-C'!$1:$1048576,HLOOKUP($C12,'Pnad-C'!$1:$1048576,2,0),0)*100,"-"))</f>
        <v>36.944583058357239</v>
      </c>
      <c r="Z12" s="66">
        <f>IF($C12="","",IFERROR(VLOOKUP(Z$3&amp;"_"&amp;Z$6&amp;"_"&amp;$B12,'Pnad-C'!$1:$1048576,HLOOKUP($C12,'Pnad-C'!$1:$1048576,2,0),0)*100,"-"))</f>
        <v>37.221831083297729</v>
      </c>
      <c r="AA12" s="66">
        <f>IF($C12="","",IFERROR(VLOOKUP(AA$3&amp;"_"&amp;AA$6&amp;"_"&amp;$B12,'Pnad-C'!$1:$1048576,HLOOKUP($C12,'Pnad-C'!$1:$1048576,2,0),0)*100,"-"))</f>
        <v>37.199625372886658</v>
      </c>
      <c r="AB12" s="67"/>
      <c r="AC12" s="66">
        <f>IF($C12="","",IFERROR(VLOOKUP(AC$3&amp;"_"&amp;AC$6&amp;"_"&amp;$B12,'Pnad-C'!$1:$1048576,HLOOKUP($C12,'Pnad-C'!$1:$1048576,2,0),0)*100,"-"))</f>
        <v>38.174992799758911</v>
      </c>
      <c r="AD12" s="66">
        <f>IF($C12="","",IFERROR(VLOOKUP(AD$3&amp;"_"&amp;AD$6&amp;"_"&amp;$B12,'Pnad-C'!$1:$1048576,HLOOKUP($C12,'Pnad-C'!$1:$1048576,2,0),0)*100,"-"))</f>
        <v>38.174992799758911</v>
      </c>
    </row>
    <row r="13" spans="1:30" s="50" customFormat="1" ht="23.25" customHeight="1" thickBot="1" x14ac:dyDescent="0.3">
      <c r="A13" s="45"/>
      <c r="B13" s="45" t="s">
        <v>19</v>
      </c>
      <c r="C13" s="46" t="str">
        <f>C9</f>
        <v>pia_nemnem</v>
      </c>
      <c r="D13" s="65" t="s">
        <v>20</v>
      </c>
      <c r="E13" s="66">
        <f>IF($C13="","",IFERROR(VLOOKUP(E$3&amp;"_"&amp;E$6&amp;"_"&amp;$B13,'Pnad-C'!$1:$1048576,HLOOKUP($C13,'Pnad-C'!$1:$1048576,2,0),0)*100,"-"))</f>
        <v>34.878194332122803</v>
      </c>
      <c r="F13" s="66">
        <f>IF($C13="","",IFERROR(VLOOKUP(F$3&amp;"_"&amp;F$6&amp;"_"&amp;$B13,'Pnad-C'!$1:$1048576,HLOOKUP($C13,'Pnad-C'!$1:$1048576,2,0),0)*100,"-"))</f>
        <v>33.803087472915649</v>
      </c>
      <c r="G13" s="66">
        <f>IF($C13="","",IFERROR(VLOOKUP(G$3&amp;"_"&amp;G$6&amp;"_"&amp;$B13,'Pnad-C'!$1:$1048576,HLOOKUP($C13,'Pnad-C'!$1:$1048576,2,0),0)*100,"-"))</f>
        <v>34.674268960952759</v>
      </c>
      <c r="H13" s="66">
        <f>IF($C13="","",IFERROR(VLOOKUP(H$3&amp;"_"&amp;H$6&amp;"_"&amp;$B13,'Pnad-C'!$1:$1048576,HLOOKUP($C13,'Pnad-C'!$1:$1048576,2,0),0)*100,"-"))</f>
        <v>34.986987709999084</v>
      </c>
      <c r="I13" s="66">
        <f>IF($C13="","",IFERROR(VLOOKUP(I$3&amp;"_"&amp;I$6&amp;"_"&amp;$B13,'Pnad-C'!$1:$1048576,HLOOKUP($C13,'Pnad-C'!$1:$1048576,2,0),0)*100,"-"))</f>
        <v>34.585633873939514</v>
      </c>
      <c r="J13" s="67"/>
      <c r="K13" s="66">
        <f>IF($C13="","",IFERROR(VLOOKUP(K$3&amp;"_"&amp;K$6&amp;"_"&amp;$B13,'Pnad-C'!$1:$1048576,HLOOKUP($C13,'Pnad-C'!$1:$1048576,2,0),0)*100,"-"))</f>
        <v>35.685530304908752</v>
      </c>
      <c r="L13" s="66">
        <f>IF($C13="","",IFERROR(VLOOKUP(L$3&amp;"_"&amp;L$6&amp;"_"&amp;$B13,'Pnad-C'!$1:$1048576,HLOOKUP($C13,'Pnad-C'!$1:$1048576,2,0),0)*100,"-"))</f>
        <v>34.799575805664063</v>
      </c>
      <c r="M13" s="66">
        <f>IF($C13="","",IFERROR(VLOOKUP(M$3&amp;"_"&amp;M$6&amp;"_"&amp;$B13,'Pnad-C'!$1:$1048576,HLOOKUP($C13,'Pnad-C'!$1:$1048576,2,0),0)*100,"-"))</f>
        <v>34.196090698242188</v>
      </c>
      <c r="N13" s="66">
        <f>IF($C13="","",IFERROR(VLOOKUP(N$3&amp;"_"&amp;N$6&amp;"_"&amp;$B13,'Pnad-C'!$1:$1048576,HLOOKUP($C13,'Pnad-C'!$1:$1048576,2,0),0)*100,"-"))</f>
        <v>34.635058045387268</v>
      </c>
      <c r="O13" s="66">
        <f>IF($C13="","",IFERROR(VLOOKUP(O$3&amp;"_"&amp;O$6&amp;"_"&amp;$B13,'Pnad-C'!$1:$1048576,HLOOKUP($C13,'Pnad-C'!$1:$1048576,2,0),0)*100,"-"))</f>
        <v>34.829062223434448</v>
      </c>
      <c r="P13" s="67"/>
      <c r="Q13" s="66">
        <f>IF($C13="","",IFERROR(VLOOKUP(Q$3&amp;"_"&amp;Q$6&amp;"_"&amp;$B13,'Pnad-C'!$1:$1048576,HLOOKUP($C13,'Pnad-C'!$1:$1048576,2,0),0)*100,"-"))</f>
        <v>34.605762362480164</v>
      </c>
      <c r="R13" s="66">
        <f>IF($C13="","",IFERROR(VLOOKUP(R$3&amp;"_"&amp;R$6&amp;"_"&amp;$B13,'Pnad-C'!$1:$1048576,HLOOKUP($C13,'Pnad-C'!$1:$1048576,2,0),0)*100,"-"))</f>
        <v>35.111916065216064</v>
      </c>
      <c r="S13" s="66">
        <f>IF($C13="","",IFERROR(VLOOKUP(S$3&amp;"_"&amp;S$6&amp;"_"&amp;$B13,'Pnad-C'!$1:$1048576,HLOOKUP($C13,'Pnad-C'!$1:$1048576,2,0),0)*100,"-"))</f>
        <v>34.89801287651062</v>
      </c>
      <c r="T13" s="66">
        <f>IF($C13="","",IFERROR(VLOOKUP(T$3&amp;"_"&amp;T$6&amp;"_"&amp;$B13,'Pnad-C'!$1:$1048576,HLOOKUP($C13,'Pnad-C'!$1:$1048576,2,0),0)*100,"-"))</f>
        <v>35.818830132484436</v>
      </c>
      <c r="U13" s="66">
        <f>IF($C13="","",IFERROR(VLOOKUP(U$3&amp;"_"&amp;U$6&amp;"_"&amp;$B13,'Pnad-C'!$1:$1048576,HLOOKUP($C13,'Pnad-C'!$1:$1048576,2,0),0)*100,"-"))</f>
        <v>35.10863184928894</v>
      </c>
      <c r="V13" s="67"/>
      <c r="W13" s="66">
        <f>IF($C13="","",IFERROR(VLOOKUP(W$3&amp;"_"&amp;W$6&amp;"_"&amp;$B13,'Pnad-C'!$1:$1048576,HLOOKUP($C13,'Pnad-C'!$1:$1048576,2,0),0)*100,"-"))</f>
        <v>36.490100622177124</v>
      </c>
      <c r="X13" s="66">
        <f>IF($C13="","",IFERROR(VLOOKUP(X$3&amp;"_"&amp;X$6&amp;"_"&amp;$B13,'Pnad-C'!$1:$1048576,HLOOKUP($C13,'Pnad-C'!$1:$1048576,2,0),0)*100,"-"))</f>
        <v>36.249876022338867</v>
      </c>
      <c r="Y13" s="66">
        <f>IF($C13="","",IFERROR(VLOOKUP(Y$3&amp;"_"&amp;Y$6&amp;"_"&amp;$B13,'Pnad-C'!$1:$1048576,HLOOKUP($C13,'Pnad-C'!$1:$1048576,2,0),0)*100,"-"))</f>
        <v>36.530697345733643</v>
      </c>
      <c r="Z13" s="66">
        <f>IF($C13="","",IFERROR(VLOOKUP(Z$3&amp;"_"&amp;Z$6&amp;"_"&amp;$B13,'Pnad-C'!$1:$1048576,HLOOKUP($C13,'Pnad-C'!$1:$1048576,2,0),0)*100,"-"))</f>
        <v>36.438736319541931</v>
      </c>
      <c r="AA13" s="66">
        <f>IF($C13="","",IFERROR(VLOOKUP(AA$3&amp;"_"&amp;AA$6&amp;"_"&amp;$B13,'Pnad-C'!$1:$1048576,HLOOKUP($C13,'Pnad-C'!$1:$1048576,2,0),0)*100,"-"))</f>
        <v>36.427351832389832</v>
      </c>
      <c r="AB13" s="67"/>
      <c r="AC13" s="66">
        <f>IF($C13="","",IFERROR(VLOOKUP(AC$3&amp;"_"&amp;AC$6&amp;"_"&amp;$B13,'Pnad-C'!$1:$1048576,HLOOKUP($C13,'Pnad-C'!$1:$1048576,2,0),0)*100,"-"))</f>
        <v>37.040165066719055</v>
      </c>
      <c r="AD13" s="66">
        <f>IF($C13="","",IFERROR(VLOOKUP(AD$3&amp;"_"&amp;AD$6&amp;"_"&amp;$B13,'Pnad-C'!$1:$1048576,HLOOKUP($C13,'Pnad-C'!$1:$1048576,2,0),0)*100,"-"))</f>
        <v>37.040165066719055</v>
      </c>
    </row>
    <row r="14" spans="1:30" ht="15.75" thickTop="1" x14ac:dyDescent="0.25">
      <c r="D14" s="60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x14ac:dyDescent="0.25">
      <c r="D15" s="62" t="s">
        <v>22</v>
      </c>
    </row>
    <row r="16" spans="1:30" x14ac:dyDescent="0.25">
      <c r="D16" s="63" t="s">
        <v>23</v>
      </c>
    </row>
    <row r="17" spans="4:4" x14ac:dyDescent="0.25">
      <c r="D1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20.28515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66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Distribuição percentual da população em idade ativa que nem estuda e nem trabalha segundo faixa etária: Região Metropolitana, 2012 a 2016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26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15" customHeight="1" x14ac:dyDescent="0.25">
      <c r="A10" s="45"/>
      <c r="B10" s="45" t="s">
        <v>8</v>
      </c>
      <c r="C10" s="46"/>
      <c r="D10" s="47" t="s">
        <v>9</v>
      </c>
      <c r="E10" s="48"/>
      <c r="F10" s="48"/>
      <c r="G10" s="48"/>
      <c r="H10" s="48"/>
      <c r="I10" s="48"/>
      <c r="J10" s="49"/>
      <c r="K10" s="48"/>
      <c r="L10" s="48"/>
      <c r="M10" s="48"/>
      <c r="N10" s="48"/>
      <c r="O10" s="48"/>
      <c r="P10" s="49"/>
      <c r="Q10" s="48"/>
      <c r="R10" s="48"/>
      <c r="S10" s="48"/>
      <c r="T10" s="48"/>
      <c r="U10" s="48"/>
      <c r="V10" s="49"/>
      <c r="W10" s="48"/>
      <c r="X10" s="48"/>
      <c r="Y10" s="48"/>
      <c r="Z10" s="48"/>
      <c r="AA10" s="48"/>
      <c r="AB10" s="49"/>
      <c r="AC10" s="48"/>
      <c r="AD10" s="48"/>
    </row>
    <row r="11" spans="1:30" s="50" customFormat="1" ht="15.95" customHeight="1" x14ac:dyDescent="0.25">
      <c r="A11" s="45"/>
      <c r="B11" s="45" t="str">
        <f>B10</f>
        <v>BRA</v>
      </c>
      <c r="C11" s="46" t="str">
        <f>$C$9&amp;"_1517"</f>
        <v>pia_nemnem_1517</v>
      </c>
      <c r="D11" s="69" t="s">
        <v>27</v>
      </c>
      <c r="E11" s="52">
        <f>IF($C11="","",IFERROR(VLOOKUP(E$3&amp;"_"&amp;E$6&amp;"_"&amp;$B11,'Pnad-C'!$1:$1048576,HLOOKUP($C11,'Pnad-C'!$1:$1048576,2,0),0)*100,"-"))</f>
        <v>2.3560069501399994</v>
      </c>
      <c r="F11" s="52">
        <f>IF($C11="","",IFERROR(VLOOKUP(F$3&amp;"_"&amp;F$6&amp;"_"&amp;$B11,'Pnad-C'!$1:$1048576,HLOOKUP($C11,'Pnad-C'!$1:$1048576,2,0),0)*100,"-"))</f>
        <v>2.0719882100820541</v>
      </c>
      <c r="G11" s="52">
        <f>IF($C11="","",IFERROR(VLOOKUP(G$3&amp;"_"&amp;G$6&amp;"_"&amp;$B11,'Pnad-C'!$1:$1048576,HLOOKUP($C11,'Pnad-C'!$1:$1048576,2,0),0)*100,"-"))</f>
        <v>2.0028172060847282</v>
      </c>
      <c r="H11" s="52">
        <f>IF($C11="","",IFERROR(VLOOKUP(H$3&amp;"_"&amp;H$6&amp;"_"&amp;$B11,'Pnad-C'!$1:$1048576,HLOOKUP($C11,'Pnad-C'!$1:$1048576,2,0),0)*100,"-"))</f>
        <v>2.1770363673567772</v>
      </c>
      <c r="I11" s="52">
        <f>IF($C11="","",IFERROR(VLOOKUP(I$3&amp;"_"&amp;I$6&amp;"_"&amp;$B11,'Pnad-C'!$1:$1048576,HLOOKUP($C11,'Pnad-C'!$1:$1048576,2,0),0)*100,"-"))</f>
        <v>2.1519621834158897</v>
      </c>
      <c r="J11" s="53"/>
      <c r="K11" s="52">
        <f>IF($C11="","",IFERROR(VLOOKUP(K$3&amp;"_"&amp;K$6&amp;"_"&amp;$B11,'Pnad-C'!$1:$1048576,HLOOKUP($C11,'Pnad-C'!$1:$1048576,2,0),0)*100,"-"))</f>
        <v>2.382032573223114</v>
      </c>
      <c r="L11" s="52">
        <f>IF($C11="","",IFERROR(VLOOKUP(L$3&amp;"_"&amp;L$6&amp;"_"&amp;$B11,'Pnad-C'!$1:$1048576,HLOOKUP($C11,'Pnad-C'!$1:$1048576,2,0),0)*100,"-"))</f>
        <v>2.1186564117670059</v>
      </c>
      <c r="M11" s="52">
        <f>IF($C11="","",IFERROR(VLOOKUP(M$3&amp;"_"&amp;M$6&amp;"_"&amp;$B11,'Pnad-C'!$1:$1048576,HLOOKUP($C11,'Pnad-C'!$1:$1048576,2,0),0)*100,"-"))</f>
        <v>1.9175941124558449</v>
      </c>
      <c r="N11" s="52">
        <f>IF($C11="","",IFERROR(VLOOKUP(N$3&amp;"_"&amp;N$6&amp;"_"&amp;$B11,'Pnad-C'!$1:$1048576,HLOOKUP($C11,'Pnad-C'!$1:$1048576,2,0),0)*100,"-"))</f>
        <v>2.0044194534420967</v>
      </c>
      <c r="O11" s="52">
        <f>IF($C11="","",IFERROR(VLOOKUP(O$3&amp;"_"&amp;O$6&amp;"_"&amp;$B11,'Pnad-C'!$1:$1048576,HLOOKUP($C11,'Pnad-C'!$1:$1048576,2,0),0)*100,"-"))</f>
        <v>2.1056756377220154</v>
      </c>
      <c r="P11" s="53"/>
      <c r="Q11" s="52">
        <f>IF($C11="","",IFERROR(VLOOKUP(Q$3&amp;"_"&amp;Q$6&amp;"_"&amp;$B11,'Pnad-C'!$1:$1048576,HLOOKUP($C11,'Pnad-C'!$1:$1048576,2,0),0)*100,"-"))</f>
        <v>2.3010026663541794</v>
      </c>
      <c r="R11" s="52">
        <f>IF($C11="","",IFERROR(VLOOKUP(R$3&amp;"_"&amp;R$6&amp;"_"&amp;$B11,'Pnad-C'!$1:$1048576,HLOOKUP($C11,'Pnad-C'!$1:$1048576,2,0),0)*100,"-"))</f>
        <v>1.9850848242640495</v>
      </c>
      <c r="S11" s="52">
        <f>IF($C11="","",IFERROR(VLOOKUP(S$3&amp;"_"&amp;S$6&amp;"_"&amp;$B11,'Pnad-C'!$1:$1048576,HLOOKUP($C11,'Pnad-C'!$1:$1048576,2,0),0)*100,"-"))</f>
        <v>1.8173590302467346</v>
      </c>
      <c r="T11" s="52">
        <f>IF($C11="","",IFERROR(VLOOKUP(T$3&amp;"_"&amp;T$6&amp;"_"&amp;$B11,'Pnad-C'!$1:$1048576,HLOOKUP($C11,'Pnad-C'!$1:$1048576,2,0),0)*100,"-"))</f>
        <v>1.9337311387062073</v>
      </c>
      <c r="U11" s="52">
        <f>IF($C11="","",IFERROR(VLOOKUP(U$3&amp;"_"&amp;U$6&amp;"_"&amp;$B11,'Pnad-C'!$1:$1048576,HLOOKUP($C11,'Pnad-C'!$1:$1048576,2,0),0)*100,"-"))</f>
        <v>2.009294368326664</v>
      </c>
      <c r="V11" s="53"/>
      <c r="W11" s="52">
        <f>IF($C11="","",IFERROR(VLOOKUP(W$3&amp;"_"&amp;W$6&amp;"_"&amp;$B11,'Pnad-C'!$1:$1048576,HLOOKUP($C11,'Pnad-C'!$1:$1048576,2,0),0)*100,"-"))</f>
        <v>2.3080263286828995</v>
      </c>
      <c r="X11" s="52">
        <f>IF($C11="","",IFERROR(VLOOKUP(X$3&amp;"_"&amp;X$6&amp;"_"&amp;$B11,'Pnad-C'!$1:$1048576,HLOOKUP($C11,'Pnad-C'!$1:$1048576,2,0),0)*100,"-"))</f>
        <v>1.8906261771917343</v>
      </c>
      <c r="Y11" s="52">
        <f>IF($C11="","",IFERROR(VLOOKUP(Y$3&amp;"_"&amp;Y$6&amp;"_"&amp;$B11,'Pnad-C'!$1:$1048576,HLOOKUP($C11,'Pnad-C'!$1:$1048576,2,0),0)*100,"-"))</f>
        <v>1.7664926126599312</v>
      </c>
      <c r="Z11" s="52">
        <f>IF($C11="","",IFERROR(VLOOKUP(Z$3&amp;"_"&amp;Z$6&amp;"_"&amp;$B11,'Pnad-C'!$1:$1048576,HLOOKUP($C11,'Pnad-C'!$1:$1048576,2,0),0)*100,"-"))</f>
        <v>1.9345831125974655</v>
      </c>
      <c r="AA11" s="52">
        <f>IF($C11="","",IFERROR(VLOOKUP(AA$3&amp;"_"&amp;AA$6&amp;"_"&amp;$B11,'Pnad-C'!$1:$1048576,HLOOKUP($C11,'Pnad-C'!$1:$1048576,2,0),0)*100,"-"))</f>
        <v>1.9749321043491364</v>
      </c>
      <c r="AB11" s="53"/>
      <c r="AC11" s="52">
        <f>IF($C11="","",IFERROR(VLOOKUP(AC$3&amp;"_"&amp;AC$6&amp;"_"&amp;$B11,'Pnad-C'!$1:$1048576,HLOOKUP($C11,'Pnad-C'!$1:$1048576,2,0),0)*100,"-"))</f>
        <v>2.0207377150654793</v>
      </c>
      <c r="AD11" s="52">
        <f>IF($C11="","",IFERROR(VLOOKUP(AD$3&amp;"_"&amp;AD$6&amp;"_"&amp;$B11,'Pnad-C'!$1:$1048576,HLOOKUP($C11,'Pnad-C'!$1:$1048576,2,0),0)*100,"-"))</f>
        <v>2.0207377150654793</v>
      </c>
    </row>
    <row r="12" spans="1:30" s="50" customFormat="1" ht="15.95" customHeight="1" x14ac:dyDescent="0.25">
      <c r="A12" s="45"/>
      <c r="B12" s="45" t="str">
        <f t="shared" ref="B12:B15" si="0">B11</f>
        <v>BRA</v>
      </c>
      <c r="C12" s="46" t="str">
        <f>$C$9&amp;"_1829"</f>
        <v>pia_nemnem_1829</v>
      </c>
      <c r="D12" s="69" t="s">
        <v>28</v>
      </c>
      <c r="E12" s="52">
        <f>IF($C12="","",IFERROR(VLOOKUP(E$3&amp;"_"&amp;E$6&amp;"_"&amp;$B12,'Pnad-C'!$1:$1048576,HLOOKUP($C12,'Pnad-C'!$1:$1048576,2,0),0)*100,"-"))</f>
        <v>18.969105184078217</v>
      </c>
      <c r="F12" s="52">
        <f>IF($C12="","",IFERROR(VLOOKUP(F$3&amp;"_"&amp;F$6&amp;"_"&amp;$B12,'Pnad-C'!$1:$1048576,HLOOKUP($C12,'Pnad-C'!$1:$1048576,2,0),0)*100,"-"))</f>
        <v>18.405896425247192</v>
      </c>
      <c r="G12" s="52">
        <f>IF($C12="","",IFERROR(VLOOKUP(G$3&amp;"_"&amp;G$6&amp;"_"&amp;$B12,'Pnad-C'!$1:$1048576,HLOOKUP($C12,'Pnad-C'!$1:$1048576,2,0),0)*100,"-"))</f>
        <v>17.811055481433868</v>
      </c>
      <c r="H12" s="52">
        <f>IF($C12="","",IFERROR(VLOOKUP(H$3&amp;"_"&amp;H$6&amp;"_"&amp;$B12,'Pnad-C'!$1:$1048576,HLOOKUP($C12,'Pnad-C'!$1:$1048576,2,0),0)*100,"-"))</f>
        <v>17.716129124164581</v>
      </c>
      <c r="I12" s="52">
        <f>IF($C12="","",IFERROR(VLOOKUP(I$3&amp;"_"&amp;I$6&amp;"_"&amp;$B12,'Pnad-C'!$1:$1048576,HLOOKUP($C12,'Pnad-C'!$1:$1048576,2,0),0)*100,"-"))</f>
        <v>18.225546181201935</v>
      </c>
      <c r="J12" s="53"/>
      <c r="K12" s="52">
        <f>IF($C12="","",IFERROR(VLOOKUP(K$3&amp;"_"&amp;K$6&amp;"_"&amp;$B12,'Pnad-C'!$1:$1048576,HLOOKUP($C12,'Pnad-C'!$1:$1048576,2,0),0)*100,"-"))</f>
        <v>18.189027905464172</v>
      </c>
      <c r="L12" s="52">
        <f>IF($C12="","",IFERROR(VLOOKUP(L$3&amp;"_"&amp;L$6&amp;"_"&amp;$B12,'Pnad-C'!$1:$1048576,HLOOKUP($C12,'Pnad-C'!$1:$1048576,2,0),0)*100,"-"))</f>
        <v>17.766048014163971</v>
      </c>
      <c r="M12" s="52">
        <f>IF($C12="","",IFERROR(VLOOKUP(M$3&amp;"_"&amp;M$6&amp;"_"&amp;$B12,'Pnad-C'!$1:$1048576,HLOOKUP($C12,'Pnad-C'!$1:$1048576,2,0),0)*100,"-"))</f>
        <v>17.616204917430878</v>
      </c>
      <c r="N12" s="52">
        <f>IF($C12="","",IFERROR(VLOOKUP(N$3&amp;"_"&amp;N$6&amp;"_"&amp;$B12,'Pnad-C'!$1:$1048576,HLOOKUP($C12,'Pnad-C'!$1:$1048576,2,0),0)*100,"-"))</f>
        <v>17.362080514431</v>
      </c>
      <c r="O12" s="52">
        <f>IF($C12="","",IFERROR(VLOOKUP(O$3&amp;"_"&amp;O$6&amp;"_"&amp;$B12,'Pnad-C'!$1:$1048576,HLOOKUP($C12,'Pnad-C'!$1:$1048576,2,0),0)*100,"-"))</f>
        <v>17.733339965343475</v>
      </c>
      <c r="P12" s="53"/>
      <c r="Q12" s="52">
        <f>IF($C12="","",IFERROR(VLOOKUP(Q$3&amp;"_"&amp;Q$6&amp;"_"&amp;$B12,'Pnad-C'!$1:$1048576,HLOOKUP($C12,'Pnad-C'!$1:$1048576,2,0),0)*100,"-"))</f>
        <v>17.783714830875397</v>
      </c>
      <c r="R12" s="52">
        <f>IF($C12="","",IFERROR(VLOOKUP(R$3&amp;"_"&amp;R$6&amp;"_"&amp;$B12,'Pnad-C'!$1:$1048576,HLOOKUP($C12,'Pnad-C'!$1:$1048576,2,0),0)*100,"-"))</f>
        <v>17.27672815322876</v>
      </c>
      <c r="S12" s="52">
        <f>IF($C12="","",IFERROR(VLOOKUP(S$3&amp;"_"&amp;S$6&amp;"_"&amp;$B12,'Pnad-C'!$1:$1048576,HLOOKUP($C12,'Pnad-C'!$1:$1048576,2,0),0)*100,"-"))</f>
        <v>17.171837389469147</v>
      </c>
      <c r="T12" s="52">
        <f>IF($C12="","",IFERROR(VLOOKUP(T$3&amp;"_"&amp;T$6&amp;"_"&amp;$B12,'Pnad-C'!$1:$1048576,HLOOKUP($C12,'Pnad-C'!$1:$1048576,2,0),0)*100,"-"))</f>
        <v>16.857808828353882</v>
      </c>
      <c r="U12" s="52">
        <f>IF($C12="","",IFERROR(VLOOKUP(U$3&amp;"_"&amp;U$6&amp;"_"&amp;$B12,'Pnad-C'!$1:$1048576,HLOOKUP($C12,'Pnad-C'!$1:$1048576,2,0),0)*100,"-"))</f>
        <v>17.272523045539856</v>
      </c>
      <c r="V12" s="53"/>
      <c r="W12" s="52">
        <f>IF($C12="","",IFERROR(VLOOKUP(W$3&amp;"_"&amp;W$6&amp;"_"&amp;$B12,'Pnad-C'!$1:$1048576,HLOOKUP($C12,'Pnad-C'!$1:$1048576,2,0),0)*100,"-"))</f>
        <v>17.307595908641815</v>
      </c>
      <c r="X12" s="52">
        <f>IF($C12="","",IFERROR(VLOOKUP(X$3&amp;"_"&amp;X$6&amp;"_"&amp;$B12,'Pnad-C'!$1:$1048576,HLOOKUP($C12,'Pnad-C'!$1:$1048576,2,0),0)*100,"-"))</f>
        <v>17.432840168476105</v>
      </c>
      <c r="Y12" s="52">
        <f>IF($C12="","",IFERROR(VLOOKUP(Y$3&amp;"_"&amp;Y$6&amp;"_"&amp;$B12,'Pnad-C'!$1:$1048576,HLOOKUP($C12,'Pnad-C'!$1:$1048576,2,0),0)*100,"-"))</f>
        <v>17.482477426528931</v>
      </c>
      <c r="Z12" s="52">
        <f>IF($C12="","",IFERROR(VLOOKUP(Z$3&amp;"_"&amp;Z$6&amp;"_"&amp;$B12,'Pnad-C'!$1:$1048576,HLOOKUP($C12,'Pnad-C'!$1:$1048576,2,0),0)*100,"-"))</f>
        <v>17.533920705318451</v>
      </c>
      <c r="AA12" s="52">
        <f>IF($C12="","",IFERROR(VLOOKUP(AA$3&amp;"_"&amp;AA$6&amp;"_"&amp;$B12,'Pnad-C'!$1:$1048576,HLOOKUP($C12,'Pnad-C'!$1:$1048576,2,0),0)*100,"-"))</f>
        <v>17.439208924770355</v>
      </c>
      <c r="AB12" s="53"/>
      <c r="AC12" s="52">
        <f>IF($C12="","",IFERROR(VLOOKUP(AC$3&amp;"_"&amp;AC$6&amp;"_"&amp;$B12,'Pnad-C'!$1:$1048576,HLOOKUP($C12,'Pnad-C'!$1:$1048576,2,0),0)*100,"-"))</f>
        <v>18.064947426319122</v>
      </c>
      <c r="AD12" s="52">
        <f>IF($C12="","",IFERROR(VLOOKUP(AD$3&amp;"_"&amp;AD$6&amp;"_"&amp;$B12,'Pnad-C'!$1:$1048576,HLOOKUP($C12,'Pnad-C'!$1:$1048576,2,0),0)*100,"-"))</f>
        <v>18.064947426319122</v>
      </c>
    </row>
    <row r="13" spans="1:30" s="50" customFormat="1" ht="15.95" customHeight="1" x14ac:dyDescent="0.25">
      <c r="A13" s="45"/>
      <c r="B13" s="45" t="str">
        <f t="shared" si="0"/>
        <v>BRA</v>
      </c>
      <c r="C13" s="46" t="str">
        <f>$C$9&amp;"_3049"</f>
        <v>pia_nemnem_3049</v>
      </c>
      <c r="D13" s="69" t="s">
        <v>29</v>
      </c>
      <c r="E13" s="52">
        <f>IF($C13="","",IFERROR(VLOOKUP(E$3&amp;"_"&amp;E$6&amp;"_"&amp;$B13,'Pnad-C'!$1:$1048576,HLOOKUP($C13,'Pnad-C'!$1:$1048576,2,0),0)*100,"-"))</f>
        <v>26.363545656204224</v>
      </c>
      <c r="F13" s="52">
        <f>IF($C13="","",IFERROR(VLOOKUP(F$3&amp;"_"&amp;F$6&amp;"_"&amp;$B13,'Pnad-C'!$1:$1048576,HLOOKUP($C13,'Pnad-C'!$1:$1048576,2,0),0)*100,"-"))</f>
        <v>25.692015886306763</v>
      </c>
      <c r="G13" s="52">
        <f>IF($C13="","",IFERROR(VLOOKUP(G$3&amp;"_"&amp;G$6&amp;"_"&amp;$B13,'Pnad-C'!$1:$1048576,HLOOKUP($C13,'Pnad-C'!$1:$1048576,2,0),0)*100,"-"))</f>
        <v>25.859779119491577</v>
      </c>
      <c r="H13" s="52">
        <f>IF($C13="","",IFERROR(VLOOKUP(H$3&amp;"_"&amp;H$6&amp;"_"&amp;$B13,'Pnad-C'!$1:$1048576,HLOOKUP($C13,'Pnad-C'!$1:$1048576,2,0),0)*100,"-"))</f>
        <v>25.791826844215393</v>
      </c>
      <c r="I13" s="52">
        <f>IF($C13="","",IFERROR(VLOOKUP(I$3&amp;"_"&amp;I$6&amp;"_"&amp;$B13,'Pnad-C'!$1:$1048576,HLOOKUP($C13,'Pnad-C'!$1:$1048576,2,0),0)*100,"-"))</f>
        <v>25.926792621612549</v>
      </c>
      <c r="J13" s="53"/>
      <c r="K13" s="52">
        <f>IF($C13="","",IFERROR(VLOOKUP(K$3&amp;"_"&amp;K$6&amp;"_"&amp;$B13,'Pnad-C'!$1:$1048576,HLOOKUP($C13,'Pnad-C'!$1:$1048576,2,0),0)*100,"-"))</f>
        <v>25.793635845184326</v>
      </c>
      <c r="L13" s="52">
        <f>IF($C13="","",IFERROR(VLOOKUP(L$3&amp;"_"&amp;L$6&amp;"_"&amp;$B13,'Pnad-C'!$1:$1048576,HLOOKUP($C13,'Pnad-C'!$1:$1048576,2,0),0)*100,"-"))</f>
        <v>25.679299235343933</v>
      </c>
      <c r="M13" s="52">
        <f>IF($C13="","",IFERROR(VLOOKUP(M$3&amp;"_"&amp;M$6&amp;"_"&amp;$B13,'Pnad-C'!$1:$1048576,HLOOKUP($C13,'Pnad-C'!$1:$1048576,2,0),0)*100,"-"))</f>
        <v>25.490471720695496</v>
      </c>
      <c r="N13" s="52">
        <f>IF($C13="","",IFERROR(VLOOKUP(N$3&amp;"_"&amp;N$6&amp;"_"&amp;$B13,'Pnad-C'!$1:$1048576,HLOOKUP($C13,'Pnad-C'!$1:$1048576,2,0),0)*100,"-"))</f>
        <v>25.218164920806885</v>
      </c>
      <c r="O13" s="52">
        <f>IF($C13="","",IFERROR(VLOOKUP(O$3&amp;"_"&amp;O$6&amp;"_"&amp;$B13,'Pnad-C'!$1:$1048576,HLOOKUP($C13,'Pnad-C'!$1:$1048576,2,0),0)*100,"-"))</f>
        <v>25.545394420623779</v>
      </c>
      <c r="P13" s="53"/>
      <c r="Q13" s="52">
        <f>IF($C13="","",IFERROR(VLOOKUP(Q$3&amp;"_"&amp;Q$6&amp;"_"&amp;$B13,'Pnad-C'!$1:$1048576,HLOOKUP($C13,'Pnad-C'!$1:$1048576,2,0),0)*100,"-"))</f>
        <v>25.407195091247559</v>
      </c>
      <c r="R13" s="52">
        <f>IF($C13="","",IFERROR(VLOOKUP(R$3&amp;"_"&amp;R$6&amp;"_"&amp;$B13,'Pnad-C'!$1:$1048576,HLOOKUP($C13,'Pnad-C'!$1:$1048576,2,0),0)*100,"-"))</f>
        <v>25.142306089401245</v>
      </c>
      <c r="S13" s="52">
        <f>IF($C13="","",IFERROR(VLOOKUP(S$3&amp;"_"&amp;S$6&amp;"_"&amp;$B13,'Pnad-C'!$1:$1048576,HLOOKUP($C13,'Pnad-C'!$1:$1048576,2,0),0)*100,"-"))</f>
        <v>24.858979880809784</v>
      </c>
      <c r="T13" s="52">
        <f>IF($C13="","",IFERROR(VLOOKUP(T$3&amp;"_"&amp;T$6&amp;"_"&amp;$B13,'Pnad-C'!$1:$1048576,HLOOKUP($C13,'Pnad-C'!$1:$1048576,2,0),0)*100,"-"))</f>
        <v>24.734401702880859</v>
      </c>
      <c r="U13" s="52">
        <f>IF($C13="","",IFERROR(VLOOKUP(U$3&amp;"_"&amp;U$6&amp;"_"&amp;$B13,'Pnad-C'!$1:$1048576,HLOOKUP($C13,'Pnad-C'!$1:$1048576,2,0),0)*100,"-"))</f>
        <v>25.035721063613892</v>
      </c>
      <c r="V13" s="53"/>
      <c r="W13" s="52">
        <f>IF($C13="","",IFERROR(VLOOKUP(W$3&amp;"_"&amp;W$6&amp;"_"&amp;$B13,'Pnad-C'!$1:$1048576,HLOOKUP($C13,'Pnad-C'!$1:$1048576,2,0),0)*100,"-"))</f>
        <v>24.995474517345428</v>
      </c>
      <c r="X13" s="52">
        <f>IF($C13="","",IFERROR(VLOOKUP(X$3&amp;"_"&amp;X$6&amp;"_"&amp;$B13,'Pnad-C'!$1:$1048576,HLOOKUP($C13,'Pnad-C'!$1:$1048576,2,0),0)*100,"-"))</f>
        <v>24.805416166782379</v>
      </c>
      <c r="Y13" s="52">
        <f>IF($C13="","",IFERROR(VLOOKUP(Y$3&amp;"_"&amp;Y$6&amp;"_"&amp;$B13,'Pnad-C'!$1:$1048576,HLOOKUP($C13,'Pnad-C'!$1:$1048576,2,0),0)*100,"-"))</f>
        <v>24.924370646476746</v>
      </c>
      <c r="Z13" s="52">
        <f>IF($C13="","",IFERROR(VLOOKUP(Z$3&amp;"_"&amp;Z$6&amp;"_"&amp;$B13,'Pnad-C'!$1:$1048576,HLOOKUP($C13,'Pnad-C'!$1:$1048576,2,0),0)*100,"-"))</f>
        <v>24.854797124862671</v>
      </c>
      <c r="AA13" s="52">
        <f>IF($C13="","",IFERROR(VLOOKUP(AA$3&amp;"_"&amp;AA$6&amp;"_"&amp;$B13,'Pnad-C'!$1:$1048576,HLOOKUP($C13,'Pnad-C'!$1:$1048576,2,0),0)*100,"-"))</f>
        <v>24.895015358924866</v>
      </c>
      <c r="AB13" s="53"/>
      <c r="AC13" s="52">
        <f>IF($C13="","",IFERROR(VLOOKUP(AC$3&amp;"_"&amp;AC$6&amp;"_"&amp;$B13,'Pnad-C'!$1:$1048576,HLOOKUP($C13,'Pnad-C'!$1:$1048576,2,0),0)*100,"-"))</f>
        <v>25.085294246673584</v>
      </c>
      <c r="AD13" s="52">
        <f>IF($C13="","",IFERROR(VLOOKUP(AD$3&amp;"_"&amp;AD$6&amp;"_"&amp;$B13,'Pnad-C'!$1:$1048576,HLOOKUP($C13,'Pnad-C'!$1:$1048576,2,0),0)*100,"-"))</f>
        <v>25.085294246673584</v>
      </c>
    </row>
    <row r="14" spans="1:30" s="50" customFormat="1" ht="15.95" customHeight="1" x14ac:dyDescent="0.25">
      <c r="A14" s="45"/>
      <c r="B14" s="45" t="str">
        <f t="shared" si="0"/>
        <v>BRA</v>
      </c>
      <c r="C14" s="46" t="str">
        <f>$C$9&amp;"_5064"</f>
        <v>pia_nemnem_5064</v>
      </c>
      <c r="D14" s="69" t="s">
        <v>30</v>
      </c>
      <c r="E14" s="52">
        <f>IF($C14="","",IFERROR(VLOOKUP(E$3&amp;"_"&amp;E$6&amp;"_"&amp;$B14,'Pnad-C'!$1:$1048576,HLOOKUP($C14,'Pnad-C'!$1:$1048576,2,0),0)*100,"-"))</f>
        <v>24.849526584148407</v>
      </c>
      <c r="F14" s="52">
        <f>IF($C14="","",IFERROR(VLOOKUP(F$3&amp;"_"&amp;F$6&amp;"_"&amp;$B14,'Pnad-C'!$1:$1048576,HLOOKUP($C14,'Pnad-C'!$1:$1048576,2,0),0)*100,"-"))</f>
        <v>25.272852182388306</v>
      </c>
      <c r="G14" s="52">
        <f>IF($C14="","",IFERROR(VLOOKUP(G$3&amp;"_"&amp;G$6&amp;"_"&amp;$B14,'Pnad-C'!$1:$1048576,HLOOKUP($C14,'Pnad-C'!$1:$1048576,2,0),0)*100,"-"))</f>
        <v>25.256934762001038</v>
      </c>
      <c r="H14" s="52">
        <f>IF($C14="","",IFERROR(VLOOKUP(H$3&amp;"_"&amp;H$6&amp;"_"&amp;$B14,'Pnad-C'!$1:$1048576,HLOOKUP($C14,'Pnad-C'!$1:$1048576,2,0),0)*100,"-"))</f>
        <v>25.05791187286377</v>
      </c>
      <c r="I14" s="52">
        <f>IF($C14="","",IFERROR(VLOOKUP(I$3&amp;"_"&amp;I$6&amp;"_"&amp;$B14,'Pnad-C'!$1:$1048576,HLOOKUP($C14,'Pnad-C'!$1:$1048576,2,0),0)*100,"-"))</f>
        <v>25.10930597782135</v>
      </c>
      <c r="J14" s="53"/>
      <c r="K14" s="52">
        <f>IF($C14="","",IFERROR(VLOOKUP(K$3&amp;"_"&amp;K$6&amp;"_"&amp;$B14,'Pnad-C'!$1:$1048576,HLOOKUP($C14,'Pnad-C'!$1:$1048576,2,0),0)*100,"-"))</f>
        <v>24.737323820590973</v>
      </c>
      <c r="L14" s="52">
        <f>IF($C14="","",IFERROR(VLOOKUP(L$3&amp;"_"&amp;L$6&amp;"_"&amp;$B14,'Pnad-C'!$1:$1048576,HLOOKUP($C14,'Pnad-C'!$1:$1048576,2,0),0)*100,"-"))</f>
        <v>24.975013732910156</v>
      </c>
      <c r="M14" s="52">
        <f>IF($C14="","",IFERROR(VLOOKUP(M$3&amp;"_"&amp;M$6&amp;"_"&amp;$B14,'Pnad-C'!$1:$1048576,HLOOKUP($C14,'Pnad-C'!$1:$1048576,2,0),0)*100,"-"))</f>
        <v>25.186190009117126</v>
      </c>
      <c r="N14" s="52">
        <f>IF($C14="","",IFERROR(VLOOKUP(N$3&amp;"_"&amp;N$6&amp;"_"&amp;$B14,'Pnad-C'!$1:$1048576,HLOOKUP($C14,'Pnad-C'!$1:$1048576,2,0),0)*100,"-"))</f>
        <v>25.297898054122925</v>
      </c>
      <c r="O14" s="52">
        <f>IF($C14="","",IFERROR(VLOOKUP(O$3&amp;"_"&amp;O$6&amp;"_"&amp;$B14,'Pnad-C'!$1:$1048576,HLOOKUP($C14,'Pnad-C'!$1:$1048576,2,0),0)*100,"-"))</f>
        <v>25.049105286598206</v>
      </c>
      <c r="P14" s="53"/>
      <c r="Q14" s="52">
        <f>IF($C14="","",IFERROR(VLOOKUP(Q$3&amp;"_"&amp;Q$6&amp;"_"&amp;$B14,'Pnad-C'!$1:$1048576,HLOOKUP($C14,'Pnad-C'!$1:$1048576,2,0),0)*100,"-"))</f>
        <v>25.201404094696045</v>
      </c>
      <c r="R14" s="52">
        <f>IF($C14="","",IFERROR(VLOOKUP(R$3&amp;"_"&amp;R$6&amp;"_"&amp;$B14,'Pnad-C'!$1:$1048576,HLOOKUP($C14,'Pnad-C'!$1:$1048576,2,0),0)*100,"-"))</f>
        <v>25.485217571258545</v>
      </c>
      <c r="S14" s="52">
        <f>IF($C14="","",IFERROR(VLOOKUP(S$3&amp;"_"&amp;S$6&amp;"_"&amp;$B14,'Pnad-C'!$1:$1048576,HLOOKUP($C14,'Pnad-C'!$1:$1048576,2,0),0)*100,"-"))</f>
        <v>25.560751557350159</v>
      </c>
      <c r="T14" s="52">
        <f>IF($C14="","",IFERROR(VLOOKUP(T$3&amp;"_"&amp;T$6&amp;"_"&amp;$B14,'Pnad-C'!$1:$1048576,HLOOKUP($C14,'Pnad-C'!$1:$1048576,2,0),0)*100,"-"))</f>
        <v>25.703278183937073</v>
      </c>
      <c r="U14" s="52">
        <f>IF($C14="","",IFERROR(VLOOKUP(U$3&amp;"_"&amp;U$6&amp;"_"&amp;$B14,'Pnad-C'!$1:$1048576,HLOOKUP($C14,'Pnad-C'!$1:$1048576,2,0),0)*100,"-"))</f>
        <v>25.487661361694336</v>
      </c>
      <c r="V14" s="53"/>
      <c r="W14" s="52">
        <f>IF($C14="","",IFERROR(VLOOKUP(W$3&amp;"_"&amp;W$6&amp;"_"&amp;$B14,'Pnad-C'!$1:$1048576,HLOOKUP($C14,'Pnad-C'!$1:$1048576,2,0),0)*100,"-"))</f>
        <v>25.337794423103333</v>
      </c>
      <c r="X14" s="52">
        <f>IF($C14="","",IFERROR(VLOOKUP(X$3&amp;"_"&amp;X$6&amp;"_"&amp;$B14,'Pnad-C'!$1:$1048576,HLOOKUP($C14,'Pnad-C'!$1:$1048576,2,0),0)*100,"-"))</f>
        <v>25.501251220703125</v>
      </c>
      <c r="Y14" s="52">
        <f>IF($C14="","",IFERROR(VLOOKUP(Y$3&amp;"_"&amp;Y$6&amp;"_"&amp;$B14,'Pnad-C'!$1:$1048576,HLOOKUP($C14,'Pnad-C'!$1:$1048576,2,0),0)*100,"-"))</f>
        <v>25.346866250038147</v>
      </c>
      <c r="Z14" s="52">
        <f>IF($C14="","",IFERROR(VLOOKUP(Z$3&amp;"_"&amp;Z$6&amp;"_"&amp;$B14,'Pnad-C'!$1:$1048576,HLOOKUP($C14,'Pnad-C'!$1:$1048576,2,0),0)*100,"-"))</f>
        <v>25.30217170715332</v>
      </c>
      <c r="AA14" s="52">
        <f>IF($C14="","",IFERROR(VLOOKUP(AA$3&amp;"_"&amp;AA$6&amp;"_"&amp;$B14,'Pnad-C'!$1:$1048576,HLOOKUP($C14,'Pnad-C'!$1:$1048576,2,0),0)*100,"-"))</f>
        <v>25.372022390365601</v>
      </c>
      <c r="AB14" s="53"/>
      <c r="AC14" s="52">
        <f>IF($C14="","",IFERROR(VLOOKUP(AC$3&amp;"_"&amp;AC$6&amp;"_"&amp;$B14,'Pnad-C'!$1:$1048576,HLOOKUP($C14,'Pnad-C'!$1:$1048576,2,0),0)*100,"-"))</f>
        <v>25.068074464797974</v>
      </c>
      <c r="AD14" s="52">
        <f>IF($C14="","",IFERROR(VLOOKUP(AD$3&amp;"_"&amp;AD$6&amp;"_"&amp;$B14,'Pnad-C'!$1:$1048576,HLOOKUP($C14,'Pnad-C'!$1:$1048576,2,0),0)*100,"-"))</f>
        <v>25.068074464797974</v>
      </c>
    </row>
    <row r="15" spans="1:30" s="50" customFormat="1" ht="15.95" customHeight="1" x14ac:dyDescent="0.25">
      <c r="A15" s="45"/>
      <c r="B15" s="45" t="str">
        <f t="shared" si="0"/>
        <v>BRA</v>
      </c>
      <c r="C15" s="46" t="str">
        <f>$C$9&amp;"_65m"</f>
        <v>pia_nemnem_65m</v>
      </c>
      <c r="D15" s="51" t="s">
        <v>31</v>
      </c>
      <c r="E15" s="52">
        <f>IF($C15="","",IFERROR(VLOOKUP(E$3&amp;"_"&amp;E$6&amp;"_"&amp;$B15,'Pnad-C'!$1:$1048576,HLOOKUP($C15,'Pnad-C'!$1:$1048576,2,0),0)*100,"-"))</f>
        <v>27.461814880371094</v>
      </c>
      <c r="F15" s="52">
        <f>IF($C15="","",IFERROR(VLOOKUP(F$3&amp;"_"&amp;F$6&amp;"_"&amp;$B15,'Pnad-C'!$1:$1048576,HLOOKUP($C15,'Pnad-C'!$1:$1048576,2,0),0)*100,"-"))</f>
        <v>28.557246923446655</v>
      </c>
      <c r="G15" s="52">
        <f>IF($C15="","",IFERROR(VLOOKUP(G$3&amp;"_"&amp;G$6&amp;"_"&amp;$B15,'Pnad-C'!$1:$1048576,HLOOKUP($C15,'Pnad-C'!$1:$1048576,2,0),0)*100,"-"))</f>
        <v>29.069411754608154</v>
      </c>
      <c r="H15" s="52">
        <f>IF($C15="","",IFERROR(VLOOKUP(H$3&amp;"_"&amp;H$6&amp;"_"&amp;$B15,'Pnad-C'!$1:$1048576,HLOOKUP($C15,'Pnad-C'!$1:$1048576,2,0),0)*100,"-"))</f>
        <v>29.257094860076904</v>
      </c>
      <c r="I15" s="52">
        <f>IF($C15="","",IFERROR(VLOOKUP(I$3&amp;"_"&amp;I$6&amp;"_"&amp;$B15,'Pnad-C'!$1:$1048576,HLOOKUP($C15,'Pnad-C'!$1:$1048576,2,0),0)*100,"-"))</f>
        <v>28.586393594741821</v>
      </c>
      <c r="J15" s="53"/>
      <c r="K15" s="52">
        <f>IF($C15="","",IFERROR(VLOOKUP(K$3&amp;"_"&amp;K$6&amp;"_"&amp;$B15,'Pnad-C'!$1:$1048576,HLOOKUP($C15,'Pnad-C'!$1:$1048576,2,0),0)*100,"-"))</f>
        <v>28.897979855537415</v>
      </c>
      <c r="L15" s="52">
        <f>IF($C15="","",IFERROR(VLOOKUP(L$3&amp;"_"&amp;L$6&amp;"_"&amp;$B15,'Pnad-C'!$1:$1048576,HLOOKUP($C15,'Pnad-C'!$1:$1048576,2,0),0)*100,"-"))</f>
        <v>29.460981488227844</v>
      </c>
      <c r="M15" s="52">
        <f>IF($C15="","",IFERROR(VLOOKUP(M$3&amp;"_"&amp;M$6&amp;"_"&amp;$B15,'Pnad-C'!$1:$1048576,HLOOKUP($C15,'Pnad-C'!$1:$1048576,2,0),0)*100,"-"))</f>
        <v>29.78954017162323</v>
      </c>
      <c r="N15" s="52">
        <f>IF($C15="","",IFERROR(VLOOKUP(N$3&amp;"_"&amp;N$6&amp;"_"&amp;$B15,'Pnad-C'!$1:$1048576,HLOOKUP($C15,'Pnad-C'!$1:$1048576,2,0),0)*100,"-"))</f>
        <v>30.11743426322937</v>
      </c>
      <c r="O15" s="52">
        <f>IF($C15="","",IFERROR(VLOOKUP(O$3&amp;"_"&amp;O$6&amp;"_"&amp;$B15,'Pnad-C'!$1:$1048576,HLOOKUP($C15,'Pnad-C'!$1:$1048576,2,0),0)*100,"-"))</f>
        <v>29.566484689712524</v>
      </c>
      <c r="P15" s="53"/>
      <c r="Q15" s="52">
        <f>IF($C15="","",IFERROR(VLOOKUP(Q$3&amp;"_"&amp;Q$6&amp;"_"&amp;$B15,'Pnad-C'!$1:$1048576,HLOOKUP($C15,'Pnad-C'!$1:$1048576,2,0),0)*100,"-"))</f>
        <v>29.306682944297791</v>
      </c>
      <c r="R15" s="52">
        <f>IF($C15="","",IFERROR(VLOOKUP(R$3&amp;"_"&amp;R$6&amp;"_"&amp;$B15,'Pnad-C'!$1:$1048576,HLOOKUP($C15,'Pnad-C'!$1:$1048576,2,0),0)*100,"-"))</f>
        <v>30.110663175582886</v>
      </c>
      <c r="S15" s="52">
        <f>IF($C15="","",IFERROR(VLOOKUP(S$3&amp;"_"&amp;S$6&amp;"_"&amp;$B15,'Pnad-C'!$1:$1048576,HLOOKUP($C15,'Pnad-C'!$1:$1048576,2,0),0)*100,"-"))</f>
        <v>30.591073632240295</v>
      </c>
      <c r="T15" s="52">
        <f>IF($C15="","",IFERROR(VLOOKUP(T$3&amp;"_"&amp;T$6&amp;"_"&amp;$B15,'Pnad-C'!$1:$1048576,HLOOKUP($C15,'Pnad-C'!$1:$1048576,2,0),0)*100,"-"))</f>
        <v>30.770781636238098</v>
      </c>
      <c r="U15" s="52">
        <f>IF($C15="","",IFERROR(VLOOKUP(U$3&amp;"_"&amp;U$6&amp;"_"&amp;$B15,'Pnad-C'!$1:$1048576,HLOOKUP($C15,'Pnad-C'!$1:$1048576,2,0),0)*100,"-"))</f>
        <v>30.194801092147827</v>
      </c>
      <c r="V15" s="53"/>
      <c r="W15" s="52">
        <f>IF($C15="","",IFERROR(VLOOKUP(W$3&amp;"_"&amp;W$6&amp;"_"&amp;$B15,'Pnad-C'!$1:$1048576,HLOOKUP($C15,'Pnad-C'!$1:$1048576,2,0),0)*100,"-"))</f>
        <v>30.051109194755554</v>
      </c>
      <c r="X15" s="52">
        <f>IF($C15="","",IFERROR(VLOOKUP(X$3&amp;"_"&amp;X$6&amp;"_"&amp;$B15,'Pnad-C'!$1:$1048576,HLOOKUP($C15,'Pnad-C'!$1:$1048576,2,0),0)*100,"-"))</f>
        <v>30.369865894317627</v>
      </c>
      <c r="Y15" s="52">
        <f>IF($C15="","",IFERROR(VLOOKUP(Y$3&amp;"_"&amp;Y$6&amp;"_"&amp;$B15,'Pnad-C'!$1:$1048576,HLOOKUP($C15,'Pnad-C'!$1:$1048576,2,0),0)*100,"-"))</f>
        <v>30.47979474067688</v>
      </c>
      <c r="Z15" s="52">
        <f>IF($C15="","",IFERROR(VLOOKUP(Z$3&amp;"_"&amp;Z$6&amp;"_"&amp;$B15,'Pnad-C'!$1:$1048576,HLOOKUP($C15,'Pnad-C'!$1:$1048576,2,0),0)*100,"-"))</f>
        <v>30.374523997306824</v>
      </c>
      <c r="AA15" s="52">
        <f>IF($C15="","",IFERROR(VLOOKUP(AA$3&amp;"_"&amp;AA$6&amp;"_"&amp;$B15,'Pnad-C'!$1:$1048576,HLOOKUP($C15,'Pnad-C'!$1:$1048576,2,0),0)*100,"-"))</f>
        <v>30.318823456764221</v>
      </c>
      <c r="AB15" s="53"/>
      <c r="AC15" s="52">
        <f>IF($C15="","",IFERROR(VLOOKUP(AC$3&amp;"_"&amp;AC$6&amp;"_"&amp;$B15,'Pnad-C'!$1:$1048576,HLOOKUP($C15,'Pnad-C'!$1:$1048576,2,0),0)*100,"-"))</f>
        <v>29.760944843292236</v>
      </c>
      <c r="AD15" s="52">
        <f>IF($C15="","",IFERROR(VLOOKUP(AD$3&amp;"_"&amp;AD$6&amp;"_"&amp;$B15,'Pnad-C'!$1:$1048576,HLOOKUP($C15,'Pnad-C'!$1:$1048576,2,0),0)*100,"-"))</f>
        <v>29.760944843292236</v>
      </c>
    </row>
    <row r="16" spans="1:30" s="50" customFormat="1" ht="15" customHeight="1" x14ac:dyDescent="0.25">
      <c r="A16" s="45"/>
      <c r="B16" s="45" t="s">
        <v>15</v>
      </c>
      <c r="C16" s="46"/>
      <c r="D16" s="47" t="s">
        <v>16</v>
      </c>
      <c r="E16" s="54" t="str">
        <f>IF($C16="","",IFERROR(VLOOKUP(E$3&amp;"_"&amp;E$6&amp;"_"&amp;$B16,'Pnad-C'!$1:$1048576,HLOOKUP($C16,'Pnad-C'!$1:$1048576,2,0),0)*100,"-"))</f>
        <v/>
      </c>
      <c r="F16" s="54" t="str">
        <f>IF($C16="","",IFERROR(VLOOKUP(F$3&amp;"_"&amp;F$6&amp;"_"&amp;$B16,'Pnad-C'!$1:$1048576,HLOOKUP($C16,'Pnad-C'!$1:$1048576,2,0),0)*100,"-"))</f>
        <v/>
      </c>
      <c r="G16" s="54" t="str">
        <f>IF($C16="","",IFERROR(VLOOKUP(G$3&amp;"_"&amp;G$6&amp;"_"&amp;$B16,'Pnad-C'!$1:$1048576,HLOOKUP($C16,'Pnad-C'!$1:$1048576,2,0),0)*100,"-"))</f>
        <v/>
      </c>
      <c r="H16" s="54" t="str">
        <f>IF($C16="","",IFERROR(VLOOKUP(H$3&amp;"_"&amp;H$6&amp;"_"&amp;$B16,'Pnad-C'!$1:$1048576,HLOOKUP($C16,'Pnad-C'!$1:$1048576,2,0),0)*100,"-"))</f>
        <v/>
      </c>
      <c r="I16" s="54" t="str">
        <f>IF($C16="","",IFERROR(VLOOKUP(I$3&amp;"_"&amp;I$6&amp;"_"&amp;$B16,'Pnad-C'!$1:$1048576,HLOOKUP($C16,'Pnad-C'!$1:$1048576,2,0),0)*100,"-"))</f>
        <v/>
      </c>
      <c r="J16" s="55"/>
      <c r="K16" s="54" t="str">
        <f>IF($C16="","",IFERROR(VLOOKUP(K$3&amp;"_"&amp;K$6&amp;"_"&amp;$B16,'Pnad-C'!$1:$1048576,HLOOKUP($C16,'Pnad-C'!$1:$1048576,2,0),0)*100,"-"))</f>
        <v/>
      </c>
      <c r="L16" s="54" t="str">
        <f>IF($C16="","",IFERROR(VLOOKUP(L$3&amp;"_"&amp;L$6&amp;"_"&amp;$B16,'Pnad-C'!$1:$1048576,HLOOKUP($C16,'Pnad-C'!$1:$1048576,2,0),0)*100,"-"))</f>
        <v/>
      </c>
      <c r="M16" s="54" t="str">
        <f>IF($C16="","",IFERROR(VLOOKUP(M$3&amp;"_"&amp;M$6&amp;"_"&amp;$B16,'Pnad-C'!$1:$1048576,HLOOKUP($C16,'Pnad-C'!$1:$1048576,2,0),0)*100,"-"))</f>
        <v/>
      </c>
      <c r="N16" s="54" t="str">
        <f>IF($C16="","",IFERROR(VLOOKUP(N$3&amp;"_"&amp;N$6&amp;"_"&amp;$B16,'Pnad-C'!$1:$1048576,HLOOKUP($C16,'Pnad-C'!$1:$1048576,2,0),0)*100,"-"))</f>
        <v/>
      </c>
      <c r="O16" s="54" t="str">
        <f>IF($C16="","",IFERROR(VLOOKUP(O$3&amp;"_"&amp;O$6&amp;"_"&amp;$B16,'Pnad-C'!$1:$1048576,HLOOKUP($C16,'Pnad-C'!$1:$1048576,2,0),0)*100,"-"))</f>
        <v/>
      </c>
      <c r="P16" s="55"/>
      <c r="Q16" s="54" t="str">
        <f>IF($C16="","",IFERROR(VLOOKUP(Q$3&amp;"_"&amp;Q$6&amp;"_"&amp;$B16,'Pnad-C'!$1:$1048576,HLOOKUP($C16,'Pnad-C'!$1:$1048576,2,0),0)*100,"-"))</f>
        <v/>
      </c>
      <c r="R16" s="54" t="str">
        <f>IF($C16="","",IFERROR(VLOOKUP(R$3&amp;"_"&amp;R$6&amp;"_"&amp;$B16,'Pnad-C'!$1:$1048576,HLOOKUP($C16,'Pnad-C'!$1:$1048576,2,0),0)*100,"-"))</f>
        <v/>
      </c>
      <c r="S16" s="54" t="str">
        <f>IF($C16="","",IFERROR(VLOOKUP(S$3&amp;"_"&amp;S$6&amp;"_"&amp;$B16,'Pnad-C'!$1:$1048576,HLOOKUP($C16,'Pnad-C'!$1:$1048576,2,0),0)*100,"-"))</f>
        <v/>
      </c>
      <c r="T16" s="54" t="str">
        <f>IF($C16="","",IFERROR(VLOOKUP(T$3&amp;"_"&amp;T$6&amp;"_"&amp;$B16,'Pnad-C'!$1:$1048576,HLOOKUP($C16,'Pnad-C'!$1:$1048576,2,0),0)*100,"-"))</f>
        <v/>
      </c>
      <c r="U16" s="54" t="str">
        <f>IF($C16="","",IFERROR(VLOOKUP(U$3&amp;"_"&amp;U$6&amp;"_"&amp;$B16,'Pnad-C'!$1:$1048576,HLOOKUP($C16,'Pnad-C'!$1:$1048576,2,0),0)*100,"-"))</f>
        <v/>
      </c>
      <c r="V16" s="55"/>
      <c r="W16" s="54" t="str">
        <f>IF($C16="","",IFERROR(VLOOKUP(W$3&amp;"_"&amp;W$6&amp;"_"&amp;$B16,'Pnad-C'!$1:$1048576,HLOOKUP($C16,'Pnad-C'!$1:$1048576,2,0),0)*100,"-"))</f>
        <v/>
      </c>
      <c r="X16" s="54" t="str">
        <f>IF($C16="","",IFERROR(VLOOKUP(X$3&amp;"_"&amp;X$6&amp;"_"&amp;$B16,'Pnad-C'!$1:$1048576,HLOOKUP($C16,'Pnad-C'!$1:$1048576,2,0),0)*100,"-"))</f>
        <v/>
      </c>
      <c r="Y16" s="54" t="str">
        <f>IF($C16="","",IFERROR(VLOOKUP(Y$3&amp;"_"&amp;Y$6&amp;"_"&amp;$B16,'Pnad-C'!$1:$1048576,HLOOKUP($C16,'Pnad-C'!$1:$1048576,2,0),0)*100,"-"))</f>
        <v/>
      </c>
      <c r="Z16" s="54" t="str">
        <f>IF($C16="","",IFERROR(VLOOKUP(Z$3&amp;"_"&amp;Z$6&amp;"_"&amp;$B16,'Pnad-C'!$1:$1048576,HLOOKUP($C16,'Pnad-C'!$1:$1048576,2,0),0)*100,"-"))</f>
        <v/>
      </c>
      <c r="AA16" s="54" t="str">
        <f>IF($C16="","",IFERROR(VLOOKUP(AA$3&amp;"_"&amp;AA$6&amp;"_"&amp;$B16,'Pnad-C'!$1:$1048576,HLOOKUP($C16,'Pnad-C'!$1:$1048576,2,0),0)*100,"-"))</f>
        <v/>
      </c>
      <c r="AB16" s="55"/>
      <c r="AC16" s="54" t="str">
        <f>IF($C16="","",IFERROR(VLOOKUP(AC$3&amp;"_"&amp;AC$6&amp;"_"&amp;$B16,'Pnad-C'!$1:$1048576,HLOOKUP($C16,'Pnad-C'!$1:$1048576,2,0),0)*100,"-"))</f>
        <v/>
      </c>
      <c r="AD16" s="54" t="str">
        <f>IF($C16="","",IFERROR(VLOOKUP(AD$3&amp;"_"&amp;AD$6&amp;"_"&amp;$B16,'Pnad-C'!$1:$1048576,HLOOKUP($C16,'Pnad-C'!$1:$1048576,2,0),0)*100,"-"))</f>
        <v/>
      </c>
    </row>
    <row r="17" spans="1:30" s="50" customFormat="1" ht="15.95" customHeight="1" x14ac:dyDescent="0.25">
      <c r="A17" s="45"/>
      <c r="B17" s="45" t="str">
        <f>B16</f>
        <v>SEMT</v>
      </c>
      <c r="C17" s="46" t="str">
        <f>$C$9&amp;"_1517"</f>
        <v>pia_nemnem_1517</v>
      </c>
      <c r="D17" s="69" t="s">
        <v>27</v>
      </c>
      <c r="E17" s="52">
        <f>IF($C17="","",IFERROR(VLOOKUP(E$3&amp;"_"&amp;E$6&amp;"_"&amp;$B17,'Pnad-C'!$1:$1048576,HLOOKUP($C17,'Pnad-C'!$1:$1048576,2,0),0)*100,"-"))</f>
        <v>2.0858937874436378</v>
      </c>
      <c r="F17" s="52">
        <f>IF($C17="","",IFERROR(VLOOKUP(F$3&amp;"_"&amp;F$6&amp;"_"&amp;$B17,'Pnad-C'!$1:$1048576,HLOOKUP($C17,'Pnad-C'!$1:$1048576,2,0),0)*100,"-"))</f>
        <v>1.7664685845375061</v>
      </c>
      <c r="G17" s="52">
        <f>IF($C17="","",IFERROR(VLOOKUP(G$3&amp;"_"&amp;G$6&amp;"_"&amp;$B17,'Pnad-C'!$1:$1048576,HLOOKUP($C17,'Pnad-C'!$1:$1048576,2,0),0)*100,"-"))</f>
        <v>1.3640600256621838</v>
      </c>
      <c r="H17" s="52">
        <f>IF($C17="","",IFERROR(VLOOKUP(H$3&amp;"_"&amp;H$6&amp;"_"&amp;$B17,'Pnad-C'!$1:$1048576,HLOOKUP($C17,'Pnad-C'!$1:$1048576,2,0),0)*100,"-"))</f>
        <v>1.3360605575144291</v>
      </c>
      <c r="I17" s="52">
        <f>IF($C17="","",IFERROR(VLOOKUP(I$3&amp;"_"&amp;I$6&amp;"_"&amp;$B17,'Pnad-C'!$1:$1048576,HLOOKUP($C17,'Pnad-C'!$1:$1048576,2,0),0)*100,"-"))</f>
        <v>1.6381207853555679</v>
      </c>
      <c r="J17" s="53"/>
      <c r="K17" s="52">
        <f>IF($C17="","",IFERROR(VLOOKUP(K$3&amp;"_"&amp;K$6&amp;"_"&amp;$B17,'Pnad-C'!$1:$1048576,HLOOKUP($C17,'Pnad-C'!$1:$1048576,2,0),0)*100,"-"))</f>
        <v>1.9164877012372017</v>
      </c>
      <c r="L17" s="52">
        <f>IF($C17="","",IFERROR(VLOOKUP(L$3&amp;"_"&amp;L$6&amp;"_"&amp;$B17,'Pnad-C'!$1:$1048576,HLOOKUP($C17,'Pnad-C'!$1:$1048576,2,0),0)*100,"-"))</f>
        <v>1.7162885516881943</v>
      </c>
      <c r="M17" s="52">
        <f>IF($C17="","",IFERROR(VLOOKUP(M$3&amp;"_"&amp;M$6&amp;"_"&amp;$B17,'Pnad-C'!$1:$1048576,HLOOKUP($C17,'Pnad-C'!$1:$1048576,2,0),0)*100,"-"))</f>
        <v>1.4524273574352264</v>
      </c>
      <c r="N17" s="52">
        <f>IF($C17="","",IFERROR(VLOOKUP(N$3&amp;"_"&amp;N$6&amp;"_"&amp;$B17,'Pnad-C'!$1:$1048576,HLOOKUP($C17,'Pnad-C'!$1:$1048576,2,0),0)*100,"-"))</f>
        <v>1.676655188202858</v>
      </c>
      <c r="O17" s="52">
        <f>IF($C17="","",IFERROR(VLOOKUP(O$3&amp;"_"&amp;O$6&amp;"_"&amp;$B17,'Pnad-C'!$1:$1048576,HLOOKUP($C17,'Pnad-C'!$1:$1048576,2,0),0)*100,"-"))</f>
        <v>1.6904646530747414</v>
      </c>
      <c r="P17" s="53"/>
      <c r="Q17" s="52">
        <f>IF($C17="","",IFERROR(VLOOKUP(Q$3&amp;"_"&amp;Q$6&amp;"_"&amp;$B17,'Pnad-C'!$1:$1048576,HLOOKUP($C17,'Pnad-C'!$1:$1048576,2,0),0)*100,"-"))</f>
        <v>2.0201271399855614</v>
      </c>
      <c r="R17" s="52">
        <f>IF($C17="","",IFERROR(VLOOKUP(R$3&amp;"_"&amp;R$6&amp;"_"&amp;$B17,'Pnad-C'!$1:$1048576,HLOOKUP($C17,'Pnad-C'!$1:$1048576,2,0),0)*100,"-"))</f>
        <v>1.81911401450634</v>
      </c>
      <c r="S17" s="52">
        <f>IF($C17="","",IFERROR(VLOOKUP(S$3&amp;"_"&amp;S$6&amp;"_"&amp;$B17,'Pnad-C'!$1:$1048576,HLOOKUP($C17,'Pnad-C'!$1:$1048576,2,0),0)*100,"-"))</f>
        <v>1.3217166066169739</v>
      </c>
      <c r="T17" s="52">
        <f>IF($C17="","",IFERROR(VLOOKUP(T$3&amp;"_"&amp;T$6&amp;"_"&amp;$B17,'Pnad-C'!$1:$1048576,HLOOKUP($C17,'Pnad-C'!$1:$1048576,2,0),0)*100,"-"))</f>
        <v>1.4427518472075462</v>
      </c>
      <c r="U17" s="52">
        <f>IF($C17="","",IFERROR(VLOOKUP(U$3&amp;"_"&amp;U$6&amp;"_"&amp;$B17,'Pnad-C'!$1:$1048576,HLOOKUP($C17,'Pnad-C'!$1:$1048576,2,0),0)*100,"-"))</f>
        <v>1.6509274020791054</v>
      </c>
      <c r="V17" s="53"/>
      <c r="W17" s="52">
        <f>IF($C17="","",IFERROR(VLOOKUP(W$3&amp;"_"&amp;W$6&amp;"_"&amp;$B17,'Pnad-C'!$1:$1048576,HLOOKUP($C17,'Pnad-C'!$1:$1048576,2,0),0)*100,"-"))</f>
        <v>1.91644337028265</v>
      </c>
      <c r="X17" s="52">
        <f>IF($C17="","",IFERROR(VLOOKUP(X$3&amp;"_"&amp;X$6&amp;"_"&amp;$B17,'Pnad-C'!$1:$1048576,HLOOKUP($C17,'Pnad-C'!$1:$1048576,2,0),0)*100,"-"))</f>
        <v>1.2974632903933525</v>
      </c>
      <c r="Y17" s="52">
        <f>IF($C17="","",IFERROR(VLOOKUP(Y$3&amp;"_"&amp;Y$6&amp;"_"&amp;$B17,'Pnad-C'!$1:$1048576,HLOOKUP($C17,'Pnad-C'!$1:$1048576,2,0),0)*100,"-"))</f>
        <v>1.2722051702439785</v>
      </c>
      <c r="Z17" s="52">
        <f>IF($C17="","",IFERROR(VLOOKUP(Z$3&amp;"_"&amp;Z$6&amp;"_"&amp;$B17,'Pnad-C'!$1:$1048576,HLOOKUP($C17,'Pnad-C'!$1:$1048576,2,0),0)*100,"-"))</f>
        <v>1.4749170280992985</v>
      </c>
      <c r="AA17" s="52">
        <f>IF($C17="","",IFERROR(VLOOKUP(AA$3&amp;"_"&amp;AA$6&amp;"_"&amp;$B17,'Pnad-C'!$1:$1048576,HLOOKUP($C17,'Pnad-C'!$1:$1048576,2,0),0)*100,"-"))</f>
        <v>1.4902572147548199</v>
      </c>
      <c r="AB17" s="53"/>
      <c r="AC17" s="52">
        <f>IF($C17="","",IFERROR(VLOOKUP(AC$3&amp;"_"&amp;AC$6&amp;"_"&amp;$B17,'Pnad-C'!$1:$1048576,HLOOKUP($C17,'Pnad-C'!$1:$1048576,2,0),0)*100,"-"))</f>
        <v>1.8084945157170296</v>
      </c>
      <c r="AD17" s="52">
        <f>IF($C17="","",IFERROR(VLOOKUP(AD$3&amp;"_"&amp;AD$6&amp;"_"&amp;$B17,'Pnad-C'!$1:$1048576,HLOOKUP($C17,'Pnad-C'!$1:$1048576,2,0),0)*100,"-"))</f>
        <v>1.8084945157170296</v>
      </c>
    </row>
    <row r="18" spans="1:30" s="50" customFormat="1" ht="15.95" customHeight="1" x14ac:dyDescent="0.25">
      <c r="A18" s="45"/>
      <c r="B18" s="45" t="str">
        <f t="shared" ref="B18:B21" si="1">B17</f>
        <v>SEMT</v>
      </c>
      <c r="C18" s="46" t="str">
        <f>$C$9&amp;"_1829"</f>
        <v>pia_nemnem_1829</v>
      </c>
      <c r="D18" s="69" t="s">
        <v>28</v>
      </c>
      <c r="E18" s="52">
        <f>IF($C18="","",IFERROR(VLOOKUP(E$3&amp;"_"&amp;E$6&amp;"_"&amp;$B18,'Pnad-C'!$1:$1048576,HLOOKUP($C18,'Pnad-C'!$1:$1048576,2,0),0)*100,"-"))</f>
        <v>16.330596804618835</v>
      </c>
      <c r="F18" s="52">
        <f>IF($C18="","",IFERROR(VLOOKUP(F$3&amp;"_"&amp;F$6&amp;"_"&amp;$B18,'Pnad-C'!$1:$1048576,HLOOKUP($C18,'Pnad-C'!$1:$1048576,2,0),0)*100,"-"))</f>
        <v>15.94022661447525</v>
      </c>
      <c r="G18" s="52">
        <f>IF($C18="","",IFERROR(VLOOKUP(G$3&amp;"_"&amp;G$6&amp;"_"&amp;$B18,'Pnad-C'!$1:$1048576,HLOOKUP($C18,'Pnad-C'!$1:$1048576,2,0),0)*100,"-"))</f>
        <v>15.348666906356812</v>
      </c>
      <c r="H18" s="52">
        <f>IF($C18="","",IFERROR(VLOOKUP(H$3&amp;"_"&amp;H$6&amp;"_"&amp;$B18,'Pnad-C'!$1:$1048576,HLOOKUP($C18,'Pnad-C'!$1:$1048576,2,0),0)*100,"-"))</f>
        <v>15.633071959018707</v>
      </c>
      <c r="I18" s="52">
        <f>IF($C18="","",IFERROR(VLOOKUP(I$3&amp;"_"&amp;I$6&amp;"_"&amp;$B18,'Pnad-C'!$1:$1048576,HLOOKUP($C18,'Pnad-C'!$1:$1048576,2,0),0)*100,"-"))</f>
        <v>15.813140571117401</v>
      </c>
      <c r="J18" s="53"/>
      <c r="K18" s="52">
        <f>IF($C18="","",IFERROR(VLOOKUP(K$3&amp;"_"&amp;K$6&amp;"_"&amp;$B18,'Pnad-C'!$1:$1048576,HLOOKUP($C18,'Pnad-C'!$1:$1048576,2,0),0)*100,"-"))</f>
        <v>15.751215815544128</v>
      </c>
      <c r="L18" s="52">
        <f>IF($C18="","",IFERROR(VLOOKUP(L$3&amp;"_"&amp;L$6&amp;"_"&amp;$B18,'Pnad-C'!$1:$1048576,HLOOKUP($C18,'Pnad-C'!$1:$1048576,2,0),0)*100,"-"))</f>
        <v>15.238828957080841</v>
      </c>
      <c r="M18" s="52">
        <f>IF($C18="","",IFERROR(VLOOKUP(M$3&amp;"_"&amp;M$6&amp;"_"&amp;$B18,'Pnad-C'!$1:$1048576,HLOOKUP($C18,'Pnad-C'!$1:$1048576,2,0),0)*100,"-"))</f>
        <v>14.904804527759552</v>
      </c>
      <c r="N18" s="52">
        <f>IF($C18="","",IFERROR(VLOOKUP(N$3&amp;"_"&amp;N$6&amp;"_"&amp;$B18,'Pnad-C'!$1:$1048576,HLOOKUP($C18,'Pnad-C'!$1:$1048576,2,0),0)*100,"-"))</f>
        <v>15.139946341514587</v>
      </c>
      <c r="O18" s="52">
        <f>IF($C18="","",IFERROR(VLOOKUP(O$3&amp;"_"&amp;O$6&amp;"_"&amp;$B18,'Pnad-C'!$1:$1048576,HLOOKUP($C18,'Pnad-C'!$1:$1048576,2,0),0)*100,"-"))</f>
        <v>15.258699655532837</v>
      </c>
      <c r="P18" s="53"/>
      <c r="Q18" s="52">
        <f>IF($C18="","",IFERROR(VLOOKUP(Q$3&amp;"_"&amp;Q$6&amp;"_"&amp;$B18,'Pnad-C'!$1:$1048576,HLOOKUP($C18,'Pnad-C'!$1:$1048576,2,0),0)*100,"-"))</f>
        <v>15.067560970783234</v>
      </c>
      <c r="R18" s="52">
        <f>IF($C18="","",IFERROR(VLOOKUP(R$3&amp;"_"&amp;R$6&amp;"_"&amp;$B18,'Pnad-C'!$1:$1048576,HLOOKUP($C18,'Pnad-C'!$1:$1048576,2,0),0)*100,"-"))</f>
        <v>14.443646371364594</v>
      </c>
      <c r="S18" s="52">
        <f>IF($C18="","",IFERROR(VLOOKUP(S$3&amp;"_"&amp;S$6&amp;"_"&amp;$B18,'Pnad-C'!$1:$1048576,HLOOKUP($C18,'Pnad-C'!$1:$1048576,2,0),0)*100,"-"))</f>
        <v>14.784130454063416</v>
      </c>
      <c r="T18" s="52">
        <f>IF($C18="","",IFERROR(VLOOKUP(T$3&amp;"_"&amp;T$6&amp;"_"&amp;$B18,'Pnad-C'!$1:$1048576,HLOOKUP($C18,'Pnad-C'!$1:$1048576,2,0),0)*100,"-"))</f>
        <v>14.583221077919006</v>
      </c>
      <c r="U18" s="52">
        <f>IF($C18="","",IFERROR(VLOOKUP(U$3&amp;"_"&amp;U$6&amp;"_"&amp;$B18,'Pnad-C'!$1:$1048576,HLOOKUP($C18,'Pnad-C'!$1:$1048576,2,0),0)*100,"-"))</f>
        <v>14.719639718532562</v>
      </c>
      <c r="V18" s="53"/>
      <c r="W18" s="52">
        <f>IF($C18="","",IFERROR(VLOOKUP(W$3&amp;"_"&amp;W$6&amp;"_"&amp;$B18,'Pnad-C'!$1:$1048576,HLOOKUP($C18,'Pnad-C'!$1:$1048576,2,0),0)*100,"-"))</f>
        <v>14.989764988422394</v>
      </c>
      <c r="X18" s="52">
        <f>IF($C18="","",IFERROR(VLOOKUP(X$3&amp;"_"&amp;X$6&amp;"_"&amp;$B18,'Pnad-C'!$1:$1048576,HLOOKUP($C18,'Pnad-C'!$1:$1048576,2,0),0)*100,"-"))</f>
        <v>15.165653824806213</v>
      </c>
      <c r="Y18" s="52">
        <f>IF($C18="","",IFERROR(VLOOKUP(Y$3&amp;"_"&amp;Y$6&amp;"_"&amp;$B18,'Pnad-C'!$1:$1048576,HLOOKUP($C18,'Pnad-C'!$1:$1048576,2,0),0)*100,"-"))</f>
        <v>15.669865906238556</v>
      </c>
      <c r="Z18" s="52">
        <f>IF($C18="","",IFERROR(VLOOKUP(Z$3&amp;"_"&amp;Z$6&amp;"_"&amp;$B18,'Pnad-C'!$1:$1048576,HLOOKUP($C18,'Pnad-C'!$1:$1048576,2,0),0)*100,"-"))</f>
        <v>15.636457502841949</v>
      </c>
      <c r="AA18" s="52">
        <f>IF($C18="","",IFERROR(VLOOKUP(AA$3&amp;"_"&amp;AA$6&amp;"_"&amp;$B18,'Pnad-C'!$1:$1048576,HLOOKUP($C18,'Pnad-C'!$1:$1048576,2,0),0)*100,"-"))</f>
        <v>15.365435183048248</v>
      </c>
      <c r="AB18" s="53"/>
      <c r="AC18" s="52">
        <f>IF($C18="","",IFERROR(VLOOKUP(AC$3&amp;"_"&amp;AC$6&amp;"_"&amp;$B18,'Pnad-C'!$1:$1048576,HLOOKUP($C18,'Pnad-C'!$1:$1048576,2,0),0)*100,"-"))</f>
        <v>16.433772444725037</v>
      </c>
      <c r="AD18" s="52">
        <f>IF($C18="","",IFERROR(VLOOKUP(AD$3&amp;"_"&amp;AD$6&amp;"_"&amp;$B18,'Pnad-C'!$1:$1048576,HLOOKUP($C18,'Pnad-C'!$1:$1048576,2,0),0)*100,"-"))</f>
        <v>16.433772444725037</v>
      </c>
    </row>
    <row r="19" spans="1:30" s="50" customFormat="1" ht="15.95" customHeight="1" x14ac:dyDescent="0.25">
      <c r="A19" s="45"/>
      <c r="B19" s="45" t="str">
        <f t="shared" si="1"/>
        <v>SEMT</v>
      </c>
      <c r="C19" s="46" t="str">
        <f>$C$9&amp;"_3049"</f>
        <v>pia_nemnem_3049</v>
      </c>
      <c r="D19" s="69" t="s">
        <v>29</v>
      </c>
      <c r="E19" s="52">
        <f>IF($C19="","",IFERROR(VLOOKUP(E$3&amp;"_"&amp;E$6&amp;"_"&amp;$B19,'Pnad-C'!$1:$1048576,HLOOKUP($C19,'Pnad-C'!$1:$1048576,2,0),0)*100,"-"))</f>
        <v>24.271528422832489</v>
      </c>
      <c r="F19" s="52">
        <f>IF($C19="","",IFERROR(VLOOKUP(F$3&amp;"_"&amp;F$6&amp;"_"&amp;$B19,'Pnad-C'!$1:$1048576,HLOOKUP($C19,'Pnad-C'!$1:$1048576,2,0),0)*100,"-"))</f>
        <v>23.545239865779877</v>
      </c>
      <c r="G19" s="52">
        <f>IF($C19="","",IFERROR(VLOOKUP(G$3&amp;"_"&amp;G$6&amp;"_"&amp;$B19,'Pnad-C'!$1:$1048576,HLOOKUP($C19,'Pnad-C'!$1:$1048576,2,0),0)*100,"-"))</f>
        <v>24.287736415863037</v>
      </c>
      <c r="H19" s="52">
        <f>IF($C19="","",IFERROR(VLOOKUP(H$3&amp;"_"&amp;H$6&amp;"_"&amp;$B19,'Pnad-C'!$1:$1048576,HLOOKUP($C19,'Pnad-C'!$1:$1048576,2,0),0)*100,"-"))</f>
        <v>23.597289621829987</v>
      </c>
      <c r="I19" s="52">
        <f>IF($C19="","",IFERROR(VLOOKUP(I$3&amp;"_"&amp;I$6&amp;"_"&amp;$B19,'Pnad-C'!$1:$1048576,HLOOKUP($C19,'Pnad-C'!$1:$1048576,2,0),0)*100,"-"))</f>
        <v>23.925448954105377</v>
      </c>
      <c r="J19" s="53"/>
      <c r="K19" s="52">
        <f>IF($C19="","",IFERROR(VLOOKUP(K$3&amp;"_"&amp;K$6&amp;"_"&amp;$B19,'Pnad-C'!$1:$1048576,HLOOKUP($C19,'Pnad-C'!$1:$1048576,2,0),0)*100,"-"))</f>
        <v>23.499435186386108</v>
      </c>
      <c r="L19" s="52">
        <f>IF($C19="","",IFERROR(VLOOKUP(L$3&amp;"_"&amp;L$6&amp;"_"&amp;$B19,'Pnad-C'!$1:$1048576,HLOOKUP($C19,'Pnad-C'!$1:$1048576,2,0),0)*100,"-"))</f>
        <v>23.51510226726532</v>
      </c>
      <c r="M19" s="52">
        <f>IF($C19="","",IFERROR(VLOOKUP(M$3&amp;"_"&amp;M$6&amp;"_"&amp;$B19,'Pnad-C'!$1:$1048576,HLOOKUP($C19,'Pnad-C'!$1:$1048576,2,0),0)*100,"-"))</f>
        <v>23.493583500385284</v>
      </c>
      <c r="N19" s="52">
        <f>IF($C19="","",IFERROR(VLOOKUP(N$3&amp;"_"&amp;N$6&amp;"_"&amp;$B19,'Pnad-C'!$1:$1048576,HLOOKUP($C19,'Pnad-C'!$1:$1048576,2,0),0)*100,"-"))</f>
        <v>23.100003600120544</v>
      </c>
      <c r="O19" s="52">
        <f>IF($C19="","",IFERROR(VLOOKUP(O$3&amp;"_"&amp;O$6&amp;"_"&amp;$B19,'Pnad-C'!$1:$1048576,HLOOKUP($C19,'Pnad-C'!$1:$1048576,2,0),0)*100,"-"))</f>
        <v>23.402030766010284</v>
      </c>
      <c r="P19" s="53"/>
      <c r="Q19" s="52">
        <f>IF($C19="","",IFERROR(VLOOKUP(Q$3&amp;"_"&amp;Q$6&amp;"_"&amp;$B19,'Pnad-C'!$1:$1048576,HLOOKUP($C19,'Pnad-C'!$1:$1048576,2,0),0)*100,"-"))</f>
        <v>22.887134552001953</v>
      </c>
      <c r="R19" s="52">
        <f>IF($C19="","",IFERROR(VLOOKUP(R$3&amp;"_"&amp;R$6&amp;"_"&amp;$B19,'Pnad-C'!$1:$1048576,HLOOKUP($C19,'Pnad-C'!$1:$1048576,2,0),0)*100,"-"))</f>
        <v>23.175530135631561</v>
      </c>
      <c r="S19" s="52">
        <f>IF($C19="","",IFERROR(VLOOKUP(S$3&amp;"_"&amp;S$6&amp;"_"&amp;$B19,'Pnad-C'!$1:$1048576,HLOOKUP($C19,'Pnad-C'!$1:$1048576,2,0),0)*100,"-"))</f>
        <v>22.270213067531586</v>
      </c>
      <c r="T19" s="52">
        <f>IF($C19="","",IFERROR(VLOOKUP(T$3&amp;"_"&amp;T$6&amp;"_"&amp;$B19,'Pnad-C'!$1:$1048576,HLOOKUP($C19,'Pnad-C'!$1:$1048576,2,0),0)*100,"-"))</f>
        <v>22.354559600353241</v>
      </c>
      <c r="U19" s="52">
        <f>IF($C19="","",IFERROR(VLOOKUP(U$3&amp;"_"&amp;U$6&amp;"_"&amp;$B19,'Pnad-C'!$1:$1048576,HLOOKUP($C19,'Pnad-C'!$1:$1048576,2,0),0)*100,"-"))</f>
        <v>22.671858966350555</v>
      </c>
      <c r="V19" s="53"/>
      <c r="W19" s="52">
        <f>IF($C19="","",IFERROR(VLOOKUP(W$3&amp;"_"&amp;W$6&amp;"_"&amp;$B19,'Pnad-C'!$1:$1048576,HLOOKUP($C19,'Pnad-C'!$1:$1048576,2,0),0)*100,"-"))</f>
        <v>22.53953218460083</v>
      </c>
      <c r="X19" s="52">
        <f>IF($C19="","",IFERROR(VLOOKUP(X$3&amp;"_"&amp;X$6&amp;"_"&amp;$B19,'Pnad-C'!$1:$1048576,HLOOKUP($C19,'Pnad-C'!$1:$1048576,2,0),0)*100,"-"))</f>
        <v>22.255554795265198</v>
      </c>
      <c r="Y19" s="52">
        <f>IF($C19="","",IFERROR(VLOOKUP(Y$3&amp;"_"&amp;Y$6&amp;"_"&amp;$B19,'Pnad-C'!$1:$1048576,HLOOKUP($C19,'Pnad-C'!$1:$1048576,2,0),0)*100,"-"))</f>
        <v>22.61088490486145</v>
      </c>
      <c r="Z19" s="52">
        <f>IF($C19="","",IFERROR(VLOOKUP(Z$3&amp;"_"&amp;Z$6&amp;"_"&amp;$B19,'Pnad-C'!$1:$1048576,HLOOKUP($C19,'Pnad-C'!$1:$1048576,2,0),0)*100,"-"))</f>
        <v>22.825367748737335</v>
      </c>
      <c r="AA19" s="52">
        <f>IF($C19="","",IFERROR(VLOOKUP(AA$3&amp;"_"&amp;AA$6&amp;"_"&amp;$B19,'Pnad-C'!$1:$1048576,HLOOKUP($C19,'Pnad-C'!$1:$1048576,2,0),0)*100,"-"))</f>
        <v>22.557835280895233</v>
      </c>
      <c r="AB19" s="53"/>
      <c r="AC19" s="52">
        <f>IF($C19="","",IFERROR(VLOOKUP(AC$3&amp;"_"&amp;AC$6&amp;"_"&amp;$B19,'Pnad-C'!$1:$1048576,HLOOKUP($C19,'Pnad-C'!$1:$1048576,2,0),0)*100,"-"))</f>
        <v>22.953943908214569</v>
      </c>
      <c r="AD19" s="52">
        <f>IF($C19="","",IFERROR(VLOOKUP(AD$3&amp;"_"&amp;AD$6&amp;"_"&amp;$B19,'Pnad-C'!$1:$1048576,HLOOKUP($C19,'Pnad-C'!$1:$1048576,2,0),0)*100,"-"))</f>
        <v>22.953943908214569</v>
      </c>
    </row>
    <row r="20" spans="1:30" s="50" customFormat="1" ht="15.95" customHeight="1" x14ac:dyDescent="0.25">
      <c r="A20" s="45"/>
      <c r="B20" s="45" t="str">
        <f t="shared" si="1"/>
        <v>SEMT</v>
      </c>
      <c r="C20" s="46" t="str">
        <f>$C$9&amp;"_5064"</f>
        <v>pia_nemnem_5064</v>
      </c>
      <c r="D20" s="69" t="s">
        <v>30</v>
      </c>
      <c r="E20" s="52">
        <f>IF($C20="","",IFERROR(VLOOKUP(E$3&amp;"_"&amp;E$6&amp;"_"&amp;$B20,'Pnad-C'!$1:$1048576,HLOOKUP($C20,'Pnad-C'!$1:$1048576,2,0),0)*100,"-"))</f>
        <v>27.656662464141846</v>
      </c>
      <c r="F20" s="52">
        <f>IF($C20="","",IFERROR(VLOOKUP(F$3&amp;"_"&amp;F$6&amp;"_"&amp;$B20,'Pnad-C'!$1:$1048576,HLOOKUP($C20,'Pnad-C'!$1:$1048576,2,0),0)*100,"-"))</f>
        <v>27.881869673728943</v>
      </c>
      <c r="G20" s="52">
        <f>IF($C20="","",IFERROR(VLOOKUP(G$3&amp;"_"&amp;G$6&amp;"_"&amp;$B20,'Pnad-C'!$1:$1048576,HLOOKUP($C20,'Pnad-C'!$1:$1048576,2,0),0)*100,"-"))</f>
        <v>27.42060124874115</v>
      </c>
      <c r="H20" s="52">
        <f>IF($C20="","",IFERROR(VLOOKUP(H$3&amp;"_"&amp;H$6&amp;"_"&amp;$B20,'Pnad-C'!$1:$1048576,HLOOKUP($C20,'Pnad-C'!$1:$1048576,2,0),0)*100,"-"))</f>
        <v>27.221232652664185</v>
      </c>
      <c r="I20" s="52">
        <f>IF($C20="","",IFERROR(VLOOKUP(I$3&amp;"_"&amp;I$6&amp;"_"&amp;$B20,'Pnad-C'!$1:$1048576,HLOOKUP($C20,'Pnad-C'!$1:$1048576,2,0),0)*100,"-"))</f>
        <v>27.545091509819031</v>
      </c>
      <c r="J20" s="53"/>
      <c r="K20" s="52">
        <f>IF($C20="","",IFERROR(VLOOKUP(K$3&amp;"_"&amp;K$6&amp;"_"&amp;$B20,'Pnad-C'!$1:$1048576,HLOOKUP($C20,'Pnad-C'!$1:$1048576,2,0),0)*100,"-"))</f>
        <v>26.387971639633179</v>
      </c>
      <c r="L20" s="52">
        <f>IF($C20="","",IFERROR(VLOOKUP(L$3&amp;"_"&amp;L$6&amp;"_"&amp;$B20,'Pnad-C'!$1:$1048576,HLOOKUP($C20,'Pnad-C'!$1:$1048576,2,0),0)*100,"-"))</f>
        <v>26.429617404937744</v>
      </c>
      <c r="M20" s="52">
        <f>IF($C20="","",IFERROR(VLOOKUP(M$3&amp;"_"&amp;M$6&amp;"_"&amp;$B20,'Pnad-C'!$1:$1048576,HLOOKUP($C20,'Pnad-C'!$1:$1048576,2,0),0)*100,"-"))</f>
        <v>26.33630633354187</v>
      </c>
      <c r="N20" s="52">
        <f>IF($C20="","",IFERROR(VLOOKUP(N$3&amp;"_"&amp;N$6&amp;"_"&amp;$B20,'Pnad-C'!$1:$1048576,HLOOKUP($C20,'Pnad-C'!$1:$1048576,2,0),0)*100,"-"))</f>
        <v>26.555022597312927</v>
      </c>
      <c r="O20" s="52">
        <f>IF($C20="","",IFERROR(VLOOKUP(O$3&amp;"_"&amp;O$6&amp;"_"&amp;$B20,'Pnad-C'!$1:$1048576,HLOOKUP($C20,'Pnad-C'!$1:$1048576,2,0),0)*100,"-"))</f>
        <v>26.42723023891449</v>
      </c>
      <c r="P20" s="53"/>
      <c r="Q20" s="52">
        <f>IF($C20="","",IFERROR(VLOOKUP(Q$3&amp;"_"&amp;Q$6&amp;"_"&amp;$B20,'Pnad-C'!$1:$1048576,HLOOKUP($C20,'Pnad-C'!$1:$1048576,2,0),0)*100,"-"))</f>
        <v>26.816990971565247</v>
      </c>
      <c r="R20" s="52">
        <f>IF($C20="","",IFERROR(VLOOKUP(R$3&amp;"_"&amp;R$6&amp;"_"&amp;$B20,'Pnad-C'!$1:$1048576,HLOOKUP($C20,'Pnad-C'!$1:$1048576,2,0),0)*100,"-"))</f>
        <v>27.240684628486633</v>
      </c>
      <c r="S20" s="52">
        <f>IF($C20="","",IFERROR(VLOOKUP(S$3&amp;"_"&amp;S$6&amp;"_"&amp;$B20,'Pnad-C'!$1:$1048576,HLOOKUP($C20,'Pnad-C'!$1:$1048576,2,0),0)*100,"-"))</f>
        <v>27.569442987442017</v>
      </c>
      <c r="T20" s="52">
        <f>IF($C20="","",IFERROR(VLOOKUP(T$3&amp;"_"&amp;T$6&amp;"_"&amp;$B20,'Pnad-C'!$1:$1048576,HLOOKUP($C20,'Pnad-C'!$1:$1048576,2,0),0)*100,"-"))</f>
        <v>27.781543135643005</v>
      </c>
      <c r="U20" s="52">
        <f>IF($C20="","",IFERROR(VLOOKUP(U$3&amp;"_"&amp;U$6&amp;"_"&amp;$B20,'Pnad-C'!$1:$1048576,HLOOKUP($C20,'Pnad-C'!$1:$1048576,2,0),0)*100,"-"))</f>
        <v>27.352166175842285</v>
      </c>
      <c r="V20" s="53"/>
      <c r="W20" s="52">
        <f>IF($C20="","",IFERROR(VLOOKUP(W$3&amp;"_"&amp;W$6&amp;"_"&amp;$B20,'Pnad-C'!$1:$1048576,HLOOKUP($C20,'Pnad-C'!$1:$1048576,2,0),0)*100,"-"))</f>
        <v>27.169331908226013</v>
      </c>
      <c r="X20" s="52">
        <f>IF($C20="","",IFERROR(VLOOKUP(X$3&amp;"_"&amp;X$6&amp;"_"&amp;$B20,'Pnad-C'!$1:$1048576,HLOOKUP($C20,'Pnad-C'!$1:$1048576,2,0),0)*100,"-"))</f>
        <v>27.164000272750854</v>
      </c>
      <c r="Y20" s="52">
        <f>IF($C20="","",IFERROR(VLOOKUP(Y$3&amp;"_"&amp;Y$6&amp;"_"&amp;$B20,'Pnad-C'!$1:$1048576,HLOOKUP($C20,'Pnad-C'!$1:$1048576,2,0),0)*100,"-"))</f>
        <v>26.411065459251404</v>
      </c>
      <c r="Z20" s="52">
        <f>IF($C20="","",IFERROR(VLOOKUP(Z$3&amp;"_"&amp;Z$6&amp;"_"&amp;$B20,'Pnad-C'!$1:$1048576,HLOOKUP($C20,'Pnad-C'!$1:$1048576,2,0),0)*100,"-"))</f>
        <v>26.529976725578308</v>
      </c>
      <c r="AA20" s="52">
        <f>IF($C20="","",IFERROR(VLOOKUP(AA$3&amp;"_"&amp;AA$6&amp;"_"&amp;$B20,'Pnad-C'!$1:$1048576,HLOOKUP($C20,'Pnad-C'!$1:$1048576,2,0),0)*100,"-"))</f>
        <v>26.818594336509705</v>
      </c>
      <c r="AB20" s="53"/>
      <c r="AC20" s="52">
        <f>IF($C20="","",IFERROR(VLOOKUP(AC$3&amp;"_"&amp;AC$6&amp;"_"&amp;$B20,'Pnad-C'!$1:$1048576,HLOOKUP($C20,'Pnad-C'!$1:$1048576,2,0),0)*100,"-"))</f>
        <v>25.8218914270401</v>
      </c>
      <c r="AD20" s="52">
        <f>IF($C20="","",IFERROR(VLOOKUP(AD$3&amp;"_"&amp;AD$6&amp;"_"&amp;$B20,'Pnad-C'!$1:$1048576,HLOOKUP($C20,'Pnad-C'!$1:$1048576,2,0),0)*100,"-"))</f>
        <v>25.8218914270401</v>
      </c>
    </row>
    <row r="21" spans="1:30" s="50" customFormat="1" ht="15.95" customHeight="1" x14ac:dyDescent="0.25">
      <c r="A21" s="45"/>
      <c r="B21" s="45" t="str">
        <f t="shared" si="1"/>
        <v>SEMT</v>
      </c>
      <c r="C21" s="46" t="str">
        <f>$C$9&amp;"_65m"</f>
        <v>pia_nemnem_65m</v>
      </c>
      <c r="D21" s="51" t="s">
        <v>31</v>
      </c>
      <c r="E21" s="56">
        <f>IF($C21="","",IFERROR(VLOOKUP(E$3&amp;"_"&amp;E$6&amp;"_"&amp;$B21,'Pnad-C'!$1:$1048576,HLOOKUP($C21,'Pnad-C'!$1:$1048576,2,0),0)*100,"-"))</f>
        <v>29.655319452285767</v>
      </c>
      <c r="F21" s="56">
        <f>IF($C21="","",IFERROR(VLOOKUP(F$3&amp;"_"&amp;F$6&amp;"_"&amp;$B21,'Pnad-C'!$1:$1048576,HLOOKUP($C21,'Pnad-C'!$1:$1048576,2,0),0)*100,"-"))</f>
        <v>30.866193771362305</v>
      </c>
      <c r="G21" s="56">
        <f>IF($C21="","",IFERROR(VLOOKUP(G$3&amp;"_"&amp;G$6&amp;"_"&amp;$B21,'Pnad-C'!$1:$1048576,HLOOKUP($C21,'Pnad-C'!$1:$1048576,2,0),0)*100,"-"))</f>
        <v>31.578934192657471</v>
      </c>
      <c r="H21" s="56">
        <f>IF($C21="","",IFERROR(VLOOKUP(H$3&amp;"_"&amp;H$6&amp;"_"&amp;$B21,'Pnad-C'!$1:$1048576,HLOOKUP($C21,'Pnad-C'!$1:$1048576,2,0),0)*100,"-"))</f>
        <v>32.212346792221069</v>
      </c>
      <c r="I21" s="56">
        <f>IF($C21="","",IFERROR(VLOOKUP(I$3&amp;"_"&amp;I$6&amp;"_"&amp;$B21,'Pnad-C'!$1:$1048576,HLOOKUP($C21,'Pnad-C'!$1:$1048576,2,0),0)*100,"-"))</f>
        <v>31.078198552131653</v>
      </c>
      <c r="J21" s="53"/>
      <c r="K21" s="56">
        <f>IF($C21="","",IFERROR(VLOOKUP(K$3&amp;"_"&amp;K$6&amp;"_"&amp;$B21,'Pnad-C'!$1:$1048576,HLOOKUP($C21,'Pnad-C'!$1:$1048576,2,0),0)*100,"-"))</f>
        <v>32.444891333580017</v>
      </c>
      <c r="L21" s="56">
        <f>IF($C21="","",IFERROR(VLOOKUP(L$3&amp;"_"&amp;L$6&amp;"_"&amp;$B21,'Pnad-C'!$1:$1048576,HLOOKUP($C21,'Pnad-C'!$1:$1048576,2,0),0)*100,"-"))</f>
        <v>33.10016393661499</v>
      </c>
      <c r="M21" s="56">
        <f>IF($C21="","",IFERROR(VLOOKUP(M$3&amp;"_"&amp;M$6&amp;"_"&amp;$B21,'Pnad-C'!$1:$1048576,HLOOKUP($C21,'Pnad-C'!$1:$1048576,2,0),0)*100,"-"))</f>
        <v>33.812877535820007</v>
      </c>
      <c r="N21" s="56">
        <f>IF($C21="","",IFERROR(VLOOKUP(N$3&amp;"_"&amp;N$6&amp;"_"&amp;$B21,'Pnad-C'!$1:$1048576,HLOOKUP($C21,'Pnad-C'!$1:$1048576,2,0),0)*100,"-"))</f>
        <v>33.528372645378113</v>
      </c>
      <c r="O21" s="56">
        <f>IF($C21="","",IFERROR(VLOOKUP(O$3&amp;"_"&amp;O$6&amp;"_"&amp;$B21,'Pnad-C'!$1:$1048576,HLOOKUP($C21,'Pnad-C'!$1:$1048576,2,0),0)*100,"-"))</f>
        <v>33.221575617790222</v>
      </c>
      <c r="P21" s="53"/>
      <c r="Q21" s="56">
        <f>IF($C21="","",IFERROR(VLOOKUP(Q$3&amp;"_"&amp;Q$6&amp;"_"&amp;$B21,'Pnad-C'!$1:$1048576,HLOOKUP($C21,'Pnad-C'!$1:$1048576,2,0),0)*100,"-"))</f>
        <v>33.208185434341431</v>
      </c>
      <c r="R21" s="56">
        <f>IF($C21="","",IFERROR(VLOOKUP(R$3&amp;"_"&amp;R$6&amp;"_"&amp;$B21,'Pnad-C'!$1:$1048576,HLOOKUP($C21,'Pnad-C'!$1:$1048576,2,0),0)*100,"-"))</f>
        <v>33.321022987365723</v>
      </c>
      <c r="S21" s="56">
        <f>IF($C21="","",IFERROR(VLOOKUP(S$3&amp;"_"&amp;S$6&amp;"_"&amp;$B21,'Pnad-C'!$1:$1048576,HLOOKUP($C21,'Pnad-C'!$1:$1048576,2,0),0)*100,"-"))</f>
        <v>34.05449390411377</v>
      </c>
      <c r="T21" s="56">
        <f>IF($C21="","",IFERROR(VLOOKUP(T$3&amp;"_"&amp;T$6&amp;"_"&amp;$B21,'Pnad-C'!$1:$1048576,HLOOKUP($C21,'Pnad-C'!$1:$1048576,2,0),0)*100,"-"))</f>
        <v>33.837926387786865</v>
      </c>
      <c r="U21" s="56">
        <f>IF($C21="","",IFERROR(VLOOKUP(U$3&amp;"_"&amp;U$6&amp;"_"&amp;$B21,'Pnad-C'!$1:$1048576,HLOOKUP($C21,'Pnad-C'!$1:$1048576,2,0),0)*100,"-"))</f>
        <v>33.605408668518066</v>
      </c>
      <c r="V21" s="53"/>
      <c r="W21" s="56">
        <f>IF($C21="","",IFERROR(VLOOKUP(W$3&amp;"_"&amp;W$6&amp;"_"&amp;$B21,'Pnad-C'!$1:$1048576,HLOOKUP($C21,'Pnad-C'!$1:$1048576,2,0),0)*100,"-"))</f>
        <v>33.384928107261658</v>
      </c>
      <c r="X21" s="56">
        <f>IF($C21="","",IFERROR(VLOOKUP(X$3&amp;"_"&amp;X$6&amp;"_"&amp;$B21,'Pnad-C'!$1:$1048576,HLOOKUP($C21,'Pnad-C'!$1:$1048576,2,0),0)*100,"-"))</f>
        <v>34.117326140403748</v>
      </c>
      <c r="Y21" s="56">
        <f>IF($C21="","",IFERROR(VLOOKUP(Y$3&amp;"_"&amp;Y$6&amp;"_"&amp;$B21,'Pnad-C'!$1:$1048576,HLOOKUP($C21,'Pnad-C'!$1:$1048576,2,0),0)*100,"-"))</f>
        <v>34.035977721214294</v>
      </c>
      <c r="Z21" s="56">
        <f>IF($C21="","",IFERROR(VLOOKUP(Z$3&amp;"_"&amp;Z$6&amp;"_"&amp;$B21,'Pnad-C'!$1:$1048576,HLOOKUP($C21,'Pnad-C'!$1:$1048576,2,0),0)*100,"-"))</f>
        <v>33.533278107643127</v>
      </c>
      <c r="AA21" s="56">
        <f>IF($C21="","",IFERROR(VLOOKUP(AA$3&amp;"_"&amp;AA$6&amp;"_"&amp;$B21,'Pnad-C'!$1:$1048576,HLOOKUP($C21,'Pnad-C'!$1:$1048576,2,0),0)*100,"-"))</f>
        <v>33.767879009246826</v>
      </c>
      <c r="AB21" s="53"/>
      <c r="AC21" s="56">
        <f>IF($C21="","",IFERROR(VLOOKUP(AC$3&amp;"_"&amp;AC$6&amp;"_"&amp;$B21,'Pnad-C'!$1:$1048576,HLOOKUP($C21,'Pnad-C'!$1:$1048576,2,0),0)*100,"-"))</f>
        <v>32.981899380683899</v>
      </c>
      <c r="AD21" s="56">
        <f>IF($C21="","",IFERROR(VLOOKUP(AD$3&amp;"_"&amp;AD$6&amp;"_"&amp;$B21,'Pnad-C'!$1:$1048576,HLOOKUP($C21,'Pnad-C'!$1:$1048576,2,0),0)*100,"-"))</f>
        <v>32.981899380683899</v>
      </c>
    </row>
    <row r="22" spans="1:30" s="50" customFormat="1" ht="15" customHeight="1" x14ac:dyDescent="0.25">
      <c r="A22" s="45"/>
      <c r="B22" s="45" t="s">
        <v>17</v>
      </c>
      <c r="C22" s="46"/>
      <c r="D22" s="57" t="s">
        <v>18</v>
      </c>
      <c r="E22" s="54"/>
      <c r="F22" s="54"/>
      <c r="G22" s="54" t="str">
        <f>IF($C22="","",IFERROR(VLOOKUP(G$3&amp;"_"&amp;G$6&amp;"_"&amp;$B22,'Pnad-C'!$1:$1048576,HLOOKUP($C22,'Pnad-C'!$1:$1048576,2,0),0)*100,"-"))</f>
        <v/>
      </c>
      <c r="H22" s="54" t="str">
        <f>IF($C22="","",IFERROR(VLOOKUP(H$3&amp;"_"&amp;H$6&amp;"_"&amp;$B22,'Pnad-C'!$1:$1048576,HLOOKUP($C22,'Pnad-C'!$1:$1048576,2,0),0)*100,"-"))</f>
        <v/>
      </c>
      <c r="I22" s="54" t="str">
        <f>IF($C22="","",IFERROR(VLOOKUP(I$3&amp;"_"&amp;I$6&amp;"_"&amp;$B22,'Pnad-C'!$1:$1048576,HLOOKUP($C22,'Pnad-C'!$1:$1048576,2,0),0)*100,"-"))</f>
        <v/>
      </c>
      <c r="J22" s="55"/>
      <c r="K22" s="54" t="str">
        <f>IF($C22="","",IFERROR(VLOOKUP(K$3&amp;"_"&amp;K$6&amp;"_"&amp;$B22,'Pnad-C'!$1:$1048576,HLOOKUP($C22,'Pnad-C'!$1:$1048576,2,0),0)*100,"-"))</f>
        <v/>
      </c>
      <c r="L22" s="54" t="str">
        <f>IF($C22="","",IFERROR(VLOOKUP(L$3&amp;"_"&amp;L$6&amp;"_"&amp;$B22,'Pnad-C'!$1:$1048576,HLOOKUP($C22,'Pnad-C'!$1:$1048576,2,0),0)*100,"-"))</f>
        <v/>
      </c>
      <c r="M22" s="54" t="str">
        <f>IF($C22="","",IFERROR(VLOOKUP(M$3&amp;"_"&amp;M$6&amp;"_"&amp;$B22,'Pnad-C'!$1:$1048576,HLOOKUP($C22,'Pnad-C'!$1:$1048576,2,0),0)*100,"-"))</f>
        <v/>
      </c>
      <c r="N22" s="54" t="str">
        <f>IF($C22="","",IFERROR(VLOOKUP(N$3&amp;"_"&amp;N$6&amp;"_"&amp;$B22,'Pnad-C'!$1:$1048576,HLOOKUP($C22,'Pnad-C'!$1:$1048576,2,0),0)*100,"-"))</f>
        <v/>
      </c>
      <c r="O22" s="54" t="str">
        <f>IF($C22="","",IFERROR(VLOOKUP(O$3&amp;"_"&amp;O$6&amp;"_"&amp;$B22,'Pnad-C'!$1:$1048576,HLOOKUP($C22,'Pnad-C'!$1:$1048576,2,0),0)*100,"-"))</f>
        <v/>
      </c>
      <c r="P22" s="55"/>
      <c r="Q22" s="54" t="str">
        <f>IF($C22="","",IFERROR(VLOOKUP(Q$3&amp;"_"&amp;Q$6&amp;"_"&amp;$B22,'Pnad-C'!$1:$1048576,HLOOKUP($C22,'Pnad-C'!$1:$1048576,2,0),0)*100,"-"))</f>
        <v/>
      </c>
      <c r="R22" s="54" t="str">
        <f>IF($C22="","",IFERROR(VLOOKUP(R$3&amp;"_"&amp;R$6&amp;"_"&amp;$B22,'Pnad-C'!$1:$1048576,HLOOKUP($C22,'Pnad-C'!$1:$1048576,2,0),0)*100,"-"))</f>
        <v/>
      </c>
      <c r="S22" s="54" t="str">
        <f>IF($C22="","",IFERROR(VLOOKUP(S$3&amp;"_"&amp;S$6&amp;"_"&amp;$B22,'Pnad-C'!$1:$1048576,HLOOKUP($C22,'Pnad-C'!$1:$1048576,2,0),0)*100,"-"))</f>
        <v/>
      </c>
      <c r="T22" s="54" t="str">
        <f>IF($C22="","",IFERROR(VLOOKUP(T$3&amp;"_"&amp;T$6&amp;"_"&amp;$B22,'Pnad-C'!$1:$1048576,HLOOKUP($C22,'Pnad-C'!$1:$1048576,2,0),0)*100,"-"))</f>
        <v/>
      </c>
      <c r="U22" s="54" t="str">
        <f>IF($C22="","",IFERROR(VLOOKUP(U$3&amp;"_"&amp;U$6&amp;"_"&amp;$B22,'Pnad-C'!$1:$1048576,HLOOKUP($C22,'Pnad-C'!$1:$1048576,2,0),0)*100,"-"))</f>
        <v/>
      </c>
      <c r="V22" s="55"/>
      <c r="W22" s="54" t="str">
        <f>IF($C22="","",IFERROR(VLOOKUP(W$3&amp;"_"&amp;W$6&amp;"_"&amp;$B22,'Pnad-C'!$1:$1048576,HLOOKUP($C22,'Pnad-C'!$1:$1048576,2,0),0)*100,"-"))</f>
        <v/>
      </c>
      <c r="X22" s="54" t="str">
        <f>IF($C22="","",IFERROR(VLOOKUP(X$3&amp;"_"&amp;X$6&amp;"_"&amp;$B22,'Pnad-C'!$1:$1048576,HLOOKUP($C22,'Pnad-C'!$1:$1048576,2,0),0)*100,"-"))</f>
        <v/>
      </c>
      <c r="Y22" s="54" t="str">
        <f>IF($C22="","",IFERROR(VLOOKUP(Y$3&amp;"_"&amp;Y$6&amp;"_"&amp;$B22,'Pnad-C'!$1:$1048576,HLOOKUP($C22,'Pnad-C'!$1:$1048576,2,0),0)*100,"-"))</f>
        <v/>
      </c>
      <c r="Z22" s="54" t="str">
        <f>IF($C22="","",IFERROR(VLOOKUP(Z$3&amp;"_"&amp;Z$6&amp;"_"&amp;$B22,'Pnad-C'!$1:$1048576,HLOOKUP($C22,'Pnad-C'!$1:$1048576,2,0),0)*100,"-"))</f>
        <v/>
      </c>
      <c r="AA22" s="54" t="str">
        <f>IF($C22="","",IFERROR(VLOOKUP(AA$3&amp;"_"&amp;AA$6&amp;"_"&amp;$B22,'Pnad-C'!$1:$1048576,HLOOKUP($C22,'Pnad-C'!$1:$1048576,2,0),0)*100,"-"))</f>
        <v/>
      </c>
      <c r="AB22" s="55"/>
      <c r="AC22" s="54" t="str">
        <f>IF($C22="","",IFERROR(VLOOKUP(AC$3&amp;"_"&amp;AC$6&amp;"_"&amp;$B22,'Pnad-C'!$1:$1048576,HLOOKUP($C22,'Pnad-C'!$1:$1048576,2,0),0)*100,"-"))</f>
        <v/>
      </c>
      <c r="AD22" s="54" t="str">
        <f>IF($C22="","",IFERROR(VLOOKUP(AD$3&amp;"_"&amp;AD$6&amp;"_"&amp;$B22,'Pnad-C'!$1:$1048576,HLOOKUP($C22,'Pnad-C'!$1:$1048576,2,0),0)*100,"-"))</f>
        <v/>
      </c>
    </row>
    <row r="23" spans="1:30" s="50" customFormat="1" ht="15.95" customHeight="1" x14ac:dyDescent="0.25">
      <c r="A23" s="45"/>
      <c r="B23" s="45" t="str">
        <f>B22</f>
        <v>RMRJ</v>
      </c>
      <c r="C23" s="46" t="str">
        <f>$C$9&amp;"_1517"</f>
        <v>pia_nemnem_1517</v>
      </c>
      <c r="D23" s="69" t="s">
        <v>27</v>
      </c>
      <c r="E23" s="52">
        <f>IF($C23="","",IFERROR(VLOOKUP(E$3&amp;"_"&amp;E$6&amp;"_"&amp;$B23,'Pnad-C'!$1:$1048576,HLOOKUP($C23,'Pnad-C'!$1:$1048576,2,0),0)*100,"-"))</f>
        <v>2.0394962280988693</v>
      </c>
      <c r="F23" s="52">
        <f>IF($C23="","",IFERROR(VLOOKUP(F$3&amp;"_"&amp;F$6&amp;"_"&amp;$B23,'Pnad-C'!$1:$1048576,HLOOKUP($C23,'Pnad-C'!$1:$1048576,2,0),0)*100,"-"))</f>
        <v>1.588798500597477</v>
      </c>
      <c r="G23" s="52">
        <f>IF($C23="","",IFERROR(VLOOKUP(G$3&amp;"_"&amp;G$6&amp;"_"&amp;$B23,'Pnad-C'!$1:$1048576,HLOOKUP($C23,'Pnad-C'!$1:$1048576,2,0),0)*100,"-"))</f>
        <v>1.6643639653921127</v>
      </c>
      <c r="H23" s="52">
        <f>IF($C23="","",IFERROR(VLOOKUP(H$3&amp;"_"&amp;H$6&amp;"_"&amp;$B23,'Pnad-C'!$1:$1048576,HLOOKUP($C23,'Pnad-C'!$1:$1048576,2,0),0)*100,"-"))</f>
        <v>1.3795373030006886</v>
      </c>
      <c r="I23" s="52">
        <f>IF($C23="","",IFERROR(VLOOKUP(I$3&amp;"_"&amp;I$6&amp;"_"&amp;$B23,'Pnad-C'!$1:$1048576,HLOOKUP($C23,'Pnad-C'!$1:$1048576,2,0),0)*100,"-"))</f>
        <v>1.6680490225553513</v>
      </c>
      <c r="J23" s="53"/>
      <c r="K23" s="52">
        <f>IF($C23="","",IFERROR(VLOOKUP(K$3&amp;"_"&amp;K$6&amp;"_"&amp;$B23,'Pnad-C'!$1:$1048576,HLOOKUP($C23,'Pnad-C'!$1:$1048576,2,0),0)*100,"-"))</f>
        <v>1.8075468018651009</v>
      </c>
      <c r="L23" s="52">
        <f>IF($C23="","",IFERROR(VLOOKUP(L$3&amp;"_"&amp;L$6&amp;"_"&amp;$B23,'Pnad-C'!$1:$1048576,HLOOKUP($C23,'Pnad-C'!$1:$1048576,2,0),0)*100,"-"))</f>
        <v>1.5671094879508018</v>
      </c>
      <c r="M23" s="52">
        <f>IF($C23="","",IFERROR(VLOOKUP(M$3&amp;"_"&amp;M$6&amp;"_"&amp;$B23,'Pnad-C'!$1:$1048576,HLOOKUP($C23,'Pnad-C'!$1:$1048576,2,0),0)*100,"-"))</f>
        <v>1.4740781858563423</v>
      </c>
      <c r="N23" s="52">
        <f>IF($C23="","",IFERROR(VLOOKUP(N$3&amp;"_"&amp;N$6&amp;"_"&amp;$B23,'Pnad-C'!$1:$1048576,HLOOKUP($C23,'Pnad-C'!$1:$1048576,2,0),0)*100,"-"))</f>
        <v>1.4377442188560963</v>
      </c>
      <c r="O23" s="52">
        <f>IF($C23="","",IFERROR(VLOOKUP(O$3&amp;"_"&amp;O$6&amp;"_"&amp;$B23,'Pnad-C'!$1:$1048576,HLOOKUP($C23,'Pnad-C'!$1:$1048576,2,0),0)*100,"-"))</f>
        <v>1.5716196969151497</v>
      </c>
      <c r="P23" s="53"/>
      <c r="Q23" s="52">
        <f>IF($C23="","",IFERROR(VLOOKUP(Q$3&amp;"_"&amp;Q$6&amp;"_"&amp;$B23,'Pnad-C'!$1:$1048576,HLOOKUP($C23,'Pnad-C'!$1:$1048576,2,0),0)*100,"-"))</f>
        <v>1.6976902261376381</v>
      </c>
      <c r="R23" s="52">
        <f>IF($C23="","",IFERROR(VLOOKUP(R$3&amp;"_"&amp;R$6&amp;"_"&amp;$B23,'Pnad-C'!$1:$1048576,HLOOKUP($C23,'Pnad-C'!$1:$1048576,2,0),0)*100,"-"))</f>
        <v>1.2959129177033901</v>
      </c>
      <c r="S23" s="52">
        <f>IF($C23="","",IFERROR(VLOOKUP(S$3&amp;"_"&amp;S$6&amp;"_"&amp;$B23,'Pnad-C'!$1:$1048576,HLOOKUP($C23,'Pnad-C'!$1:$1048576,2,0),0)*100,"-"))</f>
        <v>1.2728788889944553</v>
      </c>
      <c r="T23" s="52">
        <f>IF($C23="","",IFERROR(VLOOKUP(T$3&amp;"_"&amp;T$6&amp;"_"&amp;$B23,'Pnad-C'!$1:$1048576,HLOOKUP($C23,'Pnad-C'!$1:$1048576,2,0),0)*100,"-"))</f>
        <v>1.2008309364318848</v>
      </c>
      <c r="U23" s="52">
        <f>IF($C23="","",IFERROR(VLOOKUP(U$3&amp;"_"&amp;U$6&amp;"_"&amp;$B23,'Pnad-C'!$1:$1048576,HLOOKUP($C23,'Pnad-C'!$1:$1048576,2,0),0)*100,"-"))</f>
        <v>1.3668281957507133</v>
      </c>
      <c r="V23" s="53"/>
      <c r="W23" s="52">
        <f>IF($C23="","",IFERROR(VLOOKUP(W$3&amp;"_"&amp;W$6&amp;"_"&amp;$B23,'Pnad-C'!$1:$1048576,HLOOKUP($C23,'Pnad-C'!$1:$1048576,2,0),0)*100,"-"))</f>
        <v>1.6386577859520912</v>
      </c>
      <c r="X23" s="52">
        <f>IF($C23="","",IFERROR(VLOOKUP(X$3&amp;"_"&amp;X$6&amp;"_"&amp;$B23,'Pnad-C'!$1:$1048576,HLOOKUP($C23,'Pnad-C'!$1:$1048576,2,0),0)*100,"-"))</f>
        <v>1.0842765681445599</v>
      </c>
      <c r="Y23" s="52">
        <f>IF($C23="","",IFERROR(VLOOKUP(Y$3&amp;"_"&amp;Y$6&amp;"_"&amp;$B23,'Pnad-C'!$1:$1048576,HLOOKUP($C23,'Pnad-C'!$1:$1048576,2,0),0)*100,"-"))</f>
        <v>1.1073769070208073</v>
      </c>
      <c r="Z23" s="52">
        <f>IF($C23="","",IFERROR(VLOOKUP(Z$3&amp;"_"&amp;Z$6&amp;"_"&amp;$B23,'Pnad-C'!$1:$1048576,HLOOKUP($C23,'Pnad-C'!$1:$1048576,2,0),0)*100,"-"))</f>
        <v>1.0156597942113876</v>
      </c>
      <c r="AA23" s="52">
        <f>IF($C23="","",IFERROR(VLOOKUP(AA$3&amp;"_"&amp;AA$6&amp;"_"&amp;$B23,'Pnad-C'!$1:$1048576,HLOOKUP($C23,'Pnad-C'!$1:$1048576,2,0),0)*100,"-"))</f>
        <v>1.2114927172660828</v>
      </c>
      <c r="AB23" s="53"/>
      <c r="AC23" s="52">
        <f>IF($C23="","",IFERROR(VLOOKUP(AC$3&amp;"_"&amp;AC$6&amp;"_"&amp;$B23,'Pnad-C'!$1:$1048576,HLOOKUP($C23,'Pnad-C'!$1:$1048576,2,0),0)*100,"-"))</f>
        <v>1.2356525287032127</v>
      </c>
      <c r="AD23" s="52">
        <f>IF($C23="","",IFERROR(VLOOKUP(AD$3&amp;"_"&amp;AD$6&amp;"_"&amp;$B23,'Pnad-C'!$1:$1048576,HLOOKUP($C23,'Pnad-C'!$1:$1048576,2,0),0)*100,"-"))</f>
        <v>1.2356525287032127</v>
      </c>
    </row>
    <row r="24" spans="1:30" s="50" customFormat="1" ht="15.95" customHeight="1" x14ac:dyDescent="0.25">
      <c r="A24" s="45"/>
      <c r="B24" s="45" t="str">
        <f t="shared" ref="B24:B27" si="2">B23</f>
        <v>RMRJ</v>
      </c>
      <c r="C24" s="46" t="str">
        <f>$C$9&amp;"_1829"</f>
        <v>pia_nemnem_1829</v>
      </c>
      <c r="D24" s="69" t="s">
        <v>28</v>
      </c>
      <c r="E24" s="52">
        <f>IF($C24="","",IFERROR(VLOOKUP(E$3&amp;"_"&amp;E$6&amp;"_"&amp;$B24,'Pnad-C'!$1:$1048576,HLOOKUP($C24,'Pnad-C'!$1:$1048576,2,0),0)*100,"-"))</f>
        <v>15.18440842628479</v>
      </c>
      <c r="F24" s="52">
        <f>IF($C24="","",IFERROR(VLOOKUP(F$3&amp;"_"&amp;F$6&amp;"_"&amp;$B24,'Pnad-C'!$1:$1048576,HLOOKUP($C24,'Pnad-C'!$1:$1048576,2,0),0)*100,"-"))</f>
        <v>14.777871966362</v>
      </c>
      <c r="G24" s="52">
        <f>IF($C24="","",IFERROR(VLOOKUP(G$3&amp;"_"&amp;G$6&amp;"_"&amp;$B24,'Pnad-C'!$1:$1048576,HLOOKUP($C24,'Pnad-C'!$1:$1048576,2,0),0)*100,"-"))</f>
        <v>14.615342020988464</v>
      </c>
      <c r="H24" s="52">
        <f>IF($C24="","",IFERROR(VLOOKUP(H$3&amp;"_"&amp;H$6&amp;"_"&amp;$B24,'Pnad-C'!$1:$1048576,HLOOKUP($C24,'Pnad-C'!$1:$1048576,2,0),0)*100,"-"))</f>
        <v>15.104937553405762</v>
      </c>
      <c r="I24" s="52">
        <f>IF($C24="","",IFERROR(VLOOKUP(I$3&amp;"_"&amp;I$6&amp;"_"&amp;$B24,'Pnad-C'!$1:$1048576,HLOOKUP($C24,'Pnad-C'!$1:$1048576,2,0),0)*100,"-"))</f>
        <v>14.920639991760254</v>
      </c>
      <c r="J24" s="53"/>
      <c r="K24" s="52">
        <f>IF($C24="","",IFERROR(VLOOKUP(K$3&amp;"_"&amp;K$6&amp;"_"&amp;$B24,'Pnad-C'!$1:$1048576,HLOOKUP($C24,'Pnad-C'!$1:$1048576,2,0),0)*100,"-"))</f>
        <v>15.15166312456131</v>
      </c>
      <c r="L24" s="52">
        <f>IF($C24="","",IFERROR(VLOOKUP(L$3&amp;"_"&amp;L$6&amp;"_"&amp;$B24,'Pnad-C'!$1:$1048576,HLOOKUP($C24,'Pnad-C'!$1:$1048576,2,0),0)*100,"-"))</f>
        <v>14.313137531280518</v>
      </c>
      <c r="M24" s="52">
        <f>IF($C24="","",IFERROR(VLOOKUP(M$3&amp;"_"&amp;M$6&amp;"_"&amp;$B24,'Pnad-C'!$1:$1048576,HLOOKUP($C24,'Pnad-C'!$1:$1048576,2,0),0)*100,"-"))</f>
        <v>14.044566452503204</v>
      </c>
      <c r="N24" s="52">
        <f>IF($C24="","",IFERROR(VLOOKUP(N$3&amp;"_"&amp;N$6&amp;"_"&amp;$B24,'Pnad-C'!$1:$1048576,HLOOKUP($C24,'Pnad-C'!$1:$1048576,2,0),0)*100,"-"))</f>
        <v>14.231398701667786</v>
      </c>
      <c r="O24" s="52">
        <f>IF($C24="","",IFERROR(VLOOKUP(O$3&amp;"_"&amp;O$6&amp;"_"&amp;$B24,'Pnad-C'!$1:$1048576,HLOOKUP($C24,'Pnad-C'!$1:$1048576,2,0),0)*100,"-"))</f>
        <v>14.435191452503204</v>
      </c>
      <c r="P24" s="53"/>
      <c r="Q24" s="52">
        <f>IF($C24="","",IFERROR(VLOOKUP(Q$3&amp;"_"&amp;Q$6&amp;"_"&amp;$B24,'Pnad-C'!$1:$1048576,HLOOKUP($C24,'Pnad-C'!$1:$1048576,2,0),0)*100,"-"))</f>
        <v>14.166031777858734</v>
      </c>
      <c r="R24" s="52">
        <f>IF($C24="","",IFERROR(VLOOKUP(R$3&amp;"_"&amp;R$6&amp;"_"&amp;$B24,'Pnad-C'!$1:$1048576,HLOOKUP($C24,'Pnad-C'!$1:$1048576,2,0),0)*100,"-"))</f>
        <v>13.444599509239197</v>
      </c>
      <c r="S24" s="52">
        <f>IF($C24="","",IFERROR(VLOOKUP(S$3&amp;"_"&amp;S$6&amp;"_"&amp;$B24,'Pnad-C'!$1:$1048576,HLOOKUP($C24,'Pnad-C'!$1:$1048576,2,0),0)*100,"-"))</f>
        <v>13.089735805988312</v>
      </c>
      <c r="T24" s="52">
        <f>IF($C24="","",IFERROR(VLOOKUP(T$3&amp;"_"&amp;T$6&amp;"_"&amp;$B24,'Pnad-C'!$1:$1048576,HLOOKUP($C24,'Pnad-C'!$1:$1048576,2,0),0)*100,"-"))</f>
        <v>13.270354270935059</v>
      </c>
      <c r="U24" s="52">
        <f>IF($C24="","",IFERROR(VLOOKUP(U$3&amp;"_"&amp;U$6&amp;"_"&amp;$B24,'Pnad-C'!$1:$1048576,HLOOKUP($C24,'Pnad-C'!$1:$1048576,2,0),0)*100,"-"))</f>
        <v>13.492679595947266</v>
      </c>
      <c r="V24" s="53"/>
      <c r="W24" s="52">
        <f>IF($C24="","",IFERROR(VLOOKUP(W$3&amp;"_"&amp;W$6&amp;"_"&amp;$B24,'Pnad-C'!$1:$1048576,HLOOKUP($C24,'Pnad-C'!$1:$1048576,2,0),0)*100,"-"))</f>
        <v>14.002293348312378</v>
      </c>
      <c r="X24" s="52">
        <f>IF($C24="","",IFERROR(VLOOKUP(X$3&amp;"_"&amp;X$6&amp;"_"&amp;$B24,'Pnad-C'!$1:$1048576,HLOOKUP($C24,'Pnad-C'!$1:$1048576,2,0),0)*100,"-"))</f>
        <v>13.540035486221313</v>
      </c>
      <c r="Y24" s="52">
        <f>IF($C24="","",IFERROR(VLOOKUP(Y$3&amp;"_"&amp;Y$6&amp;"_"&amp;$B24,'Pnad-C'!$1:$1048576,HLOOKUP($C24,'Pnad-C'!$1:$1048576,2,0),0)*100,"-"))</f>
        <v>13.721835613250732</v>
      </c>
      <c r="Z24" s="52">
        <f>IF($C24="","",IFERROR(VLOOKUP(Z$3&amp;"_"&amp;Z$6&amp;"_"&amp;$B24,'Pnad-C'!$1:$1048576,HLOOKUP($C24,'Pnad-C'!$1:$1048576,2,0),0)*100,"-"))</f>
        <v>14.293099939823151</v>
      </c>
      <c r="AA24" s="52">
        <f>IF($C24="","",IFERROR(VLOOKUP(AA$3&amp;"_"&amp;AA$6&amp;"_"&amp;$B24,'Pnad-C'!$1:$1048576,HLOOKUP($C24,'Pnad-C'!$1:$1048576,2,0),0)*100,"-"))</f>
        <v>13.889315724372864</v>
      </c>
      <c r="AB24" s="53"/>
      <c r="AC24" s="52">
        <f>IF($C24="","",IFERROR(VLOOKUP(AC$3&amp;"_"&amp;AC$6&amp;"_"&amp;$B24,'Pnad-C'!$1:$1048576,HLOOKUP($C24,'Pnad-C'!$1:$1048576,2,0),0)*100,"-"))</f>
        <v>15.169574320316315</v>
      </c>
      <c r="AD24" s="52">
        <f>IF($C24="","",IFERROR(VLOOKUP(AD$3&amp;"_"&amp;AD$6&amp;"_"&amp;$B24,'Pnad-C'!$1:$1048576,HLOOKUP($C24,'Pnad-C'!$1:$1048576,2,0),0)*100,"-"))</f>
        <v>15.169574320316315</v>
      </c>
    </row>
    <row r="25" spans="1:30" s="50" customFormat="1" ht="15.95" customHeight="1" x14ac:dyDescent="0.25">
      <c r="A25" s="45"/>
      <c r="B25" s="45" t="str">
        <f t="shared" si="2"/>
        <v>RMRJ</v>
      </c>
      <c r="C25" s="46" t="str">
        <f>$C$9&amp;"_3049"</f>
        <v>pia_nemnem_3049</v>
      </c>
      <c r="D25" s="69" t="s">
        <v>29</v>
      </c>
      <c r="E25" s="52">
        <f>IF($C25="","",IFERROR(VLOOKUP(E$3&amp;"_"&amp;E$6&amp;"_"&amp;$B25,'Pnad-C'!$1:$1048576,HLOOKUP($C25,'Pnad-C'!$1:$1048576,2,0),0)*100,"-"))</f>
        <v>22.95992374420166</v>
      </c>
      <c r="F25" s="52">
        <f>IF($C25="","",IFERROR(VLOOKUP(F$3&amp;"_"&amp;F$6&amp;"_"&amp;$B25,'Pnad-C'!$1:$1048576,HLOOKUP($C25,'Pnad-C'!$1:$1048576,2,0),0)*100,"-"))</f>
        <v>22.858050465583801</v>
      </c>
      <c r="G25" s="52">
        <f>IF($C25="","",IFERROR(VLOOKUP(G$3&amp;"_"&amp;G$6&amp;"_"&amp;$B25,'Pnad-C'!$1:$1048576,HLOOKUP($C25,'Pnad-C'!$1:$1048576,2,0),0)*100,"-"))</f>
        <v>23.506578803062439</v>
      </c>
      <c r="H25" s="52">
        <f>IF($C25="","",IFERROR(VLOOKUP(H$3&amp;"_"&amp;H$6&amp;"_"&amp;$B25,'Pnad-C'!$1:$1048576,HLOOKUP($C25,'Pnad-C'!$1:$1048576,2,0),0)*100,"-"))</f>
        <v>23.172365128993988</v>
      </c>
      <c r="I25" s="52">
        <f>IF($C25="","",IFERROR(VLOOKUP(I$3&amp;"_"&amp;I$6&amp;"_"&amp;$B25,'Pnad-C'!$1:$1048576,HLOOKUP($C25,'Pnad-C'!$1:$1048576,2,0),0)*100,"-"))</f>
        <v>23.124229907989502</v>
      </c>
      <c r="J25" s="53"/>
      <c r="K25" s="52">
        <f>IF($C25="","",IFERROR(VLOOKUP(K$3&amp;"_"&amp;K$6&amp;"_"&amp;$B25,'Pnad-C'!$1:$1048576,HLOOKUP($C25,'Pnad-C'!$1:$1048576,2,0),0)*100,"-"))</f>
        <v>22.510053217411041</v>
      </c>
      <c r="L25" s="52">
        <f>IF($C25="","",IFERROR(VLOOKUP(L$3&amp;"_"&amp;L$6&amp;"_"&amp;$B25,'Pnad-C'!$1:$1048576,HLOOKUP($C25,'Pnad-C'!$1:$1048576,2,0),0)*100,"-"))</f>
        <v>22.929699718952179</v>
      </c>
      <c r="M25" s="52">
        <f>IF($C25="","",IFERROR(VLOOKUP(M$3&amp;"_"&amp;M$6&amp;"_"&amp;$B25,'Pnad-C'!$1:$1048576,HLOOKUP($C25,'Pnad-C'!$1:$1048576,2,0),0)*100,"-"))</f>
        <v>23.088224232196808</v>
      </c>
      <c r="N25" s="52">
        <f>IF($C25="","",IFERROR(VLOOKUP(N$3&amp;"_"&amp;N$6&amp;"_"&amp;$B25,'Pnad-C'!$1:$1048576,HLOOKUP($C25,'Pnad-C'!$1:$1048576,2,0),0)*100,"-"))</f>
        <v>22.487969696521759</v>
      </c>
      <c r="O25" s="52">
        <f>IF($C25="","",IFERROR(VLOOKUP(O$3&amp;"_"&amp;O$6&amp;"_"&amp;$B25,'Pnad-C'!$1:$1048576,HLOOKUP($C25,'Pnad-C'!$1:$1048576,2,0),0)*100,"-"))</f>
        <v>22.753986716270447</v>
      </c>
      <c r="P25" s="53"/>
      <c r="Q25" s="52">
        <f>IF($C25="","",IFERROR(VLOOKUP(Q$3&amp;"_"&amp;Q$6&amp;"_"&amp;$B25,'Pnad-C'!$1:$1048576,HLOOKUP($C25,'Pnad-C'!$1:$1048576,2,0),0)*100,"-"))</f>
        <v>21.752698719501495</v>
      </c>
      <c r="R25" s="52">
        <f>IF($C25="","",IFERROR(VLOOKUP(R$3&amp;"_"&amp;R$6&amp;"_"&amp;$B25,'Pnad-C'!$1:$1048576,HLOOKUP($C25,'Pnad-C'!$1:$1048576,2,0),0)*100,"-"))</f>
        <v>22.192314267158508</v>
      </c>
      <c r="S25" s="52">
        <f>IF($C25="","",IFERROR(VLOOKUP(S$3&amp;"_"&amp;S$6&amp;"_"&amp;$B25,'Pnad-C'!$1:$1048576,HLOOKUP($C25,'Pnad-C'!$1:$1048576,2,0),0)*100,"-"))</f>
        <v>20.900307595729828</v>
      </c>
      <c r="T25" s="52">
        <f>IF($C25="","",IFERROR(VLOOKUP(T$3&amp;"_"&amp;T$6&amp;"_"&amp;$B25,'Pnad-C'!$1:$1048576,HLOOKUP($C25,'Pnad-C'!$1:$1048576,2,0),0)*100,"-"))</f>
        <v>21.703927218914032</v>
      </c>
      <c r="U25" s="52">
        <f>IF($C25="","",IFERROR(VLOOKUP(U$3&amp;"_"&amp;U$6&amp;"_"&amp;$B25,'Pnad-C'!$1:$1048576,HLOOKUP($C25,'Pnad-C'!$1:$1048576,2,0),0)*100,"-"))</f>
        <v>21.637311577796936</v>
      </c>
      <c r="V25" s="53"/>
      <c r="W25" s="52">
        <f>IF($C25="","",IFERROR(VLOOKUP(W$3&amp;"_"&amp;W$6&amp;"_"&amp;$B25,'Pnad-C'!$1:$1048576,HLOOKUP($C25,'Pnad-C'!$1:$1048576,2,0),0)*100,"-"))</f>
        <v>21.290603280067444</v>
      </c>
      <c r="X25" s="52">
        <f>IF($C25="","",IFERROR(VLOOKUP(X$3&amp;"_"&amp;X$6&amp;"_"&amp;$B25,'Pnad-C'!$1:$1048576,HLOOKUP($C25,'Pnad-C'!$1:$1048576,2,0),0)*100,"-"))</f>
        <v>20.682041347026825</v>
      </c>
      <c r="Y25" s="52">
        <f>IF($C25="","",IFERROR(VLOOKUP(Y$3&amp;"_"&amp;Y$6&amp;"_"&amp;$B25,'Pnad-C'!$1:$1048576,HLOOKUP($C25,'Pnad-C'!$1:$1048576,2,0),0)*100,"-"))</f>
        <v>21.661879122257233</v>
      </c>
      <c r="Z25" s="52">
        <f>IF($C25="","",IFERROR(VLOOKUP(Z$3&amp;"_"&amp;Z$6&amp;"_"&amp;$B25,'Pnad-C'!$1:$1048576,HLOOKUP($C25,'Pnad-C'!$1:$1048576,2,0),0)*100,"-"))</f>
        <v>21.145623922348022</v>
      </c>
      <c r="AA25" s="52">
        <f>IF($C25="","",IFERROR(VLOOKUP(AA$3&amp;"_"&amp;AA$6&amp;"_"&amp;$B25,'Pnad-C'!$1:$1048576,HLOOKUP($C25,'Pnad-C'!$1:$1048576,2,0),0)*100,"-"))</f>
        <v>21.195036172866821</v>
      </c>
      <c r="AB25" s="53"/>
      <c r="AC25" s="52">
        <f>IF($C25="","",IFERROR(VLOOKUP(AC$3&amp;"_"&amp;AC$6&amp;"_"&amp;$B25,'Pnad-C'!$1:$1048576,HLOOKUP($C25,'Pnad-C'!$1:$1048576,2,0),0)*100,"-"))</f>
        <v>20.946194231510162</v>
      </c>
      <c r="AD25" s="52">
        <f>IF($C25="","",IFERROR(VLOOKUP(AD$3&amp;"_"&amp;AD$6&amp;"_"&amp;$B25,'Pnad-C'!$1:$1048576,HLOOKUP($C25,'Pnad-C'!$1:$1048576,2,0),0)*100,"-"))</f>
        <v>20.946194231510162</v>
      </c>
    </row>
    <row r="26" spans="1:30" s="50" customFormat="1" ht="15.95" customHeight="1" x14ac:dyDescent="0.25">
      <c r="A26" s="45"/>
      <c r="B26" s="45" t="str">
        <f t="shared" si="2"/>
        <v>RMRJ</v>
      </c>
      <c r="C26" s="46" t="str">
        <f>$C$9&amp;"_5064"</f>
        <v>pia_nemnem_5064</v>
      </c>
      <c r="D26" s="69" t="s">
        <v>30</v>
      </c>
      <c r="E26" s="52">
        <f>IF($C26="","",IFERROR(VLOOKUP(E$3&amp;"_"&amp;E$6&amp;"_"&amp;$B26,'Pnad-C'!$1:$1048576,HLOOKUP($C26,'Pnad-C'!$1:$1048576,2,0),0)*100,"-"))</f>
        <v>28.502669930458069</v>
      </c>
      <c r="F26" s="52">
        <f>IF($C26="","",IFERROR(VLOOKUP(F$3&amp;"_"&amp;F$6&amp;"_"&amp;$B26,'Pnad-C'!$1:$1048576,HLOOKUP($C26,'Pnad-C'!$1:$1048576,2,0),0)*100,"-"))</f>
        <v>28.472793102264404</v>
      </c>
      <c r="G26" s="52">
        <f>IF($C26="","",IFERROR(VLOOKUP(G$3&amp;"_"&amp;G$6&amp;"_"&amp;$B26,'Pnad-C'!$1:$1048576,HLOOKUP($C26,'Pnad-C'!$1:$1048576,2,0),0)*100,"-"))</f>
        <v>27.544876933097839</v>
      </c>
      <c r="H26" s="52">
        <f>IF($C26="","",IFERROR(VLOOKUP(H$3&amp;"_"&amp;H$6&amp;"_"&amp;$B26,'Pnad-C'!$1:$1048576,HLOOKUP($C26,'Pnad-C'!$1:$1048576,2,0),0)*100,"-"))</f>
        <v>26.696857810020447</v>
      </c>
      <c r="I26" s="52">
        <f>IF($C26="","",IFERROR(VLOOKUP(I$3&amp;"_"&amp;I$6&amp;"_"&amp;$B26,'Pnad-C'!$1:$1048576,HLOOKUP($C26,'Pnad-C'!$1:$1048576,2,0),0)*100,"-"))</f>
        <v>27.80430018901825</v>
      </c>
      <c r="J26" s="53"/>
      <c r="K26" s="52">
        <f>IF($C26="","",IFERROR(VLOOKUP(K$3&amp;"_"&amp;K$6&amp;"_"&amp;$B26,'Pnad-C'!$1:$1048576,HLOOKUP($C26,'Pnad-C'!$1:$1048576,2,0),0)*100,"-"))</f>
        <v>26.161488890647888</v>
      </c>
      <c r="L26" s="52">
        <f>IF($C26="","",IFERROR(VLOOKUP(L$3&amp;"_"&amp;L$6&amp;"_"&amp;$B26,'Pnad-C'!$1:$1048576,HLOOKUP($C26,'Pnad-C'!$1:$1048576,2,0),0)*100,"-"))</f>
        <v>26.255598664283752</v>
      </c>
      <c r="M26" s="52">
        <f>IF($C26="","",IFERROR(VLOOKUP(M$3&amp;"_"&amp;M$6&amp;"_"&amp;$B26,'Pnad-C'!$1:$1048576,HLOOKUP($C26,'Pnad-C'!$1:$1048576,2,0),0)*100,"-"))</f>
        <v>26.030811667442322</v>
      </c>
      <c r="N26" s="52">
        <f>IF($C26="","",IFERROR(VLOOKUP(N$3&amp;"_"&amp;N$6&amp;"_"&amp;$B26,'Pnad-C'!$1:$1048576,HLOOKUP($C26,'Pnad-C'!$1:$1048576,2,0),0)*100,"-"))</f>
        <v>26.975646615028381</v>
      </c>
      <c r="O26" s="52">
        <f>IF($C26="","",IFERROR(VLOOKUP(O$3&amp;"_"&amp;O$6&amp;"_"&amp;$B26,'Pnad-C'!$1:$1048576,HLOOKUP($C26,'Pnad-C'!$1:$1048576,2,0),0)*100,"-"))</f>
        <v>26.355886459350586</v>
      </c>
      <c r="P26" s="53"/>
      <c r="Q26" s="52">
        <f>IF($C26="","",IFERROR(VLOOKUP(Q$3&amp;"_"&amp;Q$6&amp;"_"&amp;$B26,'Pnad-C'!$1:$1048576,HLOOKUP($C26,'Pnad-C'!$1:$1048576,2,0),0)*100,"-"))</f>
        <v>28.0323326587677</v>
      </c>
      <c r="R26" s="52">
        <f>IF($C26="","",IFERROR(VLOOKUP(R$3&amp;"_"&amp;R$6&amp;"_"&amp;$B26,'Pnad-C'!$1:$1048576,HLOOKUP($C26,'Pnad-C'!$1:$1048576,2,0),0)*100,"-"))</f>
        <v>27.972543239593506</v>
      </c>
      <c r="S26" s="52">
        <f>IF($C26="","",IFERROR(VLOOKUP(S$3&amp;"_"&amp;S$6&amp;"_"&amp;$B26,'Pnad-C'!$1:$1048576,HLOOKUP($C26,'Pnad-C'!$1:$1048576,2,0),0)*100,"-"))</f>
        <v>27.671045064926147</v>
      </c>
      <c r="T26" s="52">
        <f>IF($C26="","",IFERROR(VLOOKUP(T$3&amp;"_"&amp;T$6&amp;"_"&amp;$B26,'Pnad-C'!$1:$1048576,HLOOKUP($C26,'Pnad-C'!$1:$1048576,2,0),0)*100,"-"))</f>
        <v>27.249905467033386</v>
      </c>
      <c r="U26" s="52">
        <f>IF($C26="","",IFERROR(VLOOKUP(U$3&amp;"_"&amp;U$6&amp;"_"&amp;$B26,'Pnad-C'!$1:$1048576,HLOOKUP($C26,'Pnad-C'!$1:$1048576,2,0),0)*100,"-"))</f>
        <v>27.731457352638245</v>
      </c>
      <c r="V26" s="53"/>
      <c r="W26" s="52">
        <f>IF($C26="","",IFERROR(VLOOKUP(W$3&amp;"_"&amp;W$6&amp;"_"&amp;$B26,'Pnad-C'!$1:$1048576,HLOOKUP($C26,'Pnad-C'!$1:$1048576,2,0),0)*100,"-"))</f>
        <v>26.055949926376343</v>
      </c>
      <c r="X26" s="52">
        <f>IF($C26="","",IFERROR(VLOOKUP(X$3&amp;"_"&amp;X$6&amp;"_"&amp;$B26,'Pnad-C'!$1:$1048576,HLOOKUP($C26,'Pnad-C'!$1:$1048576,2,0),0)*100,"-"))</f>
        <v>26.040300726890564</v>
      </c>
      <c r="Y26" s="52">
        <f>IF($C26="","",IFERROR(VLOOKUP(Y$3&amp;"_"&amp;Y$6&amp;"_"&amp;$B26,'Pnad-C'!$1:$1048576,HLOOKUP($C26,'Pnad-C'!$1:$1048576,2,0),0)*100,"-"))</f>
        <v>25.921368598937988</v>
      </c>
      <c r="Z26" s="52">
        <f>IF($C26="","",IFERROR(VLOOKUP(Z$3&amp;"_"&amp;Z$6&amp;"_"&amp;$B26,'Pnad-C'!$1:$1048576,HLOOKUP($C26,'Pnad-C'!$1:$1048576,2,0),0)*100,"-"))</f>
        <v>26.306337118148804</v>
      </c>
      <c r="AA26" s="52">
        <f>IF($C26="","",IFERROR(VLOOKUP(AA$3&amp;"_"&amp;AA$6&amp;"_"&amp;$B26,'Pnad-C'!$1:$1048576,HLOOKUP($C26,'Pnad-C'!$1:$1048576,2,0),0)*100,"-"))</f>
        <v>26.080989837646484</v>
      </c>
      <c r="AB26" s="53"/>
      <c r="AC26" s="52">
        <f>IF($C26="","",IFERROR(VLOOKUP(AC$3&amp;"_"&amp;AC$6&amp;"_"&amp;$B26,'Pnad-C'!$1:$1048576,HLOOKUP($C26,'Pnad-C'!$1:$1048576,2,0),0)*100,"-"))</f>
        <v>25.631424784660339</v>
      </c>
      <c r="AD26" s="52">
        <f>IF($C26="","",IFERROR(VLOOKUP(AD$3&amp;"_"&amp;AD$6&amp;"_"&amp;$B26,'Pnad-C'!$1:$1048576,HLOOKUP($C26,'Pnad-C'!$1:$1048576,2,0),0)*100,"-"))</f>
        <v>25.631424784660339</v>
      </c>
    </row>
    <row r="27" spans="1:30" s="50" customFormat="1" ht="15.95" customHeight="1" x14ac:dyDescent="0.25">
      <c r="A27" s="45"/>
      <c r="B27" s="45" t="str">
        <f t="shared" si="2"/>
        <v>RMRJ</v>
      </c>
      <c r="C27" s="46" t="str">
        <f>$C$9&amp;"_65m"</f>
        <v>pia_nemnem_65m</v>
      </c>
      <c r="D27" s="51" t="s">
        <v>31</v>
      </c>
      <c r="E27" s="56">
        <f>IF($C27="","",IFERROR(VLOOKUP(E$3&amp;"_"&amp;E$6&amp;"_"&amp;$B27,'Pnad-C'!$1:$1048576,HLOOKUP($C27,'Pnad-C'!$1:$1048576,2,0),0)*100,"-"))</f>
        <v>31.313499808311462</v>
      </c>
      <c r="F27" s="56">
        <f>IF($C27="","",IFERROR(VLOOKUP(F$3&amp;"_"&amp;F$6&amp;"_"&amp;$B27,'Pnad-C'!$1:$1048576,HLOOKUP($C27,'Pnad-C'!$1:$1048576,2,0),0)*100,"-"))</f>
        <v>32.302483916282654</v>
      </c>
      <c r="G27" s="56">
        <f>IF($C27="","",IFERROR(VLOOKUP(G$3&amp;"_"&amp;G$6&amp;"_"&amp;$B27,'Pnad-C'!$1:$1048576,HLOOKUP($C27,'Pnad-C'!$1:$1048576,2,0),0)*100,"-"))</f>
        <v>32.668837904930115</v>
      </c>
      <c r="H27" s="56">
        <f>IF($C27="","",IFERROR(VLOOKUP(H$3&amp;"_"&amp;H$6&amp;"_"&amp;$B27,'Pnad-C'!$1:$1048576,HLOOKUP($C27,'Pnad-C'!$1:$1048576,2,0),0)*100,"-"))</f>
        <v>33.646303415298462</v>
      </c>
      <c r="I27" s="56">
        <f>IF($C27="","",IFERROR(VLOOKUP(I$3&amp;"_"&amp;I$6&amp;"_"&amp;$B27,'Pnad-C'!$1:$1048576,HLOOKUP($C27,'Pnad-C'!$1:$1048576,2,0),0)*100,"-"))</f>
        <v>32.482782006263733</v>
      </c>
      <c r="J27" s="53"/>
      <c r="K27" s="56">
        <f>IF($C27="","",IFERROR(VLOOKUP(K$3&amp;"_"&amp;K$6&amp;"_"&amp;$B27,'Pnad-C'!$1:$1048576,HLOOKUP($C27,'Pnad-C'!$1:$1048576,2,0),0)*100,"-"))</f>
        <v>34.369248151779175</v>
      </c>
      <c r="L27" s="56">
        <f>IF($C27="","",IFERROR(VLOOKUP(L$3&amp;"_"&amp;L$6&amp;"_"&amp;$B27,'Pnad-C'!$1:$1048576,HLOOKUP($C27,'Pnad-C'!$1:$1048576,2,0),0)*100,"-"))</f>
        <v>34.934455156326294</v>
      </c>
      <c r="M27" s="56">
        <f>IF($C27="","",IFERROR(VLOOKUP(M$3&amp;"_"&amp;M$6&amp;"_"&amp;$B27,'Pnad-C'!$1:$1048576,HLOOKUP($C27,'Pnad-C'!$1:$1048576,2,0),0)*100,"-"))</f>
        <v>35.362321138381958</v>
      </c>
      <c r="N27" s="56">
        <f>IF($C27="","",IFERROR(VLOOKUP(N$3&amp;"_"&amp;N$6&amp;"_"&amp;$B27,'Pnad-C'!$1:$1048576,HLOOKUP($C27,'Pnad-C'!$1:$1048576,2,0),0)*100,"-"))</f>
        <v>34.867238998413086</v>
      </c>
      <c r="O27" s="56">
        <f>IF($C27="","",IFERROR(VLOOKUP(O$3&amp;"_"&amp;O$6&amp;"_"&amp;$B27,'Pnad-C'!$1:$1048576,HLOOKUP($C27,'Pnad-C'!$1:$1048576,2,0),0)*100,"-"))</f>
        <v>34.883314371109009</v>
      </c>
      <c r="P27" s="53"/>
      <c r="Q27" s="56">
        <f>IF($C27="","",IFERROR(VLOOKUP(Q$3&amp;"_"&amp;Q$6&amp;"_"&amp;$B27,'Pnad-C'!$1:$1048576,HLOOKUP($C27,'Pnad-C'!$1:$1048576,2,0),0)*100,"-"))</f>
        <v>34.351244568824768</v>
      </c>
      <c r="R27" s="56">
        <f>IF($C27="","",IFERROR(VLOOKUP(R$3&amp;"_"&amp;R$6&amp;"_"&amp;$B27,'Pnad-C'!$1:$1048576,HLOOKUP($C27,'Pnad-C'!$1:$1048576,2,0),0)*100,"-"))</f>
        <v>35.094627737998962</v>
      </c>
      <c r="S27" s="56">
        <f>IF($C27="","",IFERROR(VLOOKUP(S$3&amp;"_"&amp;S$6&amp;"_"&amp;$B27,'Pnad-C'!$1:$1048576,HLOOKUP($C27,'Pnad-C'!$1:$1048576,2,0),0)*100,"-"))</f>
        <v>37.066033482551575</v>
      </c>
      <c r="T27" s="56">
        <f>IF($C27="","",IFERROR(VLOOKUP(T$3&amp;"_"&amp;T$6&amp;"_"&amp;$B27,'Pnad-C'!$1:$1048576,HLOOKUP($C27,'Pnad-C'!$1:$1048576,2,0),0)*100,"-"))</f>
        <v>36.574983596801758</v>
      </c>
      <c r="U27" s="56">
        <f>IF($C27="","",IFERROR(VLOOKUP(U$3&amp;"_"&amp;U$6&amp;"_"&amp;$B27,'Pnad-C'!$1:$1048576,HLOOKUP($C27,'Pnad-C'!$1:$1048576,2,0),0)*100,"-"))</f>
        <v>35.771721601486206</v>
      </c>
      <c r="V27" s="53"/>
      <c r="W27" s="56">
        <f>IF($C27="","",IFERROR(VLOOKUP(W$3&amp;"_"&amp;W$6&amp;"_"&amp;$B27,'Pnad-C'!$1:$1048576,HLOOKUP($C27,'Pnad-C'!$1:$1048576,2,0),0)*100,"-"))</f>
        <v>37.012496590614319</v>
      </c>
      <c r="X27" s="56">
        <f>IF($C27="","",IFERROR(VLOOKUP(X$3&amp;"_"&amp;X$6&amp;"_"&amp;$B27,'Pnad-C'!$1:$1048576,HLOOKUP($C27,'Pnad-C'!$1:$1048576,2,0),0)*100,"-"))</f>
        <v>38.65334689617157</v>
      </c>
      <c r="Y27" s="56">
        <f>IF($C27="","",IFERROR(VLOOKUP(Y$3&amp;"_"&amp;Y$6&amp;"_"&amp;$B27,'Pnad-C'!$1:$1048576,HLOOKUP($C27,'Pnad-C'!$1:$1048576,2,0),0)*100,"-"))</f>
        <v>37.587538361549377</v>
      </c>
      <c r="Z27" s="56">
        <f>IF($C27="","",IFERROR(VLOOKUP(Z$3&amp;"_"&amp;Z$6&amp;"_"&amp;$B27,'Pnad-C'!$1:$1048576,HLOOKUP($C27,'Pnad-C'!$1:$1048576,2,0),0)*100,"-"))</f>
        <v>37.239280343055725</v>
      </c>
      <c r="AA27" s="56">
        <f>IF($C27="","",IFERROR(VLOOKUP(AA$3&amp;"_"&amp;AA$6&amp;"_"&amp;$B27,'Pnad-C'!$1:$1048576,HLOOKUP($C27,'Pnad-C'!$1:$1048576,2,0),0)*100,"-"))</f>
        <v>37.623167037963867</v>
      </c>
      <c r="AB27" s="53"/>
      <c r="AC27" s="56">
        <f>IF($C27="","",IFERROR(VLOOKUP(AC$3&amp;"_"&amp;AC$6&amp;"_"&amp;$B27,'Pnad-C'!$1:$1048576,HLOOKUP($C27,'Pnad-C'!$1:$1048576,2,0),0)*100,"-"))</f>
        <v>37.017154693603516</v>
      </c>
      <c r="AD27" s="56">
        <f>IF($C27="","",IFERROR(VLOOKUP(AD$3&amp;"_"&amp;AD$6&amp;"_"&amp;$B27,'Pnad-C'!$1:$1048576,HLOOKUP($C27,'Pnad-C'!$1:$1048576,2,0),0)*100,"-"))</f>
        <v>37.017154693603516</v>
      </c>
    </row>
    <row r="28" spans="1:30" s="50" customFormat="1" ht="15" customHeight="1" x14ac:dyDescent="0.25">
      <c r="A28" s="45"/>
      <c r="B28" s="45" t="s">
        <v>19</v>
      </c>
      <c r="C28" s="46"/>
      <c r="D28" s="47" t="s">
        <v>20</v>
      </c>
      <c r="E28" s="54" t="str">
        <f>IF($C28="","",IFERROR(VLOOKUP(E$3&amp;"_"&amp;E$6&amp;"_"&amp;$B28,'Pnad-C'!$1:$1048576,HLOOKUP($C28,'Pnad-C'!$1:$1048576,2,0),0)*100,"-"))</f>
        <v/>
      </c>
      <c r="F28" s="54" t="str">
        <f>IF($C28="","",IFERROR(VLOOKUP(F$3&amp;"_"&amp;F$6&amp;"_"&amp;$B28,'Pnad-C'!$1:$1048576,HLOOKUP($C28,'Pnad-C'!$1:$1048576,2,0),0)*100,"-"))</f>
        <v/>
      </c>
      <c r="G28" s="54" t="str">
        <f>IF($C28="","",IFERROR(VLOOKUP(G$3&amp;"_"&amp;G$6&amp;"_"&amp;$B28,'Pnad-C'!$1:$1048576,HLOOKUP($C28,'Pnad-C'!$1:$1048576,2,0),0)*100,"-"))</f>
        <v/>
      </c>
      <c r="H28" s="54" t="str">
        <f>IF($C28="","",IFERROR(VLOOKUP(H$3&amp;"_"&amp;H$6&amp;"_"&amp;$B28,'Pnad-C'!$1:$1048576,HLOOKUP($C28,'Pnad-C'!$1:$1048576,2,0),0)*100,"-"))</f>
        <v/>
      </c>
      <c r="I28" s="54" t="str">
        <f>IF($C28="","",IFERROR(VLOOKUP(I$3&amp;"_"&amp;I$6&amp;"_"&amp;$B28,'Pnad-C'!$1:$1048576,HLOOKUP($C28,'Pnad-C'!$1:$1048576,2,0),0)*100,"-"))</f>
        <v/>
      </c>
      <c r="J28" s="55"/>
      <c r="K28" s="54" t="str">
        <f>IF($C28="","",IFERROR(VLOOKUP(K$3&amp;"_"&amp;K$6&amp;"_"&amp;$B28,'Pnad-C'!$1:$1048576,HLOOKUP($C28,'Pnad-C'!$1:$1048576,2,0),0)*100,"-"))</f>
        <v/>
      </c>
      <c r="L28" s="54" t="str">
        <f>IF($C28="","",IFERROR(VLOOKUP(L$3&amp;"_"&amp;L$6&amp;"_"&amp;$B28,'Pnad-C'!$1:$1048576,HLOOKUP($C28,'Pnad-C'!$1:$1048576,2,0),0)*100,"-"))</f>
        <v/>
      </c>
      <c r="M28" s="54" t="str">
        <f>IF($C28="","",IFERROR(VLOOKUP(M$3&amp;"_"&amp;M$6&amp;"_"&amp;$B28,'Pnad-C'!$1:$1048576,HLOOKUP($C28,'Pnad-C'!$1:$1048576,2,0),0)*100,"-"))</f>
        <v/>
      </c>
      <c r="N28" s="54" t="str">
        <f>IF($C28="","",IFERROR(VLOOKUP(N$3&amp;"_"&amp;N$6&amp;"_"&amp;$B28,'Pnad-C'!$1:$1048576,HLOOKUP($C28,'Pnad-C'!$1:$1048576,2,0),0)*100,"-"))</f>
        <v/>
      </c>
      <c r="O28" s="54" t="str">
        <f>IF($C28="","",IFERROR(VLOOKUP(O$3&amp;"_"&amp;O$6&amp;"_"&amp;$B28,'Pnad-C'!$1:$1048576,HLOOKUP($C28,'Pnad-C'!$1:$1048576,2,0),0)*100,"-"))</f>
        <v/>
      </c>
      <c r="P28" s="55"/>
      <c r="Q28" s="54" t="str">
        <f>IF($C28="","",IFERROR(VLOOKUP(Q$3&amp;"_"&amp;Q$6&amp;"_"&amp;$B28,'Pnad-C'!$1:$1048576,HLOOKUP($C28,'Pnad-C'!$1:$1048576,2,0),0)*100,"-"))</f>
        <v/>
      </c>
      <c r="R28" s="54" t="str">
        <f>IF($C28="","",IFERROR(VLOOKUP(R$3&amp;"_"&amp;R$6&amp;"_"&amp;$B28,'Pnad-C'!$1:$1048576,HLOOKUP($C28,'Pnad-C'!$1:$1048576,2,0),0)*100,"-"))</f>
        <v/>
      </c>
      <c r="S28" s="54" t="str">
        <f>IF($C28="","",IFERROR(VLOOKUP(S$3&amp;"_"&amp;S$6&amp;"_"&amp;$B28,'Pnad-C'!$1:$1048576,HLOOKUP($C28,'Pnad-C'!$1:$1048576,2,0),0)*100,"-"))</f>
        <v/>
      </c>
      <c r="T28" s="54" t="str">
        <f>IF($C28="","",IFERROR(VLOOKUP(T$3&amp;"_"&amp;T$6&amp;"_"&amp;$B28,'Pnad-C'!$1:$1048576,HLOOKUP($C28,'Pnad-C'!$1:$1048576,2,0),0)*100,"-"))</f>
        <v/>
      </c>
      <c r="U28" s="54" t="str">
        <f>IF($C28="","",IFERROR(VLOOKUP(U$3&amp;"_"&amp;U$6&amp;"_"&amp;$B28,'Pnad-C'!$1:$1048576,HLOOKUP($C28,'Pnad-C'!$1:$1048576,2,0),0)*100,"-"))</f>
        <v/>
      </c>
      <c r="V28" s="55"/>
      <c r="W28" s="54" t="str">
        <f>IF($C28="","",IFERROR(VLOOKUP(W$3&amp;"_"&amp;W$6&amp;"_"&amp;$B28,'Pnad-C'!$1:$1048576,HLOOKUP($C28,'Pnad-C'!$1:$1048576,2,0),0)*100,"-"))</f>
        <v/>
      </c>
      <c r="X28" s="54" t="str">
        <f>IF($C28="","",IFERROR(VLOOKUP(X$3&amp;"_"&amp;X$6&amp;"_"&amp;$B28,'Pnad-C'!$1:$1048576,HLOOKUP($C28,'Pnad-C'!$1:$1048576,2,0),0)*100,"-"))</f>
        <v/>
      </c>
      <c r="Y28" s="54" t="str">
        <f>IF($C28="","",IFERROR(VLOOKUP(Y$3&amp;"_"&amp;Y$6&amp;"_"&amp;$B28,'Pnad-C'!$1:$1048576,HLOOKUP($C28,'Pnad-C'!$1:$1048576,2,0),0)*100,"-"))</f>
        <v/>
      </c>
      <c r="Z28" s="54" t="str">
        <f>IF($C28="","",IFERROR(VLOOKUP(Z$3&amp;"_"&amp;Z$6&amp;"_"&amp;$B28,'Pnad-C'!$1:$1048576,HLOOKUP($C28,'Pnad-C'!$1:$1048576,2,0),0)*100,"-"))</f>
        <v/>
      </c>
      <c r="AA28" s="54" t="str">
        <f>IF($C28="","",IFERROR(VLOOKUP(AA$3&amp;"_"&amp;AA$6&amp;"_"&amp;$B28,'Pnad-C'!$1:$1048576,HLOOKUP($C28,'Pnad-C'!$1:$1048576,2,0),0)*100,"-"))</f>
        <v/>
      </c>
      <c r="AB28" s="55"/>
      <c r="AC28" s="54" t="str">
        <f>IF($C28="","",IFERROR(VLOOKUP(AC$3&amp;"_"&amp;AC$6&amp;"_"&amp;$B28,'Pnad-C'!$1:$1048576,HLOOKUP($C28,'Pnad-C'!$1:$1048576,2,0),0)*100,"-"))</f>
        <v/>
      </c>
      <c r="AD28" s="54" t="str">
        <f>IF($C28="","",IFERROR(VLOOKUP(AD$3&amp;"_"&amp;AD$6&amp;"_"&amp;$B28,'Pnad-C'!$1:$1048576,HLOOKUP($C28,'Pnad-C'!$1:$1048576,2,0),0)*100,"-"))</f>
        <v/>
      </c>
    </row>
    <row r="29" spans="1:30" s="50" customFormat="1" ht="15.95" customHeight="1" x14ac:dyDescent="0.25">
      <c r="A29" s="45"/>
      <c r="B29" s="45" t="str">
        <f>B28</f>
        <v>RJ</v>
      </c>
      <c r="C29" s="46" t="str">
        <f>$C$9&amp;"_1517"</f>
        <v>pia_nemnem_1517</v>
      </c>
      <c r="D29" s="69" t="s">
        <v>27</v>
      </c>
      <c r="E29" s="52">
        <f>IF($C29="","",IFERROR(VLOOKUP(E$3&amp;"_"&amp;E$6&amp;"_"&amp;$B29,'Pnad-C'!$1:$1048576,HLOOKUP($C29,'Pnad-C'!$1:$1048576,2,0),0)*100,"-"))</f>
        <v>1.7290279269218445</v>
      </c>
      <c r="F29" s="52">
        <f>IF($C29="","",IFERROR(VLOOKUP(F$3&amp;"_"&amp;F$6&amp;"_"&amp;$B29,'Pnad-C'!$1:$1048576,HLOOKUP($C29,'Pnad-C'!$1:$1048576,2,0),0)*100,"-"))</f>
        <v>1.2754134833812714</v>
      </c>
      <c r="G29" s="52">
        <f>IF($C29="","",IFERROR(VLOOKUP(G$3&amp;"_"&amp;G$6&amp;"_"&amp;$B29,'Pnad-C'!$1:$1048576,HLOOKUP($C29,'Pnad-C'!$1:$1048576,2,0),0)*100,"-"))</f>
        <v>1.4060456305742264</v>
      </c>
      <c r="H29" s="52">
        <f>IF($C29="","",IFERROR(VLOOKUP(H$3&amp;"_"&amp;H$6&amp;"_"&amp;$B29,'Pnad-C'!$1:$1048576,HLOOKUP($C29,'Pnad-C'!$1:$1048576,2,0),0)*100,"-"))</f>
        <v>1.1129459366202354</v>
      </c>
      <c r="I29" s="52">
        <f>IF($C29="","",IFERROR(VLOOKUP(I$3&amp;"_"&amp;I$6&amp;"_"&amp;$B29,'Pnad-C'!$1:$1048576,HLOOKUP($C29,'Pnad-C'!$1:$1048576,2,0),0)*100,"-"))</f>
        <v>1.3808581978082657</v>
      </c>
      <c r="J29" s="53"/>
      <c r="K29" s="52">
        <f>IF($C29="","",IFERROR(VLOOKUP(K$3&amp;"_"&amp;K$6&amp;"_"&amp;$B29,'Pnad-C'!$1:$1048576,HLOOKUP($C29,'Pnad-C'!$1:$1048576,2,0),0)*100,"-"))</f>
        <v>1.4885241165757179</v>
      </c>
      <c r="L29" s="52">
        <f>IF($C29="","",IFERROR(VLOOKUP(L$3&amp;"_"&amp;L$6&amp;"_"&amp;$B29,'Pnad-C'!$1:$1048576,HLOOKUP($C29,'Pnad-C'!$1:$1048576,2,0),0)*100,"-"))</f>
        <v>1.4649216085672379</v>
      </c>
      <c r="M29" s="52">
        <f>IF($C29="","",IFERROR(VLOOKUP(M$3&amp;"_"&amp;M$6&amp;"_"&amp;$B29,'Pnad-C'!$1:$1048576,HLOOKUP($C29,'Pnad-C'!$1:$1048576,2,0),0)*100,"-"))</f>
        <v>1.5966923907399178</v>
      </c>
      <c r="N29" s="52">
        <f>IF($C29="","",IFERROR(VLOOKUP(N$3&amp;"_"&amp;N$6&amp;"_"&amp;$B29,'Pnad-C'!$1:$1048576,HLOOKUP($C29,'Pnad-C'!$1:$1048576,2,0),0)*100,"-"))</f>
        <v>1.3787130825221539</v>
      </c>
      <c r="O29" s="52">
        <f>IF($C29="","",IFERROR(VLOOKUP(O$3&amp;"_"&amp;O$6&amp;"_"&amp;$B29,'Pnad-C'!$1:$1048576,HLOOKUP($C29,'Pnad-C'!$1:$1048576,2,0),0)*100,"-"))</f>
        <v>1.4822128228843212</v>
      </c>
      <c r="P29" s="53"/>
      <c r="Q29" s="52">
        <f>IF($C29="","",IFERROR(VLOOKUP(Q$3&amp;"_"&amp;Q$6&amp;"_"&amp;$B29,'Pnad-C'!$1:$1048576,HLOOKUP($C29,'Pnad-C'!$1:$1048576,2,0),0)*100,"-"))</f>
        <v>1.5361792407929897</v>
      </c>
      <c r="R29" s="52">
        <f>IF($C29="","",IFERROR(VLOOKUP(R$3&amp;"_"&amp;R$6&amp;"_"&amp;$B29,'Pnad-C'!$1:$1048576,HLOOKUP($C29,'Pnad-C'!$1:$1048576,2,0),0)*100,"-"))</f>
        <v>0.98173581063747406</v>
      </c>
      <c r="S29" s="52">
        <f>IF($C29="","",IFERROR(VLOOKUP(S$3&amp;"_"&amp;S$6&amp;"_"&amp;$B29,'Pnad-C'!$1:$1048576,HLOOKUP($C29,'Pnad-C'!$1:$1048576,2,0),0)*100,"-"))</f>
        <v>0.64357910305261612</v>
      </c>
      <c r="T29" s="52">
        <f>IF($C29="","",IFERROR(VLOOKUP(T$3&amp;"_"&amp;T$6&amp;"_"&amp;$B29,'Pnad-C'!$1:$1048576,HLOOKUP($C29,'Pnad-C'!$1:$1048576,2,0),0)*100,"-"))</f>
        <v>1.0410225950181484</v>
      </c>
      <c r="U29" s="52">
        <f>IF($C29="","",IFERROR(VLOOKUP(U$3&amp;"_"&amp;U$6&amp;"_"&amp;$B29,'Pnad-C'!$1:$1048576,HLOOKUP($C29,'Pnad-C'!$1:$1048576,2,0),0)*100,"-"))</f>
        <v>1.0506291873753071</v>
      </c>
      <c r="V29" s="53"/>
      <c r="W29" s="52">
        <f>IF($C29="","",IFERROR(VLOOKUP(W$3&amp;"_"&amp;W$6&amp;"_"&amp;$B29,'Pnad-C'!$1:$1048576,HLOOKUP($C29,'Pnad-C'!$1:$1048576,2,0),0)*100,"-"))</f>
        <v>1.2758121825754642</v>
      </c>
      <c r="X29" s="52">
        <f>IF($C29="","",IFERROR(VLOOKUP(X$3&amp;"_"&amp;X$6&amp;"_"&amp;$B29,'Pnad-C'!$1:$1048576,HLOOKUP($C29,'Pnad-C'!$1:$1048576,2,0),0)*100,"-"))</f>
        <v>1.0714692994952202</v>
      </c>
      <c r="Y29" s="52">
        <f>IF($C29="","",IFERROR(VLOOKUP(Y$3&amp;"_"&amp;Y$6&amp;"_"&amp;$B29,'Pnad-C'!$1:$1048576,HLOOKUP($C29,'Pnad-C'!$1:$1048576,2,0),0)*100,"-"))</f>
        <v>0.83687035366892815</v>
      </c>
      <c r="Z29" s="52">
        <f>IF($C29="","",IFERROR(VLOOKUP(Z$3&amp;"_"&amp;Z$6&amp;"_"&amp;$B29,'Pnad-C'!$1:$1048576,HLOOKUP($C29,'Pnad-C'!$1:$1048576,2,0),0)*100,"-"))</f>
        <v>0.78636985272169113</v>
      </c>
      <c r="AA29" s="52">
        <f>IF($C29="","",IFERROR(VLOOKUP(AA$3&amp;"_"&amp;AA$6&amp;"_"&amp;$B29,'Pnad-C'!$1:$1048576,HLOOKUP($C29,'Pnad-C'!$1:$1048576,2,0),0)*100,"-"))</f>
        <v>0.99263042211532593</v>
      </c>
      <c r="AB29" s="53"/>
      <c r="AC29" s="52">
        <f>IF($C29="","",IFERROR(VLOOKUP(AC$3&amp;"_"&amp;AC$6&amp;"_"&amp;$B29,'Pnad-C'!$1:$1048576,HLOOKUP($C29,'Pnad-C'!$1:$1048576,2,0),0)*100,"-"))</f>
        <v>0.84645645692944527</v>
      </c>
      <c r="AD29" s="52">
        <f>IF($C29="","",IFERROR(VLOOKUP(AD$3&amp;"_"&amp;AD$6&amp;"_"&amp;$B29,'Pnad-C'!$1:$1048576,HLOOKUP($C29,'Pnad-C'!$1:$1048576,2,0),0)*100,"-"))</f>
        <v>0.84645645692944527</v>
      </c>
    </row>
    <row r="30" spans="1:30" s="50" customFormat="1" ht="15.95" customHeight="1" x14ac:dyDescent="0.25">
      <c r="A30" s="45"/>
      <c r="B30" s="45" t="str">
        <f t="shared" ref="B30:B33" si="3">B29</f>
        <v>RJ</v>
      </c>
      <c r="C30" s="46" t="str">
        <f>$C$9&amp;"_1829"</f>
        <v>pia_nemnem_1829</v>
      </c>
      <c r="D30" s="69" t="s">
        <v>28</v>
      </c>
      <c r="E30" s="52">
        <f>IF($C30="","",IFERROR(VLOOKUP(E$3&amp;"_"&amp;E$6&amp;"_"&amp;$B30,'Pnad-C'!$1:$1048576,HLOOKUP($C30,'Pnad-C'!$1:$1048576,2,0),0)*100,"-"))</f>
        <v>13.464686274528503</v>
      </c>
      <c r="F30" s="52">
        <f>IF($C30="","",IFERROR(VLOOKUP(F$3&amp;"_"&amp;F$6&amp;"_"&amp;$B30,'Pnad-C'!$1:$1048576,HLOOKUP($C30,'Pnad-C'!$1:$1048576,2,0),0)*100,"-"))</f>
        <v>13.491681218147278</v>
      </c>
      <c r="G30" s="52">
        <f>IF($C30="","",IFERROR(VLOOKUP(G$3&amp;"_"&amp;G$6&amp;"_"&amp;$B30,'Pnad-C'!$1:$1048576,HLOOKUP($C30,'Pnad-C'!$1:$1048576,2,0),0)*100,"-"))</f>
        <v>13.296276330947876</v>
      </c>
      <c r="H30" s="52">
        <f>IF($C30="","",IFERROR(VLOOKUP(H$3&amp;"_"&amp;H$6&amp;"_"&amp;$B30,'Pnad-C'!$1:$1048576,HLOOKUP($C30,'Pnad-C'!$1:$1048576,2,0),0)*100,"-"))</f>
        <v>13.646683096885681</v>
      </c>
      <c r="I30" s="52">
        <f>IF($C30="","",IFERROR(VLOOKUP(I$3&amp;"_"&amp;I$6&amp;"_"&amp;$B30,'Pnad-C'!$1:$1048576,HLOOKUP($C30,'Pnad-C'!$1:$1048576,2,0),0)*100,"-"))</f>
        <v>13.474830985069275</v>
      </c>
      <c r="J30" s="53"/>
      <c r="K30" s="52">
        <f>IF($C30="","",IFERROR(VLOOKUP(K$3&amp;"_"&amp;K$6&amp;"_"&amp;$B30,'Pnad-C'!$1:$1048576,HLOOKUP($C30,'Pnad-C'!$1:$1048576,2,0),0)*100,"-"))</f>
        <v>13.626353442668915</v>
      </c>
      <c r="L30" s="52">
        <f>IF($C30="","",IFERROR(VLOOKUP(L$3&amp;"_"&amp;L$6&amp;"_"&amp;$B30,'Pnad-C'!$1:$1048576,HLOOKUP($C30,'Pnad-C'!$1:$1048576,2,0),0)*100,"-"))</f>
        <v>12.407782673835754</v>
      </c>
      <c r="M30" s="52">
        <f>IF($C30="","",IFERROR(VLOOKUP(M$3&amp;"_"&amp;M$6&amp;"_"&amp;$B30,'Pnad-C'!$1:$1048576,HLOOKUP($C30,'Pnad-C'!$1:$1048576,2,0),0)*100,"-"))</f>
        <v>12.344586104154587</v>
      </c>
      <c r="N30" s="52">
        <f>IF($C30="","",IFERROR(VLOOKUP(N$3&amp;"_"&amp;N$6&amp;"_"&amp;$B30,'Pnad-C'!$1:$1048576,HLOOKUP($C30,'Pnad-C'!$1:$1048576,2,0),0)*100,"-"))</f>
        <v>11.962857842445374</v>
      </c>
      <c r="O30" s="52">
        <f>IF($C30="","",IFERROR(VLOOKUP(O$3&amp;"_"&amp;O$6&amp;"_"&amp;$B30,'Pnad-C'!$1:$1048576,HLOOKUP($C30,'Pnad-C'!$1:$1048576,2,0),0)*100,"-"))</f>
        <v>12.585395574569702</v>
      </c>
      <c r="P30" s="53"/>
      <c r="Q30" s="52">
        <f>IF($C30="","",IFERROR(VLOOKUP(Q$3&amp;"_"&amp;Q$6&amp;"_"&amp;$B30,'Pnad-C'!$1:$1048576,HLOOKUP($C30,'Pnad-C'!$1:$1048576,2,0),0)*100,"-"))</f>
        <v>12.771217525005341</v>
      </c>
      <c r="R30" s="52">
        <f>IF($C30="","",IFERROR(VLOOKUP(R$3&amp;"_"&amp;R$6&amp;"_"&amp;$B30,'Pnad-C'!$1:$1048576,HLOOKUP($C30,'Pnad-C'!$1:$1048576,2,0),0)*100,"-"))</f>
        <v>12.294788658618927</v>
      </c>
      <c r="S30" s="52">
        <f>IF($C30="","",IFERROR(VLOOKUP(S$3&amp;"_"&amp;S$6&amp;"_"&amp;$B30,'Pnad-C'!$1:$1048576,HLOOKUP($C30,'Pnad-C'!$1:$1048576,2,0),0)*100,"-"))</f>
        <v>11.488166451454163</v>
      </c>
      <c r="T30" s="52">
        <f>IF($C30="","",IFERROR(VLOOKUP(T$3&amp;"_"&amp;T$6&amp;"_"&amp;$B30,'Pnad-C'!$1:$1048576,HLOOKUP($C30,'Pnad-C'!$1:$1048576,2,0),0)*100,"-"))</f>
        <v>11.905418336391449</v>
      </c>
      <c r="U30" s="52">
        <f>IF($C30="","",IFERROR(VLOOKUP(U$3&amp;"_"&amp;U$6&amp;"_"&amp;$B30,'Pnad-C'!$1:$1048576,HLOOKUP($C30,'Pnad-C'!$1:$1048576,2,0),0)*100,"-"))</f>
        <v>12.11489737033844</v>
      </c>
      <c r="V30" s="53"/>
      <c r="W30" s="52">
        <f>IF($C30="","",IFERROR(VLOOKUP(W$3&amp;"_"&amp;W$6&amp;"_"&amp;$B30,'Pnad-C'!$1:$1048576,HLOOKUP($C30,'Pnad-C'!$1:$1048576,2,0),0)*100,"-"))</f>
        <v>12.185852229595184</v>
      </c>
      <c r="X30" s="52">
        <f>IF($C30="","",IFERROR(VLOOKUP(X$3&amp;"_"&amp;X$6&amp;"_"&amp;$B30,'Pnad-C'!$1:$1048576,HLOOKUP($C30,'Pnad-C'!$1:$1048576,2,0),0)*100,"-"))</f>
        <v>11.161980777978897</v>
      </c>
      <c r="Y30" s="52">
        <f>IF($C30="","",IFERROR(VLOOKUP(Y$3&amp;"_"&amp;Y$6&amp;"_"&amp;$B30,'Pnad-C'!$1:$1048576,HLOOKUP($C30,'Pnad-C'!$1:$1048576,2,0),0)*100,"-"))</f>
        <v>11.734745651483536</v>
      </c>
      <c r="Z30" s="52">
        <f>IF($C30="","",IFERROR(VLOOKUP(Z$3&amp;"_"&amp;Z$6&amp;"_"&amp;$B30,'Pnad-C'!$1:$1048576,HLOOKUP($C30,'Pnad-C'!$1:$1048576,2,0),0)*100,"-"))</f>
        <v>11.871149390935898</v>
      </c>
      <c r="AA30" s="52">
        <f>IF($C30="","",IFERROR(VLOOKUP(AA$3&amp;"_"&amp;AA$6&amp;"_"&amp;$B30,'Pnad-C'!$1:$1048576,HLOOKUP($C30,'Pnad-C'!$1:$1048576,2,0),0)*100,"-"))</f>
        <v>11.738432198762894</v>
      </c>
      <c r="AB30" s="53"/>
      <c r="AC30" s="52">
        <f>IF($C30="","",IFERROR(VLOOKUP(AC$3&amp;"_"&amp;AC$6&amp;"_"&amp;$B30,'Pnad-C'!$1:$1048576,HLOOKUP($C30,'Pnad-C'!$1:$1048576,2,0),0)*100,"-"))</f>
        <v>13.256929814815521</v>
      </c>
      <c r="AD30" s="52">
        <f>IF($C30="","",IFERROR(VLOOKUP(AD$3&amp;"_"&amp;AD$6&amp;"_"&amp;$B30,'Pnad-C'!$1:$1048576,HLOOKUP($C30,'Pnad-C'!$1:$1048576,2,0),0)*100,"-"))</f>
        <v>13.256929814815521</v>
      </c>
    </row>
    <row r="31" spans="1:30" s="50" customFormat="1" ht="15.95" customHeight="1" x14ac:dyDescent="0.25">
      <c r="A31" s="45"/>
      <c r="B31" s="45" t="str">
        <f t="shared" si="3"/>
        <v>RJ</v>
      </c>
      <c r="C31" s="46" t="str">
        <f>$C$9&amp;"_3049"</f>
        <v>pia_nemnem_3049</v>
      </c>
      <c r="D31" s="69" t="s">
        <v>29</v>
      </c>
      <c r="E31" s="52">
        <f>IF($C31="","",IFERROR(VLOOKUP(E$3&amp;"_"&amp;E$6&amp;"_"&amp;$B31,'Pnad-C'!$1:$1048576,HLOOKUP($C31,'Pnad-C'!$1:$1048576,2,0),0)*100,"-"))</f>
        <v>21.511346101760864</v>
      </c>
      <c r="F31" s="52">
        <f>IF($C31="","",IFERROR(VLOOKUP(F$3&amp;"_"&amp;F$6&amp;"_"&amp;$B31,'Pnad-C'!$1:$1048576,HLOOKUP($C31,'Pnad-C'!$1:$1048576,2,0),0)*100,"-"))</f>
        <v>20.706914365291595</v>
      </c>
      <c r="G31" s="52">
        <f>IF($C31="","",IFERROR(VLOOKUP(G$3&amp;"_"&amp;G$6&amp;"_"&amp;$B31,'Pnad-C'!$1:$1048576,HLOOKUP($C31,'Pnad-C'!$1:$1048576,2,0),0)*100,"-"))</f>
        <v>20.882317423820496</v>
      </c>
      <c r="H31" s="52">
        <f>IF($C31="","",IFERROR(VLOOKUP(H$3&amp;"_"&amp;H$6&amp;"_"&amp;$B31,'Pnad-C'!$1:$1048576,HLOOKUP($C31,'Pnad-C'!$1:$1048576,2,0),0)*100,"-"))</f>
        <v>21.120120584964752</v>
      </c>
      <c r="I31" s="52">
        <f>IF($C31="","",IFERROR(VLOOKUP(I$3&amp;"_"&amp;I$6&amp;"_"&amp;$B31,'Pnad-C'!$1:$1048576,HLOOKUP($C31,'Pnad-C'!$1:$1048576,2,0),0)*100,"-"))</f>
        <v>21.055173873901367</v>
      </c>
      <c r="J31" s="53"/>
      <c r="K31" s="52">
        <f>IF($C31="","",IFERROR(VLOOKUP(K$3&amp;"_"&amp;K$6&amp;"_"&amp;$B31,'Pnad-C'!$1:$1048576,HLOOKUP($C31,'Pnad-C'!$1:$1048576,2,0),0)*100,"-"))</f>
        <v>20.614691078662872</v>
      </c>
      <c r="L31" s="52">
        <f>IF($C31="","",IFERROR(VLOOKUP(L$3&amp;"_"&amp;L$6&amp;"_"&amp;$B31,'Pnad-C'!$1:$1048576,HLOOKUP($C31,'Pnad-C'!$1:$1048576,2,0),0)*100,"-"))</f>
        <v>20.703414082527161</v>
      </c>
      <c r="M31" s="52">
        <f>IF($C31="","",IFERROR(VLOOKUP(M$3&amp;"_"&amp;M$6&amp;"_"&amp;$B31,'Pnad-C'!$1:$1048576,HLOOKUP($C31,'Pnad-C'!$1:$1048576,2,0),0)*100,"-"))</f>
        <v>19.96069997549057</v>
      </c>
      <c r="N31" s="52">
        <f>IF($C31="","",IFERROR(VLOOKUP(N$3&amp;"_"&amp;N$6&amp;"_"&amp;$B31,'Pnad-C'!$1:$1048576,HLOOKUP($C31,'Pnad-C'!$1:$1048576,2,0),0)*100,"-"))</f>
        <v>19.989146292209625</v>
      </c>
      <c r="O31" s="52">
        <f>IF($C31="","",IFERROR(VLOOKUP(O$3&amp;"_"&amp;O$6&amp;"_"&amp;$B31,'Pnad-C'!$1:$1048576,HLOOKUP($C31,'Pnad-C'!$1:$1048576,2,0),0)*100,"-"))</f>
        <v>20.316988229751587</v>
      </c>
      <c r="P31" s="53"/>
      <c r="Q31" s="52">
        <f>IF($C31="","",IFERROR(VLOOKUP(Q$3&amp;"_"&amp;Q$6&amp;"_"&amp;$B31,'Pnad-C'!$1:$1048576,HLOOKUP($C31,'Pnad-C'!$1:$1048576,2,0),0)*100,"-"))</f>
        <v>19.489717483520508</v>
      </c>
      <c r="R31" s="52">
        <f>IF($C31="","",IFERROR(VLOOKUP(R$3&amp;"_"&amp;R$6&amp;"_"&amp;$B31,'Pnad-C'!$1:$1048576,HLOOKUP($C31,'Pnad-C'!$1:$1048576,2,0),0)*100,"-"))</f>
        <v>19.297057390213013</v>
      </c>
      <c r="S31" s="52">
        <f>IF($C31="","",IFERROR(VLOOKUP(S$3&amp;"_"&amp;S$6&amp;"_"&amp;$B31,'Pnad-C'!$1:$1048576,HLOOKUP($C31,'Pnad-C'!$1:$1048576,2,0),0)*100,"-"))</f>
        <v>17.939737439155579</v>
      </c>
      <c r="T31" s="52">
        <f>IF($C31="","",IFERROR(VLOOKUP(T$3&amp;"_"&amp;T$6&amp;"_"&amp;$B31,'Pnad-C'!$1:$1048576,HLOOKUP($C31,'Pnad-C'!$1:$1048576,2,0),0)*100,"-"))</f>
        <v>18.610049784183502</v>
      </c>
      <c r="U31" s="52">
        <f>IF($C31="","",IFERROR(VLOOKUP(U$3&amp;"_"&amp;U$6&amp;"_"&amp;$B31,'Pnad-C'!$1:$1048576,HLOOKUP($C31,'Pnad-C'!$1:$1048576,2,0),0)*100,"-"))</f>
        <v>18.83414089679718</v>
      </c>
      <c r="V31" s="53"/>
      <c r="W31" s="52">
        <f>IF($C31="","",IFERROR(VLOOKUP(W$3&amp;"_"&amp;W$6&amp;"_"&amp;$B31,'Pnad-C'!$1:$1048576,HLOOKUP($C31,'Pnad-C'!$1:$1048576,2,0),0)*100,"-"))</f>
        <v>17.548583447933197</v>
      </c>
      <c r="X31" s="52">
        <f>IF($C31="","",IFERROR(VLOOKUP(X$3&amp;"_"&amp;X$6&amp;"_"&amp;$B31,'Pnad-C'!$1:$1048576,HLOOKUP($C31,'Pnad-C'!$1:$1048576,2,0),0)*100,"-"))</f>
        <v>17.380641400814056</v>
      </c>
      <c r="Y31" s="52">
        <f>IF($C31="","",IFERROR(VLOOKUP(Y$3&amp;"_"&amp;Y$6&amp;"_"&amp;$B31,'Pnad-C'!$1:$1048576,HLOOKUP($C31,'Pnad-C'!$1:$1048576,2,0),0)*100,"-"))</f>
        <v>18.479436635971069</v>
      </c>
      <c r="Z31" s="52">
        <f>IF($C31="","",IFERROR(VLOOKUP(Z$3&amp;"_"&amp;Z$6&amp;"_"&amp;$B31,'Pnad-C'!$1:$1048576,HLOOKUP($C31,'Pnad-C'!$1:$1048576,2,0),0)*100,"-"))</f>
        <v>18.609482049942017</v>
      </c>
      <c r="AA31" s="52">
        <f>IF($C31="","",IFERROR(VLOOKUP(AA$3&amp;"_"&amp;AA$6&amp;"_"&amp;$B31,'Pnad-C'!$1:$1048576,HLOOKUP($C31,'Pnad-C'!$1:$1048576,2,0),0)*100,"-"))</f>
        <v>18.004536628723145</v>
      </c>
      <c r="AB31" s="53"/>
      <c r="AC31" s="52">
        <f>IF($C31="","",IFERROR(VLOOKUP(AC$3&amp;"_"&amp;AC$6&amp;"_"&amp;$B31,'Pnad-C'!$1:$1048576,HLOOKUP($C31,'Pnad-C'!$1:$1048576,2,0),0)*100,"-"))</f>
        <v>18.181054294109344</v>
      </c>
      <c r="AD31" s="52">
        <f>IF($C31="","",IFERROR(VLOOKUP(AD$3&amp;"_"&amp;AD$6&amp;"_"&amp;$B31,'Pnad-C'!$1:$1048576,HLOOKUP($C31,'Pnad-C'!$1:$1048576,2,0),0)*100,"-"))</f>
        <v>18.181054294109344</v>
      </c>
    </row>
    <row r="32" spans="1:30" s="50" customFormat="1" ht="15.95" customHeight="1" x14ac:dyDescent="0.25">
      <c r="A32" s="45"/>
      <c r="B32" s="45" t="str">
        <f t="shared" si="3"/>
        <v>RJ</v>
      </c>
      <c r="C32" s="46" t="str">
        <f>$C$9&amp;"_5064"</f>
        <v>pia_nemnem_5064</v>
      </c>
      <c r="D32" s="69" t="s">
        <v>30</v>
      </c>
      <c r="E32" s="52">
        <f>IF($C32="","",IFERROR(VLOOKUP(E$3&amp;"_"&amp;E$6&amp;"_"&amp;$B32,'Pnad-C'!$1:$1048576,HLOOKUP($C32,'Pnad-C'!$1:$1048576,2,0),0)*100,"-"))</f>
        <v>27.878695726394653</v>
      </c>
      <c r="F32" s="52">
        <f>IF($C32="","",IFERROR(VLOOKUP(F$3&amp;"_"&amp;F$6&amp;"_"&amp;$B32,'Pnad-C'!$1:$1048576,HLOOKUP($C32,'Pnad-C'!$1:$1048576,2,0),0)*100,"-"))</f>
        <v>28.365591168403625</v>
      </c>
      <c r="G32" s="52">
        <f>IF($C32="","",IFERROR(VLOOKUP(G$3&amp;"_"&amp;G$6&amp;"_"&amp;$B32,'Pnad-C'!$1:$1048576,HLOOKUP($C32,'Pnad-C'!$1:$1048576,2,0),0)*100,"-"))</f>
        <v>27.214983105659485</v>
      </c>
      <c r="H32" s="52">
        <f>IF($C32="","",IFERROR(VLOOKUP(H$3&amp;"_"&amp;H$6&amp;"_"&amp;$B32,'Pnad-C'!$1:$1048576,HLOOKUP($C32,'Pnad-C'!$1:$1048576,2,0),0)*100,"-"))</f>
        <v>26.489731669425964</v>
      </c>
      <c r="I32" s="52">
        <f>IF($C32="","",IFERROR(VLOOKUP(I$3&amp;"_"&amp;I$6&amp;"_"&amp;$B32,'Pnad-C'!$1:$1048576,HLOOKUP($C32,'Pnad-C'!$1:$1048576,2,0),0)*100,"-"))</f>
        <v>27.487251162528992</v>
      </c>
      <c r="J32" s="53"/>
      <c r="K32" s="52">
        <f>IF($C32="","",IFERROR(VLOOKUP(K$3&amp;"_"&amp;K$6&amp;"_"&amp;$B32,'Pnad-C'!$1:$1048576,HLOOKUP($C32,'Pnad-C'!$1:$1048576,2,0),0)*100,"-"))</f>
        <v>26.030653715133667</v>
      </c>
      <c r="L32" s="52">
        <f>IF($C32="","",IFERROR(VLOOKUP(L$3&amp;"_"&amp;L$6&amp;"_"&amp;$B32,'Pnad-C'!$1:$1048576,HLOOKUP($C32,'Pnad-C'!$1:$1048576,2,0),0)*100,"-"))</f>
        <v>27.28172242641449</v>
      </c>
      <c r="M32" s="52">
        <f>IF($C32="","",IFERROR(VLOOKUP(M$3&amp;"_"&amp;M$6&amp;"_"&amp;$B32,'Pnad-C'!$1:$1048576,HLOOKUP($C32,'Pnad-C'!$1:$1048576,2,0),0)*100,"-"))</f>
        <v>26.609790325164795</v>
      </c>
      <c r="N32" s="52">
        <f>IF($C32="","",IFERROR(VLOOKUP(N$3&amp;"_"&amp;N$6&amp;"_"&amp;$B32,'Pnad-C'!$1:$1048576,HLOOKUP($C32,'Pnad-C'!$1:$1048576,2,0),0)*100,"-"))</f>
        <v>27.285555005073547</v>
      </c>
      <c r="O32" s="52">
        <f>IF($C32="","",IFERROR(VLOOKUP(O$3&amp;"_"&amp;O$6&amp;"_"&amp;$B32,'Pnad-C'!$1:$1048576,HLOOKUP($C32,'Pnad-C'!$1:$1048576,2,0),0)*100,"-"))</f>
        <v>26.801931858062744</v>
      </c>
      <c r="P32" s="53"/>
      <c r="Q32" s="52">
        <f>IF($C32="","",IFERROR(VLOOKUP(Q$3&amp;"_"&amp;Q$6&amp;"_"&amp;$B32,'Pnad-C'!$1:$1048576,HLOOKUP($C32,'Pnad-C'!$1:$1048576,2,0),0)*100,"-"))</f>
        <v>28.410342335700989</v>
      </c>
      <c r="R32" s="52">
        <f>IF($C32="","",IFERROR(VLOOKUP(R$3&amp;"_"&amp;R$6&amp;"_"&amp;$B32,'Pnad-C'!$1:$1048576,HLOOKUP($C32,'Pnad-C'!$1:$1048576,2,0),0)*100,"-"))</f>
        <v>28.035509586334229</v>
      </c>
      <c r="S32" s="52">
        <f>IF($C32="","",IFERROR(VLOOKUP(S$3&amp;"_"&amp;S$6&amp;"_"&amp;$B32,'Pnad-C'!$1:$1048576,HLOOKUP($C32,'Pnad-C'!$1:$1048576,2,0),0)*100,"-"))</f>
        <v>28.684380650520325</v>
      </c>
      <c r="T32" s="52">
        <f>IF($C32="","",IFERROR(VLOOKUP(T$3&amp;"_"&amp;T$6&amp;"_"&amp;$B32,'Pnad-C'!$1:$1048576,HLOOKUP($C32,'Pnad-C'!$1:$1048576,2,0),0)*100,"-"))</f>
        <v>28.368264436721802</v>
      </c>
      <c r="U32" s="52">
        <f>IF($C32="","",IFERROR(VLOOKUP(U$3&amp;"_"&amp;U$6&amp;"_"&amp;$B32,'Pnad-C'!$1:$1048576,HLOOKUP($C32,'Pnad-C'!$1:$1048576,2,0),0)*100,"-"))</f>
        <v>28.374624252319336</v>
      </c>
      <c r="V32" s="53"/>
      <c r="W32" s="52">
        <f>IF($C32="","",IFERROR(VLOOKUP(W$3&amp;"_"&amp;W$6&amp;"_"&amp;$B32,'Pnad-C'!$1:$1048576,HLOOKUP($C32,'Pnad-C'!$1:$1048576,2,0),0)*100,"-"))</f>
        <v>27.031210064888</v>
      </c>
      <c r="X32" s="52">
        <f>IF($C32="","",IFERROR(VLOOKUP(X$3&amp;"_"&amp;X$6&amp;"_"&amp;$B32,'Pnad-C'!$1:$1048576,HLOOKUP($C32,'Pnad-C'!$1:$1048576,2,0),0)*100,"-"))</f>
        <v>27.616062760353088</v>
      </c>
      <c r="Y32" s="52">
        <f>IF($C32="","",IFERROR(VLOOKUP(Y$3&amp;"_"&amp;Y$6&amp;"_"&amp;$B32,'Pnad-C'!$1:$1048576,HLOOKUP($C32,'Pnad-C'!$1:$1048576,2,0),0)*100,"-"))</f>
        <v>26.613560318946838</v>
      </c>
      <c r="Z32" s="52">
        <f>IF($C32="","",IFERROR(VLOOKUP(Z$3&amp;"_"&amp;Z$6&amp;"_"&amp;$B32,'Pnad-C'!$1:$1048576,HLOOKUP($C32,'Pnad-C'!$1:$1048576,2,0),0)*100,"-"))</f>
        <v>27.251183986663818</v>
      </c>
      <c r="AA32" s="52">
        <f>IF($C32="","",IFERROR(VLOOKUP(AA$3&amp;"_"&amp;AA$6&amp;"_"&amp;$B32,'Pnad-C'!$1:$1048576,HLOOKUP($C32,'Pnad-C'!$1:$1048576,2,0),0)*100,"-"))</f>
        <v>27.128005027770996</v>
      </c>
      <c r="AB32" s="53"/>
      <c r="AC32" s="52">
        <f>IF($C32="","",IFERROR(VLOOKUP(AC$3&amp;"_"&amp;AC$6&amp;"_"&amp;$B32,'Pnad-C'!$1:$1048576,HLOOKUP($C32,'Pnad-C'!$1:$1048576,2,0),0)*100,"-"))</f>
        <v>26.660299301147461</v>
      </c>
      <c r="AD32" s="52">
        <f>IF($C32="","",IFERROR(VLOOKUP(AD$3&amp;"_"&amp;AD$6&amp;"_"&amp;$B32,'Pnad-C'!$1:$1048576,HLOOKUP($C32,'Pnad-C'!$1:$1048576,2,0),0)*100,"-"))</f>
        <v>26.660299301147461</v>
      </c>
    </row>
    <row r="33" spans="1:30" s="50" customFormat="1" ht="15.95" customHeight="1" thickBot="1" x14ac:dyDescent="0.3">
      <c r="A33" s="45"/>
      <c r="B33" s="45" t="str">
        <f t="shared" si="3"/>
        <v>RJ</v>
      </c>
      <c r="C33" s="46" t="str">
        <f>$C$9&amp;"_65m"</f>
        <v>pia_nemnem_65m</v>
      </c>
      <c r="D33" s="51" t="s">
        <v>31</v>
      </c>
      <c r="E33" s="56">
        <f>IF($C33="","",IFERROR(VLOOKUP(E$3&amp;"_"&amp;E$6&amp;"_"&amp;$B33,'Pnad-C'!$1:$1048576,HLOOKUP($C33,'Pnad-C'!$1:$1048576,2,0),0)*100,"-"))</f>
        <v>35.416242480278015</v>
      </c>
      <c r="F33" s="56">
        <f>IF($C33="","",IFERROR(VLOOKUP(F$3&amp;"_"&amp;F$6&amp;"_"&amp;$B33,'Pnad-C'!$1:$1048576,HLOOKUP($C33,'Pnad-C'!$1:$1048576,2,0),0)*100,"-"))</f>
        <v>36.16040050983429</v>
      </c>
      <c r="G33" s="56">
        <f>IF($C33="","",IFERROR(VLOOKUP(G$3&amp;"_"&amp;G$6&amp;"_"&amp;$B33,'Pnad-C'!$1:$1048576,HLOOKUP($C33,'Pnad-C'!$1:$1048576,2,0),0)*100,"-"))</f>
        <v>37.200376391410828</v>
      </c>
      <c r="H33" s="56">
        <f>IF($C33="","",IFERROR(VLOOKUP(H$3&amp;"_"&amp;H$6&amp;"_"&amp;$B33,'Pnad-C'!$1:$1048576,HLOOKUP($C33,'Pnad-C'!$1:$1048576,2,0),0)*100,"-"))</f>
        <v>37.630519270896912</v>
      </c>
      <c r="I33" s="56">
        <f>IF($C33="","",IFERROR(VLOOKUP(I$3&amp;"_"&amp;I$6&amp;"_"&amp;$B33,'Pnad-C'!$1:$1048576,HLOOKUP($C33,'Pnad-C'!$1:$1048576,2,0),0)*100,"-"))</f>
        <v>36.601883172988892</v>
      </c>
      <c r="J33" s="53"/>
      <c r="K33" s="56">
        <f>IF($C33="","",IFERROR(VLOOKUP(K$3&amp;"_"&amp;K$6&amp;"_"&amp;$B33,'Pnad-C'!$1:$1048576,HLOOKUP($C33,'Pnad-C'!$1:$1048576,2,0),0)*100,"-"))</f>
        <v>38.239777088165283</v>
      </c>
      <c r="L33" s="56">
        <f>IF($C33="","",IFERROR(VLOOKUP(L$3&amp;"_"&amp;L$6&amp;"_"&amp;$B33,'Pnad-C'!$1:$1048576,HLOOKUP($C33,'Pnad-C'!$1:$1048576,2,0),0)*100,"-"))</f>
        <v>38.142159581184387</v>
      </c>
      <c r="M33" s="56">
        <f>IF($C33="","",IFERROR(VLOOKUP(M$3&amp;"_"&amp;M$6&amp;"_"&amp;$B33,'Pnad-C'!$1:$1048576,HLOOKUP($C33,'Pnad-C'!$1:$1048576,2,0),0)*100,"-"))</f>
        <v>39.488232135772705</v>
      </c>
      <c r="N33" s="56">
        <f>IF($C33="","",IFERROR(VLOOKUP(N$3&amp;"_"&amp;N$6&amp;"_"&amp;$B33,'Pnad-C'!$1:$1048576,HLOOKUP($C33,'Pnad-C'!$1:$1048576,2,0),0)*100,"-"))</f>
        <v>39.383727312088013</v>
      </c>
      <c r="O33" s="56">
        <f>IF($C33="","",IFERROR(VLOOKUP(O$3&amp;"_"&amp;O$6&amp;"_"&amp;$B33,'Pnad-C'!$1:$1048576,HLOOKUP($C33,'Pnad-C'!$1:$1048576,2,0),0)*100,"-"))</f>
        <v>38.813474774360657</v>
      </c>
      <c r="P33" s="53"/>
      <c r="Q33" s="56">
        <f>IF($C33="","",IFERROR(VLOOKUP(Q$3&amp;"_"&amp;Q$6&amp;"_"&amp;$B33,'Pnad-C'!$1:$1048576,HLOOKUP($C33,'Pnad-C'!$1:$1048576,2,0),0)*100,"-"))</f>
        <v>37.792542576789856</v>
      </c>
      <c r="R33" s="56">
        <f>IF($C33="","",IFERROR(VLOOKUP(R$3&amp;"_"&amp;R$6&amp;"_"&amp;$B33,'Pnad-C'!$1:$1048576,HLOOKUP($C33,'Pnad-C'!$1:$1048576,2,0),0)*100,"-"))</f>
        <v>39.390906691551208</v>
      </c>
      <c r="S33" s="56">
        <f>IF($C33="","",IFERROR(VLOOKUP(S$3&amp;"_"&amp;S$6&amp;"_"&amp;$B33,'Pnad-C'!$1:$1048576,HLOOKUP($C33,'Pnad-C'!$1:$1048576,2,0),0)*100,"-"))</f>
        <v>41.244137287139893</v>
      </c>
      <c r="T33" s="56">
        <f>IF($C33="","",IFERROR(VLOOKUP(T$3&amp;"_"&amp;T$6&amp;"_"&amp;$B33,'Pnad-C'!$1:$1048576,HLOOKUP($C33,'Pnad-C'!$1:$1048576,2,0),0)*100,"-"))</f>
        <v>40.075245499610901</v>
      </c>
      <c r="U33" s="56">
        <f>IF($C33="","",IFERROR(VLOOKUP(U$3&amp;"_"&amp;U$6&amp;"_"&amp;$B33,'Pnad-C'!$1:$1048576,HLOOKUP($C33,'Pnad-C'!$1:$1048576,2,0),0)*100,"-"))</f>
        <v>39.625707268714905</v>
      </c>
      <c r="V33" s="53"/>
      <c r="W33" s="56">
        <f>IF($C33="","",IFERROR(VLOOKUP(W$3&amp;"_"&amp;W$6&amp;"_"&amp;$B33,'Pnad-C'!$1:$1048576,HLOOKUP($C33,'Pnad-C'!$1:$1048576,2,0),0)*100,"-"))</f>
        <v>41.958540678024292</v>
      </c>
      <c r="X33" s="56">
        <f>IF($C33="","",IFERROR(VLOOKUP(X$3&amp;"_"&amp;X$6&amp;"_"&amp;$B33,'Pnad-C'!$1:$1048576,HLOOKUP($C33,'Pnad-C'!$1:$1048576,2,0),0)*100,"-"))</f>
        <v>42.769843339920044</v>
      </c>
      <c r="Y33" s="56">
        <f>IF($C33="","",IFERROR(VLOOKUP(Y$3&amp;"_"&amp;Y$6&amp;"_"&amp;$B33,'Pnad-C'!$1:$1048576,HLOOKUP($C33,'Pnad-C'!$1:$1048576,2,0),0)*100,"-"))</f>
        <v>42.335385084152222</v>
      </c>
      <c r="Z33" s="56">
        <f>IF($C33="","",IFERROR(VLOOKUP(Z$3&amp;"_"&amp;Z$6&amp;"_"&amp;$B33,'Pnad-C'!$1:$1048576,HLOOKUP($C33,'Pnad-C'!$1:$1048576,2,0),0)*100,"-"))</f>
        <v>41.48181676864624</v>
      </c>
      <c r="AA33" s="56">
        <f>IF($C33="","",IFERROR(VLOOKUP(AA$3&amp;"_"&amp;AA$6&amp;"_"&amp;$B33,'Pnad-C'!$1:$1048576,HLOOKUP($C33,'Pnad-C'!$1:$1048576,2,0),0)*100,"-"))</f>
        <v>42.13639497756958</v>
      </c>
      <c r="AB33" s="53"/>
      <c r="AC33" s="56">
        <f>IF($C33="","",IFERROR(VLOOKUP(AC$3&amp;"_"&amp;AC$6&amp;"_"&amp;$B33,'Pnad-C'!$1:$1048576,HLOOKUP($C33,'Pnad-C'!$1:$1048576,2,0),0)*100,"-"))</f>
        <v>41.055259108543396</v>
      </c>
      <c r="AD33" s="56">
        <f>IF($C33="","",IFERROR(VLOOKUP(AD$3&amp;"_"&amp;AD$6&amp;"_"&amp;$B33,'Pnad-C'!$1:$1048576,HLOOKUP($C33,'Pnad-C'!$1:$1048576,2,0),0)*100,"-"))</f>
        <v>41.055259108543396</v>
      </c>
    </row>
    <row r="34" spans="1:30" ht="15.75" thickTop="1" x14ac:dyDescent="0.25">
      <c r="D34" s="60" t="s">
        <v>21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</row>
    <row r="35" spans="1:30" x14ac:dyDescent="0.25">
      <c r="D35" s="62" t="s">
        <v>22</v>
      </c>
    </row>
    <row r="36" spans="1:30" x14ac:dyDescent="0.25">
      <c r="D36" s="63" t="s">
        <v>23</v>
      </c>
    </row>
    <row r="37" spans="1:30" x14ac:dyDescent="0.25">
      <c r="D3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20.28515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67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Distribuição percentual da população em idade ativa que nem estuda e nem trabalha segundo sexo: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26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15" customHeight="1" x14ac:dyDescent="0.25">
      <c r="A10" s="45"/>
      <c r="B10" s="45" t="s">
        <v>8</v>
      </c>
      <c r="C10" s="46"/>
      <c r="D10" s="47" t="s">
        <v>9</v>
      </c>
      <c r="E10" s="48"/>
      <c r="F10" s="48"/>
      <c r="G10" s="48"/>
      <c r="H10" s="48"/>
      <c r="I10" s="48"/>
      <c r="J10" s="49"/>
      <c r="K10" s="48"/>
      <c r="L10" s="48"/>
      <c r="M10" s="48"/>
      <c r="N10" s="48"/>
      <c r="O10" s="48"/>
      <c r="P10" s="49"/>
      <c r="Q10" s="48"/>
      <c r="R10" s="48"/>
      <c r="S10" s="48"/>
      <c r="T10" s="48"/>
      <c r="U10" s="48"/>
      <c r="V10" s="49"/>
      <c r="W10" s="48"/>
      <c r="X10" s="48"/>
      <c r="Y10" s="48"/>
      <c r="Z10" s="48"/>
      <c r="AA10" s="48"/>
      <c r="AB10" s="49"/>
      <c r="AC10" s="48"/>
      <c r="AD10" s="48"/>
    </row>
    <row r="11" spans="1:30" s="50" customFormat="1" ht="15.95" customHeight="1" x14ac:dyDescent="0.25">
      <c r="A11" s="45"/>
      <c r="B11" s="45" t="str">
        <f>B10</f>
        <v>BRA</v>
      </c>
      <c r="C11" s="46" t="str">
        <f>$C$9&amp;"_masc"</f>
        <v>pia_nemnem_masc</v>
      </c>
      <c r="D11" s="69" t="s">
        <v>32</v>
      </c>
      <c r="E11" s="52">
        <f>IF($C11="","",IFERROR(VLOOKUP(E$3&amp;"_"&amp;E$6&amp;"_"&amp;$B11,'Pnad-C'!$1:$1048576,HLOOKUP($C11,'Pnad-C'!$1:$1048576,2,0),0)*100,"-"))</f>
        <v>31.39508068561554</v>
      </c>
      <c r="F11" s="52">
        <f>IF($C11="","",IFERROR(VLOOKUP(F$3&amp;"_"&amp;F$6&amp;"_"&amp;$B11,'Pnad-C'!$1:$1048576,HLOOKUP($C11,'Pnad-C'!$1:$1048576,2,0),0)*100,"-"))</f>
        <v>31.484240293502808</v>
      </c>
      <c r="G11" s="52">
        <f>IF($C11="","",IFERROR(VLOOKUP(G$3&amp;"_"&amp;G$6&amp;"_"&amp;$B11,'Pnad-C'!$1:$1048576,HLOOKUP($C11,'Pnad-C'!$1:$1048576,2,0),0)*100,"-"))</f>
        <v>31.508561968803406</v>
      </c>
      <c r="H11" s="52">
        <f>IF($C11="","",IFERROR(VLOOKUP(H$3&amp;"_"&amp;H$6&amp;"_"&amp;$B11,'Pnad-C'!$1:$1048576,HLOOKUP($C11,'Pnad-C'!$1:$1048576,2,0),0)*100,"-"))</f>
        <v>31.346264481544495</v>
      </c>
      <c r="I11" s="52">
        <f>IF($C11="","",IFERROR(VLOOKUP(I$3&amp;"_"&amp;I$6&amp;"_"&amp;$B11,'Pnad-C'!$1:$1048576,HLOOKUP($C11,'Pnad-C'!$1:$1048576,2,0),0)*100,"-"))</f>
        <v>31.433537602424622</v>
      </c>
      <c r="J11" s="53"/>
      <c r="K11" s="52">
        <f>IF($C11="","",IFERROR(VLOOKUP(K$3&amp;"_"&amp;K$6&amp;"_"&amp;$B11,'Pnad-C'!$1:$1048576,HLOOKUP($C11,'Pnad-C'!$1:$1048576,2,0),0)*100,"-"))</f>
        <v>31.68671727180481</v>
      </c>
      <c r="L11" s="52">
        <f>IF($C11="","",IFERROR(VLOOKUP(L$3&amp;"_"&amp;L$6&amp;"_"&amp;$B11,'Pnad-C'!$1:$1048576,HLOOKUP($C11,'Pnad-C'!$1:$1048576,2,0),0)*100,"-"))</f>
        <v>31.390690803527832</v>
      </c>
      <c r="M11" s="52">
        <f>IF($C11="","",IFERROR(VLOOKUP(M$3&amp;"_"&amp;M$6&amp;"_"&amp;$B11,'Pnad-C'!$1:$1048576,HLOOKUP($C11,'Pnad-C'!$1:$1048576,2,0),0)*100,"-"))</f>
        <v>31.295973062515259</v>
      </c>
      <c r="N11" s="52">
        <f>IF($C11="","",IFERROR(VLOOKUP(N$3&amp;"_"&amp;N$6&amp;"_"&amp;$B11,'Pnad-C'!$1:$1048576,HLOOKUP($C11,'Pnad-C'!$1:$1048576,2,0),0)*100,"-"))</f>
        <v>31.066989898681641</v>
      </c>
      <c r="O11" s="52">
        <f>IF($C11="","",IFERROR(VLOOKUP(O$3&amp;"_"&amp;O$6&amp;"_"&amp;$B11,'Pnad-C'!$1:$1048576,HLOOKUP($C11,'Pnad-C'!$1:$1048576,2,0),0)*100,"-"))</f>
        <v>31.360092759132385</v>
      </c>
      <c r="P11" s="53"/>
      <c r="Q11" s="52">
        <f>IF($C11="","",IFERROR(VLOOKUP(Q$3&amp;"_"&amp;Q$6&amp;"_"&amp;$B11,'Pnad-C'!$1:$1048576,HLOOKUP($C11,'Pnad-C'!$1:$1048576,2,0),0)*100,"-"))</f>
        <v>31.490716338157654</v>
      </c>
      <c r="R11" s="52">
        <f>IF($C11="","",IFERROR(VLOOKUP(R$3&amp;"_"&amp;R$6&amp;"_"&amp;$B11,'Pnad-C'!$1:$1048576,HLOOKUP($C11,'Pnad-C'!$1:$1048576,2,0),0)*100,"-"))</f>
        <v>31.480798125267029</v>
      </c>
      <c r="S11" s="52">
        <f>IF($C11="","",IFERROR(VLOOKUP(S$3&amp;"_"&amp;S$6&amp;"_"&amp;$B11,'Pnad-C'!$1:$1048576,HLOOKUP($C11,'Pnad-C'!$1:$1048576,2,0),0)*100,"-"))</f>
        <v>31.447353959083557</v>
      </c>
      <c r="T11" s="52">
        <f>IF($C11="","",IFERROR(VLOOKUP(T$3&amp;"_"&amp;T$6&amp;"_"&amp;$B11,'Pnad-C'!$1:$1048576,HLOOKUP($C11,'Pnad-C'!$1:$1048576,2,0),0)*100,"-"))</f>
        <v>31.829100847244263</v>
      </c>
      <c r="U11" s="52">
        <f>IF($C11="","",IFERROR(VLOOKUP(U$3&amp;"_"&amp;U$6&amp;"_"&amp;$B11,'Pnad-C'!$1:$1048576,HLOOKUP($C11,'Pnad-C'!$1:$1048576,2,0),0)*100,"-"))</f>
        <v>31.561991572380066</v>
      </c>
      <c r="V11" s="53"/>
      <c r="W11" s="52">
        <f>IF($C11="","",IFERROR(VLOOKUP(W$3&amp;"_"&amp;W$6&amp;"_"&amp;$B11,'Pnad-C'!$1:$1048576,HLOOKUP($C11,'Pnad-C'!$1:$1048576,2,0),0)*100,"-"))</f>
        <v>32.322940230369568</v>
      </c>
      <c r="X11" s="52">
        <f>IF($C11="","",IFERROR(VLOOKUP(X$3&amp;"_"&amp;X$6&amp;"_"&amp;$B11,'Pnad-C'!$1:$1048576,HLOOKUP($C11,'Pnad-C'!$1:$1048576,2,0),0)*100,"-"))</f>
        <v>32.61931836605072</v>
      </c>
      <c r="Y11" s="52">
        <f>IF($C11="","",IFERROR(VLOOKUP(Y$3&amp;"_"&amp;Y$6&amp;"_"&amp;$B11,'Pnad-C'!$1:$1048576,HLOOKUP($C11,'Pnad-C'!$1:$1048576,2,0),0)*100,"-"))</f>
        <v>32.739976048469543</v>
      </c>
      <c r="Z11" s="52">
        <f>IF($C11="","",IFERROR(VLOOKUP(Z$3&amp;"_"&amp;Z$6&amp;"_"&amp;$B11,'Pnad-C'!$1:$1048576,HLOOKUP($C11,'Pnad-C'!$1:$1048576,2,0),0)*100,"-"))</f>
        <v>32.696211338043213</v>
      </c>
      <c r="AA11" s="52">
        <f>IF($C11="","",IFERROR(VLOOKUP(AA$3&amp;"_"&amp;AA$6&amp;"_"&amp;$B11,'Pnad-C'!$1:$1048576,HLOOKUP($C11,'Pnad-C'!$1:$1048576,2,0),0)*100,"-"))</f>
        <v>32.594612240791321</v>
      </c>
      <c r="AB11" s="53"/>
      <c r="AC11" s="52">
        <f>IF($C11="","",IFERROR(VLOOKUP(AC$3&amp;"_"&amp;AC$6&amp;"_"&amp;$B11,'Pnad-C'!$1:$1048576,HLOOKUP($C11,'Pnad-C'!$1:$1048576,2,0),0)*100,"-"))</f>
        <v>32.981371879577637</v>
      </c>
      <c r="AD11" s="52">
        <f>IF($C11="","",IFERROR(VLOOKUP(AD$3&amp;"_"&amp;AD$6&amp;"_"&amp;$B11,'Pnad-C'!$1:$1048576,HLOOKUP($C11,'Pnad-C'!$1:$1048576,2,0),0)*100,"-"))</f>
        <v>32.981371879577637</v>
      </c>
    </row>
    <row r="12" spans="1:30" s="50" customFormat="1" ht="15.95" customHeight="1" x14ac:dyDescent="0.25">
      <c r="A12" s="45"/>
      <c r="B12" s="45" t="str">
        <f t="shared" ref="B12" si="0">B11</f>
        <v>BRA</v>
      </c>
      <c r="C12" s="46" t="str">
        <f>$C$9&amp;"_fem"</f>
        <v>pia_nemnem_fem</v>
      </c>
      <c r="D12" s="69" t="s">
        <v>33</v>
      </c>
      <c r="E12" s="52">
        <f>IF($C12="","",IFERROR(VLOOKUP(E$3&amp;"_"&amp;E$6&amp;"_"&amp;$B12,'Pnad-C'!$1:$1048576,HLOOKUP($C12,'Pnad-C'!$1:$1048576,2,0),0)*100,"-"))</f>
        <v>68.604922294616699</v>
      </c>
      <c r="F12" s="52">
        <f>IF($C12="","",IFERROR(VLOOKUP(F$3&amp;"_"&amp;F$6&amp;"_"&amp;$B12,'Pnad-C'!$1:$1048576,HLOOKUP($C12,'Pnad-C'!$1:$1048576,2,0),0)*100,"-"))</f>
        <v>68.515759706497192</v>
      </c>
      <c r="G12" s="52">
        <f>IF($C12="","",IFERROR(VLOOKUP(G$3&amp;"_"&amp;G$6&amp;"_"&amp;$B12,'Pnad-C'!$1:$1048576,HLOOKUP($C12,'Pnad-C'!$1:$1048576,2,0),0)*100,"-"))</f>
        <v>68.491435050964355</v>
      </c>
      <c r="H12" s="52">
        <f>IF($C12="","",IFERROR(VLOOKUP(H$3&amp;"_"&amp;H$6&amp;"_"&amp;$B12,'Pnad-C'!$1:$1048576,HLOOKUP($C12,'Pnad-C'!$1:$1048576,2,0),0)*100,"-"))</f>
        <v>68.653738498687744</v>
      </c>
      <c r="I12" s="52">
        <f>IF($C12="","",IFERROR(VLOOKUP(I$3&amp;"_"&amp;I$6&amp;"_"&amp;$B12,'Pnad-C'!$1:$1048576,HLOOKUP($C12,'Pnad-C'!$1:$1048576,2,0),0)*100,"-"))</f>
        <v>68.566465377807617</v>
      </c>
      <c r="J12" s="53"/>
      <c r="K12" s="52">
        <f>IF($C12="","",IFERROR(VLOOKUP(K$3&amp;"_"&amp;K$6&amp;"_"&amp;$B12,'Pnad-C'!$1:$1048576,HLOOKUP($C12,'Pnad-C'!$1:$1048576,2,0),0)*100,"-"))</f>
        <v>68.31328272819519</v>
      </c>
      <c r="L12" s="52">
        <f>IF($C12="","",IFERROR(VLOOKUP(L$3&amp;"_"&amp;L$6&amp;"_"&amp;$B12,'Pnad-C'!$1:$1048576,HLOOKUP($C12,'Pnad-C'!$1:$1048576,2,0),0)*100,"-"))</f>
        <v>68.609309196472168</v>
      </c>
      <c r="M12" s="52">
        <f>IF($C12="","",IFERROR(VLOOKUP(M$3&amp;"_"&amp;M$6&amp;"_"&amp;$B12,'Pnad-C'!$1:$1048576,HLOOKUP($C12,'Pnad-C'!$1:$1048576,2,0),0)*100,"-"))</f>
        <v>68.704026937484741</v>
      </c>
      <c r="N12" s="52">
        <f>IF($C12="","",IFERROR(VLOOKUP(N$3&amp;"_"&amp;N$6&amp;"_"&amp;$B12,'Pnad-C'!$1:$1048576,HLOOKUP($C12,'Pnad-C'!$1:$1048576,2,0),0)*100,"-"))</f>
        <v>68.933010101318359</v>
      </c>
      <c r="O12" s="52">
        <f>IF($C12="","",IFERROR(VLOOKUP(O$3&amp;"_"&amp;O$6&amp;"_"&amp;$B12,'Pnad-C'!$1:$1048576,HLOOKUP($C12,'Pnad-C'!$1:$1048576,2,0),0)*100,"-"))</f>
        <v>68.639910221099854</v>
      </c>
      <c r="P12" s="53"/>
      <c r="Q12" s="52">
        <f>IF($C12="","",IFERROR(VLOOKUP(Q$3&amp;"_"&amp;Q$6&amp;"_"&amp;$B12,'Pnad-C'!$1:$1048576,HLOOKUP($C12,'Pnad-C'!$1:$1048576,2,0),0)*100,"-"))</f>
        <v>68.509286642074585</v>
      </c>
      <c r="R12" s="52">
        <f>IF($C12="","",IFERROR(VLOOKUP(R$3&amp;"_"&amp;R$6&amp;"_"&amp;$B12,'Pnad-C'!$1:$1048576,HLOOKUP($C12,'Pnad-C'!$1:$1048576,2,0),0)*100,"-"))</f>
        <v>68.519198894500732</v>
      </c>
      <c r="S12" s="52">
        <f>IF($C12="","",IFERROR(VLOOKUP(S$3&amp;"_"&amp;S$6&amp;"_"&amp;$B12,'Pnad-C'!$1:$1048576,HLOOKUP($C12,'Pnad-C'!$1:$1048576,2,0),0)*100,"-"))</f>
        <v>68.552643060684204</v>
      </c>
      <c r="T12" s="52">
        <f>IF($C12="","",IFERROR(VLOOKUP(T$3&amp;"_"&amp;T$6&amp;"_"&amp;$B12,'Pnad-C'!$1:$1048576,HLOOKUP($C12,'Pnad-C'!$1:$1048576,2,0),0)*100,"-"))</f>
        <v>68.170899152755737</v>
      </c>
      <c r="U12" s="52">
        <f>IF($C12="","",IFERROR(VLOOKUP(U$3&amp;"_"&amp;U$6&amp;"_"&amp;$B12,'Pnad-C'!$1:$1048576,HLOOKUP($C12,'Pnad-C'!$1:$1048576,2,0),0)*100,"-"))</f>
        <v>68.438005447387695</v>
      </c>
      <c r="V12" s="53"/>
      <c r="W12" s="52">
        <f>IF($C12="","",IFERROR(VLOOKUP(W$3&amp;"_"&amp;W$6&amp;"_"&amp;$B12,'Pnad-C'!$1:$1048576,HLOOKUP($C12,'Pnad-C'!$1:$1048576,2,0),0)*100,"-"))</f>
        <v>67.677056789398193</v>
      </c>
      <c r="X12" s="52">
        <f>IF($C12="","",IFERROR(VLOOKUP(X$3&amp;"_"&amp;X$6&amp;"_"&amp;$B12,'Pnad-C'!$1:$1048576,HLOOKUP($C12,'Pnad-C'!$1:$1048576,2,0),0)*100,"-"))</f>
        <v>67.380684614181519</v>
      </c>
      <c r="Y12" s="52">
        <f>IF($C12="","",IFERROR(VLOOKUP(Y$3&amp;"_"&amp;Y$6&amp;"_"&amp;$B12,'Pnad-C'!$1:$1048576,HLOOKUP($C12,'Pnad-C'!$1:$1048576,2,0),0)*100,"-"))</f>
        <v>67.260020971298218</v>
      </c>
      <c r="Z12" s="52">
        <f>IF($C12="","",IFERROR(VLOOKUP(Z$3&amp;"_"&amp;Z$6&amp;"_"&amp;$B12,'Pnad-C'!$1:$1048576,HLOOKUP($C12,'Pnad-C'!$1:$1048576,2,0),0)*100,"-"))</f>
        <v>67.303788661956787</v>
      </c>
      <c r="AA12" s="52">
        <f>IF($C12="","",IFERROR(VLOOKUP(AA$3&amp;"_"&amp;AA$6&amp;"_"&amp;$B12,'Pnad-C'!$1:$1048576,HLOOKUP($C12,'Pnad-C'!$1:$1048576,2,0),0)*100,"-"))</f>
        <v>67.405390739440918</v>
      </c>
      <c r="AB12" s="53"/>
      <c r="AC12" s="52">
        <f>IF($C12="","",IFERROR(VLOOKUP(AC$3&amp;"_"&amp;AC$6&amp;"_"&amp;$B12,'Pnad-C'!$1:$1048576,HLOOKUP($C12,'Pnad-C'!$1:$1048576,2,0),0)*100,"-"))</f>
        <v>67.018628120422363</v>
      </c>
      <c r="AD12" s="52">
        <f>IF($C12="","",IFERROR(VLOOKUP(AD$3&amp;"_"&amp;AD$6&amp;"_"&amp;$B12,'Pnad-C'!$1:$1048576,HLOOKUP($C12,'Pnad-C'!$1:$1048576,2,0),0)*100,"-"))</f>
        <v>67.018628120422363</v>
      </c>
    </row>
    <row r="13" spans="1:30" s="50" customFormat="1" ht="15" customHeight="1" x14ac:dyDescent="0.25">
      <c r="A13" s="45"/>
      <c r="B13" s="45" t="s">
        <v>15</v>
      </c>
      <c r="C13" s="46"/>
      <c r="D13" s="47" t="s">
        <v>16</v>
      </c>
      <c r="E13" s="54" t="str">
        <f>IF($C13="","",IFERROR(VLOOKUP(E$3&amp;"_"&amp;E$6&amp;"_"&amp;$B13,'Pnad-C'!$1:$1048576,HLOOKUP($C13,'Pnad-C'!$1:$1048576,2,0),0)*100,"-"))</f>
        <v/>
      </c>
      <c r="F13" s="54" t="str">
        <f>IF($C13="","",IFERROR(VLOOKUP(F$3&amp;"_"&amp;F$6&amp;"_"&amp;$B13,'Pnad-C'!$1:$1048576,HLOOKUP($C13,'Pnad-C'!$1:$1048576,2,0),0)*100,"-"))</f>
        <v/>
      </c>
      <c r="G13" s="54" t="str">
        <f>IF($C13="","",IFERROR(VLOOKUP(G$3&amp;"_"&amp;G$6&amp;"_"&amp;$B13,'Pnad-C'!$1:$1048576,HLOOKUP($C13,'Pnad-C'!$1:$1048576,2,0),0)*100,"-"))</f>
        <v/>
      </c>
      <c r="H13" s="54" t="str">
        <f>IF($C13="","",IFERROR(VLOOKUP(H$3&amp;"_"&amp;H$6&amp;"_"&amp;$B13,'Pnad-C'!$1:$1048576,HLOOKUP($C13,'Pnad-C'!$1:$1048576,2,0),0)*100,"-"))</f>
        <v/>
      </c>
      <c r="I13" s="54" t="str">
        <f>IF($C13="","",IFERROR(VLOOKUP(I$3&amp;"_"&amp;I$6&amp;"_"&amp;$B13,'Pnad-C'!$1:$1048576,HLOOKUP($C13,'Pnad-C'!$1:$1048576,2,0),0)*100,"-"))</f>
        <v/>
      </c>
      <c r="J13" s="55"/>
      <c r="K13" s="54" t="str">
        <f>IF($C13="","",IFERROR(VLOOKUP(K$3&amp;"_"&amp;K$6&amp;"_"&amp;$B13,'Pnad-C'!$1:$1048576,HLOOKUP($C13,'Pnad-C'!$1:$1048576,2,0),0)*100,"-"))</f>
        <v/>
      </c>
      <c r="L13" s="54" t="str">
        <f>IF($C13="","",IFERROR(VLOOKUP(L$3&amp;"_"&amp;L$6&amp;"_"&amp;$B13,'Pnad-C'!$1:$1048576,HLOOKUP($C13,'Pnad-C'!$1:$1048576,2,0),0)*100,"-"))</f>
        <v/>
      </c>
      <c r="M13" s="54" t="str">
        <f>IF($C13="","",IFERROR(VLOOKUP(M$3&amp;"_"&amp;M$6&amp;"_"&amp;$B13,'Pnad-C'!$1:$1048576,HLOOKUP($C13,'Pnad-C'!$1:$1048576,2,0),0)*100,"-"))</f>
        <v/>
      </c>
      <c r="N13" s="54" t="str">
        <f>IF($C13="","",IFERROR(VLOOKUP(N$3&amp;"_"&amp;N$6&amp;"_"&amp;$B13,'Pnad-C'!$1:$1048576,HLOOKUP($C13,'Pnad-C'!$1:$1048576,2,0),0)*100,"-"))</f>
        <v/>
      </c>
      <c r="O13" s="54" t="str">
        <f>IF($C13="","",IFERROR(VLOOKUP(O$3&amp;"_"&amp;O$6&amp;"_"&amp;$B13,'Pnad-C'!$1:$1048576,HLOOKUP($C13,'Pnad-C'!$1:$1048576,2,0),0)*100,"-"))</f>
        <v/>
      </c>
      <c r="P13" s="55"/>
      <c r="Q13" s="54" t="str">
        <f>IF($C13="","",IFERROR(VLOOKUP(Q$3&amp;"_"&amp;Q$6&amp;"_"&amp;$B13,'Pnad-C'!$1:$1048576,HLOOKUP($C13,'Pnad-C'!$1:$1048576,2,0),0)*100,"-"))</f>
        <v/>
      </c>
      <c r="R13" s="54" t="str">
        <f>IF($C13="","",IFERROR(VLOOKUP(R$3&amp;"_"&amp;R$6&amp;"_"&amp;$B13,'Pnad-C'!$1:$1048576,HLOOKUP($C13,'Pnad-C'!$1:$1048576,2,0),0)*100,"-"))</f>
        <v/>
      </c>
      <c r="S13" s="54" t="str">
        <f>IF($C13="","",IFERROR(VLOOKUP(S$3&amp;"_"&amp;S$6&amp;"_"&amp;$B13,'Pnad-C'!$1:$1048576,HLOOKUP($C13,'Pnad-C'!$1:$1048576,2,0),0)*100,"-"))</f>
        <v/>
      </c>
      <c r="T13" s="54" t="str">
        <f>IF($C13="","",IFERROR(VLOOKUP(T$3&amp;"_"&amp;T$6&amp;"_"&amp;$B13,'Pnad-C'!$1:$1048576,HLOOKUP($C13,'Pnad-C'!$1:$1048576,2,0),0)*100,"-"))</f>
        <v/>
      </c>
      <c r="U13" s="54" t="str">
        <f>IF($C13="","",IFERROR(VLOOKUP(U$3&amp;"_"&amp;U$6&amp;"_"&amp;$B13,'Pnad-C'!$1:$1048576,HLOOKUP($C13,'Pnad-C'!$1:$1048576,2,0),0)*100,"-"))</f>
        <v/>
      </c>
      <c r="V13" s="55"/>
      <c r="W13" s="54" t="str">
        <f>IF($C13="","",IFERROR(VLOOKUP(W$3&amp;"_"&amp;W$6&amp;"_"&amp;$B13,'Pnad-C'!$1:$1048576,HLOOKUP($C13,'Pnad-C'!$1:$1048576,2,0),0)*100,"-"))</f>
        <v/>
      </c>
      <c r="X13" s="54" t="str">
        <f>IF($C13="","",IFERROR(VLOOKUP(X$3&amp;"_"&amp;X$6&amp;"_"&amp;$B13,'Pnad-C'!$1:$1048576,HLOOKUP($C13,'Pnad-C'!$1:$1048576,2,0),0)*100,"-"))</f>
        <v/>
      </c>
      <c r="Y13" s="54" t="str">
        <f>IF($C13="","",IFERROR(VLOOKUP(Y$3&amp;"_"&amp;Y$6&amp;"_"&amp;$B13,'Pnad-C'!$1:$1048576,HLOOKUP($C13,'Pnad-C'!$1:$1048576,2,0),0)*100,"-"))</f>
        <v/>
      </c>
      <c r="Z13" s="54" t="str">
        <f>IF($C13="","",IFERROR(VLOOKUP(Z$3&amp;"_"&amp;Z$6&amp;"_"&amp;$B13,'Pnad-C'!$1:$1048576,HLOOKUP($C13,'Pnad-C'!$1:$1048576,2,0),0)*100,"-"))</f>
        <v/>
      </c>
      <c r="AA13" s="54" t="str">
        <f>IF($C13="","",IFERROR(VLOOKUP(AA$3&amp;"_"&amp;AA$6&amp;"_"&amp;$B13,'Pnad-C'!$1:$1048576,HLOOKUP($C13,'Pnad-C'!$1:$1048576,2,0),0)*100,"-"))</f>
        <v/>
      </c>
      <c r="AB13" s="55"/>
      <c r="AC13" s="54" t="str">
        <f>IF($C13="","",IFERROR(VLOOKUP(AC$3&amp;"_"&amp;AC$6&amp;"_"&amp;$B13,'Pnad-C'!$1:$1048576,HLOOKUP($C13,'Pnad-C'!$1:$1048576,2,0),0)*100,"-"))</f>
        <v/>
      </c>
      <c r="AD13" s="54" t="str">
        <f>IF($C13="","",IFERROR(VLOOKUP(AD$3&amp;"_"&amp;AD$6&amp;"_"&amp;$B13,'Pnad-C'!$1:$1048576,HLOOKUP($C13,'Pnad-C'!$1:$1048576,2,0),0)*100,"-"))</f>
        <v/>
      </c>
    </row>
    <row r="14" spans="1:30" s="50" customFormat="1" ht="15.95" customHeight="1" x14ac:dyDescent="0.25">
      <c r="A14" s="45"/>
      <c r="B14" s="45" t="str">
        <f>B13</f>
        <v>SEMT</v>
      </c>
      <c r="C14" s="46" t="str">
        <f>$C$9&amp;"_masc"</f>
        <v>pia_nemnem_masc</v>
      </c>
      <c r="D14" s="69" t="s">
        <v>32</v>
      </c>
      <c r="E14" s="52">
        <f>IF($C14="","",IFERROR(VLOOKUP(E$3&amp;"_"&amp;E$6&amp;"_"&amp;$B14,'Pnad-C'!$1:$1048576,HLOOKUP($C14,'Pnad-C'!$1:$1048576,2,0),0)*100,"-"))</f>
        <v>31.056320667266846</v>
      </c>
      <c r="F14" s="52">
        <f>IF($C14="","",IFERROR(VLOOKUP(F$3&amp;"_"&amp;F$6&amp;"_"&amp;$B14,'Pnad-C'!$1:$1048576,HLOOKUP($C14,'Pnad-C'!$1:$1048576,2,0),0)*100,"-"))</f>
        <v>31.102731823921204</v>
      </c>
      <c r="G14" s="52">
        <f>IF($C14="","",IFERROR(VLOOKUP(G$3&amp;"_"&amp;G$6&amp;"_"&amp;$B14,'Pnad-C'!$1:$1048576,HLOOKUP($C14,'Pnad-C'!$1:$1048576,2,0),0)*100,"-"))</f>
        <v>30.551633238792419</v>
      </c>
      <c r="H14" s="52">
        <f>IF($C14="","",IFERROR(VLOOKUP(H$3&amp;"_"&amp;H$6&amp;"_"&amp;$B14,'Pnad-C'!$1:$1048576,HLOOKUP($C14,'Pnad-C'!$1:$1048576,2,0),0)*100,"-"))</f>
        <v>30.337798595428467</v>
      </c>
      <c r="I14" s="52">
        <f>IF($C14="","",IFERROR(VLOOKUP(I$3&amp;"_"&amp;I$6&amp;"_"&amp;$B14,'Pnad-C'!$1:$1048576,HLOOKUP($C14,'Pnad-C'!$1:$1048576,2,0),0)*100,"-"))</f>
        <v>30.762121081352234</v>
      </c>
      <c r="J14" s="53"/>
      <c r="K14" s="52">
        <f>IF($C14="","",IFERROR(VLOOKUP(K$3&amp;"_"&amp;K$6&amp;"_"&amp;$B14,'Pnad-C'!$1:$1048576,HLOOKUP($C14,'Pnad-C'!$1:$1048576,2,0),0)*100,"-"))</f>
        <v>30.604133009910583</v>
      </c>
      <c r="L14" s="52">
        <f>IF($C14="","",IFERROR(VLOOKUP(L$3&amp;"_"&amp;L$6&amp;"_"&amp;$B14,'Pnad-C'!$1:$1048576,HLOOKUP($C14,'Pnad-C'!$1:$1048576,2,0),0)*100,"-"))</f>
        <v>30.292871594429016</v>
      </c>
      <c r="M14" s="52">
        <f>IF($C14="","",IFERROR(VLOOKUP(M$3&amp;"_"&amp;M$6&amp;"_"&amp;$B14,'Pnad-C'!$1:$1048576,HLOOKUP($C14,'Pnad-C'!$1:$1048576,2,0),0)*100,"-"))</f>
        <v>30.540499091148376</v>
      </c>
      <c r="N14" s="52">
        <f>IF($C14="","",IFERROR(VLOOKUP(N$3&amp;"_"&amp;N$6&amp;"_"&amp;$B14,'Pnad-C'!$1:$1048576,HLOOKUP($C14,'Pnad-C'!$1:$1048576,2,0),0)*100,"-"))</f>
        <v>30.644896626472473</v>
      </c>
      <c r="O14" s="52">
        <f>IF($C14="","",IFERROR(VLOOKUP(O$3&amp;"_"&amp;O$6&amp;"_"&amp;$B14,'Pnad-C'!$1:$1048576,HLOOKUP($C14,'Pnad-C'!$1:$1048576,2,0),0)*100,"-"))</f>
        <v>30.520600080490112</v>
      </c>
      <c r="P14" s="53"/>
      <c r="Q14" s="52">
        <f>IF($C14="","",IFERROR(VLOOKUP(Q$3&amp;"_"&amp;Q$6&amp;"_"&amp;$B14,'Pnad-C'!$1:$1048576,HLOOKUP($C14,'Pnad-C'!$1:$1048576,2,0),0)*100,"-"))</f>
        <v>31.117871403694153</v>
      </c>
      <c r="R14" s="52">
        <f>IF($C14="","",IFERROR(VLOOKUP(R$3&amp;"_"&amp;R$6&amp;"_"&amp;$B14,'Pnad-C'!$1:$1048576,HLOOKUP($C14,'Pnad-C'!$1:$1048576,2,0),0)*100,"-"))</f>
        <v>31.037488579750061</v>
      </c>
      <c r="S14" s="52">
        <f>IF($C14="","",IFERROR(VLOOKUP(S$3&amp;"_"&amp;S$6&amp;"_"&amp;$B14,'Pnad-C'!$1:$1048576,HLOOKUP($C14,'Pnad-C'!$1:$1048576,2,0),0)*100,"-"))</f>
        <v>31.487077474594116</v>
      </c>
      <c r="T14" s="52">
        <f>IF($C14="","",IFERROR(VLOOKUP(T$3&amp;"_"&amp;T$6&amp;"_"&amp;$B14,'Pnad-C'!$1:$1048576,HLOOKUP($C14,'Pnad-C'!$1:$1048576,2,0),0)*100,"-"))</f>
        <v>31.673616170883179</v>
      </c>
      <c r="U14" s="52">
        <f>IF($C14="","",IFERROR(VLOOKUP(U$3&amp;"_"&amp;U$6&amp;"_"&amp;$B14,'Pnad-C'!$1:$1048576,HLOOKUP($C14,'Pnad-C'!$1:$1048576,2,0),0)*100,"-"))</f>
        <v>31.329011917114258</v>
      </c>
      <c r="V14" s="53"/>
      <c r="W14" s="52">
        <f>IF($C14="","",IFERROR(VLOOKUP(W$3&amp;"_"&amp;W$6&amp;"_"&amp;$B14,'Pnad-C'!$1:$1048576,HLOOKUP($C14,'Pnad-C'!$1:$1048576,2,0),0)*100,"-"))</f>
        <v>31.937423348426819</v>
      </c>
      <c r="X14" s="52">
        <f>IF($C14="","",IFERROR(VLOOKUP(X$3&amp;"_"&amp;X$6&amp;"_"&amp;$B14,'Pnad-C'!$1:$1048576,HLOOKUP($C14,'Pnad-C'!$1:$1048576,2,0),0)*100,"-"))</f>
        <v>31.992289423942566</v>
      </c>
      <c r="Y14" s="52">
        <f>IF($C14="","",IFERROR(VLOOKUP(Y$3&amp;"_"&amp;Y$6&amp;"_"&amp;$B14,'Pnad-C'!$1:$1048576,HLOOKUP($C14,'Pnad-C'!$1:$1048576,2,0),0)*100,"-"))</f>
        <v>31.939023733139038</v>
      </c>
      <c r="Z14" s="52">
        <f>IF($C14="","",IFERROR(VLOOKUP(Z$3&amp;"_"&amp;Z$6&amp;"_"&amp;$B14,'Pnad-C'!$1:$1048576,HLOOKUP($C14,'Pnad-C'!$1:$1048576,2,0),0)*100,"-"))</f>
        <v>31.843966245651245</v>
      </c>
      <c r="AA14" s="52">
        <f>IF($C14="","",IFERROR(VLOOKUP(AA$3&amp;"_"&amp;AA$6&amp;"_"&amp;$B14,'Pnad-C'!$1:$1048576,HLOOKUP($C14,'Pnad-C'!$1:$1048576,2,0),0)*100,"-"))</f>
        <v>31.928175687789917</v>
      </c>
      <c r="AB14" s="53"/>
      <c r="AC14" s="52">
        <f>IF($C14="","",IFERROR(VLOOKUP(AC$3&amp;"_"&amp;AC$6&amp;"_"&amp;$B14,'Pnad-C'!$1:$1048576,HLOOKUP($C14,'Pnad-C'!$1:$1048576,2,0),0)*100,"-"))</f>
        <v>32.321852445602417</v>
      </c>
      <c r="AD14" s="52">
        <f>IF($C14="","",IFERROR(VLOOKUP(AD$3&amp;"_"&amp;AD$6&amp;"_"&amp;$B14,'Pnad-C'!$1:$1048576,HLOOKUP($C14,'Pnad-C'!$1:$1048576,2,0),0)*100,"-"))</f>
        <v>32.321852445602417</v>
      </c>
    </row>
    <row r="15" spans="1:30" s="50" customFormat="1" ht="15.95" customHeight="1" x14ac:dyDescent="0.25">
      <c r="A15" s="45"/>
      <c r="B15" s="45" t="str">
        <f t="shared" ref="B15" si="1">B14</f>
        <v>SEMT</v>
      </c>
      <c r="C15" s="46" t="str">
        <f>$C$9&amp;"_fem"</f>
        <v>pia_nemnem_fem</v>
      </c>
      <c r="D15" s="69" t="s">
        <v>33</v>
      </c>
      <c r="E15" s="52">
        <f>IF($C15="","",IFERROR(VLOOKUP(E$3&amp;"_"&amp;E$6&amp;"_"&amp;$B15,'Pnad-C'!$1:$1048576,HLOOKUP($C15,'Pnad-C'!$1:$1048576,2,0),0)*100,"-"))</f>
        <v>68.943679332733154</v>
      </c>
      <c r="F15" s="52">
        <f>IF($C15="","",IFERROR(VLOOKUP(F$3&amp;"_"&amp;F$6&amp;"_"&amp;$B15,'Pnad-C'!$1:$1048576,HLOOKUP($C15,'Pnad-C'!$1:$1048576,2,0),0)*100,"-"))</f>
        <v>68.897265195846558</v>
      </c>
      <c r="G15" s="52">
        <f>IF($C15="","",IFERROR(VLOOKUP(G$3&amp;"_"&amp;G$6&amp;"_"&amp;$B15,'Pnad-C'!$1:$1048576,HLOOKUP($C15,'Pnad-C'!$1:$1048576,2,0),0)*100,"-"))</f>
        <v>69.448369741439819</v>
      </c>
      <c r="H15" s="52">
        <f>IF($C15="","",IFERROR(VLOOKUP(H$3&amp;"_"&amp;H$6&amp;"_"&amp;$B15,'Pnad-C'!$1:$1048576,HLOOKUP($C15,'Pnad-C'!$1:$1048576,2,0),0)*100,"-"))</f>
        <v>69.662201404571533</v>
      </c>
      <c r="I15" s="52">
        <f>IF($C15="","",IFERROR(VLOOKUP(I$3&amp;"_"&amp;I$6&amp;"_"&amp;$B15,'Pnad-C'!$1:$1048576,HLOOKUP($C15,'Pnad-C'!$1:$1048576,2,0),0)*100,"-"))</f>
        <v>69.237875938415527</v>
      </c>
      <c r="J15" s="53"/>
      <c r="K15" s="52">
        <f>IF($C15="","",IFERROR(VLOOKUP(K$3&amp;"_"&amp;K$6&amp;"_"&amp;$B15,'Pnad-C'!$1:$1048576,HLOOKUP($C15,'Pnad-C'!$1:$1048576,2,0),0)*100,"-"))</f>
        <v>69.395864009857178</v>
      </c>
      <c r="L15" s="52">
        <f>IF($C15="","",IFERROR(VLOOKUP(L$3&amp;"_"&amp;L$6&amp;"_"&amp;$B15,'Pnad-C'!$1:$1048576,HLOOKUP($C15,'Pnad-C'!$1:$1048576,2,0),0)*100,"-"))</f>
        <v>69.707131385803223</v>
      </c>
      <c r="M15" s="52">
        <f>IF($C15="","",IFERROR(VLOOKUP(M$3&amp;"_"&amp;M$6&amp;"_"&amp;$B15,'Pnad-C'!$1:$1048576,HLOOKUP($C15,'Pnad-C'!$1:$1048576,2,0),0)*100,"-"))</f>
        <v>69.459497928619385</v>
      </c>
      <c r="N15" s="52">
        <f>IF($C15="","",IFERROR(VLOOKUP(N$3&amp;"_"&amp;N$6&amp;"_"&amp;$B15,'Pnad-C'!$1:$1048576,HLOOKUP($C15,'Pnad-C'!$1:$1048576,2,0),0)*100,"-"))</f>
        <v>69.355106353759766</v>
      </c>
      <c r="O15" s="52">
        <f>IF($C15="","",IFERROR(VLOOKUP(O$3&amp;"_"&amp;O$6&amp;"_"&amp;$B15,'Pnad-C'!$1:$1048576,HLOOKUP($C15,'Pnad-C'!$1:$1048576,2,0),0)*100,"-"))</f>
        <v>69.479399919509888</v>
      </c>
      <c r="P15" s="53"/>
      <c r="Q15" s="52">
        <f>IF($C15="","",IFERROR(VLOOKUP(Q$3&amp;"_"&amp;Q$6&amp;"_"&amp;$B15,'Pnad-C'!$1:$1048576,HLOOKUP($C15,'Pnad-C'!$1:$1048576,2,0),0)*100,"-"))</f>
        <v>68.882131576538086</v>
      </c>
      <c r="R15" s="52">
        <f>IF($C15="","",IFERROR(VLOOKUP(R$3&amp;"_"&amp;R$6&amp;"_"&amp;$B15,'Pnad-C'!$1:$1048576,HLOOKUP($C15,'Pnad-C'!$1:$1048576,2,0),0)*100,"-"))</f>
        <v>68.962514400482178</v>
      </c>
      <c r="S15" s="52">
        <f>IF($C15="","",IFERROR(VLOOKUP(S$3&amp;"_"&amp;S$6&amp;"_"&amp;$B15,'Pnad-C'!$1:$1048576,HLOOKUP($C15,'Pnad-C'!$1:$1048576,2,0),0)*100,"-"))</f>
        <v>68.512922525405884</v>
      </c>
      <c r="T15" s="52">
        <f>IF($C15="","",IFERROR(VLOOKUP(T$3&amp;"_"&amp;T$6&amp;"_"&amp;$B15,'Pnad-C'!$1:$1048576,HLOOKUP($C15,'Pnad-C'!$1:$1048576,2,0),0)*100,"-"))</f>
        <v>68.326383829116821</v>
      </c>
      <c r="U15" s="52">
        <f>IF($C15="","",IFERROR(VLOOKUP(U$3&amp;"_"&amp;U$6&amp;"_"&amp;$B15,'Pnad-C'!$1:$1048576,HLOOKUP($C15,'Pnad-C'!$1:$1048576,2,0),0)*100,"-"))</f>
        <v>68.670988082885742</v>
      </c>
      <c r="V15" s="53"/>
      <c r="W15" s="52">
        <f>IF($C15="","",IFERROR(VLOOKUP(W$3&amp;"_"&amp;W$6&amp;"_"&amp;$B15,'Pnad-C'!$1:$1048576,HLOOKUP($C15,'Pnad-C'!$1:$1048576,2,0),0)*100,"-"))</f>
        <v>68.06257963180542</v>
      </c>
      <c r="X15" s="52">
        <f>IF($C15="","",IFERROR(VLOOKUP(X$3&amp;"_"&amp;X$6&amp;"_"&amp;$B15,'Pnad-C'!$1:$1048576,HLOOKUP($C15,'Pnad-C'!$1:$1048576,2,0),0)*100,"-"))</f>
        <v>68.007713556289673</v>
      </c>
      <c r="Y15" s="52">
        <f>IF($C15="","",IFERROR(VLOOKUP(Y$3&amp;"_"&amp;Y$6&amp;"_"&amp;$B15,'Pnad-C'!$1:$1048576,HLOOKUP($C15,'Pnad-C'!$1:$1048576,2,0),0)*100,"-"))</f>
        <v>68.060976266860962</v>
      </c>
      <c r="Z15" s="52">
        <f>IF($C15="","",IFERROR(VLOOKUP(Z$3&amp;"_"&amp;Z$6&amp;"_"&amp;$B15,'Pnad-C'!$1:$1048576,HLOOKUP($C15,'Pnad-C'!$1:$1048576,2,0),0)*100,"-"))</f>
        <v>68.156033754348755</v>
      </c>
      <c r="AA15" s="52">
        <f>IF($C15="","",IFERROR(VLOOKUP(AA$3&amp;"_"&amp;AA$6&amp;"_"&amp;$B15,'Pnad-C'!$1:$1048576,HLOOKUP($C15,'Pnad-C'!$1:$1048576,2,0),0)*100,"-"))</f>
        <v>68.071824312210083</v>
      </c>
      <c r="AB15" s="53"/>
      <c r="AC15" s="52">
        <f>IF($C15="","",IFERROR(VLOOKUP(AC$3&amp;"_"&amp;AC$6&amp;"_"&amp;$B15,'Pnad-C'!$1:$1048576,HLOOKUP($C15,'Pnad-C'!$1:$1048576,2,0),0)*100,"-"))</f>
        <v>67.678147554397583</v>
      </c>
      <c r="AD15" s="52">
        <f>IF($C15="","",IFERROR(VLOOKUP(AD$3&amp;"_"&amp;AD$6&amp;"_"&amp;$B15,'Pnad-C'!$1:$1048576,HLOOKUP($C15,'Pnad-C'!$1:$1048576,2,0),0)*100,"-"))</f>
        <v>67.678147554397583</v>
      </c>
    </row>
    <row r="16" spans="1:30" s="50" customFormat="1" ht="15" customHeight="1" x14ac:dyDescent="0.25">
      <c r="A16" s="45"/>
      <c r="B16" s="45" t="s">
        <v>17</v>
      </c>
      <c r="C16" s="46"/>
      <c r="D16" s="57" t="s">
        <v>18</v>
      </c>
      <c r="E16" s="54"/>
      <c r="F16" s="54"/>
      <c r="G16" s="54" t="str">
        <f>IF($C16="","",IFERROR(VLOOKUP(G$3&amp;"_"&amp;G$6&amp;"_"&amp;$B16,'Pnad-C'!$1:$1048576,HLOOKUP($C16,'Pnad-C'!$1:$1048576,2,0),0)*100,"-"))</f>
        <v/>
      </c>
      <c r="H16" s="54" t="str">
        <f>IF($C16="","",IFERROR(VLOOKUP(H$3&amp;"_"&amp;H$6&amp;"_"&amp;$B16,'Pnad-C'!$1:$1048576,HLOOKUP($C16,'Pnad-C'!$1:$1048576,2,0),0)*100,"-"))</f>
        <v/>
      </c>
      <c r="I16" s="54" t="str">
        <f>IF($C16="","",IFERROR(VLOOKUP(I$3&amp;"_"&amp;I$6&amp;"_"&amp;$B16,'Pnad-C'!$1:$1048576,HLOOKUP($C16,'Pnad-C'!$1:$1048576,2,0),0)*100,"-"))</f>
        <v/>
      </c>
      <c r="J16" s="55"/>
      <c r="K16" s="54" t="str">
        <f>IF($C16="","",IFERROR(VLOOKUP(K$3&amp;"_"&amp;K$6&amp;"_"&amp;$B16,'Pnad-C'!$1:$1048576,HLOOKUP($C16,'Pnad-C'!$1:$1048576,2,0),0)*100,"-"))</f>
        <v/>
      </c>
      <c r="L16" s="54" t="str">
        <f>IF($C16="","",IFERROR(VLOOKUP(L$3&amp;"_"&amp;L$6&amp;"_"&amp;$B16,'Pnad-C'!$1:$1048576,HLOOKUP($C16,'Pnad-C'!$1:$1048576,2,0),0)*100,"-"))</f>
        <v/>
      </c>
      <c r="M16" s="54" t="str">
        <f>IF($C16="","",IFERROR(VLOOKUP(M$3&amp;"_"&amp;M$6&amp;"_"&amp;$B16,'Pnad-C'!$1:$1048576,HLOOKUP($C16,'Pnad-C'!$1:$1048576,2,0),0)*100,"-"))</f>
        <v/>
      </c>
      <c r="N16" s="54" t="str">
        <f>IF($C16="","",IFERROR(VLOOKUP(N$3&amp;"_"&amp;N$6&amp;"_"&amp;$B16,'Pnad-C'!$1:$1048576,HLOOKUP($C16,'Pnad-C'!$1:$1048576,2,0),0)*100,"-"))</f>
        <v/>
      </c>
      <c r="O16" s="54" t="str">
        <f>IF($C16="","",IFERROR(VLOOKUP(O$3&amp;"_"&amp;O$6&amp;"_"&amp;$B16,'Pnad-C'!$1:$1048576,HLOOKUP($C16,'Pnad-C'!$1:$1048576,2,0),0)*100,"-"))</f>
        <v/>
      </c>
      <c r="P16" s="55"/>
      <c r="Q16" s="54" t="str">
        <f>IF($C16="","",IFERROR(VLOOKUP(Q$3&amp;"_"&amp;Q$6&amp;"_"&amp;$B16,'Pnad-C'!$1:$1048576,HLOOKUP($C16,'Pnad-C'!$1:$1048576,2,0),0)*100,"-"))</f>
        <v/>
      </c>
      <c r="R16" s="54" t="str">
        <f>IF($C16="","",IFERROR(VLOOKUP(R$3&amp;"_"&amp;R$6&amp;"_"&amp;$B16,'Pnad-C'!$1:$1048576,HLOOKUP($C16,'Pnad-C'!$1:$1048576,2,0),0)*100,"-"))</f>
        <v/>
      </c>
      <c r="S16" s="54" t="str">
        <f>IF($C16="","",IFERROR(VLOOKUP(S$3&amp;"_"&amp;S$6&amp;"_"&amp;$B16,'Pnad-C'!$1:$1048576,HLOOKUP($C16,'Pnad-C'!$1:$1048576,2,0),0)*100,"-"))</f>
        <v/>
      </c>
      <c r="T16" s="54" t="str">
        <f>IF($C16="","",IFERROR(VLOOKUP(T$3&amp;"_"&amp;T$6&amp;"_"&amp;$B16,'Pnad-C'!$1:$1048576,HLOOKUP($C16,'Pnad-C'!$1:$1048576,2,0),0)*100,"-"))</f>
        <v/>
      </c>
      <c r="U16" s="54" t="str">
        <f>IF($C16="","",IFERROR(VLOOKUP(U$3&amp;"_"&amp;U$6&amp;"_"&amp;$B16,'Pnad-C'!$1:$1048576,HLOOKUP($C16,'Pnad-C'!$1:$1048576,2,0),0)*100,"-"))</f>
        <v/>
      </c>
      <c r="V16" s="55"/>
      <c r="W16" s="54" t="str">
        <f>IF($C16="","",IFERROR(VLOOKUP(W$3&amp;"_"&amp;W$6&amp;"_"&amp;$B16,'Pnad-C'!$1:$1048576,HLOOKUP($C16,'Pnad-C'!$1:$1048576,2,0),0)*100,"-"))</f>
        <v/>
      </c>
      <c r="X16" s="54" t="str">
        <f>IF($C16="","",IFERROR(VLOOKUP(X$3&amp;"_"&amp;X$6&amp;"_"&amp;$B16,'Pnad-C'!$1:$1048576,HLOOKUP($C16,'Pnad-C'!$1:$1048576,2,0),0)*100,"-"))</f>
        <v/>
      </c>
      <c r="Y16" s="54" t="str">
        <f>IF($C16="","",IFERROR(VLOOKUP(Y$3&amp;"_"&amp;Y$6&amp;"_"&amp;$B16,'Pnad-C'!$1:$1048576,HLOOKUP($C16,'Pnad-C'!$1:$1048576,2,0),0)*100,"-"))</f>
        <v/>
      </c>
      <c r="Z16" s="54" t="str">
        <f>IF($C16="","",IFERROR(VLOOKUP(Z$3&amp;"_"&amp;Z$6&amp;"_"&amp;$B16,'Pnad-C'!$1:$1048576,HLOOKUP($C16,'Pnad-C'!$1:$1048576,2,0),0)*100,"-"))</f>
        <v/>
      </c>
      <c r="AA16" s="54" t="str">
        <f>IF($C16="","",IFERROR(VLOOKUP(AA$3&amp;"_"&amp;AA$6&amp;"_"&amp;$B16,'Pnad-C'!$1:$1048576,HLOOKUP($C16,'Pnad-C'!$1:$1048576,2,0),0)*100,"-"))</f>
        <v/>
      </c>
      <c r="AB16" s="55"/>
      <c r="AC16" s="54" t="str">
        <f>IF($C16="","",IFERROR(VLOOKUP(AC$3&amp;"_"&amp;AC$6&amp;"_"&amp;$B16,'Pnad-C'!$1:$1048576,HLOOKUP($C16,'Pnad-C'!$1:$1048576,2,0),0)*100,"-"))</f>
        <v/>
      </c>
      <c r="AD16" s="54" t="str">
        <f>IF($C16="","",IFERROR(VLOOKUP(AD$3&amp;"_"&amp;AD$6&amp;"_"&amp;$B16,'Pnad-C'!$1:$1048576,HLOOKUP($C16,'Pnad-C'!$1:$1048576,2,0),0)*100,"-"))</f>
        <v/>
      </c>
    </row>
    <row r="17" spans="1:30" s="50" customFormat="1" ht="15.95" customHeight="1" x14ac:dyDescent="0.25">
      <c r="A17" s="45"/>
      <c r="B17" s="45" t="str">
        <f>B16</f>
        <v>RMRJ</v>
      </c>
      <c r="C17" s="46" t="str">
        <f>$C$9&amp;"_masc"</f>
        <v>pia_nemnem_masc</v>
      </c>
      <c r="D17" s="69" t="s">
        <v>32</v>
      </c>
      <c r="E17" s="52">
        <f>IF($C17="","",IFERROR(VLOOKUP(E$3&amp;"_"&amp;E$6&amp;"_"&amp;$B17,'Pnad-C'!$1:$1048576,HLOOKUP($C17,'Pnad-C'!$1:$1048576,2,0),0)*100,"-"))</f>
        <v>30.406877398490906</v>
      </c>
      <c r="F17" s="52">
        <f>IF($C17="","",IFERROR(VLOOKUP(F$3&amp;"_"&amp;F$6&amp;"_"&amp;$B17,'Pnad-C'!$1:$1048576,HLOOKUP($C17,'Pnad-C'!$1:$1048576,2,0),0)*100,"-"))</f>
        <v>29.417935013771057</v>
      </c>
      <c r="G17" s="52">
        <f>IF($C17="","",IFERROR(VLOOKUP(G$3&amp;"_"&amp;G$6&amp;"_"&amp;$B17,'Pnad-C'!$1:$1048576,HLOOKUP($C17,'Pnad-C'!$1:$1048576,2,0),0)*100,"-"))</f>
        <v>29.194730520248413</v>
      </c>
      <c r="H17" s="52">
        <f>IF($C17="","",IFERROR(VLOOKUP(H$3&amp;"_"&amp;H$6&amp;"_"&amp;$B17,'Pnad-C'!$1:$1048576,HLOOKUP($C17,'Pnad-C'!$1:$1048576,2,0),0)*100,"-"))</f>
        <v>29.171201586723328</v>
      </c>
      <c r="I17" s="52">
        <f>IF($C17="","",IFERROR(VLOOKUP(I$3&amp;"_"&amp;I$6&amp;"_"&amp;$B17,'Pnad-C'!$1:$1048576,HLOOKUP($C17,'Pnad-C'!$1:$1048576,2,0),0)*100,"-"))</f>
        <v>29.547685384750366</v>
      </c>
      <c r="J17" s="53"/>
      <c r="K17" s="52">
        <f>IF($C17="","",IFERROR(VLOOKUP(K$3&amp;"_"&amp;K$6&amp;"_"&amp;$B17,'Pnad-C'!$1:$1048576,HLOOKUP($C17,'Pnad-C'!$1:$1048576,2,0),0)*100,"-"))</f>
        <v>28.604826331138611</v>
      </c>
      <c r="L17" s="52">
        <f>IF($C17="","",IFERROR(VLOOKUP(L$3&amp;"_"&amp;L$6&amp;"_"&amp;$B17,'Pnad-C'!$1:$1048576,HLOOKUP($C17,'Pnad-C'!$1:$1048576,2,0),0)*100,"-"))</f>
        <v>28.835004568099976</v>
      </c>
      <c r="M17" s="52">
        <f>IF($C17="","",IFERROR(VLOOKUP(M$3&amp;"_"&amp;M$6&amp;"_"&amp;$B17,'Pnad-C'!$1:$1048576,HLOOKUP($C17,'Pnad-C'!$1:$1048576,2,0),0)*100,"-"))</f>
        <v>29.092034697532654</v>
      </c>
      <c r="N17" s="52">
        <f>IF($C17="","",IFERROR(VLOOKUP(N$3&amp;"_"&amp;N$6&amp;"_"&amp;$B17,'Pnad-C'!$1:$1048576,HLOOKUP($C17,'Pnad-C'!$1:$1048576,2,0),0)*100,"-"))</f>
        <v>29.938709735870361</v>
      </c>
      <c r="O17" s="52">
        <f>IF($C17="","",IFERROR(VLOOKUP(O$3&amp;"_"&amp;O$6&amp;"_"&amp;$B17,'Pnad-C'!$1:$1048576,HLOOKUP($C17,'Pnad-C'!$1:$1048576,2,0),0)*100,"-"))</f>
        <v>29.1176438331604</v>
      </c>
      <c r="P17" s="53"/>
      <c r="Q17" s="52">
        <f>IF($C17="","",IFERROR(VLOOKUP(Q$3&amp;"_"&amp;Q$6&amp;"_"&amp;$B17,'Pnad-C'!$1:$1048576,HLOOKUP($C17,'Pnad-C'!$1:$1048576,2,0),0)*100,"-"))</f>
        <v>29.787486791610718</v>
      </c>
      <c r="R17" s="52">
        <f>IF($C17="","",IFERROR(VLOOKUP(R$3&amp;"_"&amp;R$6&amp;"_"&amp;$B17,'Pnad-C'!$1:$1048576,HLOOKUP($C17,'Pnad-C'!$1:$1048576,2,0),0)*100,"-"))</f>
        <v>30.07015585899353</v>
      </c>
      <c r="S17" s="52">
        <f>IF($C17="","",IFERROR(VLOOKUP(S$3&amp;"_"&amp;S$6&amp;"_"&amp;$B17,'Pnad-C'!$1:$1048576,HLOOKUP($C17,'Pnad-C'!$1:$1048576,2,0),0)*100,"-"))</f>
        <v>30.552545189857483</v>
      </c>
      <c r="T17" s="52">
        <f>IF($C17="","",IFERROR(VLOOKUP(T$3&amp;"_"&amp;T$6&amp;"_"&amp;$B17,'Pnad-C'!$1:$1048576,HLOOKUP($C17,'Pnad-C'!$1:$1048576,2,0),0)*100,"-"))</f>
        <v>30.610048770904541</v>
      </c>
      <c r="U17" s="52">
        <f>IF($C17="","",IFERROR(VLOOKUP(U$3&amp;"_"&amp;U$6&amp;"_"&amp;$B17,'Pnad-C'!$1:$1048576,HLOOKUP($C17,'Pnad-C'!$1:$1048576,2,0),0)*100,"-"))</f>
        <v>30.255058407783508</v>
      </c>
      <c r="V17" s="53"/>
      <c r="W17" s="52">
        <f>IF($C17="","",IFERROR(VLOOKUP(W$3&amp;"_"&amp;W$6&amp;"_"&amp;$B17,'Pnad-C'!$1:$1048576,HLOOKUP($C17,'Pnad-C'!$1:$1048576,2,0),0)*100,"-"))</f>
        <v>31.032413244247437</v>
      </c>
      <c r="X17" s="52">
        <f>IF($C17="","",IFERROR(VLOOKUP(X$3&amp;"_"&amp;X$6&amp;"_"&amp;$B17,'Pnad-C'!$1:$1048576,HLOOKUP($C17,'Pnad-C'!$1:$1048576,2,0),0)*100,"-"))</f>
        <v>30.651989579200745</v>
      </c>
      <c r="Y17" s="52">
        <f>IF($C17="","",IFERROR(VLOOKUP(Y$3&amp;"_"&amp;Y$6&amp;"_"&amp;$B17,'Pnad-C'!$1:$1048576,HLOOKUP($C17,'Pnad-C'!$1:$1048576,2,0),0)*100,"-"))</f>
        <v>30.548194050788879</v>
      </c>
      <c r="Z17" s="52">
        <f>IF($C17="","",IFERROR(VLOOKUP(Z$3&amp;"_"&amp;Z$6&amp;"_"&amp;$B17,'Pnad-C'!$1:$1048576,HLOOKUP($C17,'Pnad-C'!$1:$1048576,2,0),0)*100,"-"))</f>
        <v>30.236294865608215</v>
      </c>
      <c r="AA17" s="52">
        <f>IF($C17="","",IFERROR(VLOOKUP(AA$3&amp;"_"&amp;AA$6&amp;"_"&amp;$B17,'Pnad-C'!$1:$1048576,HLOOKUP($C17,'Pnad-C'!$1:$1048576,2,0),0)*100,"-"))</f>
        <v>30.617222189903259</v>
      </c>
      <c r="AB17" s="53"/>
      <c r="AC17" s="52">
        <f>IF($C17="","",IFERROR(VLOOKUP(AC$3&amp;"_"&amp;AC$6&amp;"_"&amp;$B17,'Pnad-C'!$1:$1048576,HLOOKUP($C17,'Pnad-C'!$1:$1048576,2,0),0)*100,"-"))</f>
        <v>31.33588433265686</v>
      </c>
      <c r="AD17" s="52">
        <f>IF($C17="","",IFERROR(VLOOKUP(AD$3&amp;"_"&amp;AD$6&amp;"_"&amp;$B17,'Pnad-C'!$1:$1048576,HLOOKUP($C17,'Pnad-C'!$1:$1048576,2,0),0)*100,"-"))</f>
        <v>31.33588433265686</v>
      </c>
    </row>
    <row r="18" spans="1:30" s="50" customFormat="1" ht="15.95" customHeight="1" x14ac:dyDescent="0.25">
      <c r="A18" s="45"/>
      <c r="B18" s="45" t="str">
        <f t="shared" ref="B18" si="2">B17</f>
        <v>RMRJ</v>
      </c>
      <c r="C18" s="46" t="str">
        <f>$C$9&amp;"_fem"</f>
        <v>pia_nemnem_fem</v>
      </c>
      <c r="D18" s="69" t="s">
        <v>33</v>
      </c>
      <c r="E18" s="52">
        <f>IF($C18="","",IFERROR(VLOOKUP(E$3&amp;"_"&amp;E$6&amp;"_"&amp;$B18,'Pnad-C'!$1:$1048576,HLOOKUP($C18,'Pnad-C'!$1:$1048576,2,0),0)*100,"-"))</f>
        <v>69.593125581741333</v>
      </c>
      <c r="F18" s="52">
        <f>IF($C18="","",IFERROR(VLOOKUP(F$3&amp;"_"&amp;F$6&amp;"_"&amp;$B18,'Pnad-C'!$1:$1048576,HLOOKUP($C18,'Pnad-C'!$1:$1048576,2,0),0)*100,"-"))</f>
        <v>70.582067966461182</v>
      </c>
      <c r="G18" s="52">
        <f>IF($C18="","",IFERROR(VLOOKUP(G$3&amp;"_"&amp;G$6&amp;"_"&amp;$B18,'Pnad-C'!$1:$1048576,HLOOKUP($C18,'Pnad-C'!$1:$1048576,2,0),0)*100,"-"))</f>
        <v>70.805269479751587</v>
      </c>
      <c r="H18" s="52">
        <f>IF($C18="","",IFERROR(VLOOKUP(H$3&amp;"_"&amp;H$6&amp;"_"&amp;$B18,'Pnad-C'!$1:$1048576,HLOOKUP($C18,'Pnad-C'!$1:$1048576,2,0),0)*100,"-"))</f>
        <v>70.828801393508911</v>
      </c>
      <c r="I18" s="52">
        <f>IF($C18="","",IFERROR(VLOOKUP(I$3&amp;"_"&amp;I$6&amp;"_"&amp;$B18,'Pnad-C'!$1:$1048576,HLOOKUP($C18,'Pnad-C'!$1:$1048576,2,0),0)*100,"-"))</f>
        <v>70.452314615249634</v>
      </c>
      <c r="J18" s="53"/>
      <c r="K18" s="52">
        <f>IF($C18="","",IFERROR(VLOOKUP(K$3&amp;"_"&amp;K$6&amp;"_"&amp;$B18,'Pnad-C'!$1:$1048576,HLOOKUP($C18,'Pnad-C'!$1:$1048576,2,0),0)*100,"-"))</f>
        <v>71.39517068862915</v>
      </c>
      <c r="L18" s="52">
        <f>IF($C18="","",IFERROR(VLOOKUP(L$3&amp;"_"&amp;L$6&amp;"_"&amp;$B18,'Pnad-C'!$1:$1048576,HLOOKUP($C18,'Pnad-C'!$1:$1048576,2,0),0)*100,"-"))</f>
        <v>71.164995431900024</v>
      </c>
      <c r="M18" s="52">
        <f>IF($C18="","",IFERROR(VLOOKUP(M$3&amp;"_"&amp;M$6&amp;"_"&amp;$B18,'Pnad-C'!$1:$1048576,HLOOKUP($C18,'Pnad-C'!$1:$1048576,2,0),0)*100,"-"))</f>
        <v>70.907968282699585</v>
      </c>
      <c r="N18" s="52">
        <f>IF($C18="","",IFERROR(VLOOKUP(N$3&amp;"_"&amp;N$6&amp;"_"&amp;$B18,'Pnad-C'!$1:$1048576,HLOOKUP($C18,'Pnad-C'!$1:$1048576,2,0),0)*100,"-"))</f>
        <v>70.061290264129639</v>
      </c>
      <c r="O18" s="52">
        <f>IF($C18="","",IFERROR(VLOOKUP(O$3&amp;"_"&amp;O$6&amp;"_"&amp;$B18,'Pnad-C'!$1:$1048576,HLOOKUP($C18,'Pnad-C'!$1:$1048576,2,0),0)*100,"-"))</f>
        <v>70.8823561668396</v>
      </c>
      <c r="P18" s="53"/>
      <c r="Q18" s="52">
        <f>IF($C18="","",IFERROR(VLOOKUP(Q$3&amp;"_"&amp;Q$6&amp;"_"&amp;$B18,'Pnad-C'!$1:$1048576,HLOOKUP($C18,'Pnad-C'!$1:$1048576,2,0),0)*100,"-"))</f>
        <v>70.212513208389282</v>
      </c>
      <c r="R18" s="52">
        <f>IF($C18="","",IFERROR(VLOOKUP(R$3&amp;"_"&amp;R$6&amp;"_"&amp;$B18,'Pnad-C'!$1:$1048576,HLOOKUP($C18,'Pnad-C'!$1:$1048576,2,0),0)*100,"-"))</f>
        <v>69.92984414100647</v>
      </c>
      <c r="S18" s="52">
        <f>IF($C18="","",IFERROR(VLOOKUP(S$3&amp;"_"&amp;S$6&amp;"_"&amp;$B18,'Pnad-C'!$1:$1048576,HLOOKUP($C18,'Pnad-C'!$1:$1048576,2,0),0)*100,"-"))</f>
        <v>69.447451829910278</v>
      </c>
      <c r="T18" s="52">
        <f>IF($C18="","",IFERROR(VLOOKUP(T$3&amp;"_"&amp;T$6&amp;"_"&amp;$B18,'Pnad-C'!$1:$1048576,HLOOKUP($C18,'Pnad-C'!$1:$1048576,2,0),0)*100,"-"))</f>
        <v>69.389951229095459</v>
      </c>
      <c r="U18" s="52">
        <f>IF($C18="","",IFERROR(VLOOKUP(U$3&amp;"_"&amp;U$6&amp;"_"&amp;$B18,'Pnad-C'!$1:$1048576,HLOOKUP($C18,'Pnad-C'!$1:$1048576,2,0),0)*100,"-"))</f>
        <v>69.744938611984253</v>
      </c>
      <c r="V18" s="53"/>
      <c r="W18" s="52">
        <f>IF($C18="","",IFERROR(VLOOKUP(W$3&amp;"_"&amp;W$6&amp;"_"&amp;$B18,'Pnad-C'!$1:$1048576,HLOOKUP($C18,'Pnad-C'!$1:$1048576,2,0),0)*100,"-"))</f>
        <v>68.967586755752563</v>
      </c>
      <c r="X18" s="52">
        <f>IF($C18="","",IFERROR(VLOOKUP(X$3&amp;"_"&amp;X$6&amp;"_"&amp;$B18,'Pnad-C'!$1:$1048576,HLOOKUP($C18,'Pnad-C'!$1:$1048576,2,0),0)*100,"-"))</f>
        <v>69.348007440567017</v>
      </c>
      <c r="Y18" s="52">
        <f>IF($C18="","",IFERROR(VLOOKUP(Y$3&amp;"_"&amp;Y$6&amp;"_"&amp;$B18,'Pnad-C'!$1:$1048576,HLOOKUP($C18,'Pnad-C'!$1:$1048576,2,0),0)*100,"-"))</f>
        <v>69.451802968978882</v>
      </c>
      <c r="Z18" s="52">
        <f>IF($C18="","",IFERROR(VLOOKUP(Z$3&amp;"_"&amp;Z$6&amp;"_"&amp;$B18,'Pnad-C'!$1:$1048576,HLOOKUP($C18,'Pnad-C'!$1:$1048576,2,0),0)*100,"-"))</f>
        <v>69.763702154159546</v>
      </c>
      <c r="AA18" s="52">
        <f>IF($C18="","",IFERROR(VLOOKUP(AA$3&amp;"_"&amp;AA$6&amp;"_"&amp;$B18,'Pnad-C'!$1:$1048576,HLOOKUP($C18,'Pnad-C'!$1:$1048576,2,0),0)*100,"-"))</f>
        <v>69.382774829864502</v>
      </c>
      <c r="AB18" s="53"/>
      <c r="AC18" s="52">
        <f>IF($C18="","",IFERROR(VLOOKUP(AC$3&amp;"_"&amp;AC$6&amp;"_"&amp;$B18,'Pnad-C'!$1:$1048576,HLOOKUP($C18,'Pnad-C'!$1:$1048576,2,0),0)*100,"-"))</f>
        <v>68.66411566734314</v>
      </c>
      <c r="AD18" s="52">
        <f>IF($C18="","",IFERROR(VLOOKUP(AD$3&amp;"_"&amp;AD$6&amp;"_"&amp;$B18,'Pnad-C'!$1:$1048576,HLOOKUP($C18,'Pnad-C'!$1:$1048576,2,0),0)*100,"-"))</f>
        <v>68.66411566734314</v>
      </c>
    </row>
    <row r="19" spans="1:30" s="50" customFormat="1" ht="15" customHeight="1" x14ac:dyDescent="0.25">
      <c r="A19" s="45"/>
      <c r="B19" s="45" t="s">
        <v>19</v>
      </c>
      <c r="C19" s="46"/>
      <c r="D19" s="47" t="s">
        <v>20</v>
      </c>
      <c r="E19" s="54" t="str">
        <f>IF($C19="","",IFERROR(VLOOKUP(E$3&amp;"_"&amp;E$6&amp;"_"&amp;$B19,'Pnad-C'!$1:$1048576,HLOOKUP($C19,'Pnad-C'!$1:$1048576,2,0),0)*100,"-"))</f>
        <v/>
      </c>
      <c r="F19" s="54" t="str">
        <f>IF($C19="","",IFERROR(VLOOKUP(F$3&amp;"_"&amp;F$6&amp;"_"&amp;$B19,'Pnad-C'!$1:$1048576,HLOOKUP($C19,'Pnad-C'!$1:$1048576,2,0),0)*100,"-"))</f>
        <v/>
      </c>
      <c r="G19" s="54" t="str">
        <f>IF($C19="","",IFERROR(VLOOKUP(G$3&amp;"_"&amp;G$6&amp;"_"&amp;$B19,'Pnad-C'!$1:$1048576,HLOOKUP($C19,'Pnad-C'!$1:$1048576,2,0),0)*100,"-"))</f>
        <v/>
      </c>
      <c r="H19" s="54" t="str">
        <f>IF($C19="","",IFERROR(VLOOKUP(H$3&amp;"_"&amp;H$6&amp;"_"&amp;$B19,'Pnad-C'!$1:$1048576,HLOOKUP($C19,'Pnad-C'!$1:$1048576,2,0),0)*100,"-"))</f>
        <v/>
      </c>
      <c r="I19" s="54" t="str">
        <f>IF($C19="","",IFERROR(VLOOKUP(I$3&amp;"_"&amp;I$6&amp;"_"&amp;$B19,'Pnad-C'!$1:$1048576,HLOOKUP($C19,'Pnad-C'!$1:$1048576,2,0),0)*100,"-"))</f>
        <v/>
      </c>
      <c r="J19" s="55"/>
      <c r="K19" s="54" t="str">
        <f>IF($C19="","",IFERROR(VLOOKUP(K$3&amp;"_"&amp;K$6&amp;"_"&amp;$B19,'Pnad-C'!$1:$1048576,HLOOKUP($C19,'Pnad-C'!$1:$1048576,2,0),0)*100,"-"))</f>
        <v/>
      </c>
      <c r="L19" s="54" t="str">
        <f>IF($C19="","",IFERROR(VLOOKUP(L$3&amp;"_"&amp;L$6&amp;"_"&amp;$B19,'Pnad-C'!$1:$1048576,HLOOKUP($C19,'Pnad-C'!$1:$1048576,2,0),0)*100,"-"))</f>
        <v/>
      </c>
      <c r="M19" s="54" t="str">
        <f>IF($C19="","",IFERROR(VLOOKUP(M$3&amp;"_"&amp;M$6&amp;"_"&amp;$B19,'Pnad-C'!$1:$1048576,HLOOKUP($C19,'Pnad-C'!$1:$1048576,2,0),0)*100,"-"))</f>
        <v/>
      </c>
      <c r="N19" s="54" t="str">
        <f>IF($C19="","",IFERROR(VLOOKUP(N$3&amp;"_"&amp;N$6&amp;"_"&amp;$B19,'Pnad-C'!$1:$1048576,HLOOKUP($C19,'Pnad-C'!$1:$1048576,2,0),0)*100,"-"))</f>
        <v/>
      </c>
      <c r="O19" s="54" t="str">
        <f>IF($C19="","",IFERROR(VLOOKUP(O$3&amp;"_"&amp;O$6&amp;"_"&amp;$B19,'Pnad-C'!$1:$1048576,HLOOKUP($C19,'Pnad-C'!$1:$1048576,2,0),0)*100,"-"))</f>
        <v/>
      </c>
      <c r="P19" s="55"/>
      <c r="Q19" s="54" t="str">
        <f>IF($C19="","",IFERROR(VLOOKUP(Q$3&amp;"_"&amp;Q$6&amp;"_"&amp;$B19,'Pnad-C'!$1:$1048576,HLOOKUP($C19,'Pnad-C'!$1:$1048576,2,0),0)*100,"-"))</f>
        <v/>
      </c>
      <c r="R19" s="54" t="str">
        <f>IF($C19="","",IFERROR(VLOOKUP(R$3&amp;"_"&amp;R$6&amp;"_"&amp;$B19,'Pnad-C'!$1:$1048576,HLOOKUP($C19,'Pnad-C'!$1:$1048576,2,0),0)*100,"-"))</f>
        <v/>
      </c>
      <c r="S19" s="54" t="str">
        <f>IF($C19="","",IFERROR(VLOOKUP(S$3&amp;"_"&amp;S$6&amp;"_"&amp;$B19,'Pnad-C'!$1:$1048576,HLOOKUP($C19,'Pnad-C'!$1:$1048576,2,0),0)*100,"-"))</f>
        <v/>
      </c>
      <c r="T19" s="54" t="str">
        <f>IF($C19="","",IFERROR(VLOOKUP(T$3&amp;"_"&amp;T$6&amp;"_"&amp;$B19,'Pnad-C'!$1:$1048576,HLOOKUP($C19,'Pnad-C'!$1:$1048576,2,0),0)*100,"-"))</f>
        <v/>
      </c>
      <c r="U19" s="54" t="str">
        <f>IF($C19="","",IFERROR(VLOOKUP(U$3&amp;"_"&amp;U$6&amp;"_"&amp;$B19,'Pnad-C'!$1:$1048576,HLOOKUP($C19,'Pnad-C'!$1:$1048576,2,0),0)*100,"-"))</f>
        <v/>
      </c>
      <c r="V19" s="55"/>
      <c r="W19" s="54" t="str">
        <f>IF($C19="","",IFERROR(VLOOKUP(W$3&amp;"_"&amp;W$6&amp;"_"&amp;$B19,'Pnad-C'!$1:$1048576,HLOOKUP($C19,'Pnad-C'!$1:$1048576,2,0),0)*100,"-"))</f>
        <v/>
      </c>
      <c r="X19" s="54" t="str">
        <f>IF($C19="","",IFERROR(VLOOKUP(X$3&amp;"_"&amp;X$6&amp;"_"&amp;$B19,'Pnad-C'!$1:$1048576,HLOOKUP($C19,'Pnad-C'!$1:$1048576,2,0),0)*100,"-"))</f>
        <v/>
      </c>
      <c r="Y19" s="54" t="str">
        <f>IF($C19="","",IFERROR(VLOOKUP(Y$3&amp;"_"&amp;Y$6&amp;"_"&amp;$B19,'Pnad-C'!$1:$1048576,HLOOKUP($C19,'Pnad-C'!$1:$1048576,2,0),0)*100,"-"))</f>
        <v/>
      </c>
      <c r="Z19" s="54" t="str">
        <f>IF($C19="","",IFERROR(VLOOKUP(Z$3&amp;"_"&amp;Z$6&amp;"_"&amp;$B19,'Pnad-C'!$1:$1048576,HLOOKUP($C19,'Pnad-C'!$1:$1048576,2,0),0)*100,"-"))</f>
        <v/>
      </c>
      <c r="AA19" s="54" t="str">
        <f>IF($C19="","",IFERROR(VLOOKUP(AA$3&amp;"_"&amp;AA$6&amp;"_"&amp;$B19,'Pnad-C'!$1:$1048576,HLOOKUP($C19,'Pnad-C'!$1:$1048576,2,0),0)*100,"-"))</f>
        <v/>
      </c>
      <c r="AB19" s="55"/>
      <c r="AC19" s="54" t="str">
        <f>IF($C19="","",IFERROR(VLOOKUP(AC$3&amp;"_"&amp;AC$6&amp;"_"&amp;$B19,'Pnad-C'!$1:$1048576,HLOOKUP($C19,'Pnad-C'!$1:$1048576,2,0),0)*100,"-"))</f>
        <v/>
      </c>
      <c r="AD19" s="54" t="str">
        <f>IF($C19="","",IFERROR(VLOOKUP(AD$3&amp;"_"&amp;AD$6&amp;"_"&amp;$B19,'Pnad-C'!$1:$1048576,HLOOKUP($C19,'Pnad-C'!$1:$1048576,2,0),0)*100,"-"))</f>
        <v/>
      </c>
    </row>
    <row r="20" spans="1:30" s="50" customFormat="1" ht="15.95" customHeight="1" x14ac:dyDescent="0.25">
      <c r="A20" s="45"/>
      <c r="B20" s="45" t="str">
        <f>B19</f>
        <v>RJ</v>
      </c>
      <c r="C20" s="46" t="str">
        <f>$C$9&amp;"_masc"</f>
        <v>pia_nemnem_masc</v>
      </c>
      <c r="D20" s="69" t="s">
        <v>32</v>
      </c>
      <c r="E20" s="52">
        <f>IF($C20="","",IFERROR(VLOOKUP(E$3&amp;"_"&amp;E$6&amp;"_"&amp;$B20,'Pnad-C'!$1:$1048576,HLOOKUP($C20,'Pnad-C'!$1:$1048576,2,0),0)*100,"-"))</f>
        <v>29.821345210075378</v>
      </c>
      <c r="F20" s="52">
        <f>IF($C20="","",IFERROR(VLOOKUP(F$3&amp;"_"&amp;F$6&amp;"_"&amp;$B20,'Pnad-C'!$1:$1048576,HLOOKUP($C20,'Pnad-C'!$1:$1048576,2,0),0)*100,"-"))</f>
        <v>28.869861364364624</v>
      </c>
      <c r="G20" s="52">
        <f>IF($C20="","",IFERROR(VLOOKUP(G$3&amp;"_"&amp;G$6&amp;"_"&amp;$B20,'Pnad-C'!$1:$1048576,HLOOKUP($C20,'Pnad-C'!$1:$1048576,2,0),0)*100,"-"))</f>
        <v>28.765246272087097</v>
      </c>
      <c r="H20" s="52">
        <f>IF($C20="","",IFERROR(VLOOKUP(H$3&amp;"_"&amp;H$6&amp;"_"&amp;$B20,'Pnad-C'!$1:$1048576,HLOOKUP($C20,'Pnad-C'!$1:$1048576,2,0),0)*100,"-"))</f>
        <v>28.89760434627533</v>
      </c>
      <c r="I20" s="52">
        <f>IF($C20="","",IFERROR(VLOOKUP(I$3&amp;"_"&amp;I$6&amp;"_"&amp;$B20,'Pnad-C'!$1:$1048576,HLOOKUP($C20,'Pnad-C'!$1:$1048576,2,0),0)*100,"-"))</f>
        <v>29.088515043258667</v>
      </c>
      <c r="J20" s="53"/>
      <c r="K20" s="52">
        <f>IF($C20="","",IFERROR(VLOOKUP(K$3&amp;"_"&amp;K$6&amp;"_"&amp;$B20,'Pnad-C'!$1:$1048576,HLOOKUP($C20,'Pnad-C'!$1:$1048576,2,0),0)*100,"-"))</f>
        <v>28.636088967323303</v>
      </c>
      <c r="L20" s="52">
        <f>IF($C20="","",IFERROR(VLOOKUP(L$3&amp;"_"&amp;L$6&amp;"_"&amp;$B20,'Pnad-C'!$1:$1048576,HLOOKUP($C20,'Pnad-C'!$1:$1048576,2,0),0)*100,"-"))</f>
        <v>28.793546557426453</v>
      </c>
      <c r="M20" s="52">
        <f>IF($C20="","",IFERROR(VLOOKUP(M$3&amp;"_"&amp;M$6&amp;"_"&amp;$B20,'Pnad-C'!$1:$1048576,HLOOKUP($C20,'Pnad-C'!$1:$1048576,2,0),0)*100,"-"))</f>
        <v>29.351446032524109</v>
      </c>
      <c r="N20" s="52">
        <f>IF($C20="","",IFERROR(VLOOKUP(N$3&amp;"_"&amp;N$6&amp;"_"&amp;$B20,'Pnad-C'!$1:$1048576,HLOOKUP($C20,'Pnad-C'!$1:$1048576,2,0),0)*100,"-"))</f>
        <v>29.27781343460083</v>
      </c>
      <c r="O20" s="52">
        <f>IF($C20="","",IFERROR(VLOOKUP(O$3&amp;"_"&amp;O$6&amp;"_"&amp;$B20,'Pnad-C'!$1:$1048576,HLOOKUP($C20,'Pnad-C'!$1:$1048576,2,0),0)*100,"-"))</f>
        <v>29.014724493026733</v>
      </c>
      <c r="P20" s="53"/>
      <c r="Q20" s="52">
        <f>IF($C20="","",IFERROR(VLOOKUP(Q$3&amp;"_"&amp;Q$6&amp;"_"&amp;$B20,'Pnad-C'!$1:$1048576,HLOOKUP($C20,'Pnad-C'!$1:$1048576,2,0),0)*100,"-"))</f>
        <v>29.165706038475037</v>
      </c>
      <c r="R20" s="52">
        <f>IF($C20="","",IFERROR(VLOOKUP(R$3&amp;"_"&amp;R$6&amp;"_"&amp;$B20,'Pnad-C'!$1:$1048576,HLOOKUP($C20,'Pnad-C'!$1:$1048576,2,0),0)*100,"-"))</f>
        <v>29.660549759864807</v>
      </c>
      <c r="S20" s="52">
        <f>IF($C20="","",IFERROR(VLOOKUP(S$3&amp;"_"&amp;S$6&amp;"_"&amp;$B20,'Pnad-C'!$1:$1048576,HLOOKUP($C20,'Pnad-C'!$1:$1048576,2,0),0)*100,"-"))</f>
        <v>29.865232110023499</v>
      </c>
      <c r="T20" s="52">
        <f>IF($C20="","",IFERROR(VLOOKUP(T$3&amp;"_"&amp;T$6&amp;"_"&amp;$B20,'Pnad-C'!$1:$1048576,HLOOKUP($C20,'Pnad-C'!$1:$1048576,2,0),0)*100,"-"))</f>
        <v>30.536934733390808</v>
      </c>
      <c r="U20" s="52">
        <f>IF($C20="","",IFERROR(VLOOKUP(U$3&amp;"_"&amp;U$6&amp;"_"&amp;$B20,'Pnad-C'!$1:$1048576,HLOOKUP($C20,'Pnad-C'!$1:$1048576,2,0),0)*100,"-"))</f>
        <v>29.807105660438538</v>
      </c>
      <c r="V20" s="53"/>
      <c r="W20" s="52">
        <f>IF($C20="","",IFERROR(VLOOKUP(W$3&amp;"_"&amp;W$6&amp;"_"&amp;$B20,'Pnad-C'!$1:$1048576,HLOOKUP($C20,'Pnad-C'!$1:$1048576,2,0),0)*100,"-"))</f>
        <v>30.606406927108765</v>
      </c>
      <c r="X20" s="52">
        <f>IF($C20="","",IFERROR(VLOOKUP(X$3&amp;"_"&amp;X$6&amp;"_"&amp;$B20,'Pnad-C'!$1:$1048576,HLOOKUP($C20,'Pnad-C'!$1:$1048576,2,0),0)*100,"-"))</f>
        <v>30.701443552970886</v>
      </c>
      <c r="Y20" s="52">
        <f>IF($C20="","",IFERROR(VLOOKUP(Y$3&amp;"_"&amp;Y$6&amp;"_"&amp;$B20,'Pnad-C'!$1:$1048576,HLOOKUP($C20,'Pnad-C'!$1:$1048576,2,0),0)*100,"-"))</f>
        <v>30.666083097457886</v>
      </c>
      <c r="Z20" s="52">
        <f>IF($C20="","",IFERROR(VLOOKUP(Z$3&amp;"_"&amp;Z$6&amp;"_"&amp;$B20,'Pnad-C'!$1:$1048576,HLOOKUP($C20,'Pnad-C'!$1:$1048576,2,0),0)*100,"-"))</f>
        <v>30.478614568710327</v>
      </c>
      <c r="AA20" s="52">
        <f>IF($C20="","",IFERROR(VLOOKUP(AA$3&amp;"_"&amp;AA$6&amp;"_"&amp;$B20,'Pnad-C'!$1:$1048576,HLOOKUP($C20,'Pnad-C'!$1:$1048576,2,0),0)*100,"-"))</f>
        <v>30.613136291503906</v>
      </c>
      <c r="AB20" s="53"/>
      <c r="AC20" s="52">
        <f>IF($C20="","",IFERROR(VLOOKUP(AC$3&amp;"_"&amp;AC$6&amp;"_"&amp;$B20,'Pnad-C'!$1:$1048576,HLOOKUP($C20,'Pnad-C'!$1:$1048576,2,0),0)*100,"-"))</f>
        <v>30.752119421958923</v>
      </c>
      <c r="AD20" s="52">
        <f>IF($C20="","",IFERROR(VLOOKUP(AD$3&amp;"_"&amp;AD$6&amp;"_"&amp;$B20,'Pnad-C'!$1:$1048576,HLOOKUP($C20,'Pnad-C'!$1:$1048576,2,0),0)*100,"-"))</f>
        <v>30.752119421958923</v>
      </c>
    </row>
    <row r="21" spans="1:30" s="50" customFormat="1" ht="15.95" customHeight="1" thickBot="1" x14ac:dyDescent="0.3">
      <c r="A21" s="45"/>
      <c r="B21" s="45" t="str">
        <f t="shared" ref="B21" si="3">B20</f>
        <v>RJ</v>
      </c>
      <c r="C21" s="46" t="str">
        <f>$C$9&amp;"_fem"</f>
        <v>pia_nemnem_fem</v>
      </c>
      <c r="D21" s="69" t="s">
        <v>33</v>
      </c>
      <c r="E21" s="52">
        <f>IF($C21="","",IFERROR(VLOOKUP(E$3&amp;"_"&amp;E$6&amp;"_"&amp;$B21,'Pnad-C'!$1:$1048576,HLOOKUP($C21,'Pnad-C'!$1:$1048576,2,0),0)*100,"-"))</f>
        <v>70.17865777015686</v>
      </c>
      <c r="F21" s="52">
        <f>IF($C21="","",IFERROR(VLOOKUP(F$3&amp;"_"&amp;F$6&amp;"_"&amp;$B21,'Pnad-C'!$1:$1048576,HLOOKUP($C21,'Pnad-C'!$1:$1048576,2,0),0)*100,"-"))</f>
        <v>71.130138635635376</v>
      </c>
      <c r="G21" s="52">
        <f>IF($C21="","",IFERROR(VLOOKUP(G$3&amp;"_"&amp;G$6&amp;"_"&amp;$B21,'Pnad-C'!$1:$1048576,HLOOKUP($C21,'Pnad-C'!$1:$1048576,2,0),0)*100,"-"))</f>
        <v>71.234756708145142</v>
      </c>
      <c r="H21" s="52">
        <f>IF($C21="","",IFERROR(VLOOKUP(H$3&amp;"_"&amp;H$6&amp;"_"&amp;$B21,'Pnad-C'!$1:$1048576,HLOOKUP($C21,'Pnad-C'!$1:$1048576,2,0),0)*100,"-"))</f>
        <v>71.102392673492432</v>
      </c>
      <c r="I21" s="52">
        <f>IF($C21="","",IFERROR(VLOOKUP(I$3&amp;"_"&amp;I$6&amp;"_"&amp;$B21,'Pnad-C'!$1:$1048576,HLOOKUP($C21,'Pnad-C'!$1:$1048576,2,0),0)*100,"-"))</f>
        <v>70.911484956741333</v>
      </c>
      <c r="J21" s="53"/>
      <c r="K21" s="52">
        <f>IF($C21="","",IFERROR(VLOOKUP(K$3&amp;"_"&amp;K$6&amp;"_"&amp;$B21,'Pnad-C'!$1:$1048576,HLOOKUP($C21,'Pnad-C'!$1:$1048576,2,0),0)*100,"-"))</f>
        <v>71.363908052444458</v>
      </c>
      <c r="L21" s="52">
        <f>IF($C21="","",IFERROR(VLOOKUP(L$3&amp;"_"&amp;L$6&amp;"_"&amp;$B21,'Pnad-C'!$1:$1048576,HLOOKUP($C21,'Pnad-C'!$1:$1048576,2,0),0)*100,"-"))</f>
        <v>71.206450462341309</v>
      </c>
      <c r="M21" s="52">
        <f>IF($C21="","",IFERROR(VLOOKUP(M$3&amp;"_"&amp;M$6&amp;"_"&amp;$B21,'Pnad-C'!$1:$1048576,HLOOKUP($C21,'Pnad-C'!$1:$1048576,2,0),0)*100,"-"))</f>
        <v>70.64855694770813</v>
      </c>
      <c r="N21" s="52">
        <f>IF($C21="","",IFERROR(VLOOKUP(N$3&amp;"_"&amp;N$6&amp;"_"&amp;$B21,'Pnad-C'!$1:$1048576,HLOOKUP($C21,'Pnad-C'!$1:$1048576,2,0),0)*100,"-"))</f>
        <v>70.72218656539917</v>
      </c>
      <c r="O21" s="52">
        <f>IF($C21="","",IFERROR(VLOOKUP(O$3&amp;"_"&amp;O$6&amp;"_"&amp;$B21,'Pnad-C'!$1:$1048576,HLOOKUP($C21,'Pnad-C'!$1:$1048576,2,0),0)*100,"-"))</f>
        <v>70.985275506973267</v>
      </c>
      <c r="P21" s="53"/>
      <c r="Q21" s="52">
        <f>IF($C21="","",IFERROR(VLOOKUP(Q$3&amp;"_"&amp;Q$6&amp;"_"&amp;$B21,'Pnad-C'!$1:$1048576,HLOOKUP($C21,'Pnad-C'!$1:$1048576,2,0),0)*100,"-"))</f>
        <v>70.834296941757202</v>
      </c>
      <c r="R21" s="52">
        <f>IF($C21="","",IFERROR(VLOOKUP(R$3&amp;"_"&amp;R$6&amp;"_"&amp;$B21,'Pnad-C'!$1:$1048576,HLOOKUP($C21,'Pnad-C'!$1:$1048576,2,0),0)*100,"-"))</f>
        <v>70.339447259902954</v>
      </c>
      <c r="S21" s="52">
        <f>IF($C21="","",IFERROR(VLOOKUP(S$3&amp;"_"&amp;S$6&amp;"_"&amp;$B21,'Pnad-C'!$1:$1048576,HLOOKUP($C21,'Pnad-C'!$1:$1048576,2,0),0)*100,"-"))</f>
        <v>70.13477087020874</v>
      </c>
      <c r="T21" s="52">
        <f>IF($C21="","",IFERROR(VLOOKUP(T$3&amp;"_"&amp;T$6&amp;"_"&amp;$B21,'Pnad-C'!$1:$1048576,HLOOKUP($C21,'Pnad-C'!$1:$1048576,2,0),0)*100,"-"))</f>
        <v>69.463068246841431</v>
      </c>
      <c r="U21" s="52">
        <f>IF($C21="","",IFERROR(VLOOKUP(U$3&amp;"_"&amp;U$6&amp;"_"&amp;$B21,'Pnad-C'!$1:$1048576,HLOOKUP($C21,'Pnad-C'!$1:$1048576,2,0),0)*100,"-"))</f>
        <v>70.192897319793701</v>
      </c>
      <c r="V21" s="53"/>
      <c r="W21" s="52">
        <f>IF($C21="","",IFERROR(VLOOKUP(W$3&amp;"_"&amp;W$6&amp;"_"&amp;$B21,'Pnad-C'!$1:$1048576,HLOOKUP($C21,'Pnad-C'!$1:$1048576,2,0),0)*100,"-"))</f>
        <v>69.393593072891235</v>
      </c>
      <c r="X21" s="52">
        <f>IF($C21="","",IFERROR(VLOOKUP(X$3&amp;"_"&amp;X$6&amp;"_"&amp;$B21,'Pnad-C'!$1:$1048576,HLOOKUP($C21,'Pnad-C'!$1:$1048576,2,0),0)*100,"-"))</f>
        <v>69.298553466796875</v>
      </c>
      <c r="Y21" s="52">
        <f>IF($C21="","",IFERROR(VLOOKUP(Y$3&amp;"_"&amp;Y$6&amp;"_"&amp;$B21,'Pnad-C'!$1:$1048576,HLOOKUP($C21,'Pnad-C'!$1:$1048576,2,0),0)*100,"-"))</f>
        <v>69.333916902542114</v>
      </c>
      <c r="Z21" s="52">
        <f>IF($C21="","",IFERROR(VLOOKUP(Z$3&amp;"_"&amp;Z$6&amp;"_"&amp;$B21,'Pnad-C'!$1:$1048576,HLOOKUP($C21,'Pnad-C'!$1:$1048576,2,0),0)*100,"-"))</f>
        <v>69.521385431289673</v>
      </c>
      <c r="AA21" s="52">
        <f>IF($C21="","",IFERROR(VLOOKUP(AA$3&amp;"_"&amp;AA$6&amp;"_"&amp;$B21,'Pnad-C'!$1:$1048576,HLOOKUP($C21,'Pnad-C'!$1:$1048576,2,0),0)*100,"-"))</f>
        <v>69.386863708496094</v>
      </c>
      <c r="AB21" s="53"/>
      <c r="AC21" s="52">
        <f>IF($C21="","",IFERROR(VLOOKUP(AC$3&amp;"_"&amp;AC$6&amp;"_"&amp;$B21,'Pnad-C'!$1:$1048576,HLOOKUP($C21,'Pnad-C'!$1:$1048576,2,0),0)*100,"-"))</f>
        <v>69.247883558273315</v>
      </c>
      <c r="AD21" s="52">
        <f>IF($C21="","",IFERROR(VLOOKUP(AD$3&amp;"_"&amp;AD$6&amp;"_"&amp;$B21,'Pnad-C'!$1:$1048576,HLOOKUP($C21,'Pnad-C'!$1:$1048576,2,0),0)*100,"-"))</f>
        <v>69.247883558273315</v>
      </c>
    </row>
    <row r="22" spans="1:30" ht="15.75" thickTop="1" x14ac:dyDescent="0.25">
      <c r="D22" s="60" t="s">
        <v>21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</row>
    <row r="23" spans="1:30" x14ac:dyDescent="0.25">
      <c r="D23" s="62" t="s">
        <v>22</v>
      </c>
    </row>
    <row r="24" spans="1:30" x14ac:dyDescent="0.25">
      <c r="D24" s="63" t="s">
        <v>23</v>
      </c>
    </row>
    <row r="25" spans="1:30" x14ac:dyDescent="0.25">
      <c r="D25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23.710937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69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Distribuição percentual da população em idade ativa que nem estuda e nem trabalha segundo grau de instrução: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26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15" customHeight="1" x14ac:dyDescent="0.25">
      <c r="A10" s="45"/>
      <c r="B10" s="45" t="s">
        <v>8</v>
      </c>
      <c r="C10" s="46"/>
      <c r="D10" s="47" t="s">
        <v>9</v>
      </c>
      <c r="E10" s="48"/>
      <c r="F10" s="48"/>
      <c r="G10" s="48"/>
      <c r="H10" s="48"/>
      <c r="I10" s="48"/>
      <c r="J10" s="49"/>
      <c r="K10" s="48"/>
      <c r="L10" s="48"/>
      <c r="M10" s="48"/>
      <c r="N10" s="48"/>
      <c r="O10" s="48"/>
      <c r="P10" s="49"/>
      <c r="Q10" s="48"/>
      <c r="R10" s="48"/>
      <c r="S10" s="48"/>
      <c r="T10" s="48"/>
      <c r="U10" s="48"/>
      <c r="V10" s="49"/>
      <c r="W10" s="48"/>
      <c r="X10" s="48"/>
      <c r="Y10" s="48"/>
      <c r="Z10" s="48"/>
      <c r="AA10" s="48"/>
      <c r="AB10" s="49"/>
      <c r="AC10" s="48"/>
      <c r="AD10" s="48"/>
    </row>
    <row r="11" spans="1:30" s="50" customFormat="1" ht="15.95" customHeight="1" x14ac:dyDescent="0.25">
      <c r="A11" s="45"/>
      <c r="B11" s="45" t="str">
        <f>B10</f>
        <v>BRA</v>
      </c>
      <c r="C11" s="46" t="str">
        <f>$C$9&amp;"_seminst"</f>
        <v>pia_nemnem_seminst</v>
      </c>
      <c r="D11" s="69" t="s">
        <v>34</v>
      </c>
      <c r="E11" s="52">
        <f>IF($C11="","",IFERROR(VLOOKUP(E$3&amp;"_"&amp;E$6&amp;"_"&amp;$B11,'Pnad-C'!$1:$1048576,HLOOKUP($C11,'Pnad-C'!$1:$1048576,2,0),0)*100,"-"))</f>
        <v>19.106657803058624</v>
      </c>
      <c r="F11" s="52">
        <f>IF($C11="","",IFERROR(VLOOKUP(F$3&amp;"_"&amp;F$6&amp;"_"&amp;$B11,'Pnad-C'!$1:$1048576,HLOOKUP($C11,'Pnad-C'!$1:$1048576,2,0),0)*100,"-"))</f>
        <v>18.718044459819794</v>
      </c>
      <c r="G11" s="52">
        <f>IF($C11="","",IFERROR(VLOOKUP(G$3&amp;"_"&amp;G$6&amp;"_"&amp;$B11,'Pnad-C'!$1:$1048576,HLOOKUP($C11,'Pnad-C'!$1:$1048576,2,0),0)*100,"-"))</f>
        <v>18.462991714477539</v>
      </c>
      <c r="H11" s="52">
        <f>IF($C11="","",IFERROR(VLOOKUP(H$3&amp;"_"&amp;H$6&amp;"_"&amp;$B11,'Pnad-C'!$1:$1048576,HLOOKUP($C11,'Pnad-C'!$1:$1048576,2,0),0)*100,"-"))</f>
        <v>18.213349580764771</v>
      </c>
      <c r="I11" s="52">
        <f>IF($C11="","",IFERROR(VLOOKUP(I$3&amp;"_"&amp;I$6&amp;"_"&amp;$B11,'Pnad-C'!$1:$1048576,HLOOKUP($C11,'Pnad-C'!$1:$1048576,2,0),0)*100,"-"))</f>
        <v>18.625260889530182</v>
      </c>
      <c r="J11" s="53"/>
      <c r="K11" s="52">
        <f>IF($C11="","",IFERROR(VLOOKUP(K$3&amp;"_"&amp;K$6&amp;"_"&amp;$B11,'Pnad-C'!$1:$1048576,HLOOKUP($C11,'Pnad-C'!$1:$1048576,2,0),0)*100,"-"))</f>
        <v>17.7559494972229</v>
      </c>
      <c r="L11" s="52">
        <f>IF($C11="","",IFERROR(VLOOKUP(L$3&amp;"_"&amp;L$6&amp;"_"&amp;$B11,'Pnad-C'!$1:$1048576,HLOOKUP($C11,'Pnad-C'!$1:$1048576,2,0),0)*100,"-"))</f>
        <v>17.944155633449554</v>
      </c>
      <c r="M11" s="52">
        <f>IF($C11="","",IFERROR(VLOOKUP(M$3&amp;"_"&amp;M$6&amp;"_"&amp;$B11,'Pnad-C'!$1:$1048576,HLOOKUP($C11,'Pnad-C'!$1:$1048576,2,0),0)*100,"-"))</f>
        <v>17.934322357177734</v>
      </c>
      <c r="N11" s="52">
        <f>IF($C11="","",IFERROR(VLOOKUP(N$3&amp;"_"&amp;N$6&amp;"_"&amp;$B11,'Pnad-C'!$1:$1048576,HLOOKUP($C11,'Pnad-C'!$1:$1048576,2,0),0)*100,"-"))</f>
        <v>17.790362238883972</v>
      </c>
      <c r="O11" s="52">
        <f>IF($C11="","",IFERROR(VLOOKUP(O$3&amp;"_"&amp;O$6&amp;"_"&amp;$B11,'Pnad-C'!$1:$1048576,HLOOKUP($C11,'Pnad-C'!$1:$1048576,2,0),0)*100,"-"))</f>
        <v>17.85619705915451</v>
      </c>
      <c r="P11" s="53"/>
      <c r="Q11" s="52">
        <f>IF($C11="","",IFERROR(VLOOKUP(Q$3&amp;"_"&amp;Q$6&amp;"_"&amp;$B11,'Pnad-C'!$1:$1048576,HLOOKUP($C11,'Pnad-C'!$1:$1048576,2,0),0)*100,"-"))</f>
        <v>17.303177714347839</v>
      </c>
      <c r="R11" s="52">
        <f>IF($C11="","",IFERROR(VLOOKUP(R$3&amp;"_"&amp;R$6&amp;"_"&amp;$B11,'Pnad-C'!$1:$1048576,HLOOKUP($C11,'Pnad-C'!$1:$1048576,2,0),0)*100,"-"))</f>
        <v>17.204077541828156</v>
      </c>
      <c r="S11" s="52">
        <f>IF($C11="","",IFERROR(VLOOKUP(S$3&amp;"_"&amp;S$6&amp;"_"&amp;$B11,'Pnad-C'!$1:$1048576,HLOOKUP($C11,'Pnad-C'!$1:$1048576,2,0),0)*100,"-"))</f>
        <v>17.36849844455719</v>
      </c>
      <c r="T11" s="52">
        <f>IF($C11="","",IFERROR(VLOOKUP(T$3&amp;"_"&amp;T$6&amp;"_"&amp;$B11,'Pnad-C'!$1:$1048576,HLOOKUP($C11,'Pnad-C'!$1:$1048576,2,0),0)*100,"-"))</f>
        <v>16.916099190711975</v>
      </c>
      <c r="U11" s="52">
        <f>IF($C11="","",IFERROR(VLOOKUP(U$3&amp;"_"&amp;U$6&amp;"_"&amp;$B11,'Pnad-C'!$1:$1048576,HLOOKUP($C11,'Pnad-C'!$1:$1048576,2,0),0)*100,"-"))</f>
        <v>17.19796359539032</v>
      </c>
      <c r="V11" s="53"/>
      <c r="W11" s="52">
        <f>IF($C11="","",IFERROR(VLOOKUP(W$3&amp;"_"&amp;W$6&amp;"_"&amp;$B11,'Pnad-C'!$1:$1048576,HLOOKUP($C11,'Pnad-C'!$1:$1048576,2,0),0)*100,"-"))</f>
        <v>16.426880657672882</v>
      </c>
      <c r="X11" s="52">
        <f>IF($C11="","",IFERROR(VLOOKUP(X$3&amp;"_"&amp;X$6&amp;"_"&amp;$B11,'Pnad-C'!$1:$1048576,HLOOKUP($C11,'Pnad-C'!$1:$1048576,2,0),0)*100,"-"))</f>
        <v>16.134855151176453</v>
      </c>
      <c r="Y11" s="52">
        <f>IF($C11="","",IFERROR(VLOOKUP(Y$3&amp;"_"&amp;Y$6&amp;"_"&amp;$B11,'Pnad-C'!$1:$1048576,HLOOKUP($C11,'Pnad-C'!$1:$1048576,2,0),0)*100,"-"))</f>
        <v>16.056887805461884</v>
      </c>
      <c r="Z11" s="52">
        <f>IF($C11="","",IFERROR(VLOOKUP(Z$3&amp;"_"&amp;Z$6&amp;"_"&amp;$B11,'Pnad-C'!$1:$1048576,HLOOKUP($C11,'Pnad-C'!$1:$1048576,2,0),0)*100,"-"))</f>
        <v>22.25489616394043</v>
      </c>
      <c r="AA11" s="52">
        <f>IF($C11="","",IFERROR(VLOOKUP(AA$3&amp;"_"&amp;AA$6&amp;"_"&amp;$B11,'Pnad-C'!$1:$1048576,HLOOKUP($C11,'Pnad-C'!$1:$1048576,2,0),0)*100,"-"))</f>
        <v>17.718380689620972</v>
      </c>
      <c r="AB11" s="53"/>
      <c r="AC11" s="52">
        <f>IF($C11="","",IFERROR(VLOOKUP(AC$3&amp;"_"&amp;AC$6&amp;"_"&amp;$B11,'Pnad-C'!$1:$1048576,HLOOKUP($C11,'Pnad-C'!$1:$1048576,2,0),0)*100,"-"))</f>
        <v>19.592736661434174</v>
      </c>
      <c r="AD11" s="52">
        <f>IF($C11="","",IFERROR(VLOOKUP(AD$3&amp;"_"&amp;AD$6&amp;"_"&amp;$B11,'Pnad-C'!$1:$1048576,HLOOKUP($C11,'Pnad-C'!$1:$1048576,2,0),0)*100,"-"))</f>
        <v>19.592736661434174</v>
      </c>
    </row>
    <row r="12" spans="1:30" s="50" customFormat="1" ht="15.95" customHeight="1" x14ac:dyDescent="0.25">
      <c r="A12" s="45"/>
      <c r="B12" s="45" t="str">
        <f t="shared" ref="B12:B15" si="0">B11</f>
        <v>BRA</v>
      </c>
      <c r="C12" s="46" t="str">
        <f>$C$9&amp;"_fund_incomp"</f>
        <v>pia_nemnem_fund_incomp</v>
      </c>
      <c r="D12" s="69" t="s">
        <v>35</v>
      </c>
      <c r="E12" s="52">
        <f>IF($C12="","",IFERROR(VLOOKUP(E$3&amp;"_"&amp;E$6&amp;"_"&amp;$B12,'Pnad-C'!$1:$1048576,HLOOKUP($C12,'Pnad-C'!$1:$1048576,2,0),0)*100,"-"))</f>
        <v>38.473221659660339</v>
      </c>
      <c r="F12" s="52">
        <f>IF($C12="","",IFERROR(VLOOKUP(F$3&amp;"_"&amp;F$6&amp;"_"&amp;$B12,'Pnad-C'!$1:$1048576,HLOOKUP($C12,'Pnad-C'!$1:$1048576,2,0),0)*100,"-"))</f>
        <v>39.454934000968933</v>
      </c>
      <c r="G12" s="52">
        <f>IF($C12="","",IFERROR(VLOOKUP(G$3&amp;"_"&amp;G$6&amp;"_"&amp;$B12,'Pnad-C'!$1:$1048576,HLOOKUP($C12,'Pnad-C'!$1:$1048576,2,0),0)*100,"-"))</f>
        <v>40.313339233398438</v>
      </c>
      <c r="H12" s="52">
        <f>IF($C12="","",IFERROR(VLOOKUP(H$3&amp;"_"&amp;H$6&amp;"_"&amp;$B12,'Pnad-C'!$1:$1048576,HLOOKUP($C12,'Pnad-C'!$1:$1048576,2,0),0)*100,"-"))</f>
        <v>40.435007214546204</v>
      </c>
      <c r="I12" s="52">
        <f>IF($C12="","",IFERROR(VLOOKUP(I$3&amp;"_"&amp;I$6&amp;"_"&amp;$B12,'Pnad-C'!$1:$1048576,HLOOKUP($C12,'Pnad-C'!$1:$1048576,2,0),0)*100,"-"))</f>
        <v>39.669126272201538</v>
      </c>
      <c r="J12" s="53"/>
      <c r="K12" s="52">
        <f>IF($C12="","",IFERROR(VLOOKUP(K$3&amp;"_"&amp;K$6&amp;"_"&amp;$B12,'Pnad-C'!$1:$1048576,HLOOKUP($C12,'Pnad-C'!$1:$1048576,2,0),0)*100,"-"))</f>
        <v>39.627957344055176</v>
      </c>
      <c r="L12" s="52">
        <f>IF($C12="","",IFERROR(VLOOKUP(L$3&amp;"_"&amp;L$6&amp;"_"&amp;$B12,'Pnad-C'!$1:$1048576,HLOOKUP($C12,'Pnad-C'!$1:$1048576,2,0),0)*100,"-"))</f>
        <v>39.494636654853821</v>
      </c>
      <c r="M12" s="52">
        <f>IF($C12="","",IFERROR(VLOOKUP(M$3&amp;"_"&amp;M$6&amp;"_"&amp;$B12,'Pnad-C'!$1:$1048576,HLOOKUP($C12,'Pnad-C'!$1:$1048576,2,0),0)*100,"-"))</f>
        <v>39.487999677658081</v>
      </c>
      <c r="N12" s="52">
        <f>IF($C12="","",IFERROR(VLOOKUP(N$3&amp;"_"&amp;N$6&amp;"_"&amp;$B12,'Pnad-C'!$1:$1048576,HLOOKUP($C12,'Pnad-C'!$1:$1048576,2,0),0)*100,"-"))</f>
        <v>39.710924029350281</v>
      </c>
      <c r="O12" s="52">
        <f>IF($C12="","",IFERROR(VLOOKUP(O$3&amp;"_"&amp;O$6&amp;"_"&amp;$B12,'Pnad-C'!$1:$1048576,HLOOKUP($C12,'Pnad-C'!$1:$1048576,2,0),0)*100,"-"))</f>
        <v>39.580380916595459</v>
      </c>
      <c r="P12" s="53"/>
      <c r="Q12" s="52">
        <f>IF($C12="","",IFERROR(VLOOKUP(Q$3&amp;"_"&amp;Q$6&amp;"_"&amp;$B12,'Pnad-C'!$1:$1048576,HLOOKUP($C12,'Pnad-C'!$1:$1048576,2,0),0)*100,"-"))</f>
        <v>38.733386993408203</v>
      </c>
      <c r="R12" s="52">
        <f>IF($C12="","",IFERROR(VLOOKUP(R$3&amp;"_"&amp;R$6&amp;"_"&amp;$B12,'Pnad-C'!$1:$1048576,HLOOKUP($C12,'Pnad-C'!$1:$1048576,2,0),0)*100,"-"))</f>
        <v>38.979670405387878</v>
      </c>
      <c r="S12" s="52">
        <f>IF($C12="","",IFERROR(VLOOKUP(S$3&amp;"_"&amp;S$6&amp;"_"&amp;$B12,'Pnad-C'!$1:$1048576,HLOOKUP($C12,'Pnad-C'!$1:$1048576,2,0),0)*100,"-"))</f>
        <v>39.061766862869263</v>
      </c>
      <c r="T12" s="52">
        <f>IF($C12="","",IFERROR(VLOOKUP(T$3&amp;"_"&amp;T$6&amp;"_"&amp;$B12,'Pnad-C'!$1:$1048576,HLOOKUP($C12,'Pnad-C'!$1:$1048576,2,0),0)*100,"-"))</f>
        <v>39.316782355308533</v>
      </c>
      <c r="U12" s="52">
        <f>IF($C12="","",IFERROR(VLOOKUP(U$3&amp;"_"&amp;U$6&amp;"_"&amp;$B12,'Pnad-C'!$1:$1048576,HLOOKUP($C12,'Pnad-C'!$1:$1048576,2,0),0)*100,"-"))</f>
        <v>39.022901654243469</v>
      </c>
      <c r="V12" s="53"/>
      <c r="W12" s="52">
        <f>IF($C12="","",IFERROR(VLOOKUP(W$3&amp;"_"&amp;W$6&amp;"_"&amp;$B12,'Pnad-C'!$1:$1048576,HLOOKUP($C12,'Pnad-C'!$1:$1048576,2,0),0)*100,"-"))</f>
        <v>38.19708526134491</v>
      </c>
      <c r="X12" s="52">
        <f>IF($C12="","",IFERROR(VLOOKUP(X$3&amp;"_"&amp;X$6&amp;"_"&amp;$B12,'Pnad-C'!$1:$1048576,HLOOKUP($C12,'Pnad-C'!$1:$1048576,2,0),0)*100,"-"))</f>
        <v>38.561969995498657</v>
      </c>
      <c r="Y12" s="52">
        <f>IF($C12="","",IFERROR(VLOOKUP(Y$3&amp;"_"&amp;Y$6&amp;"_"&amp;$B12,'Pnad-C'!$1:$1048576,HLOOKUP($C12,'Pnad-C'!$1:$1048576,2,0),0)*100,"-"))</f>
        <v>38.377270102500916</v>
      </c>
      <c r="Z12" s="52">
        <f>IF($C12="","",IFERROR(VLOOKUP(Z$3&amp;"_"&amp;Z$6&amp;"_"&amp;$B12,'Pnad-C'!$1:$1048576,HLOOKUP($C12,'Pnad-C'!$1:$1048576,2,0),0)*100,"-"))</f>
        <v>33.497211337089539</v>
      </c>
      <c r="AA12" s="52">
        <f>IF($C12="","",IFERROR(VLOOKUP(AA$3&amp;"_"&amp;AA$6&amp;"_"&amp;$B12,'Pnad-C'!$1:$1048576,HLOOKUP($C12,'Pnad-C'!$1:$1048576,2,0),0)*100,"-"))</f>
        <v>37.158384919166565</v>
      </c>
      <c r="AB12" s="53"/>
      <c r="AC12" s="52">
        <f>IF($C12="","",IFERROR(VLOOKUP(AC$3&amp;"_"&amp;AC$6&amp;"_"&amp;$B12,'Pnad-C'!$1:$1048576,HLOOKUP($C12,'Pnad-C'!$1:$1048576,2,0),0)*100,"-"))</f>
        <v>34.251672029495239</v>
      </c>
      <c r="AD12" s="52">
        <f>IF($C12="","",IFERROR(VLOOKUP(AD$3&amp;"_"&amp;AD$6&amp;"_"&amp;$B12,'Pnad-C'!$1:$1048576,HLOOKUP($C12,'Pnad-C'!$1:$1048576,2,0),0)*100,"-"))</f>
        <v>34.251672029495239</v>
      </c>
    </row>
    <row r="13" spans="1:30" s="50" customFormat="1" ht="15.95" customHeight="1" x14ac:dyDescent="0.25">
      <c r="A13" s="45"/>
      <c r="B13" s="45" t="str">
        <f t="shared" si="0"/>
        <v>BRA</v>
      </c>
      <c r="C13" s="46" t="str">
        <f>$C$9&amp;"_fund_comp"</f>
        <v>pia_nemnem_fund_comp</v>
      </c>
      <c r="D13" s="69" t="s">
        <v>36</v>
      </c>
      <c r="E13" s="52">
        <f>IF($C13="","",IFERROR(VLOOKUP(E$3&amp;"_"&amp;E$6&amp;"_"&amp;$B13,'Pnad-C'!$1:$1048576,HLOOKUP($C13,'Pnad-C'!$1:$1048576,2,0),0)*100,"-"))</f>
        <v>9.4924412667751312</v>
      </c>
      <c r="F13" s="52">
        <f>IF($C13="","",IFERROR(VLOOKUP(F$3&amp;"_"&amp;F$6&amp;"_"&amp;$B13,'Pnad-C'!$1:$1048576,HLOOKUP($C13,'Pnad-C'!$1:$1048576,2,0),0)*100,"-"))</f>
        <v>9.699007123708725</v>
      </c>
      <c r="G13" s="52">
        <f>IF($C13="","",IFERROR(VLOOKUP(G$3&amp;"_"&amp;G$6&amp;"_"&amp;$B13,'Pnad-C'!$1:$1048576,HLOOKUP($C13,'Pnad-C'!$1:$1048576,2,0),0)*100,"-"))</f>
        <v>9.7677983343601227</v>
      </c>
      <c r="H13" s="52">
        <f>IF($C13="","",IFERROR(VLOOKUP(H$3&amp;"_"&amp;H$6&amp;"_"&amp;$B13,'Pnad-C'!$1:$1048576,HLOOKUP($C13,'Pnad-C'!$1:$1048576,2,0),0)*100,"-"))</f>
        <v>9.6538715064525604</v>
      </c>
      <c r="I13" s="52">
        <f>IF($C13="","",IFERROR(VLOOKUP(I$3&amp;"_"&amp;I$6&amp;"_"&amp;$B13,'Pnad-C'!$1:$1048576,HLOOKUP($C13,'Pnad-C'!$1:$1048576,2,0),0)*100,"-"))</f>
        <v>9.653279185295105</v>
      </c>
      <c r="J13" s="53"/>
      <c r="K13" s="52">
        <f>IF($C13="","",IFERROR(VLOOKUP(K$3&amp;"_"&amp;K$6&amp;"_"&amp;$B13,'Pnad-C'!$1:$1048576,HLOOKUP($C13,'Pnad-C'!$1:$1048576,2,0),0)*100,"-"))</f>
        <v>9.3506589531898499</v>
      </c>
      <c r="L13" s="52">
        <f>IF($C13="","",IFERROR(VLOOKUP(L$3&amp;"_"&amp;L$6&amp;"_"&amp;$B13,'Pnad-C'!$1:$1048576,HLOOKUP($C13,'Pnad-C'!$1:$1048576,2,0),0)*100,"-"))</f>
        <v>9.6858523786067963</v>
      </c>
      <c r="M13" s="52">
        <f>IF($C13="","",IFERROR(VLOOKUP(M$3&amp;"_"&amp;M$6&amp;"_"&amp;$B13,'Pnad-C'!$1:$1048576,HLOOKUP($C13,'Pnad-C'!$1:$1048576,2,0),0)*100,"-"))</f>
        <v>10.057575255632401</v>
      </c>
      <c r="N13" s="52">
        <f>IF($C13="","",IFERROR(VLOOKUP(N$3&amp;"_"&amp;N$6&amp;"_"&amp;$B13,'Pnad-C'!$1:$1048576,HLOOKUP($C13,'Pnad-C'!$1:$1048576,2,0),0)*100,"-"))</f>
        <v>9.7862839698791504</v>
      </c>
      <c r="O13" s="52">
        <f>IF($C13="","",IFERROR(VLOOKUP(O$3&amp;"_"&amp;O$6&amp;"_"&amp;$B13,'Pnad-C'!$1:$1048576,HLOOKUP($C13,'Pnad-C'!$1:$1048576,2,0),0)*100,"-"))</f>
        <v>9.7200930118560791</v>
      </c>
      <c r="P13" s="53"/>
      <c r="Q13" s="52">
        <f>IF($C13="","",IFERROR(VLOOKUP(Q$3&amp;"_"&amp;Q$6&amp;"_"&amp;$B13,'Pnad-C'!$1:$1048576,HLOOKUP($C13,'Pnad-C'!$1:$1048576,2,0),0)*100,"-"))</f>
        <v>10.055126249790192</v>
      </c>
      <c r="R13" s="52">
        <f>IF($C13="","",IFERROR(VLOOKUP(R$3&amp;"_"&amp;R$6&amp;"_"&amp;$B13,'Pnad-C'!$1:$1048576,HLOOKUP($C13,'Pnad-C'!$1:$1048576,2,0),0)*100,"-"))</f>
        <v>10.120806097984314</v>
      </c>
      <c r="S13" s="52">
        <f>IF($C13="","",IFERROR(VLOOKUP(S$3&amp;"_"&amp;S$6&amp;"_"&amp;$B13,'Pnad-C'!$1:$1048576,HLOOKUP($C13,'Pnad-C'!$1:$1048576,2,0),0)*100,"-"))</f>
        <v>9.8532386124134064</v>
      </c>
      <c r="T13" s="52">
        <f>IF($C13="","",IFERROR(VLOOKUP(T$3&amp;"_"&amp;T$6&amp;"_"&amp;$B13,'Pnad-C'!$1:$1048576,HLOOKUP($C13,'Pnad-C'!$1:$1048576,2,0),0)*100,"-"))</f>
        <v>9.9689751863479614</v>
      </c>
      <c r="U13" s="52">
        <f>IF($C13="","",IFERROR(VLOOKUP(U$3&amp;"_"&amp;U$6&amp;"_"&amp;$B13,'Pnad-C'!$1:$1048576,HLOOKUP($C13,'Pnad-C'!$1:$1048576,2,0),0)*100,"-"))</f>
        <v>9.9995367228984833</v>
      </c>
      <c r="V13" s="53"/>
      <c r="W13" s="52">
        <f>IF($C13="","",IFERROR(VLOOKUP(W$3&amp;"_"&amp;W$6&amp;"_"&amp;$B13,'Pnad-C'!$1:$1048576,HLOOKUP($C13,'Pnad-C'!$1:$1048576,2,0),0)*100,"-"))</f>
        <v>9.9283255636692047</v>
      </c>
      <c r="X13" s="52">
        <f>IF($C13="","",IFERROR(VLOOKUP(X$3&amp;"_"&amp;X$6&amp;"_"&amp;$B13,'Pnad-C'!$1:$1048576,HLOOKUP($C13,'Pnad-C'!$1:$1048576,2,0),0)*100,"-"))</f>
        <v>9.8107747733592987</v>
      </c>
      <c r="Y13" s="52">
        <f>IF($C13="","",IFERROR(VLOOKUP(Y$3&amp;"_"&amp;Y$6&amp;"_"&amp;$B13,'Pnad-C'!$1:$1048576,HLOOKUP($C13,'Pnad-C'!$1:$1048576,2,0),0)*100,"-"))</f>
        <v>9.8044939339160919</v>
      </c>
      <c r="Z13" s="52">
        <f>IF($C13="","",IFERROR(VLOOKUP(Z$3&amp;"_"&amp;Z$6&amp;"_"&amp;$B13,'Pnad-C'!$1:$1048576,HLOOKUP($C13,'Pnad-C'!$1:$1048576,2,0),0)*100,"-"))</f>
        <v>9.2863842844963074</v>
      </c>
      <c r="AA13" s="52">
        <f>IF($C13="","",IFERROR(VLOOKUP(AA$3&amp;"_"&amp;AA$6&amp;"_"&amp;$B13,'Pnad-C'!$1:$1048576,HLOOKUP($C13,'Pnad-C'!$1:$1048576,2,0),0)*100,"-"))</f>
        <v>9.7074948251247406</v>
      </c>
      <c r="AB13" s="53"/>
      <c r="AC13" s="52">
        <f>IF($C13="","",IFERROR(VLOOKUP(AC$3&amp;"_"&amp;AC$6&amp;"_"&amp;$B13,'Pnad-C'!$1:$1048576,HLOOKUP($C13,'Pnad-C'!$1:$1048576,2,0),0)*100,"-"))</f>
        <v>9.2850230634212494</v>
      </c>
      <c r="AD13" s="52">
        <f>IF($C13="","",IFERROR(VLOOKUP(AD$3&amp;"_"&amp;AD$6&amp;"_"&amp;$B13,'Pnad-C'!$1:$1048576,HLOOKUP($C13,'Pnad-C'!$1:$1048576,2,0),0)*100,"-"))</f>
        <v>9.2850230634212494</v>
      </c>
    </row>
    <row r="14" spans="1:30" s="50" customFormat="1" ht="15.95" customHeight="1" x14ac:dyDescent="0.25">
      <c r="A14" s="45"/>
      <c r="B14" s="45" t="str">
        <f t="shared" si="0"/>
        <v>BRA</v>
      </c>
      <c r="C14" s="46" t="str">
        <f>$C$9&amp;"_med_incomp"</f>
        <v>pia_nemnem_med_incomp</v>
      </c>
      <c r="D14" s="69" t="s">
        <v>37</v>
      </c>
      <c r="E14" s="52">
        <f>IF($C14="","",IFERROR(VLOOKUP(E$3&amp;"_"&amp;E$6&amp;"_"&amp;$B14,'Pnad-C'!$1:$1048576,HLOOKUP($C14,'Pnad-C'!$1:$1048576,2,0),0)*100,"-"))</f>
        <v>3.6619391292333603</v>
      </c>
      <c r="F14" s="52">
        <f>IF($C14="","",IFERROR(VLOOKUP(F$3&amp;"_"&amp;F$6&amp;"_"&amp;$B14,'Pnad-C'!$1:$1048576,HLOOKUP($C14,'Pnad-C'!$1:$1048576,2,0),0)*100,"-"))</f>
        <v>3.637300431728363</v>
      </c>
      <c r="G14" s="52">
        <f>IF($C14="","",IFERROR(VLOOKUP(G$3&amp;"_"&amp;G$6&amp;"_"&amp;$B14,'Pnad-C'!$1:$1048576,HLOOKUP($C14,'Pnad-C'!$1:$1048576,2,0),0)*100,"-"))</f>
        <v>3.6311723291873932</v>
      </c>
      <c r="H14" s="52">
        <f>IF($C14="","",IFERROR(VLOOKUP(H$3&amp;"_"&amp;H$6&amp;"_"&amp;$B14,'Pnad-C'!$1:$1048576,HLOOKUP($C14,'Pnad-C'!$1:$1048576,2,0),0)*100,"-"))</f>
        <v>3.6639206111431122</v>
      </c>
      <c r="I14" s="52">
        <f>IF($C14="","",IFERROR(VLOOKUP(I$3&amp;"_"&amp;I$6&amp;"_"&amp;$B14,'Pnad-C'!$1:$1048576,HLOOKUP($C14,'Pnad-C'!$1:$1048576,2,0),0)*100,"-"))</f>
        <v>3.6485832184553146</v>
      </c>
      <c r="J14" s="53"/>
      <c r="K14" s="52">
        <f>IF($C14="","",IFERROR(VLOOKUP(K$3&amp;"_"&amp;K$6&amp;"_"&amp;$B14,'Pnad-C'!$1:$1048576,HLOOKUP($C14,'Pnad-C'!$1:$1048576,2,0),0)*100,"-"))</f>
        <v>3.5985805094242096</v>
      </c>
      <c r="L14" s="52">
        <f>IF($C14="","",IFERROR(VLOOKUP(L$3&amp;"_"&amp;L$6&amp;"_"&amp;$B14,'Pnad-C'!$1:$1048576,HLOOKUP($C14,'Pnad-C'!$1:$1048576,2,0),0)*100,"-"))</f>
        <v>3.6851700395345688</v>
      </c>
      <c r="M14" s="52">
        <f>IF($C14="","",IFERROR(VLOOKUP(M$3&amp;"_"&amp;M$6&amp;"_"&amp;$B14,'Pnad-C'!$1:$1048576,HLOOKUP($C14,'Pnad-C'!$1:$1048576,2,0),0)*100,"-"))</f>
        <v>3.7338636815547943</v>
      </c>
      <c r="N14" s="52">
        <f>IF($C14="","",IFERROR(VLOOKUP(N$3&amp;"_"&amp;N$6&amp;"_"&amp;$B14,'Pnad-C'!$1:$1048576,HLOOKUP($C14,'Pnad-C'!$1:$1048576,2,0),0)*100,"-"))</f>
        <v>3.7017334252595901</v>
      </c>
      <c r="O14" s="52">
        <f>IF($C14="","",IFERROR(VLOOKUP(O$3&amp;"_"&amp;O$6&amp;"_"&amp;$B14,'Pnad-C'!$1:$1048576,HLOOKUP($C14,'Pnad-C'!$1:$1048576,2,0),0)*100,"-"))</f>
        <v>3.6798369139432907</v>
      </c>
      <c r="P14" s="53"/>
      <c r="Q14" s="52">
        <f>IF($C14="","",IFERROR(VLOOKUP(Q$3&amp;"_"&amp;Q$6&amp;"_"&amp;$B14,'Pnad-C'!$1:$1048576,HLOOKUP($C14,'Pnad-C'!$1:$1048576,2,0),0)*100,"-"))</f>
        <v>3.7529926747083664</v>
      </c>
      <c r="R14" s="52">
        <f>IF($C14="","",IFERROR(VLOOKUP(R$3&amp;"_"&amp;R$6&amp;"_"&amp;$B14,'Pnad-C'!$1:$1048576,HLOOKUP($C14,'Pnad-C'!$1:$1048576,2,0),0)*100,"-"))</f>
        <v>3.71573306620121</v>
      </c>
      <c r="S14" s="52">
        <f>IF($C14="","",IFERROR(VLOOKUP(S$3&amp;"_"&amp;S$6&amp;"_"&amp;$B14,'Pnad-C'!$1:$1048576,HLOOKUP($C14,'Pnad-C'!$1:$1048576,2,0),0)*100,"-"))</f>
        <v>3.8326680660247803</v>
      </c>
      <c r="T14" s="52">
        <f>IF($C14="","",IFERROR(VLOOKUP(T$3&amp;"_"&amp;T$6&amp;"_"&amp;$B14,'Pnad-C'!$1:$1048576,HLOOKUP($C14,'Pnad-C'!$1:$1048576,2,0),0)*100,"-"))</f>
        <v>3.6950338631868362</v>
      </c>
      <c r="U14" s="52">
        <f>IF($C14="","",IFERROR(VLOOKUP(U$3&amp;"_"&amp;U$6&amp;"_"&amp;$B14,'Pnad-C'!$1:$1048576,HLOOKUP($C14,'Pnad-C'!$1:$1048576,2,0),0)*100,"-"))</f>
        <v>3.7491068243980408</v>
      </c>
      <c r="V14" s="53"/>
      <c r="W14" s="52">
        <f>IF($C14="","",IFERROR(VLOOKUP(W$3&amp;"_"&amp;W$6&amp;"_"&amp;$B14,'Pnad-C'!$1:$1048576,HLOOKUP($C14,'Pnad-C'!$1:$1048576,2,0),0)*100,"-"))</f>
        <v>3.696640208363533</v>
      </c>
      <c r="X14" s="52">
        <f>IF($C14="","",IFERROR(VLOOKUP(X$3&amp;"_"&amp;X$6&amp;"_"&amp;$B14,'Pnad-C'!$1:$1048576,HLOOKUP($C14,'Pnad-C'!$1:$1048576,2,0),0)*100,"-"))</f>
        <v>3.8977012038230896</v>
      </c>
      <c r="Y14" s="52">
        <f>IF($C14="","",IFERROR(VLOOKUP(Y$3&amp;"_"&amp;Y$6&amp;"_"&amp;$B14,'Pnad-C'!$1:$1048576,HLOOKUP($C14,'Pnad-C'!$1:$1048576,2,0),0)*100,"-"))</f>
        <v>4.0223196148872375</v>
      </c>
      <c r="Z14" s="52">
        <f>IF($C14="","",IFERROR(VLOOKUP(Z$3&amp;"_"&amp;Z$6&amp;"_"&amp;$B14,'Pnad-C'!$1:$1048576,HLOOKUP($C14,'Pnad-C'!$1:$1048576,2,0),0)*100,"-"))</f>
        <v>3.3638078719377518</v>
      </c>
      <c r="AA14" s="52">
        <f>IF($C14="","",IFERROR(VLOOKUP(AA$3&amp;"_"&amp;AA$6&amp;"_"&amp;$B14,'Pnad-C'!$1:$1048576,HLOOKUP($C14,'Pnad-C'!$1:$1048576,2,0),0)*100,"-"))</f>
        <v>3.7451170384883881</v>
      </c>
      <c r="AB14" s="53"/>
      <c r="AC14" s="52">
        <f>IF($C14="","",IFERROR(VLOOKUP(AC$3&amp;"_"&amp;AC$6&amp;"_"&amp;$B14,'Pnad-C'!$1:$1048576,HLOOKUP($C14,'Pnad-C'!$1:$1048576,2,0),0)*100,"-"))</f>
        <v>3.5034090280532837</v>
      </c>
      <c r="AD14" s="52">
        <f>IF($C14="","",IFERROR(VLOOKUP(AD$3&amp;"_"&amp;AD$6&amp;"_"&amp;$B14,'Pnad-C'!$1:$1048576,HLOOKUP($C14,'Pnad-C'!$1:$1048576,2,0),0)*100,"-"))</f>
        <v>3.5034090280532837</v>
      </c>
    </row>
    <row r="15" spans="1:30" s="50" customFormat="1" ht="15.95" customHeight="1" x14ac:dyDescent="0.25">
      <c r="A15" s="45"/>
      <c r="B15" s="45" t="str">
        <f t="shared" si="0"/>
        <v>BRA</v>
      </c>
      <c r="C15" s="46" t="str">
        <f>$C$9&amp;"_med_comp"</f>
        <v>pia_nemnem_med_comp</v>
      </c>
      <c r="D15" s="69" t="s">
        <v>38</v>
      </c>
      <c r="E15" s="52">
        <f>IF($C15="","",IFERROR(VLOOKUP(E$3&amp;"_"&amp;E$6&amp;"_"&amp;$B15,'Pnad-C'!$1:$1048576,HLOOKUP($C15,'Pnad-C'!$1:$1048576,2,0),0)*100,"-"))</f>
        <v>22.152644395828247</v>
      </c>
      <c r="F15" s="52">
        <f>IF($C15="","",IFERROR(VLOOKUP(F$3&amp;"_"&amp;F$6&amp;"_"&amp;$B15,'Pnad-C'!$1:$1048576,HLOOKUP($C15,'Pnad-C'!$1:$1048576,2,0),0)*100,"-"))</f>
        <v>21.618111431598663</v>
      </c>
      <c r="G15" s="52">
        <f>IF($C15="","",IFERROR(VLOOKUP(G$3&amp;"_"&amp;G$6&amp;"_"&amp;$B15,'Pnad-C'!$1:$1048576,HLOOKUP($C15,'Pnad-C'!$1:$1048576,2,0),0)*100,"-"))</f>
        <v>20.991313457489014</v>
      </c>
      <c r="H15" s="52">
        <f>IF($C15="","",IFERROR(VLOOKUP(H$3&amp;"_"&amp;H$6&amp;"_"&amp;$B15,'Pnad-C'!$1:$1048576,HLOOKUP($C15,'Pnad-C'!$1:$1048576,2,0),0)*100,"-"))</f>
        <v>20.968444645404816</v>
      </c>
      <c r="I15" s="52">
        <f>IF($C15="","",IFERROR(VLOOKUP(I$3&amp;"_"&amp;I$6&amp;"_"&amp;$B15,'Pnad-C'!$1:$1048576,HLOOKUP($C15,'Pnad-C'!$1:$1048576,2,0),0)*100,"-"))</f>
        <v>21.432629227638245</v>
      </c>
      <c r="J15" s="53"/>
      <c r="K15" s="52">
        <f>IF($C15="","",IFERROR(VLOOKUP(K$3&amp;"_"&amp;K$6&amp;"_"&amp;$B15,'Pnad-C'!$1:$1048576,HLOOKUP($C15,'Pnad-C'!$1:$1048576,2,0),0)*100,"-"))</f>
        <v>22.49375581741333</v>
      </c>
      <c r="L15" s="52">
        <f>IF($C15="","",IFERROR(VLOOKUP(L$3&amp;"_"&amp;L$6&amp;"_"&amp;$B15,'Pnad-C'!$1:$1048576,HLOOKUP($C15,'Pnad-C'!$1:$1048576,2,0),0)*100,"-"))</f>
        <v>21.864323318004608</v>
      </c>
      <c r="M15" s="52">
        <f>IF($C15="","",IFERROR(VLOOKUP(M$3&amp;"_"&amp;M$6&amp;"_"&amp;$B15,'Pnad-C'!$1:$1048576,HLOOKUP($C15,'Pnad-C'!$1:$1048576,2,0),0)*100,"-"))</f>
        <v>21.621587872505188</v>
      </c>
      <c r="N15" s="52">
        <f>IF($C15="","",IFERROR(VLOOKUP(N$3&amp;"_"&amp;N$6&amp;"_"&amp;$B15,'Pnad-C'!$1:$1048576,HLOOKUP($C15,'Pnad-C'!$1:$1048576,2,0),0)*100,"-"))</f>
        <v>21.653470396995544</v>
      </c>
      <c r="O15" s="52">
        <f>IF($C15="","",IFERROR(VLOOKUP(O$3&amp;"_"&amp;O$6&amp;"_"&amp;$B15,'Pnad-C'!$1:$1048576,HLOOKUP($C15,'Pnad-C'!$1:$1048576,2,0),0)*100,"-"))</f>
        <v>21.908284723758698</v>
      </c>
      <c r="P15" s="53"/>
      <c r="Q15" s="52">
        <f>IF($C15="","",IFERROR(VLOOKUP(Q$3&amp;"_"&amp;Q$6&amp;"_"&amp;$B15,'Pnad-C'!$1:$1048576,HLOOKUP($C15,'Pnad-C'!$1:$1048576,2,0),0)*100,"-"))</f>
        <v>22.893588244915009</v>
      </c>
      <c r="R15" s="52">
        <f>IF($C15="","",IFERROR(VLOOKUP(R$3&amp;"_"&amp;R$6&amp;"_"&amp;$B15,'Pnad-C'!$1:$1048576,HLOOKUP($C15,'Pnad-C'!$1:$1048576,2,0),0)*100,"-"))</f>
        <v>22.538261115550995</v>
      </c>
      <c r="S15" s="52">
        <f>IF($C15="","",IFERROR(VLOOKUP(S$3&amp;"_"&amp;S$6&amp;"_"&amp;$B15,'Pnad-C'!$1:$1048576,HLOOKUP($C15,'Pnad-C'!$1:$1048576,2,0),0)*100,"-"))</f>
        <v>22.270609438419342</v>
      </c>
      <c r="T15" s="52">
        <f>IF($C15="","",IFERROR(VLOOKUP(T$3&amp;"_"&amp;T$6&amp;"_"&amp;$B15,'Pnad-C'!$1:$1048576,HLOOKUP($C15,'Pnad-C'!$1:$1048576,2,0),0)*100,"-"))</f>
        <v>22.295083105564117</v>
      </c>
      <c r="U15" s="52">
        <f>IF($C15="","",IFERROR(VLOOKUP(U$3&amp;"_"&amp;U$6&amp;"_"&amp;$B15,'Pnad-C'!$1:$1048576,HLOOKUP($C15,'Pnad-C'!$1:$1048576,2,0),0)*100,"-"))</f>
        <v>22.499385476112366</v>
      </c>
      <c r="V15" s="53"/>
      <c r="W15" s="52">
        <f>IF($C15="","",IFERROR(VLOOKUP(W$3&amp;"_"&amp;W$6&amp;"_"&amp;$B15,'Pnad-C'!$1:$1048576,HLOOKUP($C15,'Pnad-C'!$1:$1048576,2,0),0)*100,"-"))</f>
        <v>23.557938635349274</v>
      </c>
      <c r="X15" s="52">
        <f>IF($C15="","",IFERROR(VLOOKUP(X$3&amp;"_"&amp;X$6&amp;"_"&amp;$B15,'Pnad-C'!$1:$1048576,HLOOKUP($C15,'Pnad-C'!$1:$1048576,2,0),0)*100,"-"))</f>
        <v>23.267027735710144</v>
      </c>
      <c r="Y15" s="52">
        <f>IF($C15="","",IFERROR(VLOOKUP(Y$3&amp;"_"&amp;Y$6&amp;"_"&amp;$B15,'Pnad-C'!$1:$1048576,HLOOKUP($C15,'Pnad-C'!$1:$1048576,2,0),0)*100,"-"))</f>
        <v>23.142921924591064</v>
      </c>
      <c r="Z15" s="52">
        <f>IF($C15="","",IFERROR(VLOOKUP(Z$3&amp;"_"&amp;Z$6&amp;"_"&amp;$B15,'Pnad-C'!$1:$1048576,HLOOKUP($C15,'Pnad-C'!$1:$1048576,2,0),0)*100,"-"))</f>
        <v>23.458345234394073</v>
      </c>
      <c r="AA15" s="52">
        <f>IF($C15="","",IFERROR(VLOOKUP(AA$3&amp;"_"&amp;AA$6&amp;"_"&amp;$B15,'Pnad-C'!$1:$1048576,HLOOKUP($C15,'Pnad-C'!$1:$1048576,2,0),0)*100,"-"))</f>
        <v>23.356558382511139</v>
      </c>
      <c r="AB15" s="53"/>
      <c r="AC15" s="52">
        <f>IF($C15="","",IFERROR(VLOOKUP(AC$3&amp;"_"&amp;AC$6&amp;"_"&amp;$B15,'Pnad-C'!$1:$1048576,HLOOKUP($C15,'Pnad-C'!$1:$1048576,2,0),0)*100,"-"))</f>
        <v>24.919551610946655</v>
      </c>
      <c r="AD15" s="52">
        <f>IF($C15="","",IFERROR(VLOOKUP(AD$3&amp;"_"&amp;AD$6&amp;"_"&amp;$B15,'Pnad-C'!$1:$1048576,HLOOKUP($C15,'Pnad-C'!$1:$1048576,2,0),0)*100,"-"))</f>
        <v>24.919551610946655</v>
      </c>
    </row>
    <row r="16" spans="1:30" s="50" customFormat="1" ht="15.95" customHeight="1" x14ac:dyDescent="0.25">
      <c r="A16" s="45"/>
      <c r="B16" s="45" t="str">
        <f>B14</f>
        <v>BRA</v>
      </c>
      <c r="C16" s="46" t="str">
        <f>$C$9&amp;"_sup_incomp_comp"</f>
        <v>pia_nemnem_sup_incomp_comp</v>
      </c>
      <c r="D16" s="69" t="s">
        <v>39</v>
      </c>
      <c r="E16" s="52">
        <f>IF($C16="","",IFERROR(VLOOKUP(E$3&amp;"_"&amp;E$6&amp;"_"&amp;$B16,'Pnad-C'!$1:$1048576,HLOOKUP($C16,'Pnad-C'!$1:$1048576,2,0),0)*100,"-"))</f>
        <v>7.1130938827991486</v>
      </c>
      <c r="F16" s="52">
        <f>IF($C16="","",IFERROR(VLOOKUP(F$3&amp;"_"&amp;F$6&amp;"_"&amp;$B16,'Pnad-C'!$1:$1048576,HLOOKUP($C16,'Pnad-C'!$1:$1048576,2,0),0)*100,"-"))</f>
        <v>6.8726025521755219</v>
      </c>
      <c r="G16" s="52">
        <f>IF($C16="","",IFERROR(VLOOKUP(G$3&amp;"_"&amp;G$6&amp;"_"&amp;$B16,'Pnad-C'!$1:$1048576,HLOOKUP($C16,'Pnad-C'!$1:$1048576,2,0),0)*100,"-"))</f>
        <v>6.8333856761455536</v>
      </c>
      <c r="H16" s="52">
        <f>IF($C16="","",IFERROR(VLOOKUP(H$3&amp;"_"&amp;H$6&amp;"_"&amp;$B16,'Pnad-C'!$1:$1048576,HLOOKUP($C16,'Pnad-C'!$1:$1048576,2,0),0)*100,"-"))</f>
        <v>7.0654042065143585</v>
      </c>
      <c r="I16" s="52">
        <f>IF($C16="","",IFERROR(VLOOKUP(I$3&amp;"_"&amp;I$6&amp;"_"&amp;$B16,'Pnad-C'!$1:$1048576,HLOOKUP($C16,'Pnad-C'!$1:$1048576,2,0),0)*100,"-"))</f>
        <v>6.9711215794086456</v>
      </c>
      <c r="J16" s="53"/>
      <c r="K16" s="52">
        <f>IF($C16="","",IFERROR(VLOOKUP(K$3&amp;"_"&amp;K$6&amp;"_"&amp;$B16,'Pnad-C'!$1:$1048576,HLOOKUP($C16,'Pnad-C'!$1:$1048576,2,0),0)*100,"-"))</f>
        <v>7.173098623752594</v>
      </c>
      <c r="L16" s="52">
        <f>IF($C16="","",IFERROR(VLOOKUP(L$3&amp;"_"&amp;L$6&amp;"_"&amp;$B16,'Pnad-C'!$1:$1048576,HLOOKUP($C16,'Pnad-C'!$1:$1048576,2,0),0)*100,"-"))</f>
        <v>7.3258623480796814</v>
      </c>
      <c r="M16" s="52">
        <f>IF($C16="","",IFERROR(VLOOKUP(M$3&amp;"_"&amp;M$6&amp;"_"&amp;$B16,'Pnad-C'!$1:$1048576,HLOOKUP($C16,'Pnad-C'!$1:$1048576,2,0),0)*100,"-"))</f>
        <v>7.1646489202976227</v>
      </c>
      <c r="N16" s="52">
        <f>IF($C16="","",IFERROR(VLOOKUP(N$3&amp;"_"&amp;N$6&amp;"_"&amp;$B16,'Pnad-C'!$1:$1048576,HLOOKUP($C16,'Pnad-C'!$1:$1048576,2,0),0)*100,"-"))</f>
        <v>7.3572270572185516</v>
      </c>
      <c r="O16" s="52">
        <f>IF($C16="","",IFERROR(VLOOKUP(O$3&amp;"_"&amp;O$6&amp;"_"&amp;$B16,'Pnad-C'!$1:$1048576,HLOOKUP($C16,'Pnad-C'!$1:$1048576,2,0),0)*100,"-"))</f>
        <v>7.2552092373371124</v>
      </c>
      <c r="P16" s="53"/>
      <c r="Q16" s="52">
        <f>IF($C16="","",IFERROR(VLOOKUP(Q$3&amp;"_"&amp;Q$6&amp;"_"&amp;$B16,'Pnad-C'!$1:$1048576,HLOOKUP($C16,'Pnad-C'!$1:$1048576,2,0),0)*100,"-"))</f>
        <v>7.2617292404174805</v>
      </c>
      <c r="R16" s="52">
        <f>IF($C16="","",IFERROR(VLOOKUP(R$3&amp;"_"&amp;R$6&amp;"_"&amp;$B16,'Pnad-C'!$1:$1048576,HLOOKUP($C16,'Pnad-C'!$1:$1048576,2,0),0)*100,"-"))</f>
        <v>7.4414514005184174</v>
      </c>
      <c r="S16" s="52">
        <f>IF($C16="","",IFERROR(VLOOKUP(S$3&amp;"_"&amp;S$6&amp;"_"&amp;$B16,'Pnad-C'!$1:$1048576,HLOOKUP($C16,'Pnad-C'!$1:$1048576,2,0),0)*100,"-"))</f>
        <v>7.6132193207740784</v>
      </c>
      <c r="T16" s="52">
        <f>IF($C16="","",IFERROR(VLOOKUP(T$3&amp;"_"&amp;T$6&amp;"_"&amp;$B16,'Pnad-C'!$1:$1048576,HLOOKUP($C16,'Pnad-C'!$1:$1048576,2,0),0)*100,"-"))</f>
        <v>7.8080266714096069</v>
      </c>
      <c r="U16" s="52">
        <f>IF($C16="","",IFERROR(VLOOKUP(U$3&amp;"_"&amp;U$6&amp;"_"&amp;$B16,'Pnad-C'!$1:$1048576,HLOOKUP($C16,'Pnad-C'!$1:$1048576,2,0),0)*100,"-"))</f>
        <v>7.5311064720153809</v>
      </c>
      <c r="V16" s="53"/>
      <c r="W16" s="52">
        <f>IF($C16="","",IFERROR(VLOOKUP(W$3&amp;"_"&amp;W$6&amp;"_"&amp;$B16,'Pnad-C'!$1:$1048576,HLOOKUP($C16,'Pnad-C'!$1:$1048576,2,0),0)*100,"-"))</f>
        <v>8.1931300461292267</v>
      </c>
      <c r="X16" s="52">
        <f>IF($C16="","",IFERROR(VLOOKUP(X$3&amp;"_"&amp;X$6&amp;"_"&amp;$B16,'Pnad-C'!$1:$1048576,HLOOKUP($C16,'Pnad-C'!$1:$1048576,2,0),0)*100,"-"))</f>
        <v>8.3276703953742981</v>
      </c>
      <c r="Y16" s="52">
        <f>IF($C16="","",IFERROR(VLOOKUP(Y$3&amp;"_"&amp;Y$6&amp;"_"&amp;$B16,'Pnad-C'!$1:$1048576,HLOOKUP($C16,'Pnad-C'!$1:$1048576,2,0),0)*100,"-"))</f>
        <v>8.5961081087589264</v>
      </c>
      <c r="Z16" s="52">
        <f>IF($C16="","",IFERROR(VLOOKUP(Z$3&amp;"_"&amp;Z$6&amp;"_"&amp;$B16,'Pnad-C'!$1:$1048576,HLOOKUP($C16,'Pnad-C'!$1:$1048576,2,0),0)*100,"-"))</f>
        <v>8.1393547356128693</v>
      </c>
      <c r="AA16" s="52">
        <f>IF($C16="","",IFERROR(VLOOKUP(AA$3&amp;"_"&amp;AA$6&amp;"_"&amp;$B16,'Pnad-C'!$1:$1048576,HLOOKUP($C16,'Pnad-C'!$1:$1048576,2,0),0)*100,"-"))</f>
        <v>8.3140656352043152</v>
      </c>
      <c r="AB16" s="53"/>
      <c r="AC16" s="52">
        <f>IF($C16="","",IFERROR(VLOOKUP(AC$3&amp;"_"&amp;AC$6&amp;"_"&amp;$B16,'Pnad-C'!$1:$1048576,HLOOKUP($C16,'Pnad-C'!$1:$1048576,2,0),0)*100,"-"))</f>
        <v>8.4476098418235779</v>
      </c>
      <c r="AD16" s="52">
        <f>IF($C16="","",IFERROR(VLOOKUP(AD$3&amp;"_"&amp;AD$6&amp;"_"&amp;$B16,'Pnad-C'!$1:$1048576,HLOOKUP($C16,'Pnad-C'!$1:$1048576,2,0),0)*100,"-"))</f>
        <v>8.4476098418235779</v>
      </c>
    </row>
    <row r="17" spans="1:30" s="50" customFormat="1" ht="15" customHeight="1" x14ac:dyDescent="0.25">
      <c r="A17" s="45"/>
      <c r="B17" s="45" t="s">
        <v>15</v>
      </c>
      <c r="C17" s="46"/>
      <c r="D17" s="47" t="s">
        <v>16</v>
      </c>
      <c r="E17" s="54" t="str">
        <f>IF($C17="","",IFERROR(VLOOKUP(E$3&amp;"_"&amp;E$6&amp;"_"&amp;$B17,'Pnad-C'!$1:$1048576,HLOOKUP($C17,'Pnad-C'!$1:$1048576,2,0),0)*100,"-"))</f>
        <v/>
      </c>
      <c r="F17" s="54" t="str">
        <f>IF($C17="","",IFERROR(VLOOKUP(F$3&amp;"_"&amp;F$6&amp;"_"&amp;$B17,'Pnad-C'!$1:$1048576,HLOOKUP($C17,'Pnad-C'!$1:$1048576,2,0),0)*100,"-"))</f>
        <v/>
      </c>
      <c r="G17" s="54" t="str">
        <f>IF($C17="","",IFERROR(VLOOKUP(G$3&amp;"_"&amp;G$6&amp;"_"&amp;$B17,'Pnad-C'!$1:$1048576,HLOOKUP($C17,'Pnad-C'!$1:$1048576,2,0),0)*100,"-"))</f>
        <v/>
      </c>
      <c r="H17" s="54" t="str">
        <f>IF($C17="","",IFERROR(VLOOKUP(H$3&amp;"_"&amp;H$6&amp;"_"&amp;$B17,'Pnad-C'!$1:$1048576,HLOOKUP($C17,'Pnad-C'!$1:$1048576,2,0),0)*100,"-"))</f>
        <v/>
      </c>
      <c r="I17" s="54" t="str">
        <f>IF($C17="","",IFERROR(VLOOKUP(I$3&amp;"_"&amp;I$6&amp;"_"&amp;$B17,'Pnad-C'!$1:$1048576,HLOOKUP($C17,'Pnad-C'!$1:$1048576,2,0),0)*100,"-"))</f>
        <v/>
      </c>
      <c r="J17" s="55"/>
      <c r="K17" s="54" t="str">
        <f>IF($C17="","",IFERROR(VLOOKUP(K$3&amp;"_"&amp;K$6&amp;"_"&amp;$B17,'Pnad-C'!$1:$1048576,HLOOKUP($C17,'Pnad-C'!$1:$1048576,2,0),0)*100,"-"))</f>
        <v/>
      </c>
      <c r="L17" s="54" t="str">
        <f>IF($C17="","",IFERROR(VLOOKUP(L$3&amp;"_"&amp;L$6&amp;"_"&amp;$B17,'Pnad-C'!$1:$1048576,HLOOKUP($C17,'Pnad-C'!$1:$1048576,2,0),0)*100,"-"))</f>
        <v/>
      </c>
      <c r="M17" s="54" t="str">
        <f>IF($C17="","",IFERROR(VLOOKUP(M$3&amp;"_"&amp;M$6&amp;"_"&amp;$B17,'Pnad-C'!$1:$1048576,HLOOKUP($C17,'Pnad-C'!$1:$1048576,2,0),0)*100,"-"))</f>
        <v/>
      </c>
      <c r="N17" s="54" t="str">
        <f>IF($C17="","",IFERROR(VLOOKUP(N$3&amp;"_"&amp;N$6&amp;"_"&amp;$B17,'Pnad-C'!$1:$1048576,HLOOKUP($C17,'Pnad-C'!$1:$1048576,2,0),0)*100,"-"))</f>
        <v/>
      </c>
      <c r="O17" s="54" t="str">
        <f>IF($C17="","",IFERROR(VLOOKUP(O$3&amp;"_"&amp;O$6&amp;"_"&amp;$B17,'Pnad-C'!$1:$1048576,HLOOKUP($C17,'Pnad-C'!$1:$1048576,2,0),0)*100,"-"))</f>
        <v/>
      </c>
      <c r="P17" s="55"/>
      <c r="Q17" s="54" t="str">
        <f>IF($C17="","",IFERROR(VLOOKUP(Q$3&amp;"_"&amp;Q$6&amp;"_"&amp;$B17,'Pnad-C'!$1:$1048576,HLOOKUP($C17,'Pnad-C'!$1:$1048576,2,0),0)*100,"-"))</f>
        <v/>
      </c>
      <c r="R17" s="54" t="str">
        <f>IF($C17="","",IFERROR(VLOOKUP(R$3&amp;"_"&amp;R$6&amp;"_"&amp;$B17,'Pnad-C'!$1:$1048576,HLOOKUP($C17,'Pnad-C'!$1:$1048576,2,0),0)*100,"-"))</f>
        <v/>
      </c>
      <c r="S17" s="54" t="str">
        <f>IF($C17="","",IFERROR(VLOOKUP(S$3&amp;"_"&amp;S$6&amp;"_"&amp;$B17,'Pnad-C'!$1:$1048576,HLOOKUP($C17,'Pnad-C'!$1:$1048576,2,0),0)*100,"-"))</f>
        <v/>
      </c>
      <c r="T17" s="54" t="str">
        <f>IF($C17="","",IFERROR(VLOOKUP(T$3&amp;"_"&amp;T$6&amp;"_"&amp;$B17,'Pnad-C'!$1:$1048576,HLOOKUP($C17,'Pnad-C'!$1:$1048576,2,0),0)*100,"-"))</f>
        <v/>
      </c>
      <c r="U17" s="54" t="str">
        <f>IF($C17="","",IFERROR(VLOOKUP(U$3&amp;"_"&amp;U$6&amp;"_"&amp;$B17,'Pnad-C'!$1:$1048576,HLOOKUP($C17,'Pnad-C'!$1:$1048576,2,0),0)*100,"-"))</f>
        <v/>
      </c>
      <c r="V17" s="55"/>
      <c r="W17" s="54" t="str">
        <f>IF($C17="","",IFERROR(VLOOKUP(W$3&amp;"_"&amp;W$6&amp;"_"&amp;$B17,'Pnad-C'!$1:$1048576,HLOOKUP($C17,'Pnad-C'!$1:$1048576,2,0),0)*100,"-"))</f>
        <v/>
      </c>
      <c r="X17" s="54" t="str">
        <f>IF($C17="","",IFERROR(VLOOKUP(X$3&amp;"_"&amp;X$6&amp;"_"&amp;$B17,'Pnad-C'!$1:$1048576,HLOOKUP($C17,'Pnad-C'!$1:$1048576,2,0),0)*100,"-"))</f>
        <v/>
      </c>
      <c r="Y17" s="54" t="str">
        <f>IF($C17="","",IFERROR(VLOOKUP(Y$3&amp;"_"&amp;Y$6&amp;"_"&amp;$B17,'Pnad-C'!$1:$1048576,HLOOKUP($C17,'Pnad-C'!$1:$1048576,2,0),0)*100,"-"))</f>
        <v/>
      </c>
      <c r="Z17" s="54" t="str">
        <f>IF($C17="","",IFERROR(VLOOKUP(Z$3&amp;"_"&amp;Z$6&amp;"_"&amp;$B17,'Pnad-C'!$1:$1048576,HLOOKUP($C17,'Pnad-C'!$1:$1048576,2,0),0)*100,"-"))</f>
        <v/>
      </c>
      <c r="AA17" s="54" t="str">
        <f>IF($C17="","",IFERROR(VLOOKUP(AA$3&amp;"_"&amp;AA$6&amp;"_"&amp;$B17,'Pnad-C'!$1:$1048576,HLOOKUP($C17,'Pnad-C'!$1:$1048576,2,0),0)*100,"-"))</f>
        <v/>
      </c>
      <c r="AB17" s="55"/>
      <c r="AC17" s="54" t="str">
        <f>IF($C17="","",IFERROR(VLOOKUP(AC$3&amp;"_"&amp;AC$6&amp;"_"&amp;$B17,'Pnad-C'!$1:$1048576,HLOOKUP($C17,'Pnad-C'!$1:$1048576,2,0),0)*100,"-"))</f>
        <v/>
      </c>
      <c r="AD17" s="54" t="str">
        <f>IF($C17="","",IFERROR(VLOOKUP(AD$3&amp;"_"&amp;AD$6&amp;"_"&amp;$B17,'Pnad-C'!$1:$1048576,HLOOKUP($C17,'Pnad-C'!$1:$1048576,2,0),0)*100,"-"))</f>
        <v/>
      </c>
    </row>
    <row r="18" spans="1:30" s="50" customFormat="1" ht="15.95" customHeight="1" x14ac:dyDescent="0.25">
      <c r="A18" s="45"/>
      <c r="B18" s="45" t="str">
        <f>B17</f>
        <v>SEMT</v>
      </c>
      <c r="C18" s="46" t="str">
        <f>$C$9&amp;"_seminst"</f>
        <v>pia_nemnem_seminst</v>
      </c>
      <c r="D18" s="69" t="s">
        <v>34</v>
      </c>
      <c r="E18" s="52">
        <f>IF($C18="","",IFERROR(VLOOKUP(E$3&amp;"_"&amp;E$6&amp;"_"&amp;$B18,'Pnad-C'!$1:$1048576,HLOOKUP($C18,'Pnad-C'!$1:$1048576,2,0),0)*100,"-"))</f>
        <v>10.268042236566544</v>
      </c>
      <c r="F18" s="52">
        <f>IF($C18="","",IFERROR(VLOOKUP(F$3&amp;"_"&amp;F$6&amp;"_"&amp;$B18,'Pnad-C'!$1:$1048576,HLOOKUP($C18,'Pnad-C'!$1:$1048576,2,0),0)*100,"-"))</f>
        <v>9.864749014377594</v>
      </c>
      <c r="G18" s="52">
        <f>IF($C18="","",IFERROR(VLOOKUP(G$3&amp;"_"&amp;G$6&amp;"_"&amp;$B18,'Pnad-C'!$1:$1048576,HLOOKUP($C18,'Pnad-C'!$1:$1048576,2,0),0)*100,"-"))</f>
        <v>9.8126724362373352</v>
      </c>
      <c r="H18" s="52">
        <f>IF($C18="","",IFERROR(VLOOKUP(H$3&amp;"_"&amp;H$6&amp;"_"&amp;$B18,'Pnad-C'!$1:$1048576,HLOOKUP($C18,'Pnad-C'!$1:$1048576,2,0),0)*100,"-"))</f>
        <v>9.5318756997585297</v>
      </c>
      <c r="I18" s="52">
        <f>IF($C18="","",IFERROR(VLOOKUP(I$3&amp;"_"&amp;I$6&amp;"_"&amp;$B18,'Pnad-C'!$1:$1048576,HLOOKUP($C18,'Pnad-C'!$1:$1048576,2,0),0)*100,"-"))</f>
        <v>9.8693348467350006</v>
      </c>
      <c r="J18" s="53"/>
      <c r="K18" s="52">
        <f>IF($C18="","",IFERROR(VLOOKUP(K$3&amp;"_"&amp;K$6&amp;"_"&amp;$B18,'Pnad-C'!$1:$1048576,HLOOKUP($C18,'Pnad-C'!$1:$1048576,2,0),0)*100,"-"))</f>
        <v>8.8998228311538696</v>
      </c>
      <c r="L18" s="52">
        <f>IF($C18="","",IFERROR(VLOOKUP(L$3&amp;"_"&amp;L$6&amp;"_"&amp;$B18,'Pnad-C'!$1:$1048576,HLOOKUP($C18,'Pnad-C'!$1:$1048576,2,0),0)*100,"-"))</f>
        <v>9.0818971395492554</v>
      </c>
      <c r="M18" s="52">
        <f>IF($C18="","",IFERROR(VLOOKUP(M$3&amp;"_"&amp;M$6&amp;"_"&amp;$B18,'Pnad-C'!$1:$1048576,HLOOKUP($C18,'Pnad-C'!$1:$1048576,2,0),0)*100,"-"))</f>
        <v>8.796035498380661</v>
      </c>
      <c r="N18" s="52">
        <f>IF($C18="","",IFERROR(VLOOKUP(N$3&amp;"_"&amp;N$6&amp;"_"&amp;$B18,'Pnad-C'!$1:$1048576,HLOOKUP($C18,'Pnad-C'!$1:$1048576,2,0),0)*100,"-"))</f>
        <v>8.3867013454437256</v>
      </c>
      <c r="O18" s="52">
        <f>IF($C18="","",IFERROR(VLOOKUP(O$3&amp;"_"&amp;O$6&amp;"_"&amp;$B18,'Pnad-C'!$1:$1048576,HLOOKUP($C18,'Pnad-C'!$1:$1048576,2,0),0)*100,"-"))</f>
        <v>8.7911143898963928</v>
      </c>
      <c r="P18" s="53"/>
      <c r="Q18" s="52">
        <f>IF($C18="","",IFERROR(VLOOKUP(Q$3&amp;"_"&amp;Q$6&amp;"_"&amp;$B18,'Pnad-C'!$1:$1048576,HLOOKUP($C18,'Pnad-C'!$1:$1048576,2,0),0)*100,"-"))</f>
        <v>8.8508106768131256</v>
      </c>
      <c r="R18" s="52">
        <f>IF($C18="","",IFERROR(VLOOKUP(R$3&amp;"_"&amp;R$6&amp;"_"&amp;$B18,'Pnad-C'!$1:$1048576,HLOOKUP($C18,'Pnad-C'!$1:$1048576,2,0),0)*100,"-"))</f>
        <v>8.074294775724411</v>
      </c>
      <c r="S18" s="52">
        <f>IF($C18="","",IFERROR(VLOOKUP(S$3&amp;"_"&amp;S$6&amp;"_"&amp;$B18,'Pnad-C'!$1:$1048576,HLOOKUP($C18,'Pnad-C'!$1:$1048576,2,0),0)*100,"-"))</f>
        <v>8.2945853471755981</v>
      </c>
      <c r="T18" s="52">
        <f>IF($C18="","",IFERROR(VLOOKUP(T$3&amp;"_"&amp;T$6&amp;"_"&amp;$B18,'Pnad-C'!$1:$1048576,HLOOKUP($C18,'Pnad-C'!$1:$1048576,2,0),0)*100,"-"))</f>
        <v>8.1607334315776825</v>
      </c>
      <c r="U18" s="52">
        <f>IF($C18="","",IFERROR(VLOOKUP(U$3&amp;"_"&amp;U$6&amp;"_"&amp;$B18,'Pnad-C'!$1:$1048576,HLOOKUP($C18,'Pnad-C'!$1:$1048576,2,0),0)*100,"-"))</f>
        <v>8.3451062440872192</v>
      </c>
      <c r="V18" s="53"/>
      <c r="W18" s="52">
        <f>IF($C18="","",IFERROR(VLOOKUP(W$3&amp;"_"&amp;W$6&amp;"_"&amp;$B18,'Pnad-C'!$1:$1048576,HLOOKUP($C18,'Pnad-C'!$1:$1048576,2,0),0)*100,"-"))</f>
        <v>8.5719838738441467</v>
      </c>
      <c r="X18" s="52">
        <f>IF($C18="","",IFERROR(VLOOKUP(X$3&amp;"_"&amp;X$6&amp;"_"&amp;$B18,'Pnad-C'!$1:$1048576,HLOOKUP($C18,'Pnad-C'!$1:$1048576,2,0),0)*100,"-"))</f>
        <v>7.217097282409668</v>
      </c>
      <c r="Y18" s="52">
        <f>IF($C18="","",IFERROR(VLOOKUP(Y$3&amp;"_"&amp;Y$6&amp;"_"&amp;$B18,'Pnad-C'!$1:$1048576,HLOOKUP($C18,'Pnad-C'!$1:$1048576,2,0),0)*100,"-"))</f>
        <v>7.2097659111022949</v>
      </c>
      <c r="Z18" s="52">
        <f>IF($C18="","",IFERROR(VLOOKUP(Z$3&amp;"_"&amp;Z$6&amp;"_"&amp;$B18,'Pnad-C'!$1:$1048576,HLOOKUP($C18,'Pnad-C'!$1:$1048576,2,0),0)*100,"-"))</f>
        <v>12.495316565036774</v>
      </c>
      <c r="AA18" s="52">
        <f>IF($C18="","",IFERROR(VLOOKUP(AA$3&amp;"_"&amp;AA$6&amp;"_"&amp;$B18,'Pnad-C'!$1:$1048576,HLOOKUP($C18,'Pnad-C'!$1:$1048576,2,0),0)*100,"-"))</f>
        <v>8.8735409080982208</v>
      </c>
      <c r="AB18" s="53"/>
      <c r="AC18" s="52">
        <f>IF($C18="","",IFERROR(VLOOKUP(AC$3&amp;"_"&amp;AC$6&amp;"_"&amp;$B18,'Pnad-C'!$1:$1048576,HLOOKUP($C18,'Pnad-C'!$1:$1048576,2,0),0)*100,"-"))</f>
        <v>10.923512279987335</v>
      </c>
      <c r="AD18" s="52">
        <f>IF($C18="","",IFERROR(VLOOKUP(AD$3&amp;"_"&amp;AD$6&amp;"_"&amp;$B18,'Pnad-C'!$1:$1048576,HLOOKUP($C18,'Pnad-C'!$1:$1048576,2,0),0)*100,"-"))</f>
        <v>10.923512279987335</v>
      </c>
    </row>
    <row r="19" spans="1:30" s="50" customFormat="1" ht="15.95" customHeight="1" x14ac:dyDescent="0.25">
      <c r="A19" s="45"/>
      <c r="B19" s="45" t="str">
        <f t="shared" ref="B19:B22" si="1">B18</f>
        <v>SEMT</v>
      </c>
      <c r="C19" s="46" t="str">
        <f>$C$9&amp;"_fund_incomp"</f>
        <v>pia_nemnem_fund_incomp</v>
      </c>
      <c r="D19" s="69" t="s">
        <v>35</v>
      </c>
      <c r="E19" s="52">
        <f>IF($C19="","",IFERROR(VLOOKUP(E$3&amp;"_"&amp;E$6&amp;"_"&amp;$B19,'Pnad-C'!$1:$1048576,HLOOKUP($C19,'Pnad-C'!$1:$1048576,2,0),0)*100,"-"))</f>
        <v>33.754801750183105</v>
      </c>
      <c r="F19" s="52">
        <f>IF($C19="","",IFERROR(VLOOKUP(F$3&amp;"_"&amp;F$6&amp;"_"&amp;$B19,'Pnad-C'!$1:$1048576,HLOOKUP($C19,'Pnad-C'!$1:$1048576,2,0),0)*100,"-"))</f>
        <v>35.118567943572998</v>
      </c>
      <c r="G19" s="52">
        <f>IF($C19="","",IFERROR(VLOOKUP(G$3&amp;"_"&amp;G$6&amp;"_"&amp;$B19,'Pnad-C'!$1:$1048576,HLOOKUP($C19,'Pnad-C'!$1:$1048576,2,0),0)*100,"-"))</f>
        <v>34.905016422271729</v>
      </c>
      <c r="H19" s="52">
        <f>IF($C19="","",IFERROR(VLOOKUP(H$3&amp;"_"&amp;H$6&amp;"_"&amp;$B19,'Pnad-C'!$1:$1048576,HLOOKUP($C19,'Pnad-C'!$1:$1048576,2,0),0)*100,"-"))</f>
        <v>35.912337899208069</v>
      </c>
      <c r="I19" s="52">
        <f>IF($C19="","",IFERROR(VLOOKUP(I$3&amp;"_"&amp;I$6&amp;"_"&amp;$B19,'Pnad-C'!$1:$1048576,HLOOKUP($C19,'Pnad-C'!$1:$1048576,2,0),0)*100,"-"))</f>
        <v>34.922680258750916</v>
      </c>
      <c r="J19" s="53"/>
      <c r="K19" s="52">
        <f>IF($C19="","",IFERROR(VLOOKUP(K$3&amp;"_"&amp;K$6&amp;"_"&amp;$B19,'Pnad-C'!$1:$1048576,HLOOKUP($C19,'Pnad-C'!$1:$1048576,2,0),0)*100,"-"))</f>
        <v>34.803396463394165</v>
      </c>
      <c r="L19" s="52">
        <f>IF($C19="","",IFERROR(VLOOKUP(L$3&amp;"_"&amp;L$6&amp;"_"&amp;$B19,'Pnad-C'!$1:$1048576,HLOOKUP($C19,'Pnad-C'!$1:$1048576,2,0),0)*100,"-"))</f>
        <v>34.911704063415527</v>
      </c>
      <c r="M19" s="52">
        <f>IF($C19="","",IFERROR(VLOOKUP(M$3&amp;"_"&amp;M$6&amp;"_"&amp;$B19,'Pnad-C'!$1:$1048576,HLOOKUP($C19,'Pnad-C'!$1:$1048576,2,0),0)*100,"-"))</f>
        <v>35.454624891281128</v>
      </c>
      <c r="N19" s="52">
        <f>IF($C19="","",IFERROR(VLOOKUP(N$3&amp;"_"&amp;N$6&amp;"_"&amp;$B19,'Pnad-C'!$1:$1048576,HLOOKUP($C19,'Pnad-C'!$1:$1048576,2,0),0)*100,"-"))</f>
        <v>35.547995567321777</v>
      </c>
      <c r="O19" s="52">
        <f>IF($C19="","",IFERROR(VLOOKUP(O$3&amp;"_"&amp;O$6&amp;"_"&amp;$B19,'Pnad-C'!$1:$1048576,HLOOKUP($C19,'Pnad-C'!$1:$1048576,2,0),0)*100,"-"))</f>
        <v>35.179430246353149</v>
      </c>
      <c r="P19" s="53"/>
      <c r="Q19" s="52">
        <f>IF($C19="","",IFERROR(VLOOKUP(Q$3&amp;"_"&amp;Q$6&amp;"_"&amp;$B19,'Pnad-C'!$1:$1048576,HLOOKUP($C19,'Pnad-C'!$1:$1048576,2,0),0)*100,"-"))</f>
        <v>34.083816409111023</v>
      </c>
      <c r="R19" s="52">
        <f>IF($C19="","",IFERROR(VLOOKUP(R$3&amp;"_"&amp;R$6&amp;"_"&amp;$B19,'Pnad-C'!$1:$1048576,HLOOKUP($C19,'Pnad-C'!$1:$1048576,2,0),0)*100,"-"))</f>
        <v>34.731483459472656</v>
      </c>
      <c r="S19" s="52">
        <f>IF($C19="","",IFERROR(VLOOKUP(S$3&amp;"_"&amp;S$6&amp;"_"&amp;$B19,'Pnad-C'!$1:$1048576,HLOOKUP($C19,'Pnad-C'!$1:$1048576,2,0),0)*100,"-"))</f>
        <v>34.866929054260254</v>
      </c>
      <c r="T19" s="52">
        <f>IF($C19="","",IFERROR(VLOOKUP(T$3&amp;"_"&amp;T$6&amp;"_"&amp;$B19,'Pnad-C'!$1:$1048576,HLOOKUP($C19,'Pnad-C'!$1:$1048576,2,0),0)*100,"-"))</f>
        <v>33.99905264377594</v>
      </c>
      <c r="U19" s="52">
        <f>IF($C19="","",IFERROR(VLOOKUP(U$3&amp;"_"&amp;U$6&amp;"_"&amp;$B19,'Pnad-C'!$1:$1048576,HLOOKUP($C19,'Pnad-C'!$1:$1048576,2,0),0)*100,"-"))</f>
        <v>34.420320391654968</v>
      </c>
      <c r="V19" s="53"/>
      <c r="W19" s="52">
        <f>IF($C19="","",IFERROR(VLOOKUP(W$3&amp;"_"&amp;W$6&amp;"_"&amp;$B19,'Pnad-C'!$1:$1048576,HLOOKUP($C19,'Pnad-C'!$1:$1048576,2,0),0)*100,"-"))</f>
        <v>32.820621132850647</v>
      </c>
      <c r="X19" s="52">
        <f>IF($C19="","",IFERROR(VLOOKUP(X$3&amp;"_"&amp;X$6&amp;"_"&amp;$B19,'Pnad-C'!$1:$1048576,HLOOKUP($C19,'Pnad-C'!$1:$1048576,2,0),0)*100,"-"))</f>
        <v>33.500123023986816</v>
      </c>
      <c r="Y19" s="52">
        <f>IF($C19="","",IFERROR(VLOOKUP(Y$3&amp;"_"&amp;Y$6&amp;"_"&amp;$B19,'Pnad-C'!$1:$1048576,HLOOKUP($C19,'Pnad-C'!$1:$1048576,2,0),0)*100,"-"))</f>
        <v>32.760301232337952</v>
      </c>
      <c r="Z19" s="52">
        <f>IF($C19="","",IFERROR(VLOOKUP(Z$3&amp;"_"&amp;Z$6&amp;"_"&amp;$B19,'Pnad-C'!$1:$1048576,HLOOKUP($C19,'Pnad-C'!$1:$1048576,2,0),0)*100,"-"))</f>
        <v>28.625789284706116</v>
      </c>
      <c r="AA19" s="52">
        <f>IF($C19="","",IFERROR(VLOOKUP(AA$3&amp;"_"&amp;AA$6&amp;"_"&amp;$B19,'Pnad-C'!$1:$1048576,HLOOKUP($C19,'Pnad-C'!$1:$1048576,2,0),0)*100,"-"))</f>
        <v>31.926709413528442</v>
      </c>
      <c r="AB19" s="53"/>
      <c r="AC19" s="52">
        <f>IF($C19="","",IFERROR(VLOOKUP(AC$3&amp;"_"&amp;AC$6&amp;"_"&amp;$B19,'Pnad-C'!$1:$1048576,HLOOKUP($C19,'Pnad-C'!$1:$1048576,2,0),0)*100,"-"))</f>
        <v>28.579512238502502</v>
      </c>
      <c r="AD19" s="52">
        <f>IF($C19="","",IFERROR(VLOOKUP(AD$3&amp;"_"&amp;AD$6&amp;"_"&amp;$B19,'Pnad-C'!$1:$1048576,HLOOKUP($C19,'Pnad-C'!$1:$1048576,2,0),0)*100,"-"))</f>
        <v>28.579512238502502</v>
      </c>
    </row>
    <row r="20" spans="1:30" s="50" customFormat="1" ht="15.95" customHeight="1" x14ac:dyDescent="0.25">
      <c r="A20" s="45"/>
      <c r="B20" s="45" t="str">
        <f t="shared" si="1"/>
        <v>SEMT</v>
      </c>
      <c r="C20" s="46" t="str">
        <f>$C$9&amp;"_fund_comp"</f>
        <v>pia_nemnem_fund_comp</v>
      </c>
      <c r="D20" s="69" t="s">
        <v>36</v>
      </c>
      <c r="E20" s="52">
        <f>IF($C20="","",IFERROR(VLOOKUP(E$3&amp;"_"&amp;E$6&amp;"_"&amp;$B20,'Pnad-C'!$1:$1048576,HLOOKUP($C20,'Pnad-C'!$1:$1048576,2,0),0)*100,"-"))</f>
        <v>12.677900493144989</v>
      </c>
      <c r="F20" s="52">
        <f>IF($C20="","",IFERROR(VLOOKUP(F$3&amp;"_"&amp;F$6&amp;"_"&amp;$B20,'Pnad-C'!$1:$1048576,HLOOKUP($C20,'Pnad-C'!$1:$1048576,2,0),0)*100,"-"))</f>
        <v>12.443184852600098</v>
      </c>
      <c r="G20" s="52">
        <f>IF($C20="","",IFERROR(VLOOKUP(G$3&amp;"_"&amp;G$6&amp;"_"&amp;$B20,'Pnad-C'!$1:$1048576,HLOOKUP($C20,'Pnad-C'!$1:$1048576,2,0),0)*100,"-"))</f>
        <v>12.798810005187988</v>
      </c>
      <c r="H20" s="52">
        <f>IF($C20="","",IFERROR(VLOOKUP(H$3&amp;"_"&amp;H$6&amp;"_"&amp;$B20,'Pnad-C'!$1:$1048576,HLOOKUP($C20,'Pnad-C'!$1:$1048576,2,0),0)*100,"-"))</f>
        <v>12.573300302028656</v>
      </c>
      <c r="I20" s="52">
        <f>IF($C20="","",IFERROR(VLOOKUP(I$3&amp;"_"&amp;I$6&amp;"_"&amp;$B20,'Pnad-C'!$1:$1048576,HLOOKUP($C20,'Pnad-C'!$1:$1048576,2,0),0)*100,"-"))</f>
        <v>12.623298168182373</v>
      </c>
      <c r="J20" s="53"/>
      <c r="K20" s="52">
        <f>IF($C20="","",IFERROR(VLOOKUP(K$3&amp;"_"&amp;K$6&amp;"_"&amp;$B20,'Pnad-C'!$1:$1048576,HLOOKUP($C20,'Pnad-C'!$1:$1048576,2,0),0)*100,"-"))</f>
        <v>12.108098715543747</v>
      </c>
      <c r="L20" s="52">
        <f>IF($C20="","",IFERROR(VLOOKUP(L$3&amp;"_"&amp;L$6&amp;"_"&amp;$B20,'Pnad-C'!$1:$1048576,HLOOKUP($C20,'Pnad-C'!$1:$1048576,2,0),0)*100,"-"))</f>
        <v>12.505507469177246</v>
      </c>
      <c r="M20" s="52">
        <f>IF($C20="","",IFERROR(VLOOKUP(M$3&amp;"_"&amp;M$6&amp;"_"&amp;$B20,'Pnad-C'!$1:$1048576,HLOOKUP($C20,'Pnad-C'!$1:$1048576,2,0),0)*100,"-"))</f>
        <v>12.506581842899323</v>
      </c>
      <c r="N20" s="52">
        <f>IF($C20="","",IFERROR(VLOOKUP(N$3&amp;"_"&amp;N$6&amp;"_"&amp;$B20,'Pnad-C'!$1:$1048576,HLOOKUP($C20,'Pnad-C'!$1:$1048576,2,0),0)*100,"-"))</f>
        <v>12.071404606103897</v>
      </c>
      <c r="O20" s="52">
        <f>IF($C20="","",IFERROR(VLOOKUP(O$3&amp;"_"&amp;O$6&amp;"_"&amp;$B20,'Pnad-C'!$1:$1048576,HLOOKUP($C20,'Pnad-C'!$1:$1048576,2,0),0)*100,"-"))</f>
        <v>12.297898530960083</v>
      </c>
      <c r="P20" s="53"/>
      <c r="Q20" s="52">
        <f>IF($C20="","",IFERROR(VLOOKUP(Q$3&amp;"_"&amp;Q$6&amp;"_"&amp;$B20,'Pnad-C'!$1:$1048576,HLOOKUP($C20,'Pnad-C'!$1:$1048576,2,0),0)*100,"-"))</f>
        <v>12.711724638938904</v>
      </c>
      <c r="R20" s="52">
        <f>IF($C20="","",IFERROR(VLOOKUP(R$3&amp;"_"&amp;R$6&amp;"_"&amp;$B20,'Pnad-C'!$1:$1048576,HLOOKUP($C20,'Pnad-C'!$1:$1048576,2,0),0)*100,"-"))</f>
        <v>13.233175873756409</v>
      </c>
      <c r="S20" s="52">
        <f>IF($C20="","",IFERROR(VLOOKUP(S$3&amp;"_"&amp;S$6&amp;"_"&amp;$B20,'Pnad-C'!$1:$1048576,HLOOKUP($C20,'Pnad-C'!$1:$1048576,2,0),0)*100,"-"))</f>
        <v>13.13132643699646</v>
      </c>
      <c r="T20" s="52">
        <f>IF($C20="","",IFERROR(VLOOKUP(T$3&amp;"_"&amp;T$6&amp;"_"&amp;$B20,'Pnad-C'!$1:$1048576,HLOOKUP($C20,'Pnad-C'!$1:$1048576,2,0),0)*100,"-"))</f>
        <v>13.50695937871933</v>
      </c>
      <c r="U20" s="52">
        <f>IF($C20="","",IFERROR(VLOOKUP(U$3&amp;"_"&amp;U$6&amp;"_"&amp;$B20,'Pnad-C'!$1:$1048576,HLOOKUP($C20,'Pnad-C'!$1:$1048576,2,0),0)*100,"-"))</f>
        <v>13.145796954631805</v>
      </c>
      <c r="V20" s="53"/>
      <c r="W20" s="52">
        <f>IF($C20="","",IFERROR(VLOOKUP(W$3&amp;"_"&amp;W$6&amp;"_"&amp;$B20,'Pnad-C'!$1:$1048576,HLOOKUP($C20,'Pnad-C'!$1:$1048576,2,0),0)*100,"-"))</f>
        <v>13.611927628517151</v>
      </c>
      <c r="X20" s="52">
        <f>IF($C20="","",IFERROR(VLOOKUP(X$3&amp;"_"&amp;X$6&amp;"_"&amp;$B20,'Pnad-C'!$1:$1048576,HLOOKUP($C20,'Pnad-C'!$1:$1048576,2,0),0)*100,"-"))</f>
        <v>12.978194653987885</v>
      </c>
      <c r="Y20" s="52">
        <f>IF($C20="","",IFERROR(VLOOKUP(Y$3&amp;"_"&amp;Y$6&amp;"_"&amp;$B20,'Pnad-C'!$1:$1048576,HLOOKUP($C20,'Pnad-C'!$1:$1048576,2,0),0)*100,"-"))</f>
        <v>12.841689586639404</v>
      </c>
      <c r="Z20" s="52">
        <f>IF($C20="","",IFERROR(VLOOKUP(Z$3&amp;"_"&amp;Z$6&amp;"_"&amp;$B20,'Pnad-C'!$1:$1048576,HLOOKUP($C20,'Pnad-C'!$1:$1048576,2,0),0)*100,"-"))</f>
        <v>12.307026237249374</v>
      </c>
      <c r="AA20" s="52">
        <f>IF($C20="","",IFERROR(VLOOKUP(AA$3&amp;"_"&amp;AA$6&amp;"_"&amp;$B20,'Pnad-C'!$1:$1048576,HLOOKUP($C20,'Pnad-C'!$1:$1048576,2,0),0)*100,"-"))</f>
        <v>12.934710085391998</v>
      </c>
      <c r="AB20" s="53"/>
      <c r="AC20" s="52">
        <f>IF($C20="","",IFERROR(VLOOKUP(AC$3&amp;"_"&amp;AC$6&amp;"_"&amp;$B20,'Pnad-C'!$1:$1048576,HLOOKUP($C20,'Pnad-C'!$1:$1048576,2,0),0)*100,"-"))</f>
        <v>12.18075156211853</v>
      </c>
      <c r="AD20" s="52">
        <f>IF($C20="","",IFERROR(VLOOKUP(AD$3&amp;"_"&amp;AD$6&amp;"_"&amp;$B20,'Pnad-C'!$1:$1048576,HLOOKUP($C20,'Pnad-C'!$1:$1048576,2,0),0)*100,"-"))</f>
        <v>12.18075156211853</v>
      </c>
    </row>
    <row r="21" spans="1:30" s="50" customFormat="1" ht="15.95" customHeight="1" x14ac:dyDescent="0.25">
      <c r="A21" s="45"/>
      <c r="B21" s="45" t="str">
        <f t="shared" si="1"/>
        <v>SEMT</v>
      </c>
      <c r="C21" s="46" t="str">
        <f>$C$9&amp;"_med_incomp"</f>
        <v>pia_nemnem_med_incomp</v>
      </c>
      <c r="D21" s="69" t="s">
        <v>37</v>
      </c>
      <c r="E21" s="52">
        <f>IF($C21="","",IFERROR(VLOOKUP(E$3&amp;"_"&amp;E$6&amp;"_"&amp;$B21,'Pnad-C'!$1:$1048576,HLOOKUP($C21,'Pnad-C'!$1:$1048576,2,0),0)*100,"-"))</f>
        <v>3.7711396813392639</v>
      </c>
      <c r="F21" s="52">
        <f>IF($C21="","",IFERROR(VLOOKUP(F$3&amp;"_"&amp;F$6&amp;"_"&amp;$B21,'Pnad-C'!$1:$1048576,HLOOKUP($C21,'Pnad-C'!$1:$1048576,2,0),0)*100,"-"))</f>
        <v>3.7164453417062759</v>
      </c>
      <c r="G21" s="52">
        <f>IF($C21="","",IFERROR(VLOOKUP(G$3&amp;"_"&amp;G$6&amp;"_"&amp;$B21,'Pnad-C'!$1:$1048576,HLOOKUP($C21,'Pnad-C'!$1:$1048576,2,0),0)*100,"-"))</f>
        <v>3.3841118216514587</v>
      </c>
      <c r="H21" s="52">
        <f>IF($C21="","",IFERROR(VLOOKUP(H$3&amp;"_"&amp;H$6&amp;"_"&amp;$B21,'Pnad-C'!$1:$1048576,HLOOKUP($C21,'Pnad-C'!$1:$1048576,2,0),0)*100,"-"))</f>
        <v>3.5440173000097275</v>
      </c>
      <c r="I21" s="52">
        <f>IF($C21="","",IFERROR(VLOOKUP(I$3&amp;"_"&amp;I$6&amp;"_"&amp;$B21,'Pnad-C'!$1:$1048576,HLOOKUP($C21,'Pnad-C'!$1:$1048576,2,0),0)*100,"-"))</f>
        <v>3.6039285361766815</v>
      </c>
      <c r="J21" s="53"/>
      <c r="K21" s="52">
        <f>IF($C21="","",IFERROR(VLOOKUP(K$3&amp;"_"&amp;K$6&amp;"_"&amp;$B21,'Pnad-C'!$1:$1048576,HLOOKUP($C21,'Pnad-C'!$1:$1048576,2,0),0)*100,"-"))</f>
        <v>3.9059080183506012</v>
      </c>
      <c r="L21" s="52">
        <f>IF($C21="","",IFERROR(VLOOKUP(L$3&amp;"_"&amp;L$6&amp;"_"&amp;$B21,'Pnad-C'!$1:$1048576,HLOOKUP($C21,'Pnad-C'!$1:$1048576,2,0),0)*100,"-"))</f>
        <v>3.7445917725563049</v>
      </c>
      <c r="M21" s="52">
        <f>IF($C21="","",IFERROR(VLOOKUP(M$3&amp;"_"&amp;M$6&amp;"_"&amp;$B21,'Pnad-C'!$1:$1048576,HLOOKUP($C21,'Pnad-C'!$1:$1048576,2,0),0)*100,"-"))</f>
        <v>3.9289046078920364</v>
      </c>
      <c r="N21" s="52">
        <f>IF($C21="","",IFERROR(VLOOKUP(N$3&amp;"_"&amp;N$6&amp;"_"&amp;$B21,'Pnad-C'!$1:$1048576,HLOOKUP($C21,'Pnad-C'!$1:$1048576,2,0),0)*100,"-"))</f>
        <v>3.9761502295732498</v>
      </c>
      <c r="O21" s="52">
        <f>IF($C21="","",IFERROR(VLOOKUP(O$3&amp;"_"&amp;O$6&amp;"_"&amp;$B21,'Pnad-C'!$1:$1048576,HLOOKUP($C21,'Pnad-C'!$1:$1048576,2,0),0)*100,"-"))</f>
        <v>3.8888886570930481</v>
      </c>
      <c r="P21" s="53"/>
      <c r="Q21" s="52">
        <f>IF($C21="","",IFERROR(VLOOKUP(Q$3&amp;"_"&amp;Q$6&amp;"_"&amp;$B21,'Pnad-C'!$1:$1048576,HLOOKUP($C21,'Pnad-C'!$1:$1048576,2,0),0)*100,"-"))</f>
        <v>3.8791365921497345</v>
      </c>
      <c r="R21" s="52">
        <f>IF($C21="","",IFERROR(VLOOKUP(R$3&amp;"_"&amp;R$6&amp;"_"&amp;$B21,'Pnad-C'!$1:$1048576,HLOOKUP($C21,'Pnad-C'!$1:$1048576,2,0),0)*100,"-"))</f>
        <v>3.6297760903835297</v>
      </c>
      <c r="S21" s="52">
        <f>IF($C21="","",IFERROR(VLOOKUP(S$3&amp;"_"&amp;S$6&amp;"_"&amp;$B21,'Pnad-C'!$1:$1048576,HLOOKUP($C21,'Pnad-C'!$1:$1048576,2,0),0)*100,"-"))</f>
        <v>3.3918853849172592</v>
      </c>
      <c r="T21" s="52">
        <f>IF($C21="","",IFERROR(VLOOKUP(T$3&amp;"_"&amp;T$6&amp;"_"&amp;$B21,'Pnad-C'!$1:$1048576,HLOOKUP($C21,'Pnad-C'!$1:$1048576,2,0),0)*100,"-"))</f>
        <v>3.2775662839412689</v>
      </c>
      <c r="U21" s="52">
        <f>IF($C21="","",IFERROR(VLOOKUP(U$3&amp;"_"&amp;U$6&amp;"_"&amp;$B21,'Pnad-C'!$1:$1048576,HLOOKUP($C21,'Pnad-C'!$1:$1048576,2,0),0)*100,"-"))</f>
        <v>3.5445909947156906</v>
      </c>
      <c r="V21" s="53"/>
      <c r="W21" s="52">
        <f>IF($C21="","",IFERROR(VLOOKUP(W$3&amp;"_"&amp;W$6&amp;"_"&amp;$B21,'Pnad-C'!$1:$1048576,HLOOKUP($C21,'Pnad-C'!$1:$1048576,2,0),0)*100,"-"))</f>
        <v>3.3494513481855392</v>
      </c>
      <c r="X21" s="52">
        <f>IF($C21="","",IFERROR(VLOOKUP(X$3&amp;"_"&amp;X$6&amp;"_"&amp;$B21,'Pnad-C'!$1:$1048576,HLOOKUP($C21,'Pnad-C'!$1:$1048576,2,0),0)*100,"-"))</f>
        <v>3.8364376872777939</v>
      </c>
      <c r="Y21" s="52">
        <f>IF($C21="","",IFERROR(VLOOKUP(Y$3&amp;"_"&amp;Y$6&amp;"_"&amp;$B21,'Pnad-C'!$1:$1048576,HLOOKUP($C21,'Pnad-C'!$1:$1048576,2,0),0)*100,"-"))</f>
        <v>3.8588263094425201</v>
      </c>
      <c r="Z21" s="52">
        <f>IF($C21="","",IFERROR(VLOOKUP(Z$3&amp;"_"&amp;Z$6&amp;"_"&amp;$B21,'Pnad-C'!$1:$1048576,HLOOKUP($C21,'Pnad-C'!$1:$1048576,2,0),0)*100,"-"))</f>
        <v>3.0945703387260437</v>
      </c>
      <c r="AA21" s="52">
        <f>IF($C21="","",IFERROR(VLOOKUP(AA$3&amp;"_"&amp;AA$6&amp;"_"&amp;$B21,'Pnad-C'!$1:$1048576,HLOOKUP($C21,'Pnad-C'!$1:$1048576,2,0),0)*100,"-"))</f>
        <v>3.5348214209079742</v>
      </c>
      <c r="AB21" s="53"/>
      <c r="AC21" s="52">
        <f>IF($C21="","",IFERROR(VLOOKUP(AC$3&amp;"_"&amp;AC$6&amp;"_"&amp;$B21,'Pnad-C'!$1:$1048576,HLOOKUP($C21,'Pnad-C'!$1:$1048576,2,0),0)*100,"-"))</f>
        <v>3.1629826873540878</v>
      </c>
      <c r="AD21" s="52">
        <f>IF($C21="","",IFERROR(VLOOKUP(AD$3&amp;"_"&amp;AD$6&amp;"_"&amp;$B21,'Pnad-C'!$1:$1048576,HLOOKUP($C21,'Pnad-C'!$1:$1048576,2,0),0)*100,"-"))</f>
        <v>3.1629826873540878</v>
      </c>
    </row>
    <row r="22" spans="1:30" s="50" customFormat="1" ht="15.95" customHeight="1" x14ac:dyDescent="0.25">
      <c r="A22" s="45"/>
      <c r="B22" s="45" t="str">
        <f t="shared" si="1"/>
        <v>SEMT</v>
      </c>
      <c r="C22" s="46" t="str">
        <f>$C$9&amp;"_med_comp"</f>
        <v>pia_nemnem_med_comp</v>
      </c>
      <c r="D22" s="69" t="s">
        <v>38</v>
      </c>
      <c r="E22" s="52">
        <f>IF($C22="","",IFERROR(VLOOKUP(E$3&amp;"_"&amp;E$6&amp;"_"&amp;$B22,'Pnad-C'!$1:$1048576,HLOOKUP($C22,'Pnad-C'!$1:$1048576,2,0),0)*100,"-"))</f>
        <v>28.545176982879639</v>
      </c>
      <c r="F22" s="52">
        <f>IF($C22="","",IFERROR(VLOOKUP(F$3&amp;"_"&amp;F$6&amp;"_"&amp;$B22,'Pnad-C'!$1:$1048576,HLOOKUP($C22,'Pnad-C'!$1:$1048576,2,0),0)*100,"-"))</f>
        <v>27.935695648193359</v>
      </c>
      <c r="G22" s="52">
        <f>IF($C22="","",IFERROR(VLOOKUP(G$3&amp;"_"&amp;G$6&amp;"_"&amp;$B22,'Pnad-C'!$1:$1048576,HLOOKUP($C22,'Pnad-C'!$1:$1048576,2,0),0)*100,"-"))</f>
        <v>27.881798148155212</v>
      </c>
      <c r="H22" s="52">
        <f>IF($C22="","",IFERROR(VLOOKUP(H$3&amp;"_"&amp;H$6&amp;"_"&amp;$B22,'Pnad-C'!$1:$1048576,HLOOKUP($C22,'Pnad-C'!$1:$1048576,2,0),0)*100,"-"))</f>
        <v>27.13966965675354</v>
      </c>
      <c r="I22" s="52">
        <f>IF($C22="","",IFERROR(VLOOKUP(I$3&amp;"_"&amp;I$6&amp;"_"&amp;$B22,'Pnad-C'!$1:$1048576,HLOOKUP($C22,'Pnad-C'!$1:$1048576,2,0),0)*100,"-"))</f>
        <v>27.875584363937378</v>
      </c>
      <c r="J22" s="53"/>
      <c r="K22" s="52">
        <f>IF($C22="","",IFERROR(VLOOKUP(K$3&amp;"_"&amp;K$6&amp;"_"&amp;$B22,'Pnad-C'!$1:$1048576,HLOOKUP($C22,'Pnad-C'!$1:$1048576,2,0),0)*100,"-"))</f>
        <v>29.002270102500916</v>
      </c>
      <c r="L22" s="52">
        <f>IF($C22="","",IFERROR(VLOOKUP(L$3&amp;"_"&amp;L$6&amp;"_"&amp;$B22,'Pnad-C'!$1:$1048576,HLOOKUP($C22,'Pnad-C'!$1:$1048576,2,0),0)*100,"-"))</f>
        <v>28.370985388755798</v>
      </c>
      <c r="M22" s="52">
        <f>IF($C22="","",IFERROR(VLOOKUP(M$3&amp;"_"&amp;M$6&amp;"_"&amp;$B22,'Pnad-C'!$1:$1048576,HLOOKUP($C22,'Pnad-C'!$1:$1048576,2,0),0)*100,"-"))</f>
        <v>27.910012006759644</v>
      </c>
      <c r="N22" s="52">
        <f>IF($C22="","",IFERROR(VLOOKUP(N$3&amp;"_"&amp;N$6&amp;"_"&amp;$B22,'Pnad-C'!$1:$1048576,HLOOKUP($C22,'Pnad-C'!$1:$1048576,2,0),0)*100,"-"))</f>
        <v>28.320065140724182</v>
      </c>
      <c r="O22" s="52">
        <f>IF($C22="","",IFERROR(VLOOKUP(O$3&amp;"_"&amp;O$6&amp;"_"&amp;$B22,'Pnad-C'!$1:$1048576,HLOOKUP($C22,'Pnad-C'!$1:$1048576,2,0),0)*100,"-"))</f>
        <v>28.400832414627075</v>
      </c>
      <c r="P22" s="53"/>
      <c r="Q22" s="52">
        <f>IF($C22="","",IFERROR(VLOOKUP(Q$3&amp;"_"&amp;Q$6&amp;"_"&amp;$B22,'Pnad-C'!$1:$1048576,HLOOKUP($C22,'Pnad-C'!$1:$1048576,2,0),0)*100,"-"))</f>
        <v>28.952628374099731</v>
      </c>
      <c r="R22" s="52">
        <f>IF($C22="","",IFERROR(VLOOKUP(R$3&amp;"_"&amp;R$6&amp;"_"&amp;$B22,'Pnad-C'!$1:$1048576,HLOOKUP($C22,'Pnad-C'!$1:$1048576,2,0),0)*100,"-"))</f>
        <v>28.618356585502625</v>
      </c>
      <c r="S22" s="52">
        <f>IF($C22="","",IFERROR(VLOOKUP(S$3&amp;"_"&amp;S$6&amp;"_"&amp;$B22,'Pnad-C'!$1:$1048576,HLOOKUP($C22,'Pnad-C'!$1:$1048576,2,0),0)*100,"-"))</f>
        <v>28.182139992713928</v>
      </c>
      <c r="T22" s="52">
        <f>IF($C22="","",IFERROR(VLOOKUP(T$3&amp;"_"&amp;T$6&amp;"_"&amp;$B22,'Pnad-C'!$1:$1048576,HLOOKUP($C22,'Pnad-C'!$1:$1048576,2,0),0)*100,"-"))</f>
        <v>28.543573617935181</v>
      </c>
      <c r="U22" s="52">
        <f>IF($C22="","",IFERROR(VLOOKUP(U$3&amp;"_"&amp;U$6&amp;"_"&amp;$B22,'Pnad-C'!$1:$1048576,HLOOKUP($C22,'Pnad-C'!$1:$1048576,2,0),0)*100,"-"))</f>
        <v>28.574174642562866</v>
      </c>
      <c r="V22" s="53"/>
      <c r="W22" s="52">
        <f>IF($C22="","",IFERROR(VLOOKUP(W$3&amp;"_"&amp;W$6&amp;"_"&amp;$B22,'Pnad-C'!$1:$1048576,HLOOKUP($C22,'Pnad-C'!$1:$1048576,2,0),0)*100,"-"))</f>
        <v>29.114717245101929</v>
      </c>
      <c r="X22" s="52">
        <f>IF($C22="","",IFERROR(VLOOKUP(X$3&amp;"_"&amp;X$6&amp;"_"&amp;$B22,'Pnad-C'!$1:$1048576,HLOOKUP($C22,'Pnad-C'!$1:$1048576,2,0),0)*100,"-"))</f>
        <v>29.171690344810486</v>
      </c>
      <c r="Y22" s="52">
        <f>IF($C22="","",IFERROR(VLOOKUP(Y$3&amp;"_"&amp;Y$6&amp;"_"&amp;$B22,'Pnad-C'!$1:$1048576,HLOOKUP($C22,'Pnad-C'!$1:$1048576,2,0),0)*100,"-"))</f>
        <v>29.617318511009216</v>
      </c>
      <c r="Z22" s="52">
        <f>IF($C22="","",IFERROR(VLOOKUP(Z$3&amp;"_"&amp;Z$6&amp;"_"&amp;$B22,'Pnad-C'!$1:$1048576,HLOOKUP($C22,'Pnad-C'!$1:$1048576,2,0),0)*100,"-"))</f>
        <v>30.333289504051208</v>
      </c>
      <c r="AA22" s="52">
        <f>IF($C22="","",IFERROR(VLOOKUP(AA$3&amp;"_"&amp;AA$6&amp;"_"&amp;$B22,'Pnad-C'!$1:$1048576,HLOOKUP($C22,'Pnad-C'!$1:$1048576,2,0),0)*100,"-"))</f>
        <v>29.55925464630127</v>
      </c>
      <c r="AB22" s="53"/>
      <c r="AC22" s="52">
        <f>IF($C22="","",IFERROR(VLOOKUP(AC$3&amp;"_"&amp;AC$6&amp;"_"&amp;$B22,'Pnad-C'!$1:$1048576,HLOOKUP($C22,'Pnad-C'!$1:$1048576,2,0),0)*100,"-"))</f>
        <v>31.976971030235291</v>
      </c>
      <c r="AD22" s="52">
        <f>IF($C22="","",IFERROR(VLOOKUP(AD$3&amp;"_"&amp;AD$6&amp;"_"&amp;$B22,'Pnad-C'!$1:$1048576,HLOOKUP($C22,'Pnad-C'!$1:$1048576,2,0),0)*100,"-"))</f>
        <v>31.976971030235291</v>
      </c>
    </row>
    <row r="23" spans="1:30" s="50" customFormat="1" ht="15.95" customHeight="1" x14ac:dyDescent="0.25">
      <c r="A23" s="45"/>
      <c r="B23" s="45" t="str">
        <f>B21</f>
        <v>SEMT</v>
      </c>
      <c r="C23" s="46" t="str">
        <f>$C$9&amp;"_sup_incomp_comp"</f>
        <v>pia_nemnem_sup_incomp_comp</v>
      </c>
      <c r="D23" s="69" t="s">
        <v>39</v>
      </c>
      <c r="E23" s="56">
        <f>IF($C23="","",IFERROR(VLOOKUP(E$3&amp;"_"&amp;E$6&amp;"_"&amp;$B23,'Pnad-C'!$1:$1048576,HLOOKUP($C23,'Pnad-C'!$1:$1048576,2,0),0)*100,"-"))</f>
        <v>10.982939600944519</v>
      </c>
      <c r="F23" s="56">
        <f>IF($C23="","",IFERROR(VLOOKUP(F$3&amp;"_"&amp;F$6&amp;"_"&amp;$B23,'Pnad-C'!$1:$1048576,HLOOKUP($C23,'Pnad-C'!$1:$1048576,2,0),0)*100,"-"))</f>
        <v>10.921356827020645</v>
      </c>
      <c r="G23" s="56">
        <f>IF($C23="","",IFERROR(VLOOKUP(G$3&amp;"_"&amp;G$6&amp;"_"&amp;$B23,'Pnad-C'!$1:$1048576,HLOOKUP($C23,'Pnad-C'!$1:$1048576,2,0),0)*100,"-"))</f>
        <v>11.217591166496277</v>
      </c>
      <c r="H23" s="56">
        <f>IF($C23="","",IFERROR(VLOOKUP(H$3&amp;"_"&amp;H$6&amp;"_"&amp;$B23,'Pnad-C'!$1:$1048576,HLOOKUP($C23,'Pnad-C'!$1:$1048576,2,0),0)*100,"-"))</f>
        <v>11.298798769712448</v>
      </c>
      <c r="I23" s="56">
        <f>IF($C23="","",IFERROR(VLOOKUP(I$3&amp;"_"&amp;I$6&amp;"_"&amp;$B23,'Pnad-C'!$1:$1048576,HLOOKUP($C23,'Pnad-C'!$1:$1048576,2,0),0)*100,"-"))</f>
        <v>11.105171591043472</v>
      </c>
      <c r="J23" s="53"/>
      <c r="K23" s="56">
        <f>IF($C23="","",IFERROR(VLOOKUP(K$3&amp;"_"&amp;K$6&amp;"_"&amp;$B23,'Pnad-C'!$1:$1048576,HLOOKUP($C23,'Pnad-C'!$1:$1048576,2,0),0)*100,"-"))</f>
        <v>11.280504614114761</v>
      </c>
      <c r="L23" s="56">
        <f>IF($C23="","",IFERROR(VLOOKUP(L$3&amp;"_"&amp;L$6&amp;"_"&amp;$B23,'Pnad-C'!$1:$1048576,HLOOKUP($C23,'Pnad-C'!$1:$1048576,2,0),0)*100,"-"))</f>
        <v>11.385316401720047</v>
      </c>
      <c r="M23" s="56">
        <f>IF($C23="","",IFERROR(VLOOKUP(M$3&amp;"_"&amp;M$6&amp;"_"&amp;$B23,'Pnad-C'!$1:$1048576,HLOOKUP($C23,'Pnad-C'!$1:$1048576,2,0),0)*100,"-"))</f>
        <v>11.403839290142059</v>
      </c>
      <c r="N23" s="56">
        <f>IF($C23="","",IFERROR(VLOOKUP(N$3&amp;"_"&amp;N$6&amp;"_"&amp;$B23,'Pnad-C'!$1:$1048576,HLOOKUP($C23,'Pnad-C'!$1:$1048576,2,0),0)*100,"-"))</f>
        <v>11.697683483362198</v>
      </c>
      <c r="O23" s="56">
        <f>IF($C23="","",IFERROR(VLOOKUP(O$3&amp;"_"&amp;O$6&amp;"_"&amp;$B23,'Pnad-C'!$1:$1048576,HLOOKUP($C23,'Pnad-C'!$1:$1048576,2,0),0)*100,"-"))</f>
        <v>11.441835761070251</v>
      </c>
      <c r="P23" s="53"/>
      <c r="Q23" s="56">
        <f>IF($C23="","",IFERROR(VLOOKUP(Q$3&amp;"_"&amp;Q$6&amp;"_"&amp;$B23,'Pnad-C'!$1:$1048576,HLOOKUP($C23,'Pnad-C'!$1:$1048576,2,0),0)*100,"-"))</f>
        <v>11.521881073713303</v>
      </c>
      <c r="R23" s="56">
        <f>IF($C23="","",IFERROR(VLOOKUP(R$3&amp;"_"&amp;R$6&amp;"_"&amp;$B23,'Pnad-C'!$1:$1048576,HLOOKUP($C23,'Pnad-C'!$1:$1048576,2,0),0)*100,"-"))</f>
        <v>11.71291321516037</v>
      </c>
      <c r="S23" s="56">
        <f>IF($C23="","",IFERROR(VLOOKUP(S$3&amp;"_"&amp;S$6&amp;"_"&amp;$B23,'Pnad-C'!$1:$1048576,HLOOKUP($C23,'Pnad-C'!$1:$1048576,2,0),0)*100,"-"))</f>
        <v>12.133131921291351</v>
      </c>
      <c r="T23" s="56">
        <f>IF($C23="","",IFERROR(VLOOKUP(T$3&amp;"_"&amp;T$6&amp;"_"&amp;$B23,'Pnad-C'!$1:$1048576,HLOOKUP($C23,'Pnad-C'!$1:$1048576,2,0),0)*100,"-"))</f>
        <v>12.512114644050598</v>
      </c>
      <c r="U23" s="56">
        <f>IF($C23="","",IFERROR(VLOOKUP(U$3&amp;"_"&amp;U$6&amp;"_"&amp;$B23,'Pnad-C'!$1:$1048576,HLOOKUP($C23,'Pnad-C'!$1:$1048576,2,0),0)*100,"-"))</f>
        <v>11.97001039981842</v>
      </c>
      <c r="V23" s="53"/>
      <c r="W23" s="56">
        <f>IF($C23="","",IFERROR(VLOOKUP(W$3&amp;"_"&amp;W$6&amp;"_"&amp;$B23,'Pnad-C'!$1:$1048576,HLOOKUP($C23,'Pnad-C'!$1:$1048576,2,0),0)*100,"-"))</f>
        <v>12.531299889087677</v>
      </c>
      <c r="X23" s="56">
        <f>IF($C23="","",IFERROR(VLOOKUP(X$3&amp;"_"&amp;X$6&amp;"_"&amp;$B23,'Pnad-C'!$1:$1048576,HLOOKUP($C23,'Pnad-C'!$1:$1048576,2,0),0)*100,"-"))</f>
        <v>13.296455144882202</v>
      </c>
      <c r="Y23" s="56">
        <f>IF($C23="","",IFERROR(VLOOKUP(Y$3&amp;"_"&amp;Y$6&amp;"_"&amp;$B23,'Pnad-C'!$1:$1048576,HLOOKUP($C23,'Pnad-C'!$1:$1048576,2,0),0)*100,"-"))</f>
        <v>13.712097704410553</v>
      </c>
      <c r="Z23" s="56">
        <f>IF($C23="","",IFERROR(VLOOKUP(Z$3&amp;"_"&amp;Z$6&amp;"_"&amp;$B23,'Pnad-C'!$1:$1048576,HLOOKUP($C23,'Pnad-C'!$1:$1048576,2,0),0)*100,"-"))</f>
        <v>13.144007325172424</v>
      </c>
      <c r="AA23" s="56">
        <f>IF($C23="","",IFERROR(VLOOKUP(AA$3&amp;"_"&amp;AA$6&amp;"_"&amp;$B23,'Pnad-C'!$1:$1048576,HLOOKUP($C23,'Pnad-C'!$1:$1048576,2,0),0)*100,"-"))</f>
        <v>13.170965015888214</v>
      </c>
      <c r="AB23" s="53"/>
      <c r="AC23" s="56">
        <f>IF($C23="","",IFERROR(VLOOKUP(AC$3&amp;"_"&amp;AC$6&amp;"_"&amp;$B23,'Pnad-C'!$1:$1048576,HLOOKUP($C23,'Pnad-C'!$1:$1048576,2,0),0)*100,"-"))</f>
        <v>13.176272809505463</v>
      </c>
      <c r="AD23" s="56">
        <f>IF($C23="","",IFERROR(VLOOKUP(AD$3&amp;"_"&amp;AD$6&amp;"_"&amp;$B23,'Pnad-C'!$1:$1048576,HLOOKUP($C23,'Pnad-C'!$1:$1048576,2,0),0)*100,"-"))</f>
        <v>13.176272809505463</v>
      </c>
    </row>
    <row r="24" spans="1:30" s="50" customFormat="1" ht="15" customHeight="1" x14ac:dyDescent="0.25">
      <c r="A24" s="45"/>
      <c r="B24" s="45" t="s">
        <v>17</v>
      </c>
      <c r="C24" s="46"/>
      <c r="D24" s="57" t="s">
        <v>18</v>
      </c>
      <c r="E24" s="54"/>
      <c r="F24" s="54"/>
      <c r="G24" s="54" t="str">
        <f>IF($C24="","",IFERROR(VLOOKUP(G$3&amp;"_"&amp;G$6&amp;"_"&amp;$B24,'Pnad-C'!$1:$1048576,HLOOKUP($C24,'Pnad-C'!$1:$1048576,2,0),0)*100,"-"))</f>
        <v/>
      </c>
      <c r="H24" s="54" t="str">
        <f>IF($C24="","",IFERROR(VLOOKUP(H$3&amp;"_"&amp;H$6&amp;"_"&amp;$B24,'Pnad-C'!$1:$1048576,HLOOKUP($C24,'Pnad-C'!$1:$1048576,2,0),0)*100,"-"))</f>
        <v/>
      </c>
      <c r="I24" s="54" t="str">
        <f>IF($C24="","",IFERROR(VLOOKUP(I$3&amp;"_"&amp;I$6&amp;"_"&amp;$B24,'Pnad-C'!$1:$1048576,HLOOKUP($C24,'Pnad-C'!$1:$1048576,2,0),0)*100,"-"))</f>
        <v/>
      </c>
      <c r="J24" s="55"/>
      <c r="K24" s="54" t="str">
        <f>IF($C24="","",IFERROR(VLOOKUP(K$3&amp;"_"&amp;K$6&amp;"_"&amp;$B24,'Pnad-C'!$1:$1048576,HLOOKUP($C24,'Pnad-C'!$1:$1048576,2,0),0)*100,"-"))</f>
        <v/>
      </c>
      <c r="L24" s="54" t="str">
        <f>IF($C24="","",IFERROR(VLOOKUP(L$3&amp;"_"&amp;L$6&amp;"_"&amp;$B24,'Pnad-C'!$1:$1048576,HLOOKUP($C24,'Pnad-C'!$1:$1048576,2,0),0)*100,"-"))</f>
        <v/>
      </c>
      <c r="M24" s="54" t="str">
        <f>IF($C24="","",IFERROR(VLOOKUP(M$3&amp;"_"&amp;M$6&amp;"_"&amp;$B24,'Pnad-C'!$1:$1048576,HLOOKUP($C24,'Pnad-C'!$1:$1048576,2,0),0)*100,"-"))</f>
        <v/>
      </c>
      <c r="N24" s="54" t="str">
        <f>IF($C24="","",IFERROR(VLOOKUP(N$3&amp;"_"&amp;N$6&amp;"_"&amp;$B24,'Pnad-C'!$1:$1048576,HLOOKUP($C24,'Pnad-C'!$1:$1048576,2,0),0)*100,"-"))</f>
        <v/>
      </c>
      <c r="O24" s="54" t="str">
        <f>IF($C24="","",IFERROR(VLOOKUP(O$3&amp;"_"&amp;O$6&amp;"_"&amp;$B24,'Pnad-C'!$1:$1048576,HLOOKUP($C24,'Pnad-C'!$1:$1048576,2,0),0)*100,"-"))</f>
        <v/>
      </c>
      <c r="P24" s="55"/>
      <c r="Q24" s="54" t="str">
        <f>IF($C24="","",IFERROR(VLOOKUP(Q$3&amp;"_"&amp;Q$6&amp;"_"&amp;$B24,'Pnad-C'!$1:$1048576,HLOOKUP($C24,'Pnad-C'!$1:$1048576,2,0),0)*100,"-"))</f>
        <v/>
      </c>
      <c r="R24" s="54" t="str">
        <f>IF($C24="","",IFERROR(VLOOKUP(R$3&amp;"_"&amp;R$6&amp;"_"&amp;$B24,'Pnad-C'!$1:$1048576,HLOOKUP($C24,'Pnad-C'!$1:$1048576,2,0),0)*100,"-"))</f>
        <v/>
      </c>
      <c r="S24" s="54" t="str">
        <f>IF($C24="","",IFERROR(VLOOKUP(S$3&amp;"_"&amp;S$6&amp;"_"&amp;$B24,'Pnad-C'!$1:$1048576,HLOOKUP($C24,'Pnad-C'!$1:$1048576,2,0),0)*100,"-"))</f>
        <v/>
      </c>
      <c r="T24" s="54" t="str">
        <f>IF($C24="","",IFERROR(VLOOKUP(T$3&amp;"_"&amp;T$6&amp;"_"&amp;$B24,'Pnad-C'!$1:$1048576,HLOOKUP($C24,'Pnad-C'!$1:$1048576,2,0),0)*100,"-"))</f>
        <v/>
      </c>
      <c r="U24" s="54" t="str">
        <f>IF($C24="","",IFERROR(VLOOKUP(U$3&amp;"_"&amp;U$6&amp;"_"&amp;$B24,'Pnad-C'!$1:$1048576,HLOOKUP($C24,'Pnad-C'!$1:$1048576,2,0),0)*100,"-"))</f>
        <v/>
      </c>
      <c r="V24" s="55"/>
      <c r="W24" s="54" t="str">
        <f>IF($C24="","",IFERROR(VLOOKUP(W$3&amp;"_"&amp;W$6&amp;"_"&amp;$B24,'Pnad-C'!$1:$1048576,HLOOKUP($C24,'Pnad-C'!$1:$1048576,2,0),0)*100,"-"))</f>
        <v/>
      </c>
      <c r="X24" s="54" t="str">
        <f>IF($C24="","",IFERROR(VLOOKUP(X$3&amp;"_"&amp;X$6&amp;"_"&amp;$B24,'Pnad-C'!$1:$1048576,HLOOKUP($C24,'Pnad-C'!$1:$1048576,2,0),0)*100,"-"))</f>
        <v/>
      </c>
      <c r="Y24" s="54" t="str">
        <f>IF($C24="","",IFERROR(VLOOKUP(Y$3&amp;"_"&amp;Y$6&amp;"_"&amp;$B24,'Pnad-C'!$1:$1048576,HLOOKUP($C24,'Pnad-C'!$1:$1048576,2,0),0)*100,"-"))</f>
        <v/>
      </c>
      <c r="Z24" s="54" t="str">
        <f>IF($C24="","",IFERROR(VLOOKUP(Z$3&amp;"_"&amp;Z$6&amp;"_"&amp;$B24,'Pnad-C'!$1:$1048576,HLOOKUP($C24,'Pnad-C'!$1:$1048576,2,0),0)*100,"-"))</f>
        <v/>
      </c>
      <c r="AA24" s="54" t="str">
        <f>IF($C24="","",IFERROR(VLOOKUP(AA$3&amp;"_"&amp;AA$6&amp;"_"&amp;$B24,'Pnad-C'!$1:$1048576,HLOOKUP($C24,'Pnad-C'!$1:$1048576,2,0),0)*100,"-"))</f>
        <v/>
      </c>
      <c r="AB24" s="55"/>
      <c r="AC24" s="54" t="str">
        <f>IF($C24="","",IFERROR(VLOOKUP(AC$3&amp;"_"&amp;AC$6&amp;"_"&amp;$B24,'Pnad-C'!$1:$1048576,HLOOKUP($C24,'Pnad-C'!$1:$1048576,2,0),0)*100,"-"))</f>
        <v/>
      </c>
      <c r="AD24" s="54" t="str">
        <f>IF($C24="","",IFERROR(VLOOKUP(AD$3&amp;"_"&amp;AD$6&amp;"_"&amp;$B24,'Pnad-C'!$1:$1048576,HLOOKUP($C24,'Pnad-C'!$1:$1048576,2,0),0)*100,"-"))</f>
        <v/>
      </c>
    </row>
    <row r="25" spans="1:30" s="50" customFormat="1" ht="15.95" customHeight="1" x14ac:dyDescent="0.25">
      <c r="A25" s="45"/>
      <c r="B25" s="45" t="str">
        <f>B24</f>
        <v>RMRJ</v>
      </c>
      <c r="C25" s="46" t="str">
        <f>$C$9&amp;"_seminst"</f>
        <v>pia_nemnem_seminst</v>
      </c>
      <c r="D25" s="69" t="s">
        <v>34</v>
      </c>
      <c r="E25" s="52">
        <f>IF($C25="","",IFERROR(VLOOKUP(E$3&amp;"_"&amp;E$6&amp;"_"&amp;$B25,'Pnad-C'!$1:$1048576,HLOOKUP($C25,'Pnad-C'!$1:$1048576,2,0),0)*100,"-"))</f>
        <v>8.6114287376403809</v>
      </c>
      <c r="F25" s="52">
        <f>IF($C25="","",IFERROR(VLOOKUP(F$3&amp;"_"&amp;F$6&amp;"_"&amp;$B25,'Pnad-C'!$1:$1048576,HLOOKUP($C25,'Pnad-C'!$1:$1048576,2,0),0)*100,"-"))</f>
        <v>8.567655086517334</v>
      </c>
      <c r="G25" s="52">
        <f>IF($C25="","",IFERROR(VLOOKUP(G$3&amp;"_"&amp;G$6&amp;"_"&amp;$B25,'Pnad-C'!$1:$1048576,HLOOKUP($C25,'Pnad-C'!$1:$1048576,2,0),0)*100,"-"))</f>
        <v>8.9808471500873566</v>
      </c>
      <c r="H25" s="52">
        <f>IF($C25="","",IFERROR(VLOOKUP(H$3&amp;"_"&amp;H$6&amp;"_"&amp;$B25,'Pnad-C'!$1:$1048576,HLOOKUP($C25,'Pnad-C'!$1:$1048576,2,0),0)*100,"-"))</f>
        <v>8.6297184228897095</v>
      </c>
      <c r="I25" s="52">
        <f>IF($C25="","",IFERROR(VLOOKUP(I$3&amp;"_"&amp;I$6&amp;"_"&amp;$B25,'Pnad-C'!$1:$1048576,HLOOKUP($C25,'Pnad-C'!$1:$1048576,2,0),0)*100,"-"))</f>
        <v>8.6974121630191803</v>
      </c>
      <c r="J25" s="53"/>
      <c r="K25" s="52">
        <f>IF($C25="","",IFERROR(VLOOKUP(K$3&amp;"_"&amp;K$6&amp;"_"&amp;$B25,'Pnad-C'!$1:$1048576,HLOOKUP($C25,'Pnad-C'!$1:$1048576,2,0),0)*100,"-"))</f>
        <v>8.3011209964752197</v>
      </c>
      <c r="L25" s="52">
        <f>IF($C25="","",IFERROR(VLOOKUP(L$3&amp;"_"&amp;L$6&amp;"_"&amp;$B25,'Pnad-C'!$1:$1048576,HLOOKUP($C25,'Pnad-C'!$1:$1048576,2,0),0)*100,"-"))</f>
        <v>7.7484153211116791</v>
      </c>
      <c r="M25" s="52">
        <f>IF($C25="","",IFERROR(VLOOKUP(M$3&amp;"_"&amp;M$6&amp;"_"&amp;$B25,'Pnad-C'!$1:$1048576,HLOOKUP($C25,'Pnad-C'!$1:$1048576,2,0),0)*100,"-"))</f>
        <v>7.1875177323818207</v>
      </c>
      <c r="N25" s="52">
        <f>IF($C25="","",IFERROR(VLOOKUP(N$3&amp;"_"&amp;N$6&amp;"_"&amp;$B25,'Pnad-C'!$1:$1048576,HLOOKUP($C25,'Pnad-C'!$1:$1048576,2,0),0)*100,"-"))</f>
        <v>7.7917791903018951</v>
      </c>
      <c r="O25" s="52">
        <f>IF($C25="","",IFERROR(VLOOKUP(O$3&amp;"_"&amp;O$6&amp;"_"&amp;$B25,'Pnad-C'!$1:$1048576,HLOOKUP($C25,'Pnad-C'!$1:$1048576,2,0),0)*100,"-"))</f>
        <v>7.7572084963321686</v>
      </c>
      <c r="P25" s="53"/>
      <c r="Q25" s="52">
        <f>IF($C25="","",IFERROR(VLOOKUP(Q$3&amp;"_"&amp;Q$6&amp;"_"&amp;$B25,'Pnad-C'!$1:$1048576,HLOOKUP($C25,'Pnad-C'!$1:$1048576,2,0),0)*100,"-"))</f>
        <v>8.3641454577445984</v>
      </c>
      <c r="R25" s="52">
        <f>IF($C25="","",IFERROR(VLOOKUP(R$3&amp;"_"&amp;R$6&amp;"_"&amp;$B25,'Pnad-C'!$1:$1048576,HLOOKUP($C25,'Pnad-C'!$1:$1048576,2,0),0)*100,"-"))</f>
        <v>8.2927413284778595</v>
      </c>
      <c r="S25" s="52">
        <f>IF($C25="","",IFERROR(VLOOKUP(S$3&amp;"_"&amp;S$6&amp;"_"&amp;$B25,'Pnad-C'!$1:$1048576,HLOOKUP($C25,'Pnad-C'!$1:$1048576,2,0),0)*100,"-"))</f>
        <v>8.8717073202133179</v>
      </c>
      <c r="T25" s="52">
        <f>IF($C25="","",IFERROR(VLOOKUP(T$3&amp;"_"&amp;T$6&amp;"_"&amp;$B25,'Pnad-C'!$1:$1048576,HLOOKUP($C25,'Pnad-C'!$1:$1048576,2,0),0)*100,"-"))</f>
        <v>8.3205126225948334</v>
      </c>
      <c r="U25" s="52">
        <f>IF($C25="","",IFERROR(VLOOKUP(U$3&amp;"_"&amp;U$6&amp;"_"&amp;$B25,'Pnad-C'!$1:$1048576,HLOOKUP($C25,'Pnad-C'!$1:$1048576,2,0),0)*100,"-"))</f>
        <v>8.4622770547866821</v>
      </c>
      <c r="V25" s="53"/>
      <c r="W25" s="52">
        <f>IF($C25="","",IFERROR(VLOOKUP(W$3&amp;"_"&amp;W$6&amp;"_"&amp;$B25,'Pnad-C'!$1:$1048576,HLOOKUP($C25,'Pnad-C'!$1:$1048576,2,0),0)*100,"-"))</f>
        <v>9.8192870616912842</v>
      </c>
      <c r="X25" s="52">
        <f>IF($C25="","",IFERROR(VLOOKUP(X$3&amp;"_"&amp;X$6&amp;"_"&amp;$B25,'Pnad-C'!$1:$1048576,HLOOKUP($C25,'Pnad-C'!$1:$1048576,2,0),0)*100,"-"))</f>
        <v>6.2872745096683502</v>
      </c>
      <c r="Y25" s="52">
        <f>IF($C25="","",IFERROR(VLOOKUP(Y$3&amp;"_"&amp;Y$6&amp;"_"&amp;$B25,'Pnad-C'!$1:$1048576,HLOOKUP($C25,'Pnad-C'!$1:$1048576,2,0),0)*100,"-"))</f>
        <v>6.347048282623291</v>
      </c>
      <c r="Z25" s="52">
        <f>IF($C25="","",IFERROR(VLOOKUP(Z$3&amp;"_"&amp;Z$6&amp;"_"&amp;$B25,'Pnad-C'!$1:$1048576,HLOOKUP($C25,'Pnad-C'!$1:$1048576,2,0),0)*100,"-"))</f>
        <v>12.384776026010513</v>
      </c>
      <c r="AA25" s="52">
        <f>IF($C25="","",IFERROR(VLOOKUP(AA$3&amp;"_"&amp;AA$6&amp;"_"&amp;$B25,'Pnad-C'!$1:$1048576,HLOOKUP($C25,'Pnad-C'!$1:$1048576,2,0),0)*100,"-"))</f>
        <v>8.7095960974693298</v>
      </c>
      <c r="AB25" s="53"/>
      <c r="AC25" s="52">
        <f>IF($C25="","",IFERROR(VLOOKUP(AC$3&amp;"_"&amp;AC$6&amp;"_"&amp;$B25,'Pnad-C'!$1:$1048576,HLOOKUP($C25,'Pnad-C'!$1:$1048576,2,0),0)*100,"-"))</f>
        <v>11.237470805644989</v>
      </c>
      <c r="AD25" s="52">
        <f>IF($C25="","",IFERROR(VLOOKUP(AD$3&amp;"_"&amp;AD$6&amp;"_"&amp;$B25,'Pnad-C'!$1:$1048576,HLOOKUP($C25,'Pnad-C'!$1:$1048576,2,0),0)*100,"-"))</f>
        <v>11.237470805644989</v>
      </c>
    </row>
    <row r="26" spans="1:30" s="50" customFormat="1" ht="15.95" customHeight="1" x14ac:dyDescent="0.25">
      <c r="A26" s="45"/>
      <c r="B26" s="45" t="str">
        <f t="shared" ref="B26:B29" si="2">B25</f>
        <v>RMRJ</v>
      </c>
      <c r="C26" s="46" t="str">
        <f>$C$9&amp;"_fund_incomp"</f>
        <v>pia_nemnem_fund_incomp</v>
      </c>
      <c r="D26" s="69" t="s">
        <v>35</v>
      </c>
      <c r="E26" s="52">
        <f>IF($C26="","",IFERROR(VLOOKUP(E$3&amp;"_"&amp;E$6&amp;"_"&amp;$B26,'Pnad-C'!$1:$1048576,HLOOKUP($C26,'Pnad-C'!$1:$1048576,2,0),0)*100,"-"))</f>
        <v>32.81073272228241</v>
      </c>
      <c r="F26" s="52">
        <f>IF($C26="","",IFERROR(VLOOKUP(F$3&amp;"_"&amp;F$6&amp;"_"&amp;$B26,'Pnad-C'!$1:$1048576,HLOOKUP($C26,'Pnad-C'!$1:$1048576,2,0),0)*100,"-"))</f>
        <v>34.312897920608521</v>
      </c>
      <c r="G26" s="52">
        <f>IF($C26="","",IFERROR(VLOOKUP(G$3&amp;"_"&amp;G$6&amp;"_"&amp;$B26,'Pnad-C'!$1:$1048576,HLOOKUP($C26,'Pnad-C'!$1:$1048576,2,0),0)*100,"-"))</f>
        <v>33.806264400482178</v>
      </c>
      <c r="H26" s="52">
        <f>IF($C26="","",IFERROR(VLOOKUP(H$3&amp;"_"&amp;H$6&amp;"_"&amp;$B26,'Pnad-C'!$1:$1048576,HLOOKUP($C26,'Pnad-C'!$1:$1048576,2,0),0)*100,"-"))</f>
        <v>34.005075693130493</v>
      </c>
      <c r="I26" s="52">
        <f>IF($C26="","",IFERROR(VLOOKUP(I$3&amp;"_"&amp;I$6&amp;"_"&amp;$B26,'Pnad-C'!$1:$1048576,HLOOKUP($C26,'Pnad-C'!$1:$1048576,2,0),0)*100,"-"))</f>
        <v>33.73374342918396</v>
      </c>
      <c r="J26" s="53"/>
      <c r="K26" s="52">
        <f>IF($C26="","",IFERROR(VLOOKUP(K$3&amp;"_"&amp;K$6&amp;"_"&amp;$B26,'Pnad-C'!$1:$1048576,HLOOKUP($C26,'Pnad-C'!$1:$1048576,2,0),0)*100,"-"))</f>
        <v>32.93968141078949</v>
      </c>
      <c r="L26" s="52">
        <f>IF($C26="","",IFERROR(VLOOKUP(L$3&amp;"_"&amp;L$6&amp;"_"&amp;$B26,'Pnad-C'!$1:$1048576,HLOOKUP($C26,'Pnad-C'!$1:$1048576,2,0),0)*100,"-"))</f>
        <v>34.326410293579102</v>
      </c>
      <c r="M26" s="52">
        <f>IF($C26="","",IFERROR(VLOOKUP(M$3&amp;"_"&amp;M$6&amp;"_"&amp;$B26,'Pnad-C'!$1:$1048576,HLOOKUP($C26,'Pnad-C'!$1:$1048576,2,0),0)*100,"-"))</f>
        <v>34.322288632392883</v>
      </c>
      <c r="N26" s="52">
        <f>IF($C26="","",IFERROR(VLOOKUP(N$3&amp;"_"&amp;N$6&amp;"_"&amp;$B26,'Pnad-C'!$1:$1048576,HLOOKUP($C26,'Pnad-C'!$1:$1048576,2,0),0)*100,"-"))</f>
        <v>33.372357487678528</v>
      </c>
      <c r="O26" s="52">
        <f>IF($C26="","",IFERROR(VLOOKUP(O$3&amp;"_"&amp;O$6&amp;"_"&amp;$B26,'Pnad-C'!$1:$1048576,HLOOKUP($C26,'Pnad-C'!$1:$1048576,2,0),0)*100,"-"))</f>
        <v>33.740183711051941</v>
      </c>
      <c r="P26" s="53"/>
      <c r="Q26" s="52">
        <f>IF($C26="","",IFERROR(VLOOKUP(Q$3&amp;"_"&amp;Q$6&amp;"_"&amp;$B26,'Pnad-C'!$1:$1048576,HLOOKUP($C26,'Pnad-C'!$1:$1048576,2,0),0)*100,"-"))</f>
        <v>31.517413258552551</v>
      </c>
      <c r="R26" s="52">
        <f>IF($C26="","",IFERROR(VLOOKUP(R$3&amp;"_"&amp;R$6&amp;"_"&amp;$B26,'Pnad-C'!$1:$1048576,HLOOKUP($C26,'Pnad-C'!$1:$1048576,2,0),0)*100,"-"))</f>
        <v>32.603231072425842</v>
      </c>
      <c r="S26" s="52">
        <f>IF($C26="","",IFERROR(VLOOKUP(S$3&amp;"_"&amp;S$6&amp;"_"&amp;$B26,'Pnad-C'!$1:$1048576,HLOOKUP($C26,'Pnad-C'!$1:$1048576,2,0),0)*100,"-"))</f>
        <v>33.320212364196777</v>
      </c>
      <c r="T26" s="52">
        <f>IF($C26="","",IFERROR(VLOOKUP(T$3&amp;"_"&amp;T$6&amp;"_"&amp;$B26,'Pnad-C'!$1:$1048576,HLOOKUP($C26,'Pnad-C'!$1:$1048576,2,0),0)*100,"-"))</f>
        <v>31.661903858184814</v>
      </c>
      <c r="U26" s="52">
        <f>IF($C26="","",IFERROR(VLOOKUP(U$3&amp;"_"&amp;U$6&amp;"_"&amp;$B26,'Pnad-C'!$1:$1048576,HLOOKUP($C26,'Pnad-C'!$1:$1048576,2,0),0)*100,"-"))</f>
        <v>32.275688648223877</v>
      </c>
      <c r="V26" s="53"/>
      <c r="W26" s="52">
        <f>IF($C26="","",IFERROR(VLOOKUP(W$3&amp;"_"&amp;W$6&amp;"_"&amp;$B26,'Pnad-C'!$1:$1048576,HLOOKUP($C26,'Pnad-C'!$1:$1048576,2,0),0)*100,"-"))</f>
        <v>30.605176091194153</v>
      </c>
      <c r="X26" s="52">
        <f>IF($C26="","",IFERROR(VLOOKUP(X$3&amp;"_"&amp;X$6&amp;"_"&amp;$B26,'Pnad-C'!$1:$1048576,HLOOKUP($C26,'Pnad-C'!$1:$1048576,2,0),0)*100,"-"))</f>
        <v>31.862661242485046</v>
      </c>
      <c r="Y26" s="52">
        <f>IF($C26="","",IFERROR(VLOOKUP(Y$3&amp;"_"&amp;Y$6&amp;"_"&amp;$B26,'Pnad-C'!$1:$1048576,HLOOKUP($C26,'Pnad-C'!$1:$1048576,2,0),0)*100,"-"))</f>
        <v>30.903097987174988</v>
      </c>
      <c r="Z26" s="52">
        <f>IF($C26="","",IFERROR(VLOOKUP(Z$3&amp;"_"&amp;Z$6&amp;"_"&amp;$B26,'Pnad-C'!$1:$1048576,HLOOKUP($C26,'Pnad-C'!$1:$1048576,2,0),0)*100,"-"))</f>
        <v>26.579311490058899</v>
      </c>
      <c r="AA26" s="52">
        <f>IF($C26="","",IFERROR(VLOOKUP(AA$3&amp;"_"&amp;AA$6&amp;"_"&amp;$B26,'Pnad-C'!$1:$1048576,HLOOKUP($C26,'Pnad-C'!$1:$1048576,2,0),0)*100,"-"))</f>
        <v>29.987561702728271</v>
      </c>
      <c r="AB26" s="53"/>
      <c r="AC26" s="52">
        <f>IF($C26="","",IFERROR(VLOOKUP(AC$3&amp;"_"&amp;AC$6&amp;"_"&amp;$B26,'Pnad-C'!$1:$1048576,HLOOKUP($C26,'Pnad-C'!$1:$1048576,2,0),0)*100,"-"))</f>
        <v>26.738035678863525</v>
      </c>
      <c r="AD26" s="52">
        <f>IF($C26="","",IFERROR(VLOOKUP(AD$3&amp;"_"&amp;AD$6&amp;"_"&amp;$B26,'Pnad-C'!$1:$1048576,HLOOKUP($C26,'Pnad-C'!$1:$1048576,2,0),0)*100,"-"))</f>
        <v>26.738035678863525</v>
      </c>
    </row>
    <row r="27" spans="1:30" s="50" customFormat="1" ht="15.95" customHeight="1" x14ac:dyDescent="0.25">
      <c r="A27" s="45"/>
      <c r="B27" s="45" t="str">
        <f t="shared" si="2"/>
        <v>RMRJ</v>
      </c>
      <c r="C27" s="46" t="str">
        <f>$C$9&amp;"_fund_comp"</f>
        <v>pia_nemnem_fund_comp</v>
      </c>
      <c r="D27" s="69" t="s">
        <v>36</v>
      </c>
      <c r="E27" s="52">
        <f>IF($C27="","",IFERROR(VLOOKUP(E$3&amp;"_"&amp;E$6&amp;"_"&amp;$B27,'Pnad-C'!$1:$1048576,HLOOKUP($C27,'Pnad-C'!$1:$1048576,2,0),0)*100,"-"))</f>
        <v>14.350342750549316</v>
      </c>
      <c r="F27" s="52">
        <f>IF($C27="","",IFERROR(VLOOKUP(F$3&amp;"_"&amp;F$6&amp;"_"&amp;$B27,'Pnad-C'!$1:$1048576,HLOOKUP($C27,'Pnad-C'!$1:$1048576,2,0),0)*100,"-"))</f>
        <v>14.889577031135559</v>
      </c>
      <c r="G27" s="52">
        <f>IF($C27="","",IFERROR(VLOOKUP(G$3&amp;"_"&amp;G$6&amp;"_"&amp;$B27,'Pnad-C'!$1:$1048576,HLOOKUP($C27,'Pnad-C'!$1:$1048576,2,0),0)*100,"-"))</f>
        <v>15.236711502075195</v>
      </c>
      <c r="H27" s="52">
        <f>IF($C27="","",IFERROR(VLOOKUP(H$3&amp;"_"&amp;H$6&amp;"_"&amp;$B27,'Pnad-C'!$1:$1048576,HLOOKUP($C27,'Pnad-C'!$1:$1048576,2,0),0)*100,"-"))</f>
        <v>15.045574307441711</v>
      </c>
      <c r="I27" s="52">
        <f>IF($C27="","",IFERROR(VLOOKUP(I$3&amp;"_"&amp;I$6&amp;"_"&amp;$B27,'Pnad-C'!$1:$1048576,HLOOKUP($C27,'Pnad-C'!$1:$1048576,2,0),0)*100,"-"))</f>
        <v>14.880551397800446</v>
      </c>
      <c r="J27" s="53"/>
      <c r="K27" s="52">
        <f>IF($C27="","",IFERROR(VLOOKUP(K$3&amp;"_"&amp;K$6&amp;"_"&amp;$B27,'Pnad-C'!$1:$1048576,HLOOKUP($C27,'Pnad-C'!$1:$1048576,2,0),0)*100,"-"))</f>
        <v>15.056268870830536</v>
      </c>
      <c r="L27" s="52">
        <f>IF($C27="","",IFERROR(VLOOKUP(L$3&amp;"_"&amp;L$6&amp;"_"&amp;$B27,'Pnad-C'!$1:$1048576,HLOOKUP($C27,'Pnad-C'!$1:$1048576,2,0),0)*100,"-"))</f>
        <v>14.467273652553558</v>
      </c>
      <c r="M27" s="52">
        <f>IF($C27="","",IFERROR(VLOOKUP(M$3&amp;"_"&amp;M$6&amp;"_"&amp;$B27,'Pnad-C'!$1:$1048576,HLOOKUP($C27,'Pnad-C'!$1:$1048576,2,0),0)*100,"-"))</f>
        <v>15.240746736526489</v>
      </c>
      <c r="N27" s="52">
        <f>IF($C27="","",IFERROR(VLOOKUP(N$3&amp;"_"&amp;N$6&amp;"_"&amp;$B27,'Pnad-C'!$1:$1048576,HLOOKUP($C27,'Pnad-C'!$1:$1048576,2,0),0)*100,"-"))</f>
        <v>14.663153886795044</v>
      </c>
      <c r="O27" s="52">
        <f>IF($C27="","",IFERROR(VLOOKUP(O$3&amp;"_"&amp;O$6&amp;"_"&amp;$B27,'Pnad-C'!$1:$1048576,HLOOKUP($C27,'Pnad-C'!$1:$1048576,2,0),0)*100,"-"))</f>
        <v>14.856860041618347</v>
      </c>
      <c r="P27" s="53"/>
      <c r="Q27" s="52">
        <f>IF($C27="","",IFERROR(VLOOKUP(Q$3&amp;"_"&amp;Q$6&amp;"_"&amp;$B27,'Pnad-C'!$1:$1048576,HLOOKUP($C27,'Pnad-C'!$1:$1048576,2,0),0)*100,"-"))</f>
        <v>15.844687819480896</v>
      </c>
      <c r="R27" s="52">
        <f>IF($C27="","",IFERROR(VLOOKUP(R$3&amp;"_"&amp;R$6&amp;"_"&amp;$B27,'Pnad-C'!$1:$1048576,HLOOKUP($C27,'Pnad-C'!$1:$1048576,2,0),0)*100,"-"))</f>
        <v>15.637338161468506</v>
      </c>
      <c r="S27" s="52">
        <f>IF($C27="","",IFERROR(VLOOKUP(S$3&amp;"_"&amp;S$6&amp;"_"&amp;$B27,'Pnad-C'!$1:$1048576,HLOOKUP($C27,'Pnad-C'!$1:$1048576,2,0),0)*100,"-"))</f>
        <v>14.794471859931946</v>
      </c>
      <c r="T27" s="52">
        <f>IF($C27="","",IFERROR(VLOOKUP(T$3&amp;"_"&amp;T$6&amp;"_"&amp;$B27,'Pnad-C'!$1:$1048576,HLOOKUP($C27,'Pnad-C'!$1:$1048576,2,0),0)*100,"-"))</f>
        <v>16.067202389240265</v>
      </c>
      <c r="U27" s="52">
        <f>IF($C27="","",IFERROR(VLOOKUP(U$3&amp;"_"&amp;U$6&amp;"_"&amp;$B27,'Pnad-C'!$1:$1048576,HLOOKUP($C27,'Pnad-C'!$1:$1048576,2,0),0)*100,"-"))</f>
        <v>15.585924685001373</v>
      </c>
      <c r="V27" s="53"/>
      <c r="W27" s="52">
        <f>IF($C27="","",IFERROR(VLOOKUP(W$3&amp;"_"&amp;W$6&amp;"_"&amp;$B27,'Pnad-C'!$1:$1048576,HLOOKUP($C27,'Pnad-C'!$1:$1048576,2,0),0)*100,"-"))</f>
        <v>15.820774435997009</v>
      </c>
      <c r="X27" s="52">
        <f>IF($C27="","",IFERROR(VLOOKUP(X$3&amp;"_"&amp;X$6&amp;"_"&amp;$B27,'Pnad-C'!$1:$1048576,HLOOKUP($C27,'Pnad-C'!$1:$1048576,2,0),0)*100,"-"))</f>
        <v>15.706917643547058</v>
      </c>
      <c r="Y27" s="52">
        <f>IF($C27="","",IFERROR(VLOOKUP(Y$3&amp;"_"&amp;Y$6&amp;"_"&amp;$B27,'Pnad-C'!$1:$1048576,HLOOKUP($C27,'Pnad-C'!$1:$1048576,2,0),0)*100,"-"))</f>
        <v>15.233811736106873</v>
      </c>
      <c r="Z27" s="52">
        <f>IF($C27="","",IFERROR(VLOOKUP(Z$3&amp;"_"&amp;Z$6&amp;"_"&amp;$B27,'Pnad-C'!$1:$1048576,HLOOKUP($C27,'Pnad-C'!$1:$1048576,2,0),0)*100,"-"))</f>
        <v>13.943217694759369</v>
      </c>
      <c r="AA27" s="52">
        <f>IF($C27="","",IFERROR(VLOOKUP(AA$3&amp;"_"&amp;AA$6&amp;"_"&amp;$B27,'Pnad-C'!$1:$1048576,HLOOKUP($C27,'Pnad-C'!$1:$1048576,2,0),0)*100,"-"))</f>
        <v>15.176180005073547</v>
      </c>
      <c r="AB27" s="53"/>
      <c r="AC27" s="52">
        <f>IF($C27="","",IFERROR(VLOOKUP(AC$3&amp;"_"&amp;AC$6&amp;"_"&amp;$B27,'Pnad-C'!$1:$1048576,HLOOKUP($C27,'Pnad-C'!$1:$1048576,2,0),0)*100,"-"))</f>
        <v>13.151194155216217</v>
      </c>
      <c r="AD27" s="52">
        <f>IF($C27="","",IFERROR(VLOOKUP(AD$3&amp;"_"&amp;AD$6&amp;"_"&amp;$B27,'Pnad-C'!$1:$1048576,HLOOKUP($C27,'Pnad-C'!$1:$1048576,2,0),0)*100,"-"))</f>
        <v>13.151194155216217</v>
      </c>
    </row>
    <row r="28" spans="1:30" s="50" customFormat="1" ht="15.95" customHeight="1" x14ac:dyDescent="0.25">
      <c r="A28" s="45"/>
      <c r="B28" s="45" t="str">
        <f t="shared" si="2"/>
        <v>RMRJ</v>
      </c>
      <c r="C28" s="46" t="str">
        <f>$C$9&amp;"_med_incomp"</f>
        <v>pia_nemnem_med_incomp</v>
      </c>
      <c r="D28" s="69" t="s">
        <v>37</v>
      </c>
      <c r="E28" s="52">
        <f>IF($C28="","",IFERROR(VLOOKUP(E$3&amp;"_"&amp;E$6&amp;"_"&amp;$B28,'Pnad-C'!$1:$1048576,HLOOKUP($C28,'Pnad-C'!$1:$1048576,2,0),0)*100,"-"))</f>
        <v>3.9025813341140747</v>
      </c>
      <c r="F28" s="52">
        <f>IF($C28="","",IFERROR(VLOOKUP(F$3&amp;"_"&amp;F$6&amp;"_"&amp;$B28,'Pnad-C'!$1:$1048576,HLOOKUP($C28,'Pnad-C'!$1:$1048576,2,0),0)*100,"-"))</f>
        <v>3.7737902253866196</v>
      </c>
      <c r="G28" s="52">
        <f>IF($C28="","",IFERROR(VLOOKUP(G$3&amp;"_"&amp;G$6&amp;"_"&amp;$B28,'Pnad-C'!$1:$1048576,HLOOKUP($C28,'Pnad-C'!$1:$1048576,2,0),0)*100,"-"))</f>
        <v>3.5940367728471756</v>
      </c>
      <c r="H28" s="52">
        <f>IF($C28="","",IFERROR(VLOOKUP(H$3&amp;"_"&amp;H$6&amp;"_"&amp;$B28,'Pnad-C'!$1:$1048576,HLOOKUP($C28,'Pnad-C'!$1:$1048576,2,0),0)*100,"-"))</f>
        <v>3.4520138055086136</v>
      </c>
      <c r="I28" s="52">
        <f>IF($C28="","",IFERROR(VLOOKUP(I$3&amp;"_"&amp;I$6&amp;"_"&amp;$B28,'Pnad-C'!$1:$1048576,HLOOKUP($C28,'Pnad-C'!$1:$1048576,2,0),0)*100,"-"))</f>
        <v>3.6806054413318634</v>
      </c>
      <c r="J28" s="53"/>
      <c r="K28" s="52">
        <f>IF($C28="","",IFERROR(VLOOKUP(K$3&amp;"_"&amp;K$6&amp;"_"&amp;$B28,'Pnad-C'!$1:$1048576,HLOOKUP($C28,'Pnad-C'!$1:$1048576,2,0),0)*100,"-"))</f>
        <v>3.8356088101863861</v>
      </c>
      <c r="L28" s="52">
        <f>IF($C28="","",IFERROR(VLOOKUP(L$3&amp;"_"&amp;L$6&amp;"_"&amp;$B28,'Pnad-C'!$1:$1048576,HLOOKUP($C28,'Pnad-C'!$1:$1048576,2,0),0)*100,"-"))</f>
        <v>3.529590368270874</v>
      </c>
      <c r="M28" s="52">
        <f>IF($C28="","",IFERROR(VLOOKUP(M$3&amp;"_"&amp;M$6&amp;"_"&amp;$B28,'Pnad-C'!$1:$1048576,HLOOKUP($C28,'Pnad-C'!$1:$1048576,2,0),0)*100,"-"))</f>
        <v>3.9155207574367523</v>
      </c>
      <c r="N28" s="52">
        <f>IF($C28="","",IFERROR(VLOOKUP(N$3&amp;"_"&amp;N$6&amp;"_"&amp;$B28,'Pnad-C'!$1:$1048576,HLOOKUP($C28,'Pnad-C'!$1:$1048576,2,0),0)*100,"-"))</f>
        <v>3.886224702000618</v>
      </c>
      <c r="O28" s="52">
        <f>IF($C28="","",IFERROR(VLOOKUP(O$3&amp;"_"&amp;O$6&amp;"_"&amp;$B28,'Pnad-C'!$1:$1048576,HLOOKUP($C28,'Pnad-C'!$1:$1048576,2,0),0)*100,"-"))</f>
        <v>3.7917360663414001</v>
      </c>
      <c r="P28" s="53"/>
      <c r="Q28" s="52">
        <f>IF($C28="","",IFERROR(VLOOKUP(Q$3&amp;"_"&amp;Q$6&amp;"_"&amp;$B28,'Pnad-C'!$1:$1048576,HLOOKUP($C28,'Pnad-C'!$1:$1048576,2,0),0)*100,"-"))</f>
        <v>3.5050619393587112</v>
      </c>
      <c r="R28" s="52">
        <f>IF($C28="","",IFERROR(VLOOKUP(R$3&amp;"_"&amp;R$6&amp;"_"&amp;$B28,'Pnad-C'!$1:$1048576,HLOOKUP($C28,'Pnad-C'!$1:$1048576,2,0),0)*100,"-"))</f>
        <v>3.2361764460802078</v>
      </c>
      <c r="S28" s="52">
        <f>IF($C28="","",IFERROR(VLOOKUP(S$3&amp;"_"&amp;S$6&amp;"_"&amp;$B28,'Pnad-C'!$1:$1048576,HLOOKUP($C28,'Pnad-C'!$1:$1048576,2,0),0)*100,"-"))</f>
        <v>2.9256273061037064</v>
      </c>
      <c r="T28" s="52">
        <f>IF($C28="","",IFERROR(VLOOKUP(T$3&amp;"_"&amp;T$6&amp;"_"&amp;$B28,'Pnad-C'!$1:$1048576,HLOOKUP($C28,'Pnad-C'!$1:$1048576,2,0),0)*100,"-"))</f>
        <v>3.1625691801309586</v>
      </c>
      <c r="U28" s="52">
        <f>IF($C28="","",IFERROR(VLOOKUP(U$3&amp;"_"&amp;U$6&amp;"_"&amp;$B28,'Pnad-C'!$1:$1048576,HLOOKUP($C28,'Pnad-C'!$1:$1048576,2,0),0)*100,"-"))</f>
        <v>3.207358717918396</v>
      </c>
      <c r="V28" s="53"/>
      <c r="W28" s="52">
        <f>IF($C28="","",IFERROR(VLOOKUP(W$3&amp;"_"&amp;W$6&amp;"_"&amp;$B28,'Pnad-C'!$1:$1048576,HLOOKUP($C28,'Pnad-C'!$1:$1048576,2,0),0)*100,"-"))</f>
        <v>3.1508490443229675</v>
      </c>
      <c r="X28" s="52">
        <f>IF($C28="","",IFERROR(VLOOKUP(X$3&amp;"_"&amp;X$6&amp;"_"&amp;$B28,'Pnad-C'!$1:$1048576,HLOOKUP($C28,'Pnad-C'!$1:$1048576,2,0),0)*100,"-"))</f>
        <v>3.5037051886320114</v>
      </c>
      <c r="Y28" s="52">
        <f>IF($C28="","",IFERROR(VLOOKUP(Y$3&amp;"_"&amp;Y$6&amp;"_"&amp;$B28,'Pnad-C'!$1:$1048576,HLOOKUP($C28,'Pnad-C'!$1:$1048576,2,0),0)*100,"-"))</f>
        <v>3.3632375299930573</v>
      </c>
      <c r="Z28" s="52">
        <f>IF($C28="","",IFERROR(VLOOKUP(Z$3&amp;"_"&amp;Z$6&amp;"_"&amp;$B28,'Pnad-C'!$1:$1048576,HLOOKUP($C28,'Pnad-C'!$1:$1048576,2,0),0)*100,"-"))</f>
        <v>2.8499102219939232</v>
      </c>
      <c r="AA28" s="52">
        <f>IF($C28="","",IFERROR(VLOOKUP(AA$3&amp;"_"&amp;AA$6&amp;"_"&amp;$B28,'Pnad-C'!$1:$1048576,HLOOKUP($C28,'Pnad-C'!$1:$1048576,2,0),0)*100,"-"))</f>
        <v>3.216925635933876</v>
      </c>
      <c r="AB28" s="53"/>
      <c r="AC28" s="52">
        <f>IF($C28="","",IFERROR(VLOOKUP(AC$3&amp;"_"&amp;AC$6&amp;"_"&amp;$B28,'Pnad-C'!$1:$1048576,HLOOKUP($C28,'Pnad-C'!$1:$1048576,2,0),0)*100,"-"))</f>
        <v>2.957497164607048</v>
      </c>
      <c r="AD28" s="52">
        <f>IF($C28="","",IFERROR(VLOOKUP(AD$3&amp;"_"&amp;AD$6&amp;"_"&amp;$B28,'Pnad-C'!$1:$1048576,HLOOKUP($C28,'Pnad-C'!$1:$1048576,2,0),0)*100,"-"))</f>
        <v>2.957497164607048</v>
      </c>
    </row>
    <row r="29" spans="1:30" s="50" customFormat="1" ht="15.95" customHeight="1" x14ac:dyDescent="0.25">
      <c r="A29" s="45"/>
      <c r="B29" s="45" t="str">
        <f t="shared" si="2"/>
        <v>RMRJ</v>
      </c>
      <c r="C29" s="46" t="str">
        <f>$C$9&amp;"_med_comp"</f>
        <v>pia_nemnem_med_comp</v>
      </c>
      <c r="D29" s="69" t="s">
        <v>38</v>
      </c>
      <c r="E29" s="52">
        <f>IF($C29="","",IFERROR(VLOOKUP(E$3&amp;"_"&amp;E$6&amp;"_"&amp;$B29,'Pnad-C'!$1:$1048576,HLOOKUP($C29,'Pnad-C'!$1:$1048576,2,0),0)*100,"-"))</f>
        <v>29.31971549987793</v>
      </c>
      <c r="F29" s="52">
        <f>IF($C29="","",IFERROR(VLOOKUP(F$3&amp;"_"&amp;F$6&amp;"_"&amp;$B29,'Pnad-C'!$1:$1048576,HLOOKUP($C29,'Pnad-C'!$1:$1048576,2,0),0)*100,"-"))</f>
        <v>27.60089635848999</v>
      </c>
      <c r="G29" s="52">
        <f>IF($C29="","",IFERROR(VLOOKUP(G$3&amp;"_"&amp;G$6&amp;"_"&amp;$B29,'Pnad-C'!$1:$1048576,HLOOKUP($C29,'Pnad-C'!$1:$1048576,2,0),0)*100,"-"))</f>
        <v>27.702057361602783</v>
      </c>
      <c r="H29" s="52">
        <f>IF($C29="","",IFERROR(VLOOKUP(H$3&amp;"_"&amp;H$6&amp;"_"&amp;$B29,'Pnad-C'!$1:$1048576,HLOOKUP($C29,'Pnad-C'!$1:$1048576,2,0),0)*100,"-"))</f>
        <v>28.087970614433289</v>
      </c>
      <c r="I29" s="52">
        <f>IF($C29="","",IFERROR(VLOOKUP(I$3&amp;"_"&amp;I$6&amp;"_"&amp;$B29,'Pnad-C'!$1:$1048576,HLOOKUP($C29,'Pnad-C'!$1:$1048576,2,0),0)*100,"-"))</f>
        <v>28.177660703659058</v>
      </c>
      <c r="J29" s="53"/>
      <c r="K29" s="52">
        <f>IF($C29="","",IFERROR(VLOOKUP(K$3&amp;"_"&amp;K$6&amp;"_"&amp;$B29,'Pnad-C'!$1:$1048576,HLOOKUP($C29,'Pnad-C'!$1:$1048576,2,0),0)*100,"-"))</f>
        <v>29.464998841285706</v>
      </c>
      <c r="L29" s="52">
        <f>IF($C29="","",IFERROR(VLOOKUP(L$3&amp;"_"&amp;L$6&amp;"_"&amp;$B29,'Pnad-C'!$1:$1048576,HLOOKUP($C29,'Pnad-C'!$1:$1048576,2,0),0)*100,"-"))</f>
        <v>29.41659688949585</v>
      </c>
      <c r="M29" s="52">
        <f>IF($C29="","",IFERROR(VLOOKUP(M$3&amp;"_"&amp;M$6&amp;"_"&amp;$B29,'Pnad-C'!$1:$1048576,HLOOKUP($C29,'Pnad-C'!$1:$1048576,2,0),0)*100,"-"))</f>
        <v>28.97246778011322</v>
      </c>
      <c r="N29" s="52">
        <f>IF($C29="","",IFERROR(VLOOKUP(N$3&amp;"_"&amp;N$6&amp;"_"&amp;$B29,'Pnad-C'!$1:$1048576,HLOOKUP($C29,'Pnad-C'!$1:$1048576,2,0),0)*100,"-"))</f>
        <v>29.265844821929932</v>
      </c>
      <c r="O29" s="52">
        <f>IF($C29="","",IFERROR(VLOOKUP(O$3&amp;"_"&amp;O$6&amp;"_"&amp;$B29,'Pnad-C'!$1:$1048576,HLOOKUP($C29,'Pnad-C'!$1:$1048576,2,0),0)*100,"-"))</f>
        <v>29.279977083206177</v>
      </c>
      <c r="P29" s="53"/>
      <c r="Q29" s="52">
        <f>IF($C29="","",IFERROR(VLOOKUP(Q$3&amp;"_"&amp;Q$6&amp;"_"&amp;$B29,'Pnad-C'!$1:$1048576,HLOOKUP($C29,'Pnad-C'!$1:$1048576,2,0),0)*100,"-"))</f>
        <v>30.077314376831055</v>
      </c>
      <c r="R29" s="52">
        <f>IF($C29="","",IFERROR(VLOOKUP(R$3&amp;"_"&amp;R$6&amp;"_"&amp;$B29,'Pnad-C'!$1:$1048576,HLOOKUP($C29,'Pnad-C'!$1:$1048576,2,0),0)*100,"-"))</f>
        <v>29.403334856033325</v>
      </c>
      <c r="S29" s="52">
        <f>IF($C29="","",IFERROR(VLOOKUP(S$3&amp;"_"&amp;S$6&amp;"_"&amp;$B29,'Pnad-C'!$1:$1048576,HLOOKUP($C29,'Pnad-C'!$1:$1048576,2,0),0)*100,"-"))</f>
        <v>28.711172938346863</v>
      </c>
      <c r="T29" s="52">
        <f>IF($C29="","",IFERROR(VLOOKUP(T$3&amp;"_"&amp;T$6&amp;"_"&amp;$B29,'Pnad-C'!$1:$1048576,HLOOKUP($C29,'Pnad-C'!$1:$1048576,2,0),0)*100,"-"))</f>
        <v>29.599848389625549</v>
      </c>
      <c r="U29" s="52">
        <f>IF($C29="","",IFERROR(VLOOKUP(U$3&amp;"_"&amp;U$6&amp;"_"&amp;$B29,'Pnad-C'!$1:$1048576,HLOOKUP($C29,'Pnad-C'!$1:$1048576,2,0),0)*100,"-"))</f>
        <v>29.447919130325317</v>
      </c>
      <c r="V29" s="53"/>
      <c r="W29" s="52">
        <f>IF($C29="","",IFERROR(VLOOKUP(W$3&amp;"_"&amp;W$6&amp;"_"&amp;$B29,'Pnad-C'!$1:$1048576,HLOOKUP($C29,'Pnad-C'!$1:$1048576,2,0),0)*100,"-"))</f>
        <v>29.325491189956665</v>
      </c>
      <c r="X29" s="52">
        <f>IF($C29="","",IFERROR(VLOOKUP(X$3&amp;"_"&amp;X$6&amp;"_"&amp;$B29,'Pnad-C'!$1:$1048576,HLOOKUP($C29,'Pnad-C'!$1:$1048576,2,0),0)*100,"-"))</f>
        <v>31.029805541038513</v>
      </c>
      <c r="Y29" s="52">
        <f>IF($C29="","",IFERROR(VLOOKUP(Y$3&amp;"_"&amp;Y$6&amp;"_"&amp;$B29,'Pnad-C'!$1:$1048576,HLOOKUP($C29,'Pnad-C'!$1:$1048576,2,0),0)*100,"-"))</f>
        <v>31.860876083374023</v>
      </c>
      <c r="Z29" s="52">
        <f>IF($C29="","",IFERROR(VLOOKUP(Z$3&amp;"_"&amp;Z$6&amp;"_"&amp;$B29,'Pnad-C'!$1:$1048576,HLOOKUP($C29,'Pnad-C'!$1:$1048576,2,0),0)*100,"-"))</f>
        <v>32.183721661567688</v>
      </c>
      <c r="AA29" s="52">
        <f>IF($C29="","",IFERROR(VLOOKUP(AA$3&amp;"_"&amp;AA$6&amp;"_"&amp;$B29,'Pnad-C'!$1:$1048576,HLOOKUP($C29,'Pnad-C'!$1:$1048576,2,0),0)*100,"-"))</f>
        <v>31.099975109100342</v>
      </c>
      <c r="AB29" s="53"/>
      <c r="AC29" s="52">
        <f>IF($C29="","",IFERROR(VLOOKUP(AC$3&amp;"_"&amp;AC$6&amp;"_"&amp;$B29,'Pnad-C'!$1:$1048576,HLOOKUP($C29,'Pnad-C'!$1:$1048576,2,0),0)*100,"-"))</f>
        <v>33.158347010612488</v>
      </c>
      <c r="AD29" s="52">
        <f>IF($C29="","",IFERROR(VLOOKUP(AD$3&amp;"_"&amp;AD$6&amp;"_"&amp;$B29,'Pnad-C'!$1:$1048576,HLOOKUP($C29,'Pnad-C'!$1:$1048576,2,0),0)*100,"-"))</f>
        <v>33.158347010612488</v>
      </c>
    </row>
    <row r="30" spans="1:30" s="50" customFormat="1" ht="15.95" customHeight="1" x14ac:dyDescent="0.25">
      <c r="A30" s="45"/>
      <c r="B30" s="45" t="str">
        <f>B28</f>
        <v>RMRJ</v>
      </c>
      <c r="C30" s="46" t="str">
        <f>$C$9&amp;"_sup_incomp_comp"</f>
        <v>pia_nemnem_sup_incomp_comp</v>
      </c>
      <c r="D30" s="69" t="s">
        <v>39</v>
      </c>
      <c r="E30" s="56">
        <f>IF($C30="","",IFERROR(VLOOKUP(E$3&amp;"_"&amp;E$6&amp;"_"&amp;$B30,'Pnad-C'!$1:$1048576,HLOOKUP($C30,'Pnad-C'!$1:$1048576,2,0),0)*100,"-"))</f>
        <v>11.005198210477829</v>
      </c>
      <c r="F30" s="56">
        <f>IF($C30="","",IFERROR(VLOOKUP(F$3&amp;"_"&amp;F$6&amp;"_"&amp;$B30,'Pnad-C'!$1:$1048576,HLOOKUP($C30,'Pnad-C'!$1:$1048576,2,0),0)*100,"-"))</f>
        <v>10.855183750391006</v>
      </c>
      <c r="G30" s="56">
        <f>IF($C30="","",IFERROR(VLOOKUP(G$3&amp;"_"&amp;G$6&amp;"_"&amp;$B30,'Pnad-C'!$1:$1048576,HLOOKUP($C30,'Pnad-C'!$1:$1048576,2,0),0)*100,"-"))</f>
        <v>10.680084675550461</v>
      </c>
      <c r="H30" s="56">
        <f>IF($C30="","",IFERROR(VLOOKUP(H$3&amp;"_"&amp;H$6&amp;"_"&amp;$B30,'Pnad-C'!$1:$1048576,HLOOKUP($C30,'Pnad-C'!$1:$1048576,2,0),0)*100,"-"))</f>
        <v>10.779647529125214</v>
      </c>
      <c r="I30" s="56">
        <f>IF($C30="","",IFERROR(VLOOKUP(I$3&amp;"_"&amp;I$6&amp;"_"&amp;$B30,'Pnad-C'!$1:$1048576,HLOOKUP($C30,'Pnad-C'!$1:$1048576,2,0),0)*100,"-"))</f>
        <v>10.830028355121613</v>
      </c>
      <c r="J30" s="53"/>
      <c r="K30" s="56">
        <f>IF($C30="","",IFERROR(VLOOKUP(K$3&amp;"_"&amp;K$6&amp;"_"&amp;$B30,'Pnad-C'!$1:$1048576,HLOOKUP($C30,'Pnad-C'!$1:$1048576,2,0),0)*100,"-"))</f>
        <v>10.402318835258484</v>
      </c>
      <c r="L30" s="56">
        <f>IF($C30="","",IFERROR(VLOOKUP(L$3&amp;"_"&amp;L$6&amp;"_"&amp;$B30,'Pnad-C'!$1:$1048576,HLOOKUP($C30,'Pnad-C'!$1:$1048576,2,0),0)*100,"-"))</f>
        <v>10.511712729930878</v>
      </c>
      <c r="M30" s="56">
        <f>IF($C30="","",IFERROR(VLOOKUP(M$3&amp;"_"&amp;M$6&amp;"_"&amp;$B30,'Pnad-C'!$1:$1048576,HLOOKUP($C30,'Pnad-C'!$1:$1048576,2,0),0)*100,"-"))</f>
        <v>10.361459851264954</v>
      </c>
      <c r="N30" s="56">
        <f>IF($C30="","",IFERROR(VLOOKUP(N$3&amp;"_"&amp;N$6&amp;"_"&amp;$B30,'Pnad-C'!$1:$1048576,HLOOKUP($C30,'Pnad-C'!$1:$1048576,2,0),0)*100,"-"))</f>
        <v>11.020639538764954</v>
      </c>
      <c r="O30" s="56">
        <f>IF($C30="","",IFERROR(VLOOKUP(O$3&amp;"_"&amp;O$6&amp;"_"&amp;$B30,'Pnad-C'!$1:$1048576,HLOOKUP($C30,'Pnad-C'!$1:$1048576,2,0),0)*100,"-"))</f>
        <v>10.574032366275787</v>
      </c>
      <c r="P30" s="53"/>
      <c r="Q30" s="56">
        <f>IF($C30="","",IFERROR(VLOOKUP(Q$3&amp;"_"&amp;Q$6&amp;"_"&amp;$B30,'Pnad-C'!$1:$1048576,HLOOKUP($C30,'Pnad-C'!$1:$1048576,2,0),0)*100,"-"))</f>
        <v>10.691379010677338</v>
      </c>
      <c r="R30" s="56">
        <f>IF($C30="","",IFERROR(VLOOKUP(R$3&amp;"_"&amp;R$6&amp;"_"&amp;$B30,'Pnad-C'!$1:$1048576,HLOOKUP($C30,'Pnad-C'!$1:$1048576,2,0),0)*100,"-"))</f>
        <v>10.827180743217468</v>
      </c>
      <c r="S30" s="56">
        <f>IF($C30="","",IFERROR(VLOOKUP(S$3&amp;"_"&amp;S$6&amp;"_"&amp;$B30,'Pnad-C'!$1:$1048576,HLOOKUP($C30,'Pnad-C'!$1:$1048576,2,0),0)*100,"-"))</f>
        <v>11.3768070936203</v>
      </c>
      <c r="T30" s="56">
        <f>IF($C30="","",IFERROR(VLOOKUP(T$3&amp;"_"&amp;T$6&amp;"_"&amp;$B30,'Pnad-C'!$1:$1048576,HLOOKUP($C30,'Pnad-C'!$1:$1048576,2,0),0)*100,"-"))</f>
        <v>11.18796169757843</v>
      </c>
      <c r="U30" s="56">
        <f>IF($C30="","",IFERROR(VLOOKUP(U$3&amp;"_"&amp;U$6&amp;"_"&amp;$B30,'Pnad-C'!$1:$1048576,HLOOKUP($C30,'Pnad-C'!$1:$1048576,2,0),0)*100,"-"))</f>
        <v>11.020831763744354</v>
      </c>
      <c r="V30" s="53"/>
      <c r="W30" s="56">
        <f>IF($C30="","",IFERROR(VLOOKUP(W$3&amp;"_"&amp;W$6&amp;"_"&amp;$B30,'Pnad-C'!$1:$1048576,HLOOKUP($C30,'Pnad-C'!$1:$1048576,2,0),0)*100,"-"))</f>
        <v>11.278422176837921</v>
      </c>
      <c r="X30" s="56">
        <f>IF($C30="","",IFERROR(VLOOKUP(X$3&amp;"_"&amp;X$6&amp;"_"&amp;$B30,'Pnad-C'!$1:$1048576,HLOOKUP($C30,'Pnad-C'!$1:$1048576,2,0),0)*100,"-"))</f>
        <v>11.609635502099991</v>
      </c>
      <c r="Y30" s="56">
        <f>IF($C30="","",IFERROR(VLOOKUP(Y$3&amp;"_"&amp;Y$6&amp;"_"&amp;$B30,'Pnad-C'!$1:$1048576,HLOOKUP($C30,'Pnad-C'!$1:$1048576,2,0),0)*100,"-"))</f>
        <v>12.291926890611649</v>
      </c>
      <c r="Z30" s="56">
        <f>IF($C30="","",IFERROR(VLOOKUP(Z$3&amp;"_"&amp;Z$6&amp;"_"&amp;$B30,'Pnad-C'!$1:$1048576,HLOOKUP($C30,'Pnad-C'!$1:$1048576,2,0),0)*100,"-"))</f>
        <v>12.059065699577332</v>
      </c>
      <c r="AA30" s="56">
        <f>IF($C30="","",IFERROR(VLOOKUP(AA$3&amp;"_"&amp;AA$6&amp;"_"&amp;$B30,'Pnad-C'!$1:$1048576,HLOOKUP($C30,'Pnad-C'!$1:$1048576,2,0),0)*100,"-"))</f>
        <v>11.809762567281723</v>
      </c>
      <c r="AB30" s="53"/>
      <c r="AC30" s="56">
        <f>IF($C30="","",IFERROR(VLOOKUP(AC$3&amp;"_"&amp;AC$6&amp;"_"&amp;$B30,'Pnad-C'!$1:$1048576,HLOOKUP($C30,'Pnad-C'!$1:$1048576,2,0),0)*100,"-"))</f>
        <v>12.757456302642822</v>
      </c>
      <c r="AD30" s="56">
        <f>IF($C30="","",IFERROR(VLOOKUP(AD$3&amp;"_"&amp;AD$6&amp;"_"&amp;$B30,'Pnad-C'!$1:$1048576,HLOOKUP($C30,'Pnad-C'!$1:$1048576,2,0),0)*100,"-"))</f>
        <v>12.757456302642822</v>
      </c>
    </row>
    <row r="31" spans="1:30" s="50" customFormat="1" ht="15" customHeight="1" x14ac:dyDescent="0.25">
      <c r="A31" s="45"/>
      <c r="B31" s="45" t="s">
        <v>19</v>
      </c>
      <c r="C31" s="46"/>
      <c r="D31" s="47" t="s">
        <v>20</v>
      </c>
      <c r="E31" s="54" t="str">
        <f>IF($C31="","",IFERROR(VLOOKUP(E$3&amp;"_"&amp;E$6&amp;"_"&amp;$B31,'Pnad-C'!$1:$1048576,HLOOKUP($C31,'Pnad-C'!$1:$1048576,2,0),0)*100,"-"))</f>
        <v/>
      </c>
      <c r="F31" s="54" t="str">
        <f>IF($C31="","",IFERROR(VLOOKUP(F$3&amp;"_"&amp;F$6&amp;"_"&amp;$B31,'Pnad-C'!$1:$1048576,HLOOKUP($C31,'Pnad-C'!$1:$1048576,2,0),0)*100,"-"))</f>
        <v/>
      </c>
      <c r="G31" s="54" t="str">
        <f>IF($C31="","",IFERROR(VLOOKUP(G$3&amp;"_"&amp;G$6&amp;"_"&amp;$B31,'Pnad-C'!$1:$1048576,HLOOKUP($C31,'Pnad-C'!$1:$1048576,2,0),0)*100,"-"))</f>
        <v/>
      </c>
      <c r="H31" s="54" t="str">
        <f>IF($C31="","",IFERROR(VLOOKUP(H$3&amp;"_"&amp;H$6&amp;"_"&amp;$B31,'Pnad-C'!$1:$1048576,HLOOKUP($C31,'Pnad-C'!$1:$1048576,2,0),0)*100,"-"))</f>
        <v/>
      </c>
      <c r="I31" s="54" t="str">
        <f>IF($C31="","",IFERROR(VLOOKUP(I$3&amp;"_"&amp;I$6&amp;"_"&amp;$B31,'Pnad-C'!$1:$1048576,HLOOKUP($C31,'Pnad-C'!$1:$1048576,2,0),0)*100,"-"))</f>
        <v/>
      </c>
      <c r="J31" s="55"/>
      <c r="K31" s="54" t="str">
        <f>IF($C31="","",IFERROR(VLOOKUP(K$3&amp;"_"&amp;K$6&amp;"_"&amp;$B31,'Pnad-C'!$1:$1048576,HLOOKUP($C31,'Pnad-C'!$1:$1048576,2,0),0)*100,"-"))</f>
        <v/>
      </c>
      <c r="L31" s="54" t="str">
        <f>IF($C31="","",IFERROR(VLOOKUP(L$3&amp;"_"&amp;L$6&amp;"_"&amp;$B31,'Pnad-C'!$1:$1048576,HLOOKUP($C31,'Pnad-C'!$1:$1048576,2,0),0)*100,"-"))</f>
        <v/>
      </c>
      <c r="M31" s="54" t="str">
        <f>IF($C31="","",IFERROR(VLOOKUP(M$3&amp;"_"&amp;M$6&amp;"_"&amp;$B31,'Pnad-C'!$1:$1048576,HLOOKUP($C31,'Pnad-C'!$1:$1048576,2,0),0)*100,"-"))</f>
        <v/>
      </c>
      <c r="N31" s="54" t="str">
        <f>IF($C31="","",IFERROR(VLOOKUP(N$3&amp;"_"&amp;N$6&amp;"_"&amp;$B31,'Pnad-C'!$1:$1048576,HLOOKUP($C31,'Pnad-C'!$1:$1048576,2,0),0)*100,"-"))</f>
        <v/>
      </c>
      <c r="O31" s="54" t="str">
        <f>IF($C31="","",IFERROR(VLOOKUP(O$3&amp;"_"&amp;O$6&amp;"_"&amp;$B31,'Pnad-C'!$1:$1048576,HLOOKUP($C31,'Pnad-C'!$1:$1048576,2,0),0)*100,"-"))</f>
        <v/>
      </c>
      <c r="P31" s="55"/>
      <c r="Q31" s="54" t="str">
        <f>IF($C31="","",IFERROR(VLOOKUP(Q$3&amp;"_"&amp;Q$6&amp;"_"&amp;$B31,'Pnad-C'!$1:$1048576,HLOOKUP($C31,'Pnad-C'!$1:$1048576,2,0),0)*100,"-"))</f>
        <v/>
      </c>
      <c r="R31" s="54" t="str">
        <f>IF($C31="","",IFERROR(VLOOKUP(R$3&amp;"_"&amp;R$6&amp;"_"&amp;$B31,'Pnad-C'!$1:$1048576,HLOOKUP($C31,'Pnad-C'!$1:$1048576,2,0),0)*100,"-"))</f>
        <v/>
      </c>
      <c r="S31" s="54" t="str">
        <f>IF($C31="","",IFERROR(VLOOKUP(S$3&amp;"_"&amp;S$6&amp;"_"&amp;$B31,'Pnad-C'!$1:$1048576,HLOOKUP($C31,'Pnad-C'!$1:$1048576,2,0),0)*100,"-"))</f>
        <v/>
      </c>
      <c r="T31" s="54" t="str">
        <f>IF($C31="","",IFERROR(VLOOKUP(T$3&amp;"_"&amp;T$6&amp;"_"&amp;$B31,'Pnad-C'!$1:$1048576,HLOOKUP($C31,'Pnad-C'!$1:$1048576,2,0),0)*100,"-"))</f>
        <v/>
      </c>
      <c r="U31" s="54" t="str">
        <f>IF($C31="","",IFERROR(VLOOKUP(U$3&amp;"_"&amp;U$6&amp;"_"&amp;$B31,'Pnad-C'!$1:$1048576,HLOOKUP($C31,'Pnad-C'!$1:$1048576,2,0),0)*100,"-"))</f>
        <v/>
      </c>
      <c r="V31" s="55"/>
      <c r="W31" s="54" t="str">
        <f>IF($C31="","",IFERROR(VLOOKUP(W$3&amp;"_"&amp;W$6&amp;"_"&amp;$B31,'Pnad-C'!$1:$1048576,HLOOKUP($C31,'Pnad-C'!$1:$1048576,2,0),0)*100,"-"))</f>
        <v/>
      </c>
      <c r="X31" s="54" t="str">
        <f>IF($C31="","",IFERROR(VLOOKUP(X$3&amp;"_"&amp;X$6&amp;"_"&amp;$B31,'Pnad-C'!$1:$1048576,HLOOKUP($C31,'Pnad-C'!$1:$1048576,2,0),0)*100,"-"))</f>
        <v/>
      </c>
      <c r="Y31" s="54" t="str">
        <f>IF($C31="","",IFERROR(VLOOKUP(Y$3&amp;"_"&amp;Y$6&amp;"_"&amp;$B31,'Pnad-C'!$1:$1048576,HLOOKUP($C31,'Pnad-C'!$1:$1048576,2,0),0)*100,"-"))</f>
        <v/>
      </c>
      <c r="Z31" s="54" t="str">
        <f>IF($C31="","",IFERROR(VLOOKUP(Z$3&amp;"_"&amp;Z$6&amp;"_"&amp;$B31,'Pnad-C'!$1:$1048576,HLOOKUP($C31,'Pnad-C'!$1:$1048576,2,0),0)*100,"-"))</f>
        <v/>
      </c>
      <c r="AA31" s="54" t="str">
        <f>IF($C31="","",IFERROR(VLOOKUP(AA$3&amp;"_"&amp;AA$6&amp;"_"&amp;$B31,'Pnad-C'!$1:$1048576,HLOOKUP($C31,'Pnad-C'!$1:$1048576,2,0),0)*100,"-"))</f>
        <v/>
      </c>
      <c r="AB31" s="55"/>
      <c r="AC31" s="54" t="str">
        <f>IF($C31="","",IFERROR(VLOOKUP(AC$3&amp;"_"&amp;AC$6&amp;"_"&amp;$B31,'Pnad-C'!$1:$1048576,HLOOKUP($C31,'Pnad-C'!$1:$1048576,2,0),0)*100,"-"))</f>
        <v/>
      </c>
      <c r="AD31" s="54" t="str">
        <f>IF($C31="","",IFERROR(VLOOKUP(AD$3&amp;"_"&amp;AD$6&amp;"_"&amp;$B31,'Pnad-C'!$1:$1048576,HLOOKUP($C31,'Pnad-C'!$1:$1048576,2,0),0)*100,"-"))</f>
        <v/>
      </c>
    </row>
    <row r="32" spans="1:30" s="50" customFormat="1" ht="15.95" customHeight="1" x14ac:dyDescent="0.25">
      <c r="A32" s="45"/>
      <c r="B32" s="45" t="str">
        <f>B31</f>
        <v>RJ</v>
      </c>
      <c r="C32" s="46" t="str">
        <f>$C$9&amp;"_seminst"</f>
        <v>pia_nemnem_seminst</v>
      </c>
      <c r="D32" s="69" t="s">
        <v>34</v>
      </c>
      <c r="E32" s="52">
        <f>IF($C32="","",IFERROR(VLOOKUP(E$3&amp;"_"&amp;E$6&amp;"_"&amp;$B32,'Pnad-C'!$1:$1048576,HLOOKUP($C32,'Pnad-C'!$1:$1048576,2,0),0)*100,"-"))</f>
        <v>7.7403806149959564</v>
      </c>
      <c r="F32" s="52">
        <f>IF($C32="","",IFERROR(VLOOKUP(F$3&amp;"_"&amp;F$6&amp;"_"&amp;$B32,'Pnad-C'!$1:$1048576,HLOOKUP($C32,'Pnad-C'!$1:$1048576,2,0),0)*100,"-"))</f>
        <v>7.6784707605838776</v>
      </c>
      <c r="G32" s="52">
        <f>IF($C32="","",IFERROR(VLOOKUP(G$3&amp;"_"&amp;G$6&amp;"_"&amp;$B32,'Pnad-C'!$1:$1048576,HLOOKUP($C32,'Pnad-C'!$1:$1048576,2,0),0)*100,"-"))</f>
        <v>8.2048006355762482</v>
      </c>
      <c r="H32" s="52">
        <f>IF($C32="","",IFERROR(VLOOKUP(H$3&amp;"_"&amp;H$6&amp;"_"&amp;$B32,'Pnad-C'!$1:$1048576,HLOOKUP($C32,'Pnad-C'!$1:$1048576,2,0),0)*100,"-"))</f>
        <v>7.5972937047481537</v>
      </c>
      <c r="I32" s="52">
        <f>IF($C32="","",IFERROR(VLOOKUP(I$3&amp;"_"&amp;I$6&amp;"_"&amp;$B32,'Pnad-C'!$1:$1048576,HLOOKUP($C32,'Pnad-C'!$1:$1048576,2,0),0)*100,"-"))</f>
        <v>7.805236428976059</v>
      </c>
      <c r="J32" s="53"/>
      <c r="K32" s="52">
        <f>IF($C32="","",IFERROR(VLOOKUP(K$3&amp;"_"&amp;K$6&amp;"_"&amp;$B32,'Pnad-C'!$1:$1048576,HLOOKUP($C32,'Pnad-C'!$1:$1048576,2,0),0)*100,"-"))</f>
        <v>7.3927685618400574</v>
      </c>
      <c r="L32" s="52">
        <f>IF($C32="","",IFERROR(VLOOKUP(L$3&amp;"_"&amp;L$6&amp;"_"&amp;$B32,'Pnad-C'!$1:$1048576,HLOOKUP($C32,'Pnad-C'!$1:$1048576,2,0),0)*100,"-"))</f>
        <v>6.7471332848072052</v>
      </c>
      <c r="M32" s="52">
        <f>IF($C32="","",IFERROR(VLOOKUP(M$3&amp;"_"&amp;M$6&amp;"_"&amp;$B32,'Pnad-C'!$1:$1048576,HLOOKUP($C32,'Pnad-C'!$1:$1048576,2,0),0)*100,"-"))</f>
        <v>5.5805910378694534</v>
      </c>
      <c r="N32" s="52">
        <f>IF($C32="","",IFERROR(VLOOKUP(N$3&amp;"_"&amp;N$6&amp;"_"&amp;$B32,'Pnad-C'!$1:$1048576,HLOOKUP($C32,'Pnad-C'!$1:$1048576,2,0),0)*100,"-"))</f>
        <v>5.5958256125450134</v>
      </c>
      <c r="O32" s="52">
        <f>IF($C32="","",IFERROR(VLOOKUP(O$3&amp;"_"&amp;O$6&amp;"_"&amp;$B32,'Pnad-C'!$1:$1048576,HLOOKUP($C32,'Pnad-C'!$1:$1048576,2,0),0)*100,"-"))</f>
        <v>6.3290797173976898</v>
      </c>
      <c r="P32" s="53"/>
      <c r="Q32" s="52">
        <f>IF($C32="","",IFERROR(VLOOKUP(Q$3&amp;"_"&amp;Q$6&amp;"_"&amp;$B32,'Pnad-C'!$1:$1048576,HLOOKUP($C32,'Pnad-C'!$1:$1048576,2,0),0)*100,"-"))</f>
        <v>5.6959494948387146</v>
      </c>
      <c r="R32" s="52">
        <f>IF($C32="","",IFERROR(VLOOKUP(R$3&amp;"_"&amp;R$6&amp;"_"&amp;$B32,'Pnad-C'!$1:$1048576,HLOOKUP($C32,'Pnad-C'!$1:$1048576,2,0),0)*100,"-"))</f>
        <v>5.5953547358512878</v>
      </c>
      <c r="S32" s="52">
        <f>IF($C32="","",IFERROR(VLOOKUP(S$3&amp;"_"&amp;S$6&amp;"_"&amp;$B32,'Pnad-C'!$1:$1048576,HLOOKUP($C32,'Pnad-C'!$1:$1048576,2,0),0)*100,"-"))</f>
        <v>5.3079914301633835</v>
      </c>
      <c r="T32" s="52">
        <f>IF($C32="","",IFERROR(VLOOKUP(T$3&amp;"_"&amp;T$6&amp;"_"&amp;$B32,'Pnad-C'!$1:$1048576,HLOOKUP($C32,'Pnad-C'!$1:$1048576,2,0),0)*100,"-"))</f>
        <v>5.615517869591713</v>
      </c>
      <c r="U32" s="52">
        <f>IF($C32="","",IFERROR(VLOOKUP(U$3&amp;"_"&amp;U$6&amp;"_"&amp;$B32,'Pnad-C'!$1:$1048576,HLOOKUP($C32,'Pnad-C'!$1:$1048576,2,0),0)*100,"-"))</f>
        <v>5.5537033826112747</v>
      </c>
      <c r="V32" s="53"/>
      <c r="W32" s="52">
        <f>IF($C32="","",IFERROR(VLOOKUP(W$3&amp;"_"&amp;W$6&amp;"_"&amp;$B32,'Pnad-C'!$1:$1048576,HLOOKUP($C32,'Pnad-C'!$1:$1048576,2,0),0)*100,"-"))</f>
        <v>5.38954958319664</v>
      </c>
      <c r="X32" s="52">
        <f>IF($C32="","",IFERROR(VLOOKUP(X$3&amp;"_"&amp;X$6&amp;"_"&amp;$B32,'Pnad-C'!$1:$1048576,HLOOKUP($C32,'Pnad-C'!$1:$1048576,2,0),0)*100,"-"))</f>
        <v>5.0253991037607193</v>
      </c>
      <c r="Y32" s="52">
        <f>IF($C32="","",IFERROR(VLOOKUP(Y$3&amp;"_"&amp;Y$6&amp;"_"&amp;$B32,'Pnad-C'!$1:$1048576,HLOOKUP($C32,'Pnad-C'!$1:$1048576,2,0),0)*100,"-"))</f>
        <v>4.1795622557401657</v>
      </c>
      <c r="Z32" s="52">
        <f>IF($C32="","",IFERROR(VLOOKUP(Z$3&amp;"_"&amp;Z$6&amp;"_"&amp;$B32,'Pnad-C'!$1:$1048576,HLOOKUP($C32,'Pnad-C'!$1:$1048576,2,0),0)*100,"-"))</f>
        <v>9.2020057141780853</v>
      </c>
      <c r="AA32" s="52">
        <f>IF($C32="","",IFERROR(VLOOKUP(AA$3&amp;"_"&amp;AA$6&amp;"_"&amp;$B32,'Pnad-C'!$1:$1048576,HLOOKUP($C32,'Pnad-C'!$1:$1048576,2,0),0)*100,"-"))</f>
        <v>5.9491291642189026</v>
      </c>
      <c r="AB32" s="53"/>
      <c r="AC32" s="52">
        <f>IF($C32="","",IFERROR(VLOOKUP(AC$3&amp;"_"&amp;AC$6&amp;"_"&amp;$B32,'Pnad-C'!$1:$1048576,HLOOKUP($C32,'Pnad-C'!$1:$1048576,2,0),0)*100,"-"))</f>
        <v>7.7927477657794952</v>
      </c>
      <c r="AD32" s="52">
        <f>IF($C32="","",IFERROR(VLOOKUP(AD$3&amp;"_"&amp;AD$6&amp;"_"&amp;$B32,'Pnad-C'!$1:$1048576,HLOOKUP($C32,'Pnad-C'!$1:$1048576,2,0),0)*100,"-"))</f>
        <v>7.7927477657794952</v>
      </c>
    </row>
    <row r="33" spans="1:30" s="50" customFormat="1" ht="15.95" customHeight="1" x14ac:dyDescent="0.25">
      <c r="A33" s="45"/>
      <c r="B33" s="45" t="str">
        <f t="shared" ref="B33:B36" si="3">B32</f>
        <v>RJ</v>
      </c>
      <c r="C33" s="46" t="str">
        <f>$C$9&amp;"_fund_incomp"</f>
        <v>pia_nemnem_fund_incomp</v>
      </c>
      <c r="D33" s="69" t="s">
        <v>35</v>
      </c>
      <c r="E33" s="52">
        <f>IF($C33="","",IFERROR(VLOOKUP(E$3&amp;"_"&amp;E$6&amp;"_"&amp;$B33,'Pnad-C'!$1:$1048576,HLOOKUP($C33,'Pnad-C'!$1:$1048576,2,0),0)*100,"-"))</f>
        <v>28.480926156044006</v>
      </c>
      <c r="F33" s="52">
        <f>IF($C33="","",IFERROR(VLOOKUP(F$3&amp;"_"&amp;F$6&amp;"_"&amp;$B33,'Pnad-C'!$1:$1048576,HLOOKUP($C33,'Pnad-C'!$1:$1048576,2,0),0)*100,"-"))</f>
        <v>29.391828179359436</v>
      </c>
      <c r="G33" s="52">
        <f>IF($C33="","",IFERROR(VLOOKUP(G$3&amp;"_"&amp;G$6&amp;"_"&amp;$B33,'Pnad-C'!$1:$1048576,HLOOKUP($C33,'Pnad-C'!$1:$1048576,2,0),0)*100,"-"))</f>
        <v>29.062697291374207</v>
      </c>
      <c r="H33" s="52">
        <f>IF($C33="","",IFERROR(VLOOKUP(H$3&amp;"_"&amp;H$6&amp;"_"&amp;$B33,'Pnad-C'!$1:$1048576,HLOOKUP($C33,'Pnad-C'!$1:$1048576,2,0),0)*100,"-"))</f>
        <v>30.602458119392395</v>
      </c>
      <c r="I33" s="52">
        <f>IF($C33="","",IFERROR(VLOOKUP(I$3&amp;"_"&amp;I$6&amp;"_"&amp;$B33,'Pnad-C'!$1:$1048576,HLOOKUP($C33,'Pnad-C'!$1:$1048576,2,0),0)*100,"-"))</f>
        <v>29.384475946426392</v>
      </c>
      <c r="J33" s="53"/>
      <c r="K33" s="52">
        <f>IF($C33="","",IFERROR(VLOOKUP(K$3&amp;"_"&amp;K$6&amp;"_"&amp;$B33,'Pnad-C'!$1:$1048576,HLOOKUP($C33,'Pnad-C'!$1:$1048576,2,0),0)*100,"-"))</f>
        <v>28.991073369979858</v>
      </c>
      <c r="L33" s="52">
        <f>IF($C33="","",IFERROR(VLOOKUP(L$3&amp;"_"&amp;L$6&amp;"_"&amp;$B33,'Pnad-C'!$1:$1048576,HLOOKUP($C33,'Pnad-C'!$1:$1048576,2,0),0)*100,"-"))</f>
        <v>29.624229669570923</v>
      </c>
      <c r="M33" s="52">
        <f>IF($C33="","",IFERROR(VLOOKUP(M$3&amp;"_"&amp;M$6&amp;"_"&amp;$B33,'Pnad-C'!$1:$1048576,HLOOKUP($C33,'Pnad-C'!$1:$1048576,2,0),0)*100,"-"))</f>
        <v>30.172023177146912</v>
      </c>
      <c r="N33" s="52">
        <f>IF($C33="","",IFERROR(VLOOKUP(N$3&amp;"_"&amp;N$6&amp;"_"&amp;$B33,'Pnad-C'!$1:$1048576,HLOOKUP($C33,'Pnad-C'!$1:$1048576,2,0),0)*100,"-"))</f>
        <v>27.843397855758667</v>
      </c>
      <c r="O33" s="52">
        <f>IF($C33="","",IFERROR(VLOOKUP(O$3&amp;"_"&amp;O$6&amp;"_"&amp;$B33,'Pnad-C'!$1:$1048576,HLOOKUP($C33,'Pnad-C'!$1:$1048576,2,0),0)*100,"-"))</f>
        <v>29.15768027305603</v>
      </c>
      <c r="P33" s="53"/>
      <c r="Q33" s="52">
        <f>IF($C33="","",IFERROR(VLOOKUP(Q$3&amp;"_"&amp;Q$6&amp;"_"&amp;$B33,'Pnad-C'!$1:$1048576,HLOOKUP($C33,'Pnad-C'!$1:$1048576,2,0),0)*100,"-"))</f>
        <v>25.945866107940674</v>
      </c>
      <c r="R33" s="52">
        <f>IF($C33="","",IFERROR(VLOOKUP(R$3&amp;"_"&amp;R$6&amp;"_"&amp;$B33,'Pnad-C'!$1:$1048576,HLOOKUP($C33,'Pnad-C'!$1:$1048576,2,0),0)*100,"-"))</f>
        <v>27.015912532806396</v>
      </c>
      <c r="S33" s="52">
        <f>IF($C33="","",IFERROR(VLOOKUP(S$3&amp;"_"&amp;S$6&amp;"_"&amp;$B33,'Pnad-C'!$1:$1048576,HLOOKUP($C33,'Pnad-C'!$1:$1048576,2,0),0)*100,"-"))</f>
        <v>28.465721011161804</v>
      </c>
      <c r="T33" s="52">
        <f>IF($C33="","",IFERROR(VLOOKUP(T$3&amp;"_"&amp;T$6&amp;"_"&amp;$B33,'Pnad-C'!$1:$1048576,HLOOKUP($C33,'Pnad-C'!$1:$1048576,2,0),0)*100,"-"))</f>
        <v>27.342534065246582</v>
      </c>
      <c r="U33" s="52">
        <f>IF($C33="","",IFERROR(VLOOKUP(U$3&amp;"_"&amp;U$6&amp;"_"&amp;$B33,'Pnad-C'!$1:$1048576,HLOOKUP($C33,'Pnad-C'!$1:$1048576,2,0),0)*100,"-"))</f>
        <v>27.192509174346924</v>
      </c>
      <c r="V33" s="53"/>
      <c r="W33" s="52">
        <f>IF($C33="","",IFERROR(VLOOKUP(W$3&amp;"_"&amp;W$6&amp;"_"&amp;$B33,'Pnad-C'!$1:$1048576,HLOOKUP($C33,'Pnad-C'!$1:$1048576,2,0),0)*100,"-"))</f>
        <v>27.176192402839661</v>
      </c>
      <c r="X33" s="52">
        <f>IF($C33="","",IFERROR(VLOOKUP(X$3&amp;"_"&amp;X$6&amp;"_"&amp;$B33,'Pnad-C'!$1:$1048576,HLOOKUP($C33,'Pnad-C'!$1:$1048576,2,0),0)*100,"-"))</f>
        <v>26.77752673625946</v>
      </c>
      <c r="Y33" s="52">
        <f>IF($C33="","",IFERROR(VLOOKUP(Y$3&amp;"_"&amp;Y$6&amp;"_"&amp;$B33,'Pnad-C'!$1:$1048576,HLOOKUP($C33,'Pnad-C'!$1:$1048576,2,0),0)*100,"-"))</f>
        <v>26.331409811973572</v>
      </c>
      <c r="Z33" s="52">
        <f>IF($C33="","",IFERROR(VLOOKUP(Z$3&amp;"_"&amp;Z$6&amp;"_"&amp;$B33,'Pnad-C'!$1:$1048576,HLOOKUP($C33,'Pnad-C'!$1:$1048576,2,0),0)*100,"-"))</f>
        <v>23.284254968166351</v>
      </c>
      <c r="AA33" s="52">
        <f>IF($C33="","",IFERROR(VLOOKUP(AA$3&amp;"_"&amp;AA$6&amp;"_"&amp;$B33,'Pnad-C'!$1:$1048576,HLOOKUP($C33,'Pnad-C'!$1:$1048576,2,0),0)*100,"-"))</f>
        <v>25.892347097396851</v>
      </c>
      <c r="AB33" s="53"/>
      <c r="AC33" s="52">
        <f>IF($C33="","",IFERROR(VLOOKUP(AC$3&amp;"_"&amp;AC$6&amp;"_"&amp;$B33,'Pnad-C'!$1:$1048576,HLOOKUP($C33,'Pnad-C'!$1:$1048576,2,0),0)*100,"-"))</f>
        <v>22.827328741550446</v>
      </c>
      <c r="AD33" s="52">
        <f>IF($C33="","",IFERROR(VLOOKUP(AD$3&amp;"_"&amp;AD$6&amp;"_"&amp;$B33,'Pnad-C'!$1:$1048576,HLOOKUP($C33,'Pnad-C'!$1:$1048576,2,0),0)*100,"-"))</f>
        <v>22.827328741550446</v>
      </c>
    </row>
    <row r="34" spans="1:30" s="50" customFormat="1" ht="15.95" customHeight="1" x14ac:dyDescent="0.25">
      <c r="A34" s="45"/>
      <c r="B34" s="45" t="str">
        <f t="shared" si="3"/>
        <v>RJ</v>
      </c>
      <c r="C34" s="46" t="str">
        <f>$C$9&amp;"_fund_comp"</f>
        <v>pia_nemnem_fund_comp</v>
      </c>
      <c r="D34" s="69" t="s">
        <v>36</v>
      </c>
      <c r="E34" s="52">
        <f>IF($C34="","",IFERROR(VLOOKUP(E$3&amp;"_"&amp;E$6&amp;"_"&amp;$B34,'Pnad-C'!$1:$1048576,HLOOKUP($C34,'Pnad-C'!$1:$1048576,2,0),0)*100,"-"))</f>
        <v>13.734787702560425</v>
      </c>
      <c r="F34" s="52">
        <f>IF($C34="","",IFERROR(VLOOKUP(F$3&amp;"_"&amp;F$6&amp;"_"&amp;$B34,'Pnad-C'!$1:$1048576,HLOOKUP($C34,'Pnad-C'!$1:$1048576,2,0),0)*100,"-"))</f>
        <v>15.036600828170776</v>
      </c>
      <c r="G34" s="52">
        <f>IF($C34="","",IFERROR(VLOOKUP(G$3&amp;"_"&amp;G$6&amp;"_"&amp;$B34,'Pnad-C'!$1:$1048576,HLOOKUP($C34,'Pnad-C'!$1:$1048576,2,0),0)*100,"-"))</f>
        <v>14.564841985702515</v>
      </c>
      <c r="H34" s="52">
        <f>IF($C34="","",IFERROR(VLOOKUP(H$3&amp;"_"&amp;H$6&amp;"_"&amp;$B34,'Pnad-C'!$1:$1048576,HLOOKUP($C34,'Pnad-C'!$1:$1048576,2,0),0)*100,"-"))</f>
        <v>14.023800194263458</v>
      </c>
      <c r="I34" s="52">
        <f>IF($C34="","",IFERROR(VLOOKUP(I$3&amp;"_"&amp;I$6&amp;"_"&amp;$B34,'Pnad-C'!$1:$1048576,HLOOKUP($C34,'Pnad-C'!$1:$1048576,2,0),0)*100,"-"))</f>
        <v>14.340007305145264</v>
      </c>
      <c r="J34" s="53"/>
      <c r="K34" s="52">
        <f>IF($C34="","",IFERROR(VLOOKUP(K$3&amp;"_"&amp;K$6&amp;"_"&amp;$B34,'Pnad-C'!$1:$1048576,HLOOKUP($C34,'Pnad-C'!$1:$1048576,2,0),0)*100,"-"))</f>
        <v>14.267063140869141</v>
      </c>
      <c r="L34" s="52">
        <f>IF($C34="","",IFERROR(VLOOKUP(L$3&amp;"_"&amp;L$6&amp;"_"&amp;$B34,'Pnad-C'!$1:$1048576,HLOOKUP($C34,'Pnad-C'!$1:$1048576,2,0),0)*100,"-"))</f>
        <v>13.437105715274811</v>
      </c>
      <c r="M34" s="52">
        <f>IF($C34="","",IFERROR(VLOOKUP(M$3&amp;"_"&amp;M$6&amp;"_"&amp;$B34,'Pnad-C'!$1:$1048576,HLOOKUP($C34,'Pnad-C'!$1:$1048576,2,0),0)*100,"-"))</f>
        <v>14.340797066688538</v>
      </c>
      <c r="N34" s="52">
        <f>IF($C34="","",IFERROR(VLOOKUP(N$3&amp;"_"&amp;N$6&amp;"_"&amp;$B34,'Pnad-C'!$1:$1048576,HLOOKUP($C34,'Pnad-C'!$1:$1048576,2,0),0)*100,"-"))</f>
        <v>14.820781350135803</v>
      </c>
      <c r="O34" s="52">
        <f>IF($C34="","",IFERROR(VLOOKUP(O$3&amp;"_"&amp;O$6&amp;"_"&amp;$B34,'Pnad-C'!$1:$1048576,HLOOKUP($C34,'Pnad-C'!$1:$1048576,2,0),0)*100,"-"))</f>
        <v>14.216436445713043</v>
      </c>
      <c r="P34" s="53"/>
      <c r="Q34" s="52">
        <f>IF($C34="","",IFERROR(VLOOKUP(Q$3&amp;"_"&amp;Q$6&amp;"_"&amp;$B34,'Pnad-C'!$1:$1048576,HLOOKUP($C34,'Pnad-C'!$1:$1048576,2,0),0)*100,"-"))</f>
        <v>15.832827985286713</v>
      </c>
      <c r="R34" s="52">
        <f>IF($C34="","",IFERROR(VLOOKUP(R$3&amp;"_"&amp;R$6&amp;"_"&amp;$B34,'Pnad-C'!$1:$1048576,HLOOKUP($C34,'Pnad-C'!$1:$1048576,2,0),0)*100,"-"))</f>
        <v>16.692149639129639</v>
      </c>
      <c r="S34" s="52">
        <f>IF($C34="","",IFERROR(VLOOKUP(S$3&amp;"_"&amp;S$6&amp;"_"&amp;$B34,'Pnad-C'!$1:$1048576,HLOOKUP($C34,'Pnad-C'!$1:$1048576,2,0),0)*100,"-"))</f>
        <v>15.308959782123566</v>
      </c>
      <c r="T34" s="52">
        <f>IF($C34="","",IFERROR(VLOOKUP(T$3&amp;"_"&amp;T$6&amp;"_"&amp;$B34,'Pnad-C'!$1:$1048576,HLOOKUP($C34,'Pnad-C'!$1:$1048576,2,0),0)*100,"-"))</f>
        <v>15.09435623884201</v>
      </c>
      <c r="U34" s="52">
        <f>IF($C34="","",IFERROR(VLOOKUP(U$3&amp;"_"&amp;U$6&amp;"_"&amp;$B34,'Pnad-C'!$1:$1048576,HLOOKUP($C34,'Pnad-C'!$1:$1048576,2,0),0)*100,"-"))</f>
        <v>15.732073783874512</v>
      </c>
      <c r="V34" s="53"/>
      <c r="W34" s="52">
        <f>IF($C34="","",IFERROR(VLOOKUP(W$3&amp;"_"&amp;W$6&amp;"_"&amp;$B34,'Pnad-C'!$1:$1048576,HLOOKUP($C34,'Pnad-C'!$1:$1048576,2,0),0)*100,"-"))</f>
        <v>15.284647047519684</v>
      </c>
      <c r="X34" s="52">
        <f>IF($C34="","",IFERROR(VLOOKUP(X$3&amp;"_"&amp;X$6&amp;"_"&amp;$B34,'Pnad-C'!$1:$1048576,HLOOKUP($C34,'Pnad-C'!$1:$1048576,2,0),0)*100,"-"))</f>
        <v>15.918363630771637</v>
      </c>
      <c r="Y34" s="52">
        <f>IF($C34="","",IFERROR(VLOOKUP(Y$3&amp;"_"&amp;Y$6&amp;"_"&amp;$B34,'Pnad-C'!$1:$1048576,HLOOKUP($C34,'Pnad-C'!$1:$1048576,2,0),0)*100,"-"))</f>
        <v>15.914143621921539</v>
      </c>
      <c r="Z34" s="52">
        <f>IF($C34="","",IFERROR(VLOOKUP(Z$3&amp;"_"&amp;Z$6&amp;"_"&amp;$B34,'Pnad-C'!$1:$1048576,HLOOKUP($C34,'Pnad-C'!$1:$1048576,2,0),0)*100,"-"))</f>
        <v>15.262028574943542</v>
      </c>
      <c r="AA34" s="52">
        <f>IF($C34="","",IFERROR(VLOOKUP(AA$3&amp;"_"&amp;AA$6&amp;"_"&amp;$B34,'Pnad-C'!$1:$1048576,HLOOKUP($C34,'Pnad-C'!$1:$1048576,2,0),0)*100,"-"))</f>
        <v>15.594795346260071</v>
      </c>
      <c r="AB34" s="53"/>
      <c r="AC34" s="52">
        <f>IF($C34="","",IFERROR(VLOOKUP(AC$3&amp;"_"&amp;AC$6&amp;"_"&amp;$B34,'Pnad-C'!$1:$1048576,HLOOKUP($C34,'Pnad-C'!$1:$1048576,2,0),0)*100,"-"))</f>
        <v>14.9321049451828</v>
      </c>
      <c r="AD34" s="52">
        <f>IF($C34="","",IFERROR(VLOOKUP(AD$3&amp;"_"&amp;AD$6&amp;"_"&amp;$B34,'Pnad-C'!$1:$1048576,HLOOKUP($C34,'Pnad-C'!$1:$1048576,2,0),0)*100,"-"))</f>
        <v>14.9321049451828</v>
      </c>
    </row>
    <row r="35" spans="1:30" s="50" customFormat="1" ht="15.95" customHeight="1" x14ac:dyDescent="0.25">
      <c r="A35" s="45"/>
      <c r="B35" s="45" t="str">
        <f t="shared" si="3"/>
        <v>RJ</v>
      </c>
      <c r="C35" s="46" t="str">
        <f>$C$9&amp;"_med_incomp"</f>
        <v>pia_nemnem_med_incomp</v>
      </c>
      <c r="D35" s="69" t="s">
        <v>37</v>
      </c>
      <c r="E35" s="52">
        <f>IF($C35="","",IFERROR(VLOOKUP(E$3&amp;"_"&amp;E$6&amp;"_"&amp;$B35,'Pnad-C'!$1:$1048576,HLOOKUP($C35,'Pnad-C'!$1:$1048576,2,0),0)*100,"-"))</f>
        <v>4.0513794869184494</v>
      </c>
      <c r="F35" s="52">
        <f>IF($C35="","",IFERROR(VLOOKUP(F$3&amp;"_"&amp;F$6&amp;"_"&amp;$B35,'Pnad-C'!$1:$1048576,HLOOKUP($C35,'Pnad-C'!$1:$1048576,2,0),0)*100,"-"))</f>
        <v>3.4407727420330048</v>
      </c>
      <c r="G35" s="52">
        <f>IF($C35="","",IFERROR(VLOOKUP(G$3&amp;"_"&amp;G$6&amp;"_"&amp;$B35,'Pnad-C'!$1:$1048576,HLOOKUP($C35,'Pnad-C'!$1:$1048576,2,0),0)*100,"-"))</f>
        <v>3.369150310754776</v>
      </c>
      <c r="H35" s="52">
        <f>IF($C35="","",IFERROR(VLOOKUP(H$3&amp;"_"&amp;H$6&amp;"_"&amp;$B35,'Pnad-C'!$1:$1048576,HLOOKUP($C35,'Pnad-C'!$1:$1048576,2,0),0)*100,"-"))</f>
        <v>3.0202880501747131</v>
      </c>
      <c r="I35" s="52">
        <f>IF($C35="","",IFERROR(VLOOKUP(I$3&amp;"_"&amp;I$6&amp;"_"&amp;$B35,'Pnad-C'!$1:$1048576,HLOOKUP($C35,'Pnad-C'!$1:$1048576,2,0),0)*100,"-"))</f>
        <v>3.4703977406024933</v>
      </c>
      <c r="J35" s="53"/>
      <c r="K35" s="52">
        <f>IF($C35="","",IFERROR(VLOOKUP(K$3&amp;"_"&amp;K$6&amp;"_"&amp;$B35,'Pnad-C'!$1:$1048576,HLOOKUP($C35,'Pnad-C'!$1:$1048576,2,0),0)*100,"-"))</f>
        <v>3.6931559443473816</v>
      </c>
      <c r="L35" s="52">
        <f>IF($C35="","",IFERROR(VLOOKUP(L$3&amp;"_"&amp;L$6&amp;"_"&amp;$B35,'Pnad-C'!$1:$1048576,HLOOKUP($C35,'Pnad-C'!$1:$1048576,2,0),0)*100,"-"))</f>
        <v>3.3824112266302109</v>
      </c>
      <c r="M35" s="52">
        <f>IF($C35="","",IFERROR(VLOOKUP(M$3&amp;"_"&amp;M$6&amp;"_"&amp;$B35,'Pnad-C'!$1:$1048576,HLOOKUP($C35,'Pnad-C'!$1:$1048576,2,0),0)*100,"-"))</f>
        <v>3.9443358778953552</v>
      </c>
      <c r="N35" s="52">
        <f>IF($C35="","",IFERROR(VLOOKUP(N$3&amp;"_"&amp;N$6&amp;"_"&amp;$B35,'Pnad-C'!$1:$1048576,HLOOKUP($C35,'Pnad-C'!$1:$1048576,2,0),0)*100,"-"))</f>
        <v>3.5677116364240646</v>
      </c>
      <c r="O35" s="52">
        <f>IF($C35="","",IFERROR(VLOOKUP(O$3&amp;"_"&amp;O$6&amp;"_"&amp;$B35,'Pnad-C'!$1:$1048576,HLOOKUP($C35,'Pnad-C'!$1:$1048576,2,0),0)*100,"-"))</f>
        <v>3.6469034850597382</v>
      </c>
      <c r="P35" s="53"/>
      <c r="Q35" s="52">
        <f>IF($C35="","",IFERROR(VLOOKUP(Q$3&amp;"_"&amp;Q$6&amp;"_"&amp;$B35,'Pnad-C'!$1:$1048576,HLOOKUP($C35,'Pnad-C'!$1:$1048576,2,0),0)*100,"-"))</f>
        <v>3.2752212136983871</v>
      </c>
      <c r="R35" s="52">
        <f>IF($C35="","",IFERROR(VLOOKUP(R$3&amp;"_"&amp;R$6&amp;"_"&amp;$B35,'Pnad-C'!$1:$1048576,HLOOKUP($C35,'Pnad-C'!$1:$1048576,2,0),0)*100,"-"))</f>
        <v>2.5723421946167946</v>
      </c>
      <c r="S35" s="52">
        <f>IF($C35="","",IFERROR(VLOOKUP(S$3&amp;"_"&amp;S$6&amp;"_"&amp;$B35,'Pnad-C'!$1:$1048576,HLOOKUP($C35,'Pnad-C'!$1:$1048576,2,0),0)*100,"-"))</f>
        <v>2.4891262874007225</v>
      </c>
      <c r="T35" s="52">
        <f>IF($C35="","",IFERROR(VLOOKUP(T$3&amp;"_"&amp;T$6&amp;"_"&amp;$B35,'Pnad-C'!$1:$1048576,HLOOKUP($C35,'Pnad-C'!$1:$1048576,2,0),0)*100,"-"))</f>
        <v>2.5453092530369759</v>
      </c>
      <c r="U35" s="52">
        <f>IF($C35="","",IFERROR(VLOOKUP(U$3&amp;"_"&amp;U$6&amp;"_"&amp;$B35,'Pnad-C'!$1:$1048576,HLOOKUP($C35,'Pnad-C'!$1:$1048576,2,0),0)*100,"-"))</f>
        <v>2.7204997837543488</v>
      </c>
      <c r="V35" s="53"/>
      <c r="W35" s="52">
        <f>IF($C35="","",IFERROR(VLOOKUP(W$3&amp;"_"&amp;W$6&amp;"_"&amp;$B35,'Pnad-C'!$1:$1048576,HLOOKUP($C35,'Pnad-C'!$1:$1048576,2,0),0)*100,"-"))</f>
        <v>3.1281933188438416</v>
      </c>
      <c r="X35" s="52">
        <f>IF($C35="","",IFERROR(VLOOKUP(X$3&amp;"_"&amp;X$6&amp;"_"&amp;$B35,'Pnad-C'!$1:$1048576,HLOOKUP($C35,'Pnad-C'!$1:$1048576,2,0),0)*100,"-"))</f>
        <v>2.4439848959445953</v>
      </c>
      <c r="Y35" s="52">
        <f>IF($C35="","",IFERROR(VLOOKUP(Y$3&amp;"_"&amp;Y$6&amp;"_"&amp;$B35,'Pnad-C'!$1:$1048576,HLOOKUP($C35,'Pnad-C'!$1:$1048576,2,0),0)*100,"-"))</f>
        <v>2.4568526074290276</v>
      </c>
      <c r="Z35" s="52">
        <f>IF($C35="","",IFERROR(VLOOKUP(Z$3&amp;"_"&amp;Z$6&amp;"_"&amp;$B35,'Pnad-C'!$1:$1048576,HLOOKUP($C35,'Pnad-C'!$1:$1048576,2,0),0)*100,"-"))</f>
        <v>2.5429209694266319</v>
      </c>
      <c r="AA35" s="52">
        <f>IF($C35="","",IFERROR(VLOOKUP(AA$3&amp;"_"&amp;AA$6&amp;"_"&amp;$B35,'Pnad-C'!$1:$1048576,HLOOKUP($C35,'Pnad-C'!$1:$1048576,2,0),0)*100,"-"))</f>
        <v>2.6429880410432816</v>
      </c>
      <c r="AB35" s="53"/>
      <c r="AC35" s="52">
        <f>IF($C35="","",IFERROR(VLOOKUP(AC$3&amp;"_"&amp;AC$6&amp;"_"&amp;$B35,'Pnad-C'!$1:$1048576,HLOOKUP($C35,'Pnad-C'!$1:$1048576,2,0),0)*100,"-"))</f>
        <v>2.5605378672480583</v>
      </c>
      <c r="AD35" s="52">
        <f>IF($C35="","",IFERROR(VLOOKUP(AD$3&amp;"_"&amp;AD$6&amp;"_"&amp;$B35,'Pnad-C'!$1:$1048576,HLOOKUP($C35,'Pnad-C'!$1:$1048576,2,0),0)*100,"-"))</f>
        <v>2.5605378672480583</v>
      </c>
    </row>
    <row r="36" spans="1:30" s="50" customFormat="1" ht="15.95" customHeight="1" x14ac:dyDescent="0.25">
      <c r="A36" s="45"/>
      <c r="B36" s="45" t="str">
        <f t="shared" si="3"/>
        <v>RJ</v>
      </c>
      <c r="C36" s="46" t="str">
        <f>$C$9&amp;"_med_comp"</f>
        <v>pia_nemnem_med_comp</v>
      </c>
      <c r="D36" s="69" t="s">
        <v>38</v>
      </c>
      <c r="E36" s="52">
        <f>IF($C36="","",IFERROR(VLOOKUP(E$3&amp;"_"&amp;E$6&amp;"_"&amp;$B36,'Pnad-C'!$1:$1048576,HLOOKUP($C36,'Pnad-C'!$1:$1048576,2,0),0)*100,"-"))</f>
        <v>30.346807837486267</v>
      </c>
      <c r="F36" s="52">
        <f>IF($C36="","",IFERROR(VLOOKUP(F$3&amp;"_"&amp;F$6&amp;"_"&amp;$B36,'Pnad-C'!$1:$1048576,HLOOKUP($C36,'Pnad-C'!$1:$1048576,2,0),0)*100,"-"))</f>
        <v>29.22859787940979</v>
      </c>
      <c r="G36" s="52">
        <f>IF($C36="","",IFERROR(VLOOKUP(G$3&amp;"_"&amp;G$6&amp;"_"&amp;$B36,'Pnad-C'!$1:$1048576,HLOOKUP($C36,'Pnad-C'!$1:$1048576,2,0),0)*100,"-"))</f>
        <v>29.689711332321167</v>
      </c>
      <c r="H36" s="52">
        <f>IF($C36="","",IFERROR(VLOOKUP(H$3&amp;"_"&amp;H$6&amp;"_"&amp;$B36,'Pnad-C'!$1:$1048576,HLOOKUP($C36,'Pnad-C'!$1:$1048576,2,0),0)*100,"-"))</f>
        <v>29.707959294319153</v>
      </c>
      <c r="I36" s="52">
        <f>IF($C36="","",IFERROR(VLOOKUP(I$3&amp;"_"&amp;I$6&amp;"_"&amp;$B36,'Pnad-C'!$1:$1048576,HLOOKUP($C36,'Pnad-C'!$1:$1048576,2,0),0)*100,"-"))</f>
        <v>29.743269085884094</v>
      </c>
      <c r="J36" s="53"/>
      <c r="K36" s="52">
        <f>IF($C36="","",IFERROR(VLOOKUP(K$3&amp;"_"&amp;K$6&amp;"_"&amp;$B36,'Pnad-C'!$1:$1048576,HLOOKUP($C36,'Pnad-C'!$1:$1048576,2,0),0)*100,"-"))</f>
        <v>30.864369869232178</v>
      </c>
      <c r="L36" s="52">
        <f>IF($C36="","",IFERROR(VLOOKUP(L$3&amp;"_"&amp;L$6&amp;"_"&amp;$B36,'Pnad-C'!$1:$1048576,HLOOKUP($C36,'Pnad-C'!$1:$1048576,2,0),0)*100,"-"))</f>
        <v>31.528276205062866</v>
      </c>
      <c r="M36" s="52">
        <f>IF($C36="","",IFERROR(VLOOKUP(M$3&amp;"_"&amp;M$6&amp;"_"&amp;$B36,'Pnad-C'!$1:$1048576,HLOOKUP($C36,'Pnad-C'!$1:$1048576,2,0),0)*100,"-"))</f>
        <v>30.866825580596924</v>
      </c>
      <c r="N36" s="52">
        <f>IF($C36="","",IFERROR(VLOOKUP(N$3&amp;"_"&amp;N$6&amp;"_"&amp;$B36,'Pnad-C'!$1:$1048576,HLOOKUP($C36,'Pnad-C'!$1:$1048576,2,0),0)*100,"-"))</f>
        <v>32.281073927879333</v>
      </c>
      <c r="O36" s="52">
        <f>IF($C36="","",IFERROR(VLOOKUP(O$3&amp;"_"&amp;O$6&amp;"_"&amp;$B36,'Pnad-C'!$1:$1048576,HLOOKUP($C36,'Pnad-C'!$1:$1048576,2,0),0)*100,"-"))</f>
        <v>31.385135650634766</v>
      </c>
      <c r="P36" s="53"/>
      <c r="Q36" s="52">
        <f>IF($C36="","",IFERROR(VLOOKUP(Q$3&amp;"_"&amp;Q$6&amp;"_"&amp;$B36,'Pnad-C'!$1:$1048576,HLOOKUP($C36,'Pnad-C'!$1:$1048576,2,0),0)*100,"-"))</f>
        <v>33.983692526817322</v>
      </c>
      <c r="R36" s="52">
        <f>IF($C36="","",IFERROR(VLOOKUP(R$3&amp;"_"&amp;R$6&amp;"_"&amp;$B36,'Pnad-C'!$1:$1048576,HLOOKUP($C36,'Pnad-C'!$1:$1048576,2,0),0)*100,"-"))</f>
        <v>32.939660549163818</v>
      </c>
      <c r="S36" s="52">
        <f>IF($C36="","",IFERROR(VLOOKUP(S$3&amp;"_"&amp;S$6&amp;"_"&amp;$B36,'Pnad-C'!$1:$1048576,HLOOKUP($C36,'Pnad-C'!$1:$1048576,2,0),0)*100,"-"))</f>
        <v>32.308414578437805</v>
      </c>
      <c r="T36" s="52">
        <f>IF($C36="","",IFERROR(VLOOKUP(T$3&amp;"_"&amp;T$6&amp;"_"&amp;$B36,'Pnad-C'!$1:$1048576,HLOOKUP($C36,'Pnad-C'!$1:$1048576,2,0),0)*100,"-"))</f>
        <v>33.165085315704346</v>
      </c>
      <c r="U36" s="52">
        <f>IF($C36="","",IFERROR(VLOOKUP(U$3&amp;"_"&amp;U$6&amp;"_"&amp;$B36,'Pnad-C'!$1:$1048576,HLOOKUP($C36,'Pnad-C'!$1:$1048576,2,0),0)*100,"-"))</f>
        <v>33.099213242530823</v>
      </c>
      <c r="V36" s="53"/>
      <c r="W36" s="52">
        <f>IF($C36="","",IFERROR(VLOOKUP(W$3&amp;"_"&amp;W$6&amp;"_"&amp;$B36,'Pnad-C'!$1:$1048576,HLOOKUP($C36,'Pnad-C'!$1:$1048576,2,0),0)*100,"-"))</f>
        <v>32.221198081970215</v>
      </c>
      <c r="X36" s="52">
        <f>IF($C36="","",IFERROR(VLOOKUP(X$3&amp;"_"&amp;X$6&amp;"_"&amp;$B36,'Pnad-C'!$1:$1048576,HLOOKUP($C36,'Pnad-C'!$1:$1048576,2,0),0)*100,"-"))</f>
        <v>32.928821444511414</v>
      </c>
      <c r="Y36" s="52">
        <f>IF($C36="","",IFERROR(VLOOKUP(Y$3&amp;"_"&amp;Y$6&amp;"_"&amp;$B36,'Pnad-C'!$1:$1048576,HLOOKUP($C36,'Pnad-C'!$1:$1048576,2,0),0)*100,"-"))</f>
        <v>33.54898989200592</v>
      </c>
      <c r="Z36" s="52">
        <f>IF($C36="","",IFERROR(VLOOKUP(Z$3&amp;"_"&amp;Z$6&amp;"_"&amp;$B36,'Pnad-C'!$1:$1048576,HLOOKUP($C36,'Pnad-C'!$1:$1048576,2,0),0)*100,"-"))</f>
        <v>32.4491947889328</v>
      </c>
      <c r="AA36" s="52">
        <f>IF($C36="","",IFERROR(VLOOKUP(AA$3&amp;"_"&amp;AA$6&amp;"_"&amp;$B36,'Pnad-C'!$1:$1048576,HLOOKUP($C36,'Pnad-C'!$1:$1048576,2,0),0)*100,"-"))</f>
        <v>32.787051796913147</v>
      </c>
      <c r="AB36" s="53"/>
      <c r="AC36" s="52">
        <f>IF($C36="","",IFERROR(VLOOKUP(AC$3&amp;"_"&amp;AC$6&amp;"_"&amp;$B36,'Pnad-C'!$1:$1048576,HLOOKUP($C36,'Pnad-C'!$1:$1048576,2,0),0)*100,"-"))</f>
        <v>33.748820424079895</v>
      </c>
      <c r="AD36" s="52">
        <f>IF($C36="","",IFERROR(VLOOKUP(AD$3&amp;"_"&amp;AD$6&amp;"_"&amp;$B36,'Pnad-C'!$1:$1048576,HLOOKUP($C36,'Pnad-C'!$1:$1048576,2,0),0)*100,"-"))</f>
        <v>33.748820424079895</v>
      </c>
    </row>
    <row r="37" spans="1:30" s="50" customFormat="1" ht="15.95" customHeight="1" thickBot="1" x14ac:dyDescent="0.3">
      <c r="A37" s="45"/>
      <c r="B37" s="45" t="str">
        <f>B35</f>
        <v>RJ</v>
      </c>
      <c r="C37" s="46" t="str">
        <f>$C$9&amp;"_sup_incomp_comp"</f>
        <v>pia_nemnem_sup_incomp_comp</v>
      </c>
      <c r="D37" s="69" t="s">
        <v>39</v>
      </c>
      <c r="E37" s="56">
        <f>IF($C37="","",IFERROR(VLOOKUP(E$3&amp;"_"&amp;E$6&amp;"_"&amp;$B37,'Pnad-C'!$1:$1048576,HLOOKUP($C37,'Pnad-C'!$1:$1048576,2,0),0)*100,"-"))</f>
        <v>15.645720064640045</v>
      </c>
      <c r="F37" s="56">
        <f>IF($C37="","",IFERROR(VLOOKUP(F$3&amp;"_"&amp;F$6&amp;"_"&amp;$B37,'Pnad-C'!$1:$1048576,HLOOKUP($C37,'Pnad-C'!$1:$1048576,2,0),0)*100,"-"))</f>
        <v>15.223728120326996</v>
      </c>
      <c r="G37" s="56">
        <f>IF($C37="","",IFERROR(VLOOKUP(G$3&amp;"_"&amp;G$6&amp;"_"&amp;$B37,'Pnad-C'!$1:$1048576,HLOOKUP($C37,'Pnad-C'!$1:$1048576,2,0),0)*100,"-"))</f>
        <v>15.108798444271088</v>
      </c>
      <c r="H37" s="56">
        <f>IF($C37="","",IFERROR(VLOOKUP(H$3&amp;"_"&amp;H$6&amp;"_"&amp;$B37,'Pnad-C'!$1:$1048576,HLOOKUP($C37,'Pnad-C'!$1:$1048576,2,0),0)*100,"-"))</f>
        <v>15.048199892044067</v>
      </c>
      <c r="I37" s="56">
        <f>IF($C37="","",IFERROR(VLOOKUP(I$3&amp;"_"&amp;I$6&amp;"_"&amp;$B37,'Pnad-C'!$1:$1048576,HLOOKUP($C37,'Pnad-C'!$1:$1048576,2,0),0)*100,"-"))</f>
        <v>15.256612002849579</v>
      </c>
      <c r="J37" s="53"/>
      <c r="K37" s="56">
        <f>IF($C37="","",IFERROR(VLOOKUP(K$3&amp;"_"&amp;K$6&amp;"_"&amp;$B37,'Pnad-C'!$1:$1048576,HLOOKUP($C37,'Pnad-C'!$1:$1048576,2,0),0)*100,"-"))</f>
        <v>14.791569113731384</v>
      </c>
      <c r="L37" s="56">
        <f>IF($C37="","",IFERROR(VLOOKUP(L$3&amp;"_"&amp;L$6&amp;"_"&amp;$B37,'Pnad-C'!$1:$1048576,HLOOKUP($C37,'Pnad-C'!$1:$1048576,2,0),0)*100,"-"))</f>
        <v>15.280844271183014</v>
      </c>
      <c r="M37" s="56">
        <f>IF($C37="","",IFERROR(VLOOKUP(M$3&amp;"_"&amp;M$6&amp;"_"&amp;$B37,'Pnad-C'!$1:$1048576,HLOOKUP($C37,'Pnad-C'!$1:$1048576,2,0),0)*100,"-"))</f>
        <v>15.095430612564087</v>
      </c>
      <c r="N37" s="56">
        <f>IF($C37="","",IFERROR(VLOOKUP(N$3&amp;"_"&amp;N$6&amp;"_"&amp;$B37,'Pnad-C'!$1:$1048576,HLOOKUP($C37,'Pnad-C'!$1:$1048576,2,0),0)*100,"-"))</f>
        <v>15.891210734844208</v>
      </c>
      <c r="O37" s="56">
        <f>IF($C37="","",IFERROR(VLOOKUP(O$3&amp;"_"&amp;O$6&amp;"_"&amp;$B37,'Pnad-C'!$1:$1048576,HLOOKUP($C37,'Pnad-C'!$1:$1048576,2,0),0)*100,"-"))</f>
        <v>15.264764428138733</v>
      </c>
      <c r="P37" s="53"/>
      <c r="Q37" s="56">
        <f>IF($C37="","",IFERROR(VLOOKUP(Q$3&amp;"_"&amp;Q$6&amp;"_"&amp;$B37,'Pnad-C'!$1:$1048576,HLOOKUP($C37,'Pnad-C'!$1:$1048576,2,0),0)*100,"-"))</f>
        <v>15.26644378900528</v>
      </c>
      <c r="R37" s="56">
        <f>IF($C37="","",IFERROR(VLOOKUP(R$3&amp;"_"&amp;R$6&amp;"_"&amp;$B37,'Pnad-C'!$1:$1048576,HLOOKUP($C37,'Pnad-C'!$1:$1048576,2,0),0)*100,"-"))</f>
        <v>15.184579789638519</v>
      </c>
      <c r="S37" s="56">
        <f>IF($C37="","",IFERROR(VLOOKUP(S$3&amp;"_"&amp;S$6&amp;"_"&amp;$B37,'Pnad-C'!$1:$1048576,HLOOKUP($C37,'Pnad-C'!$1:$1048576,2,0),0)*100,"-"))</f>
        <v>16.119788587093353</v>
      </c>
      <c r="T37" s="56">
        <f>IF($C37="","",IFERROR(VLOOKUP(T$3&amp;"_"&amp;T$6&amp;"_"&amp;$B37,'Pnad-C'!$1:$1048576,HLOOKUP($C37,'Pnad-C'!$1:$1048576,2,0),0)*100,"-"))</f>
        <v>16.237197816371918</v>
      </c>
      <c r="U37" s="56">
        <f>IF($C37="","",IFERROR(VLOOKUP(U$3&amp;"_"&amp;U$6&amp;"_"&amp;$B37,'Pnad-C'!$1:$1048576,HLOOKUP($C37,'Pnad-C'!$1:$1048576,2,0),0)*100,"-"))</f>
        <v>15.702003240585327</v>
      </c>
      <c r="V37" s="53"/>
      <c r="W37" s="56">
        <f>IF($C37="","",IFERROR(VLOOKUP(W$3&amp;"_"&amp;W$6&amp;"_"&amp;$B37,'Pnad-C'!$1:$1048576,HLOOKUP($C37,'Pnad-C'!$1:$1048576,2,0),0)*100,"-"))</f>
        <v>16.800220310688019</v>
      </c>
      <c r="X37" s="56">
        <f>IF($C37="","",IFERROR(VLOOKUP(X$3&amp;"_"&amp;X$6&amp;"_"&amp;$B37,'Pnad-C'!$1:$1048576,HLOOKUP($C37,'Pnad-C'!$1:$1048576,2,0),0)*100,"-"))</f>
        <v>16.905903816223145</v>
      </c>
      <c r="Y37" s="56">
        <f>IF($C37="","",IFERROR(VLOOKUP(Y$3&amp;"_"&amp;Y$6&amp;"_"&amp;$B37,'Pnad-C'!$1:$1048576,HLOOKUP($C37,'Pnad-C'!$1:$1048576,2,0),0)*100,"-"))</f>
        <v>17.56904274225235</v>
      </c>
      <c r="Z37" s="56">
        <f>IF($C37="","",IFERROR(VLOOKUP(Z$3&amp;"_"&amp;Z$6&amp;"_"&amp;$B37,'Pnad-C'!$1:$1048576,HLOOKUP($C37,'Pnad-C'!$1:$1048576,2,0),0)*100,"-"))</f>
        <v>17.259596288204193</v>
      </c>
      <c r="AA37" s="56">
        <f>IF($C37="","",IFERROR(VLOOKUP(AA$3&amp;"_"&amp;AA$6&amp;"_"&amp;$B37,'Pnad-C'!$1:$1048576,HLOOKUP($C37,'Pnad-C'!$1:$1048576,2,0),0)*100,"-"))</f>
        <v>17.133690416812897</v>
      </c>
      <c r="AB37" s="53"/>
      <c r="AC37" s="56">
        <f>IF($C37="","",IFERROR(VLOOKUP(AC$3&amp;"_"&amp;AC$6&amp;"_"&amp;$B37,'Pnad-C'!$1:$1048576,HLOOKUP($C37,'Pnad-C'!$1:$1048576,2,0),0)*100,"-"))</f>
        <v>18.13846230506897</v>
      </c>
      <c r="AD37" s="56">
        <f>IF($C37="","",IFERROR(VLOOKUP(AD$3&amp;"_"&amp;AD$6&amp;"_"&amp;$B37,'Pnad-C'!$1:$1048576,HLOOKUP($C37,'Pnad-C'!$1:$1048576,2,0),0)*100,"-"))</f>
        <v>18.13846230506897</v>
      </c>
    </row>
    <row r="38" spans="1:30" ht="15.75" thickTop="1" x14ac:dyDescent="0.25">
      <c r="D38" s="60" t="s">
        <v>21</v>
      </c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</row>
    <row r="39" spans="1:30" x14ac:dyDescent="0.25">
      <c r="D39" s="62" t="s">
        <v>22</v>
      </c>
    </row>
    <row r="40" spans="1:30" x14ac:dyDescent="0.25">
      <c r="D40" s="63" t="s">
        <v>23</v>
      </c>
    </row>
    <row r="41" spans="1:30" x14ac:dyDescent="0.25">
      <c r="D41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32.140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70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Porcentagem da população que não procura emprego dentre a população que nem estuda e nem trabalha (Geração Nem-Nem):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40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23.25" customHeight="1" x14ac:dyDescent="0.25">
      <c r="A10" s="45"/>
      <c r="B10" s="45" t="s">
        <v>8</v>
      </c>
      <c r="C10" s="46" t="str">
        <f>C9</f>
        <v>nemnemnem</v>
      </c>
      <c r="D10" s="65" t="s">
        <v>9</v>
      </c>
      <c r="E10" s="66">
        <f>IF($C10="","",IFERROR(VLOOKUP(E$3&amp;"_"&amp;E$6&amp;"_"&amp;$B10,'Pnad-C'!$1:$1048576,HLOOKUP($C10,'Pnad-C'!$1:$1048576,2,0),0)*100,"-"))</f>
        <v>98.03469181060791</v>
      </c>
      <c r="F10" s="66">
        <f>IF($C10="","",IFERROR(VLOOKUP(F$3&amp;"_"&amp;F$6&amp;"_"&amp;$B10,'Pnad-C'!$1:$1048576,HLOOKUP($C10,'Pnad-C'!$1:$1048576,2,0),0)*100,"-"))</f>
        <v>98.1850266456604</v>
      </c>
      <c r="G10" s="66">
        <f>IF($C10="","",IFERROR(VLOOKUP(G$3&amp;"_"&amp;G$6&amp;"_"&amp;$B10,'Pnad-C'!$1:$1048576,HLOOKUP($C10,'Pnad-C'!$1:$1048576,2,0),0)*100,"-"))</f>
        <v>98.230063915252686</v>
      </c>
      <c r="H10" s="66">
        <f>IF($C10="","",IFERROR(VLOOKUP(H$3&amp;"_"&amp;H$6&amp;"_"&amp;$B10,'Pnad-C'!$1:$1048576,HLOOKUP($C10,'Pnad-C'!$1:$1048576,2,0),0)*100,"-"))</f>
        <v>98.26732873916626</v>
      </c>
      <c r="I10" s="66">
        <f>IF($C10="","",IFERROR(VLOOKUP(I$3&amp;"_"&amp;I$6&amp;"_"&amp;$B10,'Pnad-C'!$1:$1048576,HLOOKUP($C10,'Pnad-C'!$1:$1048576,2,0),0)*100,"-"))</f>
        <v>98.179280757904053</v>
      </c>
      <c r="J10" s="67"/>
      <c r="K10" s="66">
        <f>IF($C10="","",IFERROR(VLOOKUP(K$3&amp;"_"&amp;K$6&amp;"_"&amp;$B10,'Pnad-C'!$1:$1048576,HLOOKUP($C10,'Pnad-C'!$1:$1048576,2,0),0)*100,"-"))</f>
        <v>97.9331374168396</v>
      </c>
      <c r="L10" s="66">
        <f>IF($C10="","",IFERROR(VLOOKUP(L$3&amp;"_"&amp;L$6&amp;"_"&amp;$B10,'Pnad-C'!$1:$1048576,HLOOKUP($C10,'Pnad-C'!$1:$1048576,2,0),0)*100,"-"))</f>
        <v>98.137742280960083</v>
      </c>
      <c r="M10" s="66">
        <f>IF($C10="","",IFERROR(VLOOKUP(M$3&amp;"_"&amp;M$6&amp;"_"&amp;$B10,'Pnad-C'!$1:$1048576,HLOOKUP($C10,'Pnad-C'!$1:$1048576,2,0),0)*100,"-"))</f>
        <v>98.481875658035278</v>
      </c>
      <c r="N10" s="66">
        <f>IF($C10="","",IFERROR(VLOOKUP(N$3&amp;"_"&amp;N$6&amp;"_"&amp;$B10,'Pnad-C'!$1:$1048576,HLOOKUP($C10,'Pnad-C'!$1:$1048576,2,0),0)*100,"-"))</f>
        <v>98.692232370376587</v>
      </c>
      <c r="O10" s="66">
        <f>IF($C10="","",IFERROR(VLOOKUP(O$3&amp;"_"&amp;O$6&amp;"_"&amp;$B10,'Pnad-C'!$1:$1048576,HLOOKUP($C10,'Pnad-C'!$1:$1048576,2,0),0)*100,"-"))</f>
        <v>98.311245441436768</v>
      </c>
      <c r="P10" s="67"/>
      <c r="Q10" s="66">
        <f>IF($C10="","",IFERROR(VLOOKUP(Q$3&amp;"_"&amp;Q$6&amp;"_"&amp;$B10,'Pnad-C'!$1:$1048576,HLOOKUP($C10,'Pnad-C'!$1:$1048576,2,0),0)*100,"-"))</f>
        <v>98.664581775665283</v>
      </c>
      <c r="R10" s="66">
        <f>IF($C10="","",IFERROR(VLOOKUP(R$3&amp;"_"&amp;R$6&amp;"_"&amp;$B10,'Pnad-C'!$1:$1048576,HLOOKUP($C10,'Pnad-C'!$1:$1048576,2,0),0)*100,"-"))</f>
        <v>98.756730556488037</v>
      </c>
      <c r="S10" s="66">
        <f>IF($C10="","",IFERROR(VLOOKUP(S$3&amp;"_"&amp;S$6&amp;"_"&amp;$B10,'Pnad-C'!$1:$1048576,HLOOKUP($C10,'Pnad-C'!$1:$1048576,2,0),0)*100,"-"))</f>
        <v>98.469644784927368</v>
      </c>
      <c r="T10" s="66">
        <f>IF($C10="","",IFERROR(VLOOKUP(T$3&amp;"_"&amp;T$6&amp;"_"&amp;$B10,'Pnad-C'!$1:$1048576,HLOOKUP($C10,'Pnad-C'!$1:$1048576,2,0),0)*100,"-"))</f>
        <v>98.60958456993103</v>
      </c>
      <c r="U10" s="66">
        <f>IF($C10="","",IFERROR(VLOOKUP(U$3&amp;"_"&amp;U$6&amp;"_"&amp;$B10,'Pnad-C'!$1:$1048576,HLOOKUP($C10,'Pnad-C'!$1:$1048576,2,0),0)*100,"-"))</f>
        <v>98.62513542175293</v>
      </c>
      <c r="V10" s="67"/>
      <c r="W10" s="66">
        <f>IF($C10="","",IFERROR(VLOOKUP(W$3&amp;"_"&amp;W$6&amp;"_"&amp;$B10,'Pnad-C'!$1:$1048576,HLOOKUP($C10,'Pnad-C'!$1:$1048576,2,0),0)*100,"-"))</f>
        <v>98.600202798843384</v>
      </c>
      <c r="X10" s="66">
        <f>IF($C10="","",IFERROR(VLOOKUP(X$3&amp;"_"&amp;X$6&amp;"_"&amp;$B10,'Pnad-C'!$1:$1048576,HLOOKUP($C10,'Pnad-C'!$1:$1048576,2,0),0)*100,"-"))</f>
        <v>98.080670833587646</v>
      </c>
      <c r="Y10" s="66">
        <f>IF($C10="","",IFERROR(VLOOKUP(Y$3&amp;"_"&amp;Y$6&amp;"_"&amp;$B10,'Pnad-C'!$1:$1048576,HLOOKUP($C10,'Pnad-C'!$1:$1048576,2,0),0)*100,"-"))</f>
        <v>98.071366548538208</v>
      </c>
      <c r="Z10" s="66">
        <f>IF($C10="","",IFERROR(VLOOKUP(Z$3&amp;"_"&amp;Z$6&amp;"_"&amp;$B10,'Pnad-C'!$1:$1048576,HLOOKUP($C10,'Pnad-C'!$1:$1048576,2,0),0)*100,"-"))</f>
        <v>97.931218147277832</v>
      </c>
      <c r="AA10" s="66">
        <f>IF($C10="","",IFERROR(VLOOKUP(AA$3&amp;"_"&amp;AA$6&amp;"_"&amp;$B10,'Pnad-C'!$1:$1048576,HLOOKUP($C10,'Pnad-C'!$1:$1048576,2,0),0)*100,"-"))</f>
        <v>98.170864582061768</v>
      </c>
      <c r="AB10" s="67"/>
      <c r="AC10" s="66">
        <f>IF($C10="","",IFERROR(VLOOKUP(AC$3&amp;"_"&amp;AC$6&amp;"_"&amp;$B10,'Pnad-C'!$1:$1048576,HLOOKUP($C10,'Pnad-C'!$1:$1048576,2,0),0)*100,"-"))</f>
        <v>97.163850069046021</v>
      </c>
      <c r="AD10" s="66">
        <f>IF($C10="","",IFERROR(VLOOKUP(AD$3&amp;"_"&amp;AD$6&amp;"_"&amp;$B10,'Pnad-C'!$1:$1048576,HLOOKUP($C10,'Pnad-C'!$1:$1048576,2,0),0)*100,"-"))</f>
        <v>97.163850069046021</v>
      </c>
    </row>
    <row r="11" spans="1:30" s="50" customFormat="1" ht="23.25" customHeight="1" x14ac:dyDescent="0.25">
      <c r="A11" s="45"/>
      <c r="B11" s="45" t="s">
        <v>15</v>
      </c>
      <c r="C11" s="46" t="str">
        <f>C9</f>
        <v>nemnemnem</v>
      </c>
      <c r="D11" s="65" t="s">
        <v>16</v>
      </c>
      <c r="E11" s="66">
        <f>IF($C11="","",IFERROR(VLOOKUP(E$3&amp;"_"&amp;E$6&amp;"_"&amp;$B11,'Pnad-C'!$1:$1048576,HLOOKUP($C11,'Pnad-C'!$1:$1048576,2,0),0)*100,"-"))</f>
        <v>98.266863822937012</v>
      </c>
      <c r="F11" s="66">
        <f>IF($C11="","",IFERROR(VLOOKUP(F$3&amp;"_"&amp;F$6&amp;"_"&amp;$B11,'Pnad-C'!$1:$1048576,HLOOKUP($C11,'Pnad-C'!$1:$1048576,2,0),0)*100,"-"))</f>
        <v>97.885340452194214</v>
      </c>
      <c r="G11" s="66">
        <f>IF($C11="","",IFERROR(VLOOKUP(G$3&amp;"_"&amp;G$6&amp;"_"&amp;$B11,'Pnad-C'!$1:$1048576,HLOOKUP($C11,'Pnad-C'!$1:$1048576,2,0),0)*100,"-"))</f>
        <v>98.955494165420532</v>
      </c>
      <c r="H11" s="66">
        <f>IF($C11="","",IFERROR(VLOOKUP(H$3&amp;"_"&amp;H$6&amp;"_"&amp;$B11,'Pnad-C'!$1:$1048576,HLOOKUP($C11,'Pnad-C'!$1:$1048576,2,0),0)*100,"-"))</f>
        <v>98.663747310638428</v>
      </c>
      <c r="I11" s="66">
        <f>IF($C11="","",IFERROR(VLOOKUP(I$3&amp;"_"&amp;I$6&amp;"_"&amp;$B11,'Pnad-C'!$1:$1048576,HLOOKUP($C11,'Pnad-C'!$1:$1048576,2,0),0)*100,"-"))</f>
        <v>98.442864418029785</v>
      </c>
      <c r="J11" s="67"/>
      <c r="K11" s="66">
        <f>IF($C11="","",IFERROR(VLOOKUP(K$3&amp;"_"&amp;K$6&amp;"_"&amp;$B11,'Pnad-C'!$1:$1048576,HLOOKUP($C11,'Pnad-C'!$1:$1048576,2,0),0)*100,"-"))</f>
        <v>98.135215044021606</v>
      </c>
      <c r="L11" s="66">
        <f>IF($C11="","",IFERROR(VLOOKUP(L$3&amp;"_"&amp;L$6&amp;"_"&amp;$B11,'Pnad-C'!$1:$1048576,HLOOKUP($C11,'Pnad-C'!$1:$1048576,2,0),0)*100,"-"))</f>
        <v>98.195803165435791</v>
      </c>
      <c r="M11" s="66">
        <f>IF($C11="","",IFERROR(VLOOKUP(M$3&amp;"_"&amp;M$6&amp;"_"&amp;$B11,'Pnad-C'!$1:$1048576,HLOOKUP($C11,'Pnad-C'!$1:$1048576,2,0),0)*100,"-"))</f>
        <v>98.692148923873901</v>
      </c>
      <c r="N11" s="66">
        <f>IF($C11="","",IFERROR(VLOOKUP(N$3&amp;"_"&amp;N$6&amp;"_"&amp;$B11,'Pnad-C'!$1:$1048576,HLOOKUP($C11,'Pnad-C'!$1:$1048576,2,0),0)*100,"-"))</f>
        <v>98.670393228530884</v>
      </c>
      <c r="O11" s="66">
        <f>IF($C11="","",IFERROR(VLOOKUP(O$3&amp;"_"&amp;O$6&amp;"_"&amp;$B11,'Pnad-C'!$1:$1048576,HLOOKUP($C11,'Pnad-C'!$1:$1048576,2,0),0)*100,"-"))</f>
        <v>98.423391580581665</v>
      </c>
      <c r="P11" s="67"/>
      <c r="Q11" s="66">
        <f>IF($C11="","",IFERROR(VLOOKUP(Q$3&amp;"_"&amp;Q$6&amp;"_"&amp;$B11,'Pnad-C'!$1:$1048576,HLOOKUP($C11,'Pnad-C'!$1:$1048576,2,0),0)*100,"-"))</f>
        <v>98.920685052871704</v>
      </c>
      <c r="R11" s="66">
        <f>IF($C11="","",IFERROR(VLOOKUP(R$3&amp;"_"&amp;R$6&amp;"_"&amp;$B11,'Pnad-C'!$1:$1048576,HLOOKUP($C11,'Pnad-C'!$1:$1048576,2,0),0)*100,"-"))</f>
        <v>99.21756386756897</v>
      </c>
      <c r="S11" s="66">
        <f>IF($C11="","",IFERROR(VLOOKUP(S$3&amp;"_"&amp;S$6&amp;"_"&amp;$B11,'Pnad-C'!$1:$1048576,HLOOKUP($C11,'Pnad-C'!$1:$1048576,2,0),0)*100,"-"))</f>
        <v>99.218875169754028</v>
      </c>
      <c r="T11" s="66">
        <f>IF($C11="","",IFERROR(VLOOKUP(T$3&amp;"_"&amp;T$6&amp;"_"&amp;$B11,'Pnad-C'!$1:$1048576,HLOOKUP($C11,'Pnad-C'!$1:$1048576,2,0),0)*100,"-"))</f>
        <v>98.824989795684814</v>
      </c>
      <c r="U11" s="66">
        <f>IF($C11="","",IFERROR(VLOOKUP(U$3&amp;"_"&amp;U$6&amp;"_"&amp;$B11,'Pnad-C'!$1:$1048576,HLOOKUP($C11,'Pnad-C'!$1:$1048576,2,0),0)*100,"-"))</f>
        <v>99.04552698135376</v>
      </c>
      <c r="V11" s="67"/>
      <c r="W11" s="66">
        <f>IF($C11="","",IFERROR(VLOOKUP(W$3&amp;"_"&amp;W$6&amp;"_"&amp;$B11,'Pnad-C'!$1:$1048576,HLOOKUP($C11,'Pnad-C'!$1:$1048576,2,0),0)*100,"-"))</f>
        <v>98.519438505172729</v>
      </c>
      <c r="X11" s="66">
        <f>IF($C11="","",IFERROR(VLOOKUP(X$3&amp;"_"&amp;X$6&amp;"_"&amp;$B11,'Pnad-C'!$1:$1048576,HLOOKUP($C11,'Pnad-C'!$1:$1048576,2,0),0)*100,"-"))</f>
        <v>98.030078411102295</v>
      </c>
      <c r="Y11" s="66">
        <f>IF($C11="","",IFERROR(VLOOKUP(Y$3&amp;"_"&amp;Y$6&amp;"_"&amp;$B11,'Pnad-C'!$1:$1048576,HLOOKUP($C11,'Pnad-C'!$1:$1048576,2,0),0)*100,"-"))</f>
        <v>98.286861181259155</v>
      </c>
      <c r="Z11" s="66">
        <f>IF($C11="","",IFERROR(VLOOKUP(Z$3&amp;"_"&amp;Z$6&amp;"_"&amp;$B11,'Pnad-C'!$1:$1048576,HLOOKUP($C11,'Pnad-C'!$1:$1048576,2,0),0)*100,"-"))</f>
        <v>98.314237594604492</v>
      </c>
      <c r="AA11" s="66">
        <f>IF($C11="","",IFERROR(VLOOKUP(AA$3&amp;"_"&amp;AA$6&amp;"_"&amp;$B11,'Pnad-C'!$1:$1048576,HLOOKUP($C11,'Pnad-C'!$1:$1048576,2,0),0)*100,"-"))</f>
        <v>98.287653923034668</v>
      </c>
      <c r="AB11" s="67"/>
      <c r="AC11" s="66">
        <f>IF($C11="","",IFERROR(VLOOKUP(AC$3&amp;"_"&amp;AC$6&amp;"_"&amp;$B11,'Pnad-C'!$1:$1048576,HLOOKUP($C11,'Pnad-C'!$1:$1048576,2,0),0)*100,"-"))</f>
        <v>95.802527666091919</v>
      </c>
      <c r="AD11" s="66">
        <f>IF($C11="","",IFERROR(VLOOKUP(AD$3&amp;"_"&amp;AD$6&amp;"_"&amp;$B11,'Pnad-C'!$1:$1048576,HLOOKUP($C11,'Pnad-C'!$1:$1048576,2,0),0)*100,"-"))</f>
        <v>95.802527666091919</v>
      </c>
    </row>
    <row r="12" spans="1:30" s="50" customFormat="1" ht="23.25" customHeight="1" x14ac:dyDescent="0.25">
      <c r="A12" s="45"/>
      <c r="B12" s="45" t="s">
        <v>17</v>
      </c>
      <c r="C12" s="46" t="str">
        <f>C9</f>
        <v>nemnemnem</v>
      </c>
      <c r="D12" s="68" t="s">
        <v>18</v>
      </c>
      <c r="E12" s="66">
        <f>IF($C12="","",IFERROR(VLOOKUP(E$3&amp;"_"&amp;E$6&amp;"_"&amp;$B12,'Pnad-C'!$1:$1048576,HLOOKUP($C12,'Pnad-C'!$1:$1048576,2,0),0)*100,"-"))</f>
        <v>98.546689748764038</v>
      </c>
      <c r="F12" s="66">
        <f>IF($C12="","",IFERROR(VLOOKUP(F$3&amp;"_"&amp;F$6&amp;"_"&amp;$B12,'Pnad-C'!$1:$1048576,HLOOKUP($C12,'Pnad-C'!$1:$1048576,2,0),0)*100,"-"))</f>
        <v>97.032743692398071</v>
      </c>
      <c r="G12" s="66">
        <f>IF($C12="","",IFERROR(VLOOKUP(G$3&amp;"_"&amp;G$6&amp;"_"&amp;$B12,'Pnad-C'!$1:$1048576,HLOOKUP($C12,'Pnad-C'!$1:$1048576,2,0),0)*100,"-"))</f>
        <v>98.890751600265503</v>
      </c>
      <c r="H12" s="66">
        <f>IF($C12="","",IFERROR(VLOOKUP(H$3&amp;"_"&amp;H$6&amp;"_"&amp;$B12,'Pnad-C'!$1:$1048576,HLOOKUP($C12,'Pnad-C'!$1:$1048576,2,0),0)*100,"-"))</f>
        <v>98.577296733856201</v>
      </c>
      <c r="I12" s="66">
        <f>IF($C12="","",IFERROR(VLOOKUP(I$3&amp;"_"&amp;I$6&amp;"_"&amp;$B12,'Pnad-C'!$1:$1048576,HLOOKUP($C12,'Pnad-C'!$1:$1048576,2,0),0)*100,"-"))</f>
        <v>98.261868953704834</v>
      </c>
      <c r="J12" s="67"/>
      <c r="K12" s="66">
        <f>IF($C12="","",IFERROR(VLOOKUP(K$3&amp;"_"&amp;K$6&amp;"_"&amp;$B12,'Pnad-C'!$1:$1048576,HLOOKUP($C12,'Pnad-C'!$1:$1048576,2,0),0)*100,"-"))</f>
        <v>98.927688598632813</v>
      </c>
      <c r="L12" s="66">
        <f>IF($C12="","",IFERROR(VLOOKUP(L$3&amp;"_"&amp;L$6&amp;"_"&amp;$B12,'Pnad-C'!$1:$1048576,HLOOKUP($C12,'Pnad-C'!$1:$1048576,2,0),0)*100,"-"))</f>
        <v>99.191713333129883</v>
      </c>
      <c r="M12" s="66">
        <f>IF($C12="","",IFERROR(VLOOKUP(M$3&amp;"_"&amp;M$6&amp;"_"&amp;$B12,'Pnad-C'!$1:$1048576,HLOOKUP($C12,'Pnad-C'!$1:$1048576,2,0),0)*100,"-"))</f>
        <v>98.296952247619629</v>
      </c>
      <c r="N12" s="66">
        <f>IF($C12="","",IFERROR(VLOOKUP(N$3&amp;"_"&amp;N$6&amp;"_"&amp;$B12,'Pnad-C'!$1:$1048576,HLOOKUP($C12,'Pnad-C'!$1:$1048576,2,0),0)*100,"-"))</f>
        <v>98.612284660339355</v>
      </c>
      <c r="O12" s="66">
        <f>IF($C12="","",IFERROR(VLOOKUP(O$3&amp;"_"&amp;O$6&amp;"_"&amp;$B12,'Pnad-C'!$1:$1048576,HLOOKUP($C12,'Pnad-C'!$1:$1048576,2,0),0)*100,"-"))</f>
        <v>98.75715970993042</v>
      </c>
      <c r="P12" s="67"/>
      <c r="Q12" s="66">
        <f>IF($C12="","",IFERROR(VLOOKUP(Q$3&amp;"_"&amp;Q$6&amp;"_"&amp;$B12,'Pnad-C'!$1:$1048576,HLOOKUP($C12,'Pnad-C'!$1:$1048576,2,0),0)*100,"-"))</f>
        <v>98.862367868423462</v>
      </c>
      <c r="R12" s="66">
        <f>IF($C12="","",IFERROR(VLOOKUP(R$3&amp;"_"&amp;R$6&amp;"_"&amp;$B12,'Pnad-C'!$1:$1048576,HLOOKUP($C12,'Pnad-C'!$1:$1048576,2,0),0)*100,"-"))</f>
        <v>99.405652284622192</v>
      </c>
      <c r="S12" s="66">
        <f>IF($C12="","",IFERROR(VLOOKUP(S$3&amp;"_"&amp;S$6&amp;"_"&amp;$B12,'Pnad-C'!$1:$1048576,HLOOKUP($C12,'Pnad-C'!$1:$1048576,2,0),0)*100,"-"))</f>
        <v>98.920631408691406</v>
      </c>
      <c r="T12" s="66">
        <f>IF($C12="","",IFERROR(VLOOKUP(T$3&amp;"_"&amp;T$6&amp;"_"&amp;$B12,'Pnad-C'!$1:$1048576,HLOOKUP($C12,'Pnad-C'!$1:$1048576,2,0),0)*100,"-"))</f>
        <v>99.088549613952637</v>
      </c>
      <c r="U12" s="66">
        <f>IF($C12="","",IFERROR(VLOOKUP(U$3&amp;"_"&amp;U$6&amp;"_"&amp;$B12,'Pnad-C'!$1:$1048576,HLOOKUP($C12,'Pnad-C'!$1:$1048576,2,0),0)*100,"-"))</f>
        <v>99.069297313690186</v>
      </c>
      <c r="V12" s="67"/>
      <c r="W12" s="66">
        <f>IF($C12="","",IFERROR(VLOOKUP(W$3&amp;"_"&amp;W$6&amp;"_"&amp;$B12,'Pnad-C'!$1:$1048576,HLOOKUP($C12,'Pnad-C'!$1:$1048576,2,0),0)*100,"-"))</f>
        <v>98.65260124206543</v>
      </c>
      <c r="X12" s="66">
        <f>IF($C12="","",IFERROR(VLOOKUP(X$3&amp;"_"&amp;X$6&amp;"_"&amp;$B12,'Pnad-C'!$1:$1048576,HLOOKUP($C12,'Pnad-C'!$1:$1048576,2,0),0)*100,"-"))</f>
        <v>97.963172197341919</v>
      </c>
      <c r="Y12" s="66">
        <f>IF($C12="","",IFERROR(VLOOKUP(Y$3&amp;"_"&amp;Y$6&amp;"_"&amp;$B12,'Pnad-C'!$1:$1048576,HLOOKUP($C12,'Pnad-C'!$1:$1048576,2,0),0)*100,"-"))</f>
        <v>97.894841432571411</v>
      </c>
      <c r="Z12" s="66">
        <f>IF($C12="","",IFERROR(VLOOKUP(Z$3&amp;"_"&amp;Z$6&amp;"_"&amp;$B12,'Pnad-C'!$1:$1048576,HLOOKUP($C12,'Pnad-C'!$1:$1048576,2,0),0)*100,"-"))</f>
        <v>98.742556571960449</v>
      </c>
      <c r="AA12" s="66">
        <f>IF($C12="","",IFERROR(VLOOKUP(AA$3&amp;"_"&amp;AA$6&amp;"_"&amp;$B12,'Pnad-C'!$1:$1048576,HLOOKUP($C12,'Pnad-C'!$1:$1048576,2,0),0)*100,"-"))</f>
        <v>98.313295841217041</v>
      </c>
      <c r="AB12" s="67"/>
      <c r="AC12" s="66">
        <f>IF($C12="","",IFERROR(VLOOKUP(AC$3&amp;"_"&amp;AC$6&amp;"_"&amp;$B12,'Pnad-C'!$1:$1048576,HLOOKUP($C12,'Pnad-C'!$1:$1048576,2,0),0)*100,"-"))</f>
        <v>95.389425754547119</v>
      </c>
      <c r="AD12" s="66">
        <f>IF($C12="","",IFERROR(VLOOKUP(AD$3&amp;"_"&amp;AD$6&amp;"_"&amp;$B12,'Pnad-C'!$1:$1048576,HLOOKUP($C12,'Pnad-C'!$1:$1048576,2,0),0)*100,"-"))</f>
        <v>95.389425754547119</v>
      </c>
    </row>
    <row r="13" spans="1:30" s="50" customFormat="1" ht="23.25" customHeight="1" thickBot="1" x14ac:dyDescent="0.3">
      <c r="A13" s="45"/>
      <c r="B13" s="45" t="s">
        <v>19</v>
      </c>
      <c r="C13" s="46" t="str">
        <f>C9</f>
        <v>nemnemnem</v>
      </c>
      <c r="D13" s="65" t="s">
        <v>20</v>
      </c>
      <c r="E13" s="66">
        <f>IF($C13="","",IFERROR(VLOOKUP(E$3&amp;"_"&amp;E$6&amp;"_"&amp;$B13,'Pnad-C'!$1:$1048576,HLOOKUP($C13,'Pnad-C'!$1:$1048576,2,0),0)*100,"-"))</f>
        <v>98.049360513687134</v>
      </c>
      <c r="F13" s="66">
        <f>IF($C13="","",IFERROR(VLOOKUP(F$3&amp;"_"&amp;F$6&amp;"_"&amp;$B13,'Pnad-C'!$1:$1048576,HLOOKUP($C13,'Pnad-C'!$1:$1048576,2,0),0)*100,"-"))</f>
        <v>95.796698331832886</v>
      </c>
      <c r="G13" s="66">
        <f>IF($C13="","",IFERROR(VLOOKUP(G$3&amp;"_"&amp;G$6&amp;"_"&amp;$B13,'Pnad-C'!$1:$1048576,HLOOKUP($C13,'Pnad-C'!$1:$1048576,2,0),0)*100,"-"))</f>
        <v>98.773545026779175</v>
      </c>
      <c r="H13" s="66">
        <f>IF($C13="","",IFERROR(VLOOKUP(H$3&amp;"_"&amp;H$6&amp;"_"&amp;$B13,'Pnad-C'!$1:$1048576,HLOOKUP($C13,'Pnad-C'!$1:$1048576,2,0),0)*100,"-"))</f>
        <v>99.32326078414917</v>
      </c>
      <c r="I13" s="66">
        <f>IF($C13="","",IFERROR(VLOOKUP(I$3&amp;"_"&amp;I$6&amp;"_"&amp;$B13,'Pnad-C'!$1:$1048576,HLOOKUP($C13,'Pnad-C'!$1:$1048576,2,0),0)*100,"-"))</f>
        <v>97.985714673995972</v>
      </c>
      <c r="J13" s="67"/>
      <c r="K13" s="66">
        <f>IF($C13="","",IFERROR(VLOOKUP(K$3&amp;"_"&amp;K$6&amp;"_"&amp;$B13,'Pnad-C'!$1:$1048576,HLOOKUP($C13,'Pnad-C'!$1:$1048576,2,0),0)*100,"-"))</f>
        <v>99.11881685256958</v>
      </c>
      <c r="L13" s="66">
        <f>IF($C13="","",IFERROR(VLOOKUP(L$3&amp;"_"&amp;L$6&amp;"_"&amp;$B13,'Pnad-C'!$1:$1048576,HLOOKUP($C13,'Pnad-C'!$1:$1048576,2,0),0)*100,"-"))</f>
        <v>99.500745534896851</v>
      </c>
      <c r="M13" s="66">
        <f>IF($C13="","",IFERROR(VLOOKUP(M$3&amp;"_"&amp;M$6&amp;"_"&amp;$B13,'Pnad-C'!$1:$1048576,HLOOKUP($C13,'Pnad-C'!$1:$1048576,2,0),0)*100,"-"))</f>
        <v>99.323487281799316</v>
      </c>
      <c r="N13" s="66">
        <f>IF($C13="","",IFERROR(VLOOKUP(N$3&amp;"_"&amp;N$6&amp;"_"&amp;$B13,'Pnad-C'!$1:$1048576,HLOOKUP($C13,'Pnad-C'!$1:$1048576,2,0),0)*100,"-"))</f>
        <v>98.11205267906189</v>
      </c>
      <c r="O13" s="66">
        <f>IF($C13="","",IFERROR(VLOOKUP(O$3&amp;"_"&amp;O$6&amp;"_"&amp;$B13,'Pnad-C'!$1:$1048576,HLOOKUP($C13,'Pnad-C'!$1:$1048576,2,0),0)*100,"-"))</f>
        <v>99.013775587081909</v>
      </c>
      <c r="P13" s="67"/>
      <c r="Q13" s="66">
        <f>IF($C13="","",IFERROR(VLOOKUP(Q$3&amp;"_"&amp;Q$6&amp;"_"&amp;$B13,'Pnad-C'!$1:$1048576,HLOOKUP($C13,'Pnad-C'!$1:$1048576,2,0),0)*100,"-"))</f>
        <v>97.656852006912231</v>
      </c>
      <c r="R13" s="66">
        <f>IF($C13="","",IFERROR(VLOOKUP(R$3&amp;"_"&amp;R$6&amp;"_"&amp;$B13,'Pnad-C'!$1:$1048576,HLOOKUP($C13,'Pnad-C'!$1:$1048576,2,0),0)*100,"-"))</f>
        <v>99.343550205230713</v>
      </c>
      <c r="S13" s="66">
        <f>IF($C13="","",IFERROR(VLOOKUP(S$3&amp;"_"&amp;S$6&amp;"_"&amp;$B13,'Pnad-C'!$1:$1048576,HLOOKUP($C13,'Pnad-C'!$1:$1048576,2,0),0)*100,"-"))</f>
        <v>99.382710456848145</v>
      </c>
      <c r="T13" s="66">
        <f>IF($C13="","",IFERROR(VLOOKUP(T$3&amp;"_"&amp;T$6&amp;"_"&amp;$B13,'Pnad-C'!$1:$1048576,HLOOKUP($C13,'Pnad-C'!$1:$1048576,2,0),0)*100,"-"))</f>
        <v>100</v>
      </c>
      <c r="U13" s="66">
        <f>IF($C13="","",IFERROR(VLOOKUP(U$3&amp;"_"&amp;U$6&amp;"_"&amp;$B13,'Pnad-C'!$1:$1048576,HLOOKUP($C13,'Pnad-C'!$1:$1048576,2,0),0)*100,"-"))</f>
        <v>99.095779657363892</v>
      </c>
      <c r="V13" s="67"/>
      <c r="W13" s="66">
        <f>IF($C13="","",IFERROR(VLOOKUP(W$3&amp;"_"&amp;W$6&amp;"_"&amp;$B13,'Pnad-C'!$1:$1048576,HLOOKUP($C13,'Pnad-C'!$1:$1048576,2,0),0)*100,"-"))</f>
        <v>99.517792463302612</v>
      </c>
      <c r="X13" s="66">
        <f>IF($C13="","",IFERROR(VLOOKUP(X$3&amp;"_"&amp;X$6&amp;"_"&amp;$B13,'Pnad-C'!$1:$1048576,HLOOKUP($C13,'Pnad-C'!$1:$1048576,2,0),0)*100,"-"))</f>
        <v>99.460184574127197</v>
      </c>
      <c r="Y13" s="66">
        <f>IF($C13="","",IFERROR(VLOOKUP(Y$3&amp;"_"&amp;Y$6&amp;"_"&amp;$B13,'Pnad-C'!$1:$1048576,HLOOKUP($C13,'Pnad-C'!$1:$1048576,2,0),0)*100,"-"))</f>
        <v>99.018597602844238</v>
      </c>
      <c r="Z13" s="66">
        <f>IF($C13="","",IFERROR(VLOOKUP(Z$3&amp;"_"&amp;Z$6&amp;"_"&amp;$B13,'Pnad-C'!$1:$1048576,HLOOKUP($C13,'Pnad-C'!$1:$1048576,2,0),0)*100,"-"))</f>
        <v>99.427378177642822</v>
      </c>
      <c r="AA13" s="66">
        <f>IF($C13="","",IFERROR(VLOOKUP(AA$3&amp;"_"&amp;AA$6&amp;"_"&amp;$B13,'Pnad-C'!$1:$1048576,HLOOKUP($C13,'Pnad-C'!$1:$1048576,2,0),0)*100,"-"))</f>
        <v>99.355989694595337</v>
      </c>
      <c r="AB13" s="67"/>
      <c r="AC13" s="66">
        <f>IF($C13="","",IFERROR(VLOOKUP(AC$3&amp;"_"&amp;AC$6&amp;"_"&amp;$B13,'Pnad-C'!$1:$1048576,HLOOKUP($C13,'Pnad-C'!$1:$1048576,2,0),0)*100,"-"))</f>
        <v>98.284024000167847</v>
      </c>
      <c r="AD13" s="66">
        <f>IF($C13="","",IFERROR(VLOOKUP(AD$3&amp;"_"&amp;AD$6&amp;"_"&amp;$B13,'Pnad-C'!$1:$1048576,HLOOKUP($C13,'Pnad-C'!$1:$1048576,2,0),0)*100,"-"))</f>
        <v>98.284024000167847</v>
      </c>
    </row>
    <row r="14" spans="1:30" ht="15.75" thickTop="1" x14ac:dyDescent="0.25">
      <c r="D14" s="60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x14ac:dyDescent="0.25">
      <c r="D15" s="62" t="s">
        <v>22</v>
      </c>
    </row>
    <row r="16" spans="1:30" x14ac:dyDescent="0.25">
      <c r="D16" s="63" t="s">
        <v>23</v>
      </c>
    </row>
    <row r="17" spans="4:4" x14ac:dyDescent="0.25">
      <c r="D1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showGridLines="0" workbookViewId="0">
      <pane xSplit="4" ySplit="9" topLeftCell="E10" activePane="bottomRight" state="frozen"/>
      <selection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RowHeight="15" x14ac:dyDescent="0.25"/>
  <cols>
    <col min="1" max="2" width="1.28515625" style="58" customWidth="1"/>
    <col min="3" max="3" width="1.28515625" style="59" customWidth="1"/>
    <col min="4" max="4" width="32.140625" customWidth="1"/>
    <col min="5" max="9" width="9" customWidth="1"/>
    <col min="10" max="10" width="1" customWidth="1"/>
    <col min="11" max="15" width="9" customWidth="1"/>
    <col min="16" max="16" width="1" customWidth="1"/>
    <col min="17" max="21" width="9" customWidth="1"/>
    <col min="22" max="22" width="1" customWidth="1"/>
    <col min="23" max="27" width="9" customWidth="1"/>
    <col min="28" max="28" width="1" customWidth="1"/>
    <col min="29" max="30" width="9" customWidth="1"/>
  </cols>
  <sheetData>
    <row r="1" spans="1:30" s="5" customFormat="1" ht="30" customHeight="1" x14ac:dyDescent="0.25">
      <c r="A1" s="1" t="s">
        <v>493</v>
      </c>
      <c r="B1" s="2"/>
      <c r="C1" s="1"/>
      <c r="D1" s="3"/>
      <c r="E1" s="4"/>
      <c r="F1" s="4"/>
      <c r="G1" s="4"/>
      <c r="H1" s="4"/>
      <c r="I1" s="4"/>
      <c r="K1" s="4"/>
      <c r="L1" s="4"/>
      <c r="M1" s="4"/>
      <c r="N1" s="4"/>
      <c r="O1" s="4"/>
      <c r="Q1" s="4"/>
      <c r="R1" s="4"/>
      <c r="S1" s="4"/>
      <c r="T1" s="4"/>
      <c r="U1" s="4"/>
      <c r="W1" s="4"/>
      <c r="X1" s="4"/>
      <c r="Y1" s="4"/>
      <c r="Z1" s="4"/>
      <c r="AA1" s="4"/>
      <c r="AC1" s="4"/>
      <c r="AD1" s="4"/>
    </row>
    <row r="2" spans="1:30" s="11" customFormat="1" ht="3" customHeight="1" x14ac:dyDescent="0.25">
      <c r="A2" s="6"/>
      <c r="B2" s="7"/>
      <c r="C2" s="6"/>
      <c r="D2" s="8"/>
      <c r="E2" s="9"/>
      <c r="F2" s="9"/>
      <c r="G2" s="9"/>
      <c r="H2" s="9"/>
      <c r="I2" s="10"/>
      <c r="K2" s="9"/>
      <c r="L2" s="9"/>
      <c r="M2" s="9"/>
      <c r="N2" s="9"/>
      <c r="O2" s="10"/>
      <c r="Q2" s="9"/>
      <c r="R2" s="9"/>
      <c r="S2" s="9"/>
      <c r="T2" s="9"/>
      <c r="U2" s="10"/>
      <c r="W2" s="9"/>
      <c r="X2" s="9"/>
      <c r="Y2" s="9"/>
      <c r="Z2" s="9"/>
      <c r="AA2" s="10"/>
      <c r="AC2" s="9"/>
      <c r="AD2" s="9"/>
    </row>
    <row r="3" spans="1:30" s="18" customFormat="1" ht="3.75" customHeight="1" x14ac:dyDescent="0.2">
      <c r="A3" s="12">
        <v>71</v>
      </c>
      <c r="B3" s="13"/>
      <c r="C3" s="14"/>
      <c r="D3" s="15"/>
      <c r="E3" s="16">
        <v>2012</v>
      </c>
      <c r="F3" s="16">
        <v>2012</v>
      </c>
      <c r="G3" s="16">
        <v>2012</v>
      </c>
      <c r="H3" s="16">
        <v>2012</v>
      </c>
      <c r="I3" s="16">
        <v>2012</v>
      </c>
      <c r="J3" s="17"/>
      <c r="K3" s="16">
        <v>2013</v>
      </c>
      <c r="L3" s="16">
        <v>2013</v>
      </c>
      <c r="M3" s="16">
        <v>2013</v>
      </c>
      <c r="N3" s="16">
        <v>2013</v>
      </c>
      <c r="O3" s="16">
        <v>2013</v>
      </c>
      <c r="P3" s="17"/>
      <c r="Q3" s="16">
        <v>2014</v>
      </c>
      <c r="R3" s="16">
        <v>2014</v>
      </c>
      <c r="S3" s="16">
        <v>2014</v>
      </c>
      <c r="T3" s="16">
        <v>2014</v>
      </c>
      <c r="U3" s="16">
        <v>2014</v>
      </c>
      <c r="V3" s="17"/>
      <c r="W3" s="16">
        <v>2015</v>
      </c>
      <c r="X3" s="16">
        <v>2015</v>
      </c>
      <c r="Y3" s="16">
        <v>2015</v>
      </c>
      <c r="Z3" s="16">
        <v>2015</v>
      </c>
      <c r="AA3" s="16">
        <v>2015</v>
      </c>
      <c r="AB3" s="17"/>
      <c r="AC3" s="16">
        <v>2016</v>
      </c>
      <c r="AD3" s="16">
        <v>2016</v>
      </c>
    </row>
    <row r="4" spans="1:30" s="23" customFormat="1" ht="3.75" customHeight="1" x14ac:dyDescent="0.2">
      <c r="A4" s="19"/>
      <c r="B4" s="13"/>
      <c r="C4" s="14"/>
      <c r="D4" s="20"/>
      <c r="E4" s="21"/>
      <c r="F4" s="21"/>
      <c r="G4" s="21"/>
      <c r="H4" s="21"/>
      <c r="I4" s="21"/>
      <c r="J4" s="22"/>
      <c r="K4" s="21"/>
      <c r="L4" s="21"/>
      <c r="M4" s="21"/>
      <c r="N4" s="21"/>
      <c r="O4" s="21"/>
      <c r="P4" s="22"/>
      <c r="Q4" s="21"/>
      <c r="R4" s="21"/>
      <c r="S4" s="21"/>
      <c r="T4" s="21"/>
      <c r="U4" s="21"/>
      <c r="V4" s="22"/>
      <c r="W4" s="21"/>
      <c r="X4" s="21"/>
      <c r="Y4" s="21"/>
      <c r="Z4" s="21"/>
      <c r="AA4" s="21"/>
      <c r="AB4" s="22"/>
      <c r="AC4" s="21"/>
      <c r="AD4" s="21"/>
    </row>
    <row r="5" spans="1:30" s="28" customFormat="1" ht="45.75" customHeight="1" x14ac:dyDescent="0.25">
      <c r="A5" s="24"/>
      <c r="B5" s="25"/>
      <c r="C5" s="26"/>
      <c r="D5" s="27" t="str">
        <f>VLOOKUP(A3,'Indicadores do boletim'!$D:$N,3,0)&amp;" "&amp;VLOOKUP(A3,'Indicadores do boletim'!$D:$N,6,0)&amp;", "&amp;VLOOKUP(A3,'Indicadores do boletim'!$D:$N,7,0)</f>
        <v>Taxa de ocupação: Brasil, Sudeste Metropolitano, Região Metropolitana do Rio de Janeiro e cidade do Rio de Janeiro, 2012 a 2016</v>
      </c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24" customFormat="1" ht="3.75" customHeight="1" x14ac:dyDescent="0.2">
      <c r="B6" s="29"/>
      <c r="C6" s="26"/>
      <c r="D6" s="15"/>
      <c r="E6" s="30">
        <v>1</v>
      </c>
      <c r="F6" s="30">
        <v>2</v>
      </c>
      <c r="G6" s="30">
        <v>3</v>
      </c>
      <c r="H6" s="30">
        <v>4</v>
      </c>
      <c r="I6" s="30">
        <v>0</v>
      </c>
      <c r="K6" s="30">
        <v>1</v>
      </c>
      <c r="L6" s="30">
        <v>2</v>
      </c>
      <c r="M6" s="30">
        <v>3</v>
      </c>
      <c r="N6" s="30">
        <v>4</v>
      </c>
      <c r="O6" s="30">
        <v>0</v>
      </c>
      <c r="Q6" s="30">
        <v>1</v>
      </c>
      <c r="R6" s="30">
        <v>2</v>
      </c>
      <c r="S6" s="30">
        <v>3</v>
      </c>
      <c r="T6" s="30">
        <v>4</v>
      </c>
      <c r="U6" s="30">
        <v>0</v>
      </c>
      <c r="W6" s="30">
        <v>1</v>
      </c>
      <c r="X6" s="30">
        <v>2</v>
      </c>
      <c r="Y6" s="30">
        <v>3</v>
      </c>
      <c r="Z6" s="30">
        <v>4</v>
      </c>
      <c r="AA6" s="30">
        <v>0</v>
      </c>
      <c r="AC6" s="31">
        <v>1</v>
      </c>
      <c r="AD6" s="31">
        <v>0</v>
      </c>
    </row>
    <row r="7" spans="1:30" s="28" customFormat="1" ht="9.75" customHeight="1" thickBot="1" x14ac:dyDescent="0.25">
      <c r="A7" s="24"/>
      <c r="B7" s="29"/>
      <c r="C7" s="26"/>
      <c r="D7" s="32"/>
      <c r="E7" s="33"/>
      <c r="F7" s="33"/>
      <c r="G7" s="33"/>
      <c r="H7" s="33"/>
      <c r="I7" s="33"/>
      <c r="J7" s="24"/>
      <c r="K7" s="33"/>
      <c r="L7" s="33"/>
      <c r="M7" s="33"/>
      <c r="N7" s="33"/>
      <c r="O7" s="33"/>
      <c r="P7" s="24"/>
      <c r="Q7" s="33"/>
      <c r="R7" s="33"/>
      <c r="S7" s="33"/>
      <c r="T7" s="33"/>
      <c r="U7" s="33"/>
      <c r="V7" s="24"/>
      <c r="W7" s="33"/>
      <c r="X7" s="33"/>
      <c r="Y7" s="33"/>
      <c r="Z7" s="33"/>
      <c r="AA7" s="33"/>
      <c r="AB7" s="24"/>
      <c r="AC7" s="34"/>
      <c r="AD7" s="35" t="s">
        <v>0</v>
      </c>
    </row>
    <row r="8" spans="1:30" s="24" customFormat="1" ht="15.75" customHeight="1" thickTop="1" x14ac:dyDescent="0.25">
      <c r="A8" s="31"/>
      <c r="B8" s="36"/>
      <c r="C8" s="26"/>
      <c r="D8" s="37" t="s">
        <v>1</v>
      </c>
      <c r="E8" s="38">
        <v>2012</v>
      </c>
      <c r="F8" s="38"/>
      <c r="G8" s="38"/>
      <c r="H8" s="38"/>
      <c r="I8" s="38"/>
      <c r="J8" s="39"/>
      <c r="K8" s="38">
        <v>2013</v>
      </c>
      <c r="L8" s="38"/>
      <c r="M8" s="38"/>
      <c r="N8" s="38"/>
      <c r="O8" s="38"/>
      <c r="P8" s="39"/>
      <c r="Q8" s="38">
        <v>2014</v>
      </c>
      <c r="R8" s="38"/>
      <c r="S8" s="38"/>
      <c r="T8" s="38"/>
      <c r="U8" s="38"/>
      <c r="V8" s="39"/>
      <c r="W8" s="38">
        <v>2015</v>
      </c>
      <c r="X8" s="38"/>
      <c r="Y8" s="38"/>
      <c r="Z8" s="38"/>
      <c r="AA8" s="38"/>
      <c r="AB8" s="39"/>
      <c r="AC8" s="40">
        <v>2016</v>
      </c>
      <c r="AD8" s="40"/>
    </row>
    <row r="9" spans="1:30" s="24" customFormat="1" ht="27.75" customHeight="1" x14ac:dyDescent="0.25">
      <c r="A9" s="31"/>
      <c r="B9" s="36"/>
      <c r="C9" s="26" t="s">
        <v>41</v>
      </c>
      <c r="D9" s="41"/>
      <c r="E9" s="42" t="s">
        <v>3</v>
      </c>
      <c r="F9" s="42" t="s">
        <v>4</v>
      </c>
      <c r="G9" s="42" t="s">
        <v>5</v>
      </c>
      <c r="H9" s="42" t="s">
        <v>6</v>
      </c>
      <c r="I9" s="42" t="s">
        <v>7</v>
      </c>
      <c r="J9" s="43"/>
      <c r="K9" s="42" t="s">
        <v>3</v>
      </c>
      <c r="L9" s="42" t="s">
        <v>4</v>
      </c>
      <c r="M9" s="42" t="s">
        <v>5</v>
      </c>
      <c r="N9" s="42" t="s">
        <v>6</v>
      </c>
      <c r="O9" s="42" t="s">
        <v>7</v>
      </c>
      <c r="P9" s="43"/>
      <c r="Q9" s="42" t="s">
        <v>3</v>
      </c>
      <c r="R9" s="42" t="s">
        <v>4</v>
      </c>
      <c r="S9" s="42" t="s">
        <v>5</v>
      </c>
      <c r="T9" s="42" t="s">
        <v>6</v>
      </c>
      <c r="U9" s="42" t="s">
        <v>7</v>
      </c>
      <c r="V9" s="43"/>
      <c r="W9" s="42" t="s">
        <v>3</v>
      </c>
      <c r="X9" s="42" t="s">
        <v>4</v>
      </c>
      <c r="Y9" s="42" t="s">
        <v>5</v>
      </c>
      <c r="Z9" s="42" t="s">
        <v>6</v>
      </c>
      <c r="AA9" s="44" t="s">
        <v>7</v>
      </c>
      <c r="AB9" s="43"/>
      <c r="AC9" s="44" t="s">
        <v>3</v>
      </c>
      <c r="AD9" s="44" t="s">
        <v>7</v>
      </c>
    </row>
    <row r="10" spans="1:30" s="50" customFormat="1" ht="23.25" customHeight="1" x14ac:dyDescent="0.25">
      <c r="A10" s="45"/>
      <c r="B10" s="45" t="s">
        <v>8</v>
      </c>
      <c r="C10" s="46" t="str">
        <f>C9</f>
        <v>tx_ocup</v>
      </c>
      <c r="D10" s="65" t="s">
        <v>9</v>
      </c>
      <c r="E10" s="66">
        <f>IF($C10="","",IFERROR(VLOOKUP(E$3&amp;"_"&amp;E$6&amp;"_"&amp;$B10,'Pnad-C'!$1:$1048576,HLOOKUP($C10,'Pnad-C'!$1:$1048576,2,0),0)*100,"-"))</f>
        <v>91.933166980743408</v>
      </c>
      <c r="F10" s="66">
        <f>IF($C10="","",IFERROR(VLOOKUP(F$3&amp;"_"&amp;F$6&amp;"_"&amp;$B10,'Pnad-C'!$1:$1048576,HLOOKUP($C10,'Pnad-C'!$1:$1048576,2,0),0)*100,"-"))</f>
        <v>92.366033792495728</v>
      </c>
      <c r="G10" s="66">
        <f>IF($C10="","",IFERROR(VLOOKUP(G$3&amp;"_"&amp;G$6&amp;"_"&amp;$B10,'Pnad-C'!$1:$1048576,HLOOKUP($C10,'Pnad-C'!$1:$1048576,2,0),0)*100,"-"))</f>
        <v>92.80019998550415</v>
      </c>
      <c r="H10" s="66">
        <f>IF($C10="","",IFERROR(VLOOKUP(H$3&amp;"_"&amp;H$6&amp;"_"&amp;$B10,'Pnad-C'!$1:$1048576,HLOOKUP($C10,'Pnad-C'!$1:$1048576,2,0),0)*100,"-"))</f>
        <v>93.022018671035767</v>
      </c>
      <c r="I10" s="66">
        <f>IF($C10="","",IFERROR(VLOOKUP(I$3&amp;"_"&amp;I$6&amp;"_"&amp;$B10,'Pnad-C'!$1:$1048576,HLOOKUP($C10,'Pnad-C'!$1:$1048576,2,0),0)*100,"-"))</f>
        <v>92.530357837677002</v>
      </c>
      <c r="J10" s="67"/>
      <c r="K10" s="66">
        <f>IF($C10="","",IFERROR(VLOOKUP(K$3&amp;"_"&amp;K$6&amp;"_"&amp;$B10,'Pnad-C'!$1:$1048576,HLOOKUP($C10,'Pnad-C'!$1:$1048576,2,0),0)*100,"-"))</f>
        <v>91.873639822006226</v>
      </c>
      <c r="L10" s="66">
        <f>IF($C10="","",IFERROR(VLOOKUP(L$3&amp;"_"&amp;L$6&amp;"_"&amp;$B10,'Pnad-C'!$1:$1048576,HLOOKUP($C10,'Pnad-C'!$1:$1048576,2,0),0)*100,"-"))</f>
        <v>92.434912919998169</v>
      </c>
      <c r="M10" s="66">
        <f>IF($C10="","",IFERROR(VLOOKUP(M$3&amp;"_"&amp;M$6&amp;"_"&amp;$B10,'Pnad-C'!$1:$1048576,HLOOKUP($C10,'Pnad-C'!$1:$1048576,2,0),0)*100,"-"))</f>
        <v>92.940056324005127</v>
      </c>
      <c r="N10" s="66">
        <f>IF($C10="","",IFERROR(VLOOKUP(N$3&amp;"_"&amp;N$6&amp;"_"&amp;$B10,'Pnad-C'!$1:$1048576,HLOOKUP($C10,'Pnad-C'!$1:$1048576,2,0),0)*100,"-"))</f>
        <v>93.706852197647095</v>
      </c>
      <c r="O10" s="66">
        <f>IF($C10="","",IFERROR(VLOOKUP(O$3&amp;"_"&amp;O$6&amp;"_"&amp;$B10,'Pnad-C'!$1:$1048576,HLOOKUP($C10,'Pnad-C'!$1:$1048576,2,0),0)*100,"-"))</f>
        <v>92.738866806030273</v>
      </c>
      <c r="P10" s="67"/>
      <c r="Q10" s="66">
        <f>IF($C10="","",IFERROR(VLOOKUP(Q$3&amp;"_"&amp;Q$6&amp;"_"&amp;$B10,'Pnad-C'!$1:$1048576,HLOOKUP($C10,'Pnad-C'!$1:$1048576,2,0),0)*100,"-"))</f>
        <v>92.720890045166016</v>
      </c>
      <c r="R10" s="66">
        <f>IF($C10="","",IFERROR(VLOOKUP(R$3&amp;"_"&amp;R$6&amp;"_"&amp;$B10,'Pnad-C'!$1:$1048576,HLOOKUP($C10,'Pnad-C'!$1:$1048576,2,0),0)*100,"-"))</f>
        <v>93.027281761169434</v>
      </c>
      <c r="S10" s="66">
        <f>IF($C10="","",IFERROR(VLOOKUP(S$3&amp;"_"&amp;S$6&amp;"_"&amp;$B10,'Pnad-C'!$1:$1048576,HLOOKUP($C10,'Pnad-C'!$1:$1048576,2,0),0)*100,"-"))</f>
        <v>93.125510215759277</v>
      </c>
      <c r="T10" s="66">
        <f>IF($C10="","",IFERROR(VLOOKUP(T$3&amp;"_"&amp;T$6&amp;"_"&amp;$B10,'Pnad-C'!$1:$1048576,HLOOKUP($C10,'Pnad-C'!$1:$1048576,2,0),0)*100,"-"))</f>
        <v>93.397784233093262</v>
      </c>
      <c r="U10" s="66">
        <f>IF($C10="","",IFERROR(VLOOKUP(U$3&amp;"_"&amp;U$6&amp;"_"&amp;$B10,'Pnad-C'!$1:$1048576,HLOOKUP($C10,'Pnad-C'!$1:$1048576,2,0),0)*100,"-"))</f>
        <v>93.067866563796997</v>
      </c>
      <c r="V10" s="67"/>
      <c r="W10" s="66">
        <f>IF($C10="","",IFERROR(VLOOKUP(W$3&amp;"_"&amp;W$6&amp;"_"&amp;$B10,'Pnad-C'!$1:$1048576,HLOOKUP($C10,'Pnad-C'!$1:$1048576,2,0),0)*100,"-"))</f>
        <v>91.91628098487854</v>
      </c>
      <c r="X10" s="66">
        <f>IF($C10="","",IFERROR(VLOOKUP(X$3&amp;"_"&amp;X$6&amp;"_"&amp;$B10,'Pnad-C'!$1:$1048576,HLOOKUP($C10,'Pnad-C'!$1:$1048576,2,0),0)*100,"-"))</f>
        <v>91.53447151184082</v>
      </c>
      <c r="Y10" s="66">
        <f>IF($C10="","",IFERROR(VLOOKUP(Y$3&amp;"_"&amp;Y$6&amp;"_"&amp;$B10,'Pnad-C'!$1:$1048576,HLOOKUP($C10,'Pnad-C'!$1:$1048576,2,0),0)*100,"-"))</f>
        <v>90.938234329223633</v>
      </c>
      <c r="Z10" s="66">
        <f>IF($C10="","",IFERROR(VLOOKUP(Z$3&amp;"_"&amp;Z$6&amp;"_"&amp;$B10,'Pnad-C'!$1:$1048576,HLOOKUP($C10,'Pnad-C'!$1:$1048576,2,0),0)*100,"-"))</f>
        <v>90.898668766021729</v>
      </c>
      <c r="AA10" s="66">
        <f>IF($C10="","",IFERROR(VLOOKUP(AA$3&amp;"_"&amp;AA$6&amp;"_"&amp;$B10,'Pnad-C'!$1:$1048576,HLOOKUP($C10,'Pnad-C'!$1:$1048576,2,0),0)*100,"-"))</f>
        <v>91.3219153881073</v>
      </c>
      <c r="AB10" s="67"/>
      <c r="AC10" s="66">
        <f>IF($C10="","",IFERROR(VLOOKUP(AC$3&amp;"_"&amp;AC$6&amp;"_"&amp;$B10,'Pnad-C'!$1:$1048576,HLOOKUP($C10,'Pnad-C'!$1:$1048576,2,0),0)*100,"-"))</f>
        <v>88.891470432281494</v>
      </c>
      <c r="AD10" s="66">
        <f>IF($C10="","",IFERROR(VLOOKUP(AD$3&amp;"_"&amp;AD$6&amp;"_"&amp;$B10,'Pnad-C'!$1:$1048576,HLOOKUP($C10,'Pnad-C'!$1:$1048576,2,0),0)*100,"-"))</f>
        <v>88.891470432281494</v>
      </c>
    </row>
    <row r="11" spans="1:30" s="50" customFormat="1" ht="23.25" customHeight="1" x14ac:dyDescent="0.25">
      <c r="A11" s="45"/>
      <c r="B11" s="45" t="s">
        <v>15</v>
      </c>
      <c r="C11" s="46" t="str">
        <f>C9</f>
        <v>tx_ocup</v>
      </c>
      <c r="D11" s="65" t="s">
        <v>16</v>
      </c>
      <c r="E11" s="66">
        <f>IF($C11="","",IFERROR(VLOOKUP(E$3&amp;"_"&amp;E$6&amp;"_"&amp;$B11,'Pnad-C'!$1:$1048576,HLOOKUP($C11,'Pnad-C'!$1:$1048576,2,0),0)*100,"-"))</f>
        <v>91.735070943832397</v>
      </c>
      <c r="F11" s="66">
        <f>IF($C11="","",IFERROR(VLOOKUP(F$3&amp;"_"&amp;F$6&amp;"_"&amp;$B11,'Pnad-C'!$1:$1048576,HLOOKUP($C11,'Pnad-C'!$1:$1048576,2,0),0)*100,"-"))</f>
        <v>92.080485820770264</v>
      </c>
      <c r="G11" s="66">
        <f>IF($C11="","",IFERROR(VLOOKUP(G$3&amp;"_"&amp;G$6&amp;"_"&amp;$B11,'Pnad-C'!$1:$1048576,HLOOKUP($C11,'Pnad-C'!$1:$1048576,2,0),0)*100,"-"))</f>
        <v>92.353975772857666</v>
      </c>
      <c r="H11" s="66">
        <f>IF($C11="","",IFERROR(VLOOKUP(H$3&amp;"_"&amp;H$6&amp;"_"&amp;$B11,'Pnad-C'!$1:$1048576,HLOOKUP($C11,'Pnad-C'!$1:$1048576,2,0),0)*100,"-"))</f>
        <v>92.903858423233032</v>
      </c>
      <c r="I11" s="66">
        <f>IF($C11="","",IFERROR(VLOOKUP(I$3&amp;"_"&amp;I$6&amp;"_"&amp;$B11,'Pnad-C'!$1:$1048576,HLOOKUP($C11,'Pnad-C'!$1:$1048576,2,0),0)*100,"-"))</f>
        <v>92.26834774017334</v>
      </c>
      <c r="J11" s="67"/>
      <c r="K11" s="66">
        <f>IF($C11="","",IFERROR(VLOOKUP(K$3&amp;"_"&amp;K$6&amp;"_"&amp;$B11,'Pnad-C'!$1:$1048576,HLOOKUP($C11,'Pnad-C'!$1:$1048576,2,0),0)*100,"-"))</f>
        <v>92.109715938568115</v>
      </c>
      <c r="L11" s="66">
        <f>IF($C11="","",IFERROR(VLOOKUP(L$3&amp;"_"&amp;L$6&amp;"_"&amp;$B11,'Pnad-C'!$1:$1048576,HLOOKUP($C11,'Pnad-C'!$1:$1048576,2,0),0)*100,"-"))</f>
        <v>92.400312423706055</v>
      </c>
      <c r="M11" s="66">
        <f>IF($C11="","",IFERROR(VLOOKUP(M$3&amp;"_"&amp;M$6&amp;"_"&amp;$B11,'Pnad-C'!$1:$1048576,HLOOKUP($C11,'Pnad-C'!$1:$1048576,2,0),0)*100,"-"))</f>
        <v>92.222511768341064</v>
      </c>
      <c r="N11" s="66">
        <f>IF($C11="","",IFERROR(VLOOKUP(N$3&amp;"_"&amp;N$6&amp;"_"&amp;$B11,'Pnad-C'!$1:$1048576,HLOOKUP($C11,'Pnad-C'!$1:$1048576,2,0),0)*100,"-"))</f>
        <v>93.094313144683838</v>
      </c>
      <c r="O11" s="66">
        <f>IF($C11="","",IFERROR(VLOOKUP(O$3&amp;"_"&amp;O$6&amp;"_"&amp;$B11,'Pnad-C'!$1:$1048576,HLOOKUP($C11,'Pnad-C'!$1:$1048576,2,0),0)*100,"-"))</f>
        <v>92.456710338592529</v>
      </c>
      <c r="P11" s="67"/>
      <c r="Q11" s="66">
        <f>IF($C11="","",IFERROR(VLOOKUP(Q$3&amp;"_"&amp;Q$6&amp;"_"&amp;$B11,'Pnad-C'!$1:$1048576,HLOOKUP($C11,'Pnad-C'!$1:$1048576,2,0),0)*100,"-"))</f>
        <v>92.688733339309692</v>
      </c>
      <c r="R11" s="66">
        <f>IF($C11="","",IFERROR(VLOOKUP(R$3&amp;"_"&amp;R$6&amp;"_"&amp;$B11,'Pnad-C'!$1:$1048576,HLOOKUP($C11,'Pnad-C'!$1:$1048576,2,0),0)*100,"-"))</f>
        <v>92.299544811248779</v>
      </c>
      <c r="S11" s="66">
        <f>IF($C11="","",IFERROR(VLOOKUP(S$3&amp;"_"&amp;S$6&amp;"_"&amp;$B11,'Pnad-C'!$1:$1048576,HLOOKUP($C11,'Pnad-C'!$1:$1048576,2,0),0)*100,"-"))</f>
        <v>92.565757036209106</v>
      </c>
      <c r="T11" s="66">
        <f>IF($C11="","",IFERROR(VLOOKUP(T$3&amp;"_"&amp;T$6&amp;"_"&amp;$B11,'Pnad-C'!$1:$1048576,HLOOKUP($C11,'Pnad-C'!$1:$1048576,2,0),0)*100,"-"))</f>
        <v>93.302661180496216</v>
      </c>
      <c r="U11" s="66">
        <f>IF($C11="","",IFERROR(VLOOKUP(U$3&amp;"_"&amp;U$6&amp;"_"&amp;$B11,'Pnad-C'!$1:$1048576,HLOOKUP($C11,'Pnad-C'!$1:$1048576,2,0),0)*100,"-"))</f>
        <v>92.714172601699829</v>
      </c>
      <c r="V11" s="67"/>
      <c r="W11" s="66">
        <f>IF($C11="","",IFERROR(VLOOKUP(W$3&amp;"_"&amp;W$6&amp;"_"&amp;$B11,'Pnad-C'!$1:$1048576,HLOOKUP($C11,'Pnad-C'!$1:$1048576,2,0),0)*100,"-"))</f>
        <v>91.735571622848511</v>
      </c>
      <c r="X11" s="66">
        <f>IF($C11="","",IFERROR(VLOOKUP(X$3&amp;"_"&amp;X$6&amp;"_"&amp;$B11,'Pnad-C'!$1:$1048576,HLOOKUP($C11,'Pnad-C'!$1:$1048576,2,0),0)*100,"-"))</f>
        <v>91.373121738433838</v>
      </c>
      <c r="Y11" s="66">
        <f>IF($C11="","",IFERROR(VLOOKUP(Y$3&amp;"_"&amp;Y$6&amp;"_"&amp;$B11,'Pnad-C'!$1:$1048576,HLOOKUP($C11,'Pnad-C'!$1:$1048576,2,0),0)*100,"-"))</f>
        <v>90.648001432418823</v>
      </c>
      <c r="Z11" s="66">
        <f>IF($C11="","",IFERROR(VLOOKUP(Z$3&amp;"_"&amp;Z$6&amp;"_"&amp;$B11,'Pnad-C'!$1:$1048576,HLOOKUP($C11,'Pnad-C'!$1:$1048576,2,0),0)*100,"-"))</f>
        <v>89.971262216567993</v>
      </c>
      <c r="AA11" s="66">
        <f>IF($C11="","",IFERROR(VLOOKUP(AA$3&amp;"_"&amp;AA$6&amp;"_"&amp;$B11,'Pnad-C'!$1:$1048576,HLOOKUP($C11,'Pnad-C'!$1:$1048576,2,0),0)*100,"-"))</f>
        <v>90.931987762451172</v>
      </c>
      <c r="AB11" s="67"/>
      <c r="AC11" s="66">
        <f>IF($C11="","",IFERROR(VLOOKUP(AC$3&amp;"_"&amp;AC$6&amp;"_"&amp;$B11,'Pnad-C'!$1:$1048576,HLOOKUP($C11,'Pnad-C'!$1:$1048576,2,0),0)*100,"-"))</f>
        <v>87.982219457626343</v>
      </c>
      <c r="AD11" s="66">
        <f>IF($C11="","",IFERROR(VLOOKUP(AD$3&amp;"_"&amp;AD$6&amp;"_"&amp;$B11,'Pnad-C'!$1:$1048576,HLOOKUP($C11,'Pnad-C'!$1:$1048576,2,0),0)*100,"-"))</f>
        <v>87.982219457626343</v>
      </c>
    </row>
    <row r="12" spans="1:30" s="50" customFormat="1" ht="23.25" customHeight="1" x14ac:dyDescent="0.25">
      <c r="A12" s="45"/>
      <c r="B12" s="45" t="s">
        <v>17</v>
      </c>
      <c r="C12" s="46" t="str">
        <f>C9</f>
        <v>tx_ocup</v>
      </c>
      <c r="D12" s="68" t="s">
        <v>18</v>
      </c>
      <c r="E12" s="66">
        <f>IF($C12="","",IFERROR(VLOOKUP(E$3&amp;"_"&amp;E$6&amp;"_"&amp;$B12,'Pnad-C'!$1:$1048576,HLOOKUP($C12,'Pnad-C'!$1:$1048576,2,0),0)*100,"-"))</f>
        <v>91.262698173522949</v>
      </c>
      <c r="F12" s="66">
        <f>IF($C12="","",IFERROR(VLOOKUP(F$3&amp;"_"&amp;F$6&amp;"_"&amp;$B12,'Pnad-C'!$1:$1048576,HLOOKUP($C12,'Pnad-C'!$1:$1048576,2,0),0)*100,"-"))</f>
        <v>92.748099565505981</v>
      </c>
      <c r="G12" s="66">
        <f>IF($C12="","",IFERROR(VLOOKUP(G$3&amp;"_"&amp;G$6&amp;"_"&amp;$B12,'Pnad-C'!$1:$1048576,HLOOKUP($C12,'Pnad-C'!$1:$1048576,2,0),0)*100,"-"))</f>
        <v>92.445367574691772</v>
      </c>
      <c r="H12" s="66">
        <f>IF($C12="","",IFERROR(VLOOKUP(H$3&amp;"_"&amp;H$6&amp;"_"&amp;$B12,'Pnad-C'!$1:$1048576,HLOOKUP($C12,'Pnad-C'!$1:$1048576,2,0),0)*100,"-"))</f>
        <v>93.02746057510376</v>
      </c>
      <c r="I12" s="66">
        <f>IF($C12="","",IFERROR(VLOOKUP(I$3&amp;"_"&amp;I$6&amp;"_"&amp;$B12,'Pnad-C'!$1:$1048576,HLOOKUP($C12,'Pnad-C'!$1:$1048576,2,0),0)*100,"-"))</f>
        <v>92.370903491973877</v>
      </c>
      <c r="J12" s="67"/>
      <c r="K12" s="66">
        <f>IF($C12="","",IFERROR(VLOOKUP(K$3&amp;"_"&amp;K$6&amp;"_"&amp;$B12,'Pnad-C'!$1:$1048576,HLOOKUP($C12,'Pnad-C'!$1:$1048576,2,0),0)*100,"-"))</f>
        <v>92.794877290725708</v>
      </c>
      <c r="L12" s="66">
        <f>IF($C12="","",IFERROR(VLOOKUP(L$3&amp;"_"&amp;L$6&amp;"_"&amp;$B12,'Pnad-C'!$1:$1048576,HLOOKUP($C12,'Pnad-C'!$1:$1048576,2,0),0)*100,"-"))</f>
        <v>93.540531396865845</v>
      </c>
      <c r="M12" s="66">
        <f>IF($C12="","",IFERROR(VLOOKUP(M$3&amp;"_"&amp;M$6&amp;"_"&amp;$B12,'Pnad-C'!$1:$1048576,HLOOKUP($C12,'Pnad-C'!$1:$1048576,2,0),0)*100,"-"))</f>
        <v>93.284213542938232</v>
      </c>
      <c r="N12" s="66">
        <f>IF($C12="","",IFERROR(VLOOKUP(N$3&amp;"_"&amp;N$6&amp;"_"&amp;$B12,'Pnad-C'!$1:$1048576,HLOOKUP($C12,'Pnad-C'!$1:$1048576,2,0),0)*100,"-"))</f>
        <v>93.916034698486328</v>
      </c>
      <c r="O12" s="66">
        <f>IF($C12="","",IFERROR(VLOOKUP(O$3&amp;"_"&amp;O$6&amp;"_"&amp;$B12,'Pnad-C'!$1:$1048576,HLOOKUP($C12,'Pnad-C'!$1:$1048576,2,0),0)*100,"-"))</f>
        <v>93.383914232254028</v>
      </c>
      <c r="P12" s="67"/>
      <c r="Q12" s="66">
        <f>IF($C12="","",IFERROR(VLOOKUP(Q$3&amp;"_"&amp;Q$6&amp;"_"&amp;$B12,'Pnad-C'!$1:$1048576,HLOOKUP($C12,'Pnad-C'!$1:$1048576,2,0),0)*100,"-"))</f>
        <v>93.298250436782837</v>
      </c>
      <c r="R12" s="66">
        <f>IF($C12="","",IFERROR(VLOOKUP(R$3&amp;"_"&amp;R$6&amp;"_"&amp;$B12,'Pnad-C'!$1:$1048576,HLOOKUP($C12,'Pnad-C'!$1:$1048576,2,0),0)*100,"-"))</f>
        <v>93.520337343215942</v>
      </c>
      <c r="S12" s="66">
        <f>IF($C12="","",IFERROR(VLOOKUP(S$3&amp;"_"&amp;S$6&amp;"_"&amp;$B12,'Pnad-C'!$1:$1048576,HLOOKUP($C12,'Pnad-C'!$1:$1048576,2,0),0)*100,"-"))</f>
        <v>93.727093935012817</v>
      </c>
      <c r="T12" s="66">
        <f>IF($C12="","",IFERROR(VLOOKUP(T$3&amp;"_"&amp;T$6&amp;"_"&amp;$B12,'Pnad-C'!$1:$1048576,HLOOKUP($C12,'Pnad-C'!$1:$1048576,2,0),0)*100,"-"))</f>
        <v>94.209235906600952</v>
      </c>
      <c r="U12" s="66">
        <f>IF($C12="","",IFERROR(VLOOKUP(U$3&amp;"_"&amp;U$6&amp;"_"&amp;$B12,'Pnad-C'!$1:$1048576,HLOOKUP($C12,'Pnad-C'!$1:$1048576,2,0),0)*100,"-"))</f>
        <v>93.688726425170898</v>
      </c>
      <c r="V12" s="67"/>
      <c r="W12" s="66">
        <f>IF($C12="","",IFERROR(VLOOKUP(W$3&amp;"_"&amp;W$6&amp;"_"&amp;$B12,'Pnad-C'!$1:$1048576,HLOOKUP($C12,'Pnad-C'!$1:$1048576,2,0),0)*100,"-"))</f>
        <v>93.863558769226074</v>
      </c>
      <c r="X12" s="66">
        <f>IF($C12="","",IFERROR(VLOOKUP(X$3&amp;"_"&amp;X$6&amp;"_"&amp;$B12,'Pnad-C'!$1:$1048576,HLOOKUP($C12,'Pnad-C'!$1:$1048576,2,0),0)*100,"-"))</f>
        <v>93.392729759216309</v>
      </c>
      <c r="Y12" s="66">
        <f>IF($C12="","",IFERROR(VLOOKUP(Y$3&amp;"_"&amp;Y$6&amp;"_"&amp;$B12,'Pnad-C'!$1:$1048576,HLOOKUP($C12,'Pnad-C'!$1:$1048576,2,0),0)*100,"-"))</f>
        <v>92.231810092926025</v>
      </c>
      <c r="Z12" s="66">
        <f>IF($C12="","",IFERROR(VLOOKUP(Z$3&amp;"_"&amp;Z$6&amp;"_"&amp;$B12,'Pnad-C'!$1:$1048576,HLOOKUP($C12,'Pnad-C'!$1:$1048576,2,0),0)*100,"-"))</f>
        <v>92.092078924179077</v>
      </c>
      <c r="AA12" s="66">
        <f>IF($C12="","",IFERROR(VLOOKUP(AA$3&amp;"_"&amp;AA$6&amp;"_"&amp;$B12,'Pnad-C'!$1:$1048576,HLOOKUP($C12,'Pnad-C'!$1:$1048576,2,0),0)*100,"-"))</f>
        <v>92.895042896270752</v>
      </c>
      <c r="AB12" s="67"/>
      <c r="AC12" s="66">
        <f>IF($C12="","",IFERROR(VLOOKUP(AC$3&amp;"_"&amp;AC$6&amp;"_"&amp;$B12,'Pnad-C'!$1:$1048576,HLOOKUP($C12,'Pnad-C'!$1:$1048576,2,0),0)*100,"-"))</f>
        <v>90.533679723739624</v>
      </c>
      <c r="AD12" s="66">
        <f>IF($C12="","",IFERROR(VLOOKUP(AD$3&amp;"_"&amp;AD$6&amp;"_"&amp;$B12,'Pnad-C'!$1:$1048576,HLOOKUP($C12,'Pnad-C'!$1:$1048576,2,0),0)*100,"-"))</f>
        <v>90.533679723739624</v>
      </c>
    </row>
    <row r="13" spans="1:30" s="50" customFormat="1" ht="23.25" customHeight="1" thickBot="1" x14ac:dyDescent="0.3">
      <c r="A13" s="45"/>
      <c r="B13" s="45" t="s">
        <v>19</v>
      </c>
      <c r="C13" s="46" t="str">
        <f>C9</f>
        <v>tx_ocup</v>
      </c>
      <c r="D13" s="65" t="s">
        <v>20</v>
      </c>
      <c r="E13" s="66">
        <f>IF($C13="","",IFERROR(VLOOKUP(E$3&amp;"_"&amp;E$6&amp;"_"&amp;$B13,'Pnad-C'!$1:$1048576,HLOOKUP($C13,'Pnad-C'!$1:$1048576,2,0),0)*100,"-"))</f>
        <v>91.765421628952026</v>
      </c>
      <c r="F13" s="66">
        <f>IF($C13="","",IFERROR(VLOOKUP(F$3&amp;"_"&amp;F$6&amp;"_"&amp;$B13,'Pnad-C'!$1:$1048576,HLOOKUP($C13,'Pnad-C'!$1:$1048576,2,0),0)*100,"-"))</f>
        <v>92.873114347457886</v>
      </c>
      <c r="G13" s="66">
        <f>IF($C13="","",IFERROR(VLOOKUP(G$3&amp;"_"&amp;G$6&amp;"_"&amp;$B13,'Pnad-C'!$1:$1048576,HLOOKUP($C13,'Pnad-C'!$1:$1048576,2,0),0)*100,"-"))</f>
        <v>93.174022436141968</v>
      </c>
      <c r="H13" s="66">
        <f>IF($C13="","",IFERROR(VLOOKUP(H$3&amp;"_"&amp;H$6&amp;"_"&amp;$B13,'Pnad-C'!$1:$1048576,HLOOKUP($C13,'Pnad-C'!$1:$1048576,2,0),0)*100,"-"))</f>
        <v>93.474680185317993</v>
      </c>
      <c r="I13" s="66">
        <f>IF($C13="","",IFERROR(VLOOKUP(I$3&amp;"_"&amp;I$6&amp;"_"&amp;$B13,'Pnad-C'!$1:$1048576,HLOOKUP($C13,'Pnad-C'!$1:$1048576,2,0),0)*100,"-"))</f>
        <v>92.821812629699707</v>
      </c>
      <c r="J13" s="67"/>
      <c r="K13" s="66">
        <f>IF($C13="","",IFERROR(VLOOKUP(K$3&amp;"_"&amp;K$6&amp;"_"&amp;$B13,'Pnad-C'!$1:$1048576,HLOOKUP($C13,'Pnad-C'!$1:$1048576,2,0),0)*100,"-"))</f>
        <v>93.412512540817261</v>
      </c>
      <c r="L13" s="66">
        <f>IF($C13="","",IFERROR(VLOOKUP(L$3&amp;"_"&amp;L$6&amp;"_"&amp;$B13,'Pnad-C'!$1:$1048576,HLOOKUP($C13,'Pnad-C'!$1:$1048576,2,0),0)*100,"-"))</f>
        <v>93.91787052154541</v>
      </c>
      <c r="M13" s="66">
        <f>IF($C13="","",IFERROR(VLOOKUP(M$3&amp;"_"&amp;M$6&amp;"_"&amp;$B13,'Pnad-C'!$1:$1048576,HLOOKUP($C13,'Pnad-C'!$1:$1048576,2,0),0)*100,"-"))</f>
        <v>94.103264808654785</v>
      </c>
      <c r="N13" s="66">
        <f>IF($C13="","",IFERROR(VLOOKUP(N$3&amp;"_"&amp;N$6&amp;"_"&amp;$B13,'Pnad-C'!$1:$1048576,HLOOKUP($C13,'Pnad-C'!$1:$1048576,2,0),0)*100,"-"))</f>
        <v>94.503259658813477</v>
      </c>
      <c r="O13" s="66">
        <f>IF($C13="","",IFERROR(VLOOKUP(O$3&amp;"_"&amp;O$6&amp;"_"&amp;$B13,'Pnad-C'!$1:$1048576,HLOOKUP($C13,'Pnad-C'!$1:$1048576,2,0),0)*100,"-"))</f>
        <v>93.984228372573853</v>
      </c>
      <c r="P13" s="67"/>
      <c r="Q13" s="66">
        <f>IF($C13="","",IFERROR(VLOOKUP(Q$3&amp;"_"&amp;Q$6&amp;"_"&amp;$B13,'Pnad-C'!$1:$1048576,HLOOKUP($C13,'Pnad-C'!$1:$1048576,2,0),0)*100,"-"))</f>
        <v>94.520032405853271</v>
      </c>
      <c r="R13" s="66">
        <f>IF($C13="","",IFERROR(VLOOKUP(R$3&amp;"_"&amp;R$6&amp;"_"&amp;$B13,'Pnad-C'!$1:$1048576,HLOOKUP($C13,'Pnad-C'!$1:$1048576,2,0),0)*100,"-"))</f>
        <v>94.619917869567871</v>
      </c>
      <c r="S13" s="66">
        <f>IF($C13="","",IFERROR(VLOOKUP(S$3&amp;"_"&amp;S$6&amp;"_"&amp;$B13,'Pnad-C'!$1:$1048576,HLOOKUP($C13,'Pnad-C'!$1:$1048576,2,0),0)*100,"-"))</f>
        <v>95.071554183959961</v>
      </c>
      <c r="T13" s="66">
        <f>IF($C13="","",IFERROR(VLOOKUP(T$3&amp;"_"&amp;T$6&amp;"_"&amp;$B13,'Pnad-C'!$1:$1048576,HLOOKUP($C13,'Pnad-C'!$1:$1048576,2,0),0)*100,"-"))</f>
        <v>95.519345998764038</v>
      </c>
      <c r="U13" s="66">
        <f>IF($C13="","",IFERROR(VLOOKUP(U$3&amp;"_"&amp;U$6&amp;"_"&amp;$B13,'Pnad-C'!$1:$1048576,HLOOKUP($C13,'Pnad-C'!$1:$1048576,2,0),0)*100,"-"))</f>
        <v>94.932711124420166</v>
      </c>
      <c r="V13" s="67"/>
      <c r="W13" s="66">
        <f>IF($C13="","",IFERROR(VLOOKUP(W$3&amp;"_"&amp;W$6&amp;"_"&amp;$B13,'Pnad-C'!$1:$1048576,HLOOKUP($C13,'Pnad-C'!$1:$1048576,2,0),0)*100,"-"))</f>
        <v>95.438671112060547</v>
      </c>
      <c r="X13" s="66">
        <f>IF($C13="","",IFERROR(VLOOKUP(X$3&amp;"_"&amp;X$6&amp;"_"&amp;$B13,'Pnad-C'!$1:$1048576,HLOOKUP($C13,'Pnad-C'!$1:$1048576,2,0),0)*100,"-"))</f>
        <v>95.657938718795776</v>
      </c>
      <c r="Y13" s="66">
        <f>IF($C13="","",IFERROR(VLOOKUP(Y$3&amp;"_"&amp;Y$6&amp;"_"&amp;$B13,'Pnad-C'!$1:$1048576,HLOOKUP($C13,'Pnad-C'!$1:$1048576,2,0),0)*100,"-"))</f>
        <v>94.729745388031006</v>
      </c>
      <c r="Z13" s="66">
        <f>IF($C13="","",IFERROR(VLOOKUP(Z$3&amp;"_"&amp;Z$6&amp;"_"&amp;$B13,'Pnad-C'!$1:$1048576,HLOOKUP($C13,'Pnad-C'!$1:$1048576,2,0),0)*100,"-"))</f>
        <v>94.692468643188477</v>
      </c>
      <c r="AA13" s="66">
        <f>IF($C13="","",IFERROR(VLOOKUP(AA$3&amp;"_"&amp;AA$6&amp;"_"&amp;$B13,'Pnad-C'!$1:$1048576,HLOOKUP($C13,'Pnad-C'!$1:$1048576,2,0),0)*100,"-"))</f>
        <v>95.129704475402832</v>
      </c>
      <c r="AB13" s="67"/>
      <c r="AC13" s="66">
        <f>IF($C13="","",IFERROR(VLOOKUP(AC$3&amp;"_"&amp;AC$6&amp;"_"&amp;$B13,'Pnad-C'!$1:$1048576,HLOOKUP($C13,'Pnad-C'!$1:$1048576,2,0),0)*100,"-"))</f>
        <v>93.079090118408203</v>
      </c>
      <c r="AD13" s="66">
        <f>IF($C13="","",IFERROR(VLOOKUP(AD$3&amp;"_"&amp;AD$6&amp;"_"&amp;$B13,'Pnad-C'!$1:$1048576,HLOOKUP($C13,'Pnad-C'!$1:$1048576,2,0),0)*100,"-"))</f>
        <v>93.079090118408203</v>
      </c>
    </row>
    <row r="14" spans="1:30" ht="15.75" thickTop="1" x14ac:dyDescent="0.25">
      <c r="D14" s="60" t="s">
        <v>21</v>
      </c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</row>
    <row r="15" spans="1:30" x14ac:dyDescent="0.25">
      <c r="D15" s="62" t="s">
        <v>22</v>
      </c>
    </row>
    <row r="16" spans="1:30" x14ac:dyDescent="0.25">
      <c r="D16" s="63" t="s">
        <v>23</v>
      </c>
    </row>
    <row r="17" spans="4:4" x14ac:dyDescent="0.25">
      <c r="D17" s="64" t="s">
        <v>24</v>
      </c>
    </row>
  </sheetData>
  <mergeCells count="7">
    <mergeCell ref="D5:AD5"/>
    <mergeCell ref="D8:D9"/>
    <mergeCell ref="E8:I8"/>
    <mergeCell ref="K8:O8"/>
    <mergeCell ref="Q8:U8"/>
    <mergeCell ref="W8:AA8"/>
    <mergeCell ref="AC8:AD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15</vt:i4>
      </vt:variant>
      <vt:variant>
        <vt:lpstr>Intervalos Nomeados</vt:lpstr>
      </vt:variant>
      <vt:variant>
        <vt:i4>2</vt:i4>
      </vt:variant>
    </vt:vector>
  </HeadingPairs>
  <TitlesOfParts>
    <vt:vector size="17" baseType="lpstr">
      <vt:lpstr>Lista de Tabelas</vt:lpstr>
      <vt:lpstr>1.1</vt:lpstr>
      <vt:lpstr>1.2</vt:lpstr>
      <vt:lpstr>2.1</vt:lpstr>
      <vt:lpstr>2.2</vt:lpstr>
      <vt:lpstr>2.3</vt:lpstr>
      <vt:lpstr>2.4</vt:lpstr>
      <vt:lpstr>3.1</vt:lpstr>
      <vt:lpstr>4.1</vt:lpstr>
      <vt:lpstr>5.1</vt:lpstr>
      <vt:lpstr>6.1</vt:lpstr>
      <vt:lpstr>6.2</vt:lpstr>
      <vt:lpstr>Saídas &gt;&gt;&gt;</vt:lpstr>
      <vt:lpstr>Indicadores do boletim</vt:lpstr>
      <vt:lpstr>Pnad-C</vt:lpstr>
      <vt:lpstr>'Indicadores do boletim'!Area_de_impressao</vt:lpstr>
      <vt:lpstr>'Indicadores do boletim'!Titulos_de_impressao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Oportunidades</dc:creator>
  <cp:lastModifiedBy>Oportunidades</cp:lastModifiedBy>
  <dcterms:created xsi:type="dcterms:W3CDTF">2016-06-14T16:02:39Z</dcterms:created>
  <dcterms:modified xsi:type="dcterms:W3CDTF">2016-06-14T16:31:30Z</dcterms:modified>
</cp:coreProperties>
</file>